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table+xml" PartName="/xl/tables/table13.xml"/>
  <Override ContentType="application/vnd.openxmlformats-officedocument.spreadsheetml.table+xml" PartName="/xl/tables/table4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table+xml" PartName="/xl/tables/table11.xml"/>
  <Override ContentType="application/vnd.openxmlformats-officedocument.spreadsheetml.table+xml" PartName="/xl/tables/table5.xml"/>
  <Override ContentType="application/vnd.openxmlformats-officedocument.spreadsheetml.table+xml" PartName="/xl/tables/table3.xml"/>
  <Override ContentType="application/vnd.openxmlformats-officedocument.spreadsheetml.table+xml" PartName="/xl/tables/table10.xml"/>
  <Override ContentType="application/vnd.openxmlformats-officedocument.spreadsheetml.table+xml" PartName="/xl/tables/table7.xml"/>
  <Override ContentType="application/vnd.openxmlformats-officedocument.spreadsheetml.table+xml" PartName="/xl/tables/table14.xml"/>
  <Override ContentType="application/vnd.openxmlformats-officedocument.spreadsheetml.table+xml" PartName="/xl/tables/table12.xml"/>
  <Override ContentType="application/vnd.openxmlformats-officedocument.spreadsheetml.table+xml" PartName="/xl/tables/table9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tro" sheetId="1" r:id="rId4"/>
    <sheet state="visible" name="Alliance Tournament Store" sheetId="2" r:id="rId5"/>
    <sheet state="visible" name="10K Task Grind Guide" sheetId="3" r:id="rId6"/>
    <sheet state="visible" name="Tournament Task List" sheetId="4" r:id="rId7"/>
    <sheet state="hidden" name="Alliance Tournament Store (OLD)" sheetId="5" r:id="rId8"/>
    <sheet state="visible" name="Task Accumulation Suggestions D" sheetId="6" r:id="rId9"/>
    <sheet state="hidden" name="Copy of Task Accumulation Sugge" sheetId="7" r:id="rId10"/>
    <sheet state="visible" name="ATTL Overview" sheetId="8" r:id="rId11"/>
    <sheet state="visible" name="OLD Task" sheetId="9" r:id="rId12"/>
    <sheet state="visible" name="TC Master Planner" sheetId="10" r:id="rId13"/>
    <sheet state="visible" name="Full TC Services List (UPDATE I" sheetId="11" r:id="rId14"/>
    <sheet state="hidden" name="UNIQUE TC Services List" sheetId="12" r:id="rId15"/>
    <sheet state="visible" name="Stewies TC Schedule" sheetId="13" r:id="rId16"/>
    <sheet state="visible" name="Isogen Improved Service" sheetId="14" r:id="rId17"/>
    <sheet state="visible" name="JellyfishMonaveen Services(UPDA" sheetId="15" r:id="rId18"/>
    <sheet state="visible" name="Chronometric Comparison" sheetId="16" r:id="rId19"/>
    <sheet state="visible" name="Territory Research List" sheetId="17" r:id="rId20"/>
    <sheet state="visible" name="Alliance Levels" sheetId="18" r:id="rId21"/>
    <sheet state="visible" name="Diplomacy Marker Idea #1" sheetId="19" r:id="rId22"/>
    <sheet state="hidden" name="TC Connections" sheetId="20" r:id="rId23"/>
    <sheet state="visible" name="Diplomacy Marker Idea #2" sheetId="21" r:id="rId24"/>
    <sheet state="visible" name="Starbase Upgrades" sheetId="22" r:id="rId25"/>
    <sheet state="visible" name="Refineries" sheetId="23" r:id="rId26"/>
    <sheet state="visible" name="Starbase Research" sheetId="24" r:id="rId27"/>
    <sheet state="visible" name="Starbase Mining Locations" sheetId="25" r:id="rId28"/>
    <sheet state="hidden" name="Original Task List" sheetId="26" r:id="rId29"/>
  </sheets>
  <definedNames>
    <definedName hidden="1" localSheetId="3" name="_xlnm._FilterDatabase">'Tournament Task List'!$B$4:$I$253</definedName>
    <definedName hidden="1" localSheetId="8" name="_xlnm._FilterDatabase">'OLD Task'!$A$15:$I$171</definedName>
    <definedName hidden="1" localSheetId="10" name="_xlnm._FilterDatabase">'Full TC Services List (UPDATE I'!$A$1:$AO$297</definedName>
    <definedName hidden="1" localSheetId="11" name="_xlnm._FilterDatabase">'UNIQUE TC Services List'!$A$1:$AK$1162</definedName>
    <definedName hidden="1" localSheetId="16" name="_xlnm._FilterDatabase">'Territory Research List'!$B$7:$R$930</definedName>
    <definedName hidden="1" localSheetId="21" name="_xlnm._FilterDatabase">'Starbase Upgrades'!$A$5:$O$695</definedName>
    <definedName hidden="1" localSheetId="8" name="Z_CA72C2E0_CE3E_4108_9B66_2BEA74B95D15_.wvu.FilterData">'OLD Task'!$A$15:$I$171</definedName>
  </definedNames>
  <calcPr/>
  <customWorkbookViews>
    <customWorkbookView activeSheetId="0" maximized="1" windowHeight="0" windowWidth="0" guid="{CA72C2E0-CE3E-4108-9B66-2BEA74B95D15}" name="Group by Task"/>
  </customWorkbookViews>
  <pivotCaches>
    <pivotCache cacheId="0" r:id="rId30"/>
  </pivotCaches>
</workbook>
</file>

<file path=xl/sharedStrings.xml><?xml version="1.0" encoding="utf-8"?>
<sst xmlns="http://schemas.openxmlformats.org/spreadsheetml/2006/main" count="9311" uniqueCount="1939">
  <si>
    <t>Alliance Management Services</t>
  </si>
  <si>
    <t xml:space="preserve">Description: This master spreadsheet compiles many different resources to help manage the various aspects of alliances. </t>
  </si>
  <si>
    <t>Credit: JulesVern and BlueMandalorian, with help from StewieDoo, DATA discord and others.</t>
  </si>
  <si>
    <t>Last updated: 4/25/2025</t>
  </si>
  <si>
    <t>Territory Capture</t>
  </si>
  <si>
    <r>
      <rPr>
        <rFont val="Roboto"/>
        <b/>
        <color theme="1"/>
      </rPr>
      <t xml:space="preserve">TC Master Planner </t>
    </r>
    <r>
      <rPr>
        <rFont val="Roboto"/>
        <color theme="1"/>
      </rPr>
      <t>- Select your territory zones and time zone and several areas will autopopulate including schedule, available services and their costs, connections, and some checks to make sure your plan will work.</t>
    </r>
  </si>
  <si>
    <r>
      <rPr>
        <rFont val="Roboto"/>
        <b/>
        <color theme="1"/>
      </rPr>
      <t xml:space="preserve"> TC Services List </t>
    </r>
    <r>
      <rPr>
        <rFont val="Roboto"/>
        <color theme="1"/>
      </rPr>
      <t>- Filterable list of all services in all locations</t>
    </r>
  </si>
  <si>
    <r>
      <rPr>
        <rFont val="Roboto"/>
        <b/>
        <color theme="1"/>
      </rPr>
      <t>Stewie's TC Schedule</t>
    </r>
    <r>
      <rPr>
        <rFont val="Roboto"/>
        <color theme="1"/>
      </rPr>
      <t xml:space="preserve"> - allows you to map out all territory holding alliances into a weekly schedule</t>
    </r>
  </si>
  <si>
    <r>
      <rPr>
        <rFont val="Roboto"/>
        <b/>
        <color theme="1"/>
      </rPr>
      <t xml:space="preserve">Territory Research list </t>
    </r>
    <r>
      <rPr>
        <rFont val="Roboto"/>
        <color theme="1"/>
      </rPr>
      <t>- has all Territory tree researches (Spocks.club does this better)</t>
    </r>
  </si>
  <si>
    <r>
      <rPr>
        <rFont val="Roboto"/>
        <b/>
        <color theme="1"/>
      </rPr>
      <t xml:space="preserve">Isogen Improved Service </t>
    </r>
    <r>
      <rPr>
        <rFont val="Roboto"/>
        <b val="0"/>
        <color theme="1"/>
      </rPr>
      <t>- Basic information chart by ops and some other cost/benefit analysis</t>
    </r>
  </si>
  <si>
    <r>
      <rPr>
        <rFont val="Roboto"/>
        <b/>
        <color theme="1"/>
      </rPr>
      <t>Jellyfish/Monaveen Services</t>
    </r>
    <r>
      <rPr>
        <rFont val="Roboto"/>
        <color theme="1"/>
      </rPr>
      <t xml:space="preserve"> - costs, locations and timelines.</t>
    </r>
  </si>
  <si>
    <r>
      <rPr>
        <rFont val="Roboto"/>
        <b/>
        <color theme="1"/>
      </rPr>
      <t xml:space="preserve">Chronometric Comparison </t>
    </r>
    <r>
      <rPr>
        <rFont val="Roboto"/>
        <b val="0"/>
        <color theme="1"/>
      </rPr>
      <t>- comparing different acquisition models.</t>
    </r>
  </si>
  <si>
    <t>Starbase (ASB)</t>
  </si>
  <si>
    <r>
      <rPr>
        <rFont val="Roboto"/>
        <b/>
        <color theme="1"/>
      </rPr>
      <t>Starbase Upgrades</t>
    </r>
    <r>
      <rPr>
        <rFont val="Roboto"/>
        <color theme="1"/>
      </rPr>
      <t xml:space="preserve"> - Plan out progression on your ASB.</t>
    </r>
  </si>
  <si>
    <r>
      <rPr>
        <rFont val="Roboto"/>
        <b/>
        <color theme="1"/>
      </rPr>
      <t>Starbase Research</t>
    </r>
    <r>
      <rPr>
        <rFont val="Roboto"/>
        <color theme="1"/>
      </rPr>
      <t xml:space="preserve"> - has all Starbase tree researches (Spocks.club does this better)</t>
    </r>
  </si>
  <si>
    <t>Other</t>
  </si>
  <si>
    <t>Alliance Levels</t>
  </si>
  <si>
    <t>Diplomacy marker examples</t>
  </si>
  <si>
    <t>Alliance Tournaments</t>
  </si>
  <si>
    <t>Task List - List of all known tasks</t>
  </si>
  <si>
    <t>Event Store</t>
  </si>
  <si>
    <t>Alliance Tournament Store Options (7 day cooldown)</t>
  </si>
  <si>
    <t>Alliance Tournament Store PRIME Unlocks</t>
  </si>
  <si>
    <t>Amount for an Unlock or Start</t>
  </si>
  <si>
    <t>Prime Particles in-store</t>
  </si>
  <si>
    <t>Their Associated Prime Research</t>
  </si>
  <si>
    <t>Total Cost</t>
  </si>
  <si>
    <t>Rank</t>
  </si>
  <si>
    <t>Type</t>
  </si>
  <si>
    <t>Item</t>
  </si>
  <si>
    <t>Quantity</t>
  </si>
  <si>
    <t>Cost</t>
  </si>
  <si>
    <t>Available</t>
  </si>
  <si>
    <t>Unlock/Start cost (base)</t>
  </si>
  <si>
    <t># of chests (rounded up)</t>
  </si>
  <si>
    <t>Tourney Credit Cost</t>
  </si>
  <si>
    <t>Legend</t>
  </si>
  <si>
    <t>Rank Req.</t>
  </si>
  <si>
    <t>QTY</t>
  </si>
  <si>
    <t>Avail</t>
  </si>
  <si>
    <t>Prime Research</t>
  </si>
  <si>
    <t>Tree</t>
  </si>
  <si>
    <t>Min Ops</t>
  </si>
  <si>
    <t>Total Effect</t>
  </si>
  <si>
    <t>Novice</t>
  </si>
  <si>
    <t>Artifact</t>
  </si>
  <si>
    <t>Mudd's Andorian Helmet</t>
  </si>
  <si>
    <t>Swarm Prime Particle</t>
  </si>
  <si>
    <t>Prime Swarm Refinery</t>
  </si>
  <si>
    <t>Starships</t>
  </si>
  <si>
    <t>500% RSS in Swarm Refinery</t>
  </si>
  <si>
    <t>?</t>
  </si>
  <si>
    <t>Spock's Engagement Pendant</t>
  </si>
  <si>
    <t>Credits/Tokens</t>
  </si>
  <si>
    <t>Apprentice</t>
  </si>
  <si>
    <t>Ship Parts Prime Particle</t>
  </si>
  <si>
    <t>G4 Prime Parts Cost</t>
  </si>
  <si>
    <t>Ex-Borg</t>
  </si>
  <si>
    <t>50% G4 Parts Efficiency</t>
  </si>
  <si>
    <t>DONE</t>
  </si>
  <si>
    <t>Bajoran Credits</t>
  </si>
  <si>
    <t>ops based*</t>
  </si>
  <si>
    <t>Directive</t>
  </si>
  <si>
    <t>G5 Prime Parts Cost</t>
  </si>
  <si>
    <t>50% G5 Parts Efficiency</t>
  </si>
  <si>
    <t>Mayvve</t>
  </si>
  <si>
    <t>Indy Credits</t>
  </si>
  <si>
    <t>Forbidden Tech</t>
  </si>
  <si>
    <t>Adept</t>
  </si>
  <si>
    <t>Syndicate Prime Particle</t>
  </si>
  <si>
    <t>Prime Syndicate XP</t>
  </si>
  <si>
    <t>Galaxy</t>
  </si>
  <si>
    <t>100% Daily XP</t>
  </si>
  <si>
    <t>UC Borg Solo Armada Directives</t>
  </si>
  <si>
    <t>Officer Shards</t>
  </si>
  <si>
    <t>Prime Particle Key</t>
  </si>
  <si>
    <t>Prime Battleship Wrecking</t>
  </si>
  <si>
    <t>Combat</t>
  </si>
  <si>
    <t>300% to Player Battleships</t>
  </si>
  <si>
    <t>UC Formation Directives</t>
  </si>
  <si>
    <t>Prime Particle</t>
  </si>
  <si>
    <t>Prime Explorer Wrecking</t>
  </si>
  <si>
    <t>300% to Player Explorers</t>
  </si>
  <si>
    <t>UC Xindi Directives</t>
  </si>
  <si>
    <t>Ship BP/Refit</t>
  </si>
  <si>
    <t>Prime Interceptor Wrecking</t>
  </si>
  <si>
    <t>300% to Player Interceptors</t>
  </si>
  <si>
    <t>Breen Energy Dampener</t>
  </si>
  <si>
    <t>Expert</t>
  </si>
  <si>
    <t>Weapon Prime Particle</t>
  </si>
  <si>
    <t>Prime Weapon Damage</t>
  </si>
  <si>
    <t>200% Damage</t>
  </si>
  <si>
    <t>Tom Paris</t>
  </si>
  <si>
    <t>Astral Prime Particle</t>
  </si>
  <si>
    <t>Delta Spike</t>
  </si>
  <si>
    <t>+3 rolls to Anomaly</t>
  </si>
  <si>
    <t>Shield Health Boost (Level 2 only)</t>
  </si>
  <si>
    <t>400% Shield Health*</t>
  </si>
  <si>
    <t>Guinan's Magus III Weapon</t>
  </si>
  <si>
    <t>Master</t>
  </si>
  <si>
    <t>Omega Particle</t>
  </si>
  <si>
    <t>Prime Critical Strike (Level 1)</t>
  </si>
  <si>
    <t>50% Critical Damage</t>
  </si>
  <si>
    <t>Kirk's Phaser Rifle</t>
  </si>
  <si>
    <t>Prime Critical Strike (Level 2)</t>
  </si>
  <si>
    <t>125% Critical Damage*</t>
  </si>
  <si>
    <t>Diplomacy Tokens</t>
  </si>
  <si>
    <t>Prime Cosmic Particle</t>
  </si>
  <si>
    <t>G3-G5 Prime Research Efficiency (Level 1)</t>
  </si>
  <si>
    <t>Station</t>
  </si>
  <si>
    <t>250% RSS/Mats Efficiency</t>
  </si>
  <si>
    <t>nope</t>
  </si>
  <si>
    <t>Rare Eclipse Directives</t>
  </si>
  <si>
    <t>G3-G5 Prime Research Efficiency (Level 2)</t>
  </si>
  <si>
    <t>450%  RSS/Mats Efficiency*</t>
  </si>
  <si>
    <t>Rare Dominion Directives</t>
  </si>
  <si>
    <t>Prime Junking Speed</t>
  </si>
  <si>
    <t>200% Scrapping Speed</t>
  </si>
  <si>
    <t>done</t>
  </si>
  <si>
    <t>Rare Borg Solo Directives</t>
  </si>
  <si>
    <t>Prime Valor Emblem</t>
  </si>
  <si>
    <t>Prime Critical Hit Reduction (Level 1)</t>
  </si>
  <si>
    <t>-10% Player Crit Chance</t>
  </si>
  <si>
    <t>Rare FKR Directives</t>
  </si>
  <si>
    <t>Prime Critical Hit Reduction (Level 2)</t>
  </si>
  <si>
    <t>-35% Player Crit Chance*</t>
  </si>
  <si>
    <t>Dual Photon Warheads</t>
  </si>
  <si>
    <t>Prime Station Siege</t>
  </si>
  <si>
    <t>300% Station Damage</t>
  </si>
  <si>
    <t>Control Seeker Probes</t>
  </si>
  <si>
    <t>Prime Station Delay (Level 1)</t>
  </si>
  <si>
    <t>Delay 1 round of defender</t>
  </si>
  <si>
    <t>S31 Torpedo Pods</t>
  </si>
  <si>
    <t>Prime Station Delay (Level 2)</t>
  </si>
  <si>
    <t>Delay 2 rounds of defender*</t>
  </si>
  <si>
    <t>SNW Una</t>
  </si>
  <si>
    <t>Prime Fleet Commander Gift</t>
  </si>
  <si>
    <t>Add Rare SPs and + shards</t>
  </si>
  <si>
    <t>Doctor T'ana</t>
  </si>
  <si>
    <t>Prime Armada Refinery</t>
  </si>
  <si>
    <t>+1 chest to G4/G5 bundles</t>
  </si>
  <si>
    <t>NEW!</t>
  </si>
  <si>
    <t>Vindicator BPS</t>
  </si>
  <si>
    <t>Prime Discovery Warp Range (Level 1)</t>
  </si>
  <si>
    <t>+50 disco warp range</t>
  </si>
  <si>
    <t>USS Terror (Frank-A Refit)</t>
  </si>
  <si>
    <t>Prime Discovery Warp Range (Level 2)</t>
  </si>
  <si>
    <t>+350 disco warp range*</t>
  </si>
  <si>
    <t>Mirror Picard</t>
  </si>
  <si>
    <t>Prime Discovery Warp Range (Level 3)</t>
  </si>
  <si>
    <t>+780 disco warp range*</t>
  </si>
  <si>
    <t>S31 Discovery Refit</t>
  </si>
  <si>
    <t>Prime Discovery Warp Range (Level 4)</t>
  </si>
  <si>
    <t>+1,050 disco warp range*</t>
  </si>
  <si>
    <t>Ferengi Whip</t>
  </si>
  <si>
    <t>∞</t>
  </si>
  <si>
    <t>Prime Discovery Warp Range (Level 5)</t>
  </si>
  <si>
    <t>+1,302 disco warp range*</t>
  </si>
  <si>
    <t>Mirror Kira</t>
  </si>
  <si>
    <t>Prime Dominion Solo Raiding</t>
  </si>
  <si>
    <t>+loot from Domadas</t>
  </si>
  <si>
    <t>Jaylah</t>
  </si>
  <si>
    <t>Links to STFC.space in Prime Research name</t>
  </si>
  <si>
    <t>*Combined all previous levels</t>
  </si>
  <si>
    <t>By: JulesVern, Quasel, BlueMandalorian and the STFC community</t>
  </si>
  <si>
    <t>Last Updated: 3/26/2025</t>
  </si>
  <si>
    <t>Andorian Scanner</t>
  </si>
  <si>
    <t>Chapel's Hypospray</t>
  </si>
  <si>
    <t>Crusher's Hypospray</t>
  </si>
  <si>
    <t>Credits/Tokens Options by OPs?</t>
  </si>
  <si>
    <t>Rodinium Particle</t>
  </si>
  <si>
    <t>??</t>
  </si>
  <si>
    <t>UC Ex-Borg Credits</t>
  </si>
  <si>
    <t>Borg Alcove</t>
  </si>
  <si>
    <t>Shaxs</t>
  </si>
  <si>
    <t>Andy Billups</t>
  </si>
  <si>
    <t>-</t>
  </si>
  <si>
    <t>Jack Ransom</t>
  </si>
  <si>
    <t>Rare Ex-Borg Credits</t>
  </si>
  <si>
    <t>Rare Formation Armada Directives</t>
  </si>
  <si>
    <t>Rare Xindi Directives</t>
  </si>
  <si>
    <t>McCoy's Hypospray</t>
  </si>
  <si>
    <t>Earth Science Institute Scanner</t>
  </si>
  <si>
    <t>Quark's Scanner</t>
  </si>
  <si>
    <t>Epic Eclipse Directives</t>
  </si>
  <si>
    <t>Epic FKR Directives</t>
  </si>
  <si>
    <t>Red Matter</t>
  </si>
  <si>
    <t>Thalaron Radiation</t>
  </si>
  <si>
    <t>Time Crystal</t>
  </si>
  <si>
    <t>PIC Riker</t>
  </si>
  <si>
    <t>PIC Worf</t>
  </si>
  <si>
    <t>PIC Picard</t>
  </si>
  <si>
    <t>Kir'Shara</t>
  </si>
  <si>
    <t>Epic Dominion Directives</t>
  </si>
  <si>
    <t>Epic Borg Solo Directives</t>
  </si>
  <si>
    <t>Tarka's Isolytic Weapon</t>
  </si>
  <si>
    <t>Ent-E Picard</t>
  </si>
  <si>
    <t>Ent-E Riker</t>
  </si>
  <si>
    <t>Carol Freeman</t>
  </si>
  <si>
    <t>Ship Parts (by tier of ship)</t>
  </si>
  <si>
    <t>*Credits/Tokens Options by OPs, see chart -&gt;</t>
  </si>
  <si>
    <t>Tier</t>
  </si>
  <si>
    <t>Voyager Parts</t>
  </si>
  <si>
    <t>Eviscerator Parts</t>
  </si>
  <si>
    <t>NX-01 Parts</t>
  </si>
  <si>
    <t>Last Updated: 1/2/2025</t>
  </si>
  <si>
    <t>T1</t>
  </si>
  <si>
    <t>T2</t>
  </si>
  <si>
    <t>Emerald Chain Additions</t>
  </si>
  <si>
    <t>T3</t>
  </si>
  <si>
    <t>T4</t>
  </si>
  <si>
    <t>T5</t>
  </si>
  <si>
    <t>T6</t>
  </si>
  <si>
    <t>Level</t>
  </si>
  <si>
    <t>RANK REQUIRED</t>
  </si>
  <si>
    <t>T7</t>
  </si>
  <si>
    <t>Borg Cube Transwarp</t>
  </si>
  <si>
    <t>T8</t>
  </si>
  <si>
    <t>Galactic Recruit Tokens</t>
  </si>
  <si>
    <t>!</t>
  </si>
  <si>
    <t>T9</t>
  </si>
  <si>
    <t>Feesha Glas</t>
  </si>
  <si>
    <t>T10</t>
  </si>
  <si>
    <t>Armored Voyager</t>
  </si>
  <si>
    <t>T11</t>
  </si>
  <si>
    <t>Voyager Blueprints</t>
  </si>
  <si>
    <t>T12</t>
  </si>
  <si>
    <t>varies*</t>
  </si>
  <si>
    <t>See chart</t>
  </si>
  <si>
    <t>T13</t>
  </si>
  <si>
    <t>Columbia NX-02</t>
  </si>
  <si>
    <t>T14</t>
  </si>
  <si>
    <t>Eviscerator Blueprints</t>
  </si>
  <si>
    <t>T15</t>
  </si>
  <si>
    <t>Evisceratior Parts</t>
  </si>
  <si>
    <t>NX-01 Blueprints</t>
  </si>
  <si>
    <t>Binary Cutter</t>
  </si>
  <si>
    <t>Assimilated Amalgam</t>
  </si>
  <si>
    <t>Assimilated Stella</t>
  </si>
  <si>
    <t>Voyager Astrometric Sensor</t>
  </si>
  <si>
    <t>Monaveen MKII</t>
  </si>
  <si>
    <t>Blue's Guide to Grindable 10K Tasks</t>
  </si>
  <si>
    <t>TASK</t>
  </si>
  <si>
    <t xml:space="preserve">Payout per Task: </t>
  </si>
  <si>
    <t>10K Tournament Score      &amp;</t>
  </si>
  <si>
    <t>4,400 Store Credits       &amp;</t>
  </si>
  <si>
    <t>12K Reroll Tokens</t>
  </si>
  <si>
    <t>Location</t>
  </si>
  <si>
    <t>WHERE TO GET IT</t>
  </si>
  <si>
    <t>WHAT YOU NEED TO DO</t>
  </si>
  <si>
    <t>Acquire 500 Epic Borg Solo Directives</t>
  </si>
  <si>
    <t>3 Pull Rare Borg Solomada Chest in Borg Refinery</t>
  </si>
  <si>
    <t xml:space="preserve">When Tournament Approaches, avoid pulling chest to avoid cooldown. Make sure you have enough for a max pull. </t>
  </si>
  <si>
    <t>Acquire 500 Epic Dominion Solo Directives</t>
  </si>
  <si>
    <t>2+ Pull Rare Dominion Solomada Chest (save your pulls)</t>
  </si>
  <si>
    <t>Acquire 6,000 Uncommon Ex-Borg Credits</t>
  </si>
  <si>
    <r>
      <rPr>
        <rFont val="Verdana"/>
        <color theme="1"/>
        <sz val="16.0"/>
      </rPr>
      <t>16 - 24 Pulls in the</t>
    </r>
    <r>
      <rPr>
        <rFont val="Verdana"/>
        <b/>
        <color theme="1"/>
        <sz val="16.0"/>
      </rPr>
      <t xml:space="preserve"> Safe Opportunity Exchange</t>
    </r>
    <r>
      <rPr>
        <rFont val="Verdana"/>
        <color theme="1"/>
        <sz val="16.0"/>
      </rPr>
      <t xml:space="preserve"> (NX01) (Costs about 1,600 Chips for me)</t>
    </r>
  </si>
  <si>
    <t>Save up Opportunity Chips (4,800+) from NX-01 Pulls for Tournaments</t>
  </si>
  <si>
    <t>Uncommon Credits also available in Alliance Tournament Store &amp; NX01 Daily Pulls &amp; Tradedowns</t>
  </si>
  <si>
    <t>Acquire 55,000 FT Protomatter</t>
  </si>
  <si>
    <r>
      <rPr>
        <rFont val="Verdana"/>
        <color theme="1"/>
        <sz val="16.0"/>
      </rPr>
      <t xml:space="preserve">Grind: Q Trials (Need lots of bells and a </t>
    </r>
    <r>
      <rPr>
        <rFont val="Verdana"/>
        <b/>
        <color theme="1"/>
        <sz val="16.0"/>
      </rPr>
      <t>high Court of Q level</t>
    </r>
    <r>
      <rPr>
        <rFont val="Verdana"/>
        <color theme="1"/>
        <sz val="16.0"/>
      </rPr>
      <t>)</t>
    </r>
  </si>
  <si>
    <t xml:space="preserve">Save a whip/mirror/exborg/etc cooldown for the task. Make sure you have sufficient Trial Bells (best source is Whip Pulls) before committing. </t>
  </si>
  <si>
    <t>Pulls: Lucky Whip Pull, Ex Borg FT Exchange, Mirror Refinery FT Exchange</t>
  </si>
  <si>
    <t>Acquire 15,000 Temporal Disruptors</t>
  </si>
  <si>
    <t>Lvl 8+ Temporal artifact tradeback with excess Artifact shards, Rare Xindi Armada Bundle, Ex Borg Daily Pull, Silent Pulls, Vindicator Pull.                                 -                                                                 Special Note for those who have 60 Artifact Gallery and Special Agent+ Rank on DTI: Excess Krenim Time Weapon Shard Exchange allows for an exchange of 3,000 Static Credits for 125 Shards to exchange for 15,000 TD</t>
  </si>
  <si>
    <t xml:space="preserve">Sit on piles of extra shards for Temporal Artifacts (most come from Krenim Exchange &amp; Xindi Unc/Rare pulls over long time). Usual Suspects below. Have Rare Xindi Pack ready to pull to for task. </t>
  </si>
  <si>
    <t>Acquire 1,500 Uncommon Skill Points</t>
  </si>
  <si>
    <t>Upgrading Command Center</t>
  </si>
  <si>
    <t>Make sure you have available and achievable levels of Command Center to actually acquire the required amount. (Check the Payout per level, it changes!)</t>
  </si>
  <si>
    <t>Acquire 2,200 Uncommon G6 Materials</t>
  </si>
  <si>
    <t>Save up: Loyalty Tokens, BP Choice Tokens, Field Rations, Fabricator Tokens, Bonus Converter Tokens, Bonus Xindi Pulls, Solomada Pulls. Buy Packs</t>
  </si>
  <si>
    <t>Acquire 7,000 Galactic Recruit Tokens</t>
  </si>
  <si>
    <t>19,800 Emergency Field Rations Store</t>
  </si>
  <si>
    <t>Probably not do it, waste of rations</t>
  </si>
  <si>
    <t>Alliance Tournament Task List</t>
  </si>
  <si>
    <r>
      <rPr>
        <rFont val="Verdana"/>
        <i/>
        <color rgb="FFFFD966"/>
        <sz val="16.0"/>
      </rPr>
      <t>Hostile GRIND Tasks with variable scoring</t>
    </r>
    <r>
      <rPr>
        <rFont val="Verdana"/>
        <i/>
        <color rgb="FFFFD966"/>
      </rPr>
      <t xml:space="preserve"> (labeled with a * in the list)</t>
    </r>
  </si>
  <si>
    <t>Any level</t>
  </si>
  <si>
    <t>2 levels below</t>
  </si>
  <si>
    <t>1 level below</t>
  </si>
  <si>
    <t>same level as your Ops</t>
  </si>
  <si>
    <t>1 level above</t>
  </si>
  <si>
    <t>2 levels above</t>
  </si>
  <si>
    <t>3 levels above or higher</t>
  </si>
  <si>
    <t>Highest Hostile Level</t>
  </si>
  <si>
    <t>*Tournament Credits per task are variable based on League placement. See chart.</t>
  </si>
  <si>
    <t>Points modified:</t>
  </si>
  <si>
    <t>1</t>
  </si>
  <si>
    <t>Score</t>
  </si>
  <si>
    <t>Action</t>
  </si>
  <si>
    <t>Amount</t>
  </si>
  <si>
    <t>Task</t>
  </si>
  <si>
    <t>Tourny Creds*</t>
  </si>
  <si>
    <t>Re-Rolls</t>
  </si>
  <si>
    <t>Completion Notes</t>
  </si>
  <si>
    <t># of hostiles to complete task</t>
  </si>
  <si>
    <t>BOLD 10k</t>
  </si>
  <si>
    <t>Can be done for some F2P through existing refineries or claimable bundles. (requires timing/hoarding/certain ops)</t>
  </si>
  <si>
    <t>acquire</t>
  </si>
  <si>
    <t>Simple Shot: Triple Pull Rare Borg Solomada Chest (save your pulls)</t>
  </si>
  <si>
    <t>Gorn</t>
  </si>
  <si>
    <t>Epic Dominion Solo Armada Directives</t>
  </si>
  <si>
    <t>Simple Shot: Double Pull Rare Dominion Solomada Chest (save your pulls)</t>
  </si>
  <si>
    <t>Fed, Kling OR Rom</t>
  </si>
  <si>
    <t xml:space="preserve">Uncommon Ex-Borg Credits </t>
  </si>
  <si>
    <t>Simple Shot: 16 - 24 Safe Opportunity Exchange (NX01) (also Alliance Tournament Store &amp; NX01 Daily Pulls)</t>
  </si>
  <si>
    <t xml:space="preserve">Swarm </t>
  </si>
  <si>
    <t>Action*</t>
  </si>
  <si>
    <t>Has variable scoring</t>
  </si>
  <si>
    <t>G6 Uncommon Crystal</t>
  </si>
  <si>
    <t>-Sigma Multi-Phasics and Bonus Swap Refinery-</t>
  </si>
  <si>
    <t xml:space="preserve">Xindi </t>
  </si>
  <si>
    <t>G6 Uncommon Gas</t>
  </si>
  <si>
    <t>Texas Sentries</t>
  </si>
  <si>
    <t>G6 Uncommon Ore</t>
  </si>
  <si>
    <t>Assimilated Coryn, Prohibitor or Frohmun-class Hostiles</t>
  </si>
  <si>
    <t>Forbidden Tech Protomatter</t>
  </si>
  <si>
    <t>Medium Shot: Q Trials (lots of bells), Lucky Whip Pull, Ex Borg FT Exchange, Mirror Refinery FT Exchange</t>
  </si>
  <si>
    <t xml:space="preserve">Gorn </t>
  </si>
  <si>
    <t>Temporal Disruptors</t>
  </si>
  <si>
    <t>Medium Shot: Lvl 8+ Temporal artifact tradeback, Rare Xindi Armada Bundle</t>
  </si>
  <si>
    <t>Swarm</t>
  </si>
  <si>
    <t>Uncommon Commander Skill Points</t>
  </si>
  <si>
    <t>Medium shot: upgrading Command Center</t>
  </si>
  <si>
    <t>Xindi</t>
  </si>
  <si>
    <t>1st place</t>
  </si>
  <si>
    <t>Epic FKR Armada Directives</t>
  </si>
  <si>
    <t>$$$</t>
  </si>
  <si>
    <t>Forbidden Tech Fusion Rods</t>
  </si>
  <si>
    <t xml:space="preserve">Long Shot: 9x Emergency Field Ration Store </t>
  </si>
  <si>
    <t>Hirogen</t>
  </si>
  <si>
    <t>Multiphasic Credits</t>
  </si>
  <si>
    <t>Borg Probes</t>
  </si>
  <si>
    <t>Section 31 Ciphers</t>
  </si>
  <si>
    <t>Long shot: Need two simultaneous WD BPs</t>
  </si>
  <si>
    <t xml:space="preserve">Syndicate XP </t>
  </si>
  <si>
    <t>Long shot: Syndicate 45+ daily pulls &amp; 2x DTI syndicate pulls in 22 hours + Various BP pulls</t>
  </si>
  <si>
    <t>Uncommon Borg Solo Armada Directives</t>
  </si>
  <si>
    <t>Uncommon Dominion Solo Armada Directives</t>
  </si>
  <si>
    <t>defeat</t>
  </si>
  <si>
    <t>Epic Borg Solo Armadas</t>
  </si>
  <si>
    <t>Hoarding</t>
  </si>
  <si>
    <t>Epic Dominion Solo Armadas</t>
  </si>
  <si>
    <t>Epic FKR G6 Solo Armadas</t>
  </si>
  <si>
    <t>Rare FKR G6 Solo Armadas</t>
  </si>
  <si>
    <t>Rare Borg Solo Armadas</t>
  </si>
  <si>
    <t>Rare Dominion Solo Armadas</t>
  </si>
  <si>
    <t>Epic Solo Armadas with Temporal Conduit Chaos Tech</t>
  </si>
  <si>
    <t>make sure ship with the CT is the LARGEST or ONLY ship in the armada otherwise will not score</t>
  </si>
  <si>
    <t>Rare Solo Armadas with Temporal Conduit Chaos Tech</t>
  </si>
  <si>
    <t>spend</t>
  </si>
  <si>
    <t>*Alliance Tournaments Task Rewards</t>
  </si>
  <si>
    <t>Rare FKR Armada Directives</t>
  </si>
  <si>
    <t>Variable by League Placement</t>
  </si>
  <si>
    <t>Points</t>
  </si>
  <si>
    <t>Tourney Credits</t>
  </si>
  <si>
    <t>Rerolls</t>
  </si>
  <si>
    <t>not worth it</t>
  </si>
  <si>
    <t>**</t>
  </si>
  <si>
    <t>ridiculous hoarding</t>
  </si>
  <si>
    <t>Rare Commander Skill Points</t>
  </si>
  <si>
    <t>Uncommon Ex-Borg Credits</t>
  </si>
  <si>
    <t>Epic Ex-Borg Credits</t>
  </si>
  <si>
    <t>FKR G6 Epic Solo Armadas</t>
  </si>
  <si>
    <t>FKR G6 Rare Solo Armadas</t>
  </si>
  <si>
    <t>1500-2000</t>
  </si>
  <si>
    <t>Mirror Hostiles</t>
  </si>
  <si>
    <t>&lt;2,000</t>
  </si>
  <si>
    <t>ISS Enterprise-E Hostiles</t>
  </si>
  <si>
    <t>** Spend FKR Armada Directives</t>
  </si>
  <si>
    <t>defeat*</t>
  </si>
  <si>
    <t>Federation Hostiles</t>
  </si>
  <si>
    <t>Gorn Hostiles</t>
  </si>
  <si>
    <t xml:space="preserve">buckets </t>
  </si>
  <si>
    <t>Max?</t>
  </si>
  <si>
    <t>Klingon Hostiles</t>
  </si>
  <si>
    <t>10k</t>
  </si>
  <si>
    <t>4?</t>
  </si>
  <si>
    <t>Romulan  Hostiles</t>
  </si>
  <si>
    <t xml:space="preserve">4-8k (+ 10k FKR ?) </t>
  </si>
  <si>
    <t>Swarm Hostiles</t>
  </si>
  <si>
    <t>750-3k</t>
  </si>
  <si>
    <t>Xindi Hostiles</t>
  </si>
  <si>
    <t>REROLL STRATEGY</t>
  </si>
  <si>
    <t>They dont reroll into a specific task just one from that group.</t>
  </si>
  <si>
    <t>they are always ordered like that. First 12 are Group 1. The following 5 are group 2. and the last 3 are always group 3.</t>
  </si>
  <si>
    <t>Can simplify the groups with:</t>
  </si>
  <si>
    <t>Independent Archive Schematics</t>
  </si>
  <si>
    <t>Sigma Parsteel</t>
  </si>
  <si>
    <t>Group 1: 750 + 1500 Point tasks aswell as the specific "kill type of hostile" task that range between 750 to 5k</t>
  </si>
  <si>
    <t>Group 2: 2k 4k 6k 8k 10k etc tasks. Where the 10k tasks are the "Kill X of An armada"</t>
  </si>
  <si>
    <t>Artifact Gallery Schematics</t>
  </si>
  <si>
    <t>Group 3: "Pay" Tasks. Always 10k. Always 4,4k AT Credits and the "hard" ones</t>
  </si>
  <si>
    <t>Common Ex-Borg Credits</t>
  </si>
  <si>
    <t xml:space="preserve">Starfleet Honors </t>
  </si>
  <si>
    <t>Uncommon FKR Armada Directives</t>
  </si>
  <si>
    <t>Rare Skill Points</t>
  </si>
  <si>
    <t>Rare FKR Armadas</t>
  </si>
  <si>
    <t>Mirror Universe Hostiles. Find them Around Mirror Axanar System.</t>
  </si>
  <si>
    <t>Hirogen hostiles</t>
  </si>
  <si>
    <t>Premium Artifact Tokens</t>
  </si>
  <si>
    <t>Sigma Tritanium</t>
  </si>
  <si>
    <t>complete</t>
  </si>
  <si>
    <t>Wave Defense Waves</t>
  </si>
  <si>
    <t>Mirror Wave Defense Waves</t>
  </si>
  <si>
    <t>Rare Formation Armadas</t>
  </si>
  <si>
    <t>Uncommon Borg Solo Armadas</t>
  </si>
  <si>
    <t>Epic FKR Armadas</t>
  </si>
  <si>
    <t>Mirror Universe Hostiles</t>
  </si>
  <si>
    <t>Q-Continuum Hostiles (Assimilated Coryn/Prohibitor/Frohmun class)</t>
  </si>
  <si>
    <t>Ultra Recruit Tokens</t>
  </si>
  <si>
    <t>Mirror Universe Wave Defense Waves</t>
  </si>
  <si>
    <t>Uncommon FKR Armadas</t>
  </si>
  <si>
    <t>Uncommon Formation Armadas</t>
  </si>
  <si>
    <t xml:space="preserve">Uncommon Dominion Solo Armadas </t>
  </si>
  <si>
    <t>Hirogen Hostiles</t>
  </si>
  <si>
    <t>Isolytic Artifact Tokens</t>
  </si>
  <si>
    <t>Uncommon Formation Armada Directives</t>
  </si>
  <si>
    <t>Emblem of Assesment</t>
  </si>
  <si>
    <t>$$</t>
  </si>
  <si>
    <t>Emblem of Honor</t>
  </si>
  <si>
    <t>Formation Armadas, Refinery</t>
  </si>
  <si>
    <t>Quantum Communicators</t>
  </si>
  <si>
    <t>Replicator Rations</t>
  </si>
  <si>
    <t>Tetryons</t>
  </si>
  <si>
    <t>Uncommon Commander Credits</t>
  </si>
  <si>
    <t>G6 Rare Crystal</t>
  </si>
  <si>
    <t>G6 Rare Gas</t>
  </si>
  <si>
    <t>G6 Rare Ore</t>
  </si>
  <si>
    <t>Spend</t>
  </si>
  <si>
    <t>Sigma Dilithium</t>
  </si>
  <si>
    <t>Texas-class Sentries</t>
  </si>
  <si>
    <t>Xindi Hostiles 40+</t>
  </si>
  <si>
    <t>Isolytic Artifakt Tokens</t>
  </si>
  <si>
    <t>50% G4 parts efficiency</t>
  </si>
  <si>
    <t>50% G5 parts efficiency</t>
  </si>
  <si>
    <t>100% daily XP</t>
  </si>
  <si>
    <t>400% Shield Health</t>
  </si>
  <si>
    <t>125% Critical Damage</t>
  </si>
  <si>
    <t>250% RSS/mats efficiency</t>
  </si>
  <si>
    <t>450%  RSS/mats efficiency</t>
  </si>
  <si>
    <t>Last Updated: 9/25/2024</t>
  </si>
  <si>
    <t>Credits/Tokens Options by OPs</t>
  </si>
  <si>
    <t>Last Updated: 9/24/2024</t>
  </si>
  <si>
    <t>Refit</t>
  </si>
  <si>
    <t>Ship</t>
  </si>
  <si>
    <t>Alliance Tournament Task Hoarding Ideas - December 2024</t>
  </si>
  <si>
    <r>
      <rPr>
        <rFont val="Verdana"/>
        <b/>
        <color theme="1"/>
        <sz val="11.0"/>
      </rPr>
      <t xml:space="preserve">Boldfaced: </t>
    </r>
    <r>
      <rPr>
        <rFont val="Verdana"/>
        <b val="0"/>
        <color theme="1"/>
        <sz val="11.0"/>
      </rPr>
      <t>Hoarding enhanced by paid content</t>
    </r>
  </si>
  <si>
    <r>
      <rPr>
        <rFont val="Verdana"/>
        <color rgb="FF674EA7"/>
        <sz val="11.0"/>
      </rPr>
      <t>Purple:</t>
    </r>
    <r>
      <rPr>
        <rFont val="Verdana"/>
        <color rgb="FF000000"/>
        <sz val="11.0"/>
      </rPr>
      <t xml:space="preserve"> "Easiest" tasks to save for</t>
    </r>
  </si>
  <si>
    <t>Made by Tarpitude with heisted phrasing from elsewhere here</t>
  </si>
  <si>
    <t>Accumulate</t>
  </si>
  <si>
    <t>8k/8.8k</t>
  </si>
  <si>
    <t>6k</t>
  </si>
  <si>
    <t>4k</t>
  </si>
  <si>
    <t>3k</t>
  </si>
  <si>
    <t>2k</t>
  </si>
  <si>
    <t>1k/750</t>
  </si>
  <si>
    <t>Notes</t>
  </si>
  <si>
    <t>Type 1</t>
  </si>
  <si>
    <t>Defeat Epic Borg Solomadas</t>
  </si>
  <si>
    <t>Defeat</t>
  </si>
  <si>
    <t>Directives</t>
  </si>
  <si>
    <t>Epic Dominion Solo Directives</t>
  </si>
  <si>
    <t>Defeat Epic Dominion Solomadas</t>
  </si>
  <si>
    <t>Spend Epic FKR Armada Directives</t>
  </si>
  <si>
    <t>Spend Epic Ex-Borg Credits</t>
  </si>
  <si>
    <t>Currency</t>
  </si>
  <si>
    <t>NX01 Green Opportunity Chips</t>
  </si>
  <si>
    <t xml:space="preserve">Acquire Uncommon Ex-Borg Credits </t>
  </si>
  <si>
    <t>Xindi Scrap Pulls, Tradedown, 16 - 24 Safe Opportunity Exchange (NX01); AT store</t>
  </si>
  <si>
    <t>Acquire</t>
  </si>
  <si>
    <t>Pull</t>
  </si>
  <si>
    <t>Rare Borg Solo Armada Directives</t>
  </si>
  <si>
    <t>Defeat Rare Borg Solomadas</t>
  </si>
  <si>
    <t>2-3 weeks of pulls; time with MC?</t>
  </si>
  <si>
    <t>Rare Borg Solo Loot Refine</t>
  </si>
  <si>
    <t>Acquire Epic Borg Solo Directives</t>
  </si>
  <si>
    <t>Save pulls; can maybe do twice</t>
  </si>
  <si>
    <t>Spend Rare Commander Skill Points</t>
  </si>
  <si>
    <t>Rare Dominion Solo Armada Directives</t>
  </si>
  <si>
    <t>Defeat Rare Dominion Solomada</t>
  </si>
  <si>
    <t>Rare Dominion Solo Loot</t>
  </si>
  <si>
    <t>Acquire Epic Dominion Solomada Directives</t>
  </si>
  <si>
    <t>Spend Rare Ex-Borg Credits</t>
  </si>
  <si>
    <t>UC FKR Directives</t>
  </si>
  <si>
    <t>Spend UC FKR Armada Directives</t>
  </si>
  <si>
    <t>Not worth saving for if impedes pulls</t>
  </si>
  <si>
    <t>Spend Ultra Recruit Tokens</t>
  </si>
  <si>
    <t>Defeat UC Borg Solomadas</t>
  </si>
  <si>
    <t>UC Dominion Solomadas Directives</t>
  </si>
  <si>
    <t xml:space="preserve">Defeat UC Dominion Solomadas </t>
  </si>
  <si>
    <t>Spend UC Ex-Borg Credits</t>
  </si>
  <si>
    <t>Pair with "obtain UC Ex-Borg credits"?</t>
  </si>
  <si>
    <t>Spend Artifact Gallery Schematics</t>
  </si>
  <si>
    <t>Not Often</t>
  </si>
  <si>
    <t>Building Material</t>
  </si>
  <si>
    <t>Spend Common Ex-Borg Credits</t>
  </si>
  <si>
    <t>Actually slightly hard</t>
  </si>
  <si>
    <t>Emblem of Assessment (Q's Court)</t>
  </si>
  <si>
    <t>Spend Emblem of Assessment</t>
  </si>
  <si>
    <t>Emblem of Honor (Warroom)</t>
  </si>
  <si>
    <t>Spend Emblem of Honor</t>
  </si>
  <si>
    <t>Spend Forbidden Tech Protomatter</t>
  </si>
  <si>
    <t>Likely not worth it</t>
  </si>
  <si>
    <t>Loot</t>
  </si>
  <si>
    <t>Spend Galactic Recruit Tokens</t>
  </si>
  <si>
    <t>Spend Isolytic Artifact Tokens</t>
  </si>
  <si>
    <t>Possible sporadically with Tarka's FT, otherwise not worth it</t>
  </si>
  <si>
    <t>Multiphasics</t>
  </si>
  <si>
    <t>Acquire G6 Mats</t>
  </si>
  <si>
    <t>Spend Premium Artifact Tokens</t>
  </si>
  <si>
    <t>Not worth it</t>
  </si>
  <si>
    <t>Q's Bells</t>
  </si>
  <si>
    <t>Acquire 55,000 Forbidden Tech Protomatter</t>
  </si>
  <si>
    <t>Whip required, number dependent on Q's court, pulls in S31 and MU</t>
  </si>
  <si>
    <t>IA schematics</t>
  </si>
  <si>
    <t>Spend Independent Archive Schematics</t>
  </si>
  <si>
    <t>Rare</t>
  </si>
  <si>
    <t>Spend Rare FKR Armada Directives</t>
  </si>
  <si>
    <t>10k task challenging; make sure to double pull from COW</t>
  </si>
  <si>
    <t>Spend Rare Formation Armada Directives</t>
  </si>
  <si>
    <t>Obtain 100 directives per week in weekly chest</t>
  </si>
  <si>
    <t>Spend Replicator Rations</t>
  </si>
  <si>
    <t>Temporal Artifacts Over Level 8</t>
  </si>
  <si>
    <t>Acquire Temporal Disruptors</t>
  </si>
  <si>
    <t>Many</t>
  </si>
  <si>
    <t>Likely not worth it. Months of hoarding. Long Shot: Lvl 8+ Temporal artifact tradeback, Rare Xindi Armada Bundle</t>
  </si>
  <si>
    <t>Spend Uncommon Commander Skill Points</t>
  </si>
  <si>
    <t>Uncommon Skill Points</t>
  </si>
  <si>
    <t>Spend UC Formation Armada Directives</t>
  </si>
  <si>
    <t>Likely not worth it; cannot do 500 each month</t>
  </si>
  <si>
    <t>Alliance Tournament Task Hoarding Ideas - September 2024</t>
  </si>
  <si>
    <r>
      <rPr>
        <rFont val="Verdana"/>
        <b/>
        <color theme="1"/>
        <sz val="11.0"/>
      </rPr>
      <t xml:space="preserve">Boldfaced: </t>
    </r>
    <r>
      <rPr>
        <rFont val="Verdana"/>
        <b val="0"/>
        <color theme="1"/>
        <sz val="11.0"/>
      </rPr>
      <t>Hoarding enhanced by paid content</t>
    </r>
  </si>
  <si>
    <r>
      <rPr>
        <rFont val="Verdana"/>
        <color rgb="FF674EA7"/>
        <sz val="11.0"/>
      </rPr>
      <t>Purple:</t>
    </r>
    <r>
      <rPr>
        <rFont val="Verdana"/>
        <color rgb="FF000000"/>
        <sz val="11.0"/>
      </rPr>
      <t xml:space="preserve"> "Easiest" tasks to save for</t>
    </r>
  </si>
  <si>
    <t>Spend Quantum Communicators</t>
  </si>
  <si>
    <t>Spend Temporal Disruptors</t>
  </si>
  <si>
    <t>Likely not worth it. Month of hoarding. Long Shot: Lvl 8+ Temporal artifact tradeback, Rare Xindi Armada Bundle</t>
  </si>
  <si>
    <t>SUM of Amount</t>
  </si>
  <si>
    <t>Alliance Tournaments Task Rewards</t>
  </si>
  <si>
    <t>Credits</t>
  </si>
  <si>
    <t>&lt;999</t>
  </si>
  <si>
    <t>JulesVern, Quasel, Blue Mandalorian</t>
  </si>
  <si>
    <t>reroll?</t>
  </si>
  <si>
    <t>spend only</t>
  </si>
  <si>
    <t>Tips</t>
  </si>
  <si>
    <t>Comment</t>
  </si>
  <si>
    <t>Q-Trials</t>
  </si>
  <si>
    <t>x</t>
  </si>
  <si>
    <t>other</t>
  </si>
  <si>
    <t>x*</t>
  </si>
  <si>
    <t xml:space="preserve">Collect War Room chests </t>
  </si>
  <si>
    <t>3x Rare Borg Loot Exchange</t>
  </si>
  <si>
    <t>Timer</t>
  </si>
  <si>
    <t>2x Rare Bajor Loot Exchange</t>
  </si>
  <si>
    <t>Unless very Lucky with armada Chests</t>
  </si>
  <si>
    <t xml:space="preserve">Collect FT Tier up Chest :) </t>
  </si>
  <si>
    <t>Q Trials (lots of bells)</t>
  </si>
  <si>
    <t>G6</t>
  </si>
  <si>
    <t>10k multiphasics - g6</t>
  </si>
  <si>
    <t>Recruit</t>
  </si>
  <si>
    <t xml:space="preserve">9x Emergency Field Ration Store </t>
  </si>
  <si>
    <t>Artifacts</t>
  </si>
  <si>
    <t>Fleet Commander</t>
  </si>
  <si>
    <t xml:space="preserve">once in a lifetime by Upgrading 7of9 Skill and collecting each step… </t>
  </si>
  <si>
    <t>7 Day Chest CoolDown…</t>
  </si>
  <si>
    <t>Waves</t>
  </si>
  <si>
    <t>Wave Defens BP collection</t>
  </si>
  <si>
    <t xml:space="preserve">Events / Daylies / … </t>
  </si>
  <si>
    <t>Artifact Refinery for Temp Artefacts llv8+</t>
  </si>
  <si>
    <t>Uncommon Borg Solo Armada Dircetives</t>
  </si>
  <si>
    <t>only pack works</t>
  </si>
  <si>
    <t>Epic Borg Loot Exchange</t>
  </si>
  <si>
    <t>Command center upgrade</t>
  </si>
  <si>
    <t>Uncommon Dominin Solo Armada Directives</t>
  </si>
  <si>
    <t>NX Refinery (savings)</t>
  </si>
  <si>
    <t>Chests, Trade Down, Favors</t>
  </si>
  <si>
    <t xml:space="preserve">Artefact Gallery </t>
  </si>
  <si>
    <t>Armadas / Borg</t>
  </si>
  <si>
    <t xml:space="preserve">Krik works, </t>
  </si>
  <si>
    <t>Armadas / Dominion</t>
  </si>
  <si>
    <t>*</t>
  </si>
  <si>
    <t>Very Hard ToDo</t>
  </si>
  <si>
    <t>Armadas / FKR</t>
  </si>
  <si>
    <t>Epic  Dominion Solo Armadas</t>
  </si>
  <si>
    <t>Borg Probe Hostiles</t>
  </si>
  <si>
    <t>Hostiles</t>
  </si>
  <si>
    <t>Research, Chests</t>
  </si>
  <si>
    <t>Armadas / Formation</t>
  </si>
  <si>
    <t>TC Master Planner</t>
  </si>
  <si>
    <t>Customize time shown by selecting Adia/Comst/Qeyma start time in your timezone:</t>
  </si>
  <si>
    <t>All Services</t>
  </si>
  <si>
    <t>Connections</t>
  </si>
  <si>
    <t>TERRITORY SCHEDULE</t>
  </si>
  <si>
    <t>Planning Checklist</t>
  </si>
  <si>
    <t>1st</t>
  </si>
  <si>
    <t>Framtid</t>
  </si>
  <si>
    <t>1★</t>
  </si>
  <si>
    <t>2★★</t>
  </si>
  <si>
    <t>3★★★</t>
  </si>
  <si>
    <t xml:space="preserve">Meets TC pre-reqs? </t>
  </si>
  <si>
    <t>2nd</t>
  </si>
  <si>
    <t>Nujord</t>
  </si>
  <si>
    <t>Your time zone</t>
  </si>
  <si>
    <t>Wednesday</t>
  </si>
  <si>
    <t>Thursday</t>
  </si>
  <si>
    <t>Friday</t>
  </si>
  <si>
    <t>Saturday</t>
  </si>
  <si>
    <t>Sunday</t>
  </si>
  <si>
    <t>Monday</t>
  </si>
  <si>
    <t>Tuesday</t>
  </si>
  <si>
    <t>Listed Times (Do not delete)</t>
  </si>
  <si>
    <t>Do all TCs Connect?</t>
  </si>
  <si>
    <t>3rd</t>
  </si>
  <si>
    <t>Nyrheimur</t>
  </si>
  <si>
    <t>-&gt;</t>
  </si>
  <si>
    <t>Adia</t>
  </si>
  <si>
    <t/>
  </si>
  <si>
    <t>Comst</t>
  </si>
  <si>
    <t>Qeyma</t>
  </si>
  <si>
    <t>Duplicate services?</t>
  </si>
  <si>
    <t>4th</t>
  </si>
  <si>
    <t>Bimasa</t>
  </si>
  <si>
    <t>Otima</t>
  </si>
  <si>
    <t>Vantar</t>
  </si>
  <si>
    <t>Gelida</t>
  </si>
  <si>
    <t>Hoobishan</t>
  </si>
  <si>
    <t>5th</t>
  </si>
  <si>
    <t>Duportas</t>
  </si>
  <si>
    <t>Perim</t>
  </si>
  <si>
    <t>Avansa</t>
  </si>
  <si>
    <t>Ruhe</t>
  </si>
  <si>
    <t>Innlasn</t>
  </si>
  <si>
    <t>Zhian</t>
  </si>
  <si>
    <t>Thaylen</t>
  </si>
  <si>
    <t>Burran</t>
  </si>
  <si>
    <t>Saldeti</t>
  </si>
  <si>
    <t>Vemira</t>
  </si>
  <si>
    <t>Crios</t>
  </si>
  <si>
    <t>Services</t>
  </si>
  <si>
    <t>Weekly Costs</t>
  </si>
  <si>
    <t>Effect</t>
  </si>
  <si>
    <t>Asiti</t>
  </si>
  <si>
    <t>Triss</t>
  </si>
  <si>
    <t>Ezla</t>
  </si>
  <si>
    <t>Mak'ala</t>
  </si>
  <si>
    <t>Helvi</t>
  </si>
  <si>
    <t>Bolari</t>
  </si>
  <si>
    <t>Duplicate services:</t>
  </si>
  <si>
    <t>1★ Iso</t>
  </si>
  <si>
    <t>2★ Iso</t>
  </si>
  <si>
    <t>3★ Iso</t>
  </si>
  <si>
    <t>Diodes</t>
  </si>
  <si>
    <t>Emitters</t>
  </si>
  <si>
    <t>Reactors</t>
  </si>
  <si>
    <t>Base</t>
  </si>
  <si>
    <t>20-38</t>
  </si>
  <si>
    <t>39-50</t>
  </si>
  <si>
    <t>51-60</t>
  </si>
  <si>
    <t>61-70</t>
  </si>
  <si>
    <t>Tefkari</t>
  </si>
  <si>
    <t>Brijac</t>
  </si>
  <si>
    <t>Kolava</t>
  </si>
  <si>
    <t>Corva</t>
  </si>
  <si>
    <t>Aonad</t>
  </si>
  <si>
    <t>Roshar</t>
  </si>
  <si>
    <t>List of unique services</t>
  </si>
  <si>
    <t>On?</t>
  </si>
  <si>
    <t>Hrojost</t>
  </si>
  <si>
    <t>Beku</t>
  </si>
  <si>
    <t>Temeri</t>
  </si>
  <si>
    <t>Dup</t>
  </si>
  <si>
    <t>Zamaro</t>
  </si>
  <si>
    <t>Tezera</t>
  </si>
  <si>
    <t>Klefaski</t>
  </si>
  <si>
    <t>Barasa</t>
  </si>
  <si>
    <t>Stilhe</t>
  </si>
  <si>
    <t>Thosz</t>
  </si>
  <si>
    <t>Anzat</t>
  </si>
  <si>
    <t>Tazolka</t>
  </si>
  <si>
    <t>Tholus</t>
  </si>
  <si>
    <t>Parturi</t>
  </si>
  <si>
    <t>Eldur</t>
  </si>
  <si>
    <t>Lenara</t>
  </si>
  <si>
    <t>Ber'Tho</t>
  </si>
  <si>
    <t>Tigan</t>
  </si>
  <si>
    <t>Brellan</t>
  </si>
  <si>
    <t>Aylus</t>
  </si>
  <si>
    <t>Abilakk</t>
  </si>
  <si>
    <t>TERRITORY MAP</t>
  </si>
  <si>
    <t>Territory</t>
  </si>
  <si>
    <t>Grade</t>
  </si>
  <si>
    <t>Day</t>
  </si>
  <si>
    <t>Time</t>
  </si>
  <si>
    <t>Name</t>
  </si>
  <si>
    <t>Description</t>
  </si>
  <si>
    <t>1* refined iso</t>
  </si>
  <si>
    <t>2* refined iso</t>
  </si>
  <si>
    <t>3* refined iso</t>
  </si>
  <si>
    <t>diodes</t>
  </si>
  <si>
    <t>emitters</t>
  </si>
  <si>
    <t>reactors</t>
  </si>
  <si>
    <t>20-37</t>
  </si>
  <si>
    <t>38-45</t>
  </si>
  <si>
    <t>46-53</t>
  </si>
  <si>
    <t>54-60</t>
  </si>
  <si>
    <t>20-28</t>
  </si>
  <si>
    <t>29-39</t>
  </si>
  <si>
    <t>40-50</t>
  </si>
  <si>
    <t>15-24</t>
  </si>
  <si>
    <t>25-34</t>
  </si>
  <si>
    <t>35-49</t>
  </si>
  <si>
    <t>50-60</t>
  </si>
  <si>
    <t>1-39</t>
  </si>
  <si>
    <t>2★</t>
  </si>
  <si>
    <t>Advanced Phantom Particle</t>
  </si>
  <si>
    <t>Defense Enhancer</t>
  </si>
  <si>
    <t>Shield Deflection, Armor, and Dodge to all ships</t>
  </si>
  <si>
    <t>Scrapping Speed Enhancer</t>
  </si>
  <si>
    <t>Increases base Scrapping Speed</t>
  </si>
  <si>
    <t>Improved 3★ Isogen</t>
  </si>
  <si>
    <t>Monaveen Construction Yard</t>
  </si>
  <si>
    <t>Can purchase BPs for emulsion, once per week (Level 39+)</t>
  </si>
  <si>
    <t>Voyager Construction Yard</t>
  </si>
  <si>
    <t>Can purchase BPs for emulsion, once per week (Level 34+)</t>
  </si>
  <si>
    <t>Energy Weapons Enhancer</t>
  </si>
  <si>
    <t>Increases Energy Weapons Damage</t>
  </si>
  <si>
    <t>see list</t>
  </si>
  <si>
    <t>Improved 1★ Isogen</t>
  </si>
  <si>
    <t>Improved 2★ Isogen</t>
  </si>
  <si>
    <t>Phantom Particle</t>
  </si>
  <si>
    <t>PVP Combat Enhancer</t>
  </si>
  <si>
    <t>Weapon Damage to all ships when fighting player ships</t>
  </si>
  <si>
    <t>Sarco Forge</t>
  </si>
  <si>
    <t>PVP Isolytic Damage Enhancer</t>
  </si>
  <si>
    <t>Increases Isolytic Damage to all ships when in combat against players</t>
  </si>
  <si>
    <t>Piercing Enhancer</t>
  </si>
  <si>
    <t>Accuracy, Shield Piercing, and Armor Piercing to all ships</t>
  </si>
  <si>
    <t>Gas Mining Enhancer</t>
  </si>
  <si>
    <t>Gas Mining Rate for all ships</t>
  </si>
  <si>
    <t>Quantum Particle</t>
  </si>
  <si>
    <t>Meridian Construction Yard</t>
  </si>
  <si>
    <t>Can purchase BPs for emulsion, once per week (Level 25+)</t>
  </si>
  <si>
    <t>PVP Apex Barrier Enhancer</t>
  </si>
  <si>
    <t>+1,000 base Apex Barrier to all ships when in combat against players during a takeover</t>
  </si>
  <si>
    <t>Ore Mining Enhancer</t>
  </si>
  <si>
    <t>Ore Mining Rate for all ships</t>
  </si>
  <si>
    <t>Surax Particle</t>
  </si>
  <si>
    <t>Advanced Quantum Particle</t>
  </si>
  <si>
    <t>Officer Attack Enhancer</t>
  </si>
  <si>
    <t>Attack to all Officers</t>
  </si>
  <si>
    <t>Advanced PvP Apex Barrier Enhancer</t>
  </si>
  <si>
    <t>Up to +10,000 base Apex Barrier to all ships when in combat against players</t>
  </si>
  <si>
    <t>Crystal Mining Enhancer</t>
  </si>
  <si>
    <t>Crystal Mining Rate for all ships</t>
  </si>
  <si>
    <t>3★</t>
  </si>
  <si>
    <t>Advanced Shield Enhancer</t>
  </si>
  <si>
    <t>Shield Heath to all ships</t>
  </si>
  <si>
    <t>ISS Jellyfish Constructor</t>
  </si>
  <si>
    <t>Grants Jellyfish BPs</t>
  </si>
  <si>
    <t>Metreon Particle</t>
  </si>
  <si>
    <t>NX-01 Construction Yard</t>
  </si>
  <si>
    <t>Can purchase BPs for emulsion, once per week (Level 40+)</t>
  </si>
  <si>
    <t>Gorn Eviscerator Construction Yard</t>
  </si>
  <si>
    <t>Shield Enhancer</t>
  </si>
  <si>
    <t>Chronometric Particle Generator</t>
  </si>
  <si>
    <t>Grants Chronometric Particles each day (Level 25+)</t>
  </si>
  <si>
    <t>Defense Platform Enhancer</t>
  </si>
  <si>
    <t>Weapon Damage to all Station Defense Platforms</t>
  </si>
  <si>
    <t>Advanced Surax Particle</t>
  </si>
  <si>
    <t>Construction Speed Enhancer</t>
  </si>
  <si>
    <t>Construction Speed for all buildings</t>
  </si>
  <si>
    <t>Particles Efficiency Scanner</t>
  </si>
  <si>
    <t>Increases base Research Efficiency for Quantum, Phantom, Surax and Metreon costs by 20%</t>
  </si>
  <si>
    <t>Advanced Hull Enhancer</t>
  </si>
  <si>
    <t>Hull Heath to all ships</t>
  </si>
  <si>
    <t>Hull Enhancer</t>
  </si>
  <si>
    <t>Protected Cargo Enhancer</t>
  </si>
  <si>
    <t>Protected Cargo for all ships</t>
  </si>
  <si>
    <t>Officer Defense Enhancer</t>
  </si>
  <si>
    <t>Defense to all Officers</t>
  </si>
  <si>
    <t>Accuracy Enhancer</t>
  </si>
  <si>
    <t>Accuracy for all ships</t>
  </si>
  <si>
    <t>Advanced Mining Enhancer</t>
  </si>
  <si>
    <t>Mining Rate for all ships</t>
  </si>
  <si>
    <t>Mining Enhancer</t>
  </si>
  <si>
    <t>Siege Enhancer</t>
  </si>
  <si>
    <t>Weapon Damage to all ships when attacking Stations</t>
  </si>
  <si>
    <t>Hostile Combat Enhancer</t>
  </si>
  <si>
    <t>Weapon Damage to all ships when fighting Hostiles</t>
  </si>
  <si>
    <t>Research Efficiency Enhancer</t>
  </si>
  <si>
    <t>Research Efficiency for Parsteel, Tritanium, and Dilithium costs</t>
  </si>
  <si>
    <t>Deflection Enhancer</t>
  </si>
  <si>
    <t>Shield Deflection for all ships</t>
  </si>
  <si>
    <t>Research Speed Enhancer</t>
  </si>
  <si>
    <t>Research Speed</t>
  </si>
  <si>
    <t>Armada Combat Enhancer</t>
  </si>
  <si>
    <t>Weapon Damage to all ships when attacking Armada Targets</t>
  </si>
  <si>
    <t>Cloaking Duration Enhancer</t>
  </si>
  <si>
    <t>Increases Cloaking Duration</t>
  </si>
  <si>
    <t>Shield Penetration Enhancer</t>
  </si>
  <si>
    <t>Shield Penetration for all ships</t>
  </si>
  <si>
    <t>Advanced Damage Enhancer</t>
  </si>
  <si>
    <t>Weapon Damage to all ships</t>
  </si>
  <si>
    <t>Damage Enhancer</t>
  </si>
  <si>
    <t>Dodge Enhancer</t>
  </si>
  <si>
    <t>Dodge for all ships</t>
  </si>
  <si>
    <t>Advanced Repair Enhancer</t>
  </si>
  <si>
    <t>Repair Cost Efficiency for repairing ships</t>
  </si>
  <si>
    <t>Repair Enhancer</t>
  </si>
  <si>
    <t>FKR Reputation Enhancer</t>
  </si>
  <si>
    <t>Increases positive reputation for FKR when defeating hostiles</t>
  </si>
  <si>
    <t>Construction Efficiency Enhancer</t>
  </si>
  <si>
    <t>Building Construction Efficiency for Parsteel, Tritanium, and Dilithium costs</t>
  </si>
  <si>
    <t>Armor Enhancer</t>
  </si>
  <si>
    <t>Armor for all ships</t>
  </si>
  <si>
    <t>Component Efficiency Enhancer</t>
  </si>
  <si>
    <t>Ship Component Efficiency for Parsteel, Tritanium, and Dilithium costs</t>
  </si>
  <si>
    <t>Kinetic Weapons Enhancer</t>
  </si>
  <si>
    <t>Increases Kinetic Weapons Damage</t>
  </si>
  <si>
    <t>Armor Piercing Enhancer</t>
  </si>
  <si>
    <t>Armor Piercing for all ships</t>
  </si>
  <si>
    <t>Advanced Officer Enhancer</t>
  </si>
  <si>
    <t>Attack, Defense, and Health to all officers</t>
  </si>
  <si>
    <t>Officer Enhancer</t>
  </si>
  <si>
    <t xml:space="preserve">Increases Base Scrapping Speed </t>
  </si>
  <si>
    <t>Territory Capture Planner</t>
  </si>
  <si>
    <t>Select start time for Aida, Comst or Qeyma.</t>
  </si>
  <si>
    <t>Highlight Alliance</t>
  </si>
  <si>
    <t>SOS</t>
  </si>
  <si>
    <t>Adia 🔸</t>
  </si>
  <si>
    <t>NWO</t>
  </si>
  <si>
    <t>Comst 🔸</t>
  </si>
  <si>
    <t>Qeyma 🔸</t>
  </si>
  <si>
    <t>Otima 🔸</t>
  </si>
  <si>
    <t>Vantar 🔸🔸</t>
  </si>
  <si>
    <t>Framtid 🔸</t>
  </si>
  <si>
    <t>🟢</t>
  </si>
  <si>
    <t>Gelida 🔸</t>
  </si>
  <si>
    <t>Hoobishan 🔸🔸</t>
  </si>
  <si>
    <t>Perim 🔸</t>
  </si>
  <si>
    <t>Avansa 🔸🔸</t>
  </si>
  <si>
    <t>Ruhe 🔸</t>
  </si>
  <si>
    <t>Innlasn 🔸</t>
  </si>
  <si>
    <t>Zhian 🔸🔸</t>
  </si>
  <si>
    <t>Thaylen 🔸</t>
  </si>
  <si>
    <t>Q</t>
  </si>
  <si>
    <t>Burran 🔸🔸</t>
  </si>
  <si>
    <t>Saldeti 🔸</t>
  </si>
  <si>
    <t>Vemira 🔸</t>
  </si>
  <si>
    <t>Crios 🔸🔸</t>
  </si>
  <si>
    <t>Asiti 🔸</t>
  </si>
  <si>
    <t>Triss 🔸🔸</t>
  </si>
  <si>
    <t>Ezla 🔸</t>
  </si>
  <si>
    <t>Mak'ala 🔸🔸🔸</t>
  </si>
  <si>
    <t>Helvi 🔸</t>
  </si>
  <si>
    <t>Bolari 🔸🔸</t>
  </si>
  <si>
    <t>Tefkari 🔸</t>
  </si>
  <si>
    <t>🟡</t>
  </si>
  <si>
    <t>Brijac 🔸🔸</t>
  </si>
  <si>
    <t>Kolava 🔸</t>
  </si>
  <si>
    <t>Corva 🔸🔸🔸</t>
  </si>
  <si>
    <t>Aonad 🔸</t>
  </si>
  <si>
    <t>Roshar 🔸🔸</t>
  </si>
  <si>
    <t>Nujord 🔸</t>
  </si>
  <si>
    <t>🔴</t>
  </si>
  <si>
    <t>Hrojost 🔸🔸</t>
  </si>
  <si>
    <t xml:space="preserve">Beku🔸 </t>
  </si>
  <si>
    <t>Nyrheimur 🔸🔸🔸</t>
  </si>
  <si>
    <t>Temeri 🔸</t>
  </si>
  <si>
    <t>Bimasa 🔸🔸</t>
  </si>
  <si>
    <t>Zamaro 🔸</t>
  </si>
  <si>
    <t>Tezera 🔸🔸</t>
  </si>
  <si>
    <t>Klefaski 🔸</t>
  </si>
  <si>
    <t>Barasa 🔸🔸🔸</t>
  </si>
  <si>
    <t>Stilhe 🔸</t>
  </si>
  <si>
    <t>Duportas 🔸🔸</t>
  </si>
  <si>
    <t>Thosz 🔸</t>
  </si>
  <si>
    <t>Anzat 🔸🔸</t>
  </si>
  <si>
    <t>Tazolka 🔸</t>
  </si>
  <si>
    <t>Tholus 🔸🔸🔸</t>
  </si>
  <si>
    <t>Parturi 🔸</t>
  </si>
  <si>
    <t>Eldur 🔸🔸</t>
  </si>
  <si>
    <t>Lenara 🔸</t>
  </si>
  <si>
    <t>Ber'Tho 🔸🔸</t>
  </si>
  <si>
    <t>Tigan 🔸</t>
  </si>
  <si>
    <t>Brellan 🔸🔸🔸</t>
  </si>
  <si>
    <t>Aylus 🔸</t>
  </si>
  <si>
    <t>Abilakk 🔸🔸</t>
  </si>
  <si>
    <t>Enter server alliance tags here.</t>
  </si>
  <si>
    <t>Instructions</t>
  </si>
  <si>
    <t>1. Enter the start time of the next battle for Aida, Comst or Qeyma, top left. Change this when the clocks change.</t>
  </si>
  <si>
    <t>IA</t>
  </si>
  <si>
    <t>2. Enter all the Alliance Tags required in the section to the left.</t>
  </si>
  <si>
    <t>3. Assign the alliances to their corresponding territories in the section above.</t>
  </si>
  <si>
    <t>4. Set the alert status for the territory: 🟢-Safe, 🟡-Combat Possible, 🔴-Combat Likely and "PvP" for agreed PVP.</t>
  </si>
  <si>
    <t>5. Use the Highlight Alliance dropdown, to highlight a specific alliance in the schedule.</t>
  </si>
  <si>
    <t>6. Select a day you wish to report on, in the section to the far left, and copy and paste that in to your channels.</t>
  </si>
  <si>
    <t>by StewieDøø</t>
  </si>
  <si>
    <t>PvP</t>
  </si>
  <si>
    <t>Isogen &amp; Territory Capture Refining - Improved Refinery Service (PRE-UPDATE)</t>
  </si>
  <si>
    <t>Ops Level</t>
  </si>
  <si>
    <t>1* Isogen</t>
  </si>
  <si>
    <t>2* Isogen</t>
  </si>
  <si>
    <t>3* Isogen</t>
  </si>
  <si>
    <t>Progenitor Alloys Conversion</t>
  </si>
  <si>
    <t>2 chest</t>
  </si>
  <si>
    <t>3 chest</t>
  </si>
  <si>
    <t>4 chest with refit</t>
  </si>
  <si>
    <t>Refined*</t>
  </si>
  <si>
    <t>Iso Emulsion*</t>
  </si>
  <si>
    <t>Progenitor Alloys*</t>
  </si>
  <si>
    <t>Per chest</t>
  </si>
  <si>
    <t>Cores</t>
  </si>
  <si>
    <t>25-26</t>
  </si>
  <si>
    <t>27-28</t>
  </si>
  <si>
    <t>29-30</t>
  </si>
  <si>
    <t>31-32</t>
  </si>
  <si>
    <t>33-34</t>
  </si>
  <si>
    <t>35-36</t>
  </si>
  <si>
    <t>37-38</t>
  </si>
  <si>
    <t>39-40</t>
  </si>
  <si>
    <t>41-42</t>
  </si>
  <si>
    <t>43-44</t>
  </si>
  <si>
    <t>45-46</t>
  </si>
  <si>
    <t>47-48</t>
  </si>
  <si>
    <t>49-50</t>
  </si>
  <si>
    <t>51-52</t>
  </si>
  <si>
    <t>53-54</t>
  </si>
  <si>
    <t>55-56</t>
  </si>
  <si>
    <t>57-58</t>
  </si>
  <si>
    <t>59-60</t>
  </si>
  <si>
    <t>* rewards per chest</t>
  </si>
  <si>
    <r>
      <rPr>
        <rFont val="Roboto"/>
        <i/>
      </rPr>
      <t xml:space="preserve">Source: KMA Discord: </t>
    </r>
    <r>
      <rPr>
        <rFont val="Roboto"/>
        <i/>
        <color rgb="FF1155CC"/>
        <u/>
      </rPr>
      <t>https://discord.gg/kma</t>
    </r>
  </si>
  <si>
    <t>Isogen &amp; Territory Capture Refining - Improved Refinery Service (POST-UPDATE)</t>
  </si>
  <si>
    <t>Updated</t>
  </si>
  <si>
    <t>59-70</t>
  </si>
  <si>
    <t>Bold = Updated Oct '23</t>
  </si>
  <si>
    <t>Italics = unconfirmed, but mathematically close</t>
  </si>
  <si>
    <t>Last updated: 10/10/2023</t>
  </si>
  <si>
    <r>
      <rPr>
        <rFont val="Roboto"/>
        <i/>
      </rPr>
      <t xml:space="preserve">Recreated by: JulesVern, orginal source: KMA Discord: </t>
    </r>
    <r>
      <rPr>
        <rFont val="Roboto"/>
        <i/>
        <color rgb="FF1155CC"/>
        <u/>
      </rPr>
      <t>https://discord.gg/kma</t>
    </r>
  </si>
  <si>
    <t>Isogen &amp; Territory Capture Refining - Improved (% change)</t>
  </si>
  <si>
    <t>Isogen &amp; Territory Capture Refining - Improved (raw per emulsion)</t>
  </si>
  <si>
    <t>1* Isogen (pre-update)</t>
  </si>
  <si>
    <t>1* Isogen (post-update)</t>
  </si>
  <si>
    <t>2* Isogen (pre-update)</t>
  </si>
  <si>
    <t>2* Isogen (post-update)</t>
  </si>
  <si>
    <t>3* Isogen (pre-update)</t>
  </si>
  <si>
    <t>3* Isogen (post-update)</t>
  </si>
  <si>
    <t>4 chest w/ refit</t>
  </si>
  <si>
    <t>Iso-Emulsion Payout Combinations (with Refit)</t>
  </si>
  <si>
    <t>4-4-4</t>
  </si>
  <si>
    <t>4-4-3</t>
  </si>
  <si>
    <t>4-3-3</t>
  </si>
  <si>
    <t>4-3-2</t>
  </si>
  <si>
    <t>4-2-2</t>
  </si>
  <si>
    <t>3-3-2</t>
  </si>
  <si>
    <t>3-2-2</t>
  </si>
  <si>
    <t>2-2-2</t>
  </si>
  <si>
    <t>2 - 2 - 0</t>
  </si>
  <si>
    <t>4 - 0 - 0</t>
  </si>
  <si>
    <t>Raw</t>
  </si>
  <si>
    <t>Iso</t>
  </si>
  <si>
    <t>Average reductions in grind and reward:</t>
  </si>
  <si>
    <t>Reductions in Grind vs Reward (with refit)</t>
  </si>
  <si>
    <t>Chest Pulls                      (1* - 2* - 3*)</t>
  </si>
  <si>
    <t>Reductions</t>
  </si>
  <si>
    <t>Mining</t>
  </si>
  <si>
    <t>Reward</t>
  </si>
  <si>
    <t>4 - 4 - 4</t>
  </si>
  <si>
    <t>4 - 4 - 3</t>
  </si>
  <si>
    <t>4 - 3 - 3</t>
  </si>
  <si>
    <t>4 - 3 - 2</t>
  </si>
  <si>
    <t>4 - 2 - 2</t>
  </si>
  <si>
    <t>3 - 3 - 2</t>
  </si>
  <si>
    <t>3 - 2 - 2</t>
  </si>
  <si>
    <t>2 - 2 - 2</t>
  </si>
  <si>
    <t>Specialty Ship Services</t>
  </si>
  <si>
    <t>Cooldown:     6d 22h</t>
  </si>
  <si>
    <t>ISS Jellyfish</t>
  </si>
  <si>
    <t>Meridian</t>
  </si>
  <si>
    <t>Voyager</t>
  </si>
  <si>
    <t>Monaveen</t>
  </si>
  <si>
    <t>NX-01</t>
  </si>
  <si>
    <t>Eviscerator</t>
  </si>
  <si>
    <t>BPs</t>
  </si>
  <si>
    <t>Cost (in Iso)</t>
  </si>
  <si>
    <t>Chests Needed</t>
  </si>
  <si>
    <t>Iso/BP</t>
  </si>
  <si>
    <t>Total Time</t>
  </si>
  <si>
    <t>28 months</t>
  </si>
  <si>
    <t>5.5 months</t>
  </si>
  <si>
    <t>1.83 months</t>
  </si>
  <si>
    <t>4.6 months</t>
  </si>
  <si>
    <t>1.2 months</t>
  </si>
  <si>
    <t>2.8 months</t>
  </si>
  <si>
    <t>Chronometric Acquisition Comparisons</t>
  </si>
  <si>
    <t>TC Season 1 Pass Chronometric Acquistion</t>
  </si>
  <si>
    <t>Chronometric Needs      by Ops</t>
  </si>
  <si>
    <t>Month 1</t>
  </si>
  <si>
    <t>Month 2</t>
  </si>
  <si>
    <t>Month 3</t>
  </si>
  <si>
    <t>Total</t>
  </si>
  <si>
    <t>*If all battlepass events have same scoring and duration</t>
  </si>
  <si>
    <t>TC Season 1 Pass (free track)</t>
  </si>
  <si>
    <t>Milestone (51+)</t>
  </si>
  <si>
    <t>Milestones</t>
  </si>
  <si>
    <t>Free</t>
  </si>
  <si>
    <t>Elite</t>
  </si>
  <si>
    <t>Day #*</t>
  </si>
  <si>
    <t>Combined</t>
  </si>
  <si>
    <t>Ops</t>
  </si>
  <si>
    <t>Total Needed</t>
  </si>
  <si>
    <t>Example for 51+ milestones</t>
  </si>
  <si>
    <t>Top SP</t>
  </si>
  <si>
    <t>Trailblazer</t>
  </si>
  <si>
    <t>Day#</t>
  </si>
  <si>
    <t>Excess</t>
  </si>
  <si>
    <t>TC Season 1 Pass (elite track)</t>
  </si>
  <si>
    <t>Running total</t>
  </si>
  <si>
    <t>6 day event that runs every 7 days = 41,000 points</t>
  </si>
  <si>
    <t>Territory Service</t>
  </si>
  <si>
    <t>100$ pack</t>
  </si>
  <si>
    <t>runs</t>
  </si>
  <si>
    <t>day #</t>
  </si>
  <si>
    <t>Grand total</t>
  </si>
  <si>
    <t>51-99</t>
  </si>
  <si>
    <t>Season Pass ends day 90</t>
  </si>
  <si>
    <t>Territory Research Tree List</t>
  </si>
  <si>
    <t>Efficiency</t>
  </si>
  <si>
    <t>Inventory</t>
  </si>
  <si>
    <t>Iso Efficiency</t>
  </si>
  <si>
    <t>Total (w/ efficiency)</t>
  </si>
  <si>
    <t>Schematics Revision</t>
  </si>
  <si>
    <t>All researches and their costs. Insert your inventory to determine your over/under.</t>
  </si>
  <si>
    <t>Hermetic Containment</t>
  </si>
  <si>
    <t>Quantum Disentanglement</t>
  </si>
  <si>
    <t>Over/Under</t>
  </si>
  <si>
    <t>Total (no efficiency)</t>
  </si>
  <si>
    <t>#</t>
  </si>
  <si>
    <t>Done?</t>
  </si>
  <si>
    <t>Research</t>
  </si>
  <si>
    <t>lvl</t>
  </si>
  <si>
    <t>R&amp;D</t>
  </si>
  <si>
    <t>Quantum</t>
  </si>
  <si>
    <t>Surax</t>
  </si>
  <si>
    <t>Phantom</t>
  </si>
  <si>
    <t>Metreon</t>
  </si>
  <si>
    <t>Resin</t>
  </si>
  <si>
    <t>Chronometric</t>
  </si>
  <si>
    <t>Prime</t>
  </si>
  <si>
    <t>Dilithium</t>
  </si>
  <si>
    <t>Tritanium</t>
  </si>
  <si>
    <t>Power</t>
  </si>
  <si>
    <t>1* isogen extraction</t>
  </si>
  <si>
    <t>enhanced piercing</t>
  </si>
  <si>
    <t>enhanced defenses</t>
  </si>
  <si>
    <t>officer conditioning</t>
  </si>
  <si>
    <t>hostile tactics</t>
  </si>
  <si>
    <t>armada tactics</t>
  </si>
  <si>
    <t>thorough scanning</t>
  </si>
  <si>
    <t xml:space="preserve"> cargo security</t>
  </si>
  <si>
    <t>Warp Coil Enhancements</t>
  </si>
  <si>
    <t>Meridian Fortification</t>
  </si>
  <si>
    <t>Iso-Charged Deflector Shields</t>
  </si>
  <si>
    <t>Iso-Charged Defense Cannons</t>
  </si>
  <si>
    <t>Iso-Charged Cargo Hold</t>
  </si>
  <si>
    <t>Iso-Charged Close Encounters</t>
  </si>
  <si>
    <t>Prime Protected Cargo</t>
  </si>
  <si>
    <t>Prime Damage Vs Players</t>
  </si>
  <si>
    <t>Adaptive Defences</t>
  </si>
  <si>
    <t>Increases Isolytic Defense for Federation ships</t>
  </si>
  <si>
    <t>2* isogen extraction</t>
  </si>
  <si>
    <t>territory challenger</t>
  </si>
  <si>
    <t>efficient research</t>
  </si>
  <si>
    <t>efficient ship upgrades</t>
  </si>
  <si>
    <t>efficient construction</t>
  </si>
  <si>
    <t>explorer shields</t>
  </si>
  <si>
    <t>explorer warfare</t>
  </si>
  <si>
    <t>explorer hull integrity</t>
  </si>
  <si>
    <t>interceptor shields</t>
  </si>
  <si>
    <t>interceptor warfare</t>
  </si>
  <si>
    <t>interceptor hull integrity</t>
  </si>
  <si>
    <t>battleship shields</t>
  </si>
  <si>
    <t>battleship warfare</t>
  </si>
  <si>
    <t>battleship hull integrity</t>
  </si>
  <si>
    <t>Cloaked Wavelengths</t>
  </si>
  <si>
    <t>Cloaked Beacons</t>
  </si>
  <si>
    <t>Advanced Superchargers</t>
  </si>
  <si>
    <t>Increases the base mining rate of Gas</t>
  </si>
  <si>
    <t>Bakrinium Drills</t>
  </si>
  <si>
    <t>Increases the base mining rate of Ore</t>
  </si>
  <si>
    <t>Baleful Tactics</t>
  </si>
  <si>
    <t>Increases Isolytic Damage for Federation ships</t>
  </si>
  <si>
    <t>3* isogen extraction</t>
  </si>
  <si>
    <t>territory conqueror</t>
  </si>
  <si>
    <t>explorer repair costs</t>
  </si>
  <si>
    <t>interceptor repair costs</t>
  </si>
  <si>
    <t>battleship repair costs</t>
  </si>
  <si>
    <t>advanced research</t>
  </si>
  <si>
    <t>expert repairs</t>
  </si>
  <si>
    <t>effective construction</t>
  </si>
  <si>
    <t>optimized research</t>
  </si>
  <si>
    <t>optimized ship upgrades</t>
  </si>
  <si>
    <t>optimized construction</t>
  </si>
  <si>
    <t>shield enhancements</t>
  </si>
  <si>
    <t>weapon development</t>
  </si>
  <si>
    <t>hull stability</t>
  </si>
  <si>
    <t>Full Impulse</t>
  </si>
  <si>
    <t>Prime Capture Node Damage</t>
  </si>
  <si>
    <t>Covariant Shielding</t>
  </si>
  <si>
    <t>Increases base Shield Health for all ships</t>
  </si>
  <si>
    <t>De-lak DOH!</t>
  </si>
  <si>
    <t>Increases Isolytic Damage for Klingon ships</t>
  </si>
  <si>
    <t>Iso Research</t>
  </si>
  <si>
    <t>Improves the base cost efficiency of Surax Particles for Territory Capture Research</t>
  </si>
  <si>
    <t>Blindsided explorers</t>
  </si>
  <si>
    <t>Blindsided Interceptors</t>
  </si>
  <si>
    <t>Blindsided Battleships</t>
  </si>
  <si>
    <t>Enhanced Research</t>
  </si>
  <si>
    <t>Expeditious Repair</t>
  </si>
  <si>
    <t>Rapid Industry</t>
  </si>
  <si>
    <t>Horonium Alloys</t>
  </si>
  <si>
    <t>Increases base Hull Health for all ships</t>
  </si>
  <si>
    <t>Improved Reprocessing (Battleship)</t>
  </si>
  <si>
    <t>Increases base Broken Battleship Parts dropped by Hostiles</t>
  </si>
  <si>
    <t>Exalted Explorers</t>
  </si>
  <si>
    <t>Exalted Interceptors</t>
  </si>
  <si>
    <t>Exalted Battleships</t>
  </si>
  <si>
    <t>Federation Weakpoints</t>
  </si>
  <si>
    <t>Klingon Weakpoints</t>
  </si>
  <si>
    <t>Romulan Weakpoints</t>
  </si>
  <si>
    <t>4* Covariant Shields</t>
  </si>
  <si>
    <t>4* Direct Hit</t>
  </si>
  <si>
    <t>4* Unyielding Combatant</t>
  </si>
  <si>
    <t>Improved Reprocessing (Explorer)</t>
  </si>
  <si>
    <t>Increases base Broken Explorer Parts dropped by Hostiles</t>
  </si>
  <si>
    <t>Improved Reprocessing (Interceptor)</t>
  </si>
  <si>
    <t>Increases base Broken Interceptor Parts dropped by Hostiles</t>
  </si>
  <si>
    <t>Isogen Magnetism</t>
  </si>
  <si>
    <t>Increases the base mining rate of all Isogen</t>
  </si>
  <si>
    <t>Kurak's Metaphasic Shields</t>
  </si>
  <si>
    <t>Increases Isolytic Defense for Klingon ships</t>
  </si>
  <si>
    <t>Mentorship Sessions</t>
  </si>
  <si>
    <t>Base Attack, Defense, and Health are increased for all Officers</t>
  </si>
  <si>
    <t>No Weak Spots</t>
  </si>
  <si>
    <t>Increases base Mitigation Stats for the Sarcophagus</t>
  </si>
  <si>
    <t>Prioritized Cargo</t>
  </si>
  <si>
    <t>Increases base protected cargo of Federation ships</t>
  </si>
  <si>
    <t>Improves the base cost efficiency of Quantum Particles for Territory Capture Research</t>
  </si>
  <si>
    <t>Rearguard Intel</t>
  </si>
  <si>
    <t>Increases Isolytic Defense for Romulan ships</t>
  </si>
  <si>
    <t>Recompiled Colliders</t>
  </si>
  <si>
    <t>Improves the base cost efficiency of Metreon Particles for Territory Capture Research</t>
  </si>
  <si>
    <t>Refined Fission</t>
  </si>
  <si>
    <t>Improves the base cost efficiency of Phantom Particles for Territory Capture Research</t>
  </si>
  <si>
    <t>Reinforced Augers</t>
  </si>
  <si>
    <t>Increases the base mining rate of Crystal</t>
  </si>
  <si>
    <t>Restricted Compartments</t>
  </si>
  <si>
    <t>Increases base protected cargo of Romulan ships</t>
  </si>
  <si>
    <t>Improves the base cost efficiency of Iso-emulsion for Territory Capture Research</t>
  </si>
  <si>
    <t>Standoff Tactics</t>
  </si>
  <si>
    <t>Decreases opponent's base Weapon Damage against players (does not work during Station defense)</t>
  </si>
  <si>
    <t>Tan Qalanq's Edge</t>
  </si>
  <si>
    <t>Increases Isolytic Damage for Romulan ships</t>
  </si>
  <si>
    <t>Vulnerability Recon</t>
  </si>
  <si>
    <t>Increases base Weapon Damage against Stations</t>
  </si>
  <si>
    <t>Warp Core Overclocking</t>
  </si>
  <si>
    <t>Increases base Warp Speed for all ships</t>
  </si>
  <si>
    <t>Warrior's Stash</t>
  </si>
  <si>
    <t>Increases base protected cargo of Klingon ships</t>
  </si>
  <si>
    <t>Members</t>
  </si>
  <si>
    <t>Helps</t>
  </si>
  <si>
    <t>Zones</t>
  </si>
  <si>
    <t>Parsteel</t>
  </si>
  <si>
    <t>AP</t>
  </si>
  <si>
    <t>Latinum</t>
  </si>
  <si>
    <r>
      <rPr>
        <rFont val="Roboto"/>
      </rPr>
      <t xml:space="preserve">Source: DATA discord: </t>
    </r>
    <r>
      <rPr>
        <rFont val="Roboto"/>
        <color rgb="FF1155CC"/>
        <u/>
      </rPr>
      <t>https://discord.gg/data-557216911121842195</t>
    </r>
  </si>
  <si>
    <t>Here are guidelines for using the various diplomacy settings</t>
  </si>
  <si>
    <t>Image</t>
  </si>
  <si>
    <t>Status</t>
  </si>
  <si>
    <t>requires vote?</t>
  </si>
  <si>
    <t>Notes:</t>
  </si>
  <si>
    <t>Allied</t>
  </si>
  <si>
    <t>yes</t>
  </si>
  <si>
    <t>reserved for core allies, no hits outside events, TC participation</t>
  </si>
  <si>
    <t>Friendly</t>
  </si>
  <si>
    <t>Zero node/OPC hits allowed, no other pvp (include base raiding) outside events, no TC participation</t>
  </si>
  <si>
    <t>Civil</t>
  </si>
  <si>
    <t>no</t>
  </si>
  <si>
    <t>may be used to reduce hostilities, may be tentative agreement or NAP, hits still allowed but not encouraged</t>
  </si>
  <si>
    <t>Neutral</t>
  </si>
  <si>
    <t>Default</t>
  </si>
  <si>
    <t>Caution</t>
  </si>
  <si>
    <t>used to mark players or an alliance demonstrating overly aggressive behavior. RoE must still be followed.</t>
  </si>
  <si>
    <t>Unfriendly</t>
  </si>
  <si>
    <t>Can be used to mark invading alliances in a contested TC, ROE still applies outside the contested TC</t>
  </si>
  <si>
    <t>Enemy "KOS"</t>
  </si>
  <si>
    <t>ROE suspended</t>
  </si>
  <si>
    <t>None</t>
  </si>
  <si>
    <t>2*</t>
  </si>
  <si>
    <t>1*</t>
  </si>
  <si>
    <t>3*</t>
  </si>
  <si>
    <t>ASB Module Upgrade Planning</t>
  </si>
  <si>
    <t>Time Converter</t>
  </si>
  <si>
    <t>Days</t>
  </si>
  <si>
    <t>Hours</t>
  </si>
  <si>
    <t>Minutes</t>
  </si>
  <si>
    <t>seconds</t>
  </si>
  <si>
    <t>Total cost</t>
  </si>
  <si>
    <t>Check the boxes of all upgrades you wish to accumulate. Their costs will populate to the right</t>
  </si>
  <si>
    <t>Speedups:</t>
  </si>
  <si>
    <t>15 min</t>
  </si>
  <si>
    <t>5 min</t>
  </si>
  <si>
    <t>Input your inventory in grayed boxes to the right:</t>
  </si>
  <si>
    <t>Qty:</t>
  </si>
  <si>
    <t>line</t>
  </si>
  <si>
    <t>inc?</t>
  </si>
  <si>
    <t>Building</t>
  </si>
  <si>
    <t>Req 1</t>
  </si>
  <si>
    <t>Req 2</t>
  </si>
  <si>
    <t>Req 3</t>
  </si>
  <si>
    <t>Bonus 1</t>
  </si>
  <si>
    <t>Bonus 2</t>
  </si>
  <si>
    <t>Bonus 3</t>
  </si>
  <si>
    <t>Seconds</t>
  </si>
  <si>
    <t>Subspace Superconductor</t>
  </si>
  <si>
    <t>Collisional Plasma</t>
  </si>
  <si>
    <t>Magentic Plasma</t>
  </si>
  <si>
    <t>Active Plasma</t>
  </si>
  <si>
    <t>Assembly Chambers (AC)</t>
  </si>
  <si>
    <t>Starbase Relocation range</t>
  </si>
  <si>
    <t>Assembly Chambers</t>
  </si>
  <si>
    <t>DR1</t>
  </si>
  <si>
    <t>PP2</t>
  </si>
  <si>
    <t>PP3</t>
  </si>
  <si>
    <t>DR3</t>
  </si>
  <si>
    <t>PP4</t>
  </si>
  <si>
    <t>PP5</t>
  </si>
  <si>
    <t>DR5</t>
  </si>
  <si>
    <t>PP6</t>
  </si>
  <si>
    <t>TD5</t>
  </si>
  <si>
    <t>PP7</t>
  </si>
  <si>
    <t>DR7</t>
  </si>
  <si>
    <t>PP8</t>
  </si>
  <si>
    <t>TD7</t>
  </si>
  <si>
    <t>PP9</t>
  </si>
  <si>
    <t>DR9</t>
  </si>
  <si>
    <t>PP10</t>
  </si>
  <si>
    <t>TD10</t>
  </si>
  <si>
    <t>PP11</t>
  </si>
  <si>
    <t>DR11</t>
  </si>
  <si>
    <t>PP12</t>
  </si>
  <si>
    <t>TD12</t>
  </si>
  <si>
    <t>PP13</t>
  </si>
  <si>
    <t>DR13</t>
  </si>
  <si>
    <t>PP14</t>
  </si>
  <si>
    <t>TD14</t>
  </si>
  <si>
    <t>PP15</t>
  </si>
  <si>
    <t>DR15</t>
  </si>
  <si>
    <t>SY5</t>
  </si>
  <si>
    <t>PP16</t>
  </si>
  <si>
    <t>TD16</t>
  </si>
  <si>
    <t>PP17</t>
  </si>
  <si>
    <t>DR17</t>
  </si>
  <si>
    <t>SY15</t>
  </si>
  <si>
    <t>PP18</t>
  </si>
  <si>
    <t>TD18</t>
  </si>
  <si>
    <t>PP19</t>
  </si>
  <si>
    <t>DR19</t>
  </si>
  <si>
    <t>SY19</t>
  </si>
  <si>
    <t>PP20</t>
  </si>
  <si>
    <t>TD20</t>
  </si>
  <si>
    <t>PP21</t>
  </si>
  <si>
    <t>DR21</t>
  </si>
  <si>
    <t>PP22</t>
  </si>
  <si>
    <t>TD22</t>
  </si>
  <si>
    <t>SY22</t>
  </si>
  <si>
    <t>PP23</t>
  </si>
  <si>
    <t>DR23</t>
  </si>
  <si>
    <t>PP24</t>
  </si>
  <si>
    <t>TD24</t>
  </si>
  <si>
    <t>PP25</t>
  </si>
  <si>
    <t>DR25</t>
  </si>
  <si>
    <t>PP26</t>
  </si>
  <si>
    <t>TD26</t>
  </si>
  <si>
    <t>PP27</t>
  </si>
  <si>
    <t>DR27</t>
  </si>
  <si>
    <t>PP28</t>
  </si>
  <si>
    <t>TD28</t>
  </si>
  <si>
    <t>PP29</t>
  </si>
  <si>
    <t>DR29</t>
  </si>
  <si>
    <t>PP30</t>
  </si>
  <si>
    <t>TD30</t>
  </si>
  <si>
    <t>PP31</t>
  </si>
  <si>
    <t>DR31</t>
  </si>
  <si>
    <t>PP32</t>
  </si>
  <si>
    <t>TD32</t>
  </si>
  <si>
    <t>PP33</t>
  </si>
  <si>
    <t>DR33</t>
  </si>
  <si>
    <t>Diplomatic Relations (DR)</t>
  </si>
  <si>
    <t>Reputation gain</t>
  </si>
  <si>
    <t>Diplomatic Relations</t>
  </si>
  <si>
    <t>AC1</t>
  </si>
  <si>
    <t>CPHA1</t>
  </si>
  <si>
    <t>AC2</t>
  </si>
  <si>
    <t>AC3</t>
  </si>
  <si>
    <t>CPHA3</t>
  </si>
  <si>
    <t>AC4</t>
  </si>
  <si>
    <t>AC5</t>
  </si>
  <si>
    <t>CPHB5</t>
  </si>
  <si>
    <t>AC6</t>
  </si>
  <si>
    <t>AC7</t>
  </si>
  <si>
    <t>CPHB7</t>
  </si>
  <si>
    <t>AC8</t>
  </si>
  <si>
    <t>AC9</t>
  </si>
  <si>
    <t>MPHC1</t>
  </si>
  <si>
    <t>AC10</t>
  </si>
  <si>
    <t>AC11</t>
  </si>
  <si>
    <t>CPHB11</t>
  </si>
  <si>
    <t>MPHC5</t>
  </si>
  <si>
    <t>AC12</t>
  </si>
  <si>
    <t>AC13</t>
  </si>
  <si>
    <t>MPHC8</t>
  </si>
  <si>
    <t>AC14</t>
  </si>
  <si>
    <t>AC15</t>
  </si>
  <si>
    <t>CPHB15</t>
  </si>
  <si>
    <t>MPHC11</t>
  </si>
  <si>
    <t>AC16</t>
  </si>
  <si>
    <t>AC17</t>
  </si>
  <si>
    <t>MPHC14</t>
  </si>
  <si>
    <t>AC18</t>
  </si>
  <si>
    <t>AC19</t>
  </si>
  <si>
    <t>CPHB19</t>
  </si>
  <si>
    <t>APHC3</t>
  </si>
  <si>
    <t>AC20</t>
  </si>
  <si>
    <t>AC21</t>
  </si>
  <si>
    <t>MPHC20</t>
  </si>
  <si>
    <t>APHC8</t>
  </si>
  <si>
    <t>AC22</t>
  </si>
  <si>
    <t>AC23</t>
  </si>
  <si>
    <t>MPHC23</t>
  </si>
  <si>
    <t>APHC12</t>
  </si>
  <si>
    <t>AC24</t>
  </si>
  <si>
    <t>AC25</t>
  </si>
  <si>
    <t>APHA23</t>
  </si>
  <si>
    <t>AC26</t>
  </si>
  <si>
    <t>AC27</t>
  </si>
  <si>
    <t>CPHB27</t>
  </si>
  <si>
    <t>APHC19</t>
  </si>
  <si>
    <t>AC28</t>
  </si>
  <si>
    <t>AC29</t>
  </si>
  <si>
    <t>APHC23</t>
  </si>
  <si>
    <t>AC30</t>
  </si>
  <si>
    <t>AC31</t>
  </si>
  <si>
    <t>CPHB31</t>
  </si>
  <si>
    <t>APHA27</t>
  </si>
  <si>
    <t>AC32</t>
  </si>
  <si>
    <t>AC33</t>
  </si>
  <si>
    <t>APHA33</t>
  </si>
  <si>
    <t>AC34</t>
  </si>
  <si>
    <t>Plasma Processor (PP)</t>
  </si>
  <si>
    <t>Col P. Cap</t>
  </si>
  <si>
    <t>Mag P Cap</t>
  </si>
  <si>
    <t>Act P Cap</t>
  </si>
  <si>
    <t>Plasma Processor</t>
  </si>
  <si>
    <t>CPVA1</t>
  </si>
  <si>
    <t>CPVB2</t>
  </si>
  <si>
    <t>CPVA4</t>
  </si>
  <si>
    <t>CPVB5</t>
  </si>
  <si>
    <t>MPVA1</t>
  </si>
  <si>
    <t>CPVA6</t>
  </si>
  <si>
    <t>CPVB7</t>
  </si>
  <si>
    <t>MPVA3</t>
  </si>
  <si>
    <t>MPVB1</t>
  </si>
  <si>
    <t>CPVB9</t>
  </si>
  <si>
    <t>CPVA10</t>
  </si>
  <si>
    <t>MPVB3</t>
  </si>
  <si>
    <t>CPVB11</t>
  </si>
  <si>
    <t>MPVA7</t>
  </si>
  <si>
    <t>MPVB5</t>
  </si>
  <si>
    <t>CPVB13</t>
  </si>
  <si>
    <t>MPVA13</t>
  </si>
  <si>
    <t>MPVB8</t>
  </si>
  <si>
    <t>CPVB15</t>
  </si>
  <si>
    <t>MPVA15</t>
  </si>
  <si>
    <t>APVA3</t>
  </si>
  <si>
    <t>MPVB12</t>
  </si>
  <si>
    <t>APVB3</t>
  </si>
  <si>
    <t>APVA8</t>
  </si>
  <si>
    <t>CPVA18</t>
  </si>
  <si>
    <t>MPVB16</t>
  </si>
  <si>
    <t>APVB8</t>
  </si>
  <si>
    <t>CPVB19</t>
  </si>
  <si>
    <t>MPVA19</t>
  </si>
  <si>
    <t>APVA12</t>
  </si>
  <si>
    <t>MPVB20</t>
  </si>
  <si>
    <t>APVB12</t>
  </si>
  <si>
    <t>APVA15</t>
  </si>
  <si>
    <t>CPVA22</t>
  </si>
  <si>
    <t>APB15</t>
  </si>
  <si>
    <t>CPVB23</t>
  </si>
  <si>
    <t>MPVA23</t>
  </si>
  <si>
    <t>APVA19</t>
  </si>
  <si>
    <t>MPVB24</t>
  </si>
  <si>
    <t>APVB19</t>
  </si>
  <si>
    <t>APVA23</t>
  </si>
  <si>
    <t>SY25</t>
  </si>
  <si>
    <t>CPVA26</t>
  </si>
  <si>
    <t>APVB23</t>
  </si>
  <si>
    <t>CPVB27</t>
  </si>
  <si>
    <t>MPVA27</t>
  </si>
  <si>
    <t>APVA27</t>
  </si>
  <si>
    <t>MPVB28</t>
  </si>
  <si>
    <t>APVB28</t>
  </si>
  <si>
    <t>SY29</t>
  </si>
  <si>
    <t>CPVA30</t>
  </si>
  <si>
    <t>APVA29</t>
  </si>
  <si>
    <t>CPVB31</t>
  </si>
  <si>
    <t>MPVA31</t>
  </si>
  <si>
    <t>MPVA32</t>
  </si>
  <si>
    <t>SY32</t>
  </si>
  <si>
    <t>APVA33</t>
  </si>
  <si>
    <t>SY33</t>
  </si>
  <si>
    <t>CPVA34</t>
  </si>
  <si>
    <t>APVB34</t>
  </si>
  <si>
    <t>Tactical Deck (TD)</t>
  </si>
  <si>
    <t>Cardassian Station Damage Bonus</t>
  </si>
  <si>
    <t xml:space="preserve">Tactical Deck </t>
  </si>
  <si>
    <t>AC05</t>
  </si>
  <si>
    <t>MPHA3</t>
  </si>
  <si>
    <t>MPHB6</t>
  </si>
  <si>
    <t>AC06</t>
  </si>
  <si>
    <t>AC07</t>
  </si>
  <si>
    <t>CPHC5</t>
  </si>
  <si>
    <t>AC08</t>
  </si>
  <si>
    <t>AC09</t>
  </si>
  <si>
    <t>CPHA10</t>
  </si>
  <si>
    <t>CPHC12</t>
  </si>
  <si>
    <t>MPHB12</t>
  </si>
  <si>
    <t>CPHA14</t>
  </si>
  <si>
    <t>MPHA13</t>
  </si>
  <si>
    <t>CPHC16</t>
  </si>
  <si>
    <t>MPHB16</t>
  </si>
  <si>
    <t>CPHA18</t>
  </si>
  <si>
    <t>APHB8</t>
  </si>
  <si>
    <t>CPHC20</t>
  </si>
  <si>
    <t>APHB12</t>
  </si>
  <si>
    <t>CPHA22</t>
  </si>
  <si>
    <t>CPHC24</t>
  </si>
  <si>
    <t>MPHB24</t>
  </si>
  <si>
    <t>MPHC26</t>
  </si>
  <si>
    <t>APHB23</t>
  </si>
  <si>
    <t>CPHB28</t>
  </si>
  <si>
    <t>APHB28</t>
  </si>
  <si>
    <t>MPHC30</t>
  </si>
  <si>
    <t>APHA29</t>
  </si>
  <si>
    <t>CPHC32</t>
  </si>
  <si>
    <t>MPHB32</t>
  </si>
  <si>
    <t>MPHB34</t>
  </si>
  <si>
    <t>APHB34</t>
  </si>
  <si>
    <t>Salvage Yard (SY)</t>
  </si>
  <si>
    <t>Cardassian rewards</t>
  </si>
  <si>
    <t>Salvage Yard</t>
  </si>
  <si>
    <t>MPHA15</t>
  </si>
  <si>
    <t>APHA3</t>
  </si>
  <si>
    <t>APHA8</t>
  </si>
  <si>
    <t>MPHC17</t>
  </si>
  <si>
    <t>APHA12</t>
  </si>
  <si>
    <t>APHB15</t>
  </si>
  <si>
    <t>APHC15</t>
  </si>
  <si>
    <t>Collisional Plasma Harvester A (CPHA)</t>
  </si>
  <si>
    <t>harvesting</t>
  </si>
  <si>
    <t>storage</t>
  </si>
  <si>
    <t>Collisional Plasma Harvester A</t>
  </si>
  <si>
    <t>AC01</t>
  </si>
  <si>
    <t>AC02</t>
  </si>
  <si>
    <t>AC03</t>
  </si>
  <si>
    <t>AC04</t>
  </si>
  <si>
    <t>Collisional Plasma Harvester B (CPHB)</t>
  </si>
  <si>
    <t>Collisional Plasma Harvester B</t>
  </si>
  <si>
    <t>Collisional Plasma Harvester C (CPHC)</t>
  </si>
  <si>
    <t>Collisional Plasma Harvester C</t>
  </si>
  <si>
    <t>Collisional Plasma Vault A (CPVA)</t>
  </si>
  <si>
    <t>Protection</t>
  </si>
  <si>
    <t>Collisional Plasma Vault A</t>
  </si>
  <si>
    <t>CPHA01</t>
  </si>
  <si>
    <t>CPHA02</t>
  </si>
  <si>
    <t>CPHA03</t>
  </si>
  <si>
    <t>CPHA04</t>
  </si>
  <si>
    <t>CPHA05</t>
  </si>
  <si>
    <t>CPHA06</t>
  </si>
  <si>
    <t>CPHA07</t>
  </si>
  <si>
    <t>CPHA08</t>
  </si>
  <si>
    <t>CPHA09</t>
  </si>
  <si>
    <t>CPHA11</t>
  </si>
  <si>
    <t>CPHA12</t>
  </si>
  <si>
    <t>CPHA13</t>
  </si>
  <si>
    <t>CPHA15</t>
  </si>
  <si>
    <t>CPHA16</t>
  </si>
  <si>
    <t>CPHA17</t>
  </si>
  <si>
    <t>CPHA19</t>
  </si>
  <si>
    <t>CPHA20</t>
  </si>
  <si>
    <t>CPHA21</t>
  </si>
  <si>
    <t>CPHA23</t>
  </si>
  <si>
    <t>CPHA24</t>
  </si>
  <si>
    <t>CPHA25</t>
  </si>
  <si>
    <t>CPHA26</t>
  </si>
  <si>
    <t>CPHA27</t>
  </si>
  <si>
    <t>CPHA28</t>
  </si>
  <si>
    <t>CPHA29</t>
  </si>
  <si>
    <t>CPHA30</t>
  </si>
  <si>
    <t>CPHA31</t>
  </si>
  <si>
    <t>CPHA32</t>
  </si>
  <si>
    <t>CPHA33</t>
  </si>
  <si>
    <t>CPHA34</t>
  </si>
  <si>
    <t>Collisional Plasma Vault B (CPVB)</t>
  </si>
  <si>
    <t>Collisional Plasma Vault B</t>
  </si>
  <si>
    <t>CPHB01</t>
  </si>
  <si>
    <t>CPHB02</t>
  </si>
  <si>
    <t>CPHB03</t>
  </si>
  <si>
    <t>CPHB04</t>
  </si>
  <si>
    <t>CPHB05</t>
  </si>
  <si>
    <t>CPHB06</t>
  </si>
  <si>
    <t>CPHB07</t>
  </si>
  <si>
    <t>CPHB08</t>
  </si>
  <si>
    <t>CPHB09</t>
  </si>
  <si>
    <t>CPHB10</t>
  </si>
  <si>
    <t>CPHB12</t>
  </si>
  <si>
    <t>CPHB13</t>
  </si>
  <si>
    <t>CPHB14</t>
  </si>
  <si>
    <t>CPHB16</t>
  </si>
  <si>
    <t>CPHB17</t>
  </si>
  <si>
    <t>CPHB18</t>
  </si>
  <si>
    <t>CPHB20</t>
  </si>
  <si>
    <t>CPHB21</t>
  </si>
  <si>
    <t>CPHB22</t>
  </si>
  <si>
    <t>CPHB23</t>
  </si>
  <si>
    <t>CPHB24</t>
  </si>
  <si>
    <t>CPHB25</t>
  </si>
  <si>
    <t>CPHB26</t>
  </si>
  <si>
    <t>CPHB29</t>
  </si>
  <si>
    <t>CPHB30</t>
  </si>
  <si>
    <t>CPHB32</t>
  </si>
  <si>
    <t>CPHB33</t>
  </si>
  <si>
    <t>CPHB34</t>
  </si>
  <si>
    <t>Magnetic Plasma Harvester A (MPHA)</t>
  </si>
  <si>
    <t>Magnetic Plasma Harvester A</t>
  </si>
  <si>
    <t>Magnetic Plasma Harvester B (MPHB)</t>
  </si>
  <si>
    <t>Magnetic Plasma Harvester B</t>
  </si>
  <si>
    <t>Magnetic Plasma Harvester C (MPHC)</t>
  </si>
  <si>
    <t>Magnetic Plasma Harvester C</t>
  </si>
  <si>
    <t>Magnetic Plasma Vault A (MPVA)</t>
  </si>
  <si>
    <t>Magnetic Plasma Vault A</t>
  </si>
  <si>
    <t>MPHA1</t>
  </si>
  <si>
    <t>MPHA2</t>
  </si>
  <si>
    <t>MPHA4</t>
  </si>
  <si>
    <t>MPHA5</t>
  </si>
  <si>
    <t>MPHA6</t>
  </si>
  <si>
    <t>MPHA7</t>
  </si>
  <si>
    <t>MPHA8</t>
  </si>
  <si>
    <t>MPHA9</t>
  </si>
  <si>
    <t>MPHA10</t>
  </si>
  <si>
    <t>MPHA11</t>
  </si>
  <si>
    <t>MPHA12</t>
  </si>
  <si>
    <t>MPHA14</t>
  </si>
  <si>
    <t>MPHA16</t>
  </si>
  <si>
    <t>MPHA17</t>
  </si>
  <si>
    <t>MPHA18</t>
  </si>
  <si>
    <t>MPHA19</t>
  </si>
  <si>
    <t>MPHA20</t>
  </si>
  <si>
    <t>MPHA21</t>
  </si>
  <si>
    <t>MPHA22</t>
  </si>
  <si>
    <t>MPHA23</t>
  </si>
  <si>
    <t>MPHA24</t>
  </si>
  <si>
    <t>MPHA25</t>
  </si>
  <si>
    <t>MPHA26</t>
  </si>
  <si>
    <t>MPHA27</t>
  </si>
  <si>
    <t>MPHA28</t>
  </si>
  <si>
    <t>MPHA29</t>
  </si>
  <si>
    <t>MPHA30</t>
  </si>
  <si>
    <t>MPHA31</t>
  </si>
  <si>
    <t>MPHA32</t>
  </si>
  <si>
    <t>MPHA33</t>
  </si>
  <si>
    <t>MPHA34</t>
  </si>
  <si>
    <t>Magnetic Plasma Vault B (MPVB)</t>
  </si>
  <si>
    <t>Magnetic Plasma Vault B</t>
  </si>
  <si>
    <t>MPHB1</t>
  </si>
  <si>
    <t>MPHB2</t>
  </si>
  <si>
    <t>MPHB3</t>
  </si>
  <si>
    <t>MPHB4</t>
  </si>
  <si>
    <t>MPHB5</t>
  </si>
  <si>
    <t>MPHB7</t>
  </si>
  <si>
    <t>MPHB8</t>
  </si>
  <si>
    <t>MPHB9</t>
  </si>
  <si>
    <t>MPHB10</t>
  </si>
  <si>
    <t>MPHB11</t>
  </si>
  <si>
    <t>MPHB13</t>
  </si>
  <si>
    <t>MPHB14</t>
  </si>
  <si>
    <t>MPHB15</t>
  </si>
  <si>
    <t>MPHB17</t>
  </si>
  <si>
    <t>MPHB18</t>
  </si>
  <si>
    <t>MPHB19</t>
  </si>
  <si>
    <t>MPHB20</t>
  </si>
  <si>
    <t>MPHB21</t>
  </si>
  <si>
    <t>MPHB22</t>
  </si>
  <si>
    <t>MPHB23</t>
  </si>
  <si>
    <t>MPHB25</t>
  </si>
  <si>
    <t>MPHB26</t>
  </si>
  <si>
    <t>MPHB27</t>
  </si>
  <si>
    <t>MPHB28</t>
  </si>
  <si>
    <t>MPHB29</t>
  </si>
  <si>
    <t>MPHB30</t>
  </si>
  <si>
    <t>MPHB31</t>
  </si>
  <si>
    <t>MPHB33</t>
  </si>
  <si>
    <t>Active Plasma Harvester A (APHA)</t>
  </si>
  <si>
    <t>Harvesting</t>
  </si>
  <si>
    <t>Storage</t>
  </si>
  <si>
    <t>Active Plasma Harvester A</t>
  </si>
  <si>
    <t>Active Plasma Harvester B (APHB)</t>
  </si>
  <si>
    <t>Active Plasma Harvester B</t>
  </si>
  <si>
    <t>Active Plasma Harvester C (APHC)</t>
  </si>
  <si>
    <t>Active Plasma Harvester C</t>
  </si>
  <si>
    <t>Active Plasma Vault A (APVA)</t>
  </si>
  <si>
    <t>Active Plasma Vault A</t>
  </si>
  <si>
    <t>APHA1</t>
  </si>
  <si>
    <t>APHA2</t>
  </si>
  <si>
    <t>APHA4</t>
  </si>
  <si>
    <t>APHA5</t>
  </si>
  <si>
    <t>APHA6</t>
  </si>
  <si>
    <t>APHA7</t>
  </si>
  <si>
    <t>APHA9</t>
  </si>
  <si>
    <t>APHA10</t>
  </si>
  <si>
    <t>APHA11</t>
  </si>
  <si>
    <t>APHA13</t>
  </si>
  <si>
    <t>APHA14</t>
  </si>
  <si>
    <t>APHA15</t>
  </si>
  <si>
    <t>APHA16</t>
  </si>
  <si>
    <t>APHA17</t>
  </si>
  <si>
    <t>APHA18</t>
  </si>
  <si>
    <t>APHA19</t>
  </si>
  <si>
    <t>APHA20</t>
  </si>
  <si>
    <t>APHA21</t>
  </si>
  <si>
    <t>APHA22</t>
  </si>
  <si>
    <t>APHA24</t>
  </si>
  <si>
    <t>APHA25</t>
  </si>
  <si>
    <t>APHA26</t>
  </si>
  <si>
    <t>APHA28</t>
  </si>
  <si>
    <t>APHA30</t>
  </si>
  <si>
    <t>APHA31</t>
  </si>
  <si>
    <t>APHA32</t>
  </si>
  <si>
    <t>APHA34</t>
  </si>
  <si>
    <t>Active Plasma Vault B (APVB)</t>
  </si>
  <si>
    <t>Active Plasma Vault B</t>
  </si>
  <si>
    <t>APHB1</t>
  </si>
  <si>
    <t>APHB2</t>
  </si>
  <si>
    <t>APHB3</t>
  </si>
  <si>
    <t>APHB4</t>
  </si>
  <si>
    <t>APHB5</t>
  </si>
  <si>
    <t>APHB6</t>
  </si>
  <si>
    <t>APHB7</t>
  </si>
  <si>
    <t>APHB9</t>
  </si>
  <si>
    <t>APHB10</t>
  </si>
  <si>
    <t>APHB11</t>
  </si>
  <si>
    <t>APHB13</t>
  </si>
  <si>
    <t>APHB14</t>
  </si>
  <si>
    <t>APHB16</t>
  </si>
  <si>
    <t>APHB17</t>
  </si>
  <si>
    <t>APHB18</t>
  </si>
  <si>
    <t>APHB19</t>
  </si>
  <si>
    <t>APHB20</t>
  </si>
  <si>
    <t>APHB21</t>
  </si>
  <si>
    <t>APHB22</t>
  </si>
  <si>
    <t>APHB24</t>
  </si>
  <si>
    <t>APHB25</t>
  </si>
  <si>
    <t>APHB26</t>
  </si>
  <si>
    <t>APHB27</t>
  </si>
  <si>
    <t>APHB29</t>
  </si>
  <si>
    <t>APHB30</t>
  </si>
  <si>
    <t>APHB31</t>
  </si>
  <si>
    <t>APHB32</t>
  </si>
  <si>
    <t>APHB33</t>
  </si>
  <si>
    <t>Command Center (CC)</t>
  </si>
  <si>
    <t>Hull Health upf</t>
  </si>
  <si>
    <t>Adv. hull upg.</t>
  </si>
  <si>
    <t>Assault size</t>
  </si>
  <si>
    <t>Command Center</t>
  </si>
  <si>
    <t>EDA1</t>
  </si>
  <si>
    <t>ETAA1</t>
  </si>
  <si>
    <t>SM2</t>
  </si>
  <si>
    <t>SM3</t>
  </si>
  <si>
    <t>SM4</t>
  </si>
  <si>
    <t>SM5</t>
  </si>
  <si>
    <t>SM6</t>
  </si>
  <si>
    <t>SM7</t>
  </si>
  <si>
    <t>SM8</t>
  </si>
  <si>
    <t>SM9</t>
  </si>
  <si>
    <t>SM10</t>
  </si>
  <si>
    <t>SM11</t>
  </si>
  <si>
    <t>SM12</t>
  </si>
  <si>
    <t>SM13</t>
  </si>
  <si>
    <t>SM14</t>
  </si>
  <si>
    <t>SM15</t>
  </si>
  <si>
    <t>SM16</t>
  </si>
  <si>
    <t>SM17</t>
  </si>
  <si>
    <t>SM18</t>
  </si>
  <si>
    <t>SM19</t>
  </si>
  <si>
    <t>SM20</t>
  </si>
  <si>
    <t>SM21</t>
  </si>
  <si>
    <t>SM22</t>
  </si>
  <si>
    <t>SM23</t>
  </si>
  <si>
    <t>SM24</t>
  </si>
  <si>
    <t>SM25</t>
  </si>
  <si>
    <t>SM26</t>
  </si>
  <si>
    <t>SM27</t>
  </si>
  <si>
    <t>SM28</t>
  </si>
  <si>
    <t>SM29</t>
  </si>
  <si>
    <t>SM30</t>
  </si>
  <si>
    <t>SM31</t>
  </si>
  <si>
    <t>SM32</t>
  </si>
  <si>
    <t>SM33</t>
  </si>
  <si>
    <t>Tachyon Detector</t>
  </si>
  <si>
    <t>CC1</t>
  </si>
  <si>
    <t>Shield Modulator (SM)</t>
  </si>
  <si>
    <t>Shield Health</t>
  </si>
  <si>
    <t>Adv. Shield Upg.</t>
  </si>
  <si>
    <t>Adv. Mitigation Upg.</t>
  </si>
  <si>
    <t>Shield Modulator</t>
  </si>
  <si>
    <t>CC2</t>
  </si>
  <si>
    <t>CC3</t>
  </si>
  <si>
    <t>CC4</t>
  </si>
  <si>
    <t>CC5</t>
  </si>
  <si>
    <t>CC6</t>
  </si>
  <si>
    <t>CC7</t>
  </si>
  <si>
    <t>CC8</t>
  </si>
  <si>
    <t>CC9</t>
  </si>
  <si>
    <t>CC10</t>
  </si>
  <si>
    <t>EDA10</t>
  </si>
  <si>
    <t>ETAA10</t>
  </si>
  <si>
    <t>CC11</t>
  </si>
  <si>
    <t>CC12</t>
  </si>
  <si>
    <t>CC13</t>
  </si>
  <si>
    <t>CC14</t>
  </si>
  <si>
    <t>CC15</t>
  </si>
  <si>
    <t>EDA15</t>
  </si>
  <si>
    <t>ETAA15</t>
  </si>
  <si>
    <t>CC16</t>
  </si>
  <si>
    <t>CC17</t>
  </si>
  <si>
    <t>CC18</t>
  </si>
  <si>
    <t>EDB18</t>
  </si>
  <si>
    <t>ETAB18</t>
  </si>
  <si>
    <t>CC19</t>
  </si>
  <si>
    <t>CC20</t>
  </si>
  <si>
    <t>CC21</t>
  </si>
  <si>
    <t>CC22</t>
  </si>
  <si>
    <t>CC23</t>
  </si>
  <si>
    <t>CC24</t>
  </si>
  <si>
    <t>CC25</t>
  </si>
  <si>
    <t>EPC20</t>
  </si>
  <si>
    <t>ETAC20</t>
  </si>
  <si>
    <t>CC26</t>
  </si>
  <si>
    <t>CC27</t>
  </si>
  <si>
    <t>CC28</t>
  </si>
  <si>
    <t>CC29</t>
  </si>
  <si>
    <t>EPA25</t>
  </si>
  <si>
    <t>ETAA25</t>
  </si>
  <si>
    <t>CC30</t>
  </si>
  <si>
    <t>EPB27</t>
  </si>
  <si>
    <t>ETAB27</t>
  </si>
  <si>
    <t>CC31</t>
  </si>
  <si>
    <t>EDC29</t>
  </si>
  <si>
    <t>ETAC29</t>
  </si>
  <si>
    <t>CC32</t>
  </si>
  <si>
    <t>EDA32</t>
  </si>
  <si>
    <t>ETAA32</t>
  </si>
  <si>
    <t>CC33</t>
  </si>
  <si>
    <t>EDB33</t>
  </si>
  <si>
    <t>ETAB33</t>
  </si>
  <si>
    <t>CC34</t>
  </si>
  <si>
    <t>EDC34</t>
  </si>
  <si>
    <t>ETAC34</t>
  </si>
  <si>
    <t>EPS Distributor A (EDA)</t>
  </si>
  <si>
    <t>Adv. Damage Upg.</t>
  </si>
  <si>
    <t>EPS Distributor A</t>
  </si>
  <si>
    <t>SM1</t>
  </si>
  <si>
    <t>EPS Distributor B (EDB)</t>
  </si>
  <si>
    <t>EPS Distributor B</t>
  </si>
  <si>
    <t>EDA2</t>
  </si>
  <si>
    <t>EDA3</t>
  </si>
  <si>
    <t>EDA4</t>
  </si>
  <si>
    <t>EDA5</t>
  </si>
  <si>
    <t>EDA6</t>
  </si>
  <si>
    <t>EDA7</t>
  </si>
  <si>
    <t>EDA8</t>
  </si>
  <si>
    <t>EDA9</t>
  </si>
  <si>
    <t>EDA11</t>
  </si>
  <si>
    <t>EDA12</t>
  </si>
  <si>
    <t>EDA13</t>
  </si>
  <si>
    <t>EDA14</t>
  </si>
  <si>
    <t>EDA16</t>
  </si>
  <si>
    <t>EDA17</t>
  </si>
  <si>
    <t>EDA18</t>
  </si>
  <si>
    <t>EDA19</t>
  </si>
  <si>
    <t>EDA20</t>
  </si>
  <si>
    <t>EDA21</t>
  </si>
  <si>
    <t>EDA22</t>
  </si>
  <si>
    <t>EDA23</t>
  </si>
  <si>
    <t>EDA24</t>
  </si>
  <si>
    <t>EDA25</t>
  </si>
  <si>
    <t>EDA26</t>
  </si>
  <si>
    <t>EDA27</t>
  </si>
  <si>
    <t>EDA28</t>
  </si>
  <si>
    <t>EDA29</t>
  </si>
  <si>
    <t>EDA30</t>
  </si>
  <si>
    <t>EDA31</t>
  </si>
  <si>
    <t>EDA33</t>
  </si>
  <si>
    <t>EDA34</t>
  </si>
  <si>
    <t>EPS Distributor C (EDC)</t>
  </si>
  <si>
    <t>EPS Distributor C</t>
  </si>
  <si>
    <t>Exothermic Targeting Array A (ETAA)</t>
  </si>
  <si>
    <t>Piercing Upg.</t>
  </si>
  <si>
    <t>Exothermic Targeting Array A</t>
  </si>
  <si>
    <t>Exothermic Targeting Array B (ETAB)</t>
  </si>
  <si>
    <t>Adv. Piercing Upg.</t>
  </si>
  <si>
    <t>Exothermic Targeting Array B</t>
  </si>
  <si>
    <t>ETAA2</t>
  </si>
  <si>
    <t>ETAA3</t>
  </si>
  <si>
    <t>ETAA4</t>
  </si>
  <si>
    <t>ETAA5</t>
  </si>
  <si>
    <t>ETAA6</t>
  </si>
  <si>
    <t>ETAA7</t>
  </si>
  <si>
    <t>ETAA8</t>
  </si>
  <si>
    <t>ETAA9</t>
  </si>
  <si>
    <t>ETAA11</t>
  </si>
  <si>
    <t>ETAA12</t>
  </si>
  <si>
    <t>ETAA13</t>
  </si>
  <si>
    <t>ETAA14</t>
  </si>
  <si>
    <t>ETAA16</t>
  </si>
  <si>
    <t>ETAA17</t>
  </si>
  <si>
    <t>ETAA18</t>
  </si>
  <si>
    <t>ETAA19</t>
  </si>
  <si>
    <t>ETAA20</t>
  </si>
  <si>
    <t>ETAA21</t>
  </si>
  <si>
    <t>ETAA22</t>
  </si>
  <si>
    <t>ETAA23</t>
  </si>
  <si>
    <t>ETAA24</t>
  </si>
  <si>
    <t>ETAA26</t>
  </si>
  <si>
    <t>ETAA27</t>
  </si>
  <si>
    <t>ETAA28</t>
  </si>
  <si>
    <t>ETAA29</t>
  </si>
  <si>
    <t>ETAA30</t>
  </si>
  <si>
    <t>ETAA31</t>
  </si>
  <si>
    <t>ETAA33</t>
  </si>
  <si>
    <t>ETAA34</t>
  </si>
  <si>
    <t>Exothermic Targeting Array C (ETAC)</t>
  </si>
  <si>
    <t>Exothermic Targeting Array C</t>
  </si>
  <si>
    <t>Starbase Refinery Options</t>
  </si>
  <si>
    <t>Chest</t>
  </si>
  <si>
    <t>Resistance Bounties</t>
  </si>
  <si>
    <t>Maquis Bounties</t>
  </si>
  <si>
    <t>Altruism</t>
  </si>
  <si>
    <t>TOTALS</t>
  </si>
  <si>
    <t># of Chest</t>
  </si>
  <si>
    <t>Alliance Reserves</t>
  </si>
  <si>
    <t>Alliance Points</t>
  </si>
  <si>
    <t>Speed ups (5m)</t>
  </si>
  <si>
    <t>Speed ups (15m)</t>
  </si>
  <si>
    <t>Speed ups (1h)</t>
  </si>
  <si>
    <t>Total seconds</t>
  </si>
  <si>
    <t>Assembly Medals (best chance)</t>
  </si>
  <si>
    <t>Assembly Medals (chance 2)</t>
  </si>
  <si>
    <t>Assembly Medals (worst chance)</t>
  </si>
  <si>
    <t>Alliance-wide Income Predictions</t>
  </si>
  <si>
    <t>Active alliance members:</t>
  </si>
  <si>
    <t># of players pulling this chest daily:</t>
  </si>
  <si>
    <t>% share</t>
  </si>
  <si>
    <t>Starbase Tree</t>
  </si>
  <si>
    <t>Level Research (pre-reqs: previous research, R&amp;D level, Starbase module level, Alliance Rep level)</t>
  </si>
  <si>
    <t>Plasma Conduits</t>
  </si>
  <si>
    <t>Isogen Scanners</t>
  </si>
  <si>
    <t>Anti-Proton Scans</t>
  </si>
  <si>
    <t>Cardassian Station Mitigation</t>
  </si>
  <si>
    <t>Cardassian Weakpoints</t>
  </si>
  <si>
    <t>Resistance Defensive Maneuvers</t>
  </si>
  <si>
    <t>Component Duplicator</t>
  </si>
  <si>
    <t>Rally the Resistance</t>
  </si>
  <si>
    <t>Territory Mitigation</t>
  </si>
  <si>
    <t>Territory Piercing</t>
  </si>
  <si>
    <t>Assembly Medal Efficiency</t>
  </si>
  <si>
    <t>Cardassian Assault Damage</t>
  </si>
  <si>
    <t>Cardassian Armor Schematics</t>
  </si>
  <si>
    <t>Advanced Tactical Analysis</t>
  </si>
  <si>
    <t>Bajoran Inspiration</t>
  </si>
  <si>
    <t>Federation Liberation</t>
  </si>
  <si>
    <t>Klingon Domination</t>
  </si>
  <si>
    <t>Romulan Expansion</t>
  </si>
  <si>
    <t>Armada Attack Patterns</t>
  </si>
  <si>
    <t>Interceptor Plasma Conduits</t>
  </si>
  <si>
    <t>Explorer Plasma Conduits</t>
  </si>
  <si>
    <t>Battleship Plasma Conduits</t>
  </si>
  <si>
    <t>Cardassian Cargo Plans</t>
  </si>
  <si>
    <t>Uncommon Exchange Plans</t>
  </si>
  <si>
    <t>Increased Cardassian Loot</t>
  </si>
  <si>
    <t>Concentrated Latinum Scanners</t>
  </si>
  <si>
    <t>Sisko's Tenacity</t>
  </si>
  <si>
    <t>Martok's Valor</t>
  </si>
  <si>
    <t>Tomalak's Fury</t>
  </si>
  <si>
    <t>O'Brien's Ingenuity</t>
  </si>
  <si>
    <t>Gowron Ambition</t>
  </si>
  <si>
    <t>T'rul's Vigilance</t>
  </si>
  <si>
    <t>Cardassian Supply Routes</t>
  </si>
  <si>
    <t>Crystal Efficiency</t>
  </si>
  <si>
    <t>Gas Efficiency</t>
  </si>
  <si>
    <t>Ore Efficiency</t>
  </si>
  <si>
    <t>Rare Exchange Plans</t>
  </si>
  <si>
    <t>Federation Analysis</t>
  </si>
  <si>
    <t>Klingon Analysis</t>
  </si>
  <si>
    <t>Romulan Analysis</t>
  </si>
  <si>
    <t>Federation Vulnerabilities</t>
  </si>
  <si>
    <t>Klingon Vulnerabilities</t>
  </si>
  <si>
    <t>Romulan Vulnerabilities</t>
  </si>
  <si>
    <t>Platform Shield Overclocking</t>
  </si>
  <si>
    <t>Platform Hull Reinforcement</t>
  </si>
  <si>
    <t>Epic Armada Credits</t>
  </si>
  <si>
    <t>Epic Exchange Plans</t>
  </si>
  <si>
    <t>Totals</t>
  </si>
  <si>
    <t>Legend:</t>
  </si>
  <si>
    <t>Valuable</t>
  </si>
  <si>
    <t>@JulesVern#2850</t>
  </si>
  <si>
    <t>Upd: 12/08/2022</t>
  </si>
  <si>
    <t>Alliance Tournament Task List OOOOOLLLLLLDDDDDDD</t>
  </si>
  <si>
    <t>10k Points</t>
  </si>
  <si>
    <t>~4k Points</t>
  </si>
  <si>
    <t>~2k Points</t>
  </si>
  <si>
    <t>~1k Points</t>
  </si>
  <si>
    <t>1800 ??</t>
  </si>
  <si>
    <t>1200 ??</t>
  </si>
  <si>
    <t>800 Points</t>
  </si>
  <si>
    <t>400 Points</t>
  </si>
  <si>
    <t>80 Points</t>
  </si>
  <si>
    <t xml:space="preserve">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</si>
</sst>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7">
    <numFmt numFmtId="164" formatCode="[&lt;999950]0.0,&quot;K&quot;;[&lt;999950000]0.0,,&quot;M&quot;;0.0,,,&quot;B&quot;"/>
    <numFmt numFmtId="165" formatCode="[&lt;999950]0.00,&quot;K&quot;;[&lt;999950000]0.00,,&quot;M&quot;;0.00,,,&quot;B&quot;"/>
    <numFmt numFmtId="166" formatCode="[&lt;999950]0.0,&quot;K&quot;;[&lt;999950000]0.0,,&quot;M&quot;;0.0,,,&quot;B&quot;%"/>
    <numFmt numFmtId="167" formatCode="h:mm:ss am/pm"/>
    <numFmt numFmtId="168" formatCode="h&quot;:&quot;mm&quot; &quot;am/pm"/>
    <numFmt numFmtId="169" formatCode="h&quot;:&quot;mm"/>
    <numFmt numFmtId="170" formatCode="h:mm am/pm"/>
    <numFmt numFmtId="171" formatCode=" [&lt;999950]0.00,&quot;K&quot;;[&lt;999950000]0.00,,&quot;M&quot;;0.00,,,&quot;B&quot;"/>
    <numFmt numFmtId="172" formatCode=" [&lt;999950]0,&quot;K&quot;;[&lt;999950000]0,,&quot;M&quot;;0,,,&quot;B&quot;"/>
    <numFmt numFmtId="173" formatCode="m-d"/>
    <numFmt numFmtId="174" formatCode="_(* #,##0_);_(* \(#,##0\);_(* \-??_);_(@_)"/>
    <numFmt numFmtId="175" formatCode="0.0%"/>
    <numFmt numFmtId="176" formatCode="hh&quot;:&quot;mm"/>
    <numFmt numFmtId="177" formatCode="hh:mm"/>
    <numFmt numFmtId="178" formatCode="#,##0.000"/>
    <numFmt numFmtId="179" formatCode="d-mmmm"/>
    <numFmt numFmtId="180" formatCode="d-mmm"/>
  </numFmts>
  <fonts count="138">
    <font>
      <sz val="10.0"/>
      <color rgb="FF000000"/>
      <name val="Verdana"/>
      <scheme val="minor"/>
    </font>
    <font>
      <color theme="1"/>
      <name val="Roboto"/>
    </font>
    <font>
      <b/>
      <sz val="14.0"/>
      <color theme="1"/>
      <name val="Roboto"/>
    </font>
    <font>
      <i/>
      <color theme="1"/>
      <name val="Roboto"/>
    </font>
    <font>
      <i/>
      <sz val="14.0"/>
      <color theme="1"/>
      <name val="Roboto"/>
    </font>
    <font>
      <b/>
      <color theme="1"/>
      <name val="Roboto"/>
    </font>
    <font>
      <color theme="1"/>
      <name val="Verdana"/>
      <scheme val="minor"/>
    </font>
    <font>
      <sz val="18.0"/>
      <color rgb="FFFFD966"/>
      <name val="Verdana"/>
      <scheme val="minor"/>
    </font>
    <font/>
    <font>
      <color rgb="FFF1C232"/>
      <name val="Verdana"/>
      <scheme val="minor"/>
    </font>
    <font>
      <i/>
      <color rgb="FFF1C232"/>
      <name val="Verdana"/>
      <scheme val="minor"/>
    </font>
    <font>
      <i/>
      <sz val="12.0"/>
      <color rgb="FFF1C232"/>
      <name val="Verdana"/>
      <scheme val="minor"/>
    </font>
    <font>
      <u/>
      <color rgb="FF0000FF"/>
    </font>
    <font>
      <u/>
      <color rgb="FF0000FF"/>
    </font>
    <font>
      <color theme="1"/>
      <name val="Verdana"/>
    </font>
    <font>
      <u/>
      <color rgb="FF1F3E78"/>
      <name val="Verdana"/>
    </font>
    <font>
      <u/>
      <color rgb="FF0000FF"/>
      <name val="Verdana"/>
    </font>
    <font>
      <u/>
      <color rgb="FF0000FF"/>
      <name val="Verdana"/>
    </font>
    <font>
      <u/>
      <color rgb="FF1F3E78"/>
      <name val="Verdana"/>
    </font>
    <font>
      <u/>
      <color rgb="FF0000FF"/>
      <name val="Verdana"/>
    </font>
    <font>
      <u/>
      <color rgb="FF0000FF"/>
    </font>
    <font>
      <u/>
      <color rgb="FF1F3E78"/>
      <name val="Verdana"/>
    </font>
    <font>
      <u/>
      <color rgb="FF1F3E78"/>
      <name val="Verdana"/>
    </font>
    <font>
      <color rgb="FF1F3E78"/>
      <name val="Verdana"/>
    </font>
    <font>
      <u/>
      <color rgb="FF0000FF"/>
      <name val="Verdana"/>
    </font>
    <font>
      <u/>
      <color rgb="FF0000FF"/>
      <name val="Verdana"/>
    </font>
    <font>
      <sz val="13.0"/>
      <color rgb="FFFBBC04"/>
      <name val="Verdana"/>
      <scheme val="minor"/>
    </font>
    <font>
      <i/>
      <sz val="10.0"/>
      <color rgb="FFF1C232"/>
      <name val="Verdana"/>
      <scheme val="minor"/>
    </font>
    <font>
      <u/>
      <color rgb="FF0000FF"/>
    </font>
    <font>
      <i/>
      <color rgb="FFB7B7B7"/>
      <name val="Verdana"/>
      <scheme val="minor"/>
    </font>
    <font>
      <b/>
      <color rgb="FFF1C232"/>
      <name val="Verdana"/>
      <scheme val="minor"/>
    </font>
    <font>
      <i/>
      <color theme="1"/>
      <name val="Verdana"/>
    </font>
    <font>
      <sz val="9.0"/>
      <color rgb="FFFBBC04"/>
      <name val="Verdana"/>
      <scheme val="minor"/>
    </font>
    <font>
      <i/>
      <color theme="1"/>
      <name val="Verdana"/>
      <scheme val="minor"/>
    </font>
    <font>
      <sz val="20.0"/>
      <color theme="1"/>
      <name val="Verdana"/>
      <scheme val="minor"/>
    </font>
    <font>
      <sz val="16.0"/>
      <color theme="1"/>
      <name val="Verdana"/>
      <scheme val="minor"/>
    </font>
    <font>
      <sz val="25.0"/>
      <color rgb="FFF1C232"/>
      <name val="Verdana"/>
      <scheme val="minor"/>
    </font>
    <font>
      <b/>
      <sz val="14.0"/>
      <color theme="1"/>
      <name val="Verdana"/>
      <scheme val="minor"/>
    </font>
    <font>
      <b/>
      <sz val="13.0"/>
      <color theme="1"/>
      <name val="Verdana"/>
      <scheme val="minor"/>
    </font>
    <font>
      <sz val="14.0"/>
      <color theme="1"/>
      <name val="Verdana"/>
      <scheme val="minor"/>
    </font>
    <font>
      <sz val="17.0"/>
      <color theme="1"/>
      <name val="Verdana"/>
      <scheme val="minor"/>
    </font>
    <font>
      <sz val="15.0"/>
      <color theme="1"/>
      <name val="Verdana"/>
      <scheme val="minor"/>
    </font>
    <font>
      <i/>
      <color rgb="FFFFD966"/>
      <name val="Verdana"/>
      <scheme val="minor"/>
    </font>
    <font>
      <b/>
      <color theme="1"/>
      <name val="Verdana"/>
      <scheme val="minor"/>
    </font>
    <font>
      <i/>
      <color rgb="FFFFF2CC"/>
      <name val="Verdana"/>
      <scheme val="minor"/>
    </font>
    <font>
      <sz val="20.0"/>
      <color rgb="FFF1C232"/>
      <name val="Verdana"/>
      <scheme val="minor"/>
    </font>
    <font>
      <b/>
      <i/>
      <color rgb="FFFFF2CC"/>
      <name val="Verdana"/>
      <scheme val="minor"/>
    </font>
    <font>
      <b/>
      <i/>
      <color theme="1"/>
      <name val="Verdana"/>
      <scheme val="minor"/>
    </font>
    <font>
      <i/>
      <sz val="16.0"/>
      <color rgb="FFFBBC04"/>
      <name val="Verdana"/>
      <scheme val="minor"/>
    </font>
    <font>
      <b/>
      <sz val="10.0"/>
      <color theme="1"/>
      <name val="Verdana"/>
      <scheme val="minor"/>
    </font>
    <font>
      <i/>
      <sz val="8.0"/>
      <color rgb="FFFFF2CC"/>
      <name val="Verdana"/>
      <scheme val="minor"/>
    </font>
    <font>
      <b/>
      <i/>
      <sz val="10.0"/>
      <color rgb="FFFFF2CC"/>
      <name val="Verdana"/>
      <scheme val="minor"/>
    </font>
    <font>
      <sz val="10.0"/>
      <color theme="1"/>
      <name val="Verdana"/>
      <scheme val="minor"/>
    </font>
    <font>
      <sz val="9.0"/>
      <color rgb="FF000000"/>
      <name val="Arial"/>
    </font>
    <font>
      <sz val="9.0"/>
      <color rgb="FF000000"/>
      <name val="Verdana"/>
      <scheme val="minor"/>
    </font>
    <font>
      <b/>
      <sz val="13.0"/>
      <color rgb="FFFFD966"/>
      <name val="Roboto"/>
    </font>
    <font>
      <color rgb="FFFFD966"/>
      <name val="Roboto"/>
    </font>
    <font>
      <i/>
      <color rgb="FFFFD966"/>
      <name val="Roboto"/>
    </font>
    <font>
      <color rgb="FFFFD966"/>
      <name val="Verdana"/>
      <scheme val="minor"/>
    </font>
    <font>
      <i/>
      <color rgb="FF434343"/>
      <name val="Roboto"/>
    </font>
    <font>
      <i/>
      <color rgb="FF434343"/>
      <name val="Verdana"/>
      <scheme val="minor"/>
    </font>
    <font>
      <color rgb="FFFFE599"/>
      <name val="Roboto"/>
    </font>
    <font>
      <b/>
      <sz val="12.0"/>
      <color theme="1"/>
      <name val="Verdana"/>
      <scheme val="minor"/>
    </font>
    <font>
      <color rgb="FF434343"/>
      <name val="Roboto"/>
    </font>
    <font>
      <strike/>
      <color theme="1"/>
      <name val="Verdana"/>
      <scheme val="minor"/>
    </font>
    <font>
      <i/>
      <strike/>
      <color theme="1"/>
      <name val="Verdana"/>
      <scheme val="minor"/>
    </font>
    <font>
      <b/>
      <sz val="14.0"/>
      <color rgb="FF351C75"/>
      <name val="Verdana"/>
      <scheme val="minor"/>
    </font>
    <font>
      <b/>
      <sz val="11.0"/>
      <color theme="1"/>
      <name val="Verdana"/>
      <scheme val="minor"/>
    </font>
    <font>
      <sz val="11.0"/>
      <color theme="1"/>
      <name val="Verdana"/>
      <scheme val="minor"/>
    </font>
    <font>
      <sz val="11.0"/>
      <color rgb="FF674EA7"/>
      <name val="Verdana"/>
      <scheme val="minor"/>
    </font>
    <font>
      <sz val="7.0"/>
      <color theme="1"/>
      <name val="Verdana"/>
      <scheme val="minor"/>
    </font>
    <font>
      <color rgb="FF674EA7"/>
      <name val="Verdana"/>
      <scheme val="minor"/>
    </font>
    <font>
      <b/>
      <color rgb="FF674EA7"/>
      <name val="Verdana"/>
      <scheme val="minor"/>
    </font>
    <font>
      <color rgb="FFFFFFFF"/>
      <name val="Verdana"/>
      <scheme val="minor"/>
    </font>
    <font>
      <b/>
      <sz val="13.0"/>
      <color rgb="FFFFFFFF"/>
      <name val="Roboto"/>
    </font>
    <font>
      <color rgb="FFFFFFFF"/>
      <name val="Roboto"/>
    </font>
    <font>
      <sz val="10.0"/>
      <color rgb="FFFDD071"/>
      <name val="Verdana"/>
      <scheme val="minor"/>
    </font>
    <font>
      <sz val="16.0"/>
      <color theme="1"/>
      <name val="Roboto"/>
    </font>
    <font>
      <i/>
      <sz val="11.0"/>
      <color theme="1"/>
      <name val="Roboto"/>
    </font>
    <font>
      <sz val="18.0"/>
      <color theme="1"/>
      <name val="Roboto"/>
    </font>
    <font>
      <color theme="1"/>
      <name val="Arial"/>
    </font>
    <font>
      <sz val="10.0"/>
      <color theme="1"/>
      <name val="Roboto"/>
    </font>
    <font>
      <b/>
      <i/>
      <sz val="10.0"/>
      <color theme="1"/>
      <name val="Arial"/>
    </font>
    <font>
      <sz val="9.0"/>
      <color theme="1"/>
      <name val="Roboto"/>
    </font>
    <font>
      <color rgb="FFFBBC04"/>
      <name val="Arial"/>
    </font>
    <font>
      <sz val="24.0"/>
      <color rgb="FFFBBC04"/>
      <name val="Arial"/>
    </font>
    <font>
      <b/>
      <color rgb="FF000000"/>
      <name val="Arial"/>
    </font>
    <font>
      <color rgb="FF000000"/>
      <name val="Verdana"/>
      <scheme val="minor"/>
    </font>
    <font>
      <b/>
      <color rgb="FFFBBC04"/>
      <name val="Arial"/>
    </font>
    <font>
      <b/>
      <u/>
      <color rgb="FFFBBC04"/>
      <name val="Arial"/>
    </font>
    <font>
      <b/>
      <i/>
      <sz val="11.0"/>
      <color rgb="FFFBBC04"/>
      <name val="Arial"/>
    </font>
    <font>
      <b/>
      <u/>
      <color rgb="FFFBBC04"/>
      <name val="Arial"/>
    </font>
    <font>
      <color rgb="FF000000"/>
      <name val="Arial"/>
    </font>
    <font>
      <color rgb="FFFBBC04"/>
      <name val="Verdana"/>
      <scheme val="minor"/>
    </font>
    <font>
      <sz val="11.0"/>
      <color rgb="FFFBBC04"/>
      <name val="Arial"/>
    </font>
    <font>
      <b/>
      <sz val="14.0"/>
      <color rgb="FF674EA7"/>
      <name val="Roboto"/>
    </font>
    <font>
      <color rgb="FF666666"/>
      <name val="Roboto"/>
    </font>
    <font>
      <i/>
      <u/>
      <color rgb="FF0000FF"/>
      <name val="Roboto"/>
    </font>
    <font>
      <sz val="11.0"/>
      <color rgb="FFFFFFFF"/>
      <name val="Roboto"/>
    </font>
    <font>
      <i/>
      <color rgb="FF666666"/>
      <name val="Roboto"/>
    </font>
    <font>
      <color rgb="FF000000"/>
      <name val="Roboto"/>
    </font>
    <font>
      <b/>
      <color rgb="FF666666"/>
      <name val="Roboto"/>
    </font>
    <font>
      <b/>
      <i/>
      <color theme="1"/>
      <name val="Roboto"/>
    </font>
    <font>
      <b/>
      <i/>
      <color rgb="FF666666"/>
      <name val="Roboto"/>
    </font>
    <font>
      <b/>
      <sz val="9.0"/>
      <color theme="1"/>
      <name val="Roboto"/>
    </font>
    <font>
      <i/>
      <u/>
      <color rgb="FF0000FF"/>
      <name val="Roboto"/>
    </font>
    <font>
      <b/>
      <color rgb="FFFFFFFF"/>
      <name val="Roboto"/>
    </font>
    <font>
      <b/>
      <sz val="11.0"/>
      <color rgb="FFFFFFFF"/>
      <name val="Roboto"/>
    </font>
    <font>
      <i/>
      <color rgb="FF660000"/>
      <name val="Roboto"/>
    </font>
    <font>
      <sz val="10.0"/>
      <color rgb="FF7F6000"/>
      <name val="Roboto"/>
    </font>
    <font>
      <b/>
      <sz val="10.0"/>
      <color theme="1"/>
      <name val="Roboto"/>
    </font>
    <font>
      <b/>
      <sz val="10.0"/>
      <color rgb="FF7F6000"/>
      <name val="Roboto"/>
    </font>
    <font>
      <b/>
      <sz val="14.0"/>
      <color rgb="FF783F04"/>
      <name val="Verdana"/>
      <scheme val="minor"/>
    </font>
    <font>
      <b/>
      <sz val="10.0"/>
      <color rgb="FFFFFFFF"/>
      <name val="Verdana"/>
      <scheme val="minor"/>
    </font>
    <font>
      <b/>
      <sz val="12.0"/>
      <color rgb="FFFFFFFF"/>
      <name val="Verdana"/>
      <scheme val="minor"/>
    </font>
    <font>
      <b/>
      <sz val="12.0"/>
      <color rgb="FFFFFFFF"/>
      <name val="Verdana"/>
    </font>
    <font>
      <b/>
      <color rgb="FFFFFFFF"/>
      <name val="Verdana"/>
      <scheme val="minor"/>
    </font>
    <font>
      <b/>
      <color theme="1"/>
      <name val="Verdana"/>
    </font>
    <font>
      <b/>
      <sz val="14.0"/>
      <color rgb="FFFFFFFF"/>
      <name val="Verdana"/>
      <scheme val="minor"/>
    </font>
    <font>
      <i/>
      <color rgb="FFFFFFFF"/>
      <name val="Verdana"/>
      <scheme val="minor"/>
    </font>
    <font>
      <sz val="10.0"/>
      <color rgb="FFFFFFFF"/>
      <name val="Verdana"/>
      <scheme val="minor"/>
    </font>
    <font>
      <b/>
      <i/>
      <color rgb="FFFFFFFF"/>
      <name val="Verdana"/>
      <scheme val="minor"/>
    </font>
    <font>
      <b/>
      <i/>
      <sz val="14.0"/>
      <color theme="1"/>
      <name val="Roboto"/>
    </font>
    <font>
      <sz val="11.0"/>
      <color theme="1"/>
      <name val="Calibri"/>
    </font>
    <font>
      <sz val="11.0"/>
      <color rgb="FF000000"/>
      <name val="Calibri"/>
    </font>
    <font>
      <u/>
      <color rgb="FF0000FF"/>
      <name val="Roboto"/>
    </font>
    <font>
      <color rgb="FF00FF00"/>
      <name val="Roboto"/>
    </font>
    <font>
      <color rgb="FFFFFF00"/>
      <name val="Roboto"/>
    </font>
    <font>
      <i/>
      <color rgb="FFFFFFFF"/>
      <name val="Roboto"/>
    </font>
    <font>
      <b/>
      <i/>
      <sz val="12.0"/>
      <color theme="1"/>
      <name val="Verdana"/>
      <scheme val="minor"/>
    </font>
    <font>
      <sz val="14.0"/>
      <color theme="1"/>
      <name val="Comfortaa"/>
    </font>
    <font>
      <color theme="1"/>
      <name val="Comfortaa"/>
    </font>
    <font>
      <b/>
      <color theme="1"/>
      <name val="Comfortaa"/>
    </font>
    <font>
      <i/>
      <color rgb="FF999999"/>
      <name val="Comfortaa"/>
    </font>
    <font>
      <i/>
      <color theme="1"/>
      <name val="Comfortaa"/>
    </font>
    <font>
      <sz val="16.0"/>
      <color rgb="FFF1C232"/>
      <name val="Verdana"/>
      <scheme val="minor"/>
    </font>
    <font>
      <color rgb="FF434343"/>
      <name val="Verdana"/>
      <scheme val="minor"/>
    </font>
    <font>
      <i/>
      <sz val="16.0"/>
      <color theme="1"/>
      <name val="Verdana"/>
      <scheme val="minor"/>
    </font>
  </fonts>
  <fills count="49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FFD966"/>
        <bgColor rgb="FFFFD966"/>
      </patternFill>
    </fill>
    <fill>
      <patternFill patternType="solid">
        <fgColor rgb="FFEFEFEF"/>
        <bgColor rgb="FFEFEFEF"/>
      </patternFill>
    </fill>
    <fill>
      <patternFill patternType="solid">
        <fgColor rgb="FF434343"/>
        <bgColor rgb="FF434343"/>
      </patternFill>
    </fill>
    <fill>
      <patternFill patternType="solid">
        <fgColor rgb="FF35285F"/>
        <bgColor rgb="FF35285F"/>
      </patternFill>
    </fill>
    <fill>
      <patternFill patternType="solid">
        <fgColor rgb="FFE6B8AF"/>
        <bgColor rgb="FFE6B8AF"/>
      </patternFill>
    </fill>
    <fill>
      <patternFill patternType="solid">
        <fgColor rgb="FFFFE599"/>
        <bgColor rgb="FFFFE599"/>
      </patternFill>
    </fill>
    <fill>
      <patternFill patternType="solid">
        <fgColor rgb="FFB4A7D6"/>
        <bgColor rgb="FFB4A7D6"/>
      </patternFill>
    </fill>
    <fill>
      <patternFill patternType="solid">
        <fgColor rgb="FFA2C4C9"/>
        <bgColor rgb="FFA2C4C9"/>
      </patternFill>
    </fill>
    <fill>
      <patternFill patternType="solid">
        <fgColor rgb="FF9FC5E8"/>
        <bgColor rgb="FF9FC5E8"/>
      </patternFill>
    </fill>
    <fill>
      <patternFill patternType="solid">
        <fgColor rgb="FFD5A6BD"/>
        <bgColor rgb="FFD5A6BD"/>
      </patternFill>
    </fill>
    <fill>
      <patternFill patternType="solid">
        <fgColor rgb="FF93C47D"/>
        <bgColor rgb="FF93C47D"/>
      </patternFill>
    </fill>
    <fill>
      <patternFill patternType="solid">
        <fgColor rgb="FFB6D7A8"/>
        <bgColor rgb="FFB6D7A8"/>
      </patternFill>
    </fill>
    <fill>
      <patternFill patternType="solid">
        <fgColor rgb="FF6FA8DC"/>
        <bgColor rgb="FF6FA8DC"/>
      </patternFill>
    </fill>
    <fill>
      <patternFill patternType="solid">
        <fgColor rgb="FF20124D"/>
        <bgColor rgb="FF20124D"/>
      </patternFill>
    </fill>
    <fill>
      <patternFill patternType="solid">
        <fgColor rgb="FFF1C232"/>
        <bgColor rgb="FFF1C232"/>
      </patternFill>
    </fill>
    <fill>
      <patternFill patternType="solid">
        <fgColor rgb="FFD9D2E9"/>
        <bgColor rgb="FFD9D2E9"/>
      </patternFill>
    </fill>
    <fill>
      <patternFill patternType="solid">
        <fgColor rgb="FF4A3D70"/>
        <bgColor rgb="FF4A3D70"/>
      </patternFill>
    </fill>
    <fill>
      <patternFill patternType="solid">
        <fgColor rgb="FF9C92B5"/>
        <bgColor rgb="FF9C92B5"/>
      </patternFill>
    </fill>
    <fill>
      <patternFill patternType="solid">
        <fgColor rgb="FF8E7CC3"/>
        <bgColor rgb="FF8E7CC3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CCCCCC"/>
        <bgColor rgb="FFCCCCCC"/>
      </patternFill>
    </fill>
    <fill>
      <patternFill patternType="solid">
        <fgColor rgb="FF736893"/>
        <bgColor rgb="FF736893"/>
      </patternFill>
    </fill>
    <fill>
      <patternFill patternType="solid">
        <fgColor rgb="FF666666"/>
        <bgColor rgb="FF666666"/>
      </patternFill>
    </fill>
    <fill>
      <patternFill patternType="solid">
        <fgColor rgb="FFFFFFFF"/>
        <bgColor rgb="FFFFFFFF"/>
      </patternFill>
    </fill>
    <fill>
      <patternFill patternType="solid">
        <fgColor rgb="FFE8E7FC"/>
        <bgColor rgb="FFE8E7FC"/>
      </patternFill>
    </fill>
    <fill>
      <patternFill patternType="solid">
        <fgColor rgb="FFF8F9FA"/>
        <bgColor rgb="FFF8F9FA"/>
      </patternFill>
    </fill>
    <fill>
      <patternFill patternType="solid">
        <fgColor rgb="FFEAD1DC"/>
        <bgColor rgb="FFEAD1DC"/>
      </patternFill>
    </fill>
    <fill>
      <patternFill patternType="solid">
        <fgColor rgb="FFFFF2CC"/>
        <bgColor rgb="FFFFF2CC"/>
      </patternFill>
    </fill>
    <fill>
      <patternFill patternType="solid">
        <fgColor rgb="FFEA9999"/>
        <bgColor rgb="FFEA9999"/>
      </patternFill>
    </fill>
    <fill>
      <patternFill patternType="solid">
        <fgColor rgb="FFD9EAD3"/>
        <bgColor rgb="FFD9EAD3"/>
      </patternFill>
    </fill>
    <fill>
      <patternFill patternType="solid">
        <fgColor rgb="FFA64D79"/>
        <bgColor rgb="FFA64D79"/>
      </patternFill>
    </fill>
    <fill>
      <patternFill patternType="solid">
        <fgColor rgb="FF7F6000"/>
        <bgColor rgb="FF7F6000"/>
      </patternFill>
    </fill>
    <fill>
      <patternFill patternType="solid">
        <fgColor rgb="FF0000FF"/>
        <bgColor rgb="FF0000FF"/>
      </patternFill>
    </fill>
    <fill>
      <patternFill patternType="solid">
        <fgColor rgb="FF674EA7"/>
        <bgColor rgb="FF674EA7"/>
      </patternFill>
    </fill>
    <fill>
      <patternFill patternType="solid">
        <fgColor rgb="FF38761D"/>
        <bgColor rgb="FF38761D"/>
      </patternFill>
    </fill>
    <fill>
      <patternFill patternType="solid">
        <fgColor rgb="FF741B47"/>
        <bgColor rgb="FF741B47"/>
      </patternFill>
    </fill>
    <fill>
      <patternFill patternType="solid">
        <fgColor rgb="FF000000"/>
        <bgColor rgb="FF000000"/>
      </patternFill>
    </fill>
    <fill>
      <patternFill patternType="solid">
        <fgColor rgb="FFFCE5CD"/>
        <bgColor rgb="FFFCE5CD"/>
      </patternFill>
    </fill>
    <fill>
      <patternFill patternType="solid">
        <fgColor rgb="FFCFE2F3"/>
        <bgColor rgb="FFCFE2F3"/>
      </patternFill>
    </fill>
    <fill>
      <patternFill patternType="solid">
        <fgColor rgb="FF5C6D76"/>
        <bgColor rgb="FF5C6D76"/>
      </patternFill>
    </fill>
    <fill>
      <patternFill patternType="solid">
        <fgColor rgb="FF14222B"/>
        <bgColor rgb="FF14222B"/>
      </patternFill>
    </fill>
    <fill>
      <patternFill patternType="solid">
        <fgColor rgb="FFF3F3F3"/>
        <bgColor rgb="FFF3F3F3"/>
      </patternFill>
    </fill>
    <fill>
      <patternFill patternType="solid">
        <fgColor rgb="FFD0E0E3"/>
        <bgColor rgb="FFD0E0E3"/>
      </patternFill>
    </fill>
    <fill>
      <patternFill patternType="solid">
        <fgColor rgb="FF5E5281"/>
        <bgColor rgb="FF5E5281"/>
      </patternFill>
    </fill>
    <fill>
      <patternFill patternType="solid">
        <fgColor rgb="FFB0A8C7"/>
        <bgColor rgb="FFB0A8C7"/>
      </patternFill>
    </fill>
  </fills>
  <borders count="373">
    <border/>
    <border>
      <bottom style="medium">
        <color rgb="FF000000"/>
      </bottom>
    </border>
    <border>
      <right style="medium">
        <color rgb="FF000000"/>
      </right>
    </border>
    <border>
      <right style="medium">
        <color rgb="FF000000"/>
      </right>
      <bottom style="medium">
        <color rgb="FF000000"/>
      </bottom>
    </border>
    <border>
      <left style="medium">
        <color rgb="FFBF9000"/>
      </left>
      <top style="medium">
        <color rgb="FFBF9000"/>
      </top>
    </border>
    <border>
      <top style="medium">
        <color rgb="FFBF9000"/>
      </top>
    </border>
    <border>
      <right style="medium">
        <color rgb="FFBF9000"/>
      </right>
      <top style="medium">
        <color rgb="FFBF9000"/>
      </top>
    </border>
    <border>
      <left style="medium">
        <color rgb="FFBF9000"/>
      </left>
      <bottom style="medium">
        <color rgb="FFBF9000"/>
      </bottom>
    </border>
    <border>
      <bottom style="medium">
        <color rgb="FFBF9000"/>
      </bottom>
    </border>
    <border>
      <right style="medium">
        <color rgb="FFBF9000"/>
      </right>
      <bottom style="medium">
        <color rgb="FFBF9000"/>
      </bottom>
    </border>
    <border>
      <left style="medium">
        <color rgb="FF000000"/>
      </left>
      <top style="medium">
        <color rgb="FFBF9000"/>
      </top>
    </border>
    <border>
      <left style="dotted">
        <color rgb="FF434343"/>
      </left>
      <top style="medium">
        <color rgb="FFBF9000"/>
      </top>
    </border>
    <border>
      <right style="dotted">
        <color rgb="FF434343"/>
      </right>
      <top style="medium">
        <color rgb="FFBF9000"/>
      </top>
    </border>
    <border>
      <left style="medium">
        <color rgb="FFBF9000"/>
      </left>
      <bottom style="thin">
        <color rgb="FFBF9000"/>
      </bottom>
    </border>
    <border>
      <bottom style="thin">
        <color rgb="FFBF9000"/>
      </bottom>
    </border>
    <border>
      <left style="medium">
        <color rgb="FF000000"/>
      </left>
      <bottom style="thin">
        <color rgb="FFBF9000"/>
      </bottom>
    </border>
    <border>
      <right style="medium">
        <color rgb="FFBF9000"/>
      </right>
      <bottom style="thin">
        <color rgb="FFBF9000"/>
      </bottom>
    </border>
    <border>
      <left style="medium">
        <color rgb="FFF1C232"/>
      </left>
      <right style="medium">
        <color rgb="FFF1C232"/>
      </right>
      <top style="medium">
        <color rgb="FFF1C232"/>
      </top>
      <bottom style="thin">
        <color rgb="FFBF9000"/>
      </bottom>
    </border>
    <border>
      <left style="medium">
        <color rgb="FFBF9000"/>
      </left>
    </border>
    <border>
      <left style="dotted">
        <color rgb="FF434343"/>
      </left>
    </border>
    <border>
      <right style="dotted">
        <color rgb="FF434343"/>
      </right>
    </border>
    <border>
      <right style="medium">
        <color rgb="FFBF9000"/>
      </right>
    </border>
    <border>
      <left style="medium">
        <color rgb="FF000000"/>
      </left>
    </border>
    <border>
      <left style="medium">
        <color rgb="FFF1C232"/>
      </left>
      <right style="medium">
        <color rgb="FFF1C232"/>
      </right>
    </border>
    <border>
      <left style="medium">
        <color rgb="FFBF9000"/>
      </left>
      <top style="thin">
        <color rgb="FF999999"/>
      </top>
    </border>
    <border>
      <top style="thin">
        <color rgb="FF999999"/>
      </top>
    </border>
    <border>
      <left style="dotted">
        <color rgb="FF434343"/>
      </left>
      <top style="thin">
        <color rgb="FF999999"/>
      </top>
    </border>
    <border>
      <right style="dotted">
        <color rgb="FF434343"/>
      </right>
      <top style="thin">
        <color rgb="FF999999"/>
      </top>
    </border>
    <border>
      <right style="medium">
        <color rgb="FFBF9000"/>
      </right>
      <top style="thin">
        <color rgb="FF999999"/>
      </top>
    </border>
    <border>
      <left style="medium">
        <color rgb="FFBF9000"/>
      </left>
      <bottom style="thin">
        <color rgb="FF999999"/>
      </bottom>
    </border>
    <border>
      <bottom style="thin">
        <color rgb="FF999999"/>
      </bottom>
    </border>
    <border>
      <left style="dotted">
        <color rgb="FF434343"/>
      </left>
      <bottom style="thin">
        <color rgb="FF999999"/>
      </bottom>
    </border>
    <border>
      <right style="dotted">
        <color rgb="FF434343"/>
      </right>
      <bottom style="thin">
        <color rgb="FF999999"/>
      </bottom>
    </border>
    <border>
      <right style="medium">
        <color rgb="FFBF9000"/>
      </right>
      <bottom style="thin">
        <color rgb="FF999999"/>
      </bottom>
    </border>
    <border>
      <left style="medium">
        <color rgb="FFF1C232"/>
      </left>
      <right style="medium">
        <color rgb="FFF1C232"/>
      </right>
      <bottom style="medium">
        <color rgb="FFF1C232"/>
      </bottom>
    </border>
    <border>
      <left style="medium">
        <color rgb="FFBF9000"/>
      </left>
      <top style="medium">
        <color rgb="FF000000"/>
      </top>
    </border>
    <border>
      <top style="medium">
        <color rgb="FF000000"/>
      </top>
    </border>
    <border>
      <left style="medium">
        <color rgb="FF000000"/>
      </left>
      <top style="medium">
        <color rgb="FF000000"/>
      </top>
    </border>
    <border>
      <right style="medium">
        <color rgb="FFBF9000"/>
      </right>
      <top style="medium">
        <color rgb="FF000000"/>
      </top>
    </border>
    <border>
      <left style="medium">
        <color rgb="FFBF9000"/>
      </left>
      <right style="medium">
        <color rgb="FFBF9000"/>
      </right>
      <top style="medium">
        <color rgb="FFBF9000"/>
      </top>
    </border>
    <border>
      <left style="medium">
        <color rgb="FFBF9000"/>
      </left>
      <right style="medium">
        <color rgb="FFBF9000"/>
      </right>
    </border>
    <border>
      <left style="medium">
        <color rgb="FFBF9000"/>
      </left>
      <right style="medium">
        <color rgb="FFBF9000"/>
      </right>
      <bottom style="medium">
        <color rgb="FFBF9000"/>
      </bottom>
    </border>
    <border>
      <left style="medium">
        <color rgb="FFBF9000"/>
      </left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right style="medium">
        <color rgb="FFBF9000"/>
      </right>
      <bottom style="medium">
        <color rgb="FF000000"/>
      </bottom>
    </border>
    <border>
      <left style="thin">
        <color rgb="FF666666"/>
      </left>
    </border>
    <border>
      <left style="medium">
        <color rgb="FFBF9000"/>
      </left>
      <right style="thin">
        <color rgb="FF999999"/>
      </right>
      <bottom style="thin">
        <color rgb="FF999999"/>
      </bottom>
    </border>
    <border>
      <left style="thin">
        <color rgb="FF999999"/>
      </left>
      <bottom style="thin">
        <color rgb="FF999999"/>
      </bottom>
    </border>
    <border>
      <right style="thin">
        <color rgb="FF999999"/>
      </right>
      <bottom style="thin">
        <color rgb="FF999999"/>
      </bottom>
    </border>
    <border>
      <left style="thin">
        <color rgb="FF999999"/>
      </left>
      <right style="thin">
        <color rgb="FF999999"/>
      </right>
      <bottom style="thin">
        <color rgb="FF999999"/>
      </bottom>
    </border>
    <border>
      <left style="thin">
        <color rgb="FF666666"/>
      </left>
      <right style="thin">
        <color rgb="FF999999"/>
      </right>
      <bottom style="thin">
        <color rgb="FF999999"/>
      </bottom>
    </border>
    <border>
      <left style="thin">
        <color rgb="FF999999"/>
      </left>
      <right style="medium">
        <color rgb="FFBF9000"/>
      </right>
      <bottom style="thin">
        <color rgb="FF999999"/>
      </bottom>
    </border>
    <border>
      <left style="medium">
        <color rgb="FFBF9000"/>
      </left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999999"/>
      </left>
      <top style="thin">
        <color rgb="FF999999"/>
      </top>
      <bottom style="thin">
        <color rgb="FF999999"/>
      </bottom>
    </border>
    <border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666666"/>
      </left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999999"/>
      </left>
      <right style="medium">
        <color rgb="FFBF9000"/>
      </right>
      <top style="thin">
        <color rgb="FF999999"/>
      </top>
      <bottom style="thin">
        <color rgb="FF999999"/>
      </bottom>
    </border>
    <border>
      <left style="medium">
        <color rgb="FFBF9000"/>
      </left>
      <right style="thin">
        <color rgb="FF999999"/>
      </right>
      <top style="thin">
        <color rgb="FF999999"/>
      </top>
      <bottom style="medium">
        <color rgb="FFBF9000"/>
      </bottom>
    </border>
    <border>
      <left style="thin">
        <color rgb="FF999999"/>
      </left>
      <top style="thin">
        <color rgb="FF999999"/>
      </top>
      <bottom style="medium">
        <color rgb="FFBF9000"/>
      </bottom>
    </border>
    <border>
      <right style="thin">
        <color rgb="FF999999"/>
      </right>
      <top style="thin">
        <color rgb="FF999999"/>
      </top>
      <bottom style="medium">
        <color rgb="FFBF9000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medium">
        <color rgb="FFBF9000"/>
      </bottom>
    </border>
    <border>
      <left style="thin">
        <color rgb="FF666666"/>
      </left>
      <right style="thin">
        <color rgb="FF999999"/>
      </right>
      <top style="thin">
        <color rgb="FF999999"/>
      </top>
      <bottom style="medium">
        <color rgb="FFBF9000"/>
      </bottom>
    </border>
    <border>
      <left style="thin">
        <color rgb="FF999999"/>
      </left>
      <right style="medium">
        <color rgb="FFBF9000"/>
      </right>
      <top style="thin">
        <color rgb="FF999999"/>
      </top>
      <bottom style="medium">
        <color rgb="FFBF9000"/>
      </bottom>
    </border>
    <border>
      <left style="medium">
        <color rgb="FFBF9000"/>
      </left>
      <right style="medium">
        <color rgb="FFBF9000"/>
      </right>
      <top style="medium">
        <color rgb="FFBF9000"/>
      </top>
      <bottom style="medium">
        <color rgb="FFBF9000"/>
      </bottom>
    </border>
    <border>
      <left style="medium">
        <color rgb="FFF1C232"/>
      </left>
      <top style="medium">
        <color rgb="FFF1C232"/>
      </top>
    </border>
    <border>
      <top style="medium">
        <color rgb="FFF1C232"/>
      </top>
    </border>
    <border>
      <right style="medium">
        <color rgb="FFF1C232"/>
      </right>
      <top style="medium">
        <color rgb="FFF1C232"/>
      </top>
    </border>
    <border>
      <left style="medium">
        <color rgb="FFBF9000"/>
      </left>
      <top style="thin">
        <color rgb="FFBF9000"/>
      </top>
      <bottom style="medium">
        <color rgb="FFBF9000"/>
      </bottom>
    </border>
    <border>
      <top style="thin">
        <color rgb="FFBF9000"/>
      </top>
      <bottom style="medium">
        <color rgb="FFBF9000"/>
      </bottom>
    </border>
    <border>
      <right style="medium">
        <color rgb="FFBF9000"/>
      </right>
      <top style="thin">
        <color rgb="FFBF9000"/>
      </top>
      <bottom style="medium">
        <color rgb="FFBF9000"/>
      </bottom>
    </border>
    <border>
      <left style="medium">
        <color rgb="FFF1C232"/>
      </left>
      <bottom style="thin">
        <color rgb="FFFBBC04"/>
      </bottom>
    </border>
    <border>
      <left style="thin">
        <color rgb="FFFBBC04"/>
      </left>
      <right style="thin">
        <color rgb="FFFBBC04"/>
      </right>
      <bottom style="thin">
        <color rgb="FFFBBC04"/>
      </bottom>
    </border>
    <border>
      <right style="thin">
        <color rgb="FFFBBC04"/>
      </right>
      <bottom style="thin">
        <color rgb="FFFBBC04"/>
      </bottom>
    </border>
    <border>
      <right style="medium">
        <color rgb="FFF1C232"/>
      </right>
      <bottom style="thin">
        <color rgb="FFFBBC04"/>
      </bottom>
    </border>
    <border>
      <left style="medium">
        <color rgb="FFF1C232"/>
      </left>
    </border>
    <border>
      <left style="thin">
        <color rgb="FFBF9000"/>
      </left>
    </border>
    <border>
      <left style="thin">
        <color rgb="FFBF9000"/>
      </left>
      <right style="thin">
        <color rgb="FFBF9000"/>
      </right>
    </border>
    <border>
      <right style="medium">
        <color rgb="FFF1C232"/>
      </right>
    </border>
    <border>
      <left style="medium">
        <color rgb="FFF1C232"/>
      </left>
      <bottom style="medium">
        <color rgb="FFF1C232"/>
      </bottom>
    </border>
    <border>
      <left style="thin">
        <color rgb="FFBF9000"/>
      </left>
      <bottom style="medium">
        <color rgb="FFF1C232"/>
      </bottom>
    </border>
    <border>
      <left style="thin">
        <color rgb="FFBF9000"/>
      </left>
      <right style="thin">
        <color rgb="FFBF9000"/>
      </right>
      <bottom style="medium">
        <color rgb="FFF1C232"/>
      </bottom>
    </border>
    <border>
      <right style="medium">
        <color rgb="FFF1C232"/>
      </right>
      <bottom style="medium">
        <color rgb="FFF1C232"/>
      </bottom>
    </border>
    <border>
      <left style="medium">
        <color rgb="FF000000"/>
      </left>
      <bottom style="medium">
        <color rgb="FFBF9000"/>
      </bottom>
    </border>
    <border>
      <right style="hair">
        <color rgb="FF000000"/>
      </right>
    </border>
    <border>
      <left style="medium">
        <color rgb="FF351C75"/>
      </left>
      <top style="medium">
        <color rgb="FF351C75"/>
      </top>
      <bottom style="medium">
        <color rgb="FF351C75"/>
      </bottom>
    </border>
    <border>
      <top style="medium">
        <color rgb="FF351C75"/>
      </top>
      <bottom style="medium">
        <color rgb="FF351C75"/>
      </bottom>
    </border>
    <border>
      <right style="medium">
        <color rgb="FF351C75"/>
      </right>
      <top style="medium">
        <color rgb="FF351C75"/>
      </top>
      <bottom style="medium">
        <color rgb="FF351C75"/>
      </bottom>
    </border>
    <border>
      <right style="hair">
        <color rgb="FF000000"/>
      </right>
      <bottom style="medium">
        <color rgb="FF351C75"/>
      </bottom>
    </border>
    <border>
      <bottom style="medium">
        <color rgb="FF351C75"/>
      </bottom>
    </border>
    <border>
      <right style="hair">
        <color rgb="FF000000"/>
      </right>
      <top style="double">
        <color rgb="FF000000"/>
      </top>
    </border>
    <border>
      <top style="double">
        <color rgb="FF000000"/>
      </top>
    </border>
    <border>
      <right style="hair">
        <color rgb="FF000000"/>
      </right>
      <bottom style="double">
        <color rgb="FF000000"/>
      </bottom>
    </border>
    <border>
      <bottom style="double">
        <color rgb="FF000000"/>
      </bottom>
    </border>
    <border>
      <left style="thin">
        <color rgb="FF000000"/>
      </left>
      <right style="dotted">
        <color rgb="FF7F6000"/>
      </right>
      <top style="medium">
        <color rgb="FFBF9000"/>
      </top>
    </border>
    <border>
      <left style="dotted">
        <color rgb="FF7F6000"/>
      </left>
      <right style="dotted">
        <color rgb="FF7F6000"/>
      </right>
      <top style="medium">
        <color rgb="FFBF9000"/>
      </top>
    </border>
    <border>
      <left style="dotted">
        <color rgb="FF7F6000"/>
      </left>
      <top style="medium">
        <color rgb="FFBF9000"/>
      </top>
    </border>
    <border>
      <left style="thin">
        <color rgb="FF7F6000"/>
      </left>
      <right style="thin">
        <color rgb="FF7F6000"/>
      </right>
      <top style="medium">
        <color rgb="FFBF9000"/>
      </top>
    </border>
    <border>
      <right style="dotted">
        <color rgb="FF7F6000"/>
      </right>
      <top style="medium">
        <color rgb="FFBF9000"/>
      </top>
    </border>
    <border>
      <left style="dotted">
        <color rgb="FF7F6000"/>
      </left>
      <right style="medium">
        <color rgb="FFBF9000"/>
      </right>
      <top style="medium">
        <color rgb="FFBF9000"/>
      </top>
    </border>
    <border>
      <right style="medium">
        <color rgb="FFBF9000"/>
      </right>
      <top style="medium">
        <color rgb="FFBF9000"/>
      </top>
      <bottom style="medium">
        <color rgb="FFBF9000"/>
      </bottom>
    </border>
    <border>
      <left style="thin">
        <color rgb="FF999999"/>
      </left>
      <right style="medium">
        <color rgb="FFBF9000"/>
      </right>
      <top style="medium">
        <color rgb="FFBF9000"/>
      </top>
      <bottom style="medium">
        <color rgb="FFBF9000"/>
      </bottom>
    </border>
    <border>
      <left style="medium">
        <color rgb="FFBF9000"/>
      </left>
      <top style="medium">
        <color rgb="FFBF9000"/>
      </top>
      <bottom style="thin">
        <color rgb="FFBF9000"/>
      </bottom>
    </border>
    <border>
      <top style="medium">
        <color rgb="FFBF9000"/>
      </top>
      <bottom style="thin">
        <color rgb="FFBF9000"/>
      </bottom>
    </border>
    <border>
      <right style="medium">
        <color rgb="FFBF9000"/>
      </right>
      <top style="medium">
        <color rgb="FFBF9000"/>
      </top>
      <bottom style="thin">
        <color rgb="FFBF9000"/>
      </bottom>
    </border>
    <border>
      <left style="thin">
        <color rgb="FF442F65"/>
      </left>
      <right style="thin">
        <color rgb="FF5B3F86"/>
      </right>
      <top style="thin">
        <color rgb="FF442F65"/>
      </top>
      <bottom style="thin">
        <color rgb="FF442F65"/>
      </bottom>
    </border>
    <border>
      <left style="thin">
        <color rgb="FF5B3F86"/>
      </left>
      <right style="thin">
        <color rgb="FF5B3F86"/>
      </right>
      <top style="thin">
        <color rgb="FF442F65"/>
      </top>
      <bottom style="thin">
        <color rgb="FF442F65"/>
      </bottom>
    </border>
    <border>
      <left style="thin">
        <color rgb="FF5B3F86"/>
      </left>
      <right style="thin">
        <color rgb="FF442F65"/>
      </right>
      <top style="thin">
        <color rgb="FF442F65"/>
      </top>
      <bottom style="thin">
        <color rgb="FF442F65"/>
      </bottom>
    </border>
    <border>
      <left style="medium">
        <color rgb="FFBF9000"/>
      </left>
      <right style="thin">
        <color rgb="FF999999"/>
      </right>
      <top style="medium">
        <color rgb="FFBF9000"/>
      </top>
      <bottom style="medium">
        <color rgb="FFBF9000"/>
      </bottom>
    </border>
    <border>
      <left style="thin">
        <color rgb="FF999999"/>
      </left>
      <right style="thin">
        <color rgb="FF999999"/>
      </right>
      <top style="medium">
        <color rgb="FFBF9000"/>
      </top>
      <bottom style="medium">
        <color rgb="FFBF9000"/>
      </bottom>
    </border>
    <border>
      <top style="medium">
        <color rgb="FFBF9000"/>
      </top>
      <bottom style="medium">
        <color rgb="FFBF9000"/>
      </bottom>
    </border>
    <border>
      <left style="thin">
        <color rgb="FF442F65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B6D7A8"/>
      </left>
      <right style="thin">
        <color rgb="FF442F65"/>
      </right>
      <top style="thin">
        <color rgb="FFB6D7A8"/>
      </top>
      <bottom style="thin">
        <color rgb="FFB6D7A8"/>
      </bottom>
    </border>
    <border>
      <right style="dotted">
        <color rgb="FF7F6000"/>
      </right>
      <bottom style="thin">
        <color rgb="FF999999"/>
      </bottom>
    </border>
    <border>
      <left style="dotted">
        <color rgb="FF7F6000"/>
      </left>
      <right style="dotted">
        <color rgb="FF7F6000"/>
      </right>
      <bottom style="thin">
        <color rgb="FF999999"/>
      </bottom>
    </border>
    <border>
      <left style="dotted">
        <color rgb="FF7F6000"/>
      </left>
      <bottom style="thin">
        <color rgb="FF999999"/>
      </bottom>
    </border>
    <border>
      <left style="thin">
        <color rgb="FF7F6000"/>
      </left>
      <right style="thin">
        <color rgb="FF7F6000"/>
      </right>
      <bottom style="thin">
        <color rgb="FF999999"/>
      </bottom>
    </border>
    <border>
      <left style="dotted">
        <color rgb="FF7F6000"/>
      </left>
      <right style="medium">
        <color rgb="FFBF9000"/>
      </right>
      <bottom style="thin">
        <color rgb="FF999999"/>
      </bottom>
    </border>
    <border>
      <left style="thin">
        <color rgb="FF999999"/>
      </left>
      <right style="medium">
        <color rgb="FFBF9000"/>
      </right>
      <top style="medium">
        <color rgb="FFBF9000"/>
      </top>
      <bottom style="thin">
        <color rgb="FF666666"/>
      </bottom>
    </border>
    <border>
      <left style="thin">
        <color rgb="FF442F65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right style="dotted">
        <color rgb="FF7F6000"/>
      </right>
      <top style="thin">
        <color rgb="FF999999"/>
      </top>
      <bottom style="thin">
        <color rgb="FF999999"/>
      </bottom>
    </border>
    <border>
      <left style="dotted">
        <color rgb="FF7F6000"/>
      </left>
      <right style="dotted">
        <color rgb="FF7F6000"/>
      </right>
      <top style="thin">
        <color rgb="FF999999"/>
      </top>
      <bottom style="thin">
        <color rgb="FF999999"/>
      </bottom>
    </border>
    <border>
      <left style="dotted">
        <color rgb="FF7F6000"/>
      </left>
      <top style="thin">
        <color rgb="FF999999"/>
      </top>
      <bottom style="thin">
        <color rgb="FF999999"/>
      </bottom>
    </border>
    <border>
      <left style="thin">
        <color rgb="FF7F6000"/>
      </left>
      <right style="thin">
        <color rgb="FF7F6000"/>
      </right>
      <top style="thin">
        <color rgb="FF999999"/>
      </top>
      <bottom style="thin">
        <color rgb="FF999999"/>
      </bottom>
    </border>
    <border>
      <left style="dotted">
        <color rgb="FF7F6000"/>
      </left>
      <right style="medium">
        <color rgb="FFBF9000"/>
      </right>
      <top style="thin">
        <color rgb="FF999999"/>
      </top>
      <bottom style="thin">
        <color rgb="FF999999"/>
      </bottom>
    </border>
    <border>
      <left style="thin">
        <color rgb="FF999999"/>
      </left>
      <right style="medium">
        <color rgb="FFBF9000"/>
      </right>
      <top style="thin">
        <color rgb="FF666666"/>
      </top>
      <bottom style="thin">
        <color rgb="FF666666"/>
      </bottom>
    </border>
    <border>
      <left style="medium">
        <color rgb="FFBF9000"/>
      </left>
      <bottom style="thin">
        <color rgb="FF666666"/>
      </bottom>
    </border>
    <border>
      <bottom style="thin">
        <color rgb="FF666666"/>
      </bottom>
    </border>
    <border>
      <right style="medium">
        <color rgb="FFBF9000"/>
      </right>
      <bottom style="thin">
        <color rgb="FF666666"/>
      </bottom>
    </border>
    <border>
      <left style="medium">
        <color rgb="FFBF9000"/>
      </left>
      <top style="thin">
        <color rgb="FF666666"/>
      </top>
    </border>
    <border>
      <top style="thin">
        <color rgb="FF666666"/>
      </top>
    </border>
    <border>
      <right style="medium">
        <color rgb="FFBF9000"/>
      </right>
      <top style="thin">
        <color rgb="FF666666"/>
      </top>
    </border>
    <border>
      <left style="medium">
        <color rgb="FFBF9000"/>
      </left>
      <right style="thin">
        <color rgb="FF999999"/>
      </right>
      <top style="thin">
        <color rgb="FF999999"/>
      </top>
    </border>
    <border>
      <left style="thin">
        <color rgb="FF999999"/>
      </left>
      <right style="thin">
        <color rgb="FF999999"/>
      </right>
      <top style="thin">
        <color rgb="FF999999"/>
      </top>
    </border>
    <border>
      <left style="thin">
        <color rgb="FF999999"/>
      </left>
      <right style="medium">
        <color rgb="FFBF9000"/>
      </right>
      <top style="thin">
        <color rgb="FF999999"/>
      </top>
    </border>
    <border>
      <right style="dotted">
        <color rgb="FF7F6000"/>
      </right>
      <top style="thin">
        <color rgb="FF999999"/>
      </top>
    </border>
    <border>
      <left style="dotted">
        <color rgb="FF7F6000"/>
      </left>
      <right style="dotted">
        <color rgb="FF7F6000"/>
      </right>
      <top style="thin">
        <color rgb="FF999999"/>
      </top>
    </border>
    <border>
      <left style="dotted">
        <color rgb="FF7F6000"/>
      </left>
      <top style="thin">
        <color rgb="FF999999"/>
      </top>
    </border>
    <border>
      <left style="thin">
        <color rgb="FF7F6000"/>
      </left>
      <right style="thin">
        <color rgb="FF7F6000"/>
      </right>
      <top style="thin">
        <color rgb="FF999999"/>
      </top>
    </border>
    <border>
      <left style="dotted">
        <color rgb="FF7F6000"/>
      </left>
      <right style="medium">
        <color rgb="FFBF9000"/>
      </right>
      <top style="thin">
        <color rgb="FF999999"/>
      </top>
    </border>
    <border>
      <left style="thin">
        <color rgb="FF999999"/>
      </left>
      <right style="medium">
        <color rgb="FFBF9000"/>
      </right>
      <top style="thin">
        <color rgb="FF666666"/>
      </top>
    </border>
    <border>
      <left style="thin">
        <color rgb="FFFCE5CD"/>
      </left>
      <right style="thin">
        <color rgb="FF442F65"/>
      </right>
      <top style="thin">
        <color rgb="FFFCE5CD"/>
      </top>
      <bottom style="thin">
        <color rgb="FFFCE5CD"/>
      </bottom>
    </border>
    <border>
      <left style="medium">
        <color rgb="FFBF9000"/>
      </left>
      <right style="thin">
        <color rgb="FF999999"/>
      </right>
      <top style="thin">
        <color rgb="FF000000"/>
      </top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000000"/>
      </top>
      <bottom style="thin">
        <color rgb="FF999999"/>
      </bottom>
    </border>
    <border>
      <left style="thin">
        <color rgb="FF999999"/>
      </left>
      <right style="medium">
        <color rgb="FFBF9000"/>
      </right>
      <top style="thin">
        <color rgb="FF000000"/>
      </top>
      <bottom style="thin">
        <color rgb="FF999999"/>
      </bottom>
    </border>
    <border>
      <right style="dotted">
        <color rgb="FF7F6000"/>
      </right>
      <top style="thin">
        <color rgb="FF000000"/>
      </top>
      <bottom style="thin">
        <color rgb="FF999999"/>
      </bottom>
    </border>
    <border>
      <left style="dotted">
        <color rgb="FF7F6000"/>
      </left>
      <right style="dotted">
        <color rgb="FF7F6000"/>
      </right>
      <top style="thin">
        <color rgb="FF000000"/>
      </top>
      <bottom style="thin">
        <color rgb="FF999999"/>
      </bottom>
    </border>
    <border>
      <left style="dotted">
        <color rgb="FF7F6000"/>
      </left>
      <top style="thin">
        <color rgb="FF000000"/>
      </top>
      <bottom style="thin">
        <color rgb="FF999999"/>
      </bottom>
    </border>
    <border>
      <left style="thin">
        <color rgb="FF7F6000"/>
      </left>
      <right style="thin">
        <color rgb="FF7F6000"/>
      </right>
      <top style="thin">
        <color rgb="FF000000"/>
      </top>
      <bottom style="thin">
        <color rgb="FF999999"/>
      </bottom>
    </border>
    <border>
      <left style="dotted">
        <color rgb="FF7F6000"/>
      </left>
      <right style="medium">
        <color rgb="FFBF9000"/>
      </right>
      <top style="thin">
        <color rgb="FF000000"/>
      </top>
      <bottom style="thin">
        <color rgb="FF999999"/>
      </bottom>
    </border>
    <border>
      <left style="thin">
        <color rgb="FF999999"/>
      </left>
      <right style="medium">
        <color rgb="FFBF9000"/>
      </right>
      <top style="thin">
        <color rgb="FF000000"/>
      </top>
      <bottom style="thin">
        <color rgb="FF666666"/>
      </bottom>
    </border>
    <border>
      <left style="thin">
        <color rgb="FFF4CCCC"/>
      </left>
      <right style="thin">
        <color rgb="FF442F65"/>
      </right>
      <top style="thin">
        <color rgb="FFF4CCCC"/>
      </top>
      <bottom style="thin">
        <color rgb="FFF4CCCC"/>
      </bottom>
    </border>
    <border>
      <left style="thin">
        <color rgb="FFE6B8AF"/>
      </left>
      <right style="thin">
        <color rgb="FF442F65"/>
      </right>
      <top style="thin">
        <color rgb="FFE6B8AF"/>
      </top>
      <bottom style="thin">
        <color rgb="FFE6B8AF"/>
      </bottom>
    </border>
    <border>
      <left style="medium">
        <color rgb="FFBF9000"/>
      </left>
      <right style="thin">
        <color rgb="FF999999"/>
      </right>
      <top style="thin">
        <color rgb="FF999999"/>
      </top>
      <bottom style="thin">
        <color rgb="FF000000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000000"/>
      </bottom>
    </border>
    <border>
      <left style="thin">
        <color rgb="FF999999"/>
      </left>
      <right style="medium">
        <color rgb="FFBF9000"/>
      </right>
      <top style="thin">
        <color rgb="FF999999"/>
      </top>
      <bottom style="thin">
        <color rgb="FF000000"/>
      </bottom>
    </border>
    <border>
      <right style="dotted">
        <color rgb="FF7F6000"/>
      </right>
      <top style="thin">
        <color rgb="FF999999"/>
      </top>
      <bottom style="thin">
        <color rgb="FF000000"/>
      </bottom>
    </border>
    <border>
      <left style="dotted">
        <color rgb="FF7F6000"/>
      </left>
      <right style="dotted">
        <color rgb="FF7F6000"/>
      </right>
      <top style="thin">
        <color rgb="FF999999"/>
      </top>
      <bottom style="thin">
        <color rgb="FF000000"/>
      </bottom>
    </border>
    <border>
      <left style="dotted">
        <color rgb="FF7F6000"/>
      </left>
      <top style="thin">
        <color rgb="FF999999"/>
      </top>
      <bottom style="thin">
        <color rgb="FF000000"/>
      </bottom>
    </border>
    <border>
      <left style="thin">
        <color rgb="FF7F6000"/>
      </left>
      <right style="thin">
        <color rgb="FF7F6000"/>
      </right>
      <top style="thin">
        <color rgb="FF999999"/>
      </top>
      <bottom style="thin">
        <color rgb="FF000000"/>
      </bottom>
    </border>
    <border>
      <left style="dotted">
        <color rgb="FF7F6000"/>
      </left>
      <right style="medium">
        <color rgb="FFBF9000"/>
      </right>
      <top style="thin">
        <color rgb="FF999999"/>
      </top>
      <bottom style="thin">
        <color rgb="FF000000"/>
      </bottom>
    </border>
    <border>
      <left style="thin">
        <color rgb="FF999999"/>
      </left>
      <right style="medium">
        <color rgb="FFBF9000"/>
      </right>
      <top style="thin">
        <color rgb="FF666666"/>
      </top>
      <bottom style="thin">
        <color rgb="FF000000"/>
      </bottom>
    </border>
    <border>
      <left style="thin">
        <color rgb="FF999999"/>
      </left>
      <right style="medium">
        <color rgb="FFBF9000"/>
      </right>
      <bottom style="thin">
        <color rgb="FF666666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F6F8F9"/>
      </left>
      <right style="thin">
        <color rgb="FF442F65"/>
      </right>
      <top style="thin">
        <color rgb="FFF6F8F9"/>
      </top>
      <bottom style="thin">
        <color rgb="FFF6F8F9"/>
      </bottom>
    </border>
    <border>
      <left style="thin">
        <color rgb="FFFFFFFF"/>
      </left>
      <right style="thin">
        <color rgb="FF442F65"/>
      </right>
      <top style="thin">
        <color rgb="FFFFFFFF"/>
      </top>
      <bottom style="thin">
        <color rgb="FFFFFFFF"/>
      </bottom>
    </border>
    <border>
      <left style="medium">
        <color rgb="FFBF9000"/>
      </left>
      <right style="thin">
        <color rgb="FF999999"/>
      </right>
      <top style="thin">
        <color rgb="FF999999"/>
      </top>
      <bottom style="medium">
        <color rgb="FFE69138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medium">
        <color rgb="FFE69138"/>
      </bottom>
    </border>
    <border>
      <left style="thin">
        <color rgb="FF999999"/>
      </left>
      <right style="medium">
        <color rgb="FFBF9000"/>
      </right>
      <top style="thin">
        <color rgb="FF999999"/>
      </top>
      <bottom style="medium">
        <color rgb="FFE69138"/>
      </bottom>
    </border>
    <border>
      <right style="dotted">
        <color rgb="FF7F6000"/>
      </right>
      <top style="thin">
        <color rgb="FF999999"/>
      </top>
      <bottom style="medium">
        <color rgb="FFE69138"/>
      </bottom>
    </border>
    <border>
      <left style="dotted">
        <color rgb="FF7F6000"/>
      </left>
      <right style="dotted">
        <color rgb="FF7F6000"/>
      </right>
      <top style="thin">
        <color rgb="FF999999"/>
      </top>
      <bottom style="medium">
        <color rgb="FFE69138"/>
      </bottom>
    </border>
    <border>
      <left style="dotted">
        <color rgb="FF7F6000"/>
      </left>
      <top style="thin">
        <color rgb="FF999999"/>
      </top>
      <bottom style="medium">
        <color rgb="FFE69138"/>
      </bottom>
    </border>
    <border>
      <left style="thin">
        <color rgb="FF7F6000"/>
      </left>
      <right style="thin">
        <color rgb="FF7F6000"/>
      </right>
      <top style="thin">
        <color rgb="FF999999"/>
      </top>
      <bottom style="medium">
        <color rgb="FFE69138"/>
      </bottom>
    </border>
    <border>
      <left style="dotted">
        <color rgb="FF7F6000"/>
      </left>
      <right style="medium">
        <color rgb="FFBF9000"/>
      </right>
      <top style="thin">
        <color rgb="FF999999"/>
      </top>
      <bottom style="medium">
        <color rgb="FFE69138"/>
      </bottom>
    </border>
    <border>
      <left style="thin">
        <color rgb="FF999999"/>
      </left>
      <right style="medium">
        <color rgb="FFBF9000"/>
      </right>
      <top style="thin">
        <color rgb="FF666666"/>
      </top>
      <bottom style="medium">
        <color rgb="FFE69138"/>
      </bottom>
    </border>
    <border>
      <left style="thin">
        <color rgb="FFD9D9D9"/>
      </left>
      <right style="thin">
        <color rgb="FF442F65"/>
      </right>
      <top style="thin">
        <color rgb="FFD9D9D9"/>
      </top>
      <bottom style="thin">
        <color rgb="FFD9D9D9"/>
      </bottom>
    </border>
    <border>
      <left style="dotted">
        <color rgb="FF666666"/>
      </left>
      <right style="dotted">
        <color rgb="FF666666"/>
      </right>
    </border>
    <border>
      <left style="dotted">
        <color rgb="FF666666"/>
      </left>
      <right style="dotted">
        <color rgb="FF666666"/>
      </right>
      <top style="dotted">
        <color rgb="FF666666"/>
      </top>
      <bottom style="dotted">
        <color rgb="FF666666"/>
      </bottom>
    </border>
    <border>
      <left style="thin">
        <color rgb="FFFFFF00"/>
      </left>
      <right style="thin">
        <color rgb="FFFFFF00"/>
      </right>
      <top style="thin">
        <color rgb="FFFFFF00"/>
      </top>
      <bottom style="thin">
        <color rgb="FFFFFF00"/>
      </bottom>
    </border>
    <border>
      <left style="thin">
        <color rgb="FF442F65"/>
      </left>
      <right style="thin">
        <color rgb="FFFFFFFF"/>
      </right>
      <top style="thin">
        <color rgb="FFFFFFFF"/>
      </top>
      <bottom style="thin">
        <color rgb="FF442F65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442F65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442F65"/>
      </bottom>
    </border>
    <border>
      <left style="thin">
        <color rgb="FFD9D9D9"/>
      </left>
      <right style="thin">
        <color rgb="FF442F65"/>
      </right>
      <top style="thin">
        <color rgb="FFD9D9D9"/>
      </top>
      <bottom style="thin">
        <color rgb="FF442F65"/>
      </bottom>
    </border>
    <border>
      <left style="thin">
        <color rgb="FF442F65"/>
      </left>
      <right style="thin">
        <color rgb="FFCCCCCC"/>
      </right>
      <top style="thin">
        <color rgb="FFCCCCCC"/>
      </top>
      <bottom style="thin">
        <color rgb="FFCCCCCC"/>
      </bottom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</border>
    <border>
      <left style="thin">
        <color rgb="FFCCCCCC"/>
      </left>
      <right style="thin">
        <color rgb="FF442F65"/>
      </right>
      <top style="thin">
        <color rgb="FFCCCCCC"/>
      </top>
      <bottom style="thin">
        <color rgb="FFCCCCCC"/>
      </bottom>
    </border>
    <border>
      <left style="thin">
        <color rgb="FF442F65"/>
      </left>
      <right style="thin">
        <color rgb="FFCCCCCC"/>
      </right>
      <top style="thin">
        <color rgb="FFCCCCCC"/>
      </top>
      <bottom style="thin">
        <color rgb="FF442F65"/>
      </bottom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442F65"/>
      </bottom>
    </border>
    <border>
      <left style="thin">
        <color rgb="FFCCCCCC"/>
      </left>
      <right style="thin">
        <color rgb="FF442F65"/>
      </right>
      <top style="thin">
        <color rgb="FFCCCCCC"/>
      </top>
      <bottom style="thin">
        <color rgb="FF442F65"/>
      </bottom>
    </border>
    <border>
      <right style="dotted">
        <color rgb="FF666666"/>
      </right>
      <bottom style="dotted">
        <color rgb="FF666666"/>
      </bottom>
    </border>
    <border>
      <left style="dotted">
        <color rgb="FF666666"/>
      </left>
      <right style="dotted">
        <color rgb="FF666666"/>
      </right>
      <bottom style="dotted">
        <color rgb="FF666666"/>
      </bottom>
    </border>
    <border>
      <right style="dotted">
        <color rgb="FF666666"/>
      </right>
      <top style="dotted">
        <color rgb="FF666666"/>
      </top>
      <bottom style="dotted">
        <color rgb="FF666666"/>
      </bottom>
    </border>
    <border>
      <right style="dotted">
        <color rgb="FF666666"/>
      </right>
      <top style="dotted">
        <color rgb="FF666666"/>
      </top>
    </border>
    <border>
      <left style="dotted">
        <color rgb="FF666666"/>
      </left>
      <right style="dotted">
        <color rgb="FF666666"/>
      </right>
      <top style="dotted">
        <color rgb="FF666666"/>
      </top>
    </border>
    <border>
      <left style="dotted">
        <color rgb="FF674EA7"/>
      </left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F8F9FA"/>
      </bottom>
    </border>
    <border>
      <left style="thin">
        <color rgb="FF284E3F"/>
      </left>
      <right style="thin">
        <color rgb="FFF8F9FA"/>
      </right>
      <top style="thin">
        <color rgb="FFF8F9FA"/>
      </top>
      <bottom style="thin">
        <color rgb="FF284E3F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284E3F"/>
      </bottom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284E3F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bottom style="dotted">
        <color rgb="FF000000"/>
      </bottom>
    </border>
    <border>
      <bottom style="dotted">
        <color rgb="FF000000"/>
      </bottom>
    </border>
    <border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top style="thin">
        <color rgb="FF000000"/>
      </top>
    </border>
    <border>
      <left style="dotted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left style="dotted">
        <color rgb="FF000000"/>
      </left>
      <right style="thin">
        <color rgb="FF000000"/>
      </right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dotted">
        <color rgb="FF000000"/>
      </left>
    </border>
    <border>
      <left style="thin">
        <color rgb="FF000000"/>
      </left>
      <bottom style="thin">
        <color rgb="FF000000"/>
      </bottom>
    </border>
    <border>
      <left style="dotted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left style="dotted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top style="thin">
        <color rgb="FF000000"/>
      </top>
    </border>
    <border>
      <right style="dotted">
        <color rgb="FF000000"/>
      </right>
    </border>
    <border>
      <left style="thin">
        <color rgb="FF000000"/>
      </left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B4A7D6"/>
      </left>
      <top style="thin">
        <color rgb="FFB4A7D6"/>
      </top>
      <bottom style="thin">
        <color rgb="FFB4A7D6"/>
      </bottom>
    </border>
    <border>
      <top style="thin">
        <color rgb="FFB4A7D6"/>
      </top>
      <bottom style="thin">
        <color rgb="FFB4A7D6"/>
      </bottom>
    </border>
    <border>
      <right style="thin">
        <color rgb="FFB4A7D6"/>
      </right>
      <top style="thin">
        <color rgb="FFB4A7D6"/>
      </top>
      <bottom style="thin">
        <color rgb="FFB4A7D6"/>
      </bottom>
    </border>
    <border>
      <left style="medium">
        <color rgb="FF674EA7"/>
      </left>
      <right style="thin">
        <color rgb="FFFFFFFF"/>
      </right>
      <top style="medium">
        <color rgb="FF674EA7"/>
      </top>
    </border>
    <border>
      <top style="medium">
        <color rgb="FF674EA7"/>
      </top>
    </border>
    <border>
      <left style="thin">
        <color rgb="FFFFFFFF"/>
      </left>
      <top style="medium">
        <color rgb="FF674EA7"/>
      </top>
    </border>
    <border>
      <right style="thin">
        <color rgb="FFFFFFFF"/>
      </right>
      <top style="medium">
        <color rgb="FF674EA7"/>
      </top>
    </border>
    <border>
      <right style="medium">
        <color rgb="FF674EA7"/>
      </right>
      <top style="medium">
        <color rgb="FF674EA7"/>
      </top>
    </border>
    <border>
      <left style="medium">
        <color rgb="FF674EA7"/>
      </left>
      <top style="medium">
        <color rgb="FF674EA7"/>
      </top>
    </border>
    <border>
      <left style="medium">
        <color rgb="FF674EA7"/>
      </left>
      <right style="thin">
        <color rgb="FFFFFFFF"/>
      </right>
    </border>
    <border>
      <left style="dotted">
        <color rgb="FFFFFFFF"/>
      </left>
      <right style="dotted">
        <color rgb="FFFFFFFF"/>
      </right>
    </border>
    <border>
      <left style="thin">
        <color rgb="FFFFFFFF"/>
      </left>
    </border>
    <border>
      <right style="thin">
        <color rgb="FFFFFFFF"/>
      </right>
    </border>
    <border>
      <right style="medium">
        <color rgb="FF674EA7"/>
      </right>
    </border>
    <border>
      <left style="medium">
        <color rgb="FF674EA7"/>
      </left>
      <right style="thin">
        <color rgb="FF674EA7"/>
      </right>
    </border>
    <border>
      <left style="dotted">
        <color rgb="FF674EA7"/>
      </left>
      <right style="dotted">
        <color rgb="FF674EA7"/>
      </right>
    </border>
    <border>
      <left style="thin">
        <color rgb="FF674EA7"/>
      </left>
    </border>
    <border>
      <right style="thin">
        <color rgb="FF674EA7"/>
      </right>
    </border>
    <border>
      <left style="medium">
        <color rgb="FF674EA7"/>
      </left>
      <right style="thin">
        <color rgb="FF674EA7"/>
      </right>
      <bottom style="medium">
        <color rgb="FF674EA7"/>
      </bottom>
    </border>
    <border>
      <bottom style="medium">
        <color rgb="FF674EA7"/>
      </bottom>
    </border>
    <border>
      <left style="dotted">
        <color rgb="FF674EA7"/>
      </left>
      <right style="dotted">
        <color rgb="FF674EA7"/>
      </right>
      <bottom style="medium">
        <color rgb="FF674EA7"/>
      </bottom>
    </border>
    <border>
      <left style="thin">
        <color rgb="FF674EA7"/>
      </left>
      <bottom style="medium">
        <color rgb="FF674EA7"/>
      </bottom>
    </border>
    <border>
      <right style="thin">
        <color rgb="FF674EA7"/>
      </right>
      <bottom style="medium">
        <color rgb="FF674EA7"/>
      </bottom>
    </border>
    <border>
      <right style="medium">
        <color rgb="FF674EA7"/>
      </right>
      <bottom style="medium">
        <color rgb="FF674EA7"/>
      </bottom>
    </border>
    <border>
      <top style="medium">
        <color rgb="FF674EA7"/>
      </top>
      <bottom style="dotted">
        <color rgb="FFFFFFFF"/>
      </bottom>
    </border>
    <border>
      <left style="thin">
        <color rgb="FFFFFFFF"/>
      </left>
      <top style="medium">
        <color rgb="FF674EA7"/>
      </top>
      <bottom style="dotted">
        <color rgb="FFFFFFFF"/>
      </bottom>
    </border>
    <border>
      <right style="thin">
        <color rgb="FFFFFFFF"/>
      </right>
      <top style="medium">
        <color rgb="FF674EA7"/>
      </top>
      <bottom style="dotted">
        <color rgb="FFFFFFFF"/>
      </bottom>
    </border>
    <border>
      <right style="medium">
        <color rgb="FF674EA7"/>
      </right>
      <top style="medium">
        <color rgb="FF674EA7"/>
      </top>
      <bottom style="dotted">
        <color rgb="FFFFFFFF"/>
      </bottom>
    </border>
    <border>
      <left style="medium">
        <color rgb="FF674EA7"/>
      </left>
      <top style="medium">
        <color rgb="FF674EA7"/>
      </top>
      <bottom style="dotted">
        <color rgb="FFFFFFFF"/>
      </bottom>
    </border>
    <border>
      <left style="medium">
        <color rgb="FF674EA7"/>
      </left>
    </border>
    <border>
      <left style="medium">
        <color rgb="FF674EA7"/>
      </left>
      <bottom style="medium">
        <color rgb="FF674EA7"/>
      </bottom>
    </border>
    <border>
      <left style="dotted">
        <color rgb="FF674EA7"/>
      </left>
      <bottom style="medium">
        <color rgb="FF674EA7"/>
      </bottom>
    </border>
    <border>
      <right style="dotted">
        <color rgb="FFFFFFFF"/>
      </right>
      <top style="medium">
        <color rgb="FF674EA7"/>
      </top>
      <bottom style="dotted">
        <color rgb="FFFFFFFF"/>
      </bottom>
    </border>
    <border>
      <left style="dotted">
        <color rgb="FFFFFFFF"/>
      </left>
      <right style="dotted">
        <color rgb="FFFFFFFF"/>
      </right>
      <top style="medium">
        <color rgb="FF674EA7"/>
      </top>
      <bottom style="dotted">
        <color rgb="FFFFFFFF"/>
      </bottom>
    </border>
    <border>
      <left style="dotted">
        <color rgb="FFFFFFFF"/>
      </left>
      <top style="medium">
        <color rgb="FF674EA7"/>
      </top>
      <bottom style="dotted">
        <color rgb="FFFFFFFF"/>
      </bottom>
    </border>
    <border>
      <right style="dotted">
        <color rgb="FFFFFFFF"/>
      </right>
      <top style="dotted">
        <color rgb="FFFFFFFF"/>
      </top>
    </border>
    <border>
      <left style="dotted">
        <color rgb="FFFFFFFF"/>
      </left>
      <right style="dotted">
        <color rgb="FFFFFFFF"/>
      </right>
      <top style="dotted">
        <color rgb="FFFFFFFF"/>
      </top>
    </border>
    <border>
      <right style="dotted">
        <color rgb="FFFFFFFF"/>
      </right>
      <top style="dotted">
        <color rgb="FFFFFFFF"/>
      </top>
      <bottom style="dotted">
        <color rgb="FFFFFFFF"/>
      </bottom>
    </border>
    <border>
      <left style="dotted">
        <color rgb="FFFFFFFF"/>
      </left>
      <right style="dotted">
        <color rgb="FFFFFFFF"/>
      </right>
      <top style="dotted">
        <color rgb="FFFFFFFF"/>
      </top>
      <bottom style="dotted">
        <color rgb="FFFFFFFF"/>
      </bottom>
    </border>
    <border>
      <left style="dotted">
        <color rgb="FFFFFFFF"/>
      </left>
      <top style="dotted">
        <color rgb="FFFFFFFF"/>
      </top>
      <bottom style="dotted">
        <color rgb="FFFFFFFF"/>
      </bottom>
    </border>
    <border>
      <left style="dotted">
        <color rgb="FFFFFFFF"/>
      </left>
      <right style="medium">
        <color rgb="FF674EA7"/>
      </right>
      <top style="dotted">
        <color rgb="FFFFFFFF"/>
      </top>
      <bottom style="dotted">
        <color rgb="FFFFFFFF"/>
      </bottom>
    </border>
    <border>
      <left style="medium">
        <color rgb="FF674EA7"/>
      </left>
      <bottom style="thin">
        <color rgb="FF674EA7"/>
      </bottom>
    </border>
    <border>
      <bottom style="thin">
        <color rgb="FF674EA7"/>
      </bottom>
    </border>
    <border>
      <right style="double">
        <color rgb="FF674EA7"/>
      </right>
      <bottom style="thin">
        <color rgb="FF674EA7"/>
      </bottom>
    </border>
    <border>
      <right style="dotted">
        <color rgb="FFFFFFFF"/>
      </right>
      <top style="dotted">
        <color rgb="FFFFFFFF"/>
      </top>
      <bottom style="thin">
        <color rgb="FF674EA7"/>
      </bottom>
    </border>
    <border>
      <left style="dotted">
        <color rgb="FFFFFFFF"/>
      </left>
      <right style="dotted">
        <color rgb="FFFFFFFF"/>
      </right>
      <top style="dotted">
        <color rgb="FFFFFFFF"/>
      </top>
      <bottom style="thin">
        <color rgb="FF674EA7"/>
      </bottom>
    </border>
    <border>
      <left style="dotted">
        <color rgb="FFFFFFFF"/>
      </left>
      <right style="medium">
        <color rgb="FF674EA7"/>
      </right>
      <top style="dotted">
        <color rgb="FFFFFFFF"/>
      </top>
      <bottom style="thin">
        <color rgb="FF674EA7"/>
      </bottom>
    </border>
    <border>
      <left style="dotted">
        <color rgb="FF674EA7"/>
      </left>
      <right style="double">
        <color rgb="FF674EA7"/>
      </right>
    </border>
    <border>
      <right style="dotted">
        <color rgb="FF674EA7"/>
      </right>
    </border>
    <border>
      <left style="dotted">
        <color rgb="FF674EA7"/>
      </left>
      <right style="medium">
        <color rgb="FF674EA7"/>
      </right>
    </border>
    <border>
      <top style="hair">
        <color rgb="FF674EA7"/>
      </top>
    </border>
    <border>
      <left style="medium">
        <color rgb="FF674EA7"/>
      </left>
      <right style="thin">
        <color rgb="FF674EA7"/>
      </right>
      <top style="hair">
        <color rgb="FF674EA7"/>
      </top>
    </border>
    <border>
      <left style="dotted">
        <color rgb="FF674EA7"/>
      </left>
      <top style="hair">
        <color rgb="FF674EA7"/>
      </top>
    </border>
    <border>
      <left style="dotted">
        <color rgb="FF674EA7"/>
      </left>
      <right style="double">
        <color rgb="FF674EA7"/>
      </right>
      <top style="hair">
        <color rgb="FF674EA7"/>
      </top>
    </border>
    <border>
      <right style="dotted">
        <color rgb="FF674EA7"/>
      </right>
      <top style="hair">
        <color rgb="FF674EA7"/>
      </top>
    </border>
    <border>
      <left style="dotted">
        <color rgb="FF674EA7"/>
      </left>
      <right style="dotted">
        <color rgb="FF674EA7"/>
      </right>
      <top style="hair">
        <color rgb="FF674EA7"/>
      </top>
    </border>
    <border>
      <left style="dotted">
        <color rgb="FF674EA7"/>
      </left>
      <right style="medium">
        <color rgb="FF674EA7"/>
      </right>
      <top style="hair">
        <color rgb="FF674EA7"/>
      </top>
    </border>
    <border>
      <left style="dotted">
        <color rgb="FF674EA7"/>
      </left>
      <right style="double">
        <color rgb="FF674EA7"/>
      </right>
      <bottom style="medium">
        <color rgb="FF674EA7"/>
      </bottom>
    </border>
    <border>
      <right style="dotted">
        <color rgb="FF674EA7"/>
      </right>
      <bottom style="medium">
        <color rgb="FF674EA7"/>
      </bottom>
    </border>
    <border>
      <left style="dotted">
        <color rgb="FF674EA7"/>
      </left>
      <right style="medium">
        <color rgb="FF674EA7"/>
      </right>
      <bottom style="medium">
        <color rgb="FF674EA7"/>
      </bottom>
    </border>
    <border>
      <left style="medium">
        <color rgb="FFBF9000"/>
      </left>
      <top style="medium">
        <color rgb="FFBF9000"/>
      </top>
      <bottom style="medium">
        <color rgb="FFBF9000"/>
      </bottom>
    </border>
    <border>
      <left style="medium">
        <color rgb="FFBF9000"/>
      </left>
      <right style="dotted">
        <color rgb="FFBF9000"/>
      </right>
      <top style="medium">
        <color rgb="FFBF9000"/>
      </top>
      <bottom style="dotted">
        <color rgb="FFBF9000"/>
      </bottom>
    </border>
    <border>
      <left style="dotted">
        <color rgb="FFBF9000"/>
      </left>
      <top style="medium">
        <color rgb="FFBF9000"/>
      </top>
    </border>
    <border>
      <left style="medium">
        <color rgb="FFBF9000"/>
      </left>
      <right style="dotted">
        <color rgb="FFBF9000"/>
      </right>
    </border>
    <border>
      <left style="dotted">
        <color rgb="FFBF9000"/>
      </left>
    </border>
    <border>
      <left style="medium">
        <color rgb="FFBF9000"/>
      </left>
      <right style="dotted">
        <color rgb="FFBF9000"/>
      </right>
      <bottom style="medium">
        <color rgb="FFBF9000"/>
      </bottom>
    </border>
    <border>
      <left style="dotted">
        <color rgb="FFBF9000"/>
      </left>
      <bottom style="medium">
        <color rgb="FFBF9000"/>
      </bottom>
    </border>
    <border>
      <left style="medium">
        <color rgb="FF999999"/>
      </left>
      <top style="medium">
        <color rgb="FF999999"/>
      </top>
    </border>
    <border>
      <top style="medium">
        <color rgb="FF999999"/>
      </top>
    </border>
    <border>
      <right style="medium">
        <color rgb="FF999999"/>
      </right>
      <top style="medium">
        <color rgb="FF999999"/>
      </top>
    </border>
    <border>
      <left style="medium">
        <color rgb="FF999999"/>
      </left>
      <bottom style="medium">
        <color rgb="FF999999"/>
      </bottom>
    </border>
    <border>
      <bottom style="medium">
        <color rgb="FF999999"/>
      </bottom>
    </border>
    <border>
      <right style="medium">
        <color rgb="FF999999"/>
      </right>
      <bottom style="medium">
        <color rgb="FF999999"/>
      </bottom>
    </border>
    <border>
      <bottom style="medium">
        <color rgb="FFF3F3F3"/>
      </bottom>
    </border>
    <border>
      <left style="dotted">
        <color rgb="FFF3F3F3"/>
      </left>
      <bottom style="medium">
        <color rgb="FFF3F3F3"/>
      </bottom>
    </border>
    <border>
      <left style="dotted">
        <color rgb="FFF3F3F3"/>
      </left>
    </border>
    <border>
      <left style="medium">
        <color rgb="FF999999"/>
      </left>
      <top style="medium">
        <color rgb="FF999999"/>
      </top>
      <bottom style="medium">
        <color rgb="FFFFFFFF"/>
      </bottom>
    </border>
    <border>
      <left style="dotted">
        <color rgb="FFFFFFFF"/>
      </left>
      <top style="medium">
        <color rgb="FF999999"/>
      </top>
      <bottom style="medium">
        <color rgb="FFFFFFFF"/>
      </bottom>
    </border>
    <border>
      <right style="dotted">
        <color rgb="FFFFFFFF"/>
      </right>
      <top style="medium">
        <color rgb="FF999999"/>
      </top>
      <bottom style="medium">
        <color rgb="FFFFFFFF"/>
      </bottom>
    </border>
    <border>
      <top style="medium">
        <color rgb="FF999999"/>
      </top>
      <bottom style="medium">
        <color rgb="FFFFFFFF"/>
      </bottom>
    </border>
    <border>
      <left style="dotted">
        <color rgb="FFFFFFFF"/>
      </left>
      <right style="medium">
        <color rgb="FF999999"/>
      </right>
      <top style="medium">
        <color rgb="FF999999"/>
      </top>
      <bottom style="medium">
        <color rgb="FFFFFFFF"/>
      </bottom>
    </border>
    <border>
      <left style="medium">
        <color rgb="FF999999"/>
      </left>
      <top style="medium">
        <color rgb="FF999999"/>
      </top>
      <bottom style="medium">
        <color rgb="FF999999"/>
      </bottom>
    </border>
    <border>
      <top style="medium">
        <color rgb="FF999999"/>
      </top>
      <bottom style="medium">
        <color rgb="FF999999"/>
      </bottom>
    </border>
    <border>
      <right style="medium">
        <color rgb="FF999999"/>
      </right>
      <top style="medium">
        <color rgb="FF999999"/>
      </top>
      <bottom style="medium">
        <color rgb="FF999999"/>
      </bottom>
    </border>
    <border>
      <left style="medium">
        <color rgb="FF999999"/>
      </left>
    </border>
    <border>
      <left style="dotted">
        <color rgb="FFFFFFFF"/>
      </left>
    </border>
    <border>
      <right style="dotted">
        <color rgb="FFFFFFFF"/>
      </right>
    </border>
    <border>
      <right style="medium">
        <color rgb="FF999999"/>
      </right>
    </border>
    <border>
      <left style="hair">
        <color rgb="FFF3F3F3"/>
      </left>
      <right style="medium">
        <color rgb="FF999999"/>
      </right>
    </border>
    <border>
      <left style="dotted">
        <color rgb="FFFFFFFF"/>
      </left>
      <right style="medium">
        <color rgb="FF999999"/>
      </right>
    </border>
    <border>
      <left style="medium">
        <color rgb="FF999999"/>
      </left>
      <bottom style="thin">
        <color rgb="FF999999"/>
      </bottom>
    </border>
    <border>
      <right style="medium">
        <color rgb="FF999999"/>
      </right>
      <bottom style="thin">
        <color rgb="FF999999"/>
      </bottom>
    </border>
    <border>
      <top style="thin">
        <color rgb="FFF3F3F3"/>
      </top>
    </border>
    <border>
      <left style="dotted">
        <color rgb="FFF3F3F3"/>
      </left>
      <top style="thin">
        <color rgb="FFF3F3F3"/>
      </top>
    </border>
    <border>
      <left style="medium">
        <color rgb="FF999999"/>
      </left>
      <bottom style="hair">
        <color rgb="FFD9D9D9"/>
      </bottom>
    </border>
    <border>
      <left style="hair">
        <color rgb="FFF3F3F3"/>
      </left>
      <right style="medium">
        <color rgb="FF999999"/>
      </right>
      <bottom style="hair">
        <color rgb="FFD9D9D9"/>
      </bottom>
    </border>
    <border>
      <left style="medium">
        <color rgb="FF999999"/>
      </left>
      <bottom style="hair">
        <color rgb="FFF3F3F3"/>
      </bottom>
    </border>
    <border>
      <left style="dotted">
        <color rgb="FFFFFFFF"/>
      </left>
      <bottom style="hair">
        <color rgb="FFF3F3F3"/>
      </bottom>
    </border>
    <border>
      <right style="dotted">
        <color rgb="FFFFFFFF"/>
      </right>
      <bottom style="hair">
        <color rgb="FFF3F3F3"/>
      </bottom>
    </border>
    <border>
      <bottom style="hair">
        <color rgb="FFF3F3F3"/>
      </bottom>
    </border>
    <border>
      <left style="dotted">
        <color rgb="FFFFFFFF"/>
      </left>
      <right style="medium">
        <color rgb="FF999999"/>
      </right>
      <bottom style="hair">
        <color rgb="FFF3F3F3"/>
      </bottom>
    </border>
    <border>
      <left style="medium">
        <color rgb="FF999999"/>
      </left>
      <top style="dotted">
        <color rgb="FF999999"/>
      </top>
    </border>
    <border>
      <top style="dotted">
        <color rgb="FF999999"/>
      </top>
    </border>
    <border>
      <right style="medium">
        <color rgb="FF999999"/>
      </right>
      <top style="dotted">
        <color rgb="FF999999"/>
      </top>
    </border>
    <border>
      <left style="dotted">
        <color rgb="FFFFFFFF"/>
      </left>
      <top style="dotted">
        <color rgb="FF999999"/>
      </top>
    </border>
    <border>
      <right style="dotted">
        <color rgb="FFFFFFFF"/>
      </right>
      <top style="dotted">
        <color rgb="FF999999"/>
      </top>
    </border>
    <border>
      <left style="dotted">
        <color rgb="FFFFFFFF"/>
      </left>
      <right style="medium">
        <color rgb="FF999999"/>
      </right>
      <top style="dotted">
        <color rgb="FF999999"/>
      </top>
    </border>
    <border>
      <left style="dotted">
        <color rgb="FFFFFFFF"/>
      </left>
      <bottom style="medium">
        <color rgb="FF999999"/>
      </bottom>
    </border>
    <border>
      <right style="dotted">
        <color rgb="FFFFFFFF"/>
      </right>
      <bottom style="medium">
        <color rgb="FF999999"/>
      </bottom>
    </border>
    <border>
      <left style="dotted">
        <color rgb="FFFFFFFF"/>
      </left>
      <right style="medium">
        <color rgb="FF999999"/>
      </right>
      <bottom style="medium">
        <color rgb="FF999999"/>
      </bottom>
    </border>
    <border>
      <left style="hair">
        <color rgb="FFF3F3F3"/>
      </left>
      <right style="medium">
        <color rgb="FF999999"/>
      </right>
      <bottom style="medium">
        <color rgb="FF999999"/>
      </bottom>
    </border>
    <border>
      <left style="thin">
        <color rgb="FF000000"/>
      </left>
      <right style="hair">
        <color rgb="FF7F6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hair">
        <color rgb="FF7F6000"/>
      </right>
      <top style="dotted">
        <color rgb="FF000000"/>
      </top>
      <bottom style="dotted">
        <color rgb="FF000000"/>
      </bottom>
    </border>
    <border>
      <top style="dotted">
        <color rgb="FF000000"/>
      </top>
      <bottom style="dotted">
        <color rgb="FF000000"/>
      </bottom>
    </border>
    <border>
      <left style="thin">
        <color rgb="FF000000"/>
      </left>
      <right style="hair">
        <color rgb="FF7F6000"/>
      </right>
      <bottom style="thin">
        <color rgb="FF000000"/>
      </bottom>
    </border>
    <border>
      <left style="thin">
        <color rgb="FF000000"/>
      </left>
      <right style="hair">
        <color rgb="FF7F6000"/>
      </right>
    </border>
    <border>
      <right style="thin">
        <color rgb="FF000000"/>
      </right>
      <top style="dotted">
        <color rgb="FF000000"/>
      </top>
      <bottom style="dotted">
        <color rgb="FF000000"/>
      </bottom>
    </border>
    <border>
      <left style="thin">
        <color rgb="FF000000"/>
      </left>
      <right style="hair">
        <color rgb="FF7F6000"/>
      </right>
      <bottom style="hair">
        <color rgb="FF7F6000"/>
      </bottom>
    </border>
    <border>
      <bottom style="hair">
        <color rgb="FF7F6000"/>
      </bottom>
    </border>
    <border>
      <right style="thin">
        <color rgb="FF000000"/>
      </right>
      <bottom style="hair">
        <color rgb="FF7F6000"/>
      </bottom>
    </border>
    <border>
      <bottom style="medium">
        <color rgb="FF7F6000"/>
      </bottom>
    </border>
    <border>
      <left style="medium">
        <color rgb="FFBF9000"/>
      </left>
      <right style="thin">
        <color rgb="FFB7B7B7"/>
      </right>
      <bottom style="thin">
        <color rgb="FF000000"/>
      </bottom>
    </border>
    <border>
      <left style="thin">
        <color rgb="FFB7B7B7"/>
      </left>
      <right style="thin">
        <color rgb="FFB7B7B7"/>
      </right>
      <bottom style="thin">
        <color rgb="FF000000"/>
      </bottom>
    </border>
    <border>
      <left style="thin">
        <color rgb="FFB7B7B7"/>
      </left>
      <right style="medium">
        <color rgb="FFBF9000"/>
      </right>
      <bottom style="thin">
        <color rgb="FF000000"/>
      </bottom>
    </border>
    <border>
      <left style="medium">
        <color rgb="FFBF9000"/>
      </left>
      <right style="thin">
        <color rgb="FFB7B7B7"/>
      </right>
      <bottom style="thin">
        <color rgb="FFB7B7B7"/>
      </bottom>
    </border>
    <border>
      <left style="thin">
        <color rgb="FFB7B7B7"/>
      </left>
      <right style="thin">
        <color rgb="FFB7B7B7"/>
      </right>
      <bottom style="thin">
        <color rgb="FFB7B7B7"/>
      </bottom>
    </border>
    <border>
      <left style="thin">
        <color rgb="FFB7B7B7"/>
      </left>
      <right style="medium">
        <color rgb="FFBF9000"/>
      </right>
      <bottom style="thin">
        <color rgb="FFB7B7B7"/>
      </bottom>
    </border>
    <border>
      <left style="medium">
        <color rgb="FFBF9000"/>
      </left>
      <right style="thin">
        <color rgb="FFB7B7B7"/>
      </right>
      <top style="thin">
        <color rgb="FFB7B7B7"/>
      </top>
      <bottom style="thin">
        <color rgb="FFB7B7B7"/>
      </bottom>
    </border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B7B7B7"/>
      </bottom>
    </border>
    <border>
      <left style="thin">
        <color rgb="FFB7B7B7"/>
      </left>
      <right style="medium">
        <color rgb="FFBF9000"/>
      </right>
      <top style="thin">
        <color rgb="FFB7B7B7"/>
      </top>
      <bottom style="thin">
        <color rgb="FFB7B7B7"/>
      </bottom>
    </border>
    <border>
      <left style="medium">
        <color rgb="FFBF9000"/>
      </left>
      <right style="thin">
        <color rgb="FFB7B7B7"/>
      </right>
      <top style="thin">
        <color rgb="FFB7B7B7"/>
      </top>
      <bottom style="medium">
        <color rgb="FFBF9000"/>
      </bottom>
    </border>
    <border>
      <left style="thin">
        <color rgb="FFB7B7B7"/>
      </left>
      <right style="thin">
        <color rgb="FFB7B7B7"/>
      </right>
      <top style="thin">
        <color rgb="FFB7B7B7"/>
      </top>
      <bottom style="medium">
        <color rgb="FFBF9000"/>
      </bottom>
    </border>
    <border>
      <left style="thin">
        <color rgb="FFB7B7B7"/>
      </left>
      <right style="medium">
        <color rgb="FFBF9000"/>
      </right>
      <top style="thin">
        <color rgb="FFB7B7B7"/>
      </top>
      <bottom style="medium">
        <color rgb="FFBF9000"/>
      </bottom>
    </border>
  </borders>
  <cellStyleXfs count="1">
    <xf borderId="0" fillId="0" fontId="0" numFmtId="0" applyAlignment="1" applyFont="1"/>
  </cellStyleXfs>
  <cellXfs count="1524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1" fillId="2" fontId="1" numFmtId="0" xfId="0" applyAlignment="1" applyBorder="1" applyFont="1">
      <alignment vertical="bottom"/>
    </xf>
    <xf borderId="0" fillId="2" fontId="1" numFmtId="0" xfId="0" applyFont="1"/>
    <xf borderId="2" fillId="2" fontId="1" numFmtId="0" xfId="0" applyAlignment="1" applyBorder="1" applyFont="1">
      <alignment vertical="bottom"/>
    </xf>
    <xf borderId="2" fillId="3" fontId="2" numFmtId="0" xfId="0" applyAlignment="1" applyBorder="1" applyFill="1" applyFont="1">
      <alignment horizontal="center" readingOrder="0" shrinkToFit="0" wrapText="1"/>
    </xf>
    <xf borderId="2" fillId="0" fontId="1" numFmtId="0" xfId="0" applyAlignment="1" applyBorder="1" applyFont="1">
      <alignment horizontal="center" readingOrder="0" shrinkToFit="0" vertical="bottom" wrapText="1"/>
    </xf>
    <xf borderId="2" fillId="0" fontId="3" numFmtId="0" xfId="0" applyAlignment="1" applyBorder="1" applyFont="1">
      <alignment horizontal="center" readingOrder="0" shrinkToFit="0" vertical="bottom" wrapText="1"/>
    </xf>
    <xf borderId="2" fillId="0" fontId="1" numFmtId="0" xfId="0" applyAlignment="1" applyBorder="1" applyFont="1">
      <alignment horizontal="center" shrinkToFit="0" vertical="bottom" wrapText="1"/>
    </xf>
    <xf borderId="2" fillId="4" fontId="4" numFmtId="0" xfId="0" applyAlignment="1" applyBorder="1" applyFill="1" applyFont="1">
      <alignment readingOrder="0" vertical="bottom"/>
    </xf>
    <xf borderId="2" fillId="0" fontId="1" numFmtId="0" xfId="0" applyAlignment="1" applyBorder="1" applyFont="1">
      <alignment readingOrder="0" shrinkToFit="0" vertical="bottom" wrapText="1"/>
    </xf>
    <xf borderId="2" fillId="0" fontId="5" numFmtId="0" xfId="0" applyAlignment="1" applyBorder="1" applyFont="1">
      <alignment readingOrder="0" shrinkToFit="0" vertical="bottom" wrapText="1"/>
    </xf>
    <xf borderId="2" fillId="0" fontId="1" numFmtId="0" xfId="0" applyAlignment="1" applyBorder="1" applyFont="1">
      <alignment shrinkToFit="0" vertical="bottom" wrapText="1"/>
    </xf>
    <xf borderId="3" fillId="0" fontId="1" numFmtId="0" xfId="0" applyAlignment="1" applyBorder="1" applyFont="1">
      <alignment shrinkToFit="0" vertical="bottom" wrapText="1"/>
    </xf>
    <xf borderId="0" fillId="2" fontId="1" numFmtId="0" xfId="0" applyAlignment="1" applyFont="1">
      <alignment shrinkToFit="0" vertical="bottom" wrapText="1"/>
    </xf>
    <xf borderId="0" fillId="5" fontId="6" numFmtId="0" xfId="0" applyAlignment="1" applyFill="1" applyFont="1">
      <alignment horizontal="center" shrinkToFit="0" vertical="center" wrapText="1"/>
    </xf>
    <xf borderId="0" fillId="5" fontId="6" numFmtId="3" xfId="0" applyAlignment="1" applyFont="1" applyNumberFormat="1">
      <alignment horizontal="center" shrinkToFit="0" vertical="center" wrapText="1"/>
    </xf>
    <xf borderId="0" fillId="5" fontId="6" numFmtId="0" xfId="0" applyAlignment="1" applyFont="1">
      <alignment shrinkToFit="0" vertical="center" wrapText="1"/>
    </xf>
    <xf borderId="4" fillId="6" fontId="7" numFmtId="0" xfId="0" applyAlignment="1" applyBorder="1" applyFill="1" applyFont="1">
      <alignment horizontal="center" readingOrder="0" shrinkToFit="0" vertical="center" wrapText="1"/>
    </xf>
    <xf borderId="5" fillId="0" fontId="8" numFmtId="0" xfId="0" applyBorder="1" applyFont="1"/>
    <xf borderId="6" fillId="0" fontId="8" numFmtId="0" xfId="0" applyBorder="1" applyFont="1"/>
    <xf borderId="7" fillId="0" fontId="8" numFmtId="0" xfId="0" applyBorder="1" applyFont="1"/>
    <xf borderId="8" fillId="0" fontId="8" numFmtId="0" xfId="0" applyBorder="1" applyFont="1"/>
    <xf borderId="9" fillId="0" fontId="8" numFmtId="0" xfId="0" applyBorder="1" applyFont="1"/>
    <xf borderId="0" fillId="5" fontId="6" numFmtId="3" xfId="0" applyAlignment="1" applyFont="1" applyNumberFormat="1">
      <alignment shrinkToFit="0" vertical="center" wrapText="1"/>
    </xf>
    <xf borderId="4" fillId="6" fontId="9" numFmtId="0" xfId="0" applyAlignment="1" applyBorder="1" applyFont="1">
      <alignment horizontal="center" shrinkToFit="0" vertical="center" wrapText="1"/>
    </xf>
    <xf borderId="5" fillId="6" fontId="9" numFmtId="0" xfId="0" applyAlignment="1" applyBorder="1" applyFont="1">
      <alignment horizontal="center" shrinkToFit="0" vertical="center" wrapText="1"/>
    </xf>
    <xf borderId="5" fillId="6" fontId="9" numFmtId="3" xfId="0" applyAlignment="1" applyBorder="1" applyFont="1" applyNumberFormat="1">
      <alignment horizontal="center" shrinkToFit="0" vertical="center" wrapText="1"/>
    </xf>
    <xf borderId="10" fillId="6" fontId="10" numFmtId="3" xfId="0" applyAlignment="1" applyBorder="1" applyFont="1" applyNumberFormat="1">
      <alignment horizontal="center" readingOrder="0" shrinkToFit="0" vertical="center" wrapText="1"/>
    </xf>
    <xf borderId="4" fillId="6" fontId="11" numFmtId="0" xfId="0" applyAlignment="1" applyBorder="1" applyFont="1">
      <alignment horizontal="center" readingOrder="0" shrinkToFit="0" vertical="center" wrapText="1"/>
    </xf>
    <xf borderId="11" fillId="6" fontId="11" numFmtId="0" xfId="0" applyAlignment="1" applyBorder="1" applyFont="1">
      <alignment horizontal="center" readingOrder="0" shrinkToFit="0" vertical="center" wrapText="1"/>
    </xf>
    <xf borderId="12" fillId="0" fontId="8" numFmtId="0" xfId="0" applyBorder="1" applyFont="1"/>
    <xf borderId="5" fillId="6" fontId="11" numFmtId="0" xfId="0" applyAlignment="1" applyBorder="1" applyFont="1">
      <alignment horizontal="center" readingOrder="0" shrinkToFit="0" vertical="center" wrapText="1"/>
    </xf>
    <xf borderId="13" fillId="6" fontId="9" numFmtId="0" xfId="0" applyAlignment="1" applyBorder="1" applyFont="1">
      <alignment horizontal="center" readingOrder="0" shrinkToFit="0" vertical="center" wrapText="1"/>
    </xf>
    <xf borderId="14" fillId="6" fontId="9" numFmtId="0" xfId="0" applyAlignment="1" applyBorder="1" applyFont="1">
      <alignment horizontal="center" readingOrder="0" shrinkToFit="0" vertical="center" wrapText="1"/>
    </xf>
    <xf borderId="14" fillId="6" fontId="9" numFmtId="3" xfId="0" applyAlignment="1" applyBorder="1" applyFont="1" applyNumberFormat="1">
      <alignment horizontal="center" readingOrder="0" shrinkToFit="0" vertical="center" wrapText="1"/>
    </xf>
    <xf borderId="15" fillId="6" fontId="9" numFmtId="3" xfId="0" applyAlignment="1" applyBorder="1" applyFont="1" applyNumberFormat="1">
      <alignment horizontal="center" readingOrder="0" shrinkToFit="0" vertical="center" wrapText="1"/>
    </xf>
    <xf borderId="16" fillId="6" fontId="9" numFmtId="3" xfId="0" applyAlignment="1" applyBorder="1" applyFont="1" applyNumberFormat="1">
      <alignment horizontal="center" readingOrder="0" shrinkToFit="0" vertical="center" wrapText="1"/>
    </xf>
    <xf borderId="0" fillId="5" fontId="6" numFmtId="0" xfId="0" applyFont="1"/>
    <xf borderId="17" fillId="6" fontId="9" numFmtId="3" xfId="0" applyAlignment="1" applyBorder="1" applyFont="1" applyNumberFormat="1">
      <alignment horizontal="center" readingOrder="0" shrinkToFit="0" vertical="center" wrapText="1"/>
    </xf>
    <xf borderId="18" fillId="6" fontId="9" numFmtId="0" xfId="0" applyAlignment="1" applyBorder="1" applyFont="1">
      <alignment horizontal="center" readingOrder="0" shrinkToFit="0" vertical="center" wrapText="1"/>
    </xf>
    <xf borderId="0" fillId="6" fontId="9" numFmtId="0" xfId="0" applyAlignment="1" applyFont="1">
      <alignment horizontal="center" readingOrder="0" shrinkToFit="0" vertical="center" wrapText="1"/>
    </xf>
    <xf borderId="0" fillId="6" fontId="9" numFmtId="3" xfId="0" applyAlignment="1" applyFont="1" applyNumberFormat="1">
      <alignment horizontal="center" readingOrder="0" shrinkToFit="0" vertical="center" wrapText="1"/>
    </xf>
    <xf borderId="19" fillId="6" fontId="9" numFmtId="0" xfId="0" applyAlignment="1" applyBorder="1" applyFont="1">
      <alignment horizontal="center" readingOrder="0" shrinkToFit="0" vertical="center" wrapText="1"/>
    </xf>
    <xf borderId="20" fillId="6" fontId="9" numFmtId="0" xfId="0" applyAlignment="1" applyBorder="1" applyFont="1">
      <alignment horizontal="center" readingOrder="0" shrinkToFit="0" vertical="center" wrapText="1"/>
    </xf>
    <xf borderId="21" fillId="6" fontId="9" numFmtId="3" xfId="0" applyAlignment="1" applyBorder="1" applyFont="1" applyNumberFormat="1">
      <alignment horizontal="center" readingOrder="0" shrinkToFit="0" vertical="center" wrapText="1"/>
    </xf>
    <xf borderId="18" fillId="7" fontId="6" numFmtId="0" xfId="0" applyAlignment="1" applyBorder="1" applyFill="1" applyFont="1">
      <alignment horizontal="center" readingOrder="0" shrinkToFit="0" vertical="center" wrapText="1"/>
    </xf>
    <xf borderId="0" fillId="7" fontId="6" numFmtId="0" xfId="0" applyAlignment="1" applyFont="1">
      <alignment horizontal="center" readingOrder="0" shrinkToFit="0" vertical="center" wrapText="1"/>
    </xf>
    <xf borderId="0" fillId="7" fontId="6" numFmtId="3" xfId="0" applyAlignment="1" applyFont="1" applyNumberFormat="1">
      <alignment horizontal="center" readingOrder="0" shrinkToFit="0" vertical="center" wrapText="1"/>
    </xf>
    <xf borderId="22" fillId="7" fontId="6" numFmtId="3" xfId="0" applyAlignment="1" applyBorder="1" applyFont="1" applyNumberFormat="1">
      <alignment horizontal="center" readingOrder="0" shrinkToFit="0" vertical="center" wrapText="1"/>
    </xf>
    <xf borderId="0" fillId="7" fontId="6" numFmtId="3" xfId="0" applyAlignment="1" applyFont="1" applyNumberFormat="1">
      <alignment horizontal="center" shrinkToFit="0" vertical="center" wrapText="1"/>
    </xf>
    <xf borderId="21" fillId="7" fontId="6" numFmtId="3" xfId="0" applyAlignment="1" applyBorder="1" applyFont="1" applyNumberFormat="1">
      <alignment horizontal="center" vertical="center"/>
    </xf>
    <xf borderId="23" fillId="7" fontId="6" numFmtId="0" xfId="0" applyAlignment="1" applyBorder="1" applyFont="1">
      <alignment horizontal="center" readingOrder="0" shrinkToFit="0" vertical="center" wrapText="1"/>
    </xf>
    <xf borderId="18" fillId="8" fontId="6" numFmtId="0" xfId="0" applyAlignment="1" applyBorder="1" applyFill="1" applyFont="1">
      <alignment horizontal="center" readingOrder="0" shrinkToFit="0" vertical="center" wrapText="1"/>
    </xf>
    <xf borderId="0" fillId="8" fontId="12" numFmtId="0" xfId="0" applyAlignment="1" applyFont="1">
      <alignment horizontal="center" readingOrder="0" shrinkToFit="0" vertical="center" wrapText="1"/>
    </xf>
    <xf borderId="0" fillId="8" fontId="6" numFmtId="3" xfId="0" applyAlignment="1" applyFont="1" applyNumberFormat="1">
      <alignment horizontal="center" readingOrder="0" shrinkToFit="0" vertical="center" wrapText="1"/>
    </xf>
    <xf borderId="19" fillId="8" fontId="13" numFmtId="3" xfId="0" applyAlignment="1" applyBorder="1" applyFont="1" applyNumberFormat="1">
      <alignment horizontal="left" readingOrder="0" shrinkToFit="0" vertical="center" wrapText="1"/>
    </xf>
    <xf borderId="20" fillId="8" fontId="6" numFmtId="3" xfId="0" applyAlignment="1" applyBorder="1" applyFont="1" applyNumberFormat="1">
      <alignment horizontal="center" readingOrder="0" shrinkToFit="0" vertical="center" wrapText="1"/>
    </xf>
    <xf borderId="0" fillId="8" fontId="6" numFmtId="3" xfId="0" applyAlignment="1" applyFont="1" applyNumberFormat="1">
      <alignment horizontal="center" shrinkToFit="0" vertical="center" wrapText="1"/>
    </xf>
    <xf borderId="21" fillId="8" fontId="6" numFmtId="3" xfId="0" applyAlignment="1" applyBorder="1" applyFont="1" applyNumberFormat="1">
      <alignment horizontal="center" vertical="center"/>
    </xf>
    <xf borderId="0" fillId="5" fontId="6" numFmtId="3" xfId="0" applyAlignment="1" applyFont="1" applyNumberFormat="1">
      <alignment horizontal="center" readingOrder="0" shrinkToFit="0" vertical="center" wrapText="1"/>
    </xf>
    <xf borderId="23" fillId="9" fontId="6" numFmtId="0" xfId="0" applyAlignment="1" applyBorder="1" applyFill="1" applyFont="1">
      <alignment horizontal="center" readingOrder="0" shrinkToFit="0" vertical="center" wrapText="1"/>
    </xf>
    <xf borderId="24" fillId="8" fontId="14" numFmtId="0" xfId="0" applyAlignment="1" applyBorder="1" applyFont="1">
      <alignment horizontal="center" shrinkToFit="0" vertical="center" wrapText="1"/>
    </xf>
    <xf borderId="25" fillId="8" fontId="15" numFmtId="0" xfId="0" applyAlignment="1" applyBorder="1" applyFont="1">
      <alignment horizontal="center" shrinkToFit="0" vertical="center" wrapText="1"/>
    </xf>
    <xf borderId="25" fillId="0" fontId="8" numFmtId="0" xfId="0" applyBorder="1" applyFont="1"/>
    <xf borderId="25" fillId="8" fontId="14" numFmtId="3" xfId="0" applyAlignment="1" applyBorder="1" applyFont="1" applyNumberFormat="1">
      <alignment horizontal="center" shrinkToFit="0" vertical="center" wrapText="1"/>
    </xf>
    <xf borderId="26" fillId="8" fontId="16" numFmtId="3" xfId="0" applyAlignment="1" applyBorder="1" applyFont="1" applyNumberFormat="1">
      <alignment readingOrder="0" vertical="center"/>
    </xf>
    <xf borderId="25" fillId="8" fontId="14" numFmtId="3" xfId="0" applyAlignment="1" applyBorder="1" applyFont="1" applyNumberFormat="1">
      <alignment horizontal="center" readingOrder="0" shrinkToFit="0" vertical="center" wrapText="1"/>
    </xf>
    <xf borderId="27" fillId="8" fontId="14" numFmtId="3" xfId="0" applyAlignment="1" applyBorder="1" applyFont="1" applyNumberFormat="1">
      <alignment horizontal="center" readingOrder="0" shrinkToFit="0" vertical="center" wrapText="1"/>
    </xf>
    <xf borderId="28" fillId="8" fontId="14" numFmtId="3" xfId="0" applyAlignment="1" applyBorder="1" applyFont="1" applyNumberFormat="1">
      <alignment horizontal="center" vertical="center"/>
    </xf>
    <xf borderId="18" fillId="9" fontId="6" numFmtId="0" xfId="0" applyAlignment="1" applyBorder="1" applyFont="1">
      <alignment horizontal="center" readingOrder="0" shrinkToFit="0" vertical="center" wrapText="1"/>
    </xf>
    <xf borderId="0" fillId="9" fontId="6" numFmtId="0" xfId="0" applyAlignment="1" applyFont="1">
      <alignment horizontal="center" readingOrder="0" shrinkToFit="0" vertical="center" wrapText="1"/>
    </xf>
    <xf borderId="0" fillId="9" fontId="6" numFmtId="3" xfId="0" applyAlignment="1" applyFont="1" applyNumberFormat="1">
      <alignment horizontal="center" readingOrder="0" shrinkToFit="0" vertical="center" wrapText="1"/>
    </xf>
    <xf borderId="22" fillId="9" fontId="6" numFmtId="3" xfId="0" applyAlignment="1" applyBorder="1" applyFont="1" applyNumberFormat="1">
      <alignment horizontal="center" shrinkToFit="0" vertical="center" wrapText="1"/>
    </xf>
    <xf borderId="0" fillId="9" fontId="6" numFmtId="3" xfId="0" applyAlignment="1" applyFont="1" applyNumberFormat="1">
      <alignment horizontal="center" shrinkToFit="0" vertical="center" wrapText="1"/>
    </xf>
    <xf borderId="21" fillId="9" fontId="6" numFmtId="3" xfId="0" applyAlignment="1" applyBorder="1" applyFont="1" applyNumberFormat="1">
      <alignment horizontal="center" vertical="center"/>
    </xf>
    <xf borderId="23" fillId="10" fontId="6" numFmtId="0" xfId="0" applyAlignment="1" applyBorder="1" applyFill="1" applyFont="1">
      <alignment horizontal="center" readingOrder="0" shrinkToFit="0" vertical="center" wrapText="1"/>
    </xf>
    <xf borderId="29" fillId="0" fontId="8" numFmtId="0" xfId="0" applyBorder="1" applyFont="1"/>
    <xf borderId="30" fillId="0" fontId="8" numFmtId="0" xfId="0" applyBorder="1" applyFont="1"/>
    <xf borderId="31" fillId="8" fontId="17" numFmtId="3" xfId="0" applyAlignment="1" applyBorder="1" applyFont="1" applyNumberFormat="1">
      <alignment readingOrder="0" vertical="center"/>
    </xf>
    <xf borderId="30" fillId="8" fontId="14" numFmtId="3" xfId="0" applyAlignment="1" applyBorder="1" applyFont="1" applyNumberFormat="1">
      <alignment horizontal="center" readingOrder="0" shrinkToFit="0" vertical="center" wrapText="1"/>
    </xf>
    <xf borderId="32" fillId="8" fontId="14" numFmtId="3" xfId="0" applyAlignment="1" applyBorder="1" applyFont="1" applyNumberFormat="1">
      <alignment horizontal="center" readingOrder="0" shrinkToFit="0" vertical="center" wrapText="1"/>
    </xf>
    <xf borderId="30" fillId="8" fontId="14" numFmtId="3" xfId="0" applyAlignment="1" applyBorder="1" applyFont="1" applyNumberFormat="1">
      <alignment horizontal="center" shrinkToFit="0" vertical="center" wrapText="1"/>
    </xf>
    <xf borderId="33" fillId="8" fontId="14" numFmtId="3" xfId="0" applyAlignment="1" applyBorder="1" applyFont="1" applyNumberFormat="1">
      <alignment horizontal="center" vertical="center"/>
    </xf>
    <xf borderId="23" fillId="11" fontId="6" numFmtId="0" xfId="0" applyAlignment="1" applyBorder="1" applyFill="1" applyFont="1">
      <alignment horizontal="center" readingOrder="0" shrinkToFit="0" vertical="center" wrapText="1"/>
    </xf>
    <xf borderId="18" fillId="8" fontId="14" numFmtId="0" xfId="0" applyAlignment="1" applyBorder="1" applyFont="1">
      <alignment horizontal="center" shrinkToFit="0" vertical="center" wrapText="1"/>
    </xf>
    <xf borderId="0" fillId="8" fontId="18" numFmtId="0" xfId="0" applyAlignment="1" applyFont="1">
      <alignment horizontal="center" shrinkToFit="0" vertical="center" wrapText="1"/>
    </xf>
    <xf borderId="0" fillId="8" fontId="14" numFmtId="3" xfId="0" applyAlignment="1" applyFont="1" applyNumberFormat="1">
      <alignment horizontal="center" vertical="center"/>
    </xf>
    <xf borderId="0" fillId="8" fontId="14" numFmtId="3" xfId="0" applyAlignment="1" applyFont="1" applyNumberFormat="1">
      <alignment horizontal="center" readingOrder="0" vertical="center"/>
    </xf>
    <xf borderId="0" fillId="8" fontId="14" numFmtId="3" xfId="0" applyAlignment="1" applyFont="1" applyNumberFormat="1">
      <alignment horizontal="center" shrinkToFit="0" vertical="center" wrapText="1"/>
    </xf>
    <xf borderId="19" fillId="8" fontId="19" numFmtId="3" xfId="0" applyAlignment="1" applyBorder="1" applyFont="1" applyNumberFormat="1">
      <alignment readingOrder="0" vertical="center"/>
    </xf>
    <xf borderId="0" fillId="8" fontId="14" numFmtId="3" xfId="0" applyAlignment="1" applyFont="1" applyNumberFormat="1">
      <alignment horizontal="center" readingOrder="0" shrinkToFit="0" vertical="center" wrapText="1"/>
    </xf>
    <xf borderId="20" fillId="8" fontId="14" numFmtId="3" xfId="0" applyAlignment="1" applyBorder="1" applyFont="1" applyNumberFormat="1">
      <alignment horizontal="center" readingOrder="0" shrinkToFit="0" vertical="center" wrapText="1"/>
    </xf>
    <xf borderId="21" fillId="8" fontId="14" numFmtId="3" xfId="0" applyAlignment="1" applyBorder="1" applyFont="1" applyNumberFormat="1">
      <alignment horizontal="center" vertical="center"/>
    </xf>
    <xf borderId="18" fillId="10" fontId="6" numFmtId="0" xfId="0" applyAlignment="1" applyBorder="1" applyFont="1">
      <alignment horizontal="center" readingOrder="0" shrinkToFit="0" vertical="center" wrapText="1"/>
    </xf>
    <xf borderId="0" fillId="10" fontId="6" numFmtId="0" xfId="0" applyAlignment="1" applyFont="1">
      <alignment horizontal="center" readingOrder="0" shrinkToFit="0" vertical="center" wrapText="1"/>
    </xf>
    <xf borderId="0" fillId="10" fontId="6" numFmtId="3" xfId="0" applyAlignment="1" applyFont="1" applyNumberFormat="1">
      <alignment horizontal="center" readingOrder="0" shrinkToFit="0" vertical="center" wrapText="1"/>
    </xf>
    <xf borderId="22" fillId="10" fontId="6" numFmtId="3" xfId="0" applyAlignment="1" applyBorder="1" applyFont="1" applyNumberFormat="1">
      <alignment horizontal="center" readingOrder="0" shrinkToFit="0" vertical="center" wrapText="1"/>
    </xf>
    <xf borderId="0" fillId="10" fontId="6" numFmtId="3" xfId="0" applyAlignment="1" applyFont="1" applyNumberFormat="1">
      <alignment horizontal="center" shrinkToFit="0" vertical="center" wrapText="1"/>
    </xf>
    <xf borderId="21" fillId="10" fontId="6" numFmtId="3" xfId="0" applyAlignment="1" applyBorder="1" applyFont="1" applyNumberFormat="1">
      <alignment horizontal="center" vertical="center"/>
    </xf>
    <xf borderId="23" fillId="12" fontId="6" numFmtId="0" xfId="0" applyAlignment="1" applyBorder="1" applyFill="1" applyFont="1">
      <alignment horizontal="center" readingOrder="0" shrinkToFit="0" vertical="center" wrapText="1"/>
    </xf>
    <xf borderId="34" fillId="3" fontId="6" numFmtId="0" xfId="0" applyAlignment="1" applyBorder="1" applyFont="1">
      <alignment horizontal="center" readingOrder="0" shrinkToFit="0" vertical="center" wrapText="1"/>
    </xf>
    <xf borderId="18" fillId="0" fontId="8" numFmtId="0" xfId="0" applyBorder="1" applyFont="1"/>
    <xf borderId="34" fillId="13" fontId="6" numFmtId="0" xfId="0" applyAlignment="1" applyBorder="1" applyFill="1" applyFont="1">
      <alignment horizontal="center" readingOrder="0" shrinkToFit="0" vertical="center" wrapText="1"/>
    </xf>
    <xf borderId="18" fillId="11" fontId="6" numFmtId="0" xfId="0" applyAlignment="1" applyBorder="1" applyFont="1">
      <alignment horizontal="center" readingOrder="0" shrinkToFit="0" vertical="center" wrapText="1"/>
    </xf>
    <xf borderId="0" fillId="11" fontId="6" numFmtId="0" xfId="0" applyAlignment="1" applyFont="1">
      <alignment horizontal="center" readingOrder="0" shrinkToFit="0" vertical="center" wrapText="1"/>
    </xf>
    <xf borderId="0" fillId="11" fontId="6" numFmtId="3" xfId="0" applyAlignment="1" applyFont="1" applyNumberFormat="1">
      <alignment horizontal="center" readingOrder="0" shrinkToFit="0" vertical="center" wrapText="1"/>
    </xf>
    <xf borderId="22" fillId="11" fontId="6" numFmtId="3" xfId="0" applyAlignment="1" applyBorder="1" applyFont="1" applyNumberFormat="1">
      <alignment horizontal="center" readingOrder="0" shrinkToFit="0" vertical="center" wrapText="1"/>
    </xf>
    <xf borderId="0" fillId="11" fontId="6" numFmtId="3" xfId="0" applyAlignment="1" applyFont="1" applyNumberFormat="1">
      <alignment horizontal="center" shrinkToFit="0" vertical="center" wrapText="1"/>
    </xf>
    <xf borderId="21" fillId="11" fontId="6" numFmtId="3" xfId="0" applyAlignment="1" applyBorder="1" applyFont="1" applyNumberFormat="1">
      <alignment horizontal="center" vertical="center"/>
    </xf>
    <xf borderId="0" fillId="8" fontId="14" numFmtId="0" xfId="0" applyAlignment="1" applyFont="1">
      <alignment horizontal="center" readingOrder="0" shrinkToFit="0" vertical="center" wrapText="1"/>
    </xf>
    <xf borderId="20" fillId="8" fontId="14" numFmtId="0" xfId="0" applyAlignment="1" applyBorder="1" applyFont="1">
      <alignment horizontal="center" readingOrder="0" shrinkToFit="0" vertical="center" wrapText="1"/>
    </xf>
    <xf borderId="18" fillId="12" fontId="6" numFmtId="0" xfId="0" applyAlignment="1" applyBorder="1" applyFont="1">
      <alignment horizontal="center" readingOrder="0" shrinkToFit="0" vertical="center" wrapText="1"/>
    </xf>
    <xf borderId="0" fillId="12" fontId="6" numFmtId="0" xfId="0" applyAlignment="1" applyFont="1">
      <alignment horizontal="center" readingOrder="0" shrinkToFit="0" vertical="center" wrapText="1"/>
    </xf>
    <xf borderId="0" fillId="12" fontId="6" numFmtId="3" xfId="0" applyAlignment="1" applyFont="1" applyNumberFormat="1">
      <alignment horizontal="center" readingOrder="0" shrinkToFit="0" vertical="center" wrapText="1"/>
    </xf>
    <xf borderId="22" fillId="12" fontId="6" numFmtId="3" xfId="0" applyAlignment="1" applyBorder="1" applyFont="1" applyNumberFormat="1">
      <alignment horizontal="center" readingOrder="0" shrinkToFit="0" vertical="center" wrapText="1"/>
    </xf>
    <xf borderId="0" fillId="12" fontId="6" numFmtId="3" xfId="0" applyAlignment="1" applyFont="1" applyNumberFormat="1">
      <alignment horizontal="center" shrinkToFit="0" vertical="center" wrapText="1"/>
    </xf>
    <xf borderId="21" fillId="12" fontId="6" numFmtId="3" xfId="0" applyAlignment="1" applyBorder="1" applyFont="1" applyNumberFormat="1">
      <alignment horizontal="center" vertical="center"/>
    </xf>
    <xf borderId="25" fillId="8" fontId="14" numFmtId="0" xfId="0" applyAlignment="1" applyBorder="1" applyFont="1">
      <alignment horizontal="center" readingOrder="0" shrinkToFit="0" vertical="center" wrapText="1"/>
    </xf>
    <xf quotePrefix="1" borderId="27" fillId="8" fontId="14" numFmtId="0" xfId="0" applyAlignment="1" applyBorder="1" applyFont="1">
      <alignment horizontal="center" readingOrder="0" shrinkToFit="0" vertical="center" wrapText="1"/>
    </xf>
    <xf borderId="18" fillId="3" fontId="6" numFmtId="0" xfId="0" applyAlignment="1" applyBorder="1" applyFont="1">
      <alignment horizontal="center" readingOrder="0" shrinkToFit="0" vertical="center" wrapText="1"/>
    </xf>
    <xf borderId="0" fillId="3" fontId="6" numFmtId="0" xfId="0" applyAlignment="1" applyFont="1">
      <alignment horizontal="center" readingOrder="0" shrinkToFit="0" vertical="center" wrapText="1"/>
    </xf>
    <xf borderId="0" fillId="3" fontId="20" numFmtId="0" xfId="0" applyAlignment="1" applyFont="1">
      <alignment horizontal="center" readingOrder="0" shrinkToFit="0" vertical="center" wrapText="1"/>
    </xf>
    <xf borderId="0" fillId="3" fontId="6" numFmtId="3" xfId="0" applyAlignment="1" applyFont="1" applyNumberFormat="1">
      <alignment horizontal="center" readingOrder="0" shrinkToFit="0" vertical="center" wrapText="1"/>
    </xf>
    <xf borderId="22" fillId="3" fontId="6" numFmtId="3" xfId="0" applyAlignment="1" applyBorder="1" applyFont="1" applyNumberFormat="1">
      <alignment horizontal="center" readingOrder="0" shrinkToFit="0" vertical="center" wrapText="1"/>
    </xf>
    <xf borderId="0" fillId="3" fontId="6" numFmtId="3" xfId="0" applyAlignment="1" applyFont="1" applyNumberFormat="1">
      <alignment horizontal="center" shrinkToFit="0" vertical="center" wrapText="1"/>
    </xf>
    <xf borderId="21" fillId="3" fontId="6" numFmtId="3" xfId="0" applyAlignment="1" applyBorder="1" applyFont="1" applyNumberFormat="1">
      <alignment horizontal="center" vertical="center"/>
    </xf>
    <xf borderId="31" fillId="8" fontId="21" numFmtId="3" xfId="0" applyAlignment="1" applyBorder="1" applyFont="1" applyNumberFormat="1">
      <alignment readingOrder="0" vertical="center"/>
    </xf>
    <xf borderId="30" fillId="8" fontId="14" numFmtId="0" xfId="0" applyAlignment="1" applyBorder="1" applyFont="1">
      <alignment horizontal="center" readingOrder="0" shrinkToFit="0" vertical="center" wrapText="1"/>
    </xf>
    <xf borderId="32" fillId="8" fontId="14" numFmtId="0" xfId="0" applyAlignment="1" applyBorder="1" applyFont="1">
      <alignment horizontal="center" readingOrder="0" shrinkToFit="0" vertical="center" wrapText="1"/>
    </xf>
    <xf borderId="35" fillId="7" fontId="6" numFmtId="0" xfId="0" applyAlignment="1" applyBorder="1" applyFont="1">
      <alignment horizontal="center" readingOrder="0" shrinkToFit="0" vertical="center" wrapText="1"/>
    </xf>
    <xf borderId="36" fillId="7" fontId="6" numFmtId="0" xfId="0" applyAlignment="1" applyBorder="1" applyFont="1">
      <alignment horizontal="center" readingOrder="0" shrinkToFit="0" vertical="center" wrapText="1"/>
    </xf>
    <xf borderId="36" fillId="7" fontId="6" numFmtId="3" xfId="0" applyAlignment="1" applyBorder="1" applyFont="1" applyNumberFormat="1">
      <alignment horizontal="center" readingOrder="0" shrinkToFit="0" vertical="center" wrapText="1"/>
    </xf>
    <xf borderId="37" fillId="7" fontId="6" numFmtId="3" xfId="0" applyAlignment="1" applyBorder="1" applyFont="1" applyNumberFormat="1">
      <alignment horizontal="center" readingOrder="0" shrinkToFit="0" vertical="center" wrapText="1"/>
    </xf>
    <xf borderId="36" fillId="7" fontId="6" numFmtId="3" xfId="0" applyAlignment="1" applyBorder="1" applyFont="1" applyNumberFormat="1">
      <alignment horizontal="center" shrinkToFit="0" vertical="center" wrapText="1"/>
    </xf>
    <xf borderId="38" fillId="7" fontId="6" numFmtId="3" xfId="0" applyAlignment="1" applyBorder="1" applyFont="1" applyNumberFormat="1">
      <alignment horizontal="center" vertical="center"/>
    </xf>
    <xf borderId="19" fillId="8" fontId="22" numFmtId="3" xfId="0" applyAlignment="1" applyBorder="1" applyFont="1" applyNumberFormat="1">
      <alignment readingOrder="0" vertical="center"/>
    </xf>
    <xf borderId="27" fillId="8" fontId="14" numFmtId="0" xfId="0" applyAlignment="1" applyBorder="1" applyFont="1">
      <alignment horizontal="center" readingOrder="0" shrinkToFit="0" vertical="center" wrapText="1"/>
    </xf>
    <xf borderId="24" fillId="3" fontId="14" numFmtId="0" xfId="0" applyAlignment="1" applyBorder="1" applyFont="1">
      <alignment horizontal="center" readingOrder="0" shrinkToFit="0" vertical="center" wrapText="1"/>
    </xf>
    <xf borderId="25" fillId="3" fontId="23" numFmtId="0" xfId="0" applyAlignment="1" applyBorder="1" applyFont="1">
      <alignment horizontal="center" readingOrder="0" shrinkToFit="0" vertical="center" wrapText="1"/>
    </xf>
    <xf borderId="25" fillId="3" fontId="14" numFmtId="3" xfId="0" applyAlignment="1" applyBorder="1" applyFont="1" applyNumberFormat="1">
      <alignment horizontal="center" readingOrder="0" shrinkToFit="0" vertical="center" wrapText="1"/>
    </xf>
    <xf borderId="25" fillId="3" fontId="14" numFmtId="3" xfId="0" applyAlignment="1" applyBorder="1" applyFont="1" applyNumberFormat="1">
      <alignment horizontal="center" shrinkToFit="0" vertical="center" wrapText="1"/>
    </xf>
    <xf borderId="26" fillId="3" fontId="24" numFmtId="3" xfId="0" applyAlignment="1" applyBorder="1" applyFont="1" applyNumberFormat="1">
      <alignment readingOrder="0" vertical="center"/>
    </xf>
    <xf borderId="25" fillId="3" fontId="14" numFmtId="0" xfId="0" applyAlignment="1" applyBorder="1" applyFont="1">
      <alignment horizontal="center" readingOrder="0" shrinkToFit="0" vertical="center" wrapText="1"/>
    </xf>
    <xf borderId="27" fillId="3" fontId="14" numFmtId="0" xfId="0" applyAlignment="1" applyBorder="1" applyFont="1">
      <alignment horizontal="center" readingOrder="0" shrinkToFit="0" vertical="center" wrapText="1"/>
    </xf>
    <xf borderId="28" fillId="3" fontId="14" numFmtId="3" xfId="0" applyAlignment="1" applyBorder="1" applyFont="1" applyNumberFormat="1">
      <alignment horizontal="center" vertical="center"/>
    </xf>
    <xf borderId="19" fillId="3" fontId="25" numFmtId="3" xfId="0" applyAlignment="1" applyBorder="1" applyFont="1" applyNumberFormat="1">
      <alignment readingOrder="0" vertical="center"/>
    </xf>
    <xf borderId="0" fillId="3" fontId="14" numFmtId="0" xfId="0" applyAlignment="1" applyFont="1">
      <alignment horizontal="center" readingOrder="0" shrinkToFit="0" vertical="center" wrapText="1"/>
    </xf>
    <xf borderId="20" fillId="3" fontId="14" numFmtId="0" xfId="0" applyAlignment="1" applyBorder="1" applyFont="1">
      <alignment horizontal="center" readingOrder="0" shrinkToFit="0" vertical="center" wrapText="1"/>
    </xf>
    <xf borderId="0" fillId="3" fontId="14" numFmtId="3" xfId="0" applyAlignment="1" applyFont="1" applyNumberFormat="1">
      <alignment horizontal="center" readingOrder="0" shrinkToFit="0" vertical="center" wrapText="1"/>
    </xf>
    <xf borderId="0" fillId="3" fontId="14" numFmtId="3" xfId="0" applyAlignment="1" applyFont="1" applyNumberFormat="1">
      <alignment horizontal="center" shrinkToFit="0" vertical="center" wrapText="1"/>
    </xf>
    <xf borderId="21" fillId="3" fontId="14" numFmtId="3" xfId="0" applyAlignment="1" applyBorder="1" applyFont="1" applyNumberFormat="1">
      <alignment horizontal="center" vertical="center"/>
    </xf>
    <xf quotePrefix="1" borderId="20" fillId="3" fontId="14" numFmtId="0" xfId="0" applyAlignment="1" applyBorder="1" applyFont="1">
      <alignment horizontal="center" readingOrder="0" shrinkToFit="0" vertical="center" wrapText="1"/>
    </xf>
    <xf borderId="39" fillId="6" fontId="26" numFmtId="0" xfId="0" applyAlignment="1" applyBorder="1" applyFont="1">
      <alignment horizontal="center" readingOrder="0" shrinkToFit="0" textRotation="90" vertical="center" wrapText="1"/>
    </xf>
    <xf borderId="18" fillId="14" fontId="6" numFmtId="0" xfId="0" applyAlignment="1" applyBorder="1" applyFill="1" applyFont="1">
      <alignment horizontal="center" readingOrder="0" shrinkToFit="0" vertical="center" wrapText="1"/>
    </xf>
    <xf borderId="0" fillId="14" fontId="6" numFmtId="0" xfId="0" applyAlignment="1" applyFont="1">
      <alignment horizontal="center" readingOrder="0" shrinkToFit="0" vertical="center" wrapText="1"/>
    </xf>
    <xf borderId="0" fillId="14" fontId="6" numFmtId="3" xfId="0" applyAlignment="1" applyFont="1" applyNumberFormat="1">
      <alignment horizontal="center" readingOrder="0" shrinkToFit="0" vertical="center" wrapText="1"/>
    </xf>
    <xf borderId="22" fillId="14" fontId="6" numFmtId="3" xfId="0" applyAlignment="1" applyBorder="1" applyFont="1" applyNumberFormat="1">
      <alignment horizontal="center" readingOrder="0" shrinkToFit="0" vertical="center" wrapText="1"/>
    </xf>
    <xf borderId="0" fillId="14" fontId="6" numFmtId="3" xfId="0" applyAlignment="1" applyFont="1" applyNumberFormat="1">
      <alignment horizontal="center" shrinkToFit="0" vertical="center" wrapText="1"/>
    </xf>
    <xf borderId="21" fillId="14" fontId="6" numFmtId="3" xfId="0" applyAlignment="1" applyBorder="1" applyFont="1" applyNumberFormat="1">
      <alignment horizontal="center" vertical="center"/>
    </xf>
    <xf borderId="40" fillId="0" fontId="8" numFmtId="0" xfId="0" applyBorder="1" applyFont="1"/>
    <xf borderId="7" fillId="6" fontId="11" numFmtId="0" xfId="0" applyAlignment="1" applyBorder="1" applyFont="1">
      <alignment horizontal="left" readingOrder="0" shrinkToFit="0" vertical="center" wrapText="1"/>
    </xf>
    <xf borderId="8" fillId="6" fontId="11" numFmtId="0" xfId="0" applyAlignment="1" applyBorder="1" applyFont="1">
      <alignment horizontal="left" readingOrder="0" shrinkToFit="0" vertical="center" wrapText="1"/>
    </xf>
    <xf borderId="8" fillId="6" fontId="27" numFmtId="0" xfId="0" applyAlignment="1" applyBorder="1" applyFont="1">
      <alignment horizontal="left" readingOrder="0" shrinkToFit="0" vertical="center" wrapText="1"/>
    </xf>
    <xf borderId="9" fillId="6" fontId="11" numFmtId="0" xfId="0" applyAlignment="1" applyBorder="1" applyFont="1">
      <alignment horizontal="left" readingOrder="0" shrinkToFit="0" vertical="center" wrapText="1"/>
    </xf>
    <xf borderId="41" fillId="0" fontId="8" numFmtId="0" xfId="0" applyBorder="1" applyFont="1"/>
    <xf borderId="42" fillId="3" fontId="6" numFmtId="0" xfId="0" applyAlignment="1" applyBorder="1" applyFont="1">
      <alignment horizontal="center" readingOrder="0" shrinkToFit="0" vertical="center" wrapText="1"/>
    </xf>
    <xf borderId="1" fillId="3" fontId="6" numFmtId="0" xfId="0" applyAlignment="1" applyBorder="1" applyFont="1">
      <alignment horizontal="center" readingOrder="0" shrinkToFit="0" vertical="center" wrapText="1"/>
    </xf>
    <xf borderId="1" fillId="3" fontId="28" numFmtId="0" xfId="0" applyAlignment="1" applyBorder="1" applyFont="1">
      <alignment horizontal="center" readingOrder="0" shrinkToFit="0" vertical="center" wrapText="1"/>
    </xf>
    <xf borderId="1" fillId="3" fontId="6" numFmtId="3" xfId="0" applyAlignment="1" applyBorder="1" applyFont="1" applyNumberFormat="1">
      <alignment horizontal="center" readingOrder="0" shrinkToFit="0" vertical="center" wrapText="1"/>
    </xf>
    <xf borderId="43" fillId="3" fontId="6" numFmtId="3" xfId="0" applyAlignment="1" applyBorder="1" applyFont="1" applyNumberFormat="1">
      <alignment horizontal="center" readingOrder="0" shrinkToFit="0" vertical="center" wrapText="1"/>
    </xf>
    <xf borderId="1" fillId="3" fontId="6" numFmtId="3" xfId="0" applyAlignment="1" applyBorder="1" applyFont="1" applyNumberFormat="1">
      <alignment horizontal="center" shrinkToFit="0" vertical="center" wrapText="1"/>
    </xf>
    <xf borderId="44" fillId="3" fontId="6" numFmtId="3" xfId="0" applyAlignment="1" applyBorder="1" applyFont="1" applyNumberFormat="1">
      <alignment horizontal="center" vertical="center"/>
    </xf>
    <xf borderId="0" fillId="5" fontId="29" numFmtId="0" xfId="0" applyAlignment="1" applyFont="1">
      <alignment readingOrder="0" shrinkToFit="0" vertical="center" wrapText="1"/>
    </xf>
    <xf borderId="0" fillId="5" fontId="29" numFmtId="0" xfId="0" applyAlignment="1" applyFont="1">
      <alignment shrinkToFit="0" vertical="center" wrapText="1"/>
    </xf>
    <xf borderId="0" fillId="5" fontId="29" numFmtId="0" xfId="0" applyAlignment="1" applyFont="1">
      <alignment horizontal="right" readingOrder="0" shrinkToFit="0" vertical="center" wrapText="0"/>
    </xf>
    <xf borderId="4" fillId="6" fontId="30" numFmtId="0" xfId="0" applyAlignment="1" applyBorder="1" applyFont="1">
      <alignment horizontal="center" readingOrder="0" shrinkToFit="0" vertical="center" wrapText="1"/>
    </xf>
    <xf borderId="45" fillId="6" fontId="9" numFmtId="3" xfId="0" applyAlignment="1" applyBorder="1" applyFont="1" applyNumberFormat="1">
      <alignment horizontal="center" readingOrder="0" shrinkToFit="0" vertical="center" wrapText="1"/>
    </xf>
    <xf borderId="0" fillId="6" fontId="10" numFmtId="3" xfId="0" applyAlignment="1" applyFont="1" applyNumberFormat="1">
      <alignment horizontal="center" readingOrder="0" shrinkToFit="0" vertical="center" wrapText="1"/>
    </xf>
    <xf borderId="46" fillId="9" fontId="14" numFmtId="0" xfId="0" applyAlignment="1" applyBorder="1" applyFont="1">
      <alignment horizontal="center" shrinkToFit="0" wrapText="1"/>
    </xf>
    <xf borderId="47" fillId="9" fontId="14" numFmtId="0" xfId="0" applyAlignment="1" applyBorder="1" applyFont="1">
      <alignment horizontal="center" shrinkToFit="0" wrapText="1"/>
    </xf>
    <xf borderId="48" fillId="0" fontId="8" numFmtId="0" xfId="0" applyBorder="1" applyFont="1"/>
    <xf borderId="49" fillId="9" fontId="14" numFmtId="3" xfId="0" applyAlignment="1" applyBorder="1" applyFont="1" applyNumberFormat="1">
      <alignment horizontal="center" shrinkToFit="0" wrapText="1"/>
    </xf>
    <xf borderId="47" fillId="9" fontId="14" numFmtId="3" xfId="0" applyAlignment="1" applyBorder="1" applyFont="1" applyNumberFormat="1">
      <alignment horizontal="center" shrinkToFit="0" wrapText="1"/>
    </xf>
    <xf borderId="50" fillId="9" fontId="14" numFmtId="3" xfId="0" applyAlignment="1" applyBorder="1" applyFont="1" applyNumberFormat="1">
      <alignment horizontal="center" readingOrder="0" shrinkToFit="0" wrapText="1"/>
    </xf>
    <xf borderId="49" fillId="9" fontId="14" numFmtId="3" xfId="0" applyAlignment="1" applyBorder="1" applyFont="1" applyNumberFormat="1">
      <alignment horizontal="center" readingOrder="0" shrinkToFit="0" wrapText="1"/>
    </xf>
    <xf borderId="49" fillId="9" fontId="31" numFmtId="3" xfId="0" applyAlignment="1" applyBorder="1" applyFont="1" applyNumberFormat="1">
      <alignment horizontal="center" shrinkToFit="0" wrapText="1"/>
    </xf>
    <xf borderId="51" fillId="9" fontId="14" numFmtId="3" xfId="0" applyAlignment="1" applyBorder="1" applyFont="1" applyNumberFormat="1">
      <alignment horizontal="center" shrinkToFit="0" wrapText="1"/>
    </xf>
    <xf borderId="52" fillId="9" fontId="14" numFmtId="0" xfId="0" applyAlignment="1" applyBorder="1" applyFont="1">
      <alignment horizontal="center" shrinkToFit="0" wrapText="1"/>
    </xf>
    <xf borderId="53" fillId="9" fontId="14" numFmtId="0" xfId="0" applyAlignment="1" applyBorder="1" applyFont="1">
      <alignment horizontal="center" shrinkToFit="0" wrapText="1"/>
    </xf>
    <xf borderId="54" fillId="0" fontId="8" numFmtId="0" xfId="0" applyBorder="1" applyFont="1"/>
    <xf borderId="55" fillId="9" fontId="14" numFmtId="3" xfId="0" applyAlignment="1" applyBorder="1" applyFont="1" applyNumberFormat="1">
      <alignment horizontal="center" shrinkToFit="0" wrapText="1"/>
    </xf>
    <xf borderId="53" fillId="9" fontId="14" numFmtId="3" xfId="0" applyAlignment="1" applyBorder="1" applyFont="1" applyNumberFormat="1">
      <alignment horizontal="center" shrinkToFit="0" wrapText="1"/>
    </xf>
    <xf borderId="56" fillId="9" fontId="14" numFmtId="3" xfId="0" applyAlignment="1" applyBorder="1" applyFont="1" applyNumberFormat="1">
      <alignment horizontal="center" readingOrder="0" shrinkToFit="0" wrapText="1"/>
    </xf>
    <xf borderId="55" fillId="9" fontId="14" numFmtId="3" xfId="0" applyAlignment="1" applyBorder="1" applyFont="1" applyNumberFormat="1">
      <alignment horizontal="center" readingOrder="0" shrinkToFit="0" wrapText="1"/>
    </xf>
    <xf borderId="55" fillId="9" fontId="31" numFmtId="3" xfId="0" applyAlignment="1" applyBorder="1" applyFont="1" applyNumberFormat="1">
      <alignment horizontal="center" shrinkToFit="0" wrapText="1"/>
    </xf>
    <xf borderId="57" fillId="9" fontId="14" numFmtId="3" xfId="0" applyAlignment="1" applyBorder="1" applyFont="1" applyNumberFormat="1">
      <alignment horizontal="center" shrinkToFit="0" wrapText="1"/>
    </xf>
    <xf borderId="0" fillId="3" fontId="6" numFmtId="3" xfId="0" applyAlignment="1" applyFont="1" applyNumberFormat="1">
      <alignment horizontal="center" readingOrder="0" vertical="center"/>
    </xf>
    <xf borderId="58" fillId="9" fontId="14" numFmtId="0" xfId="0" applyAlignment="1" applyBorder="1" applyFont="1">
      <alignment horizontal="center" shrinkToFit="0" wrapText="1"/>
    </xf>
    <xf borderId="59" fillId="9" fontId="14" numFmtId="0" xfId="0" applyAlignment="1" applyBorder="1" applyFont="1">
      <alignment horizontal="center" shrinkToFit="0" wrapText="1"/>
    </xf>
    <xf borderId="60" fillId="0" fontId="8" numFmtId="0" xfId="0" applyBorder="1" applyFont="1"/>
    <xf borderId="61" fillId="9" fontId="14" numFmtId="3" xfId="0" applyAlignment="1" applyBorder="1" applyFont="1" applyNumberFormat="1">
      <alignment horizontal="center" shrinkToFit="0" wrapText="1"/>
    </xf>
    <xf borderId="59" fillId="9" fontId="14" numFmtId="3" xfId="0" applyAlignment="1" applyBorder="1" applyFont="1" applyNumberFormat="1">
      <alignment horizontal="center" shrinkToFit="0" wrapText="1"/>
    </xf>
    <xf borderId="62" fillId="9" fontId="14" numFmtId="3" xfId="0" applyAlignment="1" applyBorder="1" applyFont="1" applyNumberFormat="1">
      <alignment horizontal="center" readingOrder="0" shrinkToFit="0" wrapText="1"/>
    </xf>
    <xf borderId="61" fillId="9" fontId="14" numFmtId="3" xfId="0" applyAlignment="1" applyBorder="1" applyFont="1" applyNumberFormat="1">
      <alignment horizontal="center" readingOrder="0" shrinkToFit="0" wrapText="1"/>
    </xf>
    <xf borderId="61" fillId="9" fontId="31" numFmtId="3" xfId="0" applyAlignment="1" applyBorder="1" applyFont="1" applyNumberFormat="1">
      <alignment horizontal="center" shrinkToFit="0" wrapText="1"/>
    </xf>
    <xf borderId="63" fillId="9" fontId="14" numFmtId="3" xfId="0" applyAlignment="1" applyBorder="1" applyFont="1" applyNumberFormat="1">
      <alignment horizontal="center" shrinkToFit="0" wrapText="1"/>
    </xf>
    <xf borderId="64" fillId="6" fontId="32" numFmtId="0" xfId="0" applyAlignment="1" applyBorder="1" applyFont="1">
      <alignment horizontal="center" readingOrder="0" shrinkToFit="0" vertical="center" wrapText="1"/>
    </xf>
    <xf borderId="65" fillId="6" fontId="9" numFmtId="0" xfId="0" applyAlignment="1" applyBorder="1" applyFont="1">
      <alignment horizontal="center" readingOrder="0" shrinkToFit="0" vertical="center" wrapText="1"/>
    </xf>
    <xf borderId="66" fillId="0" fontId="8" numFmtId="0" xfId="0" applyBorder="1" applyFont="1"/>
    <xf borderId="67" fillId="0" fontId="8" numFmtId="0" xfId="0" applyBorder="1" applyFont="1"/>
    <xf borderId="68" fillId="6" fontId="10" numFmtId="0" xfId="0" applyAlignment="1" applyBorder="1" applyFont="1">
      <alignment horizontal="center" readingOrder="0" shrinkToFit="0" vertical="center" wrapText="1"/>
    </xf>
    <xf borderId="69" fillId="0" fontId="8" numFmtId="0" xfId="0" applyBorder="1" applyFont="1"/>
    <xf borderId="70" fillId="0" fontId="8" numFmtId="0" xfId="0" applyBorder="1" applyFont="1"/>
    <xf borderId="71" fillId="6" fontId="9" numFmtId="0" xfId="0" applyAlignment="1" applyBorder="1" applyFont="1">
      <alignment horizontal="center" readingOrder="0" shrinkToFit="0" vertical="center" wrapText="1"/>
    </xf>
    <xf borderId="72" fillId="6" fontId="9" numFmtId="0" xfId="0" applyAlignment="1" applyBorder="1" applyFont="1">
      <alignment horizontal="center" readingOrder="0" shrinkToFit="0" vertical="center" wrapText="1"/>
    </xf>
    <xf borderId="73" fillId="6" fontId="9" numFmtId="0" xfId="0" applyAlignment="1" applyBorder="1" applyFont="1">
      <alignment horizontal="center" readingOrder="0" shrinkToFit="0" vertical="center" wrapText="1"/>
    </xf>
    <xf borderId="74" fillId="6" fontId="9" numFmtId="0" xfId="0" applyAlignment="1" applyBorder="1" applyFont="1">
      <alignment horizontal="center" readingOrder="0" shrinkToFit="0" vertical="center" wrapText="1"/>
    </xf>
    <xf borderId="75" fillId="11" fontId="6" numFmtId="0" xfId="0" applyAlignment="1" applyBorder="1" applyFont="1">
      <alignment horizontal="center" readingOrder="0" shrinkToFit="0" vertical="center" wrapText="1"/>
    </xf>
    <xf borderId="76" fillId="11" fontId="6" numFmtId="3" xfId="0" applyAlignment="1" applyBorder="1" applyFont="1" applyNumberFormat="1">
      <alignment horizontal="center" readingOrder="0" shrinkToFit="0" vertical="center" wrapText="1"/>
    </xf>
    <xf borderId="77" fillId="11" fontId="6" numFmtId="164" xfId="0" applyAlignment="1" applyBorder="1" applyFont="1" applyNumberFormat="1">
      <alignment horizontal="center" readingOrder="0" shrinkToFit="0" vertical="center" wrapText="1"/>
    </xf>
    <xf borderId="78" fillId="11" fontId="6" numFmtId="165" xfId="0" applyAlignment="1" applyBorder="1" applyFont="1" applyNumberFormat="1">
      <alignment horizontal="center" readingOrder="0" shrinkToFit="0" vertical="center" wrapText="1"/>
    </xf>
    <xf borderId="0" fillId="5" fontId="6" numFmtId="0" xfId="0" applyAlignment="1" applyFont="1">
      <alignment readingOrder="0" shrinkToFit="0" vertical="center" wrapText="1"/>
    </xf>
    <xf borderId="22" fillId="9" fontId="6" numFmtId="3" xfId="0" applyAlignment="1" applyBorder="1" applyFont="1" applyNumberFormat="1">
      <alignment horizontal="center" readingOrder="0" shrinkToFit="0" vertical="center" wrapText="1"/>
    </xf>
    <xf borderId="22" fillId="11" fontId="33" numFmtId="3" xfId="0" applyAlignment="1" applyBorder="1" applyFont="1" applyNumberFormat="1">
      <alignment horizontal="center" readingOrder="0" shrinkToFit="0" vertical="center" wrapText="1"/>
    </xf>
    <xf borderId="21" fillId="0" fontId="8" numFmtId="0" xfId="0" applyBorder="1" applyFont="1"/>
    <xf borderId="76" fillId="15" fontId="6" numFmtId="3" xfId="0" applyAlignment="1" applyBorder="1" applyFill="1" applyFont="1" applyNumberFormat="1">
      <alignment horizontal="center" readingOrder="0" shrinkToFit="0" vertical="center" wrapText="1"/>
    </xf>
    <xf borderId="78" fillId="15" fontId="6" numFmtId="164" xfId="0" applyAlignment="1" applyBorder="1" applyFont="1" applyNumberFormat="1">
      <alignment horizontal="center" readingOrder="0" shrinkToFit="0" vertical="center" wrapText="1"/>
    </xf>
    <xf borderId="79" fillId="11" fontId="6" numFmtId="0" xfId="0" applyAlignment="1" applyBorder="1" applyFont="1">
      <alignment horizontal="center" readingOrder="0" shrinkToFit="0" vertical="center" wrapText="1"/>
    </xf>
    <xf borderId="80" fillId="15" fontId="6" numFmtId="3" xfId="0" applyAlignment="1" applyBorder="1" applyFont="1" applyNumberFormat="1">
      <alignment horizontal="center" readingOrder="0" shrinkToFit="0" vertical="center" wrapText="1"/>
    </xf>
    <xf borderId="81" fillId="11" fontId="6" numFmtId="164" xfId="0" applyAlignment="1" applyBorder="1" applyFont="1" applyNumberFormat="1">
      <alignment horizontal="center" readingOrder="0" shrinkToFit="0" vertical="center" wrapText="1"/>
    </xf>
    <xf borderId="82" fillId="15" fontId="6" numFmtId="164" xfId="0" applyAlignment="1" applyBorder="1" applyFont="1" applyNumberFormat="1">
      <alignment horizontal="center" readingOrder="0" shrinkToFit="0" vertical="center" wrapText="1"/>
    </xf>
    <xf borderId="0" fillId="11" fontId="6" numFmtId="0" xfId="0" applyAlignment="1" applyFont="1">
      <alignment horizontal="center" readingOrder="0" shrinkToFit="0" vertical="center" wrapText="1"/>
    </xf>
    <xf borderId="0" fillId="14" fontId="6" numFmtId="0" xfId="0" applyAlignment="1" applyFont="1">
      <alignment horizontal="center" readingOrder="0" shrinkToFit="0" vertical="center" wrapText="1"/>
    </xf>
    <xf borderId="7" fillId="14" fontId="6" numFmtId="0" xfId="0" applyAlignment="1" applyBorder="1" applyFont="1">
      <alignment horizontal="center" readingOrder="0" shrinkToFit="0" vertical="center" wrapText="1"/>
    </xf>
    <xf borderId="8" fillId="14" fontId="6" numFmtId="0" xfId="0" applyAlignment="1" applyBorder="1" applyFont="1">
      <alignment horizontal="center" readingOrder="0" shrinkToFit="0" vertical="center" wrapText="1"/>
    </xf>
    <xf borderId="8" fillId="14" fontId="6" numFmtId="0" xfId="0" applyAlignment="1" applyBorder="1" applyFont="1">
      <alignment horizontal="center" readingOrder="0" shrinkToFit="0" vertical="center" wrapText="1"/>
    </xf>
    <xf borderId="8" fillId="14" fontId="6" numFmtId="3" xfId="0" applyAlignment="1" applyBorder="1" applyFont="1" applyNumberFormat="1">
      <alignment horizontal="center" readingOrder="0" shrinkToFit="0" vertical="center" wrapText="1"/>
    </xf>
    <xf borderId="83" fillId="14" fontId="6" numFmtId="3" xfId="0" applyAlignment="1" applyBorder="1" applyFont="1" applyNumberFormat="1">
      <alignment horizontal="center" readingOrder="0" shrinkToFit="0" vertical="center" wrapText="1"/>
    </xf>
    <xf borderId="8" fillId="14" fontId="6" numFmtId="3" xfId="0" applyAlignment="1" applyBorder="1" applyFont="1" applyNumberFormat="1">
      <alignment horizontal="center" shrinkToFit="0" vertical="center" wrapText="1"/>
    </xf>
    <xf borderId="9" fillId="14" fontId="6" numFmtId="3" xfId="0" applyAlignment="1" applyBorder="1" applyFont="1" applyNumberFormat="1">
      <alignment horizontal="center" vertical="center"/>
    </xf>
    <xf borderId="0" fillId="5" fontId="34" numFmtId="3" xfId="0" applyAlignment="1" applyFont="1" applyNumberFormat="1">
      <alignment horizontal="center" readingOrder="0" vertical="center"/>
    </xf>
    <xf borderId="0" fillId="5" fontId="34" numFmtId="3" xfId="0" applyAlignment="1" applyFont="1" applyNumberFormat="1">
      <alignment horizontal="center" readingOrder="0" shrinkToFit="0" vertical="center" wrapText="1"/>
    </xf>
    <xf borderId="0" fillId="5" fontId="6" numFmtId="0" xfId="0" applyAlignment="1" applyFont="1">
      <alignment horizontal="center" vertical="center"/>
    </xf>
    <xf borderId="0" fillId="5" fontId="35" numFmtId="3" xfId="0" applyAlignment="1" applyFont="1" applyNumberFormat="1">
      <alignment horizontal="center" readingOrder="0" vertical="center"/>
    </xf>
    <xf borderId="0" fillId="16" fontId="36" numFmtId="3" xfId="0" applyAlignment="1" applyFill="1" applyFont="1" applyNumberFormat="1">
      <alignment horizontal="center" readingOrder="0" vertical="center"/>
    </xf>
    <xf borderId="0" fillId="5" fontId="6" numFmtId="3" xfId="0" applyAlignment="1" applyFont="1" applyNumberFormat="1">
      <alignment horizontal="center" readingOrder="0" vertical="center"/>
    </xf>
    <xf borderId="84" fillId="2" fontId="37" numFmtId="49" xfId="0" applyAlignment="1" applyBorder="1" applyFont="1" applyNumberFormat="1">
      <alignment horizontal="center" readingOrder="0" shrinkToFit="0" vertical="center" wrapText="1"/>
    </xf>
    <xf borderId="85" fillId="17" fontId="38" numFmtId="3" xfId="0" applyAlignment="1" applyBorder="1" applyFill="1" applyFont="1" applyNumberFormat="1">
      <alignment horizontal="center" readingOrder="0" vertical="center"/>
    </xf>
    <xf borderId="86" fillId="17" fontId="38" numFmtId="3" xfId="0" applyAlignment="1" applyBorder="1" applyFont="1" applyNumberFormat="1">
      <alignment horizontal="center" readingOrder="0" vertical="center"/>
    </xf>
    <xf borderId="87" fillId="17" fontId="38" numFmtId="3" xfId="0" applyAlignment="1" applyBorder="1" applyFont="1" applyNumberFormat="1">
      <alignment horizontal="center" readingOrder="0" vertical="center"/>
    </xf>
    <xf borderId="88" fillId="0" fontId="8" numFmtId="0" xfId="0" applyBorder="1" applyFont="1"/>
    <xf borderId="89" fillId="2" fontId="39" numFmtId="49" xfId="0" applyAlignment="1" applyBorder="1" applyFont="1" applyNumberFormat="1">
      <alignment horizontal="center" readingOrder="0" shrinkToFit="0" vertical="center" wrapText="1"/>
    </xf>
    <xf borderId="89" fillId="0" fontId="8" numFmtId="0" xfId="0" applyBorder="1" applyFont="1"/>
    <xf borderId="89" fillId="2" fontId="39" numFmtId="3" xfId="0" applyAlignment="1" applyBorder="1" applyFont="1" applyNumberFormat="1">
      <alignment horizontal="center" readingOrder="0" shrinkToFit="0" vertical="center" wrapText="1"/>
    </xf>
    <xf borderId="84" fillId="2" fontId="40" numFmtId="3" xfId="0" applyAlignment="1" applyBorder="1" applyFont="1" applyNumberFormat="1">
      <alignment horizontal="center" readingOrder="0" shrinkToFit="0" vertical="center" wrapText="1"/>
    </xf>
    <xf borderId="0" fillId="2" fontId="6" numFmtId="3" xfId="0" applyAlignment="1" applyFont="1" applyNumberFormat="1">
      <alignment horizontal="center" readingOrder="0" shrinkToFit="0" vertical="center" wrapText="1"/>
    </xf>
    <xf borderId="0" fillId="2" fontId="35" numFmtId="3" xfId="0" applyAlignment="1" applyFont="1" applyNumberFormat="1">
      <alignment horizontal="center" readingOrder="0" shrinkToFit="0" vertical="center" wrapText="1"/>
    </xf>
    <xf borderId="84" fillId="2" fontId="6" numFmtId="3" xfId="0" applyAlignment="1" applyBorder="1" applyFont="1" applyNumberFormat="1">
      <alignment horizontal="center" readingOrder="0" shrinkToFit="0" vertical="center" wrapText="1"/>
    </xf>
    <xf borderId="90" fillId="2" fontId="40" numFmtId="3" xfId="0" applyAlignment="1" applyBorder="1" applyFont="1" applyNumberFormat="1">
      <alignment horizontal="center" readingOrder="0" shrinkToFit="0" vertical="center" wrapText="1"/>
    </xf>
    <xf borderId="91" fillId="2" fontId="6" numFmtId="3" xfId="0" applyAlignment="1" applyBorder="1" applyFont="1" applyNumberFormat="1">
      <alignment horizontal="center" readingOrder="0" shrinkToFit="0" vertical="center" wrapText="1"/>
    </xf>
    <xf borderId="91" fillId="0" fontId="8" numFmtId="0" xfId="0" applyBorder="1" applyFont="1"/>
    <xf borderId="91" fillId="2" fontId="35" numFmtId="3" xfId="0" applyAlignment="1" applyBorder="1" applyFont="1" applyNumberFormat="1">
      <alignment horizontal="center" readingOrder="0" shrinkToFit="0" vertical="center" wrapText="1"/>
    </xf>
    <xf borderId="92" fillId="2" fontId="6" numFmtId="3" xfId="0" applyAlignment="1" applyBorder="1" applyFont="1" applyNumberFormat="1">
      <alignment horizontal="center" readingOrder="0" shrinkToFit="0" vertical="center" wrapText="1"/>
    </xf>
    <xf borderId="93" fillId="0" fontId="8" numFmtId="0" xfId="0" applyBorder="1" applyFont="1"/>
    <xf borderId="0" fillId="2" fontId="39" numFmtId="3" xfId="0" applyAlignment="1" applyFont="1" applyNumberFormat="1">
      <alignment horizontal="center" readingOrder="0" shrinkToFit="0" vertical="center" wrapText="1"/>
    </xf>
    <xf borderId="0" fillId="2" fontId="39" numFmtId="3" xfId="0" applyAlignment="1" applyFont="1" applyNumberFormat="1">
      <alignment horizontal="center" readingOrder="0" shrinkToFit="0" vertical="bottom" wrapText="1"/>
    </xf>
    <xf borderId="0" fillId="2" fontId="41" numFmtId="3" xfId="0" applyAlignment="1" applyFont="1" applyNumberFormat="1">
      <alignment horizontal="center" readingOrder="0" shrinkToFit="0" vertical="center" wrapText="1"/>
    </xf>
    <xf borderId="93" fillId="2" fontId="6" numFmtId="3" xfId="0" applyAlignment="1" applyBorder="1" applyFont="1" applyNumberFormat="1">
      <alignment horizontal="center" readingOrder="0" shrinkToFit="0" vertical="center" wrapText="1"/>
    </xf>
    <xf borderId="93" fillId="2" fontId="39" numFmtId="3" xfId="0" applyAlignment="1" applyBorder="1" applyFont="1" applyNumberFormat="1">
      <alignment horizontal="center" readingOrder="0" shrinkToFit="0" vertical="center" wrapText="1"/>
    </xf>
    <xf borderId="0" fillId="2" fontId="39" numFmtId="0" xfId="0" applyAlignment="1" applyFont="1">
      <alignment horizontal="center" readingOrder="0" shrinkToFit="0" vertical="center" wrapText="1"/>
    </xf>
    <xf borderId="0" fillId="2" fontId="41" numFmtId="0" xfId="0" applyAlignment="1" applyFont="1">
      <alignment horizontal="center" readingOrder="0" shrinkToFit="0" vertical="center" wrapText="1"/>
    </xf>
    <xf borderId="84" fillId="0" fontId="8" numFmtId="0" xfId="0" applyBorder="1" applyFont="1"/>
    <xf borderId="91" fillId="2" fontId="39" numFmtId="3" xfId="0" applyAlignment="1" applyBorder="1" applyFont="1" applyNumberFormat="1">
      <alignment horizontal="center" readingOrder="0" shrinkToFit="0" vertical="center" wrapText="1"/>
    </xf>
    <xf borderId="0" fillId="5" fontId="33" numFmtId="0" xfId="0" applyAlignment="1" applyFont="1">
      <alignment horizontal="center" vertical="center"/>
    </xf>
    <xf borderId="4" fillId="6" fontId="42" numFmtId="0" xfId="0" applyAlignment="1" applyBorder="1" applyFont="1">
      <alignment horizontal="center" readingOrder="0" shrinkToFit="0" vertical="center" wrapText="1"/>
    </xf>
    <xf borderId="94" fillId="18" fontId="6" numFmtId="0" xfId="0" applyAlignment="1" applyBorder="1" applyFill="1" applyFont="1">
      <alignment horizontal="center" shrinkToFit="0" textRotation="45" vertical="bottom" wrapText="0"/>
    </xf>
    <xf borderId="95" fillId="18" fontId="6" numFmtId="0" xfId="0" applyAlignment="1" applyBorder="1" applyFont="1">
      <alignment horizontal="center" shrinkToFit="0" textRotation="45" vertical="bottom" wrapText="0"/>
    </xf>
    <xf borderId="96" fillId="18" fontId="6" numFmtId="0" xfId="0" applyAlignment="1" applyBorder="1" applyFont="1">
      <alignment horizontal="center" shrinkToFit="0" textRotation="45" vertical="bottom" wrapText="0"/>
    </xf>
    <xf borderId="97" fillId="18" fontId="43" numFmtId="0" xfId="0" applyAlignment="1" applyBorder="1" applyFont="1">
      <alignment horizontal="center" shrinkToFit="0" textRotation="45" vertical="bottom" wrapText="0"/>
    </xf>
    <xf borderId="98" fillId="18" fontId="6" numFmtId="0" xfId="0" applyAlignment="1" applyBorder="1" applyFont="1">
      <alignment horizontal="center" shrinkToFit="0" textRotation="45" vertical="bottom" wrapText="0"/>
    </xf>
    <xf borderId="99" fillId="18" fontId="6" numFmtId="0" xfId="0" applyAlignment="1" applyBorder="1" applyFont="1">
      <alignment horizontal="center" shrinkToFit="0" textRotation="45" vertical="bottom" wrapText="0"/>
    </xf>
    <xf borderId="100" fillId="19" fontId="44" numFmtId="0" xfId="0" applyAlignment="1" applyBorder="1" applyFill="1" applyFont="1">
      <alignment horizontal="center" readingOrder="0" shrinkToFit="0" textRotation="45" vertical="center" wrapText="1"/>
    </xf>
    <xf borderId="0" fillId="16" fontId="27" numFmtId="3" xfId="0" applyAlignment="1" applyFont="1" applyNumberFormat="1">
      <alignment horizontal="center" readingOrder="0" vertical="center"/>
    </xf>
    <xf borderId="0" fillId="16" fontId="45" numFmtId="3" xfId="0" applyAlignment="1" applyFont="1" applyNumberFormat="1">
      <alignment horizontal="center" readingOrder="0" shrinkToFit="0" vertical="center" wrapText="1"/>
    </xf>
    <xf borderId="4" fillId="19" fontId="46" numFmtId="0" xfId="0" applyAlignment="1" applyBorder="1" applyFont="1">
      <alignment horizontal="center" readingOrder="0" shrinkToFit="0" vertical="center" wrapText="1"/>
    </xf>
    <xf borderId="98" fillId="18" fontId="47" numFmtId="0" xfId="0" applyAlignment="1" applyBorder="1" applyFont="1">
      <alignment horizontal="center" readingOrder="0" shrinkToFit="0" vertical="center" wrapText="1"/>
    </xf>
    <xf borderId="95" fillId="18" fontId="47" numFmtId="0" xfId="0" applyAlignment="1" applyBorder="1" applyFont="1">
      <alignment horizontal="center" readingOrder="0" shrinkToFit="0" vertical="center" wrapText="1"/>
    </xf>
    <xf borderId="96" fillId="18" fontId="47" numFmtId="0" xfId="0" applyAlignment="1" applyBorder="1" applyFont="1">
      <alignment horizontal="center" readingOrder="0" shrinkToFit="0" vertical="center" wrapText="1"/>
    </xf>
    <xf borderId="97" fillId="18" fontId="47" numFmtId="0" xfId="0" applyAlignment="1" applyBorder="1" applyFont="1">
      <alignment horizontal="center" readingOrder="0" shrinkToFit="0" vertical="center" wrapText="1"/>
    </xf>
    <xf borderId="99" fillId="18" fontId="47" numFmtId="0" xfId="0" applyAlignment="1" applyBorder="1" applyFont="1">
      <alignment horizontal="center" readingOrder="0" shrinkToFit="0" vertical="center" wrapText="1"/>
    </xf>
    <xf borderId="101" fillId="19" fontId="46" numFmtId="0" xfId="0" applyAlignment="1" applyBorder="1" applyFont="1">
      <alignment horizontal="center" readingOrder="0" shrinkToFit="0" vertical="center" wrapText="1"/>
    </xf>
    <xf borderId="102" fillId="6" fontId="48" numFmtId="3" xfId="0" applyAlignment="1" applyBorder="1" applyFont="1" applyNumberFormat="1">
      <alignment horizontal="center" readingOrder="0" vertical="center"/>
    </xf>
    <xf borderId="103" fillId="0" fontId="8" numFmtId="0" xfId="0" applyBorder="1" applyFont="1"/>
    <xf borderId="104" fillId="0" fontId="8" numFmtId="0" xfId="0" applyBorder="1" applyFont="1"/>
    <xf borderId="105" fillId="0" fontId="6" numFmtId="3" xfId="0" applyAlignment="1" applyBorder="1" applyFont="1" applyNumberFormat="1">
      <alignment horizontal="left" readingOrder="0" shrinkToFit="0" vertical="center" wrapText="0"/>
    </xf>
    <xf borderId="106" fillId="0" fontId="6" numFmtId="3" xfId="0" applyAlignment="1" applyBorder="1" applyFont="1" applyNumberFormat="1">
      <alignment horizontal="center" readingOrder="0" shrinkToFit="0" vertical="center" wrapText="0"/>
    </xf>
    <xf borderId="106" fillId="0" fontId="6" numFmtId="0" xfId="0" applyAlignment="1" applyBorder="1" applyFont="1">
      <alignment horizontal="center" readingOrder="0" shrinkToFit="0" vertical="center" wrapText="0"/>
    </xf>
    <xf borderId="106" fillId="0" fontId="6" numFmtId="0" xfId="0" applyAlignment="1" applyBorder="1" applyFont="1">
      <alignment horizontal="left" readingOrder="0" shrinkToFit="0" vertical="center" wrapText="0"/>
    </xf>
    <xf borderId="107" fillId="0" fontId="6" numFmtId="3" xfId="0" applyAlignment="1" applyBorder="1" applyFont="1" applyNumberFormat="1">
      <alignment horizontal="left" readingOrder="0" shrinkToFit="0" vertical="center" wrapText="1"/>
    </xf>
    <xf borderId="108" fillId="19" fontId="46" numFmtId="0" xfId="0" applyAlignment="1" applyBorder="1" applyFont="1">
      <alignment horizontal="center" readingOrder="0" shrinkToFit="0" vertical="center" wrapText="1"/>
    </xf>
    <xf borderId="109" fillId="19" fontId="46" numFmtId="0" xfId="0" applyAlignment="1" applyBorder="1" applyFont="1">
      <alignment horizontal="center" readingOrder="0" shrinkToFit="0" vertical="center" wrapText="1"/>
    </xf>
    <xf borderId="110" fillId="19" fontId="46" numFmtId="0" xfId="0" applyAlignment="1" applyBorder="1" applyFont="1">
      <alignment horizontal="center" readingOrder="0" shrinkToFit="0" vertical="center" wrapText="1"/>
    </xf>
    <xf borderId="110" fillId="0" fontId="8" numFmtId="0" xfId="0" applyBorder="1" applyFont="1"/>
    <xf borderId="100" fillId="0" fontId="8" numFmtId="0" xfId="0" applyBorder="1" applyFont="1"/>
    <xf borderId="18" fillId="20" fontId="49" numFmtId="3" xfId="0" applyAlignment="1" applyBorder="1" applyFill="1" applyFont="1" applyNumberFormat="1">
      <alignment horizontal="center" readingOrder="0" shrinkToFit="0" vertical="center" wrapText="1"/>
    </xf>
    <xf borderId="0" fillId="20" fontId="49" numFmtId="3" xfId="0" applyAlignment="1" applyFont="1" applyNumberFormat="1">
      <alignment horizontal="center" readingOrder="0" shrinkToFit="0" vertical="center" wrapText="1"/>
    </xf>
    <xf borderId="111" fillId="0" fontId="43" numFmtId="3" xfId="0" applyAlignment="1" applyBorder="1" applyFont="1" applyNumberFormat="1">
      <alignment horizontal="center" readingOrder="0" shrinkToFit="0" vertical="center" wrapText="0"/>
    </xf>
    <xf borderId="112" fillId="0" fontId="43" numFmtId="3" xfId="0" applyAlignment="1" applyBorder="1" applyFont="1" applyNumberFormat="1">
      <alignment horizontal="center" readingOrder="0" shrinkToFit="0" vertical="center" wrapText="0"/>
    </xf>
    <xf borderId="112" fillId="0" fontId="43" numFmtId="0" xfId="0" applyAlignment="1" applyBorder="1" applyFont="1">
      <alignment horizontal="center" readingOrder="0" shrinkToFit="0" vertical="center" wrapText="0"/>
    </xf>
    <xf borderId="112" fillId="0" fontId="43" numFmtId="0" xfId="0" applyAlignment="1" applyBorder="1" applyFont="1">
      <alignment readingOrder="0" shrinkToFit="0" vertical="center" wrapText="0"/>
    </xf>
    <xf borderId="113" fillId="0" fontId="6" numFmtId="3" xfId="0" applyAlignment="1" applyBorder="1" applyFont="1" applyNumberFormat="1">
      <alignment readingOrder="0" shrinkToFit="0" vertical="center" wrapText="1"/>
    </xf>
    <xf borderId="46" fillId="9" fontId="6" numFmtId="3" xfId="0" applyAlignment="1" applyBorder="1" applyFont="1" applyNumberFormat="1">
      <alignment horizontal="center" readingOrder="0" shrinkToFit="0" vertical="center" wrapText="1"/>
    </xf>
    <xf borderId="49" fillId="9" fontId="6" numFmtId="3" xfId="0" applyAlignment="1" applyBorder="1" applyFont="1" applyNumberFormat="1">
      <alignment horizontal="center" readingOrder="0" shrinkToFit="0" vertical="center" wrapText="1"/>
    </xf>
    <xf borderId="51" fillId="9" fontId="6" numFmtId="3" xfId="0" applyAlignment="1" applyBorder="1" applyFont="1" applyNumberFormat="1">
      <alignment horizontal="center" readingOrder="0" shrinkToFit="0" vertical="center" wrapText="1"/>
    </xf>
    <xf borderId="114" fillId="18" fontId="6" numFmtId="3" xfId="0" applyAlignment="1" applyBorder="1" applyFont="1" applyNumberFormat="1">
      <alignment horizontal="center" shrinkToFit="0" vertical="center" wrapText="1"/>
    </xf>
    <xf borderId="115" fillId="18" fontId="6" numFmtId="3" xfId="0" applyAlignment="1" applyBorder="1" applyFont="1" applyNumberFormat="1">
      <alignment horizontal="center" shrinkToFit="0" vertical="center" wrapText="1"/>
    </xf>
    <xf borderId="116" fillId="18" fontId="6" numFmtId="3" xfId="0" applyAlignment="1" applyBorder="1" applyFont="1" applyNumberFormat="1">
      <alignment horizontal="center" shrinkToFit="0" vertical="center" wrapText="1"/>
    </xf>
    <xf borderId="117" fillId="18" fontId="43" numFmtId="3" xfId="0" applyAlignment="1" applyBorder="1" applyFont="1" applyNumberFormat="1">
      <alignment horizontal="center" shrinkToFit="0" vertical="center" wrapText="1"/>
    </xf>
    <xf borderId="118" fillId="18" fontId="6" numFmtId="3" xfId="0" applyAlignment="1" applyBorder="1" applyFont="1" applyNumberFormat="1">
      <alignment horizontal="center" shrinkToFit="0" vertical="center" wrapText="1"/>
    </xf>
    <xf borderId="119" fillId="19" fontId="50" numFmtId="0" xfId="0" applyAlignment="1" applyBorder="1" applyFont="1">
      <alignment horizontal="center" readingOrder="0" shrinkToFit="0" vertical="center" wrapText="1"/>
    </xf>
    <xf borderId="120" fillId="0" fontId="43" numFmtId="3" xfId="0" applyAlignment="1" applyBorder="1" applyFont="1" applyNumberFormat="1">
      <alignment horizontal="center" readingOrder="0" shrinkToFit="0" vertical="center" wrapText="0"/>
    </xf>
    <xf borderId="121" fillId="0" fontId="43" numFmtId="3" xfId="0" applyAlignment="1" applyBorder="1" applyFont="1" applyNumberFormat="1">
      <alignment horizontal="center" readingOrder="0" shrinkToFit="0" vertical="center" wrapText="0"/>
    </xf>
    <xf borderId="121" fillId="0" fontId="43" numFmtId="0" xfId="0" applyAlignment="1" applyBorder="1" applyFont="1">
      <alignment horizontal="center" readingOrder="0" shrinkToFit="0" vertical="center" wrapText="0"/>
    </xf>
    <xf borderId="121" fillId="0" fontId="43" numFmtId="0" xfId="0" applyAlignment="1" applyBorder="1" applyFont="1">
      <alignment readingOrder="0" shrinkToFit="0" vertical="center" wrapText="0"/>
    </xf>
    <xf borderId="52" fillId="9" fontId="6" numFmtId="3" xfId="0" applyAlignment="1" applyBorder="1" applyFont="1" applyNumberFormat="1">
      <alignment horizontal="center" readingOrder="0" shrinkToFit="0" vertical="center" wrapText="1"/>
    </xf>
    <xf borderId="55" fillId="9" fontId="6" numFmtId="3" xfId="0" applyAlignment="1" applyBorder="1" applyFont="1" applyNumberFormat="1">
      <alignment horizontal="center" readingOrder="0" shrinkToFit="0" vertical="center" wrapText="1"/>
    </xf>
    <xf borderId="57" fillId="9" fontId="6" numFmtId="3" xfId="0" applyAlignment="1" applyBorder="1" applyFont="1" applyNumberFormat="1">
      <alignment horizontal="center" readingOrder="0" shrinkToFit="0" vertical="center" wrapText="1"/>
    </xf>
    <xf borderId="122" fillId="18" fontId="6" numFmtId="3" xfId="0" applyAlignment="1" applyBorder="1" applyFont="1" applyNumberFormat="1">
      <alignment horizontal="center" shrinkToFit="0" vertical="center" wrapText="1"/>
    </xf>
    <xf borderId="123" fillId="18" fontId="6" numFmtId="3" xfId="0" applyAlignment="1" applyBorder="1" applyFont="1" applyNumberFormat="1">
      <alignment horizontal="center" shrinkToFit="0" vertical="center" wrapText="1"/>
    </xf>
    <xf borderId="124" fillId="18" fontId="6" numFmtId="3" xfId="0" applyAlignment="1" applyBorder="1" applyFont="1" applyNumberFormat="1">
      <alignment horizontal="center" shrinkToFit="0" vertical="center" wrapText="1"/>
    </xf>
    <xf borderId="125" fillId="18" fontId="43" numFmtId="3" xfId="0" applyAlignment="1" applyBorder="1" applyFont="1" applyNumberFormat="1">
      <alignment horizontal="center" shrinkToFit="0" vertical="center" wrapText="1"/>
    </xf>
    <xf borderId="126" fillId="18" fontId="6" numFmtId="3" xfId="0" applyAlignment="1" applyBorder="1" applyFont="1" applyNumberFormat="1">
      <alignment horizontal="center" shrinkToFit="0" vertical="center" wrapText="1"/>
    </xf>
    <xf borderId="127" fillId="19" fontId="50" numFmtId="0" xfId="0" applyAlignment="1" applyBorder="1" applyFont="1">
      <alignment horizontal="center" readingOrder="0" shrinkToFit="0" vertical="center" wrapText="1"/>
    </xf>
    <xf borderId="128" fillId="0" fontId="8" numFmtId="0" xfId="0" applyBorder="1" applyFont="1"/>
    <xf borderId="129" fillId="0" fontId="8" numFmtId="0" xfId="0" applyBorder="1" applyFont="1"/>
    <xf borderId="130" fillId="0" fontId="8" numFmtId="0" xfId="0" applyBorder="1" applyFont="1"/>
    <xf borderId="127" fillId="19" fontId="51" numFmtId="0" xfId="0" applyAlignment="1" applyBorder="1" applyFont="1">
      <alignment horizontal="center" readingOrder="0" shrinkToFit="0" vertical="center" wrapText="1"/>
    </xf>
    <xf borderId="131" fillId="20" fontId="52" numFmtId="3" xfId="0" applyAlignment="1" applyBorder="1" applyFont="1" applyNumberFormat="1">
      <alignment horizontal="center" readingOrder="0" shrinkToFit="0" vertical="center" wrapText="1"/>
    </xf>
    <xf borderId="132" fillId="20" fontId="52" numFmtId="3" xfId="0" applyAlignment="1" applyBorder="1" applyFont="1" applyNumberFormat="1">
      <alignment horizontal="center" readingOrder="0" shrinkToFit="0" vertical="center" wrapText="1"/>
    </xf>
    <xf borderId="133" fillId="0" fontId="8" numFmtId="0" xfId="0" applyBorder="1" applyFont="1"/>
    <xf borderId="121" fillId="0" fontId="6" numFmtId="3" xfId="0" applyAlignment="1" applyBorder="1" applyFont="1" applyNumberFormat="1">
      <alignment horizontal="center" readingOrder="0" shrinkToFit="0" vertical="center" wrapText="0"/>
    </xf>
    <xf borderId="121" fillId="0" fontId="6" numFmtId="0" xfId="0" applyAlignment="1" applyBorder="1" applyFont="1">
      <alignment horizontal="center" readingOrder="0" shrinkToFit="0" vertical="center" wrapText="0"/>
    </xf>
    <xf borderId="121" fillId="0" fontId="6" numFmtId="0" xfId="0" applyAlignment="1" applyBorder="1" applyFont="1">
      <alignment readingOrder="0" shrinkToFit="0" vertical="center" wrapText="0"/>
    </xf>
    <xf borderId="113" fillId="14" fontId="53" numFmtId="3" xfId="0" applyAlignment="1" applyBorder="1" applyFont="1" applyNumberFormat="1">
      <alignment readingOrder="0" shrinkToFit="0" vertical="center" wrapText="0"/>
    </xf>
    <xf borderId="112" fillId="0" fontId="6" numFmtId="3" xfId="0" applyAlignment="1" applyBorder="1" applyFont="1" applyNumberFormat="1">
      <alignment horizontal="center" readingOrder="0" shrinkToFit="0" vertical="center" wrapText="0"/>
    </xf>
    <xf borderId="112" fillId="0" fontId="6" numFmtId="0" xfId="0" applyAlignment="1" applyBorder="1" applyFont="1">
      <alignment horizontal="center" readingOrder="0" shrinkToFit="0" vertical="center" wrapText="0"/>
    </xf>
    <xf borderId="112" fillId="0" fontId="6" numFmtId="0" xfId="0" applyAlignment="1" applyBorder="1" applyFont="1">
      <alignment readingOrder="0" shrinkToFit="0" vertical="center" wrapText="0"/>
    </xf>
    <xf borderId="113" fillId="14" fontId="54" numFmtId="3" xfId="0" applyAlignment="1" applyBorder="1" applyFont="1" applyNumberFormat="1">
      <alignment readingOrder="0" shrinkToFit="0" vertical="center" wrapText="1"/>
    </xf>
    <xf borderId="134" fillId="9" fontId="6" numFmtId="3" xfId="0" applyAlignment="1" applyBorder="1" applyFont="1" applyNumberFormat="1">
      <alignment horizontal="center" readingOrder="0" shrinkToFit="0" vertical="center" wrapText="1"/>
    </xf>
    <xf borderId="135" fillId="9" fontId="6" numFmtId="3" xfId="0" applyAlignment="1" applyBorder="1" applyFont="1" applyNumberFormat="1">
      <alignment horizontal="center" readingOrder="0" shrinkToFit="0" vertical="center" wrapText="1"/>
    </xf>
    <xf borderId="136" fillId="9" fontId="6" numFmtId="3" xfId="0" applyAlignment="1" applyBorder="1" applyFont="1" applyNumberFormat="1">
      <alignment horizontal="center" readingOrder="0" shrinkToFit="0" vertical="center" wrapText="1"/>
    </xf>
    <xf borderId="137" fillId="18" fontId="6" numFmtId="3" xfId="0" applyAlignment="1" applyBorder="1" applyFont="1" applyNumberFormat="1">
      <alignment horizontal="center" shrinkToFit="0" vertical="center" wrapText="1"/>
    </xf>
    <xf borderId="138" fillId="18" fontId="6" numFmtId="3" xfId="0" applyAlignment="1" applyBorder="1" applyFont="1" applyNumberFormat="1">
      <alignment horizontal="center" shrinkToFit="0" vertical="center" wrapText="1"/>
    </xf>
    <xf borderId="139" fillId="18" fontId="6" numFmtId="3" xfId="0" applyAlignment="1" applyBorder="1" applyFont="1" applyNumberFormat="1">
      <alignment horizontal="center" shrinkToFit="0" vertical="center" wrapText="1"/>
    </xf>
    <xf borderId="140" fillId="18" fontId="43" numFmtId="3" xfId="0" applyAlignment="1" applyBorder="1" applyFont="1" applyNumberFormat="1">
      <alignment horizontal="center" shrinkToFit="0" vertical="center" wrapText="1"/>
    </xf>
    <xf borderId="141" fillId="18" fontId="6" numFmtId="3" xfId="0" applyAlignment="1" applyBorder="1" applyFont="1" applyNumberFormat="1">
      <alignment horizontal="center" shrinkToFit="0" vertical="center" wrapText="1"/>
    </xf>
    <xf borderId="142" fillId="19" fontId="50" numFmtId="0" xfId="0" applyAlignment="1" applyBorder="1" applyFont="1">
      <alignment horizontal="center" readingOrder="0" shrinkToFit="0" vertical="center" wrapText="1"/>
    </xf>
    <xf borderId="143" fillId="0" fontId="6" numFmtId="3" xfId="0" applyAlignment="1" applyBorder="1" applyFont="1" applyNumberFormat="1">
      <alignment readingOrder="0" shrinkToFit="0" vertical="center" wrapText="1"/>
    </xf>
    <xf borderId="144" fillId="9" fontId="6" numFmtId="3" xfId="0" applyAlignment="1" applyBorder="1" applyFont="1" applyNumberFormat="1">
      <alignment horizontal="center" readingOrder="0" shrinkToFit="0" vertical="center" wrapText="1"/>
    </xf>
    <xf borderId="145" fillId="9" fontId="6" numFmtId="3" xfId="0" applyAlignment="1" applyBorder="1" applyFont="1" applyNumberFormat="1">
      <alignment horizontal="center" readingOrder="0" shrinkToFit="0" vertical="center" wrapText="1"/>
    </xf>
    <xf borderId="146" fillId="9" fontId="6" numFmtId="3" xfId="0" applyAlignment="1" applyBorder="1" applyFont="1" applyNumberFormat="1">
      <alignment horizontal="center" readingOrder="0" shrinkToFit="0" vertical="center" wrapText="1"/>
    </xf>
    <xf borderId="147" fillId="18" fontId="6" numFmtId="3" xfId="0" applyAlignment="1" applyBorder="1" applyFont="1" applyNumberFormat="1">
      <alignment horizontal="center" shrinkToFit="0" vertical="center" wrapText="1"/>
    </xf>
    <xf borderId="148" fillId="18" fontId="6" numFmtId="3" xfId="0" applyAlignment="1" applyBorder="1" applyFont="1" applyNumberFormat="1">
      <alignment horizontal="center" shrinkToFit="0" vertical="center" wrapText="1"/>
    </xf>
    <xf borderId="149" fillId="18" fontId="6" numFmtId="3" xfId="0" applyAlignment="1" applyBorder="1" applyFont="1" applyNumberFormat="1">
      <alignment horizontal="center" shrinkToFit="0" vertical="center" wrapText="1"/>
    </xf>
    <xf borderId="150" fillId="18" fontId="43" numFmtId="3" xfId="0" applyAlignment="1" applyBorder="1" applyFont="1" applyNumberFormat="1">
      <alignment horizontal="center" shrinkToFit="0" vertical="center" wrapText="1"/>
    </xf>
    <xf borderId="151" fillId="18" fontId="6" numFmtId="3" xfId="0" applyAlignment="1" applyBorder="1" applyFont="1" applyNumberFormat="1">
      <alignment horizontal="center" shrinkToFit="0" vertical="center" wrapText="1"/>
    </xf>
    <xf borderId="152" fillId="19" fontId="50" numFmtId="0" xfId="0" applyAlignment="1" applyBorder="1" applyFont="1">
      <alignment horizontal="center" readingOrder="0" shrinkToFit="0" vertical="center" wrapText="1"/>
    </xf>
    <xf borderId="120" fillId="0" fontId="6" numFmtId="3" xfId="0" applyAlignment="1" applyBorder="1" applyFont="1" applyNumberFormat="1">
      <alignment horizontal="center" readingOrder="0" shrinkToFit="0" vertical="center" wrapText="0"/>
    </xf>
    <xf borderId="143" fillId="0" fontId="33" numFmtId="0" xfId="0" applyAlignment="1" applyBorder="1" applyFont="1">
      <alignment readingOrder="0" shrinkToFit="0" vertical="center" wrapText="1"/>
    </xf>
    <xf borderId="112" fillId="0" fontId="6" numFmtId="0" xfId="0" applyAlignment="1" applyBorder="1" applyFont="1">
      <alignment shrinkToFit="0" vertical="center" wrapText="0"/>
    </xf>
    <xf borderId="143" fillId="0" fontId="33" numFmtId="3" xfId="0" applyAlignment="1" applyBorder="1" applyFont="1" applyNumberFormat="1">
      <alignment readingOrder="0" shrinkToFit="0" vertical="center" wrapText="1"/>
    </xf>
    <xf borderId="0" fillId="5" fontId="6" numFmtId="0" xfId="0" applyAlignment="1" applyFont="1">
      <alignment horizontal="center" readingOrder="0" vertical="center"/>
    </xf>
    <xf borderId="153" fillId="0" fontId="6" numFmtId="0" xfId="0" applyAlignment="1" applyBorder="1" applyFont="1">
      <alignment readingOrder="0" shrinkToFit="0" vertical="center" wrapText="0"/>
    </xf>
    <xf borderId="111" fillId="0" fontId="6" numFmtId="3" xfId="0" applyAlignment="1" applyBorder="1" applyFont="1" applyNumberFormat="1">
      <alignment horizontal="center" readingOrder="0" shrinkToFit="0" vertical="center" wrapText="0"/>
    </xf>
    <xf borderId="154" fillId="0" fontId="6" numFmtId="3" xfId="0" applyAlignment="1" applyBorder="1" applyFont="1" applyNumberFormat="1">
      <alignment readingOrder="0" shrinkToFit="0" vertical="center" wrapText="1"/>
    </xf>
    <xf borderId="153" fillId="0" fontId="6" numFmtId="3" xfId="0" applyAlignment="1" applyBorder="1" applyFont="1" applyNumberFormat="1">
      <alignment readingOrder="0" shrinkToFit="0" vertical="center" wrapText="1"/>
    </xf>
    <xf borderId="155" fillId="9" fontId="6" numFmtId="3" xfId="0" applyAlignment="1" applyBorder="1" applyFont="1" applyNumberFormat="1">
      <alignment horizontal="center" readingOrder="0" shrinkToFit="0" vertical="center" wrapText="1"/>
    </xf>
    <xf borderId="156" fillId="9" fontId="6" numFmtId="3" xfId="0" applyAlignment="1" applyBorder="1" applyFont="1" applyNumberFormat="1">
      <alignment horizontal="center" readingOrder="0" shrinkToFit="0" vertical="center" wrapText="1"/>
    </xf>
    <xf borderId="157" fillId="9" fontId="6" numFmtId="3" xfId="0" applyAlignment="1" applyBorder="1" applyFont="1" applyNumberFormat="1">
      <alignment horizontal="center" readingOrder="0" shrinkToFit="0" vertical="center" wrapText="1"/>
    </xf>
    <xf borderId="158" fillId="18" fontId="6" numFmtId="3" xfId="0" applyAlignment="1" applyBorder="1" applyFont="1" applyNumberFormat="1">
      <alignment horizontal="center" shrinkToFit="0" vertical="center" wrapText="1"/>
    </xf>
    <xf borderId="159" fillId="18" fontId="6" numFmtId="3" xfId="0" applyAlignment="1" applyBorder="1" applyFont="1" applyNumberFormat="1">
      <alignment horizontal="center" shrinkToFit="0" vertical="center" wrapText="1"/>
    </xf>
    <xf borderId="160" fillId="18" fontId="6" numFmtId="3" xfId="0" applyAlignment="1" applyBorder="1" applyFont="1" applyNumberFormat="1">
      <alignment horizontal="center" shrinkToFit="0" vertical="center" wrapText="1"/>
    </xf>
    <xf borderId="161" fillId="18" fontId="43" numFmtId="3" xfId="0" applyAlignment="1" applyBorder="1" applyFont="1" applyNumberFormat="1">
      <alignment horizontal="center" shrinkToFit="0" vertical="center" wrapText="1"/>
    </xf>
    <xf borderId="162" fillId="18" fontId="6" numFmtId="3" xfId="0" applyAlignment="1" applyBorder="1" applyFont="1" applyNumberFormat="1">
      <alignment horizontal="center" shrinkToFit="0" vertical="center" wrapText="1"/>
    </xf>
    <xf borderId="163" fillId="19" fontId="50" numFmtId="0" xfId="0" applyAlignment="1" applyBorder="1" applyFont="1">
      <alignment horizontal="center" readingOrder="0" shrinkToFit="0" vertical="center" wrapText="1"/>
    </xf>
    <xf borderId="154" fillId="0" fontId="33" numFmtId="3" xfId="0" applyAlignment="1" applyBorder="1" applyFont="1" applyNumberFormat="1">
      <alignment readingOrder="0" shrinkToFit="0" vertical="center" wrapText="1"/>
    </xf>
    <xf borderId="164" fillId="19" fontId="50" numFmtId="0" xfId="0" applyAlignment="1" applyBorder="1" applyFont="1">
      <alignment horizontal="center" readingOrder="0" shrinkToFit="0" vertical="center" wrapText="1"/>
    </xf>
    <xf borderId="165" fillId="0" fontId="43" numFmtId="3" xfId="0" applyAlignment="1" applyBorder="1" applyFont="1" applyNumberFormat="1">
      <alignment horizontal="center" readingOrder="0" shrinkToFit="0" vertical="center" wrapText="0"/>
    </xf>
    <xf borderId="166" fillId="0" fontId="6" numFmtId="3" xfId="0" applyAlignment="1" applyBorder="1" applyFont="1" applyNumberFormat="1">
      <alignment readingOrder="0" shrinkToFit="0" vertical="center" wrapText="1"/>
    </xf>
    <xf borderId="167" fillId="0" fontId="6" numFmtId="3" xfId="0" applyAlignment="1" applyBorder="1" applyFont="1" applyNumberFormat="1">
      <alignment readingOrder="0" shrinkToFit="0" vertical="center" wrapText="1"/>
    </xf>
    <xf borderId="165" fillId="0" fontId="6" numFmtId="0" xfId="0" applyAlignment="1" applyBorder="1" applyFont="1">
      <alignment shrinkToFit="0" vertical="center" wrapText="0"/>
    </xf>
    <xf borderId="165" fillId="0" fontId="6" numFmtId="3" xfId="0" applyAlignment="1" applyBorder="1" applyFont="1" applyNumberFormat="1">
      <alignment horizontal="center" readingOrder="0" shrinkToFit="0" vertical="center" wrapText="0"/>
    </xf>
    <xf borderId="166" fillId="0" fontId="33" numFmtId="0" xfId="0" applyAlignment="1" applyBorder="1" applyFont="1">
      <alignment readingOrder="0" shrinkToFit="0" vertical="center" wrapText="1"/>
    </xf>
    <xf borderId="168" fillId="9" fontId="6" numFmtId="3" xfId="0" applyAlignment="1" applyBorder="1" applyFont="1" applyNumberFormat="1">
      <alignment horizontal="center" readingOrder="0" shrinkToFit="0" vertical="center" wrapText="1"/>
    </xf>
    <xf borderId="169" fillId="9" fontId="6" numFmtId="3" xfId="0" applyAlignment="1" applyBorder="1" applyFont="1" applyNumberFormat="1">
      <alignment horizontal="center" readingOrder="0" shrinkToFit="0" vertical="center" wrapText="1"/>
    </xf>
    <xf borderId="170" fillId="9" fontId="6" numFmtId="3" xfId="0" applyAlignment="1" applyBorder="1" applyFont="1" applyNumberFormat="1">
      <alignment horizontal="center" readingOrder="0" shrinkToFit="0" vertical="center" wrapText="1"/>
    </xf>
    <xf borderId="171" fillId="18" fontId="6" numFmtId="3" xfId="0" applyAlignment="1" applyBorder="1" applyFont="1" applyNumberFormat="1">
      <alignment horizontal="center" shrinkToFit="0" vertical="center" wrapText="1"/>
    </xf>
    <xf borderId="172" fillId="18" fontId="6" numFmtId="3" xfId="0" applyAlignment="1" applyBorder="1" applyFont="1" applyNumberFormat="1">
      <alignment horizontal="center" shrinkToFit="0" vertical="center" wrapText="1"/>
    </xf>
    <xf borderId="173" fillId="18" fontId="6" numFmtId="3" xfId="0" applyAlignment="1" applyBorder="1" applyFont="1" applyNumberFormat="1">
      <alignment horizontal="center" shrinkToFit="0" vertical="center" wrapText="1"/>
    </xf>
    <xf borderId="174" fillId="18" fontId="43" numFmtId="3" xfId="0" applyAlignment="1" applyBorder="1" applyFont="1" applyNumberFormat="1">
      <alignment horizontal="center" shrinkToFit="0" vertical="center" wrapText="1"/>
    </xf>
    <xf borderId="175" fillId="18" fontId="6" numFmtId="3" xfId="0" applyAlignment="1" applyBorder="1" applyFont="1" applyNumberFormat="1">
      <alignment horizontal="center" shrinkToFit="0" vertical="center" wrapText="1"/>
    </xf>
    <xf borderId="176" fillId="19" fontId="50" numFmtId="0" xfId="0" applyAlignment="1" applyBorder="1" applyFont="1">
      <alignment horizontal="center" readingOrder="0" shrinkToFit="0" vertical="center" wrapText="1"/>
    </xf>
    <xf borderId="167" fillId="0" fontId="33" numFmtId="0" xfId="0" applyAlignment="1" applyBorder="1" applyFont="1">
      <alignment readingOrder="0" shrinkToFit="0" vertical="center" wrapText="1"/>
    </xf>
    <xf borderId="4" fillId="6" fontId="55" numFmtId="3" xfId="0" applyAlignment="1" applyBorder="1" applyFont="1" applyNumberFormat="1">
      <alignment horizontal="center" readingOrder="0" shrinkToFit="0" vertical="center" wrapText="1"/>
    </xf>
    <xf borderId="18" fillId="6" fontId="56" numFmtId="3" xfId="0" applyAlignment="1" applyBorder="1" applyFont="1" applyNumberFormat="1">
      <alignment horizontal="center" readingOrder="0" shrinkToFit="0" vertical="center" wrapText="1"/>
    </xf>
    <xf borderId="0" fillId="6" fontId="56" numFmtId="3" xfId="0" applyAlignment="1" applyFont="1" applyNumberFormat="1">
      <alignment horizontal="center" readingOrder="0" shrinkToFit="0" vertical="center" wrapText="1"/>
    </xf>
    <xf borderId="0" fillId="6" fontId="57" numFmtId="3" xfId="0" applyAlignment="1" applyFont="1" applyNumberFormat="1">
      <alignment horizontal="center" readingOrder="0" shrinkToFit="0" textRotation="0" vertical="center" wrapText="0"/>
    </xf>
    <xf borderId="0" fillId="6" fontId="56" numFmtId="3" xfId="0" applyAlignment="1" applyFont="1" applyNumberFormat="1">
      <alignment horizontal="center" readingOrder="0" shrinkToFit="0" textRotation="45" vertical="center" wrapText="0"/>
    </xf>
    <xf borderId="177" fillId="0" fontId="6" numFmtId="3" xfId="0" applyAlignment="1" applyBorder="1" applyFont="1" applyNumberFormat="1">
      <alignment readingOrder="0" shrinkToFit="0" vertical="center" wrapText="1"/>
    </xf>
    <xf borderId="7" fillId="6" fontId="56" numFmtId="3" xfId="0" applyAlignment="1" applyBorder="1" applyFont="1" applyNumberFormat="1">
      <alignment horizontal="center" readingOrder="0" shrinkToFit="0" vertical="center" wrapText="1"/>
    </xf>
    <xf borderId="8" fillId="6" fontId="56" numFmtId="3" xfId="0" applyAlignment="1" applyBorder="1" applyFont="1" applyNumberFormat="1">
      <alignment horizontal="center" readingOrder="0" shrinkToFit="0" vertical="center" wrapText="1"/>
    </xf>
    <xf borderId="8" fillId="6" fontId="58" numFmtId="3" xfId="0" applyAlignment="1" applyBorder="1" applyFont="1" applyNumberFormat="1">
      <alignment horizontal="center" shrinkToFit="0" textRotation="45" vertical="center" wrapText="0"/>
    </xf>
    <xf borderId="165" fillId="0" fontId="6" numFmtId="0" xfId="0" applyAlignment="1" applyBorder="1" applyFont="1">
      <alignment horizontal="center" shrinkToFit="0" vertical="center" wrapText="0"/>
    </xf>
    <xf borderId="177" fillId="0" fontId="6" numFmtId="0" xfId="0" applyAlignment="1" applyBorder="1" applyFont="1">
      <alignment shrinkToFit="0" vertical="center" wrapText="1"/>
    </xf>
    <xf borderId="18" fillId="21" fontId="5" numFmtId="3" xfId="0" applyAlignment="1" applyBorder="1" applyFill="1" applyFont="1" applyNumberFormat="1">
      <alignment horizontal="center" readingOrder="0" vertical="center"/>
    </xf>
    <xf borderId="0" fillId="21" fontId="5" numFmtId="3" xfId="0" applyAlignment="1" applyFont="1" applyNumberFormat="1">
      <alignment horizontal="center" readingOrder="0" vertical="center"/>
    </xf>
    <xf borderId="178" fillId="21" fontId="5" numFmtId="3" xfId="0" applyAlignment="1" applyBorder="1" applyFont="1" applyNumberFormat="1">
      <alignment horizontal="center" readingOrder="0" vertical="center"/>
    </xf>
    <xf borderId="0" fillId="21" fontId="43" numFmtId="3" xfId="0" applyAlignment="1" applyFont="1" applyNumberFormat="1">
      <alignment horizontal="center" vertical="center"/>
    </xf>
    <xf borderId="167" fillId="0" fontId="6" numFmtId="0" xfId="0" applyAlignment="1" applyBorder="1" applyFont="1">
      <alignment readingOrder="0" shrinkToFit="0" vertical="center" wrapText="1"/>
    </xf>
    <xf borderId="18" fillId="9" fontId="1" numFmtId="3" xfId="0" applyAlignment="1" applyBorder="1" applyFont="1" applyNumberFormat="1">
      <alignment horizontal="center" readingOrder="0" vertical="center"/>
    </xf>
    <xf borderId="0" fillId="9" fontId="1" numFmtId="3" xfId="0" applyAlignment="1" applyFont="1" applyNumberFormat="1">
      <alignment horizontal="center" readingOrder="0" vertical="center"/>
    </xf>
    <xf borderId="178" fillId="9" fontId="1" numFmtId="3" xfId="0" applyAlignment="1" applyBorder="1" applyFont="1" applyNumberFormat="1">
      <alignment horizontal="center" readingOrder="0" vertical="center"/>
    </xf>
    <xf borderId="0" fillId="9" fontId="6" numFmtId="3" xfId="0" applyAlignment="1" applyFont="1" applyNumberFormat="1">
      <alignment horizontal="center" readingOrder="0" vertical="center"/>
    </xf>
    <xf borderId="121" fillId="0" fontId="6" numFmtId="3" xfId="0" applyAlignment="1" applyBorder="1" applyFont="1" applyNumberFormat="1">
      <alignment horizontal="center" shrinkToFit="0" vertical="center" wrapText="0"/>
    </xf>
    <xf borderId="121" fillId="0" fontId="6" numFmtId="0" xfId="0" applyAlignment="1" applyBorder="1" applyFont="1">
      <alignment horizontal="center" shrinkToFit="0" vertical="center" wrapText="0"/>
    </xf>
    <xf borderId="179" fillId="0" fontId="6" numFmtId="3" xfId="0" applyAlignment="1" applyBorder="1" applyFont="1" applyNumberFormat="1">
      <alignment shrinkToFit="0" vertical="center" wrapText="0"/>
    </xf>
    <xf borderId="166" fillId="0" fontId="6" numFmtId="0" xfId="0" applyAlignment="1" applyBorder="1" applyFont="1">
      <alignment readingOrder="0" shrinkToFit="0" vertical="center" wrapText="1"/>
    </xf>
    <xf borderId="18" fillId="18" fontId="1" numFmtId="3" xfId="0" applyAlignment="1" applyBorder="1" applyFont="1" applyNumberFormat="1">
      <alignment horizontal="center" readingOrder="0" vertical="center"/>
    </xf>
    <xf borderId="0" fillId="18" fontId="1" numFmtId="3" xfId="0" applyAlignment="1" applyFont="1" applyNumberFormat="1">
      <alignment horizontal="center" readingOrder="0" vertical="center"/>
    </xf>
    <xf borderId="178" fillId="18" fontId="1" numFmtId="3" xfId="0" applyAlignment="1" applyBorder="1" applyFont="1" applyNumberFormat="1">
      <alignment horizontal="center" readingOrder="0" vertical="center"/>
    </xf>
    <xf borderId="0" fillId="18" fontId="6" numFmtId="3" xfId="0" applyAlignment="1" applyFont="1" applyNumberFormat="1">
      <alignment horizontal="center" readingOrder="0" vertical="center"/>
    </xf>
    <xf borderId="112" fillId="0" fontId="6" numFmtId="3" xfId="0" applyAlignment="1" applyBorder="1" applyFont="1" applyNumberFormat="1">
      <alignment readingOrder="0" shrinkToFit="0" vertical="center" wrapText="0"/>
    </xf>
    <xf borderId="18" fillId="18" fontId="59" numFmtId="3" xfId="0" applyAlignment="1" applyBorder="1" applyFont="1" applyNumberFormat="1">
      <alignment horizontal="center" readingOrder="0" vertical="center"/>
    </xf>
    <xf borderId="0" fillId="18" fontId="59" numFmtId="3" xfId="0" applyAlignment="1" applyFont="1" applyNumberFormat="1">
      <alignment horizontal="center" readingOrder="0" vertical="center"/>
    </xf>
    <xf borderId="178" fillId="18" fontId="59" numFmtId="3" xfId="0" applyAlignment="1" applyBorder="1" applyFont="1" applyNumberFormat="1">
      <alignment horizontal="center" readingOrder="0" vertical="center"/>
    </xf>
    <xf borderId="0" fillId="18" fontId="60" numFmtId="3" xfId="0" applyAlignment="1" applyFont="1" applyNumberFormat="1">
      <alignment horizontal="center" readingOrder="0" vertical="center"/>
    </xf>
    <xf borderId="121" fillId="0" fontId="6" numFmtId="3" xfId="0" applyAlignment="1" applyBorder="1" applyFont="1" applyNumberFormat="1">
      <alignment readingOrder="0" shrinkToFit="0" vertical="center" wrapText="0"/>
    </xf>
    <xf borderId="7" fillId="6" fontId="61" numFmtId="3" xfId="0" applyAlignment="1" applyBorder="1" applyFont="1" applyNumberFormat="1">
      <alignment horizontal="center" readingOrder="0" shrinkToFit="0" vertical="center" wrapText="1"/>
    </xf>
    <xf borderId="0" fillId="22" fontId="62" numFmtId="0" xfId="0" applyAlignment="1" applyFill="1" applyFont="1">
      <alignment horizontal="left" readingOrder="0" vertical="center"/>
    </xf>
    <xf borderId="0" fillId="2" fontId="6" numFmtId="0" xfId="0" applyAlignment="1" applyFont="1">
      <alignment horizontal="left" readingOrder="0" vertical="center"/>
    </xf>
    <xf borderId="0" fillId="2" fontId="6" numFmtId="0" xfId="0" applyAlignment="1" applyFont="1">
      <alignment horizontal="center" vertical="center"/>
    </xf>
    <xf borderId="0" fillId="2" fontId="33" numFmtId="0" xfId="0" applyAlignment="1" applyFont="1">
      <alignment horizontal="center" vertical="center"/>
    </xf>
    <xf borderId="165" fillId="0" fontId="6" numFmtId="0" xfId="0" applyAlignment="1" applyBorder="1" applyFont="1">
      <alignment horizontal="center" readingOrder="0" shrinkToFit="0" vertical="center" wrapText="0"/>
    </xf>
    <xf borderId="179" fillId="0" fontId="6" numFmtId="0" xfId="0" applyAlignment="1" applyBorder="1" applyFont="1">
      <alignment readingOrder="0" shrinkToFit="0" vertical="center" wrapText="0"/>
    </xf>
    <xf borderId="121" fillId="0" fontId="6" numFmtId="0" xfId="0" applyAlignment="1" applyBorder="1" applyFont="1">
      <alignment shrinkToFit="0" vertical="center" wrapText="0"/>
    </xf>
    <xf borderId="112" fillId="0" fontId="63" numFmtId="0" xfId="0" applyAlignment="1" applyBorder="1" applyFont="1">
      <alignment horizontal="left" readingOrder="0" shrinkToFit="0" vertical="center" wrapText="0"/>
    </xf>
    <xf borderId="0" fillId="5" fontId="64" numFmtId="0" xfId="0" applyAlignment="1" applyFont="1">
      <alignment horizontal="center" vertical="center"/>
    </xf>
    <xf borderId="0" fillId="5" fontId="65" numFmtId="0" xfId="0" applyAlignment="1" applyFont="1">
      <alignment horizontal="center" vertical="center"/>
    </xf>
    <xf borderId="180" fillId="23" fontId="6" numFmtId="0" xfId="0" applyAlignment="1" applyBorder="1" applyFill="1" applyFont="1">
      <alignment readingOrder="0" shrinkToFit="0" vertical="center" wrapText="0"/>
    </xf>
    <xf borderId="120" fillId="0" fontId="64" numFmtId="3" xfId="0" applyAlignment="1" applyBorder="1" applyFont="1" applyNumberFormat="1">
      <alignment horizontal="center" readingOrder="0" shrinkToFit="0" vertical="center" wrapText="0"/>
    </xf>
    <xf borderId="121" fillId="0" fontId="64" numFmtId="3" xfId="0" applyAlignment="1" applyBorder="1" applyFont="1" applyNumberFormat="1">
      <alignment horizontal="center" readingOrder="0" shrinkToFit="0" vertical="center" wrapText="0"/>
    </xf>
    <xf borderId="121" fillId="0" fontId="64" numFmtId="0" xfId="0" applyAlignment="1" applyBorder="1" applyFont="1">
      <alignment horizontal="center" readingOrder="0" shrinkToFit="0" vertical="center" wrapText="0"/>
    </xf>
    <xf borderId="179" fillId="0" fontId="64" numFmtId="0" xfId="0" applyAlignment="1" applyBorder="1" applyFont="1">
      <alignment readingOrder="0" shrinkToFit="0" vertical="center" wrapText="0"/>
    </xf>
    <xf borderId="165" fillId="0" fontId="64" numFmtId="0" xfId="0" applyAlignment="1" applyBorder="1" applyFont="1">
      <alignment horizontal="center" shrinkToFit="0" vertical="center" wrapText="0"/>
    </xf>
    <xf borderId="177" fillId="0" fontId="64" numFmtId="0" xfId="0" applyAlignment="1" applyBorder="1" applyFont="1">
      <alignment shrinkToFit="0" vertical="center" wrapText="1"/>
    </xf>
    <xf borderId="111" fillId="0" fontId="64" numFmtId="3" xfId="0" applyAlignment="1" applyBorder="1" applyFont="1" applyNumberFormat="1">
      <alignment horizontal="center" readingOrder="0" shrinkToFit="0" vertical="center" wrapText="0"/>
    </xf>
    <xf borderId="112" fillId="0" fontId="64" numFmtId="3" xfId="0" applyAlignment="1" applyBorder="1" applyFont="1" applyNumberFormat="1">
      <alignment horizontal="center" readingOrder="0" shrinkToFit="0" vertical="center" wrapText="0"/>
    </xf>
    <xf borderId="112" fillId="0" fontId="64" numFmtId="0" xfId="0" applyAlignment="1" applyBorder="1" applyFont="1">
      <alignment horizontal="center" readingOrder="0" shrinkToFit="0" vertical="center" wrapText="0"/>
    </xf>
    <xf borderId="112" fillId="0" fontId="64" numFmtId="0" xfId="0" applyAlignment="1" applyBorder="1" applyFont="1">
      <alignment readingOrder="0" shrinkToFit="0" vertical="center" wrapText="0"/>
    </xf>
    <xf borderId="121" fillId="0" fontId="64" numFmtId="0" xfId="0" applyAlignment="1" applyBorder="1" applyFont="1">
      <alignment readingOrder="0" shrinkToFit="0" vertical="center" wrapText="0"/>
    </xf>
    <xf borderId="120" fillId="0" fontId="6" numFmtId="0" xfId="0" applyAlignment="1" applyBorder="1" applyFont="1">
      <alignment horizontal="center" readingOrder="0" shrinkToFit="0" vertical="center" wrapText="0"/>
    </xf>
    <xf borderId="111" fillId="0" fontId="6" numFmtId="0" xfId="0" applyAlignment="1" applyBorder="1" applyFont="1">
      <alignment horizontal="center" readingOrder="0" shrinkToFit="0" vertical="center" wrapText="0"/>
    </xf>
    <xf borderId="111" fillId="0" fontId="6" numFmtId="0" xfId="0" applyAlignment="1" applyBorder="1" applyFont="1">
      <alignment horizontal="center" shrinkToFit="0" vertical="center" wrapText="0"/>
    </xf>
    <xf borderId="179" fillId="23" fontId="6" numFmtId="0" xfId="0" applyAlignment="1" applyBorder="1" applyFont="1">
      <alignment readingOrder="0" shrinkToFit="0" vertical="center" wrapText="0"/>
    </xf>
    <xf borderId="181" fillId="0" fontId="6" numFmtId="0" xfId="0" applyAlignment="1" applyBorder="1" applyFont="1">
      <alignment horizontal="center" readingOrder="0" shrinkToFit="0" vertical="center" wrapText="0"/>
    </xf>
    <xf borderId="182" fillId="0" fontId="6" numFmtId="3" xfId="0" applyAlignment="1" applyBorder="1" applyFont="1" applyNumberFormat="1">
      <alignment horizontal="center" readingOrder="0" shrinkToFit="0" vertical="center" wrapText="0"/>
    </xf>
    <xf borderId="182" fillId="0" fontId="6" numFmtId="0" xfId="0" applyAlignment="1" applyBorder="1" applyFont="1">
      <alignment horizontal="center" readingOrder="0" shrinkToFit="0" vertical="center" wrapText="0"/>
    </xf>
    <xf borderId="182" fillId="0" fontId="6" numFmtId="0" xfId="0" applyAlignment="1" applyBorder="1" applyFont="1">
      <alignment readingOrder="0" shrinkToFit="0" vertical="center" wrapText="0"/>
    </xf>
    <xf borderId="183" fillId="0" fontId="6" numFmtId="0" xfId="0" applyAlignment="1" applyBorder="1" applyFont="1">
      <alignment horizontal="center" readingOrder="0" shrinkToFit="0" vertical="center" wrapText="0"/>
    </xf>
    <xf borderId="183" fillId="0" fontId="6" numFmtId="0" xfId="0" applyAlignment="1" applyBorder="1" applyFont="1">
      <alignment horizontal="center" shrinkToFit="0" vertical="center" wrapText="0"/>
    </xf>
    <xf borderId="184" fillId="0" fontId="6" numFmtId="0" xfId="0" applyAlignment="1" applyBorder="1" applyFont="1">
      <alignment shrinkToFit="0" vertical="center" wrapText="1"/>
    </xf>
    <xf borderId="7" fillId="6" fontId="11" numFmtId="0" xfId="0" applyAlignment="1" applyBorder="1" applyFont="1">
      <alignment horizontal="center" readingOrder="0" shrinkToFit="0" vertical="center" wrapText="1"/>
    </xf>
    <xf borderId="49" fillId="9" fontId="14" numFmtId="0" xfId="0" applyAlignment="1" applyBorder="1" applyFont="1">
      <alignment horizontal="center" shrinkToFit="0" wrapText="1"/>
    </xf>
    <xf borderId="55" fillId="9" fontId="14" numFmtId="0" xfId="0" applyAlignment="1" applyBorder="1" applyFont="1">
      <alignment horizontal="center" shrinkToFit="0" wrapText="1"/>
    </xf>
    <xf borderId="61" fillId="9" fontId="14" numFmtId="0" xfId="0" applyAlignment="1" applyBorder="1" applyFont="1">
      <alignment horizontal="center" shrinkToFit="0" wrapText="1"/>
    </xf>
    <xf borderId="22" fillId="14" fontId="6" numFmtId="3" xfId="0" applyAlignment="1" applyBorder="1" applyFont="1" applyNumberFormat="1">
      <alignment horizontal="center" shrinkToFit="0" vertical="center" wrapText="1"/>
    </xf>
    <xf borderId="0" fillId="24" fontId="66" numFmtId="0" xfId="0" applyAlignment="1" applyFill="1" applyFont="1">
      <alignment horizontal="center" readingOrder="0"/>
    </xf>
    <xf borderId="0" fillId="24" fontId="6" numFmtId="0" xfId="0" applyAlignment="1" applyFont="1">
      <alignment readingOrder="0"/>
    </xf>
    <xf borderId="0" fillId="24" fontId="67" numFmtId="0" xfId="0" applyAlignment="1" applyFont="1">
      <alignment readingOrder="0"/>
    </xf>
    <xf borderId="0" fillId="24" fontId="68" numFmtId="0" xfId="0" applyAlignment="1" applyFont="1">
      <alignment readingOrder="0"/>
    </xf>
    <xf borderId="0" fillId="24" fontId="68" numFmtId="0" xfId="0" applyFont="1"/>
    <xf borderId="0" fillId="24" fontId="68" numFmtId="49" xfId="0" applyAlignment="1" applyFont="1" applyNumberFormat="1">
      <alignment readingOrder="0"/>
    </xf>
    <xf borderId="0" fillId="24" fontId="69" numFmtId="49" xfId="0" applyAlignment="1" applyFont="1" applyNumberFormat="1">
      <alignment readingOrder="0"/>
    </xf>
    <xf borderId="0" fillId="24" fontId="6" numFmtId="0" xfId="0" applyAlignment="1" applyFont="1">
      <alignment readingOrder="0" shrinkToFit="0" wrapText="1"/>
    </xf>
    <xf borderId="0" fillId="24" fontId="33" numFmtId="0" xfId="0" applyAlignment="1" applyFont="1">
      <alignment readingOrder="0" shrinkToFit="0" wrapText="1"/>
    </xf>
    <xf borderId="0" fillId="24" fontId="6" numFmtId="49" xfId="0" applyAlignment="1" applyFont="1" applyNumberFormat="1">
      <alignment readingOrder="0"/>
    </xf>
    <xf borderId="0" fillId="24" fontId="6" numFmtId="0" xfId="0" applyAlignment="1" applyFont="1">
      <alignment readingOrder="0" shrinkToFit="0" wrapText="1"/>
    </xf>
    <xf borderId="105" fillId="0" fontId="6" numFmtId="0" xfId="0" applyAlignment="1" applyBorder="1" applyFont="1">
      <alignment horizontal="left" readingOrder="0" shrinkToFit="0" vertical="center" wrapText="0"/>
    </xf>
    <xf borderId="106" fillId="0" fontId="6" numFmtId="49" xfId="0" applyAlignment="1" applyBorder="1" applyFont="1" applyNumberFormat="1">
      <alignment horizontal="left" readingOrder="0" shrinkToFit="0" vertical="center" wrapText="0"/>
    </xf>
    <xf borderId="106" fillId="0" fontId="70" numFmtId="0" xfId="0" applyAlignment="1" applyBorder="1" applyFont="1">
      <alignment horizontal="left" readingOrder="0" shrinkToFit="0" vertical="center" wrapText="0"/>
    </xf>
    <xf borderId="106" fillId="0" fontId="70" numFmtId="49" xfId="0" applyAlignment="1" applyBorder="1" applyFont="1" applyNumberFormat="1">
      <alignment horizontal="left" readingOrder="0" shrinkToFit="0" vertical="center" wrapText="0"/>
    </xf>
    <xf borderId="106" fillId="0" fontId="6" numFmtId="0" xfId="0" applyAlignment="1" applyBorder="1" applyFont="1">
      <alignment horizontal="left" readingOrder="0" shrinkToFit="0" vertical="center" wrapText="1"/>
    </xf>
    <xf borderId="107" fillId="0" fontId="6" numFmtId="0" xfId="0" applyAlignment="1" applyBorder="1" applyFont="1">
      <alignment horizontal="left" readingOrder="0" shrinkToFit="0" vertical="center" wrapText="0"/>
    </xf>
    <xf borderId="185" fillId="24" fontId="71" numFmtId="0" xfId="0" applyAlignment="1" applyBorder="1" applyFont="1">
      <alignment readingOrder="0" shrinkToFit="0" vertical="center" wrapText="0"/>
    </xf>
    <xf borderId="186" fillId="24" fontId="71" numFmtId="0" xfId="0" applyAlignment="1" applyBorder="1" applyFont="1">
      <alignment readingOrder="0" shrinkToFit="0" vertical="center" wrapText="0"/>
    </xf>
    <xf borderId="186" fillId="24" fontId="71" numFmtId="3" xfId="0" applyAlignment="1" applyBorder="1" applyFont="1" applyNumberFormat="1">
      <alignment readingOrder="0" shrinkToFit="0" vertical="center" wrapText="0"/>
    </xf>
    <xf borderId="186" fillId="24" fontId="71" numFmtId="3" xfId="0" applyAlignment="1" applyBorder="1" applyFont="1" applyNumberFormat="1">
      <alignment shrinkToFit="0" vertical="center" wrapText="0"/>
    </xf>
    <xf borderId="186" fillId="24" fontId="71" numFmtId="3" xfId="0" applyAlignment="1" applyBorder="1" applyFont="1" applyNumberFormat="1">
      <alignment shrinkToFit="0" vertical="center" wrapText="1"/>
    </xf>
    <xf borderId="186" fillId="24" fontId="71" numFmtId="0" xfId="0" applyAlignment="1" applyBorder="1" applyFont="1">
      <alignment readingOrder="0" shrinkToFit="0" vertical="center" wrapText="0"/>
    </xf>
    <xf borderId="187" fillId="24" fontId="71" numFmtId="0" xfId="0" applyAlignment="1" applyBorder="1" applyFont="1">
      <alignment readingOrder="0" shrinkToFit="0" vertical="center" wrapText="0"/>
    </xf>
    <xf borderId="185" fillId="24" fontId="72" numFmtId="0" xfId="0" applyAlignment="1" applyBorder="1" applyFont="1">
      <alignment readingOrder="0" shrinkToFit="0" vertical="center" wrapText="0"/>
    </xf>
    <xf borderId="186" fillId="24" fontId="72" numFmtId="0" xfId="0" applyAlignment="1" applyBorder="1" applyFont="1">
      <alignment readingOrder="0" shrinkToFit="0" vertical="center" wrapText="0"/>
    </xf>
    <xf borderId="186" fillId="24" fontId="72" numFmtId="3" xfId="0" applyAlignment="1" applyBorder="1" applyFont="1" applyNumberFormat="1">
      <alignment readingOrder="0" shrinkToFit="0" vertical="center" wrapText="0"/>
    </xf>
    <xf borderId="186" fillId="24" fontId="72" numFmtId="3" xfId="0" applyAlignment="1" applyBorder="1" applyFont="1" applyNumberFormat="1">
      <alignment shrinkToFit="0" vertical="center" wrapText="0"/>
    </xf>
    <xf borderId="186" fillId="24" fontId="72" numFmtId="3" xfId="0" applyAlignment="1" applyBorder="1" applyFont="1" applyNumberFormat="1">
      <alignment shrinkToFit="0" vertical="center" wrapText="1"/>
    </xf>
    <xf borderId="186" fillId="24" fontId="72" numFmtId="0" xfId="0" applyAlignment="1" applyBorder="1" applyFont="1">
      <alignment readingOrder="0" shrinkToFit="0" vertical="center" wrapText="0"/>
    </xf>
    <xf borderId="187" fillId="24" fontId="72" numFmtId="0" xfId="0" applyAlignment="1" applyBorder="1" applyFont="1">
      <alignment readingOrder="0" shrinkToFit="0" vertical="center" wrapText="0"/>
    </xf>
    <xf borderId="0" fillId="0" fontId="43" numFmtId="0" xfId="0" applyFont="1"/>
    <xf borderId="186" fillId="24" fontId="71" numFmtId="3" xfId="0" applyAlignment="1" applyBorder="1" applyFont="1" applyNumberFormat="1">
      <alignment readingOrder="0" shrinkToFit="0" vertical="center" wrapText="1"/>
    </xf>
    <xf borderId="186" fillId="24" fontId="71" numFmtId="0" xfId="0" applyAlignment="1" applyBorder="1" applyFont="1">
      <alignment readingOrder="0" shrinkToFit="0" vertical="center" wrapText="1"/>
    </xf>
    <xf borderId="186" fillId="24" fontId="71" numFmtId="0" xfId="0" applyAlignment="1" applyBorder="1" applyFont="1">
      <alignment readingOrder="0" shrinkToFit="0" vertical="center" wrapText="1"/>
    </xf>
    <xf borderId="186" fillId="24" fontId="72" numFmtId="0" xfId="0" applyAlignment="1" applyBorder="1" applyFont="1">
      <alignment readingOrder="0" shrinkToFit="0" vertical="center" wrapText="1"/>
    </xf>
    <xf borderId="0" fillId="0" fontId="71" numFmtId="0" xfId="0" applyFont="1"/>
    <xf borderId="185" fillId="24" fontId="6" numFmtId="0" xfId="0" applyAlignment="1" applyBorder="1" applyFont="1">
      <alignment readingOrder="0" shrinkToFit="0" vertical="center" wrapText="0"/>
    </xf>
    <xf borderId="186" fillId="24" fontId="6" numFmtId="0" xfId="0" applyAlignment="1" applyBorder="1" applyFont="1">
      <alignment readingOrder="0" shrinkToFit="0" vertical="center" wrapText="0"/>
    </xf>
    <xf borderId="186" fillId="24" fontId="6" numFmtId="3" xfId="0" applyAlignment="1" applyBorder="1" applyFont="1" applyNumberFormat="1">
      <alignment shrinkToFit="0" vertical="center" wrapText="0"/>
    </xf>
    <xf borderId="186" fillId="24" fontId="6" numFmtId="3" xfId="0" applyAlignment="1" applyBorder="1" applyFont="1" applyNumberFormat="1">
      <alignment readingOrder="0" shrinkToFit="0" vertical="center" wrapText="0"/>
    </xf>
    <xf borderId="186" fillId="24" fontId="6" numFmtId="3" xfId="0" applyAlignment="1" applyBorder="1" applyFont="1" applyNumberFormat="1">
      <alignment readingOrder="0" shrinkToFit="0" vertical="center" wrapText="1"/>
    </xf>
    <xf borderId="186" fillId="24" fontId="6" numFmtId="0" xfId="0" applyAlignment="1" applyBorder="1" applyFont="1">
      <alignment readingOrder="0" shrinkToFit="0" vertical="center" wrapText="0"/>
    </xf>
    <xf borderId="187" fillId="24" fontId="6" numFmtId="0" xfId="0" applyAlignment="1" applyBorder="1" applyFont="1">
      <alignment readingOrder="0" shrinkToFit="0" vertical="center" wrapText="0"/>
    </xf>
    <xf borderId="0" fillId="0" fontId="72" numFmtId="0" xfId="0" applyFont="1"/>
    <xf borderId="186" fillId="24" fontId="6" numFmtId="3" xfId="0" applyAlignment="1" applyBorder="1" applyFont="1" applyNumberFormat="1">
      <alignment shrinkToFit="0" vertical="center" wrapText="1"/>
    </xf>
    <xf borderId="185" fillId="24" fontId="43" numFmtId="0" xfId="0" applyAlignment="1" applyBorder="1" applyFont="1">
      <alignment readingOrder="0" shrinkToFit="0" vertical="center" wrapText="0"/>
    </xf>
    <xf borderId="186" fillId="24" fontId="43" numFmtId="0" xfId="0" applyAlignment="1" applyBorder="1" applyFont="1">
      <alignment readingOrder="0" shrinkToFit="0" vertical="center" wrapText="0"/>
    </xf>
    <xf borderId="186" fillId="24" fontId="43" numFmtId="3" xfId="0" applyAlignment="1" applyBorder="1" applyFont="1" applyNumberFormat="1">
      <alignment shrinkToFit="0" vertical="center" wrapText="0"/>
    </xf>
    <xf borderId="186" fillId="24" fontId="43" numFmtId="3" xfId="0" applyAlignment="1" applyBorder="1" applyFont="1" applyNumberFormat="1">
      <alignment readingOrder="0" shrinkToFit="0" vertical="center" wrapText="0"/>
    </xf>
    <xf borderId="186" fillId="24" fontId="43" numFmtId="3" xfId="0" applyAlignment="1" applyBorder="1" applyFont="1" applyNumberFormat="1">
      <alignment readingOrder="0" shrinkToFit="0" vertical="center" wrapText="1"/>
    </xf>
    <xf borderId="186" fillId="24" fontId="43" numFmtId="0" xfId="0" applyAlignment="1" applyBorder="1" applyFont="1">
      <alignment readingOrder="0" shrinkToFit="0" vertical="center" wrapText="0"/>
    </xf>
    <xf borderId="187" fillId="24" fontId="43" numFmtId="0" xfId="0" applyAlignment="1" applyBorder="1" applyFont="1">
      <alignment readingOrder="0" shrinkToFit="0" vertical="center" wrapText="0"/>
    </xf>
    <xf borderId="186" fillId="24" fontId="43" numFmtId="3" xfId="0" applyAlignment="1" applyBorder="1" applyFont="1" applyNumberFormat="1">
      <alignment shrinkToFit="0" vertical="center" wrapText="1"/>
    </xf>
    <xf borderId="186" fillId="24" fontId="43" numFmtId="0" xfId="0" applyAlignment="1" applyBorder="1" applyFont="1">
      <alignment readingOrder="0" shrinkToFit="0" vertical="center" wrapText="1"/>
    </xf>
    <xf borderId="186" fillId="24" fontId="6" numFmtId="0" xfId="0" applyAlignment="1" applyBorder="1" applyFont="1">
      <alignment readingOrder="0" shrinkToFit="0" vertical="center" wrapText="1"/>
    </xf>
    <xf borderId="186" fillId="24" fontId="6" numFmtId="0" xfId="0" applyAlignment="1" applyBorder="1" applyFont="1">
      <alignment shrinkToFit="0" vertical="center" wrapText="1"/>
    </xf>
    <xf borderId="185" fillId="24" fontId="6" numFmtId="49" xfId="0" applyAlignment="1" applyBorder="1" applyFont="1" applyNumberFormat="1">
      <alignment readingOrder="0" shrinkToFit="0" vertical="center" wrapText="0"/>
    </xf>
    <xf borderId="188" fillId="24" fontId="6" numFmtId="0" xfId="0" applyAlignment="1" applyBorder="1" applyFont="1">
      <alignment readingOrder="0" shrinkToFit="0" vertical="center" wrapText="0"/>
    </xf>
    <xf borderId="189" fillId="24" fontId="6" numFmtId="0" xfId="0" applyAlignment="1" applyBorder="1" applyFont="1">
      <alignment readingOrder="0" shrinkToFit="0" vertical="center" wrapText="0"/>
    </xf>
    <xf borderId="189" fillId="24" fontId="6" numFmtId="3" xfId="0" applyAlignment="1" applyBorder="1" applyFont="1" applyNumberFormat="1">
      <alignment shrinkToFit="0" vertical="center" wrapText="0"/>
    </xf>
    <xf borderId="189" fillId="24" fontId="6" numFmtId="3" xfId="0" applyAlignment="1" applyBorder="1" applyFont="1" applyNumberFormat="1">
      <alignment readingOrder="0" shrinkToFit="0" vertical="center" wrapText="0"/>
    </xf>
    <xf borderId="189" fillId="24" fontId="6" numFmtId="0" xfId="0" applyAlignment="1" applyBorder="1" applyFont="1">
      <alignment readingOrder="0" shrinkToFit="0" vertical="center" wrapText="1"/>
    </xf>
    <xf borderId="189" fillId="24" fontId="6" numFmtId="0" xfId="0" applyAlignment="1" applyBorder="1" applyFont="1">
      <alignment readingOrder="0" shrinkToFit="0" vertical="center" wrapText="0"/>
    </xf>
    <xf borderId="190" fillId="24" fontId="6" numFmtId="0" xfId="0" applyAlignment="1" applyBorder="1" applyFont="1">
      <alignment readingOrder="0" shrinkToFit="0" vertical="center" wrapText="0"/>
    </xf>
    <xf borderId="191" fillId="25" fontId="73" numFmtId="0" xfId="0" applyBorder="1" applyFill="1" applyFont="1"/>
    <xf borderId="192" fillId="25" fontId="73" numFmtId="0" xfId="0" applyBorder="1" applyFont="1"/>
    <xf borderId="192" fillId="25" fontId="73" numFmtId="3" xfId="0" applyBorder="1" applyFont="1" applyNumberFormat="1"/>
    <xf borderId="192" fillId="26" fontId="73" numFmtId="0" xfId="0" applyBorder="1" applyFill="1" applyFont="1"/>
    <xf borderId="193" fillId="25" fontId="73" numFmtId="0" xfId="0" applyBorder="1" applyFont="1"/>
    <xf borderId="179" fillId="25" fontId="73" numFmtId="0" xfId="0" applyBorder="1" applyFont="1"/>
    <xf borderId="179" fillId="25" fontId="73" numFmtId="3" xfId="0" applyAlignment="1" applyBorder="1" applyFont="1" applyNumberFormat="1">
      <alignment horizontal="center"/>
    </xf>
    <xf borderId="179" fillId="26" fontId="73" numFmtId="0" xfId="0" applyBorder="1" applyFont="1"/>
    <xf borderId="193" fillId="0" fontId="6" numFmtId="0" xfId="0" applyBorder="1" applyFont="1"/>
    <xf borderId="179" fillId="0" fontId="6" numFmtId="0" xfId="0" applyBorder="1" applyFont="1"/>
    <xf borderId="179" fillId="0" fontId="6" numFmtId="3" xfId="0" applyBorder="1" applyFont="1" applyNumberFormat="1"/>
    <xf borderId="179" fillId="26" fontId="6" numFmtId="0" xfId="0" applyBorder="1" applyFont="1"/>
    <xf borderId="194" fillId="0" fontId="6" numFmtId="0" xfId="0" applyBorder="1" applyFont="1"/>
    <xf borderId="195" fillId="0" fontId="6" numFmtId="0" xfId="0" applyBorder="1" applyFont="1"/>
    <xf borderId="195" fillId="26" fontId="6" numFmtId="0" xfId="0" applyBorder="1" applyFont="1"/>
    <xf borderId="0" fillId="26" fontId="6" numFmtId="166" xfId="0" applyFont="1" applyNumberFormat="1"/>
    <xf borderId="0" fillId="26" fontId="6" numFmtId="0" xfId="0" applyFont="1"/>
    <xf borderId="0" fillId="26" fontId="6" numFmtId="0" xfId="0" applyAlignment="1" applyFont="1">
      <alignment horizontal="center"/>
    </xf>
    <xf borderId="0" fillId="21" fontId="74" numFmtId="3" xfId="0" applyAlignment="1" applyFont="1" applyNumberFormat="1">
      <alignment horizontal="center" readingOrder="0" shrinkToFit="0" wrapText="1"/>
    </xf>
    <xf borderId="0" fillId="21" fontId="75" numFmtId="3" xfId="0" applyAlignment="1" applyFont="1" applyNumberFormat="1">
      <alignment horizontal="center" readingOrder="0" shrinkToFit="0" wrapText="1"/>
    </xf>
    <xf borderId="0" fillId="21" fontId="73" numFmtId="3" xfId="0" applyAlignment="1" applyFont="1" applyNumberFormat="1">
      <alignment horizontal="center"/>
    </xf>
    <xf borderId="196" fillId="27" fontId="1" numFmtId="3" xfId="0" applyAlignment="1" applyBorder="1" applyFill="1" applyFont="1" applyNumberFormat="1">
      <alignment horizontal="center" readingOrder="0"/>
    </xf>
    <xf borderId="0" fillId="27" fontId="1" numFmtId="3" xfId="0" applyAlignment="1" applyFont="1" applyNumberFormat="1">
      <alignment horizontal="center" readingOrder="0"/>
    </xf>
    <xf borderId="0" fillId="27" fontId="6" numFmtId="3" xfId="0" applyAlignment="1" applyFont="1" applyNumberFormat="1">
      <alignment horizontal="center"/>
    </xf>
    <xf borderId="196" fillId="28" fontId="1" numFmtId="3" xfId="0" applyAlignment="1" applyBorder="1" applyFill="1" applyFont="1" applyNumberFormat="1">
      <alignment horizontal="center" readingOrder="0"/>
    </xf>
    <xf borderId="0" fillId="28" fontId="1" numFmtId="3" xfId="0" applyAlignment="1" applyFont="1" applyNumberFormat="1">
      <alignment horizontal="center" readingOrder="0"/>
    </xf>
    <xf borderId="0" fillId="28" fontId="6" numFmtId="3" xfId="0" applyAlignment="1" applyFont="1" applyNumberFormat="1">
      <alignment horizontal="center" readingOrder="0"/>
    </xf>
    <xf borderId="0" fillId="27" fontId="6" numFmtId="3" xfId="0" applyAlignment="1" applyFont="1" applyNumberFormat="1">
      <alignment horizontal="center" readingOrder="0"/>
    </xf>
    <xf borderId="0" fillId="5" fontId="76" numFmtId="0" xfId="0" applyAlignment="1" applyFont="1">
      <alignment horizontal="center" readingOrder="0" vertical="center"/>
    </xf>
    <xf borderId="0" fillId="0" fontId="6" numFmtId="166" xfId="0" applyFont="1" applyNumberFormat="1"/>
    <xf borderId="0" fillId="5" fontId="76" numFmtId="0" xfId="0" applyAlignment="1" applyFont="1">
      <alignment horizontal="right" readingOrder="0" vertical="center"/>
    </xf>
    <xf borderId="197" fillId="0" fontId="6" numFmtId="0" xfId="0" applyAlignment="1" applyBorder="1" applyFont="1">
      <alignment horizontal="left" readingOrder="0" shrinkToFit="0" vertical="center" wrapText="0"/>
    </xf>
    <xf borderId="198" fillId="0" fontId="6" numFmtId="0" xfId="0" applyAlignment="1" applyBorder="1" applyFont="1">
      <alignment horizontal="left" readingOrder="0" shrinkToFit="0" vertical="center" wrapText="0"/>
    </xf>
    <xf borderId="198" fillId="0" fontId="6" numFmtId="0" xfId="0" applyAlignment="1" applyBorder="1" applyFont="1">
      <alignment horizontal="center" readingOrder="0" shrinkToFit="0" vertical="center" wrapText="0"/>
    </xf>
    <xf borderId="198" fillId="0" fontId="6" numFmtId="49" xfId="0" applyAlignment="1" applyBorder="1" applyFont="1" applyNumberFormat="1">
      <alignment horizontal="center" readingOrder="0" shrinkToFit="0" vertical="center" wrapText="0"/>
    </xf>
    <xf borderId="198" fillId="0" fontId="6" numFmtId="0" xfId="0" applyAlignment="1" applyBorder="1" applyFont="1">
      <alignment horizontal="center" readingOrder="0" shrinkToFit="0" vertical="center" wrapText="0"/>
    </xf>
    <xf borderId="199" fillId="0" fontId="6" numFmtId="0" xfId="0" applyAlignment="1" applyBorder="1" applyFont="1">
      <alignment horizontal="left" readingOrder="0" shrinkToFit="0" vertical="center" wrapText="0"/>
    </xf>
    <xf borderId="200" fillId="0" fontId="6" numFmtId="3" xfId="0" applyAlignment="1" applyBorder="1" applyFont="1" applyNumberFormat="1">
      <alignment readingOrder="0" shrinkToFit="0" vertical="center" wrapText="0"/>
    </xf>
    <xf borderId="112" fillId="0" fontId="6" numFmtId="0" xfId="0" applyAlignment="1" applyBorder="1" applyFont="1">
      <alignment shrinkToFit="0" vertical="center" wrapText="0"/>
    </xf>
    <xf borderId="201" fillId="0" fontId="6" numFmtId="0" xfId="0" applyAlignment="1" applyBorder="1" applyFont="1">
      <alignment shrinkToFit="0" vertical="center" wrapText="0"/>
    </xf>
    <xf borderId="202" fillId="0" fontId="6" numFmtId="3" xfId="0" applyAlignment="1" applyBorder="1" applyFont="1" applyNumberFormat="1">
      <alignment readingOrder="0" shrinkToFit="0" vertical="center" wrapText="0"/>
    </xf>
    <xf borderId="203" fillId="0" fontId="6" numFmtId="3" xfId="0" applyAlignment="1" applyBorder="1" applyFont="1" applyNumberFormat="1">
      <alignment readingOrder="0" shrinkToFit="0" vertical="center" wrapText="0"/>
    </xf>
    <xf borderId="203" fillId="0" fontId="6" numFmtId="0" xfId="0" applyAlignment="1" applyBorder="1" applyFont="1">
      <alignment readingOrder="0" shrinkToFit="0" vertical="center" wrapText="0"/>
    </xf>
    <xf borderId="203" fillId="0" fontId="6" numFmtId="0" xfId="0" applyAlignment="1" applyBorder="1" applyFont="1">
      <alignment horizontal="center" readingOrder="0" shrinkToFit="0" vertical="center" wrapText="0"/>
    </xf>
    <xf borderId="203" fillId="0" fontId="6" numFmtId="0" xfId="0" applyAlignment="1" applyBorder="1" applyFont="1">
      <alignment shrinkToFit="0" vertical="center" wrapText="0"/>
    </xf>
    <xf borderId="204" fillId="0" fontId="6" numFmtId="0" xfId="0" applyAlignment="1" applyBorder="1" applyFont="1">
      <alignment shrinkToFit="0" vertical="center" wrapText="0"/>
    </xf>
    <xf borderId="112" fillId="0" fontId="6" numFmtId="0" xfId="0" applyAlignment="1" applyBorder="1" applyFont="1">
      <alignment horizontal="center" shrinkToFit="0" vertical="center" wrapText="0"/>
    </xf>
    <xf borderId="201" fillId="0" fontId="6" numFmtId="0" xfId="0" applyAlignment="1" applyBorder="1" applyFont="1">
      <alignment readingOrder="0" shrinkToFit="0" vertical="center" wrapText="0"/>
    </xf>
    <xf borderId="203" fillId="0" fontId="6" numFmtId="0" xfId="0" applyAlignment="1" applyBorder="1" applyFont="1">
      <alignment horizontal="center" shrinkToFit="0" vertical="center" wrapText="0"/>
    </xf>
    <xf borderId="204" fillId="0" fontId="6" numFmtId="0" xfId="0" applyAlignment="1" applyBorder="1" applyFont="1">
      <alignment readingOrder="0" shrinkToFit="0" vertical="center" wrapText="0"/>
    </xf>
    <xf borderId="202" fillId="29" fontId="63" numFmtId="3" xfId="0" applyAlignment="1" applyBorder="1" applyFill="1" applyFont="1" applyNumberFormat="1">
      <alignment horizontal="right" readingOrder="0" shrinkToFit="0" vertical="center" wrapText="0"/>
    </xf>
    <xf borderId="200" fillId="27" fontId="63" numFmtId="3" xfId="0" applyAlignment="1" applyBorder="1" applyFont="1" applyNumberFormat="1">
      <alignment horizontal="right" readingOrder="0" shrinkToFit="0" vertical="center" wrapText="0"/>
    </xf>
    <xf borderId="205" fillId="0" fontId="6" numFmtId="3" xfId="0" applyAlignment="1" applyBorder="1" applyFont="1" applyNumberFormat="1">
      <alignment readingOrder="0" shrinkToFit="0" vertical="center" wrapText="0"/>
    </xf>
    <xf borderId="206" fillId="0" fontId="6" numFmtId="3" xfId="0" applyAlignment="1" applyBorder="1" applyFont="1" applyNumberFormat="1">
      <alignment readingOrder="0" shrinkToFit="0" vertical="center" wrapText="0"/>
    </xf>
    <xf borderId="206" fillId="0" fontId="6" numFmtId="0" xfId="0" applyAlignment="1" applyBorder="1" applyFont="1">
      <alignment readingOrder="0" shrinkToFit="0" vertical="center" wrapText="0"/>
    </xf>
    <xf borderId="206" fillId="0" fontId="6" numFmtId="0" xfId="0" applyAlignment="1" applyBorder="1" applyFont="1">
      <alignment horizontal="center" readingOrder="0" shrinkToFit="0" vertical="center" wrapText="0"/>
    </xf>
    <xf borderId="206" fillId="0" fontId="6" numFmtId="0" xfId="0" applyAlignment="1" applyBorder="1" applyFont="1">
      <alignment shrinkToFit="0" vertical="center" wrapText="0"/>
    </xf>
    <xf borderId="206" fillId="0" fontId="6" numFmtId="0" xfId="0" applyAlignment="1" applyBorder="1" applyFont="1">
      <alignment horizontal="center" shrinkToFit="0" vertical="center" wrapText="0"/>
    </xf>
    <xf borderId="207" fillId="0" fontId="6" numFmtId="0" xfId="0" applyAlignment="1" applyBorder="1" applyFont="1">
      <alignment shrinkToFit="0" vertical="center" wrapText="0"/>
    </xf>
    <xf borderId="208" fillId="17" fontId="77" numFmtId="0" xfId="0" applyAlignment="1" applyBorder="1" applyFont="1">
      <alignment horizontal="center" vertical="center"/>
    </xf>
    <xf borderId="209" fillId="0" fontId="8" numFmtId="0" xfId="0" applyBorder="1" applyFont="1"/>
    <xf borderId="210" fillId="17" fontId="77" numFmtId="0" xfId="0" applyAlignment="1" applyBorder="1" applyFont="1">
      <alignment horizontal="center" vertical="center"/>
    </xf>
    <xf borderId="208" fillId="4" fontId="1" numFmtId="0" xfId="0" applyAlignment="1" applyBorder="1" applyFont="1">
      <alignment shrinkToFit="0" vertical="bottom" wrapText="1"/>
    </xf>
    <xf borderId="209" fillId="22" fontId="1" numFmtId="167" xfId="0" applyAlignment="1" applyBorder="1" applyFont="1" applyNumberFormat="1">
      <alignment horizontal="right" readingOrder="0" vertical="center"/>
    </xf>
    <xf borderId="210" fillId="0" fontId="8" numFmtId="0" xfId="0" applyBorder="1" applyFont="1"/>
    <xf borderId="36" fillId="4" fontId="1" numFmtId="0" xfId="0" applyAlignment="1" applyBorder="1" applyFont="1">
      <alignment vertical="bottom"/>
    </xf>
    <xf borderId="36" fillId="4" fontId="78" numFmtId="0" xfId="0" applyAlignment="1" applyBorder="1" applyFont="1">
      <alignment horizontal="center"/>
    </xf>
    <xf borderId="36" fillId="0" fontId="8" numFmtId="0" xfId="0" applyBorder="1" applyFont="1"/>
    <xf borderId="36" fillId="4" fontId="1" numFmtId="0" xfId="0" applyAlignment="1" applyBorder="1" applyFont="1">
      <alignment horizontal="center"/>
    </xf>
    <xf borderId="36" fillId="4" fontId="79" numFmtId="0" xfId="0" applyAlignment="1" applyBorder="1" applyFont="1">
      <alignment horizontal="center" readingOrder="0" vertical="center"/>
    </xf>
    <xf borderId="211" fillId="4" fontId="79" numFmtId="0" xfId="0" applyAlignment="1" applyBorder="1" applyFont="1">
      <alignment horizontal="center" readingOrder="0" vertical="center"/>
    </xf>
    <xf borderId="0" fillId="4" fontId="79" numFmtId="0" xfId="0" applyAlignment="1" applyFont="1">
      <alignment horizontal="center" readingOrder="0" vertical="center"/>
    </xf>
    <xf borderId="0" fillId="4" fontId="80" numFmtId="0" xfId="0" applyAlignment="1" applyFont="1">
      <alignment vertical="bottom"/>
    </xf>
    <xf borderId="212" fillId="4" fontId="1" numFmtId="0" xfId="0" applyAlignment="1" applyBorder="1" applyFont="1">
      <alignment vertical="bottom"/>
    </xf>
    <xf borderId="213" fillId="4" fontId="1" numFmtId="0" xfId="0" applyAlignment="1" applyBorder="1" applyFont="1">
      <alignment vertical="bottom"/>
    </xf>
    <xf borderId="37" fillId="4" fontId="1" numFmtId="0" xfId="0" applyAlignment="1" applyBorder="1" applyFont="1">
      <alignment vertical="bottom"/>
    </xf>
    <xf borderId="36" fillId="9" fontId="81" numFmtId="0" xfId="0" applyAlignment="1" applyBorder="1" applyFont="1">
      <alignment readingOrder="0"/>
    </xf>
    <xf borderId="36" fillId="4" fontId="1" numFmtId="168" xfId="0" applyAlignment="1" applyBorder="1" applyFont="1" applyNumberFormat="1">
      <alignment horizontal="center" vertical="bottom"/>
    </xf>
    <xf borderId="211" fillId="0" fontId="8" numFmtId="0" xfId="0" applyBorder="1" applyFont="1"/>
    <xf borderId="0" fillId="4" fontId="1" numFmtId="0" xfId="0" applyAlignment="1" applyFont="1">
      <alignment vertical="bottom"/>
    </xf>
    <xf borderId="0" fillId="4" fontId="5" numFmtId="0" xfId="0" applyAlignment="1" applyFont="1">
      <alignment horizontal="center" vertical="bottom"/>
    </xf>
    <xf borderId="214" fillId="4" fontId="80" numFmtId="0" xfId="0" applyAlignment="1" applyBorder="1" applyFont="1">
      <alignment vertical="bottom"/>
    </xf>
    <xf borderId="214" fillId="4" fontId="82" numFmtId="0" xfId="0" applyAlignment="1" applyBorder="1" applyFont="1">
      <alignment horizontal="center" readingOrder="0" vertical="bottom"/>
    </xf>
    <xf borderId="2" fillId="4" fontId="80" numFmtId="0" xfId="0" applyAlignment="1" applyBorder="1" applyFont="1">
      <alignment vertical="bottom"/>
    </xf>
    <xf borderId="22" fillId="4" fontId="1" numFmtId="0" xfId="0" applyAlignment="1" applyBorder="1" applyFont="1">
      <alignment vertical="bottom"/>
    </xf>
    <xf borderId="0" fillId="4" fontId="1" numFmtId="0" xfId="0" applyAlignment="1" applyFont="1">
      <alignment horizontal="center" vertical="bottom"/>
    </xf>
    <xf borderId="0" fillId="18" fontId="81" numFmtId="0" xfId="0" applyAlignment="1" applyFont="1">
      <alignment readingOrder="0"/>
    </xf>
    <xf borderId="0" fillId="4" fontId="1" numFmtId="168" xfId="0" applyAlignment="1" applyFont="1" applyNumberFormat="1">
      <alignment horizontal="center" vertical="bottom"/>
    </xf>
    <xf borderId="2" fillId="0" fontId="8" numFmtId="0" xfId="0" applyBorder="1" applyFont="1"/>
    <xf borderId="215" fillId="4" fontId="1" numFmtId="0" xfId="0" applyAlignment="1" applyBorder="1" applyFont="1">
      <alignment vertical="bottom"/>
    </xf>
    <xf borderId="216" fillId="9" fontId="1" numFmtId="0" xfId="0" applyAlignment="1" applyBorder="1" applyFont="1">
      <alignment vertical="bottom"/>
    </xf>
    <xf borderId="217" fillId="9" fontId="1" numFmtId="0" xfId="0" applyAlignment="1" applyBorder="1" applyFont="1">
      <alignment horizontal="center" vertical="bottom"/>
    </xf>
    <xf borderId="0" fillId="4" fontId="1" numFmtId="0" xfId="0" applyAlignment="1" applyFont="1">
      <alignment horizontal="right" vertical="bottom"/>
    </xf>
    <xf borderId="218" fillId="8" fontId="5" numFmtId="0" xfId="0" applyAlignment="1" applyBorder="1" applyFont="1">
      <alignment horizontal="center" readingOrder="0" vertical="bottom"/>
    </xf>
    <xf borderId="219" fillId="8" fontId="5" numFmtId="169" xfId="0" applyAlignment="1" applyBorder="1" applyFont="1" applyNumberFormat="1">
      <alignment horizontal="center" vertical="bottom"/>
    </xf>
    <xf borderId="219" fillId="8" fontId="5" numFmtId="0" xfId="0" applyAlignment="1" applyBorder="1" applyFont="1">
      <alignment horizontal="center" vertical="bottom"/>
    </xf>
    <xf borderId="0" fillId="0" fontId="6" numFmtId="0" xfId="0" applyAlignment="1" applyFont="1">
      <alignment readingOrder="0"/>
    </xf>
    <xf borderId="0" fillId="30" fontId="81" numFmtId="0" xfId="0" applyAlignment="1" applyFill="1" applyFont="1">
      <alignment readingOrder="0"/>
    </xf>
    <xf borderId="220" fillId="9" fontId="1" numFmtId="0" xfId="0" applyAlignment="1" applyBorder="1" applyFont="1">
      <alignment vertical="bottom"/>
    </xf>
    <xf borderId="221" fillId="9" fontId="1" numFmtId="0" xfId="0" applyAlignment="1" applyBorder="1" applyFont="1">
      <alignment horizontal="center" vertical="bottom"/>
    </xf>
    <xf borderId="0" fillId="4" fontId="83" numFmtId="0" xfId="0" applyAlignment="1" applyFont="1">
      <alignment horizontal="right" vertical="bottom"/>
    </xf>
    <xf borderId="0" fillId="4" fontId="80" numFmtId="0" xfId="0" applyAlignment="1" applyFont="1">
      <alignment horizontal="right" readingOrder="0" vertical="bottom"/>
    </xf>
    <xf borderId="218" fillId="31" fontId="5" numFmtId="168" xfId="0" applyAlignment="1" applyBorder="1" applyFill="1" applyFont="1" applyNumberFormat="1">
      <alignment horizontal="center" readingOrder="0" vertical="bottom"/>
    </xf>
    <xf borderId="219" fillId="31" fontId="1" numFmtId="0" xfId="0" applyAlignment="1" applyBorder="1" applyFont="1">
      <alignment horizontal="center" vertical="bottom"/>
    </xf>
    <xf borderId="219" fillId="0" fontId="1" numFmtId="0" xfId="0" applyAlignment="1" applyBorder="1" applyFont="1">
      <alignment horizontal="center" vertical="bottom"/>
    </xf>
    <xf borderId="0" fillId="0" fontId="6" numFmtId="170" xfId="0" applyAlignment="1" applyFont="1" applyNumberFormat="1">
      <alignment readingOrder="0"/>
    </xf>
    <xf borderId="0" fillId="7" fontId="81" numFmtId="0" xfId="0" applyAlignment="1" applyFont="1">
      <alignment readingOrder="0"/>
    </xf>
    <xf borderId="218" fillId="31" fontId="5" numFmtId="168" xfId="0" applyAlignment="1" applyBorder="1" applyFont="1" applyNumberFormat="1">
      <alignment horizontal="center" vertical="bottom"/>
    </xf>
    <xf borderId="0" fillId="0" fontId="6" numFmtId="170" xfId="0" applyFont="1" applyNumberFormat="1"/>
    <xf borderId="0" fillId="4" fontId="1" numFmtId="0" xfId="0" applyAlignment="1" applyFont="1">
      <alignment vertical="bottom"/>
    </xf>
    <xf borderId="43" fillId="4" fontId="1" numFmtId="0" xfId="0" applyAlignment="1" applyBorder="1" applyFont="1">
      <alignment vertical="bottom"/>
    </xf>
    <xf borderId="1" fillId="32" fontId="81" numFmtId="0" xfId="0" applyAlignment="1" applyBorder="1" applyFill="1" applyFont="1">
      <alignment readingOrder="0"/>
    </xf>
    <xf borderId="1" fillId="0" fontId="8" numFmtId="0" xfId="0" applyBorder="1" applyFont="1"/>
    <xf borderId="1" fillId="4" fontId="1" numFmtId="0" xfId="0" applyAlignment="1" applyBorder="1" applyFont="1">
      <alignment vertical="bottom"/>
    </xf>
    <xf borderId="1" fillId="4" fontId="1" numFmtId="168" xfId="0" applyAlignment="1" applyBorder="1" applyFont="1" applyNumberFormat="1">
      <alignment horizontal="center" vertical="bottom"/>
    </xf>
    <xf borderId="3" fillId="0" fontId="8" numFmtId="0" xfId="0" applyBorder="1" applyFont="1"/>
    <xf borderId="220" fillId="9" fontId="1" numFmtId="0" xfId="0" applyAlignment="1" applyBorder="1" applyFont="1">
      <alignment vertical="bottom"/>
    </xf>
    <xf borderId="222" fillId="4" fontId="1" numFmtId="0" xfId="0" applyAlignment="1" applyBorder="1" applyFont="1">
      <alignment horizontal="center" readingOrder="0" vertical="bottom"/>
    </xf>
    <xf borderId="223" fillId="0" fontId="8" numFmtId="0" xfId="0" applyBorder="1" applyFont="1"/>
    <xf borderId="224" fillId="4" fontId="1" numFmtId="0" xfId="0" applyAlignment="1" applyBorder="1" applyFont="1">
      <alignment horizontal="center" vertical="bottom"/>
    </xf>
    <xf borderId="225" fillId="0" fontId="8" numFmtId="0" xfId="0" applyBorder="1" applyFont="1"/>
    <xf borderId="219" fillId="31" fontId="1" numFmtId="0" xfId="0" applyAlignment="1" applyBorder="1" applyFont="1">
      <alignment horizontal="center" readingOrder="0" vertical="bottom"/>
    </xf>
    <xf borderId="22" fillId="4" fontId="5" numFmtId="0" xfId="0" applyAlignment="1" applyBorder="1" applyFont="1">
      <alignment horizontal="center" readingOrder="0" vertical="bottom"/>
    </xf>
    <xf borderId="220" fillId="31" fontId="1" numFmtId="0" xfId="0" applyAlignment="1" applyBorder="1" applyFont="1">
      <alignment horizontal="center" readingOrder="0" vertical="bottom"/>
    </xf>
    <xf borderId="0" fillId="8" fontId="1" numFmtId="0" xfId="0" applyAlignment="1" applyFont="1">
      <alignment horizontal="center" readingOrder="0" vertical="bottom"/>
    </xf>
    <xf borderId="0" fillId="3" fontId="1" numFmtId="0" xfId="0" applyAlignment="1" applyFont="1">
      <alignment horizontal="center" readingOrder="0" vertical="bottom"/>
    </xf>
    <xf borderId="226" fillId="4" fontId="1" numFmtId="0" xfId="0" applyAlignment="1" applyBorder="1" applyFont="1">
      <alignment horizontal="center" readingOrder="0" vertical="bottom"/>
    </xf>
    <xf borderId="0" fillId="4" fontId="1" numFmtId="0" xfId="0" applyAlignment="1" applyFont="1">
      <alignment horizontal="center" readingOrder="0" vertical="bottom"/>
    </xf>
    <xf borderId="215" fillId="4" fontId="1" numFmtId="0" xfId="0" applyAlignment="1" applyBorder="1" applyFont="1">
      <alignment horizontal="center" readingOrder="0" vertical="bottom"/>
    </xf>
    <xf borderId="215" fillId="4" fontId="1" numFmtId="0" xfId="0" applyAlignment="1" applyBorder="1" applyFont="1">
      <alignment vertical="bottom"/>
    </xf>
    <xf borderId="227" fillId="9" fontId="1" numFmtId="0" xfId="0" applyAlignment="1" applyBorder="1" applyFont="1">
      <alignment vertical="bottom"/>
    </xf>
    <xf borderId="228" fillId="9" fontId="1" numFmtId="0" xfId="0" applyAlignment="1" applyBorder="1" applyFont="1">
      <alignment horizontal="center" vertical="bottom"/>
    </xf>
    <xf borderId="229" fillId="4" fontId="5" numFmtId="0" xfId="0" applyAlignment="1" applyBorder="1" applyFont="1">
      <alignment horizontal="center" vertical="bottom"/>
    </xf>
    <xf borderId="214" fillId="4" fontId="1" numFmtId="0" xfId="0" applyAlignment="1" applyBorder="1" applyFont="1">
      <alignment horizontal="center" vertical="bottom"/>
    </xf>
    <xf borderId="227" fillId="31" fontId="5" numFmtId="171" xfId="0" applyAlignment="1" applyBorder="1" applyFont="1" applyNumberFormat="1">
      <alignment horizontal="center" vertical="bottom"/>
    </xf>
    <xf borderId="214" fillId="8" fontId="5" numFmtId="171" xfId="0" applyAlignment="1" applyBorder="1" applyFont="1" applyNumberFormat="1">
      <alignment horizontal="center" vertical="bottom"/>
    </xf>
    <xf borderId="214" fillId="3" fontId="5" numFmtId="171" xfId="0" applyAlignment="1" applyBorder="1" applyFont="1" applyNumberFormat="1">
      <alignment horizontal="center" vertical="bottom"/>
    </xf>
    <xf borderId="230" fillId="4" fontId="5" numFmtId="172" xfId="0" applyAlignment="1" applyBorder="1" applyFont="1" applyNumberFormat="1">
      <alignment horizontal="center" vertical="bottom"/>
    </xf>
    <xf borderId="214" fillId="4" fontId="5" numFmtId="172" xfId="0" applyAlignment="1" applyBorder="1" applyFont="1" applyNumberFormat="1">
      <alignment horizontal="center" vertical="bottom"/>
    </xf>
    <xf borderId="219" fillId="4" fontId="5" numFmtId="172" xfId="0" applyAlignment="1" applyBorder="1" applyFont="1" applyNumberFormat="1">
      <alignment horizontal="center" vertical="bottom"/>
    </xf>
    <xf borderId="214" fillId="4" fontId="1" numFmtId="0" xfId="0" applyAlignment="1" applyBorder="1" applyFont="1">
      <alignment vertical="bottom"/>
    </xf>
    <xf borderId="219" fillId="4" fontId="1" numFmtId="0" xfId="0" applyAlignment="1" applyBorder="1" applyFont="1">
      <alignment vertical="bottom"/>
    </xf>
    <xf borderId="215" fillId="0" fontId="8" numFmtId="0" xfId="0" applyBorder="1" applyFont="1"/>
    <xf borderId="226" fillId="4" fontId="1" numFmtId="0" xfId="0" applyAlignment="1" applyBorder="1" applyFont="1">
      <alignment vertical="bottom"/>
    </xf>
    <xf borderId="22" fillId="4" fontId="81" numFmtId="49" xfId="0" applyAlignment="1" applyBorder="1" applyFont="1" applyNumberFormat="1">
      <alignment horizontal="left" vertical="bottom"/>
    </xf>
    <xf borderId="0" fillId="4" fontId="1" numFmtId="0" xfId="0" applyAlignment="1" applyFont="1">
      <alignment readingOrder="0"/>
    </xf>
    <xf borderId="220" fillId="4" fontId="1" numFmtId="0" xfId="0" applyAlignment="1" applyBorder="1" applyFont="1">
      <alignment horizontal="center" vertical="bottom"/>
    </xf>
    <xf borderId="0" fillId="4" fontId="1" numFmtId="0" xfId="0" applyAlignment="1" applyFont="1">
      <alignment horizontal="center" vertical="bottom"/>
    </xf>
    <xf borderId="226" fillId="4" fontId="1" numFmtId="0" xfId="0" applyAlignment="1" applyBorder="1" applyFont="1">
      <alignment horizontal="center" vertical="bottom"/>
    </xf>
    <xf borderId="215" fillId="4" fontId="1" numFmtId="0" xfId="0" applyAlignment="1" applyBorder="1" applyFont="1">
      <alignment horizontal="center" vertical="bottom"/>
    </xf>
    <xf borderId="0" fillId="4" fontId="1" numFmtId="9" xfId="0" applyAlignment="1" applyFont="1" applyNumberFormat="1">
      <alignment horizontal="center" vertical="bottom"/>
    </xf>
    <xf borderId="215" fillId="4" fontId="1" numFmtId="9" xfId="0" applyAlignment="1" applyBorder="1" applyFont="1" applyNumberFormat="1">
      <alignment horizontal="center" vertical="bottom"/>
    </xf>
    <xf borderId="216" fillId="18" fontId="1" numFmtId="0" xfId="0" applyAlignment="1" applyBorder="1" applyFont="1">
      <alignment vertical="bottom"/>
    </xf>
    <xf borderId="217" fillId="18" fontId="1" numFmtId="0" xfId="0" applyAlignment="1" applyBorder="1" applyFont="1">
      <alignment horizontal="center" vertical="bottom"/>
    </xf>
    <xf borderId="22" fillId="4" fontId="1" numFmtId="0" xfId="0" applyAlignment="1" applyBorder="1" applyFont="1">
      <alignment vertical="bottom"/>
    </xf>
    <xf borderId="220" fillId="18" fontId="1" numFmtId="0" xfId="0" applyAlignment="1" applyBorder="1" applyFont="1">
      <alignment vertical="bottom"/>
    </xf>
    <xf borderId="221" fillId="18" fontId="1" numFmtId="0" xfId="0" applyAlignment="1" applyBorder="1" applyFont="1">
      <alignment horizontal="center" vertical="bottom"/>
    </xf>
    <xf borderId="220" fillId="18" fontId="1" numFmtId="0" xfId="0" applyAlignment="1" applyBorder="1" applyFont="1">
      <alignment vertical="bottom"/>
    </xf>
    <xf borderId="0" fillId="4" fontId="79" numFmtId="0" xfId="0" applyAlignment="1" applyFont="1">
      <alignment horizontal="center" vertical="center"/>
    </xf>
    <xf borderId="2" fillId="4" fontId="79" numFmtId="0" xfId="0" applyAlignment="1" applyBorder="1" applyFont="1">
      <alignment horizontal="center"/>
    </xf>
    <xf borderId="0" fillId="4" fontId="79" numFmtId="0" xfId="0" applyAlignment="1" applyFont="1">
      <alignment horizontal="center" vertical="top"/>
    </xf>
    <xf borderId="2" fillId="4" fontId="1" numFmtId="0" xfId="0" applyAlignment="1" applyBorder="1" applyFont="1">
      <alignment vertical="bottom"/>
    </xf>
    <xf borderId="227" fillId="18" fontId="1" numFmtId="0" xfId="0" applyAlignment="1" applyBorder="1" applyFont="1">
      <alignment vertical="bottom"/>
    </xf>
    <xf borderId="228" fillId="18" fontId="1" numFmtId="0" xfId="0" applyAlignment="1" applyBorder="1" applyFont="1">
      <alignment horizontal="center" vertical="bottom"/>
    </xf>
    <xf borderId="216" fillId="30" fontId="1" numFmtId="0" xfId="0" applyAlignment="1" applyBorder="1" applyFont="1">
      <alignment vertical="bottom"/>
    </xf>
    <xf borderId="217" fillId="30" fontId="1" numFmtId="0" xfId="0" applyAlignment="1" applyBorder="1" applyFont="1">
      <alignment horizontal="center" vertical="bottom"/>
    </xf>
    <xf borderId="220" fillId="30" fontId="1" numFmtId="0" xfId="0" applyAlignment="1" applyBorder="1" applyFont="1">
      <alignment vertical="bottom"/>
    </xf>
    <xf borderId="221" fillId="30" fontId="1" numFmtId="0" xfId="0" applyAlignment="1" applyBorder="1" applyFont="1">
      <alignment horizontal="center" vertical="bottom"/>
    </xf>
    <xf borderId="220" fillId="30" fontId="1" numFmtId="0" xfId="0" applyAlignment="1" applyBorder="1" applyFont="1">
      <alignment vertical="bottom"/>
    </xf>
    <xf borderId="227" fillId="30" fontId="1" numFmtId="0" xfId="0" applyAlignment="1" applyBorder="1" applyFont="1">
      <alignment vertical="bottom"/>
    </xf>
    <xf borderId="228" fillId="30" fontId="1" numFmtId="0" xfId="0" applyAlignment="1" applyBorder="1" applyFont="1">
      <alignment horizontal="center" vertical="bottom"/>
    </xf>
    <xf borderId="216" fillId="7" fontId="1" numFmtId="0" xfId="0" applyAlignment="1" applyBorder="1" applyFont="1">
      <alignment vertical="bottom"/>
    </xf>
    <xf borderId="217" fillId="7" fontId="1" numFmtId="0" xfId="0" applyAlignment="1" applyBorder="1" applyFont="1">
      <alignment horizontal="center" vertical="bottom"/>
    </xf>
    <xf borderId="220" fillId="7" fontId="1" numFmtId="0" xfId="0" applyAlignment="1" applyBorder="1" applyFont="1">
      <alignment vertical="bottom"/>
    </xf>
    <xf borderId="221" fillId="7" fontId="1" numFmtId="0" xfId="0" applyAlignment="1" applyBorder="1" applyFont="1">
      <alignment horizontal="center" vertical="bottom"/>
    </xf>
    <xf borderId="221" fillId="7" fontId="1" numFmtId="0" xfId="0" applyAlignment="1" applyBorder="1" applyFont="1">
      <alignment horizontal="center" vertical="bottom"/>
    </xf>
    <xf borderId="227" fillId="7" fontId="1" numFmtId="0" xfId="0" applyAlignment="1" applyBorder="1" applyFont="1">
      <alignment vertical="bottom"/>
    </xf>
    <xf borderId="228" fillId="7" fontId="1" numFmtId="0" xfId="0" applyAlignment="1" applyBorder="1" applyFont="1">
      <alignment horizontal="center" vertical="bottom"/>
    </xf>
    <xf borderId="216" fillId="32" fontId="1" numFmtId="0" xfId="0" applyAlignment="1" applyBorder="1" applyFont="1">
      <alignment vertical="bottom"/>
    </xf>
    <xf borderId="217" fillId="32" fontId="1" numFmtId="0" xfId="0" applyAlignment="1" applyBorder="1" applyFont="1">
      <alignment horizontal="center" vertical="bottom"/>
    </xf>
    <xf borderId="220" fillId="32" fontId="1" numFmtId="0" xfId="0" applyAlignment="1" applyBorder="1" applyFont="1">
      <alignment vertical="bottom"/>
    </xf>
    <xf borderId="221" fillId="32" fontId="1" numFmtId="0" xfId="0" applyAlignment="1" applyBorder="1" applyFont="1">
      <alignment horizontal="center" vertical="bottom"/>
    </xf>
    <xf borderId="229" fillId="4" fontId="1" numFmtId="0" xfId="0" applyAlignment="1" applyBorder="1" applyFont="1">
      <alignment vertical="bottom"/>
    </xf>
    <xf borderId="214" fillId="4" fontId="1" numFmtId="0" xfId="0" applyAlignment="1" applyBorder="1" applyFont="1">
      <alignment readingOrder="0"/>
    </xf>
    <xf borderId="227" fillId="4" fontId="1" numFmtId="0" xfId="0" applyAlignment="1" applyBorder="1" applyFont="1">
      <alignment horizontal="center" vertical="bottom"/>
    </xf>
    <xf borderId="214" fillId="4" fontId="1" numFmtId="0" xfId="0" applyAlignment="1" applyBorder="1" applyFont="1">
      <alignment horizontal="center" vertical="bottom"/>
    </xf>
    <xf borderId="230" fillId="4" fontId="1" numFmtId="0" xfId="0" applyAlignment="1" applyBorder="1" applyFont="1">
      <alignment horizontal="center" vertical="bottom"/>
    </xf>
    <xf borderId="219" fillId="4" fontId="1" numFmtId="0" xfId="0" applyAlignment="1" applyBorder="1" applyFont="1">
      <alignment horizontal="center" vertical="bottom"/>
    </xf>
    <xf borderId="214" fillId="4" fontId="1" numFmtId="9" xfId="0" applyAlignment="1" applyBorder="1" applyFont="1" applyNumberFormat="1">
      <alignment horizontal="center" vertical="bottom"/>
    </xf>
    <xf borderId="219" fillId="4" fontId="1" numFmtId="9" xfId="0" applyAlignment="1" applyBorder="1" applyFont="1" applyNumberFormat="1">
      <alignment horizontal="center" vertical="bottom"/>
    </xf>
    <xf borderId="22" fillId="4" fontId="1" numFmtId="0" xfId="0" applyAlignment="1" applyBorder="1" applyFont="1">
      <alignment vertical="bottom"/>
    </xf>
    <xf borderId="227" fillId="32" fontId="1" numFmtId="0" xfId="0" applyAlignment="1" applyBorder="1" applyFont="1">
      <alignment vertical="bottom"/>
    </xf>
    <xf borderId="228" fillId="32" fontId="1" numFmtId="0" xfId="0" applyAlignment="1" applyBorder="1" applyFont="1">
      <alignment horizontal="center" vertical="bottom"/>
    </xf>
    <xf borderId="22" fillId="4" fontId="80" numFmtId="0" xfId="0" applyAlignment="1" applyBorder="1" applyFont="1">
      <alignment vertical="bottom"/>
    </xf>
    <xf borderId="43" fillId="4" fontId="80" numFmtId="0" xfId="0" applyAlignment="1" applyBorder="1" applyFont="1">
      <alignment vertical="bottom"/>
    </xf>
    <xf borderId="1" fillId="4" fontId="80" numFmtId="0" xfId="0" applyAlignment="1" applyBorder="1" applyFont="1">
      <alignment vertical="bottom"/>
    </xf>
    <xf borderId="3" fillId="4" fontId="1" numFmtId="0" xfId="0" applyAlignment="1" applyBorder="1" applyFont="1">
      <alignment vertical="bottom"/>
    </xf>
    <xf borderId="231" fillId="4" fontId="80" numFmtId="0" xfId="0" applyAlignment="1" applyBorder="1" applyFont="1">
      <alignment vertical="bottom"/>
    </xf>
    <xf borderId="231" fillId="4" fontId="1" numFmtId="0" xfId="0" applyAlignment="1" applyBorder="1" applyFont="1">
      <alignment vertical="bottom"/>
    </xf>
    <xf borderId="231" fillId="4" fontId="80" numFmtId="0" xfId="0" applyAlignment="1" applyBorder="1" applyFont="1">
      <alignment readingOrder="0" vertical="bottom"/>
    </xf>
    <xf borderId="0" fillId="4" fontId="5" numFmtId="0" xfId="0" applyAlignment="1" applyFont="1">
      <alignment horizontal="center" readingOrder="0" vertical="bottom"/>
    </xf>
    <xf borderId="220" fillId="0" fontId="6" numFmtId="0" xfId="0" applyAlignment="1" applyBorder="1" applyFont="1">
      <alignment readingOrder="0"/>
    </xf>
    <xf borderId="220" fillId="0" fontId="6" numFmtId="0" xfId="0" applyBorder="1" applyFont="1"/>
    <xf borderId="0" fillId="0" fontId="6" numFmtId="0" xfId="0" applyFont="1"/>
    <xf borderId="215" fillId="0" fontId="6" numFmtId="0" xfId="0" applyBorder="1" applyFont="1"/>
    <xf borderId="226" fillId="0" fontId="6" numFmtId="0" xfId="0" applyAlignment="1" applyBorder="1" applyFont="1">
      <alignment readingOrder="0"/>
    </xf>
    <xf borderId="232" fillId="0" fontId="1" numFmtId="173" xfId="0" applyAlignment="1" applyBorder="1" applyFont="1" applyNumberFormat="1">
      <alignment horizontal="right" vertical="bottom"/>
    </xf>
    <xf borderId="0" fillId="0" fontId="1" numFmtId="0" xfId="0" applyAlignment="1" applyFont="1">
      <alignment vertical="bottom"/>
    </xf>
    <xf borderId="233" fillId="0" fontId="1" numFmtId="0" xfId="0" applyAlignment="1" applyBorder="1" applyFont="1">
      <alignment vertical="bottom"/>
    </xf>
    <xf quotePrefix="1" borderId="0" fillId="0" fontId="1" numFmtId="0" xfId="0" applyAlignment="1" applyFont="1">
      <alignment readingOrder="0" vertical="bottom"/>
    </xf>
    <xf borderId="0" fillId="0" fontId="1" numFmtId="0" xfId="0" applyAlignment="1" applyFont="1">
      <alignment readingOrder="0" vertical="bottom"/>
    </xf>
    <xf borderId="0" fillId="0" fontId="6" numFmtId="169" xfId="0" applyFont="1" applyNumberFormat="1"/>
    <xf borderId="0" fillId="0" fontId="6" numFmtId="168" xfId="0" applyFont="1" applyNumberFormat="1"/>
    <xf borderId="220" fillId="0" fontId="6" numFmtId="0" xfId="0" applyBorder="1" applyFont="1"/>
    <xf borderId="226" fillId="0" fontId="6" numFmtId="0" xfId="0" applyBorder="1" applyFont="1"/>
    <xf borderId="233" fillId="0" fontId="6" numFmtId="0" xfId="0" applyBorder="1" applyFont="1"/>
    <xf borderId="0" fillId="0" fontId="6" numFmtId="0" xfId="0" applyFont="1"/>
    <xf borderId="220" fillId="0" fontId="6" numFmtId="9" xfId="0" applyBorder="1" applyFont="1" applyNumberFormat="1"/>
    <xf borderId="0" fillId="0" fontId="6" numFmtId="174" xfId="0" applyFont="1" applyNumberFormat="1"/>
    <xf borderId="220" fillId="0" fontId="6" numFmtId="9" xfId="0" applyAlignment="1" applyBorder="1" applyFont="1" applyNumberFormat="1">
      <alignment readingOrder="0"/>
    </xf>
    <xf borderId="0" fillId="0" fontId="6" numFmtId="9" xfId="0" applyAlignment="1" applyFont="1" applyNumberFormat="1">
      <alignment readingOrder="0"/>
    </xf>
    <xf borderId="0" fillId="0" fontId="6" numFmtId="174" xfId="0" applyAlignment="1" applyFont="1" applyNumberFormat="1">
      <alignment readingOrder="0"/>
    </xf>
    <xf borderId="0" fillId="0" fontId="80" numFmtId="0" xfId="0" applyAlignment="1" applyFont="1">
      <alignment vertical="bottom"/>
    </xf>
    <xf borderId="0" fillId="0" fontId="80" numFmtId="0" xfId="0" applyAlignment="1" applyFont="1">
      <alignment vertical="bottom"/>
    </xf>
    <xf borderId="220" fillId="0" fontId="80" numFmtId="0" xfId="0" applyAlignment="1" applyBorder="1" applyFont="1">
      <alignment vertical="bottom"/>
    </xf>
    <xf borderId="0" fillId="0" fontId="80" numFmtId="174" xfId="0" applyAlignment="1" applyFont="1" applyNumberFormat="1">
      <alignment horizontal="right" vertical="bottom"/>
    </xf>
    <xf borderId="215" fillId="0" fontId="80" numFmtId="174" xfId="0" applyAlignment="1" applyBorder="1" applyFont="1" applyNumberFormat="1">
      <alignment horizontal="right" vertical="bottom"/>
    </xf>
    <xf borderId="0" fillId="0" fontId="80" numFmtId="0" xfId="0" applyAlignment="1" applyFont="1">
      <alignment readingOrder="0" vertical="bottom"/>
    </xf>
    <xf borderId="0" fillId="0" fontId="80" numFmtId="169" xfId="0" applyAlignment="1" applyFont="1" applyNumberFormat="1">
      <alignment vertical="bottom"/>
    </xf>
    <xf borderId="0" fillId="0" fontId="80" numFmtId="168" xfId="0" applyAlignment="1" applyFont="1" applyNumberFormat="1">
      <alignment horizontal="right" vertical="bottom"/>
    </xf>
    <xf borderId="220" fillId="0" fontId="80" numFmtId="9" xfId="0" applyAlignment="1" applyBorder="1" applyFont="1" applyNumberFormat="1">
      <alignment readingOrder="0" vertical="bottom"/>
    </xf>
    <xf borderId="0" fillId="0" fontId="80" numFmtId="0" xfId="0" applyAlignment="1" applyFont="1">
      <alignment horizontal="left" readingOrder="0" vertical="bottom"/>
    </xf>
    <xf borderId="220" fillId="0" fontId="80" numFmtId="174" xfId="0" applyAlignment="1" applyBorder="1" applyFont="1" applyNumberFormat="1">
      <alignment horizontal="right" vertical="bottom"/>
    </xf>
    <xf borderId="215" fillId="0" fontId="80" numFmtId="0" xfId="0" applyAlignment="1" applyBorder="1" applyFont="1">
      <alignment vertical="bottom"/>
    </xf>
    <xf borderId="226" fillId="0" fontId="80" numFmtId="9" xfId="0" applyAlignment="1" applyBorder="1" applyFont="1" applyNumberFormat="1">
      <alignment readingOrder="0" vertical="bottom"/>
    </xf>
    <xf borderId="0" fillId="0" fontId="80" numFmtId="9" xfId="0" applyAlignment="1" applyFont="1" applyNumberFormat="1">
      <alignment readingOrder="0" vertical="bottom"/>
    </xf>
    <xf borderId="220" fillId="0" fontId="6" numFmtId="174" xfId="0" applyBorder="1" applyFont="1" applyNumberFormat="1"/>
    <xf borderId="215" fillId="0" fontId="6" numFmtId="0" xfId="0" applyBorder="1" applyFont="1"/>
    <xf borderId="220" fillId="0" fontId="80" numFmtId="9" xfId="0" applyAlignment="1" applyBorder="1" applyFont="1" applyNumberFormat="1">
      <alignment horizontal="right" readingOrder="0" vertical="bottom"/>
    </xf>
    <xf borderId="0" fillId="0" fontId="80" numFmtId="9" xfId="0" applyAlignment="1" applyFont="1" applyNumberFormat="1">
      <alignment horizontal="right" readingOrder="0" vertical="bottom"/>
    </xf>
    <xf borderId="0" fillId="0" fontId="80" numFmtId="0" xfId="0" applyAlignment="1" applyFont="1">
      <alignment horizontal="right" vertical="bottom"/>
    </xf>
    <xf borderId="0" fillId="0" fontId="80" numFmtId="175" xfId="0" applyAlignment="1" applyFont="1" applyNumberFormat="1">
      <alignment readingOrder="0" vertical="bottom"/>
    </xf>
    <xf borderId="0" fillId="0" fontId="80" numFmtId="10" xfId="0" applyAlignment="1" applyFont="1" applyNumberFormat="1">
      <alignment readingOrder="0" vertical="bottom"/>
    </xf>
    <xf borderId="226" fillId="0" fontId="80" numFmtId="0" xfId="0" applyAlignment="1" applyBorder="1" applyFont="1">
      <alignment vertical="bottom"/>
    </xf>
    <xf borderId="220" fillId="0" fontId="80" numFmtId="0" xfId="0" applyAlignment="1" applyBorder="1" applyFont="1">
      <alignment readingOrder="0" vertical="bottom"/>
    </xf>
    <xf quotePrefix="1" borderId="0" fillId="0" fontId="6" numFmtId="0" xfId="0" applyAlignment="1" applyFont="1">
      <alignment readingOrder="0"/>
    </xf>
    <xf borderId="215" fillId="0" fontId="80" numFmtId="0" xfId="0" applyAlignment="1" applyBorder="1" applyFont="1">
      <alignment vertical="bottom"/>
    </xf>
    <xf borderId="0" fillId="0" fontId="6" numFmtId="9" xfId="0" applyFont="1" applyNumberFormat="1"/>
    <xf borderId="215" fillId="0" fontId="6" numFmtId="174" xfId="0" applyBorder="1" applyFont="1" applyNumberFormat="1"/>
    <xf borderId="233" fillId="0" fontId="80" numFmtId="0" xfId="0" applyAlignment="1" applyBorder="1" applyFont="1">
      <alignment vertical="bottom"/>
    </xf>
    <xf borderId="215" fillId="0" fontId="6" numFmtId="174" xfId="0" applyAlignment="1" applyBorder="1" applyFont="1" applyNumberFormat="1">
      <alignment readingOrder="0"/>
    </xf>
    <xf borderId="220" fillId="0" fontId="80" numFmtId="0" xfId="0" applyAlignment="1" applyBorder="1" applyFont="1">
      <alignment horizontal="right" readingOrder="0" vertical="bottom"/>
    </xf>
    <xf borderId="215" fillId="0" fontId="6" numFmtId="0" xfId="0" applyAlignment="1" applyBorder="1" applyFont="1">
      <alignment readingOrder="0"/>
    </xf>
    <xf borderId="215" fillId="0" fontId="6" numFmtId="168" xfId="0" applyBorder="1" applyFont="1" applyNumberFormat="1"/>
    <xf borderId="220" fillId="0" fontId="80" numFmtId="175" xfId="0" applyAlignment="1" applyBorder="1" applyFont="1" applyNumberFormat="1">
      <alignment readingOrder="0" vertical="bottom"/>
    </xf>
    <xf borderId="226" fillId="0" fontId="1" numFmtId="9" xfId="0" applyAlignment="1" applyBorder="1" applyFont="1" applyNumberFormat="1">
      <alignment horizontal="right" vertical="bottom"/>
    </xf>
    <xf borderId="0" fillId="0" fontId="1" numFmtId="9" xfId="0" applyAlignment="1" applyFont="1" applyNumberFormat="1">
      <alignment horizontal="right" vertical="bottom"/>
    </xf>
    <xf borderId="233" fillId="0" fontId="1" numFmtId="9" xfId="0" applyAlignment="1" applyBorder="1" applyFont="1" applyNumberFormat="1">
      <alignment horizontal="right" vertical="bottom"/>
    </xf>
    <xf borderId="1" fillId="0" fontId="6" numFmtId="0" xfId="0" applyBorder="1" applyFont="1"/>
    <xf borderId="1" fillId="0" fontId="6" numFmtId="0" xfId="0" applyBorder="1" applyFont="1"/>
    <xf borderId="234" fillId="0" fontId="6" numFmtId="0" xfId="0" applyAlignment="1" applyBorder="1" applyFont="1">
      <alignment horizontal="center"/>
    </xf>
    <xf borderId="1" fillId="0" fontId="6" numFmtId="0" xfId="0" applyAlignment="1" applyBorder="1" applyFont="1">
      <alignment horizontal="center"/>
    </xf>
    <xf borderId="1" fillId="0" fontId="6" numFmtId="0" xfId="0" applyAlignment="1" applyBorder="1" applyFont="1">
      <alignment horizontal="center" readingOrder="0"/>
    </xf>
    <xf borderId="235" fillId="0" fontId="6" numFmtId="0" xfId="0" applyAlignment="1" applyBorder="1" applyFont="1">
      <alignment horizontal="center"/>
    </xf>
    <xf borderId="236" fillId="0" fontId="6" numFmtId="0" xfId="0" applyAlignment="1" applyBorder="1" applyFont="1">
      <alignment horizontal="center"/>
    </xf>
    <xf borderId="237" fillId="0" fontId="6" numFmtId="0" xfId="0" applyAlignment="1" applyBorder="1" applyFont="1">
      <alignment horizontal="center"/>
    </xf>
    <xf borderId="236" fillId="0" fontId="1" numFmtId="173" xfId="0" applyAlignment="1" applyBorder="1" applyFont="1" applyNumberFormat="1">
      <alignment horizontal="center" vertical="bottom"/>
    </xf>
    <xf borderId="1" fillId="0" fontId="1" numFmtId="0" xfId="0" applyAlignment="1" applyBorder="1" applyFont="1">
      <alignment horizontal="center" vertical="bottom"/>
    </xf>
    <xf borderId="220" fillId="0" fontId="6" numFmtId="9" xfId="0" applyAlignment="1" applyBorder="1" applyFont="1" applyNumberFormat="1">
      <alignment horizontal="center"/>
    </xf>
    <xf borderId="0" fillId="0" fontId="6" numFmtId="0" xfId="0" applyAlignment="1" applyFont="1">
      <alignment horizontal="center"/>
    </xf>
    <xf borderId="220" fillId="0" fontId="6" numFmtId="174" xfId="0" applyAlignment="1" applyBorder="1" applyFont="1" applyNumberFormat="1">
      <alignment horizontal="center"/>
    </xf>
    <xf borderId="215" fillId="0" fontId="6" numFmtId="0" xfId="0" applyAlignment="1" applyBorder="1" applyFont="1">
      <alignment horizontal="center"/>
    </xf>
    <xf borderId="220" fillId="0" fontId="6" numFmtId="0" xfId="0" applyAlignment="1" applyBorder="1" applyFont="1">
      <alignment horizontal="center"/>
    </xf>
    <xf borderId="0" fillId="33" fontId="6" numFmtId="0" xfId="0" applyFill="1" applyFont="1"/>
    <xf borderId="220" fillId="33" fontId="6" numFmtId="9" xfId="0" applyAlignment="1" applyBorder="1" applyFont="1" applyNumberFormat="1">
      <alignment horizontal="center"/>
    </xf>
    <xf borderId="0" fillId="33" fontId="6" numFmtId="0" xfId="0" applyAlignment="1" applyFont="1">
      <alignment horizontal="center"/>
    </xf>
    <xf borderId="0" fillId="33" fontId="6" numFmtId="9" xfId="0" applyAlignment="1" applyFont="1" applyNumberFormat="1">
      <alignment horizontal="center" readingOrder="0"/>
    </xf>
    <xf borderId="220" fillId="33" fontId="6" numFmtId="174" xfId="0" applyAlignment="1" applyBorder="1" applyFont="1" applyNumberFormat="1">
      <alignment horizontal="center"/>
    </xf>
    <xf borderId="215" fillId="33" fontId="6" numFmtId="0" xfId="0" applyAlignment="1" applyBorder="1" applyFont="1">
      <alignment horizontal="center"/>
    </xf>
    <xf borderId="0" fillId="33" fontId="6" numFmtId="9" xfId="0" applyAlignment="1" applyFont="1" applyNumberFormat="1">
      <alignment horizontal="center"/>
    </xf>
    <xf borderId="220" fillId="33" fontId="6" numFmtId="175" xfId="0" applyAlignment="1" applyBorder="1" applyFont="1" applyNumberFormat="1">
      <alignment horizontal="center"/>
    </xf>
    <xf borderId="0" fillId="33" fontId="6" numFmtId="175" xfId="0" applyAlignment="1" applyFont="1" applyNumberFormat="1">
      <alignment horizontal="center"/>
    </xf>
    <xf borderId="220" fillId="33" fontId="6" numFmtId="0" xfId="0" applyAlignment="1" applyBorder="1" applyFont="1">
      <alignment horizontal="center"/>
    </xf>
    <xf borderId="214" fillId="33" fontId="80" numFmtId="0" xfId="0" applyAlignment="1" applyBorder="1" applyFont="1">
      <alignment vertical="bottom"/>
    </xf>
    <xf borderId="214" fillId="33" fontId="6" numFmtId="0" xfId="0" applyBorder="1" applyFont="1"/>
    <xf borderId="227" fillId="33" fontId="6" numFmtId="9" xfId="0" applyAlignment="1" applyBorder="1" applyFont="1" applyNumberFormat="1">
      <alignment horizontal="center"/>
    </xf>
    <xf borderId="214" fillId="33" fontId="6" numFmtId="0" xfId="0" applyAlignment="1" applyBorder="1" applyFont="1">
      <alignment horizontal="center"/>
    </xf>
    <xf borderId="227" fillId="33" fontId="6" numFmtId="174" xfId="0" applyAlignment="1" applyBorder="1" applyFont="1" applyNumberFormat="1">
      <alignment horizontal="center"/>
    </xf>
    <xf borderId="219" fillId="33" fontId="6" numFmtId="0" xfId="0" applyAlignment="1" applyBorder="1" applyFont="1">
      <alignment horizontal="center"/>
    </xf>
    <xf borderId="214" fillId="33" fontId="6" numFmtId="9" xfId="0" applyAlignment="1" applyBorder="1" applyFont="1" applyNumberFormat="1">
      <alignment horizontal="center"/>
    </xf>
    <xf borderId="0" fillId="0" fontId="6" numFmtId="174" xfId="0" applyAlignment="1" applyFont="1" applyNumberFormat="1">
      <alignment horizontal="center"/>
    </xf>
    <xf borderId="0" fillId="33" fontId="6" numFmtId="0" xfId="0" applyAlignment="1" applyFont="1">
      <alignment readingOrder="0"/>
    </xf>
    <xf borderId="220" fillId="33" fontId="6" numFmtId="9" xfId="0" applyAlignment="1" applyBorder="1" applyFont="1" applyNumberFormat="1">
      <alignment readingOrder="0"/>
    </xf>
    <xf borderId="0" fillId="33" fontId="6" numFmtId="9" xfId="0" applyAlignment="1" applyFont="1" applyNumberFormat="1">
      <alignment readingOrder="0"/>
    </xf>
    <xf borderId="220" fillId="33" fontId="6" numFmtId="0" xfId="0" applyBorder="1" applyFont="1"/>
    <xf borderId="0" fillId="33" fontId="6" numFmtId="174" xfId="0" applyFont="1" applyNumberFormat="1"/>
    <xf borderId="215" fillId="33" fontId="6" numFmtId="0" xfId="0" applyBorder="1" applyFont="1"/>
    <xf borderId="0" fillId="33" fontId="6" numFmtId="10" xfId="0" applyAlignment="1" applyFont="1" applyNumberFormat="1">
      <alignment horizontal="center"/>
    </xf>
    <xf borderId="0" fillId="33" fontId="6" numFmtId="174" xfId="0" applyAlignment="1" applyFont="1" applyNumberFormat="1">
      <alignment horizontal="center"/>
    </xf>
    <xf borderId="227" fillId="33" fontId="6" numFmtId="0" xfId="0" applyAlignment="1" applyBorder="1" applyFont="1">
      <alignment horizontal="center"/>
    </xf>
    <xf borderId="214" fillId="33" fontId="6" numFmtId="174" xfId="0" applyAlignment="1" applyBorder="1" applyFont="1" applyNumberFormat="1">
      <alignment horizontal="center"/>
    </xf>
    <xf borderId="0" fillId="0" fontId="6" numFmtId="9" xfId="0" applyAlignment="1" applyFont="1" applyNumberFormat="1">
      <alignment horizontal="center"/>
    </xf>
    <xf borderId="0" fillId="0" fontId="6" numFmtId="9" xfId="0" applyAlignment="1" applyFont="1" applyNumberFormat="1">
      <alignment horizontal="center" readingOrder="0"/>
    </xf>
    <xf borderId="215" fillId="0" fontId="6" numFmtId="174" xfId="0" applyAlignment="1" applyBorder="1" applyFont="1" applyNumberFormat="1">
      <alignment horizontal="center"/>
    </xf>
    <xf borderId="215" fillId="33" fontId="6" numFmtId="174" xfId="0" applyAlignment="1" applyBorder="1" applyFont="1" applyNumberFormat="1">
      <alignment horizontal="center"/>
    </xf>
    <xf borderId="220" fillId="0" fontId="6" numFmtId="169" xfId="0" applyAlignment="1" applyBorder="1" applyFont="1" applyNumberFormat="1">
      <alignment horizontal="center"/>
    </xf>
    <xf borderId="0" fillId="0" fontId="6" numFmtId="168" xfId="0" applyAlignment="1" applyFont="1" applyNumberFormat="1">
      <alignment horizontal="center"/>
    </xf>
    <xf borderId="220" fillId="0" fontId="6" numFmtId="0" xfId="0" applyAlignment="1" applyBorder="1" applyFont="1">
      <alignment horizontal="center"/>
    </xf>
    <xf borderId="220" fillId="0" fontId="80" numFmtId="169" xfId="0" applyAlignment="1" applyBorder="1" applyFont="1" applyNumberFormat="1">
      <alignment horizontal="center" vertical="bottom"/>
    </xf>
    <xf borderId="0" fillId="0" fontId="80" numFmtId="168" xfId="0" applyAlignment="1" applyFont="1" applyNumberFormat="1">
      <alignment horizontal="center" vertical="bottom"/>
    </xf>
    <xf borderId="0" fillId="0" fontId="80" numFmtId="0" xfId="0" applyAlignment="1" applyFont="1">
      <alignment horizontal="center" vertical="bottom"/>
    </xf>
    <xf borderId="220" fillId="0" fontId="80" numFmtId="9" xfId="0" applyAlignment="1" applyBorder="1" applyFont="1" applyNumberFormat="1">
      <alignment horizontal="center" vertical="bottom"/>
    </xf>
    <xf borderId="0" fillId="0" fontId="80" numFmtId="0" xfId="0" applyAlignment="1" applyFont="1">
      <alignment horizontal="center" vertical="bottom"/>
    </xf>
    <xf borderId="220" fillId="0" fontId="80" numFmtId="174" xfId="0" applyAlignment="1" applyBorder="1" applyFont="1" applyNumberFormat="1">
      <alignment horizontal="center" vertical="bottom"/>
    </xf>
    <xf borderId="215" fillId="0" fontId="80" numFmtId="0" xfId="0" applyAlignment="1" applyBorder="1" applyFont="1">
      <alignment horizontal="center" vertical="bottom"/>
    </xf>
    <xf borderId="0" fillId="0" fontId="80" numFmtId="9" xfId="0" applyAlignment="1" applyFont="1" applyNumberFormat="1">
      <alignment horizontal="center" vertical="bottom"/>
    </xf>
    <xf borderId="220" fillId="0" fontId="80" numFmtId="0" xfId="0" applyAlignment="1" applyBorder="1" applyFont="1">
      <alignment horizontal="center" vertical="bottom"/>
    </xf>
    <xf borderId="215" fillId="0" fontId="80" numFmtId="174" xfId="0" applyAlignment="1" applyBorder="1" applyFont="1" applyNumberFormat="1">
      <alignment horizontal="center" vertical="bottom"/>
    </xf>
    <xf borderId="0" fillId="0" fontId="80" numFmtId="175" xfId="0" applyAlignment="1" applyFont="1" applyNumberFormat="1">
      <alignment horizontal="center" vertical="bottom"/>
    </xf>
    <xf borderId="0" fillId="0" fontId="80" numFmtId="10" xfId="0" applyAlignment="1" applyFont="1" applyNumberFormat="1">
      <alignment horizontal="center" vertical="bottom"/>
    </xf>
    <xf borderId="0" fillId="0" fontId="1" numFmtId="9" xfId="0" applyAlignment="1" applyFont="1" applyNumberFormat="1">
      <alignment horizontal="center" vertical="bottom"/>
    </xf>
    <xf borderId="0" fillId="0" fontId="1" numFmtId="173" xfId="0" applyAlignment="1" applyFont="1" applyNumberFormat="1">
      <alignment horizontal="center" vertical="bottom"/>
    </xf>
    <xf borderId="0" fillId="0" fontId="1" numFmtId="0" xfId="0" applyAlignment="1" applyFont="1">
      <alignment horizontal="center" vertical="bottom"/>
    </xf>
    <xf borderId="227" fillId="0" fontId="6" numFmtId="0" xfId="0" applyAlignment="1" applyBorder="1" applyFont="1">
      <alignment horizontal="center"/>
    </xf>
    <xf borderId="214" fillId="0" fontId="6" numFmtId="0" xfId="0" applyAlignment="1" applyBorder="1" applyFont="1">
      <alignment horizontal="center"/>
    </xf>
    <xf borderId="219" fillId="0" fontId="6" numFmtId="0" xfId="0" applyAlignment="1" applyBorder="1" applyFont="1">
      <alignment horizontal="center"/>
    </xf>
    <xf borderId="0" fillId="5" fontId="84" numFmtId="0" xfId="0" applyAlignment="1" applyFont="1">
      <alignment vertical="bottom"/>
    </xf>
    <xf borderId="0" fillId="5" fontId="85" numFmtId="0" xfId="0" applyAlignment="1" applyFont="1">
      <alignment horizontal="center"/>
    </xf>
    <xf borderId="0" fillId="5" fontId="84" numFmtId="0" xfId="0" applyAlignment="1" applyFont="1">
      <alignment shrinkToFit="0" vertical="bottom" wrapText="0"/>
    </xf>
    <xf borderId="0" fillId="24" fontId="86" numFmtId="176" xfId="0" applyAlignment="1" applyFont="1" applyNumberFormat="1">
      <alignment horizontal="center" readingOrder="0" shrinkToFit="0" vertical="bottom" wrapText="1"/>
    </xf>
    <xf borderId="0" fillId="24" fontId="87" numFmtId="0" xfId="0" applyAlignment="1" applyFont="1">
      <alignment readingOrder="0"/>
    </xf>
    <xf borderId="214" fillId="5" fontId="84" numFmtId="0" xfId="0" applyAlignment="1" applyBorder="1" applyFont="1">
      <alignment vertical="bottom"/>
    </xf>
    <xf borderId="215" fillId="5" fontId="84" numFmtId="0" xfId="0" applyAlignment="1" applyBorder="1" applyFont="1">
      <alignment vertical="bottom"/>
    </xf>
    <xf borderId="219" fillId="5" fontId="84" numFmtId="0" xfId="0" applyAlignment="1" applyBorder="1" applyFont="1">
      <alignment vertical="bottom"/>
    </xf>
    <xf borderId="214" fillId="5" fontId="88" numFmtId="0" xfId="0" applyAlignment="1" applyBorder="1" applyFont="1">
      <alignment horizontal="center" vertical="bottom"/>
    </xf>
    <xf borderId="214" fillId="0" fontId="8" numFmtId="0" xfId="0" applyBorder="1" applyFont="1"/>
    <xf borderId="219" fillId="0" fontId="8" numFmtId="0" xfId="0" applyBorder="1" applyFont="1"/>
    <xf borderId="215" fillId="5" fontId="84" numFmtId="177" xfId="0" applyAlignment="1" applyBorder="1" applyFont="1" applyNumberFormat="1">
      <alignment vertical="bottom"/>
    </xf>
    <xf borderId="215" fillId="5" fontId="89" numFmtId="177" xfId="0" applyAlignment="1" applyBorder="1" applyFont="1" applyNumberFormat="1">
      <alignment horizontal="center" vertical="bottom"/>
    </xf>
    <xf borderId="0" fillId="5" fontId="90" numFmtId="0" xfId="0" applyAlignment="1" applyFont="1">
      <alignment vertical="bottom"/>
    </xf>
    <xf borderId="0" fillId="5" fontId="84" numFmtId="0" xfId="0" applyAlignment="1" applyFont="1">
      <alignment readingOrder="0" vertical="bottom"/>
    </xf>
    <xf borderId="215" fillId="5" fontId="84" numFmtId="0" xfId="0" applyAlignment="1" applyBorder="1" applyFont="1">
      <alignment readingOrder="0" vertical="bottom"/>
    </xf>
    <xf borderId="215" fillId="5" fontId="88" numFmtId="177" xfId="0" applyAlignment="1" applyBorder="1" applyFont="1" applyNumberFormat="1">
      <alignment horizontal="center" vertical="bottom"/>
    </xf>
    <xf borderId="219" fillId="5" fontId="91" numFmtId="177" xfId="0" applyAlignment="1" applyBorder="1" applyFont="1" applyNumberFormat="1">
      <alignment horizontal="center" vertical="bottom"/>
    </xf>
    <xf borderId="214" fillId="5" fontId="90" numFmtId="0" xfId="0" applyAlignment="1" applyBorder="1" applyFont="1">
      <alignment vertical="bottom"/>
    </xf>
    <xf borderId="214" fillId="5" fontId="84" numFmtId="0" xfId="0" applyAlignment="1" applyBorder="1" applyFont="1">
      <alignment readingOrder="0" vertical="bottom"/>
    </xf>
    <xf borderId="214" fillId="24" fontId="92" numFmtId="0" xfId="0" applyAlignment="1" applyBorder="1" applyFont="1">
      <alignment horizontal="center" vertical="bottom"/>
    </xf>
    <xf borderId="214" fillId="5" fontId="93" numFmtId="0" xfId="0" applyBorder="1" applyFont="1"/>
    <xf borderId="214" fillId="5" fontId="84" numFmtId="0" xfId="0" applyAlignment="1" applyBorder="1" applyFont="1">
      <alignment shrinkToFit="0" vertical="bottom" wrapText="0"/>
    </xf>
    <xf borderId="0" fillId="5" fontId="93" numFmtId="0" xfId="0" applyAlignment="1" applyFont="1">
      <alignment readingOrder="0"/>
    </xf>
    <xf borderId="216" fillId="5" fontId="84" numFmtId="0" xfId="0" applyAlignment="1" applyBorder="1" applyFont="1">
      <alignment shrinkToFit="0" vertical="bottom" wrapText="1"/>
    </xf>
    <xf borderId="238" fillId="0" fontId="8" numFmtId="0" xfId="0" applyBorder="1" applyFont="1"/>
    <xf borderId="239" fillId="0" fontId="8" numFmtId="0" xfId="0" applyBorder="1" applyFont="1"/>
    <xf borderId="0" fillId="5" fontId="93" numFmtId="0" xfId="0" applyFont="1"/>
    <xf borderId="220" fillId="0" fontId="8" numFmtId="0" xfId="0" applyBorder="1" applyFont="1"/>
    <xf borderId="220" fillId="5" fontId="84" numFmtId="0" xfId="0" applyAlignment="1" applyBorder="1" applyFont="1">
      <alignment shrinkToFit="0" vertical="bottom" wrapText="0"/>
    </xf>
    <xf borderId="220" fillId="5" fontId="84" numFmtId="0" xfId="0" applyAlignment="1" applyBorder="1" applyFont="1">
      <alignment shrinkToFit="0" vertical="bottom" wrapText="1"/>
    </xf>
    <xf borderId="219" fillId="5" fontId="88" numFmtId="177" xfId="0" applyAlignment="1" applyBorder="1" applyFont="1" applyNumberFormat="1">
      <alignment horizontal="center" vertical="bottom"/>
    </xf>
    <xf borderId="214" fillId="5" fontId="93" numFmtId="0" xfId="0" applyAlignment="1" applyBorder="1" applyFont="1">
      <alignment readingOrder="0"/>
    </xf>
    <xf borderId="227" fillId="5" fontId="84" numFmtId="0" xfId="0" applyAlignment="1" applyBorder="1" applyFont="1">
      <alignment vertical="bottom"/>
    </xf>
    <xf borderId="219" fillId="5" fontId="84" numFmtId="0" xfId="0" applyAlignment="1" applyBorder="1" applyFont="1">
      <alignment horizontal="right" shrinkToFit="0" vertical="bottom" wrapText="0"/>
    </xf>
    <xf borderId="0" fillId="0" fontId="84" numFmtId="177" xfId="0" applyAlignment="1" applyFont="1" applyNumberFormat="1">
      <alignment horizontal="right" vertical="bottom"/>
    </xf>
    <xf borderId="0" fillId="0" fontId="84" numFmtId="0" xfId="0" applyAlignment="1" applyFont="1">
      <alignment vertical="bottom"/>
    </xf>
    <xf borderId="0" fillId="27" fontId="94" numFmtId="0" xfId="0" applyAlignment="1" applyFont="1">
      <alignment horizontal="center" vertical="bottom"/>
    </xf>
    <xf borderId="0" fillId="0" fontId="1" numFmtId="0" xfId="0" applyAlignment="1" applyFont="1">
      <alignment horizontal="center" readingOrder="0" vertical="center"/>
    </xf>
    <xf borderId="0" fillId="0" fontId="95" numFmtId="0" xfId="0" applyAlignment="1" applyFont="1">
      <alignment horizontal="center" readingOrder="0" vertical="center"/>
    </xf>
    <xf borderId="0" fillId="0" fontId="1" numFmtId="0" xfId="0" applyAlignment="1" applyFont="1">
      <alignment horizontal="center"/>
    </xf>
    <xf borderId="240" fillId="28" fontId="95" numFmtId="0" xfId="0" applyAlignment="1" applyBorder="1" applyFont="1">
      <alignment horizontal="center" readingOrder="0" vertical="center"/>
    </xf>
    <xf borderId="241" fillId="0" fontId="8" numFmtId="0" xfId="0" applyBorder="1" applyFont="1"/>
    <xf borderId="242" fillId="0" fontId="8" numFmtId="0" xfId="0" applyBorder="1" applyFont="1"/>
    <xf borderId="0" fillId="0" fontId="1" numFmtId="0" xfId="0" applyAlignment="1" applyFont="1">
      <alignment horizontal="center" readingOrder="0"/>
    </xf>
    <xf borderId="0" fillId="0" fontId="75" numFmtId="3" xfId="0" applyAlignment="1" applyFont="1" applyNumberFormat="1">
      <alignment horizontal="center" readingOrder="0" shrinkToFit="0" vertical="center" wrapText="1"/>
    </xf>
    <xf borderId="243" fillId="21" fontId="75" numFmtId="3" xfId="0" applyAlignment="1" applyBorder="1" applyFont="1" applyNumberFormat="1">
      <alignment horizontal="center" readingOrder="0" shrinkToFit="0" vertical="center" wrapText="1"/>
    </xf>
    <xf borderId="244" fillId="21" fontId="75" numFmtId="3" xfId="0" applyAlignment="1" applyBorder="1" applyFont="1" applyNumberFormat="1">
      <alignment horizontal="center" readingOrder="0"/>
    </xf>
    <xf borderId="244" fillId="0" fontId="8" numFmtId="0" xfId="0" applyBorder="1" applyFont="1"/>
    <xf borderId="245" fillId="21" fontId="75" numFmtId="3" xfId="0" applyAlignment="1" applyBorder="1" applyFont="1" applyNumberFormat="1">
      <alignment horizontal="center" readingOrder="0"/>
    </xf>
    <xf borderId="246" fillId="0" fontId="8" numFmtId="0" xfId="0" applyBorder="1" applyFont="1"/>
    <xf borderId="247" fillId="0" fontId="8" numFmtId="0" xfId="0" applyBorder="1" applyFont="1"/>
    <xf borderId="0" fillId="0" fontId="6" numFmtId="3" xfId="0" applyFont="1" applyNumberFormat="1"/>
    <xf borderId="248" fillId="21" fontId="75" numFmtId="3" xfId="0" applyAlignment="1" applyBorder="1" applyFont="1" applyNumberFormat="1">
      <alignment horizontal="center" readingOrder="0"/>
    </xf>
    <xf borderId="0" fillId="0" fontId="1" numFmtId="3" xfId="0" applyAlignment="1" applyFont="1" applyNumberFormat="1">
      <alignment horizontal="center"/>
    </xf>
    <xf borderId="249" fillId="0" fontId="8" numFmtId="0" xfId="0" applyBorder="1" applyFont="1"/>
    <xf borderId="250" fillId="21" fontId="75" numFmtId="3" xfId="0" applyAlignment="1" applyBorder="1" applyFont="1" applyNumberFormat="1">
      <alignment horizontal="center" readingOrder="0" shrinkToFit="0" wrapText="1"/>
    </xf>
    <xf borderId="251" fillId="21" fontId="75" numFmtId="3" xfId="0" applyAlignment="1" applyBorder="1" applyFont="1" applyNumberFormat="1">
      <alignment horizontal="center" readingOrder="0" shrinkToFit="0" wrapText="1"/>
    </xf>
    <xf borderId="252" fillId="21" fontId="75" numFmtId="3" xfId="0" applyAlignment="1" applyBorder="1" applyFont="1" applyNumberFormat="1">
      <alignment horizontal="center" readingOrder="0" shrinkToFit="0" wrapText="1"/>
    </xf>
    <xf borderId="253" fillId="21" fontId="75" numFmtId="3" xfId="0" applyAlignment="1" applyBorder="1" applyFont="1" applyNumberFormat="1">
      <alignment horizontal="center" readingOrder="0" shrinkToFit="0" wrapText="1"/>
    </xf>
    <xf borderId="249" fillId="21" fontId="75" numFmtId="3" xfId="0" applyAlignment="1" applyBorder="1" applyFont="1" applyNumberFormat="1">
      <alignment horizontal="center" readingOrder="0" shrinkToFit="0" wrapText="1"/>
    </xf>
    <xf borderId="0" fillId="0" fontId="1" numFmtId="3" xfId="0" applyAlignment="1" applyFont="1" applyNumberFormat="1">
      <alignment horizontal="center" shrinkToFit="0" wrapText="1"/>
    </xf>
    <xf borderId="0" fillId="0" fontId="1" numFmtId="3" xfId="0" applyAlignment="1" applyFont="1" applyNumberFormat="1">
      <alignment horizontal="center" readingOrder="0"/>
    </xf>
    <xf borderId="254" fillId="0" fontId="1" numFmtId="3" xfId="0" applyAlignment="1" applyBorder="1" applyFont="1" applyNumberFormat="1">
      <alignment horizontal="center" readingOrder="0"/>
    </xf>
    <xf borderId="0" fillId="0" fontId="1" numFmtId="3" xfId="0" applyAlignment="1" applyFont="1" applyNumberFormat="1">
      <alignment horizontal="center" readingOrder="0"/>
    </xf>
    <xf borderId="255" fillId="0" fontId="1" numFmtId="3" xfId="0" applyAlignment="1" applyBorder="1" applyFont="1" applyNumberFormat="1">
      <alignment horizontal="center"/>
    </xf>
    <xf borderId="0" fillId="0" fontId="96" numFmtId="3" xfId="0" applyAlignment="1" applyFont="1" applyNumberFormat="1">
      <alignment horizontal="center" readingOrder="0"/>
    </xf>
    <xf borderId="256" fillId="0" fontId="1" numFmtId="3" xfId="0" applyAlignment="1" applyBorder="1" applyFont="1" applyNumberFormat="1">
      <alignment horizontal="center" readingOrder="0"/>
    </xf>
    <xf borderId="257" fillId="0" fontId="96" numFmtId="3" xfId="0" applyAlignment="1" applyBorder="1" applyFont="1" applyNumberFormat="1">
      <alignment horizontal="center" readingOrder="0"/>
    </xf>
    <xf borderId="253" fillId="0" fontId="96" numFmtId="3" xfId="0" applyAlignment="1" applyBorder="1" applyFont="1" applyNumberFormat="1">
      <alignment horizontal="center" readingOrder="0"/>
    </xf>
    <xf borderId="255" fillId="0" fontId="96" numFmtId="3" xfId="0" applyAlignment="1" applyBorder="1" applyFont="1" applyNumberFormat="1">
      <alignment horizontal="center" readingOrder="0"/>
    </xf>
    <xf borderId="255" fillId="0" fontId="1" numFmtId="3" xfId="0" applyAlignment="1" applyBorder="1" applyFont="1" applyNumberFormat="1">
      <alignment horizontal="center" readingOrder="0"/>
    </xf>
    <xf borderId="258" fillId="0" fontId="1" numFmtId="3" xfId="0" applyAlignment="1" applyBorder="1" applyFont="1" applyNumberFormat="1">
      <alignment horizontal="center" readingOrder="0"/>
    </xf>
    <xf borderId="259" fillId="0" fontId="1" numFmtId="3" xfId="0" applyAlignment="1" applyBorder="1" applyFont="1" applyNumberFormat="1">
      <alignment horizontal="center" readingOrder="0"/>
    </xf>
    <xf borderId="260" fillId="0" fontId="1" numFmtId="3" xfId="0" applyAlignment="1" applyBorder="1" applyFont="1" applyNumberFormat="1">
      <alignment horizontal="center" readingOrder="0"/>
    </xf>
    <xf borderId="259" fillId="0" fontId="96" numFmtId="3" xfId="0" applyAlignment="1" applyBorder="1" applyFont="1" applyNumberFormat="1">
      <alignment horizontal="center" readingOrder="0"/>
    </xf>
    <xf borderId="261" fillId="0" fontId="1" numFmtId="3" xfId="0" applyAlignment="1" applyBorder="1" applyFont="1" applyNumberFormat="1">
      <alignment horizontal="center" readingOrder="0"/>
    </xf>
    <xf borderId="262" fillId="0" fontId="96" numFmtId="3" xfId="0" applyAlignment="1" applyBorder="1" applyFont="1" applyNumberFormat="1">
      <alignment horizontal="center" readingOrder="0"/>
    </xf>
    <xf borderId="263" fillId="0" fontId="96" numFmtId="3" xfId="0" applyAlignment="1" applyBorder="1" applyFont="1" applyNumberFormat="1">
      <alignment horizontal="center" readingOrder="0"/>
    </xf>
    <xf borderId="260" fillId="0" fontId="96" numFmtId="3" xfId="0" applyAlignment="1" applyBorder="1" applyFont="1" applyNumberFormat="1">
      <alignment horizontal="center" readingOrder="0"/>
    </xf>
    <xf borderId="0" fillId="0" fontId="3" numFmtId="3" xfId="0" applyAlignment="1" applyFont="1" applyNumberFormat="1">
      <alignment horizontal="left" readingOrder="0"/>
    </xf>
    <xf borderId="0" fillId="0" fontId="97" numFmtId="3" xfId="0" applyAlignment="1" applyFont="1" applyNumberFormat="1">
      <alignment horizontal="right" readingOrder="0"/>
    </xf>
    <xf borderId="0" fillId="0" fontId="3" numFmtId="3" xfId="0" applyAlignment="1" applyFont="1" applyNumberFormat="1">
      <alignment horizontal="right" readingOrder="0"/>
    </xf>
    <xf borderId="0" fillId="0" fontId="1" numFmtId="3" xfId="0" applyAlignment="1" applyFont="1" applyNumberFormat="1">
      <alignment horizontal="center" readingOrder="0" vertical="center"/>
    </xf>
    <xf borderId="264" fillId="21" fontId="98" numFmtId="3" xfId="0" applyAlignment="1" applyBorder="1" applyFont="1" applyNumberFormat="1">
      <alignment horizontal="center" readingOrder="0"/>
    </xf>
    <xf borderId="264" fillId="0" fontId="8" numFmtId="0" xfId="0" applyBorder="1" applyFont="1"/>
    <xf borderId="265" fillId="21" fontId="98" numFmtId="3" xfId="0" applyAlignment="1" applyBorder="1" applyFont="1" applyNumberFormat="1">
      <alignment horizontal="center" readingOrder="0"/>
    </xf>
    <xf borderId="266" fillId="0" fontId="8" numFmtId="0" xfId="0" applyBorder="1" applyFont="1"/>
    <xf borderId="267" fillId="0" fontId="8" numFmtId="0" xfId="0" applyBorder="1" applyFont="1"/>
    <xf borderId="268" fillId="21" fontId="98" numFmtId="3" xfId="0" applyAlignment="1" applyBorder="1" applyFont="1" applyNumberFormat="1">
      <alignment horizontal="center" readingOrder="0"/>
    </xf>
    <xf borderId="254" fillId="27" fontId="1" numFmtId="3" xfId="0" applyAlignment="1" applyBorder="1" applyFont="1" applyNumberFormat="1">
      <alignment horizontal="center" readingOrder="0"/>
    </xf>
    <xf borderId="255" fillId="27" fontId="99" numFmtId="3" xfId="0" applyAlignment="1" applyBorder="1" applyFont="1" applyNumberFormat="1">
      <alignment horizontal="center" readingOrder="0"/>
    </xf>
    <xf borderId="0" fillId="27" fontId="96" numFmtId="3" xfId="0" applyAlignment="1" applyFont="1" applyNumberFormat="1">
      <alignment horizontal="center" readingOrder="0"/>
    </xf>
    <xf borderId="256" fillId="27" fontId="1" numFmtId="3" xfId="0" applyAlignment="1" applyBorder="1" applyFont="1" applyNumberFormat="1">
      <alignment horizontal="center" readingOrder="0"/>
    </xf>
    <xf borderId="255" fillId="27" fontId="99" numFmtId="3" xfId="0" applyAlignment="1" applyBorder="1" applyFont="1" applyNumberFormat="1">
      <alignment horizontal="center"/>
    </xf>
    <xf borderId="257" fillId="27" fontId="96" numFmtId="3" xfId="0" applyAlignment="1" applyBorder="1" applyFont="1" applyNumberFormat="1">
      <alignment horizontal="center" readingOrder="0"/>
    </xf>
    <xf borderId="253" fillId="27" fontId="96" numFmtId="3" xfId="0" applyAlignment="1" applyBorder="1" applyFont="1" applyNumberFormat="1">
      <alignment horizontal="center" readingOrder="0"/>
    </xf>
    <xf borderId="255" fillId="27" fontId="96" numFmtId="3" xfId="0" applyAlignment="1" applyBorder="1" applyFont="1" applyNumberFormat="1">
      <alignment horizontal="center" readingOrder="0"/>
    </xf>
    <xf borderId="254" fillId="28" fontId="1" numFmtId="3" xfId="0" applyAlignment="1" applyBorder="1" applyFont="1" applyNumberFormat="1">
      <alignment horizontal="center" readingOrder="0"/>
    </xf>
    <xf borderId="255" fillId="28" fontId="1" numFmtId="3" xfId="0" applyAlignment="1" applyBorder="1" applyFont="1" applyNumberFormat="1">
      <alignment horizontal="center" readingOrder="0"/>
    </xf>
    <xf borderId="0" fillId="28" fontId="96" numFmtId="3" xfId="0" applyAlignment="1" applyFont="1" applyNumberFormat="1">
      <alignment horizontal="center" readingOrder="0"/>
    </xf>
    <xf borderId="256" fillId="28" fontId="1" numFmtId="3" xfId="0" applyAlignment="1" applyBorder="1" applyFont="1" applyNumberFormat="1">
      <alignment horizontal="center" readingOrder="0"/>
    </xf>
    <xf borderId="257" fillId="28" fontId="96" numFmtId="3" xfId="0" applyAlignment="1" applyBorder="1" applyFont="1" applyNumberFormat="1">
      <alignment horizontal="center" readingOrder="0"/>
    </xf>
    <xf borderId="255" fillId="28" fontId="99" numFmtId="3" xfId="0" applyAlignment="1" applyBorder="1" applyFont="1" applyNumberFormat="1">
      <alignment horizontal="center" readingOrder="0"/>
    </xf>
    <xf borderId="253" fillId="28" fontId="96" numFmtId="3" xfId="0" applyAlignment="1" applyBorder="1" applyFont="1" applyNumberFormat="1">
      <alignment horizontal="center" readingOrder="0"/>
    </xf>
    <xf borderId="255" fillId="28" fontId="96" numFmtId="3" xfId="0" applyAlignment="1" applyBorder="1" applyFont="1" applyNumberFormat="1">
      <alignment horizontal="center" readingOrder="0"/>
    </xf>
    <xf borderId="255" fillId="27" fontId="1" numFmtId="3" xfId="0" applyAlignment="1" applyBorder="1" applyFont="1" applyNumberFormat="1">
      <alignment horizontal="center" readingOrder="0"/>
    </xf>
    <xf borderId="255" fillId="28" fontId="100" numFmtId="3" xfId="0" applyAlignment="1" applyBorder="1" applyFont="1" applyNumberFormat="1">
      <alignment horizontal="center" readingOrder="0"/>
    </xf>
    <xf borderId="255" fillId="28" fontId="100" numFmtId="3" xfId="0" applyAlignment="1" applyBorder="1" applyFont="1" applyNumberFormat="1">
      <alignment horizontal="center"/>
    </xf>
    <xf borderId="0" fillId="34" fontId="75" numFmtId="3" xfId="0" applyAlignment="1" applyFill="1" applyFont="1" applyNumberFormat="1">
      <alignment horizontal="center" readingOrder="0" textRotation="90" vertical="center"/>
    </xf>
    <xf borderId="254" fillId="28" fontId="5" numFmtId="3" xfId="0" applyAlignment="1" applyBorder="1" applyFont="1" applyNumberFormat="1">
      <alignment horizontal="center" readingOrder="0"/>
    </xf>
    <xf borderId="0" fillId="28" fontId="5" numFmtId="3" xfId="0" applyAlignment="1" applyFont="1" applyNumberFormat="1">
      <alignment horizontal="center" readingOrder="0"/>
    </xf>
    <xf borderId="255" fillId="28" fontId="5" numFmtId="3" xfId="0" applyAlignment="1" applyBorder="1" applyFont="1" applyNumberFormat="1">
      <alignment horizontal="center" readingOrder="0"/>
    </xf>
    <xf borderId="0" fillId="28" fontId="101" numFmtId="3" xfId="0" applyAlignment="1" applyFont="1" applyNumberFormat="1">
      <alignment horizontal="center" readingOrder="0"/>
    </xf>
    <xf borderId="256" fillId="28" fontId="5" numFmtId="3" xfId="0" applyAlignment="1" applyBorder="1" applyFont="1" applyNumberFormat="1">
      <alignment horizontal="center" readingOrder="0"/>
    </xf>
    <xf borderId="0" fillId="0" fontId="43" numFmtId="3" xfId="0" applyFont="1" applyNumberFormat="1"/>
    <xf borderId="254" fillId="27" fontId="5" numFmtId="3" xfId="0" applyAlignment="1" applyBorder="1" applyFont="1" applyNumberFormat="1">
      <alignment horizontal="center" readingOrder="0"/>
    </xf>
    <xf borderId="0" fillId="27" fontId="5" numFmtId="3" xfId="0" applyAlignment="1" applyFont="1" applyNumberFormat="1">
      <alignment horizontal="center" readingOrder="0"/>
    </xf>
    <xf borderId="255" fillId="27" fontId="5" numFmtId="3" xfId="0" applyAlignment="1" applyBorder="1" applyFont="1" applyNumberFormat="1">
      <alignment horizontal="center" readingOrder="0"/>
    </xf>
    <xf borderId="0" fillId="27" fontId="101" numFmtId="3" xfId="0" applyAlignment="1" applyFont="1" applyNumberFormat="1">
      <alignment horizontal="center" readingOrder="0"/>
    </xf>
    <xf borderId="256" fillId="27" fontId="5" numFmtId="3" xfId="0" applyAlignment="1" applyBorder="1" applyFont="1" applyNumberFormat="1">
      <alignment horizontal="center" readingOrder="0"/>
    </xf>
    <xf borderId="258" fillId="28" fontId="5" numFmtId="3" xfId="0" applyAlignment="1" applyBorder="1" applyFont="1" applyNumberFormat="1">
      <alignment horizontal="center" readingOrder="0"/>
    </xf>
    <xf borderId="259" fillId="28" fontId="5" numFmtId="3" xfId="0" applyAlignment="1" applyBorder="1" applyFont="1" applyNumberFormat="1">
      <alignment horizontal="center" readingOrder="0"/>
    </xf>
    <xf borderId="260" fillId="28" fontId="5" numFmtId="3" xfId="0" applyAlignment="1" applyBorder="1" applyFont="1" applyNumberFormat="1">
      <alignment horizontal="center" readingOrder="0"/>
    </xf>
    <xf borderId="259" fillId="28" fontId="96" numFmtId="3" xfId="0" applyAlignment="1" applyBorder="1" applyFont="1" applyNumberFormat="1">
      <alignment horizontal="center" readingOrder="0"/>
    </xf>
    <xf borderId="259" fillId="28" fontId="101" numFmtId="3" xfId="0" applyAlignment="1" applyBorder="1" applyFont="1" applyNumberFormat="1">
      <alignment horizontal="center" readingOrder="0"/>
    </xf>
    <xf borderId="261" fillId="28" fontId="5" numFmtId="3" xfId="0" applyAlignment="1" applyBorder="1" applyFont="1" applyNumberFormat="1">
      <alignment horizontal="center" readingOrder="0"/>
    </xf>
    <xf borderId="262" fillId="28" fontId="96" numFmtId="3" xfId="0" applyAlignment="1" applyBorder="1" applyFont="1" applyNumberFormat="1">
      <alignment horizontal="center" readingOrder="0"/>
    </xf>
    <xf borderId="259" fillId="28" fontId="102" numFmtId="3" xfId="0" applyAlignment="1" applyBorder="1" applyFont="1" applyNumberFormat="1">
      <alignment horizontal="center" readingOrder="0"/>
    </xf>
    <xf borderId="260" fillId="28" fontId="102" numFmtId="3" xfId="0" applyAlignment="1" applyBorder="1" applyFont="1" applyNumberFormat="1">
      <alignment horizontal="center" readingOrder="0"/>
    </xf>
    <xf borderId="259" fillId="28" fontId="103" numFmtId="3" xfId="0" applyAlignment="1" applyBorder="1" applyFont="1" applyNumberFormat="1">
      <alignment horizontal="center" readingOrder="0"/>
    </xf>
    <xf borderId="263" fillId="28" fontId="96" numFmtId="3" xfId="0" applyAlignment="1" applyBorder="1" applyFont="1" applyNumberFormat="1">
      <alignment horizontal="center" readingOrder="0"/>
    </xf>
    <xf borderId="258" fillId="28" fontId="1" numFmtId="3" xfId="0" applyAlignment="1" applyBorder="1" applyFont="1" applyNumberFormat="1">
      <alignment horizontal="center" readingOrder="0"/>
    </xf>
    <xf borderId="260" fillId="28" fontId="96" numFmtId="3" xfId="0" applyAlignment="1" applyBorder="1" applyFont="1" applyNumberFormat="1">
      <alignment horizontal="center" readingOrder="0"/>
    </xf>
    <xf borderId="0" fillId="27" fontId="3" numFmtId="3" xfId="0" applyAlignment="1" applyFont="1" applyNumberFormat="1">
      <alignment horizontal="left" readingOrder="0"/>
    </xf>
    <xf borderId="0" fillId="27" fontId="104" numFmtId="3" xfId="0" applyAlignment="1" applyFont="1" applyNumberFormat="1">
      <alignment horizontal="left" readingOrder="0"/>
    </xf>
    <xf borderId="0" fillId="27" fontId="3" numFmtId="3" xfId="0" applyAlignment="1" applyFont="1" applyNumberFormat="1">
      <alignment horizontal="center" readingOrder="0" shrinkToFit="0" wrapText="0"/>
    </xf>
    <xf borderId="0" fillId="27" fontId="105" numFmtId="3" xfId="0" applyAlignment="1" applyFont="1" applyNumberFormat="1">
      <alignment horizontal="right" readingOrder="0" shrinkToFit="0" wrapText="0"/>
    </xf>
    <xf borderId="0" fillId="27" fontId="1" numFmtId="10" xfId="0" applyAlignment="1" applyFont="1" applyNumberFormat="1">
      <alignment horizontal="center" readingOrder="0"/>
    </xf>
    <xf borderId="255" fillId="27" fontId="1" numFmtId="10" xfId="0" applyAlignment="1" applyBorder="1" applyFont="1" applyNumberFormat="1">
      <alignment horizontal="center" readingOrder="0"/>
    </xf>
    <xf borderId="0" fillId="28" fontId="1" numFmtId="0" xfId="0" applyAlignment="1" applyFont="1">
      <alignment horizontal="center" readingOrder="0" textRotation="90" vertical="center"/>
    </xf>
    <xf borderId="256" fillId="27" fontId="1" numFmtId="10" xfId="0" applyAlignment="1" applyBorder="1" applyFont="1" applyNumberFormat="1">
      <alignment horizontal="center" readingOrder="0"/>
    </xf>
    <xf borderId="253" fillId="28" fontId="1" numFmtId="0" xfId="0" applyAlignment="1" applyBorder="1" applyFont="1">
      <alignment horizontal="center" readingOrder="0" textRotation="90" vertical="center"/>
    </xf>
    <xf borderId="253" fillId="0" fontId="1" numFmtId="3" xfId="0" applyAlignment="1" applyBorder="1" applyFont="1" applyNumberFormat="1">
      <alignment horizontal="center" readingOrder="0"/>
    </xf>
    <xf borderId="0" fillId="28" fontId="1" numFmtId="10" xfId="0" applyAlignment="1" applyFont="1" applyNumberFormat="1">
      <alignment horizontal="center" readingOrder="0"/>
    </xf>
    <xf borderId="255" fillId="28" fontId="1" numFmtId="10" xfId="0" applyAlignment="1" applyBorder="1" applyFont="1" applyNumberFormat="1">
      <alignment horizontal="center" readingOrder="0"/>
    </xf>
    <xf borderId="256" fillId="28" fontId="1" numFmtId="10" xfId="0" applyAlignment="1" applyBorder="1" applyFont="1" applyNumberFormat="1">
      <alignment horizontal="center" readingOrder="0"/>
    </xf>
    <xf borderId="253" fillId="28" fontId="8" numFmtId="0" xfId="0" applyBorder="1" applyFont="1"/>
    <xf borderId="253" fillId="27" fontId="8" numFmtId="0" xfId="0" applyBorder="1" applyFont="1"/>
    <xf borderId="258" fillId="27" fontId="1" numFmtId="3" xfId="0" applyAlignment="1" applyBorder="1" applyFont="1" applyNumberFormat="1">
      <alignment horizontal="center" readingOrder="0"/>
    </xf>
    <xf borderId="259" fillId="27" fontId="1" numFmtId="10" xfId="0" applyAlignment="1" applyBorder="1" applyFont="1" applyNumberFormat="1">
      <alignment horizontal="center" readingOrder="0"/>
    </xf>
    <xf borderId="260" fillId="27" fontId="1" numFmtId="10" xfId="0" applyAlignment="1" applyBorder="1" applyFont="1" applyNumberFormat="1">
      <alignment horizontal="center" readingOrder="0"/>
    </xf>
    <xf borderId="259" fillId="27" fontId="8" numFmtId="0" xfId="0" applyBorder="1" applyFont="1"/>
    <xf borderId="261" fillId="27" fontId="1" numFmtId="10" xfId="0" applyAlignment="1" applyBorder="1" applyFont="1" applyNumberFormat="1">
      <alignment horizontal="center" readingOrder="0"/>
    </xf>
    <xf borderId="263" fillId="27" fontId="8" numFmtId="0" xfId="0" applyBorder="1" applyFont="1"/>
    <xf borderId="263" fillId="0" fontId="1" numFmtId="3" xfId="0" applyAlignment="1" applyBorder="1" applyFont="1" applyNumberFormat="1">
      <alignment horizontal="center" readingOrder="0"/>
    </xf>
    <xf borderId="248" fillId="21" fontId="73" numFmtId="0" xfId="0" applyAlignment="1" applyBorder="1" applyFont="1">
      <alignment horizontal="center"/>
    </xf>
    <xf borderId="247" fillId="21" fontId="73" numFmtId="0" xfId="0" applyAlignment="1" applyBorder="1" applyFont="1">
      <alignment horizontal="center"/>
    </xf>
    <xf borderId="0" fillId="0" fontId="73" numFmtId="0" xfId="0" applyAlignment="1" applyFont="1">
      <alignment horizontal="center"/>
    </xf>
    <xf borderId="0" fillId="0" fontId="75" numFmtId="0" xfId="0" applyAlignment="1" applyFont="1">
      <alignment horizontal="center"/>
    </xf>
    <xf borderId="269" fillId="0" fontId="8" numFmtId="0" xfId="0" applyBorder="1" applyFont="1"/>
    <xf borderId="253" fillId="0" fontId="8" numFmtId="0" xfId="0" applyBorder="1" applyFont="1"/>
    <xf borderId="0" fillId="0" fontId="75" numFmtId="3" xfId="0" applyAlignment="1" applyFont="1" applyNumberFormat="1">
      <alignment horizontal="center" readingOrder="0" shrinkToFit="0" wrapText="1"/>
    </xf>
    <xf borderId="0" fillId="0" fontId="75" numFmtId="0" xfId="0" applyAlignment="1" applyFont="1">
      <alignment horizontal="center" readingOrder="0"/>
    </xf>
    <xf borderId="269" fillId="27" fontId="1" numFmtId="3" xfId="0" applyAlignment="1" applyBorder="1" applyFont="1" applyNumberFormat="1">
      <alignment horizontal="center" readingOrder="0"/>
    </xf>
    <xf borderId="256" fillId="27" fontId="1" numFmtId="4" xfId="0" applyAlignment="1" applyBorder="1" applyFont="1" applyNumberFormat="1">
      <alignment horizontal="center" readingOrder="0"/>
    </xf>
    <xf borderId="0" fillId="27" fontId="1" numFmtId="4" xfId="0" applyAlignment="1" applyFont="1" applyNumberFormat="1">
      <alignment horizontal="center" readingOrder="0"/>
    </xf>
    <xf borderId="0" fillId="27" fontId="1" numFmtId="4" xfId="0" applyAlignment="1" applyFont="1" applyNumberFormat="1">
      <alignment horizontal="center"/>
    </xf>
    <xf borderId="196" fillId="27" fontId="1" numFmtId="4" xfId="0" applyAlignment="1" applyBorder="1" applyFont="1" applyNumberFormat="1">
      <alignment horizontal="center" readingOrder="0"/>
    </xf>
    <xf borderId="257" fillId="27" fontId="1" numFmtId="4" xfId="0" applyAlignment="1" applyBorder="1" applyFont="1" applyNumberFormat="1">
      <alignment horizontal="center" readingOrder="0"/>
    </xf>
    <xf borderId="0" fillId="27" fontId="6" numFmtId="4" xfId="0" applyAlignment="1" applyFont="1" applyNumberFormat="1">
      <alignment horizontal="center"/>
    </xf>
    <xf borderId="269" fillId="28" fontId="1" numFmtId="3" xfId="0" applyAlignment="1" applyBorder="1" applyFont="1" applyNumberFormat="1">
      <alignment horizontal="center" readingOrder="0"/>
    </xf>
    <xf borderId="256" fillId="28" fontId="1" numFmtId="4" xfId="0" applyAlignment="1" applyBorder="1" applyFont="1" applyNumberFormat="1">
      <alignment horizontal="center" readingOrder="0"/>
    </xf>
    <xf borderId="0" fillId="28" fontId="1" numFmtId="4" xfId="0" applyAlignment="1" applyFont="1" applyNumberFormat="1">
      <alignment horizontal="center" readingOrder="0"/>
    </xf>
    <xf borderId="196" fillId="28" fontId="1" numFmtId="4" xfId="0" applyAlignment="1" applyBorder="1" applyFont="1" applyNumberFormat="1">
      <alignment horizontal="center" readingOrder="0"/>
    </xf>
    <xf borderId="257" fillId="28" fontId="1" numFmtId="4" xfId="0" applyAlignment="1" applyBorder="1" applyFont="1" applyNumberFormat="1">
      <alignment horizontal="center" readingOrder="0"/>
    </xf>
    <xf borderId="0" fillId="28" fontId="1" numFmtId="4" xfId="0" applyAlignment="1" applyFont="1" applyNumberFormat="1">
      <alignment horizontal="center"/>
    </xf>
    <xf borderId="0" fillId="28" fontId="6" numFmtId="4" xfId="0" applyAlignment="1" applyFont="1" applyNumberFormat="1">
      <alignment horizontal="center"/>
    </xf>
    <xf borderId="0" fillId="0" fontId="1" numFmtId="178" xfId="0" applyAlignment="1" applyFont="1" applyNumberFormat="1">
      <alignment horizontal="center" readingOrder="0"/>
    </xf>
    <xf borderId="270" fillId="28" fontId="1" numFmtId="3" xfId="0" applyAlignment="1" applyBorder="1" applyFont="1" applyNumberFormat="1">
      <alignment horizontal="center" readingOrder="0"/>
    </xf>
    <xf borderId="261" fillId="28" fontId="1" numFmtId="4" xfId="0" applyAlignment="1" applyBorder="1" applyFont="1" applyNumberFormat="1">
      <alignment horizontal="center" readingOrder="0"/>
    </xf>
    <xf borderId="259" fillId="28" fontId="1" numFmtId="4" xfId="0" applyAlignment="1" applyBorder="1" applyFont="1" applyNumberFormat="1">
      <alignment horizontal="center" readingOrder="0"/>
    </xf>
    <xf borderId="271" fillId="28" fontId="1" numFmtId="4" xfId="0" applyAlignment="1" applyBorder="1" applyFont="1" applyNumberFormat="1">
      <alignment horizontal="center" readingOrder="0"/>
    </xf>
    <xf borderId="262" fillId="28" fontId="1" numFmtId="4" xfId="0" applyAlignment="1" applyBorder="1" applyFont="1" applyNumberFormat="1">
      <alignment horizontal="center" readingOrder="0"/>
    </xf>
    <xf borderId="259" fillId="28" fontId="6" numFmtId="4" xfId="0" applyAlignment="1" applyBorder="1" applyFont="1" applyNumberFormat="1">
      <alignment horizontal="center"/>
    </xf>
    <xf borderId="263" fillId="28" fontId="8" numFmtId="0" xfId="0" applyBorder="1" applyFont="1"/>
    <xf borderId="0" fillId="27" fontId="6" numFmtId="3" xfId="0" applyFont="1" applyNumberFormat="1"/>
    <xf borderId="0" fillId="27" fontId="3" numFmtId="3" xfId="0" applyAlignment="1" applyFont="1" applyNumberFormat="1">
      <alignment horizontal="right" readingOrder="0"/>
    </xf>
    <xf borderId="243" fillId="21" fontId="106" numFmtId="3" xfId="0" applyAlignment="1" applyBorder="1" applyFont="1" applyNumberFormat="1">
      <alignment horizontal="center" readingOrder="0" shrinkToFit="0" vertical="center" wrapText="1"/>
    </xf>
    <xf borderId="272" fillId="21" fontId="107" numFmtId="3" xfId="0" applyAlignment="1" applyBorder="1" applyFont="1" applyNumberFormat="1">
      <alignment horizontal="center" readingOrder="0"/>
    </xf>
    <xf borderId="273" fillId="21" fontId="107" numFmtId="3" xfId="0" applyAlignment="1" applyBorder="1" applyFont="1" applyNumberFormat="1">
      <alignment horizontal="center" readingOrder="0"/>
    </xf>
    <xf borderId="274" fillId="21" fontId="106" numFmtId="49" xfId="0" applyAlignment="1" applyBorder="1" applyFont="1" applyNumberFormat="1">
      <alignment horizontal="center" shrinkToFit="0" vertical="bottom" wrapText="1"/>
    </xf>
    <xf borderId="272" fillId="0" fontId="8" numFmtId="0" xfId="0" applyBorder="1" applyFont="1"/>
    <xf borderId="274" fillId="21" fontId="106" numFmtId="49" xfId="0" applyAlignment="1" applyBorder="1" applyFont="1" applyNumberFormat="1">
      <alignment horizontal="center" readingOrder="0" shrinkToFit="0" wrapText="1"/>
    </xf>
    <xf borderId="274" fillId="21" fontId="106" numFmtId="49" xfId="0" applyAlignment="1" applyBorder="1" applyFont="1" applyNumberFormat="1">
      <alignment horizontal="center" readingOrder="0" shrinkToFit="0" vertical="bottom" wrapText="1"/>
    </xf>
    <xf borderId="275" fillId="21" fontId="106" numFmtId="3" xfId="0" applyAlignment="1" applyBorder="1" applyFont="1" applyNumberFormat="1">
      <alignment horizontal="center" readingOrder="0" shrinkToFit="0" wrapText="1"/>
    </xf>
    <xf borderId="276" fillId="21" fontId="106" numFmtId="3" xfId="0" applyAlignment="1" applyBorder="1" applyFont="1" applyNumberFormat="1">
      <alignment horizontal="center" readingOrder="0" shrinkToFit="0" wrapText="1"/>
    </xf>
    <xf borderId="277" fillId="21" fontId="106" numFmtId="49" xfId="0" applyAlignment="1" applyBorder="1" applyFont="1" applyNumberFormat="1">
      <alignment horizontal="center" shrinkToFit="0" vertical="bottom" wrapText="1"/>
    </xf>
    <xf borderId="278" fillId="21" fontId="106" numFmtId="49" xfId="0" applyAlignment="1" applyBorder="1" applyFont="1" applyNumberFormat="1">
      <alignment horizontal="center" readingOrder="0" shrinkToFit="0" wrapText="1"/>
    </xf>
    <xf borderId="278" fillId="21" fontId="106" numFmtId="49" xfId="0" applyAlignment="1" applyBorder="1" applyFont="1" applyNumberFormat="1">
      <alignment horizontal="center" shrinkToFit="0" vertical="bottom" wrapText="1"/>
    </xf>
    <xf borderId="279" fillId="21" fontId="106" numFmtId="49" xfId="0" applyAlignment="1" applyBorder="1" applyFont="1" applyNumberFormat="1">
      <alignment horizontal="center" readingOrder="0" shrinkToFit="0" wrapText="1"/>
    </xf>
    <xf borderId="277" fillId="0" fontId="8" numFmtId="0" xfId="0" applyBorder="1" applyFont="1"/>
    <xf borderId="280" fillId="21" fontId="106" numFmtId="49" xfId="0" applyAlignment="1" applyBorder="1" applyFont="1" applyNumberFormat="1">
      <alignment horizontal="center" shrinkToFit="0" vertical="bottom" wrapText="1"/>
    </xf>
    <xf borderId="0" fillId="0" fontId="3" numFmtId="0" xfId="0" applyAlignment="1" applyFont="1">
      <alignment horizontal="center"/>
    </xf>
    <xf borderId="281" fillId="18" fontId="108" numFmtId="3" xfId="0" applyAlignment="1" applyBorder="1" applyFont="1" applyNumberFormat="1">
      <alignment horizontal="right" readingOrder="0"/>
    </xf>
    <xf borderId="282" fillId="18" fontId="8" numFmtId="0" xfId="0" applyBorder="1" applyFont="1"/>
    <xf borderId="283" fillId="18" fontId="8" numFmtId="0" xfId="0" applyBorder="1" applyFont="1"/>
    <xf borderId="284" fillId="18" fontId="108" numFmtId="9" xfId="0" applyAlignment="1" applyBorder="1" applyFont="1" applyNumberFormat="1">
      <alignment horizontal="center" readingOrder="0"/>
    </xf>
    <xf borderId="285" fillId="18" fontId="108" numFmtId="9" xfId="0" applyAlignment="1" applyBorder="1" applyFont="1" applyNumberFormat="1">
      <alignment horizontal="center" readingOrder="0"/>
    </xf>
    <xf borderId="285" fillId="18" fontId="108" numFmtId="10" xfId="0" applyAlignment="1" applyBorder="1" applyFont="1" applyNumberFormat="1">
      <alignment horizontal="center" vertical="bottom"/>
    </xf>
    <xf borderId="285" fillId="18" fontId="108" numFmtId="3" xfId="0" applyAlignment="1" applyBorder="1" applyFont="1" applyNumberFormat="1">
      <alignment horizontal="center" readingOrder="0"/>
    </xf>
    <xf borderId="286" fillId="18" fontId="108" numFmtId="10" xfId="0" applyAlignment="1" applyBorder="1" applyFont="1" applyNumberFormat="1">
      <alignment horizontal="center" vertical="bottom"/>
    </xf>
    <xf borderId="0" fillId="18" fontId="33" numFmtId="0" xfId="0" applyAlignment="1" applyFont="1">
      <alignment horizontal="center"/>
    </xf>
    <xf borderId="0" fillId="0" fontId="33" numFmtId="0" xfId="0" applyAlignment="1" applyFont="1">
      <alignment horizontal="center"/>
    </xf>
    <xf borderId="254" fillId="27" fontId="81" numFmtId="3" xfId="0" applyAlignment="1" applyBorder="1" applyFont="1" applyNumberFormat="1">
      <alignment horizontal="center" readingOrder="0"/>
    </xf>
    <xf borderId="0" fillId="27" fontId="109" numFmtId="3" xfId="0" applyAlignment="1" applyFont="1" applyNumberFormat="1">
      <alignment horizontal="center" readingOrder="0"/>
    </xf>
    <xf borderId="196" fillId="27" fontId="109" numFmtId="3" xfId="0" applyAlignment="1" applyBorder="1" applyFont="1" applyNumberFormat="1">
      <alignment horizontal="center" readingOrder="0"/>
    </xf>
    <xf borderId="287" fillId="27" fontId="109" numFmtId="3" xfId="0" applyAlignment="1" applyBorder="1" applyFont="1" applyNumberFormat="1">
      <alignment horizontal="center" readingOrder="0"/>
    </xf>
    <xf borderId="288" fillId="27" fontId="81" numFmtId="3" xfId="0" applyAlignment="1" applyBorder="1" applyFont="1" applyNumberFormat="1">
      <alignment horizontal="center" vertical="bottom"/>
    </xf>
    <xf borderId="255" fillId="27" fontId="109" numFmtId="3" xfId="0" applyAlignment="1" applyBorder="1" applyFont="1" applyNumberFormat="1">
      <alignment horizontal="center" readingOrder="0"/>
    </xf>
    <xf borderId="255" fillId="27" fontId="81" numFmtId="3" xfId="0" applyAlignment="1" applyBorder="1" applyFont="1" applyNumberFormat="1">
      <alignment horizontal="center" vertical="bottom"/>
    </xf>
    <xf borderId="255" fillId="27" fontId="81" numFmtId="3" xfId="0" applyAlignment="1" applyBorder="1" applyFont="1" applyNumberFormat="1">
      <alignment horizontal="center"/>
    </xf>
    <xf borderId="196" fillId="27" fontId="81" numFmtId="3" xfId="0" applyAlignment="1" applyBorder="1" applyFont="1" applyNumberFormat="1">
      <alignment horizontal="center"/>
    </xf>
    <xf borderId="288" fillId="27" fontId="8" numFmtId="0" xfId="0" applyBorder="1" applyFont="1"/>
    <xf borderId="289" fillId="27" fontId="109" numFmtId="3" xfId="0" applyAlignment="1" applyBorder="1" applyFont="1" applyNumberFormat="1">
      <alignment horizontal="center" readingOrder="0"/>
    </xf>
    <xf borderId="0" fillId="27" fontId="6" numFmtId="0" xfId="0" applyAlignment="1" applyFont="1">
      <alignment horizontal="center"/>
    </xf>
    <xf borderId="254" fillId="28" fontId="81" numFmtId="3" xfId="0" applyAlignment="1" applyBorder="1" applyFont="1" applyNumberFormat="1">
      <alignment horizontal="center" readingOrder="0"/>
    </xf>
    <xf borderId="0" fillId="28" fontId="109" numFmtId="3" xfId="0" applyAlignment="1" applyFont="1" applyNumberFormat="1">
      <alignment horizontal="center" readingOrder="0"/>
    </xf>
    <xf borderId="196" fillId="28" fontId="109" numFmtId="3" xfId="0" applyAlignment="1" applyBorder="1" applyFont="1" applyNumberFormat="1">
      <alignment horizontal="center" readingOrder="0"/>
    </xf>
    <xf borderId="287" fillId="28" fontId="109" numFmtId="3" xfId="0" applyAlignment="1" applyBorder="1" applyFont="1" applyNumberFormat="1">
      <alignment horizontal="center" readingOrder="0"/>
    </xf>
    <xf borderId="288" fillId="28" fontId="81" numFmtId="3" xfId="0" applyAlignment="1" applyBorder="1" applyFont="1" applyNumberFormat="1">
      <alignment horizontal="center" vertical="bottom"/>
    </xf>
    <xf borderId="255" fillId="28" fontId="109" numFmtId="3" xfId="0" applyAlignment="1" applyBorder="1" applyFont="1" applyNumberFormat="1">
      <alignment horizontal="center" readingOrder="0"/>
    </xf>
    <xf borderId="255" fillId="28" fontId="81" numFmtId="3" xfId="0" applyAlignment="1" applyBorder="1" applyFont="1" applyNumberFormat="1">
      <alignment horizontal="center" vertical="bottom"/>
    </xf>
    <xf borderId="255" fillId="28" fontId="81" numFmtId="3" xfId="0" applyAlignment="1" applyBorder="1" applyFont="1" applyNumberFormat="1">
      <alignment horizontal="center"/>
    </xf>
    <xf borderId="196" fillId="28" fontId="81" numFmtId="3" xfId="0" applyAlignment="1" applyBorder="1" applyFont="1" applyNumberFormat="1">
      <alignment horizontal="center"/>
    </xf>
    <xf borderId="288" fillId="28" fontId="8" numFmtId="0" xfId="0" applyBorder="1" applyFont="1"/>
    <xf borderId="289" fillId="28" fontId="109" numFmtId="3" xfId="0" applyAlignment="1" applyBorder="1" applyFont="1" applyNumberFormat="1">
      <alignment horizontal="center" readingOrder="0"/>
    </xf>
    <xf borderId="0" fillId="28" fontId="6" numFmtId="0" xfId="0" applyAlignment="1" applyFont="1">
      <alignment horizontal="center"/>
    </xf>
    <xf borderId="290" fillId="34" fontId="75" numFmtId="3" xfId="0" applyAlignment="1" applyBorder="1" applyFont="1" applyNumberFormat="1">
      <alignment horizontal="center" readingOrder="0" textRotation="90" vertical="center"/>
    </xf>
    <xf borderId="291" fillId="28" fontId="110" numFmtId="3" xfId="0" applyAlignment="1" applyBorder="1" applyFont="1" applyNumberFormat="1">
      <alignment horizontal="center" readingOrder="0"/>
    </xf>
    <xf borderId="290" fillId="28" fontId="111" numFmtId="3" xfId="0" applyAlignment="1" applyBorder="1" applyFont="1" applyNumberFormat="1">
      <alignment horizontal="center" readingOrder="0"/>
    </xf>
    <xf borderId="292" fillId="28" fontId="111" numFmtId="3" xfId="0" applyAlignment="1" applyBorder="1" applyFont="1" applyNumberFormat="1">
      <alignment horizontal="center" readingOrder="0"/>
    </xf>
    <xf borderId="293" fillId="28" fontId="111" numFmtId="3" xfId="0" applyAlignment="1" applyBorder="1" applyFont="1" applyNumberFormat="1">
      <alignment horizontal="center" readingOrder="0"/>
    </xf>
    <xf borderId="294" fillId="28" fontId="110" numFmtId="3" xfId="0" applyAlignment="1" applyBorder="1" applyFont="1" applyNumberFormat="1">
      <alignment horizontal="center" vertical="bottom"/>
    </xf>
    <xf borderId="295" fillId="28" fontId="111" numFmtId="3" xfId="0" applyAlignment="1" applyBorder="1" applyFont="1" applyNumberFormat="1">
      <alignment horizontal="center" readingOrder="0"/>
    </xf>
    <xf borderId="295" fillId="28" fontId="110" numFmtId="3" xfId="0" applyAlignment="1" applyBorder="1" applyFont="1" applyNumberFormat="1">
      <alignment horizontal="center" vertical="bottom"/>
    </xf>
    <xf borderId="295" fillId="28" fontId="110" numFmtId="3" xfId="0" applyAlignment="1" applyBorder="1" applyFont="1" applyNumberFormat="1">
      <alignment horizontal="center"/>
    </xf>
    <xf borderId="292" fillId="28" fontId="110" numFmtId="3" xfId="0" applyAlignment="1" applyBorder="1" applyFont="1" applyNumberFormat="1">
      <alignment horizontal="center"/>
    </xf>
    <xf borderId="294" fillId="28" fontId="8" numFmtId="0" xfId="0" applyBorder="1" applyFont="1"/>
    <xf borderId="296" fillId="28" fontId="111" numFmtId="3" xfId="0" applyAlignment="1" applyBorder="1" applyFont="1" applyNumberFormat="1">
      <alignment horizontal="center" readingOrder="0"/>
    </xf>
    <xf borderId="254" fillId="27" fontId="110" numFmtId="3" xfId="0" applyAlignment="1" applyBorder="1" applyFont="1" applyNumberFormat="1">
      <alignment horizontal="center" readingOrder="0"/>
    </xf>
    <xf borderId="0" fillId="27" fontId="111" numFmtId="3" xfId="0" applyAlignment="1" applyFont="1" applyNumberFormat="1">
      <alignment horizontal="center" readingOrder="0"/>
    </xf>
    <xf borderId="196" fillId="27" fontId="111" numFmtId="3" xfId="0" applyAlignment="1" applyBorder="1" applyFont="1" applyNumberFormat="1">
      <alignment horizontal="center" readingOrder="0"/>
    </xf>
    <xf borderId="287" fillId="27" fontId="111" numFmtId="3" xfId="0" applyAlignment="1" applyBorder="1" applyFont="1" applyNumberFormat="1">
      <alignment horizontal="center" readingOrder="0"/>
    </xf>
    <xf borderId="288" fillId="27" fontId="110" numFmtId="3" xfId="0" applyAlignment="1" applyBorder="1" applyFont="1" applyNumberFormat="1">
      <alignment horizontal="center" vertical="bottom"/>
    </xf>
    <xf borderId="255" fillId="27" fontId="111" numFmtId="3" xfId="0" applyAlignment="1" applyBorder="1" applyFont="1" applyNumberFormat="1">
      <alignment horizontal="center" readingOrder="0"/>
    </xf>
    <xf borderId="255" fillId="27" fontId="110" numFmtId="3" xfId="0" applyAlignment="1" applyBorder="1" applyFont="1" applyNumberFormat="1">
      <alignment horizontal="center" vertical="bottom"/>
    </xf>
    <xf borderId="255" fillId="27" fontId="110" numFmtId="3" xfId="0" applyAlignment="1" applyBorder="1" applyFont="1" applyNumberFormat="1">
      <alignment horizontal="center"/>
    </xf>
    <xf borderId="196" fillId="27" fontId="110" numFmtId="3" xfId="0" applyAlignment="1" applyBorder="1" applyFont="1" applyNumberFormat="1">
      <alignment horizontal="center"/>
    </xf>
    <xf borderId="289" fillId="27" fontId="111" numFmtId="3" xfId="0" applyAlignment="1" applyBorder="1" applyFont="1" applyNumberFormat="1">
      <alignment horizontal="center" readingOrder="0"/>
    </xf>
    <xf borderId="254" fillId="28" fontId="110" numFmtId="3" xfId="0" applyAlignment="1" applyBorder="1" applyFont="1" applyNumberFormat="1">
      <alignment horizontal="center" readingOrder="0"/>
    </xf>
    <xf borderId="0" fillId="28" fontId="111" numFmtId="3" xfId="0" applyAlignment="1" applyFont="1" applyNumberFormat="1">
      <alignment horizontal="center" readingOrder="0"/>
    </xf>
    <xf borderId="196" fillId="28" fontId="111" numFmtId="3" xfId="0" applyAlignment="1" applyBorder="1" applyFont="1" applyNumberFormat="1">
      <alignment horizontal="center" readingOrder="0"/>
    </xf>
    <xf borderId="287" fillId="28" fontId="111" numFmtId="3" xfId="0" applyAlignment="1" applyBorder="1" applyFont="1" applyNumberFormat="1">
      <alignment horizontal="center" readingOrder="0"/>
    </xf>
    <xf borderId="288" fillId="28" fontId="110" numFmtId="3" xfId="0" applyAlignment="1" applyBorder="1" applyFont="1" applyNumberFormat="1">
      <alignment horizontal="center" vertical="bottom"/>
    </xf>
    <xf borderId="255" fillId="28" fontId="111" numFmtId="3" xfId="0" applyAlignment="1" applyBorder="1" applyFont="1" applyNumberFormat="1">
      <alignment horizontal="center" readingOrder="0"/>
    </xf>
    <xf borderId="255" fillId="28" fontId="110" numFmtId="3" xfId="0" applyAlignment="1" applyBorder="1" applyFont="1" applyNumberFormat="1">
      <alignment horizontal="center" vertical="bottom"/>
    </xf>
    <xf borderId="255" fillId="28" fontId="110" numFmtId="3" xfId="0" applyAlignment="1" applyBorder="1" applyFont="1" applyNumberFormat="1">
      <alignment horizontal="center"/>
    </xf>
    <xf borderId="196" fillId="28" fontId="110" numFmtId="3" xfId="0" applyAlignment="1" applyBorder="1" applyFont="1" applyNumberFormat="1">
      <alignment horizontal="center"/>
    </xf>
    <xf borderId="289" fillId="28" fontId="111" numFmtId="3" xfId="0" applyAlignment="1" applyBorder="1" applyFont="1" applyNumberFormat="1">
      <alignment horizontal="center" readingOrder="0"/>
    </xf>
    <xf borderId="258" fillId="28" fontId="110" numFmtId="3" xfId="0" applyAlignment="1" applyBorder="1" applyFont="1" applyNumberFormat="1">
      <alignment horizontal="center" readingOrder="0"/>
    </xf>
    <xf borderId="259" fillId="28" fontId="111" numFmtId="3" xfId="0" applyAlignment="1" applyBorder="1" applyFont="1" applyNumberFormat="1">
      <alignment horizontal="center" readingOrder="0"/>
    </xf>
    <xf borderId="271" fillId="28" fontId="111" numFmtId="3" xfId="0" applyAlignment="1" applyBorder="1" applyFont="1" applyNumberFormat="1">
      <alignment horizontal="center" readingOrder="0"/>
    </xf>
    <xf borderId="297" fillId="28" fontId="111" numFmtId="3" xfId="0" applyAlignment="1" applyBorder="1" applyFont="1" applyNumberFormat="1">
      <alignment horizontal="center" readingOrder="0"/>
    </xf>
    <xf borderId="298" fillId="28" fontId="110" numFmtId="3" xfId="0" applyAlignment="1" applyBorder="1" applyFont="1" applyNumberFormat="1">
      <alignment horizontal="center" vertical="bottom"/>
    </xf>
    <xf borderId="260" fillId="28" fontId="111" numFmtId="3" xfId="0" applyAlignment="1" applyBorder="1" applyFont="1" applyNumberFormat="1">
      <alignment horizontal="center" readingOrder="0"/>
    </xf>
    <xf borderId="260" fillId="28" fontId="110" numFmtId="3" xfId="0" applyAlignment="1" applyBorder="1" applyFont="1" applyNumberFormat="1">
      <alignment horizontal="center" vertical="bottom"/>
    </xf>
    <xf borderId="260" fillId="28" fontId="110" numFmtId="3" xfId="0" applyAlignment="1" applyBorder="1" applyFont="1" applyNumberFormat="1">
      <alignment horizontal="center"/>
    </xf>
    <xf borderId="271" fillId="28" fontId="110" numFmtId="3" xfId="0" applyAlignment="1" applyBorder="1" applyFont="1" applyNumberFormat="1">
      <alignment horizontal="center"/>
    </xf>
    <xf borderId="298" fillId="28" fontId="8" numFmtId="0" xfId="0" applyBorder="1" applyFont="1"/>
    <xf borderId="299" fillId="28" fontId="111" numFmtId="3" xfId="0" applyAlignment="1" applyBorder="1" applyFont="1" applyNumberFormat="1">
      <alignment horizontal="center" readingOrder="0"/>
    </xf>
    <xf borderId="0" fillId="0" fontId="104" numFmtId="3" xfId="0" applyAlignment="1" applyFont="1" applyNumberFormat="1">
      <alignment horizontal="left" readingOrder="0"/>
    </xf>
    <xf borderId="0" fillId="27" fontId="3" numFmtId="0" xfId="0" applyAlignment="1" applyFont="1">
      <alignment horizontal="right" readingOrder="0"/>
    </xf>
    <xf borderId="0" fillId="0" fontId="1" numFmtId="10" xfId="0" applyAlignment="1" applyFont="1" applyNumberFormat="1">
      <alignment horizontal="center"/>
    </xf>
    <xf borderId="248" fillId="21" fontId="106" numFmtId="3" xfId="0" applyAlignment="1" applyBorder="1" applyFont="1" applyNumberFormat="1">
      <alignment horizontal="center" readingOrder="0" shrinkToFit="0" vertical="center" wrapText="1"/>
    </xf>
    <xf borderId="264" fillId="21" fontId="107" numFmtId="3" xfId="0" applyAlignment="1" applyBorder="1" applyFont="1" applyNumberFormat="1">
      <alignment horizontal="center" readingOrder="0"/>
    </xf>
    <xf borderId="0" fillId="0" fontId="1" numFmtId="9" xfId="0" applyAlignment="1" applyFont="1" applyNumberFormat="1">
      <alignment horizontal="center"/>
    </xf>
    <xf borderId="252" fillId="0" fontId="8" numFmtId="0" xfId="0" applyBorder="1" applyFont="1"/>
    <xf borderId="0" fillId="21" fontId="106" numFmtId="3" xfId="0" applyAlignment="1" applyFont="1" applyNumberFormat="1">
      <alignment horizontal="center" readingOrder="0" shrinkToFit="0" wrapText="1"/>
    </xf>
    <xf borderId="253" fillId="21" fontId="106" numFmtId="3" xfId="0" applyAlignment="1" applyBorder="1" applyFont="1" applyNumberFormat="1">
      <alignment horizontal="center" readingOrder="0" shrinkToFit="0" wrapText="1"/>
    </xf>
    <xf quotePrefix="1" borderId="269" fillId="27" fontId="1" numFmtId="0" xfId="0" applyAlignment="1" applyBorder="1" applyFont="1">
      <alignment horizontal="center" readingOrder="0"/>
    </xf>
    <xf borderId="257" fillId="27" fontId="8" numFmtId="0" xfId="0" applyBorder="1" applyFont="1"/>
    <xf borderId="0" fillId="27" fontId="1" numFmtId="9" xfId="0" applyAlignment="1" applyFont="1" applyNumberFormat="1">
      <alignment horizontal="center"/>
    </xf>
    <xf borderId="253" fillId="27" fontId="1" numFmtId="9" xfId="0" applyAlignment="1" applyBorder="1" applyFont="1" applyNumberFormat="1">
      <alignment horizontal="center"/>
    </xf>
    <xf quotePrefix="1" borderId="269" fillId="28" fontId="1" numFmtId="0" xfId="0" applyAlignment="1" applyBorder="1" applyFont="1">
      <alignment horizontal="center" readingOrder="0"/>
    </xf>
    <xf borderId="257" fillId="28" fontId="8" numFmtId="0" xfId="0" applyBorder="1" applyFont="1"/>
    <xf borderId="0" fillId="28" fontId="1" numFmtId="9" xfId="0" applyAlignment="1" applyFont="1" applyNumberFormat="1">
      <alignment horizontal="center"/>
    </xf>
    <xf borderId="253" fillId="28" fontId="1" numFmtId="9" xfId="0" applyAlignment="1" applyBorder="1" applyFont="1" applyNumberFormat="1">
      <alignment horizontal="center"/>
    </xf>
    <xf borderId="269" fillId="28" fontId="1" numFmtId="0" xfId="0" applyAlignment="1" applyBorder="1" applyFont="1">
      <alignment horizontal="center" readingOrder="0"/>
    </xf>
    <xf quotePrefix="1" borderId="270" fillId="28" fontId="1" numFmtId="0" xfId="0" applyAlignment="1" applyBorder="1" applyFont="1">
      <alignment horizontal="center" readingOrder="0"/>
    </xf>
    <xf borderId="262" fillId="28" fontId="8" numFmtId="0" xfId="0" applyBorder="1" applyFont="1"/>
    <xf borderId="259" fillId="28" fontId="1" numFmtId="9" xfId="0" applyAlignment="1" applyBorder="1" applyFont="1" applyNumberFormat="1">
      <alignment horizontal="center"/>
    </xf>
    <xf borderId="263" fillId="28" fontId="1" numFmtId="9" xfId="0" applyAlignment="1" applyBorder="1" applyFont="1" applyNumberFormat="1">
      <alignment horizontal="center"/>
    </xf>
    <xf borderId="0" fillId="5" fontId="6" numFmtId="3" xfId="0" applyAlignment="1" applyFont="1" applyNumberFormat="1">
      <alignment horizontal="center" vertical="center"/>
    </xf>
    <xf borderId="300" fillId="31" fontId="112" numFmtId="3" xfId="0" applyAlignment="1" applyBorder="1" applyFont="1" applyNumberFormat="1">
      <alignment horizontal="center" readingOrder="0" vertical="center"/>
    </xf>
    <xf borderId="301" fillId="35" fontId="113" numFmtId="3" xfId="0" applyAlignment="1" applyBorder="1" applyFill="1" applyFont="1" applyNumberFormat="1">
      <alignment horizontal="center" readingOrder="0" shrinkToFit="0" vertical="center" wrapText="1"/>
    </xf>
    <xf borderId="5" fillId="36" fontId="114" numFmtId="3" xfId="0" applyAlignment="1" applyBorder="1" applyFill="1" applyFont="1" applyNumberFormat="1">
      <alignment horizontal="center" readingOrder="0" vertical="center"/>
    </xf>
    <xf borderId="302" fillId="17" fontId="62" numFmtId="3" xfId="0" applyAlignment="1" applyBorder="1" applyFont="1" applyNumberFormat="1">
      <alignment horizontal="center" readingOrder="0" vertical="center"/>
    </xf>
    <xf borderId="302" fillId="37" fontId="115" numFmtId="3" xfId="0" applyAlignment="1" applyBorder="1" applyFill="1" applyFont="1" applyNumberFormat="1">
      <alignment horizontal="center" readingOrder="0" vertical="center"/>
    </xf>
    <xf borderId="302" fillId="38" fontId="115" numFmtId="3" xfId="0" applyAlignment="1" applyBorder="1" applyFill="1" applyFont="1" applyNumberFormat="1">
      <alignment horizontal="center" readingOrder="0" vertical="center"/>
    </xf>
    <xf borderId="302" fillId="39" fontId="115" numFmtId="3" xfId="0" applyAlignment="1" applyBorder="1" applyFill="1" applyFont="1" applyNumberFormat="1">
      <alignment horizontal="center" readingOrder="0" vertical="center"/>
    </xf>
    <xf borderId="302" fillId="16" fontId="115" numFmtId="3" xfId="0" applyAlignment="1" applyBorder="1" applyFont="1" applyNumberFormat="1">
      <alignment horizontal="center" readingOrder="0" vertical="center"/>
    </xf>
    <xf borderId="303" fillId="35" fontId="116" numFmtId="3" xfId="0" applyAlignment="1" applyBorder="1" applyFont="1" applyNumberFormat="1">
      <alignment horizontal="center" readingOrder="0" vertical="center"/>
    </xf>
    <xf borderId="0" fillId="31" fontId="43" numFmtId="3" xfId="0" applyAlignment="1" applyFont="1" applyNumberFormat="1">
      <alignment horizontal="center" readingOrder="0" vertical="center"/>
    </xf>
    <xf borderId="0" fillId="8" fontId="43" numFmtId="3" xfId="0" applyAlignment="1" applyFont="1" applyNumberFormat="1">
      <alignment horizontal="center" readingOrder="0" vertical="center"/>
    </xf>
    <xf borderId="0" fillId="3" fontId="43" numFmtId="3" xfId="0" applyAlignment="1" applyFont="1" applyNumberFormat="1">
      <alignment horizontal="center" readingOrder="0" vertical="center"/>
    </xf>
    <xf borderId="304" fillId="31" fontId="43" numFmtId="3" xfId="0" applyAlignment="1" applyBorder="1" applyFont="1" applyNumberFormat="1">
      <alignment horizontal="center" readingOrder="0" vertical="center"/>
    </xf>
    <xf borderId="21" fillId="8" fontId="43" numFmtId="3" xfId="0" applyAlignment="1" applyBorder="1" applyFont="1" applyNumberFormat="1">
      <alignment horizontal="center" readingOrder="0" vertical="center"/>
    </xf>
    <xf borderId="304" fillId="31" fontId="117" numFmtId="3" xfId="0" applyAlignment="1" applyBorder="1" applyFont="1" applyNumberFormat="1">
      <alignment horizontal="center" vertical="center"/>
    </xf>
    <xf borderId="21" fillId="8" fontId="117" numFmtId="3" xfId="0" applyAlignment="1" applyBorder="1" applyFont="1" applyNumberFormat="1">
      <alignment horizontal="center" vertical="center"/>
    </xf>
    <xf borderId="303" fillId="35" fontId="73" numFmtId="3" xfId="0" applyAlignment="1" applyBorder="1" applyFont="1" applyNumberFormat="1">
      <alignment horizontal="center" readingOrder="0" vertical="center"/>
    </xf>
    <xf borderId="0" fillId="31" fontId="6" numFmtId="3" xfId="0" applyAlignment="1" applyFont="1" applyNumberFormat="1">
      <alignment horizontal="center" readingOrder="0" vertical="center"/>
    </xf>
    <xf borderId="0" fillId="8" fontId="6" numFmtId="3" xfId="0" applyAlignment="1" applyFont="1" applyNumberFormat="1">
      <alignment horizontal="center" readingOrder="0" vertical="center"/>
    </xf>
    <xf borderId="304" fillId="31" fontId="6" numFmtId="3" xfId="0" applyAlignment="1" applyBorder="1" applyFont="1" applyNumberFormat="1">
      <alignment horizontal="center" readingOrder="0" vertical="center"/>
    </xf>
    <xf borderId="21" fillId="8" fontId="6" numFmtId="3" xfId="0" applyAlignment="1" applyBorder="1" applyFont="1" applyNumberFormat="1">
      <alignment horizontal="center" readingOrder="0" vertical="center"/>
    </xf>
    <xf borderId="304" fillId="31" fontId="14" numFmtId="3" xfId="0" applyAlignment="1" applyBorder="1" applyFont="1" applyNumberFormat="1">
      <alignment horizontal="center" vertical="center"/>
    </xf>
    <xf borderId="304" fillId="31" fontId="14" numFmtId="3" xfId="0" applyAlignment="1" applyBorder="1" applyFont="1" applyNumberFormat="1">
      <alignment horizontal="center" readingOrder="0" vertical="center"/>
    </xf>
    <xf borderId="21" fillId="8" fontId="14" numFmtId="3" xfId="0" applyAlignment="1" applyBorder="1" applyFont="1" applyNumberFormat="1">
      <alignment horizontal="center" readingOrder="0" vertical="center"/>
    </xf>
    <xf borderId="0" fillId="31" fontId="6" numFmtId="3" xfId="0" applyAlignment="1" applyFont="1" applyNumberFormat="1">
      <alignment horizontal="center" vertical="center"/>
    </xf>
    <xf borderId="0" fillId="8" fontId="6" numFmtId="3" xfId="0" applyAlignment="1" applyFont="1" applyNumberFormat="1">
      <alignment horizontal="center" vertical="center"/>
    </xf>
    <xf borderId="0" fillId="3" fontId="6" numFmtId="3" xfId="0" applyAlignment="1" applyFont="1" applyNumberFormat="1">
      <alignment horizontal="center" vertical="center"/>
    </xf>
    <xf borderId="304" fillId="31" fontId="6" numFmtId="3" xfId="0" applyAlignment="1" applyBorder="1" applyFont="1" applyNumberFormat="1">
      <alignment horizontal="center" vertical="center"/>
    </xf>
    <xf borderId="305" fillId="35" fontId="73" numFmtId="3" xfId="0" applyAlignment="1" applyBorder="1" applyFont="1" applyNumberFormat="1">
      <alignment horizontal="center" readingOrder="0" vertical="center"/>
    </xf>
    <xf borderId="8" fillId="31" fontId="6" numFmtId="3" xfId="0" applyAlignment="1" applyBorder="1" applyFont="1" applyNumberFormat="1">
      <alignment horizontal="center" readingOrder="0" vertical="center"/>
    </xf>
    <xf borderId="8" fillId="8" fontId="6" numFmtId="3" xfId="0" applyAlignment="1" applyBorder="1" applyFont="1" applyNumberFormat="1">
      <alignment horizontal="center" readingOrder="0" vertical="center"/>
    </xf>
    <xf borderId="8" fillId="3" fontId="6" numFmtId="3" xfId="0" applyAlignment="1" applyBorder="1" applyFont="1" applyNumberFormat="1">
      <alignment horizontal="center" readingOrder="0" vertical="center"/>
    </xf>
    <xf borderId="306" fillId="31" fontId="6" numFmtId="3" xfId="0" applyAlignment="1" applyBorder="1" applyFont="1" applyNumberFormat="1">
      <alignment horizontal="center" readingOrder="0" vertical="center"/>
    </xf>
    <xf borderId="9" fillId="8" fontId="6" numFmtId="3" xfId="0" applyAlignment="1" applyBorder="1" applyFont="1" applyNumberFormat="1">
      <alignment horizontal="center" readingOrder="0" vertical="center"/>
    </xf>
    <xf borderId="306" fillId="31" fontId="14" numFmtId="3" xfId="0" applyAlignment="1" applyBorder="1" applyFont="1" applyNumberFormat="1">
      <alignment horizontal="center" vertical="center"/>
    </xf>
    <xf borderId="9" fillId="8" fontId="14" numFmtId="3" xfId="0" applyAlignment="1" applyBorder="1" applyFont="1" applyNumberFormat="1">
      <alignment horizontal="center" vertical="center"/>
    </xf>
    <xf borderId="0" fillId="5" fontId="73" numFmtId="3" xfId="0" applyAlignment="1" applyFont="1" applyNumberFormat="1">
      <alignment horizontal="center" vertical="center"/>
    </xf>
    <xf borderId="0" fillId="5" fontId="73" numFmtId="178" xfId="0" applyAlignment="1" applyFont="1" applyNumberFormat="1">
      <alignment horizontal="center" vertical="center"/>
    </xf>
    <xf borderId="0" fillId="5" fontId="118" numFmtId="3" xfId="0" applyAlignment="1" applyFont="1" applyNumberFormat="1">
      <alignment horizontal="center" readingOrder="0" vertical="center"/>
    </xf>
    <xf borderId="307" fillId="5" fontId="114" numFmtId="3" xfId="0" applyAlignment="1" applyBorder="1" applyFont="1" applyNumberFormat="1">
      <alignment horizontal="center" readingOrder="0" shrinkToFit="0" vertical="center" wrapText="1"/>
    </xf>
    <xf borderId="308" fillId="0" fontId="8" numFmtId="0" xfId="0" applyBorder="1" applyFont="1"/>
    <xf borderId="309" fillId="0" fontId="8" numFmtId="0" xfId="0" applyBorder="1" applyFont="1"/>
    <xf borderId="0" fillId="5" fontId="73" numFmtId="3" xfId="0" applyAlignment="1" applyFont="1" applyNumberFormat="1">
      <alignment horizontal="center" readingOrder="0" vertical="center"/>
    </xf>
    <xf borderId="310" fillId="0" fontId="8" numFmtId="0" xfId="0" applyBorder="1" applyFont="1"/>
    <xf borderId="311" fillId="0" fontId="8" numFmtId="0" xfId="0" applyBorder="1" applyFont="1"/>
    <xf borderId="312" fillId="0" fontId="8" numFmtId="0" xfId="0" applyBorder="1" applyFont="1"/>
    <xf borderId="313" fillId="5" fontId="73" numFmtId="3" xfId="0" applyAlignment="1" applyBorder="1" applyFont="1" applyNumberFormat="1">
      <alignment horizontal="center" readingOrder="0" vertical="center"/>
    </xf>
    <xf borderId="313" fillId="5" fontId="114" numFmtId="3" xfId="0" applyAlignment="1" applyBorder="1" applyFont="1" applyNumberFormat="1">
      <alignment horizontal="center" readingOrder="0" vertical="center"/>
    </xf>
    <xf borderId="314" fillId="5" fontId="114" numFmtId="3" xfId="0" applyAlignment="1" applyBorder="1" applyFont="1" applyNumberFormat="1">
      <alignment horizontal="center" readingOrder="0" vertical="center"/>
    </xf>
    <xf borderId="0" fillId="5" fontId="114" numFmtId="3" xfId="0" applyAlignment="1" applyFont="1" applyNumberFormat="1">
      <alignment horizontal="center" readingOrder="0" vertical="center"/>
    </xf>
    <xf borderId="0" fillId="5" fontId="119" numFmtId="3" xfId="0" applyAlignment="1" applyFont="1" applyNumberFormat="1">
      <alignment horizontal="center" readingOrder="0" vertical="center"/>
    </xf>
    <xf borderId="0" fillId="5" fontId="120" numFmtId="3" xfId="0" applyAlignment="1" applyFont="1" applyNumberFormat="1">
      <alignment horizontal="center" readingOrder="0" shrinkToFit="0" vertical="center" wrapText="1"/>
    </xf>
    <xf borderId="315" fillId="5" fontId="73" numFmtId="3" xfId="0" applyAlignment="1" applyBorder="1" applyFont="1" applyNumberFormat="1">
      <alignment horizontal="center" readingOrder="0" vertical="center"/>
    </xf>
    <xf borderId="316" fillId="40" fontId="116" numFmtId="3" xfId="0" applyAlignment="1" applyBorder="1" applyFill="1" applyFont="1" applyNumberFormat="1">
      <alignment horizontal="center" readingOrder="0" vertical="center"/>
    </xf>
    <xf borderId="317" fillId="40" fontId="113" numFmtId="3" xfId="0" applyAlignment="1" applyBorder="1" applyFont="1" applyNumberFormat="1">
      <alignment horizontal="center" readingOrder="0" shrinkToFit="0" vertical="center" wrapText="1"/>
    </xf>
    <xf borderId="318" fillId="40" fontId="113" numFmtId="3" xfId="0" applyAlignment="1" applyBorder="1" applyFont="1" applyNumberFormat="1">
      <alignment horizontal="center" readingOrder="0" shrinkToFit="0" vertical="center" wrapText="1"/>
    </xf>
    <xf borderId="319" fillId="40" fontId="116" numFmtId="3" xfId="0" applyAlignment="1" applyBorder="1" applyFont="1" applyNumberFormat="1">
      <alignment horizontal="center" readingOrder="0" vertical="center"/>
    </xf>
    <xf borderId="319" fillId="40" fontId="113" numFmtId="3" xfId="0" applyAlignment="1" applyBorder="1" applyFont="1" applyNumberFormat="1">
      <alignment horizontal="center" readingOrder="0" shrinkToFit="0" vertical="center" wrapText="1"/>
    </xf>
    <xf borderId="320" fillId="40" fontId="113" numFmtId="3" xfId="0" applyAlignment="1" applyBorder="1" applyFont="1" applyNumberFormat="1">
      <alignment horizontal="center" readingOrder="0" shrinkToFit="0" vertical="center" wrapText="1"/>
    </xf>
    <xf borderId="0" fillId="5" fontId="113" numFmtId="3" xfId="0" applyAlignment="1" applyFont="1" applyNumberFormat="1">
      <alignment horizontal="center" readingOrder="0" shrinkToFit="0" vertical="center" wrapText="1"/>
    </xf>
    <xf borderId="321" fillId="5" fontId="113" numFmtId="3" xfId="0" applyAlignment="1" applyBorder="1" applyFont="1" applyNumberFormat="1">
      <alignment horizontal="center" readingOrder="0" shrinkToFit="0" vertical="center" wrapText="1"/>
    </xf>
    <xf borderId="322" fillId="0" fontId="8" numFmtId="0" xfId="0" applyBorder="1" applyFont="1"/>
    <xf borderId="323" fillId="0" fontId="8" numFmtId="0" xfId="0" applyBorder="1" applyFont="1"/>
    <xf borderId="0" fillId="5" fontId="113" numFmtId="178" xfId="0" applyAlignment="1" applyFont="1" applyNumberFormat="1">
      <alignment horizontal="center" readingOrder="0" shrinkToFit="0" vertical="center" wrapText="1"/>
    </xf>
    <xf borderId="324" fillId="5" fontId="73" numFmtId="3" xfId="0" applyAlignment="1" applyBorder="1" applyFont="1" applyNumberFormat="1">
      <alignment horizontal="center" readingOrder="0" vertical="center"/>
    </xf>
    <xf borderId="325" fillId="5" fontId="73" numFmtId="3" xfId="0" applyAlignment="1" applyBorder="1" applyFont="1" applyNumberFormat="1">
      <alignment horizontal="center" readingOrder="0" vertical="center"/>
    </xf>
    <xf borderId="326" fillId="5" fontId="73" numFmtId="3" xfId="0" applyAlignment="1" applyBorder="1" applyFont="1" applyNumberFormat="1">
      <alignment horizontal="center" readingOrder="0" vertical="center"/>
    </xf>
    <xf borderId="0" fillId="5" fontId="121" numFmtId="3" xfId="0" applyAlignment="1" applyFont="1" applyNumberFormat="1">
      <alignment horizontal="center" readingOrder="0" vertical="center"/>
    </xf>
    <xf borderId="327" fillId="5" fontId="8" numFmtId="0" xfId="0" applyBorder="1" applyFont="1"/>
    <xf borderId="324" fillId="5" fontId="73" numFmtId="3" xfId="0" applyAlignment="1" applyBorder="1" applyFont="1" applyNumberFormat="1">
      <alignment horizontal="center" readingOrder="0" vertical="center"/>
    </xf>
    <xf borderId="328" fillId="5" fontId="73" numFmtId="3" xfId="0" applyAlignment="1" applyBorder="1" applyFont="1" applyNumberFormat="1">
      <alignment horizontal="center" vertical="center"/>
    </xf>
    <xf borderId="324" fillId="5" fontId="113" numFmtId="3" xfId="0" applyAlignment="1" applyBorder="1" applyFont="1" applyNumberFormat="1">
      <alignment horizontal="center" readingOrder="0" shrinkToFit="0" vertical="center" wrapText="1"/>
    </xf>
    <xf borderId="327" fillId="0" fontId="8" numFmtId="0" xfId="0" applyBorder="1" applyFont="1"/>
    <xf borderId="324" fillId="40" fontId="73" numFmtId="3" xfId="0" applyAlignment="1" applyBorder="1" applyFont="1" applyNumberFormat="1">
      <alignment horizontal="center" readingOrder="0" vertical="center"/>
    </xf>
    <xf borderId="325" fillId="40" fontId="73" numFmtId="3" xfId="0" applyAlignment="1" applyBorder="1" applyFont="1" applyNumberFormat="1">
      <alignment horizontal="center" readingOrder="0" vertical="center"/>
    </xf>
    <xf borderId="326" fillId="40" fontId="73" numFmtId="3" xfId="0" applyAlignment="1" applyBorder="1" applyFont="1" applyNumberFormat="1">
      <alignment horizontal="center" readingOrder="0" vertical="center"/>
    </xf>
    <xf borderId="0" fillId="40" fontId="73" numFmtId="3" xfId="0" applyAlignment="1" applyFont="1" applyNumberFormat="1">
      <alignment horizontal="center" readingOrder="0" vertical="center"/>
    </xf>
    <xf borderId="329" fillId="40" fontId="73" numFmtId="3" xfId="0" applyAlignment="1" applyBorder="1" applyFont="1" applyNumberFormat="1">
      <alignment horizontal="center" readingOrder="0" vertical="center"/>
    </xf>
    <xf borderId="324" fillId="0" fontId="8" numFmtId="0" xfId="0" applyBorder="1" applyFont="1"/>
    <xf borderId="329" fillId="5" fontId="73" numFmtId="3" xfId="0" applyAlignment="1" applyBorder="1" applyFont="1" applyNumberFormat="1">
      <alignment horizontal="center" readingOrder="0" vertical="center"/>
    </xf>
    <xf borderId="330" fillId="5" fontId="113" numFmtId="3" xfId="0" applyAlignment="1" applyBorder="1" applyFont="1" applyNumberFormat="1">
      <alignment horizontal="center" readingOrder="0" shrinkToFit="0" vertical="center" wrapText="1"/>
    </xf>
    <xf borderId="30" fillId="5" fontId="113" numFmtId="3" xfId="0" applyAlignment="1" applyBorder="1" applyFont="1" applyNumberFormat="1">
      <alignment horizontal="center" readingOrder="0" shrinkToFit="0" vertical="center" wrapText="1"/>
    </xf>
    <xf borderId="331" fillId="5" fontId="113" numFmtId="3" xfId="0" applyAlignment="1" applyBorder="1" applyFont="1" applyNumberFormat="1">
      <alignment horizontal="center" readingOrder="0" shrinkToFit="0" vertical="center" wrapText="1"/>
    </xf>
    <xf borderId="332" fillId="5" fontId="116" numFmtId="3" xfId="0" applyAlignment="1" applyBorder="1" applyFont="1" applyNumberFormat="1">
      <alignment horizontal="center" readingOrder="0" vertical="center"/>
    </xf>
    <xf borderId="332" fillId="5" fontId="116" numFmtId="3" xfId="0" applyAlignment="1" applyBorder="1" applyFont="1" applyNumberFormat="1">
      <alignment horizontal="center" vertical="center"/>
    </xf>
    <xf borderId="333" fillId="5" fontId="116" numFmtId="3" xfId="0" applyAlignment="1" applyBorder="1" applyFont="1" applyNumberFormat="1">
      <alignment horizontal="center" vertical="center"/>
    </xf>
    <xf borderId="0" fillId="5" fontId="116" numFmtId="3" xfId="0" applyAlignment="1" applyFont="1" applyNumberFormat="1">
      <alignment horizontal="center" vertical="center"/>
    </xf>
    <xf borderId="327" fillId="5" fontId="113" numFmtId="3" xfId="0" applyAlignment="1" applyBorder="1" applyFont="1" applyNumberFormat="1">
      <alignment horizontal="center" readingOrder="0" shrinkToFit="0" vertical="center" wrapText="1"/>
    </xf>
    <xf borderId="0" fillId="5" fontId="73" numFmtId="3" xfId="0" applyAlignment="1" applyFont="1" applyNumberFormat="1">
      <alignment horizontal="left" readingOrder="0" vertical="center"/>
    </xf>
    <xf borderId="324" fillId="5" fontId="73" numFmtId="3" xfId="0" applyAlignment="1" applyBorder="1" applyFont="1" applyNumberFormat="1">
      <alignment horizontal="center" vertical="center"/>
    </xf>
    <xf borderId="327" fillId="5" fontId="73" numFmtId="3" xfId="0" applyAlignment="1" applyBorder="1" applyFont="1" applyNumberFormat="1">
      <alignment horizontal="center" vertical="center"/>
    </xf>
    <xf borderId="334" fillId="5" fontId="73" numFmtId="3" xfId="0" applyAlignment="1" applyBorder="1" applyFont="1" applyNumberFormat="1">
      <alignment horizontal="center" readingOrder="0" vertical="center"/>
    </xf>
    <xf borderId="335" fillId="5" fontId="73" numFmtId="3" xfId="0" applyAlignment="1" applyBorder="1" applyFont="1" applyNumberFormat="1">
      <alignment horizontal="center" vertical="center"/>
    </xf>
    <xf borderId="336" fillId="5" fontId="73" numFmtId="3" xfId="0" applyAlignment="1" applyBorder="1" applyFont="1" applyNumberFormat="1">
      <alignment horizontal="center" readingOrder="0" vertical="center"/>
    </xf>
    <xf borderId="337" fillId="5" fontId="73" numFmtId="3" xfId="0" applyAlignment="1" applyBorder="1" applyFont="1" applyNumberFormat="1">
      <alignment horizontal="center" readingOrder="0" vertical="center"/>
    </xf>
    <xf borderId="338" fillId="5" fontId="73" numFmtId="3" xfId="0" applyAlignment="1" applyBorder="1" applyFont="1" applyNumberFormat="1">
      <alignment horizontal="center" readingOrder="0" vertical="center"/>
    </xf>
    <xf borderId="339" fillId="5" fontId="73" numFmtId="3" xfId="0" applyAlignment="1" applyBorder="1" applyFont="1" applyNumberFormat="1">
      <alignment horizontal="center" readingOrder="0" vertical="center"/>
    </xf>
    <xf borderId="340" fillId="5" fontId="73" numFmtId="3" xfId="0" applyAlignment="1" applyBorder="1" applyFont="1" applyNumberFormat="1">
      <alignment horizontal="center" readingOrder="0" vertical="center"/>
    </xf>
    <xf borderId="341" fillId="5" fontId="119" numFmtId="3" xfId="0" applyAlignment="1" applyBorder="1" applyFont="1" applyNumberFormat="1">
      <alignment horizontal="center" vertical="center"/>
    </xf>
    <xf borderId="342" fillId="5" fontId="119" numFmtId="3" xfId="0" applyAlignment="1" applyBorder="1" applyFont="1" applyNumberFormat="1">
      <alignment horizontal="center" readingOrder="0" vertical="center"/>
    </xf>
    <xf borderId="343" fillId="5" fontId="119" numFmtId="3" xfId="0" applyAlignment="1" applyBorder="1" applyFont="1" applyNumberFormat="1">
      <alignment horizontal="center" vertical="center"/>
    </xf>
    <xf borderId="310" fillId="5" fontId="119" numFmtId="3" xfId="0" applyAlignment="1" applyBorder="1" applyFont="1" applyNumberFormat="1">
      <alignment horizontal="center" readingOrder="0" vertical="center"/>
    </xf>
    <xf borderId="0" fillId="5" fontId="73" numFmtId="178" xfId="0" applyAlignment="1" applyFont="1" applyNumberFormat="1">
      <alignment horizontal="center" readingOrder="0" vertical="center"/>
    </xf>
    <xf borderId="341" fillId="40" fontId="73" numFmtId="3" xfId="0" applyAlignment="1" applyBorder="1" applyFont="1" applyNumberFormat="1">
      <alignment horizontal="center" readingOrder="0" vertical="center"/>
    </xf>
    <xf borderId="344" fillId="40" fontId="73" numFmtId="3" xfId="0" applyAlignment="1" applyBorder="1" applyFont="1" applyNumberFormat="1">
      <alignment horizontal="center" readingOrder="0" vertical="center"/>
    </xf>
    <xf borderId="345" fillId="40" fontId="73" numFmtId="3" xfId="0" applyAlignment="1" applyBorder="1" applyFont="1" applyNumberFormat="1">
      <alignment horizontal="center" readingOrder="0" vertical="center"/>
    </xf>
    <xf borderId="342" fillId="40" fontId="73" numFmtId="3" xfId="0" applyAlignment="1" applyBorder="1" applyFont="1" applyNumberFormat="1">
      <alignment horizontal="center" readingOrder="0" vertical="center"/>
    </xf>
    <xf borderId="346" fillId="40" fontId="73" numFmtId="3" xfId="0" applyAlignment="1" applyBorder="1" applyFont="1" applyNumberFormat="1">
      <alignment horizontal="center" readingOrder="0" vertical="center"/>
    </xf>
    <xf borderId="327" fillId="5" fontId="73" numFmtId="3" xfId="0" applyAlignment="1" applyBorder="1" applyFont="1" applyNumberFormat="1">
      <alignment horizontal="center" readingOrder="0" vertical="center"/>
    </xf>
    <xf borderId="310" fillId="40" fontId="73" numFmtId="3" xfId="0" applyAlignment="1" applyBorder="1" applyFont="1" applyNumberFormat="1">
      <alignment horizontal="center" readingOrder="0" vertical="center"/>
    </xf>
    <xf borderId="347" fillId="40" fontId="73" numFmtId="3" xfId="0" applyAlignment="1" applyBorder="1" applyFont="1" applyNumberFormat="1">
      <alignment horizontal="center" readingOrder="0" vertical="center"/>
    </xf>
    <xf borderId="348" fillId="40" fontId="73" numFmtId="3" xfId="0" applyAlignment="1" applyBorder="1" applyFont="1" applyNumberFormat="1">
      <alignment horizontal="center" readingOrder="0" vertical="center"/>
    </xf>
    <xf borderId="311" fillId="40" fontId="73" numFmtId="3" xfId="0" applyAlignment="1" applyBorder="1" applyFont="1" applyNumberFormat="1">
      <alignment horizontal="center" readingOrder="0" vertical="center"/>
    </xf>
    <xf borderId="349" fillId="40" fontId="73" numFmtId="3" xfId="0" applyAlignment="1" applyBorder="1" applyFont="1" applyNumberFormat="1">
      <alignment horizontal="center" readingOrder="0" vertical="center"/>
    </xf>
    <xf borderId="310" fillId="5" fontId="73" numFmtId="3" xfId="0" applyAlignment="1" applyBorder="1" applyFont="1" applyNumberFormat="1">
      <alignment horizontal="center" readingOrder="0" vertical="center"/>
    </xf>
    <xf borderId="350" fillId="5" fontId="73" numFmtId="3" xfId="0" applyAlignment="1" applyBorder="1" applyFont="1" applyNumberFormat="1">
      <alignment horizontal="center" vertical="center"/>
    </xf>
    <xf borderId="0" fillId="18" fontId="122" numFmtId="3" xfId="0" applyAlignment="1" applyFont="1" applyNumberFormat="1">
      <alignment horizontal="center" shrinkToFit="0" vertical="center" wrapText="1"/>
    </xf>
    <xf borderId="0" fillId="18" fontId="81" numFmtId="3" xfId="0" applyAlignment="1" applyFont="1" applyNumberFormat="1">
      <alignment horizontal="center" readingOrder="0" vertical="center"/>
    </xf>
    <xf borderId="0" fillId="0" fontId="52" numFmtId="0" xfId="0" applyFont="1"/>
    <xf borderId="0" fillId="18" fontId="81" numFmtId="3" xfId="0" applyAlignment="1" applyFont="1" applyNumberFormat="1">
      <alignment readingOrder="0" vertical="bottom"/>
    </xf>
    <xf borderId="351" fillId="18" fontId="5" numFmtId="3" xfId="0" applyAlignment="1" applyBorder="1" applyFont="1" applyNumberFormat="1">
      <alignment vertical="bottom"/>
    </xf>
    <xf borderId="225" fillId="18" fontId="1" numFmtId="171" xfId="0" applyAlignment="1" applyBorder="1" applyFont="1" applyNumberFormat="1">
      <alignment horizontal="right" vertical="bottom"/>
    </xf>
    <xf borderId="225" fillId="18" fontId="1" numFmtId="3" xfId="0" applyAlignment="1" applyBorder="1" applyFont="1" applyNumberFormat="1">
      <alignment horizontal="right" vertical="bottom"/>
    </xf>
    <xf borderId="225" fillId="18" fontId="80" numFmtId="3" xfId="0" applyAlignment="1" applyBorder="1" applyFont="1" applyNumberFormat="1">
      <alignment vertical="bottom"/>
    </xf>
    <xf borderId="223" fillId="18" fontId="80" numFmtId="171" xfId="0" applyAlignment="1" applyBorder="1" applyFont="1" applyNumberFormat="1">
      <alignment vertical="bottom"/>
    </xf>
    <xf borderId="352" fillId="8" fontId="5" numFmtId="3" xfId="0" applyAlignment="1" applyBorder="1" applyFont="1" applyNumberFormat="1">
      <alignment readingOrder="0" vertical="bottom"/>
    </xf>
    <xf borderId="353" fillId="8" fontId="1" numFmtId="171" xfId="0" applyAlignment="1" applyBorder="1" applyFont="1" applyNumberFormat="1">
      <alignment horizontal="right" readingOrder="0" vertical="bottom"/>
    </xf>
    <xf borderId="353" fillId="8" fontId="1" numFmtId="3" xfId="0" applyAlignment="1" applyBorder="1" applyFont="1" applyNumberFormat="1">
      <alignment horizontal="right" readingOrder="0" vertical="bottom"/>
    </xf>
    <xf borderId="353" fillId="8" fontId="1" numFmtId="9" xfId="0" applyBorder="1" applyFont="1" applyNumberFormat="1"/>
    <xf borderId="354" fillId="0" fontId="5" numFmtId="3" xfId="0" applyAlignment="1" applyBorder="1" applyFont="1" applyNumberFormat="1">
      <alignment readingOrder="0" vertical="bottom"/>
    </xf>
    <xf borderId="0" fillId="8" fontId="1" numFmtId="171" xfId="0" applyAlignment="1" applyFont="1" applyNumberFormat="1">
      <alignment horizontal="right" vertical="bottom"/>
    </xf>
    <xf borderId="0" fillId="0" fontId="1" numFmtId="3" xfId="0" applyAlignment="1" applyFont="1" applyNumberFormat="1">
      <alignment horizontal="right" vertical="bottom"/>
    </xf>
    <xf borderId="215" fillId="0" fontId="1" numFmtId="171" xfId="0" applyAlignment="1" applyBorder="1" applyFont="1" applyNumberFormat="1">
      <alignment horizontal="right" vertical="bottom"/>
    </xf>
    <xf borderId="355" fillId="8" fontId="5" numFmtId="3" xfId="0" applyAlignment="1" applyBorder="1" applyFont="1" applyNumberFormat="1">
      <alignment readingOrder="0" vertical="bottom"/>
    </xf>
    <xf borderId="353" fillId="8" fontId="1" numFmtId="0" xfId="0" applyAlignment="1" applyBorder="1" applyFont="1">
      <alignment readingOrder="0"/>
    </xf>
    <xf borderId="353" fillId="8" fontId="1" numFmtId="3" xfId="0" applyAlignment="1" applyBorder="1" applyFont="1" applyNumberFormat="1">
      <alignment horizontal="left" readingOrder="0" vertical="bottom"/>
    </xf>
    <xf borderId="353" fillId="8" fontId="1" numFmtId="0" xfId="0" applyBorder="1" applyFont="1"/>
    <xf borderId="353" fillId="8" fontId="5" numFmtId="3" xfId="0" applyAlignment="1" applyBorder="1" applyFont="1" applyNumberFormat="1">
      <alignment horizontal="right" vertical="bottom"/>
    </xf>
    <xf borderId="356" fillId="8" fontId="5" numFmtId="171" xfId="0" applyAlignment="1" applyBorder="1" applyFont="1" applyNumberFormat="1">
      <alignment horizontal="right" vertical="bottom"/>
    </xf>
    <xf borderId="0" fillId="0" fontId="123" numFmtId="0" xfId="0" applyAlignment="1" applyFont="1">
      <alignment vertical="bottom"/>
    </xf>
    <xf borderId="0" fillId="8" fontId="1" numFmtId="0" xfId="0" applyFont="1"/>
    <xf borderId="0" fillId="8" fontId="5" numFmtId="3" xfId="0" applyAlignment="1" applyFont="1" applyNumberFormat="1">
      <alignment horizontal="right" vertical="bottom"/>
    </xf>
    <xf borderId="215" fillId="8" fontId="5" numFmtId="171" xfId="0" applyAlignment="1" applyBorder="1" applyFont="1" applyNumberFormat="1">
      <alignment horizontal="right" vertical="bottom"/>
    </xf>
    <xf borderId="0" fillId="0" fontId="123" numFmtId="3" xfId="0" applyAlignment="1" applyFont="1" applyNumberFormat="1">
      <alignment vertical="bottom"/>
    </xf>
    <xf borderId="0" fillId="0" fontId="5" numFmtId="3" xfId="0" applyAlignment="1" applyFont="1" applyNumberFormat="1">
      <alignment vertical="bottom"/>
    </xf>
    <xf borderId="357" fillId="0" fontId="5" numFmtId="3" xfId="0" applyAlignment="1" applyBorder="1" applyFont="1" applyNumberFormat="1">
      <alignment vertical="bottom"/>
    </xf>
    <xf borderId="358" fillId="8" fontId="5" numFmtId="171" xfId="0" applyAlignment="1" applyBorder="1" applyFont="1" applyNumberFormat="1">
      <alignment horizontal="right" vertical="bottom"/>
    </xf>
    <xf borderId="358" fillId="0" fontId="5" numFmtId="3" xfId="0" applyAlignment="1" applyBorder="1" applyFont="1" applyNumberFormat="1">
      <alignment horizontal="right" vertical="bottom"/>
    </xf>
    <xf borderId="358" fillId="33" fontId="5" numFmtId="3" xfId="0" applyAlignment="1" applyBorder="1" applyFont="1" applyNumberFormat="1">
      <alignment horizontal="right" vertical="bottom"/>
    </xf>
    <xf borderId="359" fillId="0" fontId="5" numFmtId="171" xfId="0" applyAlignment="1" applyBorder="1" applyFont="1" applyNumberFormat="1">
      <alignment horizontal="right" vertical="bottom"/>
    </xf>
    <xf borderId="214" fillId="8" fontId="1" numFmtId="171" xfId="0" applyAlignment="1" applyBorder="1" applyFont="1" applyNumberFormat="1">
      <alignment horizontal="right" vertical="bottom"/>
    </xf>
    <xf borderId="214" fillId="0" fontId="1" numFmtId="3" xfId="0" applyAlignment="1" applyBorder="1" applyFont="1" applyNumberFormat="1">
      <alignment horizontal="right" vertical="bottom"/>
    </xf>
    <xf borderId="219" fillId="0" fontId="1" numFmtId="171" xfId="0" applyAlignment="1" applyBorder="1" applyFont="1" applyNumberFormat="1">
      <alignment horizontal="right" vertical="bottom"/>
    </xf>
    <xf borderId="360" fillId="0" fontId="5" numFmtId="3" xfId="0" applyAlignment="1" applyBorder="1" applyFont="1" applyNumberFormat="1">
      <alignment vertical="bottom"/>
    </xf>
    <xf borderId="360" fillId="0" fontId="5" numFmtId="3" xfId="0" applyAlignment="1" applyBorder="1" applyFont="1" applyNumberFormat="1">
      <alignment readingOrder="0" vertical="bottom"/>
    </xf>
    <xf borderId="360" fillId="0" fontId="5" numFmtId="171" xfId="0" applyAlignment="1" applyBorder="1" applyFont="1" applyNumberFormat="1">
      <alignment vertical="bottom"/>
    </xf>
    <xf borderId="0" fillId="0" fontId="80" numFmtId="3" xfId="0" applyAlignment="1" applyFont="1" applyNumberFormat="1">
      <alignment readingOrder="0"/>
    </xf>
    <xf borderId="0" fillId="0" fontId="1" numFmtId="3" xfId="0" applyAlignment="1" applyFont="1" applyNumberFormat="1">
      <alignment vertical="bottom"/>
    </xf>
    <xf borderId="0" fillId="0" fontId="80" numFmtId="3" xfId="0" applyAlignment="1" applyFont="1" applyNumberFormat="1">
      <alignment vertical="bottom"/>
    </xf>
    <xf borderId="0" fillId="0" fontId="1" numFmtId="171" xfId="0" applyAlignment="1" applyFont="1" applyNumberFormat="1">
      <alignment horizontal="right" vertical="bottom"/>
    </xf>
    <xf borderId="0" fillId="0" fontId="124" numFmtId="0" xfId="0" applyAlignment="1" applyFont="1">
      <alignment readingOrder="0" shrinkToFit="0" vertical="bottom" wrapText="0"/>
    </xf>
    <xf borderId="0" fillId="0" fontId="124" numFmtId="0" xfId="0" applyAlignment="1" applyFont="1">
      <alignment horizontal="right" readingOrder="0" shrinkToFit="0" vertical="bottom" wrapText="0"/>
    </xf>
    <xf borderId="0" fillId="0" fontId="124" numFmtId="9" xfId="0" applyAlignment="1" applyFont="1" applyNumberFormat="1">
      <alignment readingOrder="0" shrinkToFit="0" vertical="bottom" wrapText="0"/>
    </xf>
    <xf borderId="0" fillId="22" fontId="1" numFmtId="0" xfId="0" applyAlignment="1" applyFont="1">
      <alignment readingOrder="0"/>
    </xf>
    <xf borderId="0" fillId="22" fontId="77" numFmtId="0" xfId="0" applyAlignment="1" applyFont="1">
      <alignment horizontal="center" readingOrder="0" vertical="center"/>
    </xf>
    <xf borderId="0" fillId="22" fontId="1" numFmtId="0" xfId="0" applyFont="1"/>
    <xf borderId="0" fillId="22" fontId="1" numFmtId="171" xfId="0" applyFont="1" applyNumberFormat="1"/>
    <xf borderId="0" fillId="22" fontId="1" numFmtId="171" xfId="0" applyAlignment="1" applyFont="1" applyNumberFormat="1">
      <alignment readingOrder="0"/>
    </xf>
    <xf borderId="0" fillId="22" fontId="1" numFmtId="0" xfId="0" applyAlignment="1" applyFont="1">
      <alignment horizontal="center"/>
    </xf>
    <xf borderId="0" fillId="22" fontId="110" numFmtId="0" xfId="0" applyAlignment="1" applyFont="1">
      <alignment horizontal="center" readingOrder="0" shrinkToFit="0" vertical="bottom" wrapText="0"/>
    </xf>
    <xf borderId="0" fillId="9" fontId="110" numFmtId="0" xfId="0" applyAlignment="1" applyFont="1">
      <alignment horizontal="center" readingOrder="0" shrinkToFit="0" vertical="bottom" wrapText="0"/>
    </xf>
    <xf borderId="0" fillId="41" fontId="110" numFmtId="0" xfId="0" applyAlignment="1" applyFill="1" applyFont="1">
      <alignment horizontal="center" readingOrder="0" shrinkToFit="0" vertical="bottom" wrapText="0"/>
    </xf>
    <xf borderId="0" fillId="33" fontId="110" numFmtId="0" xfId="0" applyAlignment="1" applyFont="1">
      <alignment horizontal="center" readingOrder="0" shrinkToFit="0" vertical="bottom" wrapText="0"/>
    </xf>
    <xf borderId="0" fillId="42" fontId="110" numFmtId="0" xfId="0" applyAlignment="1" applyFill="1" applyFont="1">
      <alignment horizontal="center" readingOrder="0" shrinkToFit="0" vertical="bottom" wrapText="0"/>
    </xf>
    <xf borderId="0" fillId="31" fontId="110" numFmtId="0" xfId="0" applyAlignment="1" applyFont="1">
      <alignment horizontal="center" readingOrder="0" shrinkToFit="0" vertical="bottom" wrapText="0"/>
    </xf>
    <xf borderId="0" fillId="22" fontId="1" numFmtId="171" xfId="0" applyAlignment="1" applyFont="1" applyNumberFormat="1">
      <alignment horizontal="center"/>
    </xf>
    <xf borderId="55" fillId="2" fontId="81" numFmtId="0" xfId="0" applyAlignment="1" applyBorder="1" applyFont="1">
      <alignment horizontal="right" readingOrder="0" shrinkToFit="0" vertical="bottom" wrapText="0"/>
    </xf>
    <xf borderId="55" fillId="2" fontId="81" numFmtId="0" xfId="0" applyAlignment="1" applyBorder="1" applyFont="1">
      <alignment readingOrder="0" shrinkToFit="0" vertical="bottom" wrapText="0"/>
    </xf>
    <xf borderId="55" fillId="22" fontId="81" numFmtId="0" xfId="0" applyAlignment="1" applyBorder="1" applyFont="1">
      <alignment horizontal="right" readingOrder="0" shrinkToFit="0" vertical="bottom" wrapText="0"/>
    </xf>
    <xf borderId="55" fillId="41" fontId="81" numFmtId="0" xfId="0" applyAlignment="1" applyBorder="1" applyFont="1">
      <alignment horizontal="right" readingOrder="0" shrinkToFit="0" vertical="bottom" wrapText="0"/>
    </xf>
    <xf borderId="55" fillId="33" fontId="81" numFmtId="0" xfId="0" applyAlignment="1" applyBorder="1" applyFont="1">
      <alignment horizontal="right" readingOrder="0" shrinkToFit="0" vertical="bottom" wrapText="0"/>
    </xf>
    <xf borderId="55" fillId="42" fontId="81" numFmtId="0" xfId="0" applyAlignment="1" applyBorder="1" applyFont="1">
      <alignment shrinkToFit="0" vertical="bottom" wrapText="0"/>
    </xf>
    <xf borderId="55" fillId="31" fontId="81" numFmtId="0" xfId="0" applyAlignment="1" applyBorder="1" applyFont="1">
      <alignment horizontal="right" readingOrder="0" shrinkToFit="0" vertical="bottom" wrapText="0"/>
    </xf>
    <xf borderId="55" fillId="41" fontId="81" numFmtId="3" xfId="0" applyAlignment="1" applyBorder="1" applyFont="1" applyNumberFormat="1">
      <alignment horizontal="right" readingOrder="0" shrinkToFit="0" vertical="bottom" wrapText="0"/>
    </xf>
    <xf borderId="55" fillId="41" fontId="81" numFmtId="0" xfId="0" applyAlignment="1" applyBorder="1" applyFont="1">
      <alignment shrinkToFit="0" vertical="bottom" wrapText="0"/>
    </xf>
    <xf borderId="55" fillId="42" fontId="81" numFmtId="0" xfId="0" applyAlignment="1" applyBorder="1" applyFont="1">
      <alignment horizontal="right" readingOrder="0" shrinkToFit="0" vertical="bottom" wrapText="0"/>
    </xf>
    <xf borderId="55" fillId="33" fontId="81" numFmtId="3" xfId="0" applyAlignment="1" applyBorder="1" applyFont="1" applyNumberFormat="1">
      <alignment horizontal="right" readingOrder="0" shrinkToFit="0" vertical="bottom" wrapText="0"/>
    </xf>
    <xf borderId="55" fillId="2" fontId="81" numFmtId="3" xfId="0" applyAlignment="1" applyBorder="1" applyFont="1" applyNumberFormat="1">
      <alignment horizontal="right" readingOrder="0" shrinkToFit="0" vertical="bottom" wrapText="0"/>
    </xf>
    <xf borderId="55" fillId="33" fontId="81" numFmtId="0" xfId="0" applyAlignment="1" applyBorder="1" applyFont="1">
      <alignment horizontal="right" shrinkToFit="0" vertical="bottom" wrapText="0"/>
    </xf>
    <xf borderId="55" fillId="33" fontId="81" numFmtId="0" xfId="0" applyAlignment="1" applyBorder="1" applyFont="1">
      <alignment shrinkToFit="0" vertical="bottom" wrapText="0"/>
    </xf>
    <xf borderId="55" fillId="42" fontId="81" numFmtId="3" xfId="0" applyAlignment="1" applyBorder="1" applyFont="1" applyNumberFormat="1">
      <alignment horizontal="right" readingOrder="0" shrinkToFit="0" vertical="bottom" wrapText="0"/>
    </xf>
    <xf borderId="55" fillId="33" fontId="81" numFmtId="0" xfId="0" applyAlignment="1" applyBorder="1" applyFont="1">
      <alignment horizontal="center" readingOrder="0" shrinkToFit="0" vertical="bottom" wrapText="0"/>
    </xf>
    <xf borderId="55" fillId="41" fontId="81" numFmtId="0" xfId="0" applyAlignment="1" applyBorder="1" applyFont="1">
      <alignment horizontal="center" shrinkToFit="0" vertical="bottom" wrapText="0"/>
    </xf>
    <xf borderId="55" fillId="33" fontId="81" numFmtId="0" xfId="0" applyAlignment="1" applyBorder="1" applyFont="1">
      <alignment readingOrder="0" shrinkToFit="0" vertical="bottom" wrapText="0"/>
    </xf>
    <xf borderId="55" fillId="42" fontId="81" numFmtId="0" xfId="0" applyAlignment="1" applyBorder="1" applyFont="1">
      <alignment readingOrder="0" shrinkToFit="0" vertical="bottom" wrapText="0"/>
    </xf>
    <xf borderId="0" fillId="22" fontId="125" numFmtId="0" xfId="0" applyAlignment="1" applyFont="1">
      <alignment readingOrder="0"/>
    </xf>
    <xf borderId="0" fillId="43" fontId="75" numFmtId="0" xfId="0" applyAlignment="1" applyFill="1" applyFont="1">
      <alignment horizontal="center" readingOrder="0"/>
    </xf>
    <xf borderId="0" fillId="43" fontId="75" numFmtId="0" xfId="0" applyAlignment="1" applyFont="1">
      <alignment readingOrder="0"/>
    </xf>
    <xf borderId="0" fillId="44" fontId="75" numFmtId="0" xfId="0" applyFill="1" applyFont="1"/>
    <xf borderId="0" fillId="43" fontId="75" numFmtId="0" xfId="0" applyAlignment="1" applyFont="1">
      <alignment horizontal="center" readingOrder="0" shrinkToFit="0" wrapText="1"/>
    </xf>
    <xf borderId="0" fillId="43" fontId="75" numFmtId="0" xfId="0" applyAlignment="1" applyFont="1">
      <alignment readingOrder="0" shrinkToFit="0" wrapText="1"/>
    </xf>
    <xf borderId="0" fillId="44" fontId="75" numFmtId="0" xfId="0" applyAlignment="1" applyFont="1">
      <alignment shrinkToFit="0" wrapText="1"/>
    </xf>
    <xf borderId="0" fillId="44" fontId="75" numFmtId="0" xfId="0" applyAlignment="1" applyFont="1">
      <alignment horizontal="center" readingOrder="0" shrinkToFit="0" wrapText="1"/>
    </xf>
    <xf borderId="0" fillId="44" fontId="75" numFmtId="0" xfId="0" applyAlignment="1" applyFont="1">
      <alignment readingOrder="0" shrinkToFit="0" vertical="center" wrapText="1"/>
    </xf>
    <xf borderId="0" fillId="44" fontId="126" numFmtId="0" xfId="0" applyAlignment="1" applyFont="1">
      <alignment readingOrder="0" shrinkToFit="0" vertical="center" wrapText="1"/>
    </xf>
    <xf borderId="0" fillId="44" fontId="127" numFmtId="0" xfId="0" applyAlignment="1" applyFont="1">
      <alignment readingOrder="0" shrinkToFit="0" vertical="center" wrapText="1"/>
    </xf>
    <xf borderId="0" fillId="44" fontId="128" numFmtId="0" xfId="0" applyAlignment="1" applyFont="1">
      <alignment readingOrder="0" shrinkToFit="0" vertical="center" wrapText="1"/>
    </xf>
    <xf borderId="0" fillId="43" fontId="75" numFmtId="0" xfId="0" applyAlignment="1" applyFont="1">
      <alignment horizontal="center"/>
    </xf>
    <xf borderId="0" fillId="43" fontId="75" numFmtId="0" xfId="0" applyFont="1"/>
    <xf borderId="0" fillId="43" fontId="75" numFmtId="3" xfId="0" applyAlignment="1" applyFont="1" applyNumberFormat="1">
      <alignment readingOrder="0"/>
    </xf>
    <xf borderId="0" fillId="43" fontId="75" numFmtId="179" xfId="0" applyAlignment="1" applyFont="1" applyNumberFormat="1">
      <alignment readingOrder="0"/>
    </xf>
    <xf borderId="0" fillId="44" fontId="75" numFmtId="0" xfId="0" applyAlignment="1" applyFont="1">
      <alignment horizontal="center"/>
    </xf>
    <xf borderId="0" fillId="44" fontId="75" numFmtId="3" xfId="0" applyAlignment="1" applyFont="1" applyNumberFormat="1">
      <alignment readingOrder="0"/>
    </xf>
    <xf borderId="0" fillId="44" fontId="75" numFmtId="179" xfId="0" applyAlignment="1" applyFont="1" applyNumberFormat="1">
      <alignment readingOrder="0"/>
    </xf>
    <xf borderId="0" fillId="44" fontId="75" numFmtId="180" xfId="0" applyAlignment="1" applyFont="1" applyNumberFormat="1">
      <alignment readingOrder="0"/>
    </xf>
    <xf borderId="0" fillId="44" fontId="75" numFmtId="3" xfId="0" applyFont="1" applyNumberFormat="1"/>
    <xf borderId="0" fillId="0" fontId="1" numFmtId="0" xfId="0" applyFont="1"/>
    <xf borderId="0" fillId="0" fontId="1" numFmtId="0" xfId="0" applyFont="1"/>
    <xf borderId="0" fillId="0" fontId="1" numFmtId="0" xfId="0" applyAlignment="1" applyFont="1">
      <alignment readingOrder="0"/>
    </xf>
    <xf borderId="0" fillId="0" fontId="1" numFmtId="169" xfId="0" applyFont="1" applyNumberFormat="1"/>
    <xf borderId="0" fillId="0" fontId="1" numFmtId="168" xfId="0" applyFont="1" applyNumberFormat="1"/>
    <xf borderId="0" fillId="40" fontId="75" numFmtId="0" xfId="0" applyAlignment="1" applyFont="1">
      <alignment horizontal="center" readingOrder="0"/>
    </xf>
    <xf borderId="0" fillId="40" fontId="75" numFmtId="0" xfId="0" applyAlignment="1" applyFont="1">
      <alignment readingOrder="0"/>
    </xf>
    <xf borderId="0" fillId="40" fontId="75" numFmtId="0" xfId="0" applyFont="1"/>
    <xf borderId="0" fillId="40" fontId="75" numFmtId="0" xfId="0" applyAlignment="1" applyFont="1">
      <alignment horizontal="center" readingOrder="0" shrinkToFit="0" wrapText="1"/>
    </xf>
    <xf borderId="0" fillId="40" fontId="75" numFmtId="0" xfId="0" applyAlignment="1" applyFont="1">
      <alignment readingOrder="0" shrinkToFit="0" wrapText="1"/>
    </xf>
    <xf borderId="0" fillId="40" fontId="75" numFmtId="0" xfId="0" applyAlignment="1" applyFont="1">
      <alignment shrinkToFit="0" wrapText="1"/>
    </xf>
    <xf borderId="0" fillId="40" fontId="75" numFmtId="0" xfId="0" applyAlignment="1" applyFont="1">
      <alignment readingOrder="0" shrinkToFit="0" vertical="center" wrapText="1"/>
    </xf>
    <xf borderId="0" fillId="40" fontId="126" numFmtId="0" xfId="0" applyAlignment="1" applyFont="1">
      <alignment readingOrder="0" shrinkToFit="0" vertical="center" wrapText="1"/>
    </xf>
    <xf borderId="0" fillId="40" fontId="127" numFmtId="0" xfId="0" applyAlignment="1" applyFont="1">
      <alignment readingOrder="0" shrinkToFit="0" vertical="center" wrapText="1"/>
    </xf>
    <xf borderId="0" fillId="40" fontId="128" numFmtId="0" xfId="0" applyAlignment="1" applyFont="1">
      <alignment readingOrder="0" shrinkToFit="0" vertical="center" wrapText="1"/>
    </xf>
    <xf borderId="0" fillId="40" fontId="75" numFmtId="0" xfId="0" applyAlignment="1" applyFont="1">
      <alignment horizontal="center"/>
    </xf>
    <xf borderId="0" fillId="40" fontId="75" numFmtId="3" xfId="0" applyAlignment="1" applyFont="1" applyNumberFormat="1">
      <alignment readingOrder="0"/>
    </xf>
    <xf borderId="0" fillId="40" fontId="75" numFmtId="179" xfId="0" applyAlignment="1" applyFont="1" applyNumberFormat="1">
      <alignment readingOrder="0"/>
    </xf>
    <xf borderId="0" fillId="40" fontId="75" numFmtId="180" xfId="0" applyAlignment="1" applyFont="1" applyNumberFormat="1">
      <alignment readingOrder="0"/>
    </xf>
    <xf borderId="0" fillId="40" fontId="75" numFmtId="3" xfId="0" applyFont="1" applyNumberFormat="1"/>
    <xf borderId="0" fillId="0" fontId="47" numFmtId="0" xfId="0" applyAlignment="1" applyFont="1">
      <alignment horizontal="center" readingOrder="0"/>
    </xf>
    <xf borderId="0" fillId="0" fontId="6" numFmtId="3" xfId="0" applyAlignment="1" applyFont="1" applyNumberFormat="1">
      <alignment horizontal="left" readingOrder="0" shrinkToFit="0" wrapText="0"/>
    </xf>
    <xf borderId="0" fillId="0" fontId="6" numFmtId="3" xfId="0" applyAlignment="1" applyFont="1" applyNumberFormat="1">
      <alignment horizontal="left" readingOrder="0" shrinkToFit="0" wrapText="1"/>
    </xf>
    <xf borderId="0" fillId="0" fontId="47" numFmtId="3" xfId="0" applyAlignment="1" applyFont="1" applyNumberFormat="1">
      <alignment horizontal="center" readingOrder="0"/>
    </xf>
    <xf borderId="0" fillId="0" fontId="33" numFmtId="0" xfId="0" applyAlignment="1" applyFont="1">
      <alignment readingOrder="0" shrinkToFit="0" vertical="top" wrapText="1"/>
    </xf>
    <xf borderId="214" fillId="0" fontId="6" numFmtId="3" xfId="0" applyAlignment="1" applyBorder="1" applyFont="1" applyNumberFormat="1">
      <alignment horizontal="left" readingOrder="0" shrinkToFit="0" wrapText="1"/>
    </xf>
    <xf borderId="214" fillId="0" fontId="43" numFmtId="3" xfId="0" applyAlignment="1" applyBorder="1" applyFont="1" applyNumberFormat="1">
      <alignment readingOrder="0"/>
    </xf>
    <xf borderId="214" fillId="0" fontId="43" numFmtId="3" xfId="0" applyAlignment="1" applyBorder="1" applyFont="1" applyNumberFormat="1">
      <alignment readingOrder="0"/>
    </xf>
    <xf borderId="0" fillId="0" fontId="6" numFmtId="3" xfId="0" applyAlignment="1" applyFont="1" applyNumberFormat="1">
      <alignment readingOrder="0"/>
    </xf>
    <xf borderId="0" fillId="0" fontId="6" numFmtId="3" xfId="0" applyAlignment="1" applyFont="1" applyNumberFormat="1">
      <alignment readingOrder="0"/>
    </xf>
    <xf borderId="0" fillId="0" fontId="33" numFmtId="0" xfId="0" applyAlignment="1" applyFont="1">
      <alignment readingOrder="0"/>
    </xf>
    <xf borderId="224" fillId="45" fontId="6" numFmtId="0" xfId="0" applyAlignment="1" applyBorder="1" applyFill="1" applyFont="1">
      <alignment readingOrder="0"/>
    </xf>
    <xf borderId="225" fillId="45" fontId="6" numFmtId="0" xfId="0" applyAlignment="1" applyBorder="1" applyFont="1">
      <alignment readingOrder="0"/>
    </xf>
    <xf borderId="223" fillId="45" fontId="6" numFmtId="0" xfId="0" applyAlignment="1" applyBorder="1" applyFont="1">
      <alignment readingOrder="0"/>
    </xf>
    <xf borderId="224" fillId="45" fontId="6" numFmtId="3" xfId="0" applyAlignment="1" applyBorder="1" applyFont="1" applyNumberFormat="1">
      <alignment readingOrder="0"/>
    </xf>
    <xf borderId="225" fillId="45" fontId="6" numFmtId="3" xfId="0" applyAlignment="1" applyBorder="1" applyFont="1" applyNumberFormat="1">
      <alignment readingOrder="0"/>
    </xf>
    <xf borderId="225" fillId="45" fontId="6" numFmtId="3" xfId="0" applyAlignment="1" applyBorder="1" applyFont="1" applyNumberFormat="1">
      <alignment readingOrder="0"/>
    </xf>
    <xf borderId="223" fillId="45" fontId="6" numFmtId="3" xfId="0" applyAlignment="1" applyBorder="1" applyFont="1" applyNumberFormat="1">
      <alignment readingOrder="0"/>
    </xf>
    <xf borderId="0" fillId="7" fontId="6" numFmtId="0" xfId="0" applyAlignment="1" applyFont="1">
      <alignment horizontal="left" readingOrder="0"/>
    </xf>
    <xf borderId="0" fillId="42" fontId="6" numFmtId="0" xfId="0" applyAlignment="1" applyFont="1">
      <alignment readingOrder="0"/>
    </xf>
    <xf borderId="0" fillId="41" fontId="6" numFmtId="0" xfId="0" applyAlignment="1" applyFont="1">
      <alignment readingOrder="0"/>
    </xf>
    <xf borderId="0" fillId="33" fontId="6" numFmtId="3" xfId="0" applyAlignment="1" applyFont="1" applyNumberFormat="1">
      <alignment readingOrder="0"/>
    </xf>
    <xf borderId="0" fillId="46" fontId="6" numFmtId="3" xfId="0" applyAlignment="1" applyFill="1" applyFont="1" applyNumberFormat="1">
      <alignment readingOrder="0"/>
    </xf>
    <xf borderId="0" fillId="0" fontId="80" numFmtId="3" xfId="0" applyAlignment="1" applyFont="1" applyNumberFormat="1">
      <alignment horizontal="right" readingOrder="0" vertical="bottom"/>
    </xf>
    <xf borderId="0" fillId="0" fontId="80" numFmtId="3" xfId="0" applyAlignment="1" applyFont="1" applyNumberFormat="1">
      <alignment readingOrder="0" vertical="bottom"/>
    </xf>
    <xf borderId="0" fillId="0" fontId="6" numFmtId="0" xfId="0" applyAlignment="1" applyFont="1">
      <alignment horizontal="left"/>
    </xf>
    <xf borderId="0" fillId="0" fontId="6" numFmtId="3" xfId="0" applyFont="1" applyNumberFormat="1"/>
    <xf borderId="0" fillId="0" fontId="80" numFmtId="3" xfId="0" applyAlignment="1" applyFont="1" applyNumberFormat="1">
      <alignment horizontal="left" readingOrder="0" vertical="bottom"/>
    </xf>
    <xf borderId="0" fillId="0" fontId="80" numFmtId="3" xfId="0" applyAlignment="1" applyFont="1" applyNumberFormat="1">
      <alignment horizontal="left" vertical="bottom"/>
    </xf>
    <xf borderId="0" fillId="0" fontId="80" numFmtId="3" xfId="0" applyAlignment="1" applyFont="1" applyNumberFormat="1">
      <alignment horizontal="right" vertical="bottom"/>
    </xf>
    <xf borderId="0" fillId="0" fontId="80" numFmtId="3" xfId="0" applyAlignment="1" applyFont="1" applyNumberFormat="1">
      <alignment horizontal="right" readingOrder="0" vertical="bottom"/>
    </xf>
    <xf borderId="0" fillId="0" fontId="80" numFmtId="0" xfId="0" applyAlignment="1" applyFont="1">
      <alignment horizontal="right" readingOrder="0" vertical="bottom"/>
    </xf>
    <xf borderId="0" fillId="0" fontId="80" numFmtId="9" xfId="0" applyAlignment="1" applyFont="1" applyNumberFormat="1">
      <alignment horizontal="right" vertical="bottom"/>
    </xf>
    <xf borderId="0" fillId="0" fontId="80" numFmtId="3" xfId="0" applyAlignment="1" applyFont="1" applyNumberFormat="1">
      <alignment horizontal="right" vertical="bottom"/>
    </xf>
    <xf borderId="0" fillId="0" fontId="6" numFmtId="3" xfId="0" applyAlignment="1" applyFont="1" applyNumberFormat="1">
      <alignment horizontal="left" readingOrder="0"/>
    </xf>
    <xf borderId="215" fillId="0" fontId="6" numFmtId="3" xfId="0" applyAlignment="1" applyBorder="1" applyFont="1" applyNumberFormat="1">
      <alignment readingOrder="0"/>
    </xf>
    <xf borderId="0" fillId="0" fontId="43" numFmtId="0" xfId="0" applyAlignment="1" applyFont="1">
      <alignment readingOrder="0"/>
    </xf>
    <xf borderId="0" fillId="0" fontId="129" numFmtId="3" xfId="0" applyAlignment="1" applyFont="1" applyNumberFormat="1">
      <alignment horizontal="center" readingOrder="0" shrinkToFit="0" wrapText="1"/>
    </xf>
    <xf borderId="227" fillId="33" fontId="6" numFmtId="3" xfId="0" applyAlignment="1" applyBorder="1" applyFont="1" applyNumberFormat="1">
      <alignment horizontal="center" readingOrder="0" shrinkToFit="0" wrapText="1"/>
    </xf>
    <xf borderId="214" fillId="42" fontId="6" numFmtId="3" xfId="0" applyAlignment="1" applyBorder="1" applyFont="1" applyNumberFormat="1">
      <alignment horizontal="center" readingOrder="0" shrinkToFit="0" wrapText="1"/>
    </xf>
    <xf borderId="227" fillId="18" fontId="6" numFmtId="3" xfId="0" applyAlignment="1" applyBorder="1" applyFont="1" applyNumberFormat="1">
      <alignment horizontal="center" readingOrder="0" shrinkToFit="0" wrapText="1"/>
    </xf>
    <xf borderId="0" fillId="8" fontId="6" numFmtId="3" xfId="0" applyAlignment="1" applyFont="1" applyNumberFormat="1">
      <alignment horizontal="center" readingOrder="0" shrinkToFit="0" wrapText="1"/>
    </xf>
    <xf borderId="220" fillId="0" fontId="6" numFmtId="3" xfId="0" applyAlignment="1" applyBorder="1" applyFont="1" applyNumberFormat="1">
      <alignment horizontal="center" readingOrder="0"/>
    </xf>
    <xf borderId="0" fillId="0" fontId="6" numFmtId="3" xfId="0" applyAlignment="1" applyFont="1" applyNumberFormat="1">
      <alignment horizontal="center" readingOrder="0"/>
    </xf>
    <xf borderId="215" fillId="0" fontId="6" numFmtId="3" xfId="0" applyAlignment="1" applyBorder="1" applyFont="1" applyNumberFormat="1">
      <alignment horizontal="center" readingOrder="0"/>
    </xf>
    <xf borderId="0" fillId="0" fontId="6" numFmtId="3" xfId="0" applyAlignment="1" applyFont="1" applyNumberFormat="1">
      <alignment horizontal="center"/>
    </xf>
    <xf borderId="215" fillId="0" fontId="6" numFmtId="3" xfId="0" applyAlignment="1" applyBorder="1" applyFont="1" applyNumberFormat="1">
      <alignment horizontal="center"/>
    </xf>
    <xf borderId="220" fillId="0" fontId="6" numFmtId="3" xfId="0" applyAlignment="1" applyBorder="1" applyFont="1" applyNumberFormat="1">
      <alignment horizontal="center"/>
    </xf>
    <xf borderId="238" fillId="0" fontId="129" numFmtId="3" xfId="0" applyAlignment="1" applyBorder="1" applyFont="1" applyNumberFormat="1">
      <alignment horizontal="center" readingOrder="0"/>
    </xf>
    <xf borderId="220" fillId="31" fontId="43" numFmtId="3" xfId="0" applyAlignment="1" applyBorder="1" applyFont="1" applyNumberFormat="1">
      <alignment horizontal="center" readingOrder="0"/>
    </xf>
    <xf borderId="220" fillId="31" fontId="6" numFmtId="3" xfId="0" applyAlignment="1" applyBorder="1" applyFont="1" applyNumberFormat="1">
      <alignment horizontal="center" readingOrder="0"/>
    </xf>
    <xf borderId="0" fillId="31" fontId="6" numFmtId="3" xfId="0" applyAlignment="1" applyFont="1" applyNumberFormat="1">
      <alignment horizontal="center" readingOrder="0"/>
    </xf>
    <xf borderId="215" fillId="31" fontId="6" numFmtId="3" xfId="0" applyAlignment="1" applyBorder="1" applyFont="1" applyNumberFormat="1">
      <alignment horizontal="center" readingOrder="0"/>
    </xf>
    <xf borderId="214" fillId="0" fontId="6" numFmtId="0" xfId="0" applyAlignment="1" applyBorder="1" applyFont="1">
      <alignment horizontal="left" readingOrder="0"/>
    </xf>
    <xf borderId="227" fillId="0" fontId="6" numFmtId="10" xfId="0" applyAlignment="1" applyBorder="1" applyFont="1" applyNumberFormat="1">
      <alignment horizontal="center"/>
    </xf>
    <xf borderId="214" fillId="0" fontId="6" numFmtId="10" xfId="0" applyAlignment="1" applyBorder="1" applyFont="1" applyNumberFormat="1">
      <alignment horizontal="center"/>
    </xf>
    <xf borderId="219" fillId="0" fontId="6" numFmtId="10" xfId="0" applyAlignment="1" applyBorder="1" applyFont="1" applyNumberFormat="1">
      <alignment horizontal="center"/>
    </xf>
    <xf borderId="0" fillId="0" fontId="130" numFmtId="0" xfId="0" applyAlignment="1" applyFont="1">
      <alignment readingOrder="0" shrinkToFit="0" wrapText="0"/>
    </xf>
    <xf borderId="220" fillId="0" fontId="131" numFmtId="0" xfId="0" applyAlignment="1" applyBorder="1" applyFont="1">
      <alignment horizontal="center" readingOrder="0"/>
    </xf>
    <xf borderId="214" fillId="0" fontId="132" numFmtId="3" xfId="0" applyAlignment="1" applyBorder="1" applyFont="1" applyNumberFormat="1">
      <alignment readingOrder="0"/>
    </xf>
    <xf borderId="227" fillId="0" fontId="132" numFmtId="3" xfId="0" applyAlignment="1" applyBorder="1" applyFont="1" applyNumberFormat="1">
      <alignment readingOrder="0"/>
    </xf>
    <xf borderId="0" fillId="0" fontId="131" numFmtId="3" xfId="0" applyAlignment="1" applyFont="1" applyNumberFormat="1">
      <alignment readingOrder="0"/>
    </xf>
    <xf borderId="220" fillId="0" fontId="131" numFmtId="3" xfId="0" applyAlignment="1" applyBorder="1" applyFont="1" applyNumberFormat="1">
      <alignment readingOrder="0"/>
    </xf>
    <xf borderId="0" fillId="0" fontId="133" numFmtId="3" xfId="0" applyFont="1" applyNumberFormat="1"/>
    <xf borderId="0" fillId="0" fontId="131" numFmtId="3" xfId="0" applyFont="1" applyNumberFormat="1"/>
    <xf borderId="0" fillId="0" fontId="132" numFmtId="3" xfId="0" applyAlignment="1" applyFont="1" applyNumberFormat="1">
      <alignment readingOrder="0"/>
    </xf>
    <xf borderId="220" fillId="0" fontId="132" numFmtId="3" xfId="0" applyAlignment="1" applyBorder="1" applyFont="1" applyNumberFormat="1">
      <alignment readingOrder="0"/>
    </xf>
    <xf borderId="214" fillId="0" fontId="131" numFmtId="3" xfId="0" applyAlignment="1" applyBorder="1" applyFont="1" applyNumberFormat="1">
      <alignment readingOrder="0"/>
    </xf>
    <xf borderId="227" fillId="0" fontId="131" numFmtId="3" xfId="0" applyAlignment="1" applyBorder="1" applyFont="1" applyNumberFormat="1">
      <alignment readingOrder="0"/>
    </xf>
    <xf borderId="214" fillId="0" fontId="131" numFmtId="3" xfId="0" applyBorder="1" applyFont="1" applyNumberFormat="1"/>
    <xf borderId="0" fillId="0" fontId="131" numFmtId="0" xfId="0" applyAlignment="1" applyFont="1">
      <alignment readingOrder="0"/>
    </xf>
    <xf borderId="231" fillId="0" fontId="131" numFmtId="3" xfId="0" applyBorder="1" applyFont="1" applyNumberFormat="1"/>
    <xf borderId="224" fillId="0" fontId="131" numFmtId="0" xfId="0" applyAlignment="1" applyBorder="1" applyFont="1">
      <alignment readingOrder="0"/>
    </xf>
    <xf borderId="225" fillId="0" fontId="132" numFmtId="0" xfId="0" applyAlignment="1" applyBorder="1" applyFont="1">
      <alignment readingOrder="0"/>
    </xf>
    <xf borderId="225" fillId="0" fontId="133" numFmtId="0" xfId="0" applyAlignment="1" applyBorder="1" applyFont="1">
      <alignment readingOrder="0"/>
    </xf>
    <xf borderId="225" fillId="0" fontId="131" numFmtId="0" xfId="0" applyBorder="1" applyFont="1"/>
    <xf borderId="223" fillId="0" fontId="131" numFmtId="0" xfId="0" applyBorder="1" applyFont="1"/>
    <xf borderId="0" fillId="0" fontId="131" numFmtId="0" xfId="0" applyFont="1"/>
    <xf borderId="0" fillId="0" fontId="134" numFmtId="0" xfId="0" applyFont="1"/>
    <xf borderId="0" fillId="0" fontId="134" numFmtId="0" xfId="0" applyAlignment="1" applyFont="1">
      <alignment readingOrder="0"/>
    </xf>
    <xf borderId="0" fillId="0" fontId="33" numFmtId="0" xfId="0" applyFont="1"/>
    <xf borderId="0" fillId="16" fontId="45" numFmtId="3" xfId="0" applyAlignment="1" applyFont="1" applyNumberFormat="1">
      <alignment horizontal="center" readingOrder="0" vertical="center"/>
    </xf>
    <xf borderId="4" fillId="6" fontId="135" numFmtId="3" xfId="0" applyAlignment="1" applyBorder="1" applyFont="1" applyNumberFormat="1">
      <alignment horizontal="center" readingOrder="0" vertical="center"/>
    </xf>
    <xf borderId="4" fillId="19" fontId="135" numFmtId="3" xfId="0" applyAlignment="1" applyBorder="1" applyFont="1" applyNumberFormat="1">
      <alignment horizontal="center" readingOrder="0" vertical="center"/>
    </xf>
    <xf borderId="4" fillId="47" fontId="135" numFmtId="3" xfId="0" applyAlignment="1" applyBorder="1" applyFill="1" applyFont="1" applyNumberFormat="1">
      <alignment horizontal="center" readingOrder="0" vertical="center"/>
    </xf>
    <xf borderId="4" fillId="25" fontId="135" numFmtId="3" xfId="0" applyAlignment="1" applyBorder="1" applyFont="1" applyNumberFormat="1">
      <alignment horizontal="center" readingOrder="0" vertical="center"/>
    </xf>
    <xf borderId="18" fillId="5" fontId="6" numFmtId="3" xfId="0" applyAlignment="1" applyBorder="1" applyFont="1" applyNumberFormat="1">
      <alignment horizontal="center" readingOrder="0" vertical="center"/>
    </xf>
    <xf borderId="21" fillId="5" fontId="6" numFmtId="3" xfId="0" applyAlignment="1" applyBorder="1" applyFont="1" applyNumberFormat="1">
      <alignment horizontal="center" readingOrder="0" vertical="center"/>
    </xf>
    <xf borderId="361" fillId="9" fontId="33" numFmtId="3" xfId="0" applyAlignment="1" applyBorder="1" applyFont="1" applyNumberFormat="1">
      <alignment horizontal="center" readingOrder="0" vertical="center"/>
    </xf>
    <xf borderId="362" fillId="9" fontId="33" numFmtId="0" xfId="0" applyAlignment="1" applyBorder="1" applyFont="1">
      <alignment horizontal="center" readingOrder="0" vertical="center"/>
    </xf>
    <xf borderId="362" fillId="9" fontId="33" numFmtId="3" xfId="0" applyAlignment="1" applyBorder="1" applyFont="1" applyNumberFormat="1">
      <alignment horizontal="center" readingOrder="0" vertical="center"/>
    </xf>
    <xf borderId="363" fillId="9" fontId="33" numFmtId="0" xfId="0" applyAlignment="1" applyBorder="1" applyFont="1">
      <alignment horizontal="center" readingOrder="0" vertical="center"/>
    </xf>
    <xf borderId="364" fillId="18" fontId="6" numFmtId="3" xfId="0" applyAlignment="1" applyBorder="1" applyFont="1" applyNumberFormat="1">
      <alignment horizontal="center" readingOrder="0" vertical="center"/>
    </xf>
    <xf borderId="365" fillId="18" fontId="6" numFmtId="0" xfId="0" applyAlignment="1" applyBorder="1" applyFont="1">
      <alignment horizontal="center" readingOrder="0" vertical="center"/>
    </xf>
    <xf borderId="365" fillId="18" fontId="6" numFmtId="3" xfId="0" applyAlignment="1" applyBorder="1" applyFont="1" applyNumberFormat="1">
      <alignment horizontal="center" readingOrder="0" vertical="center"/>
    </xf>
    <xf borderId="366" fillId="18" fontId="6" numFmtId="0" xfId="0" applyAlignment="1" applyBorder="1" applyFont="1">
      <alignment horizontal="center" readingOrder="0" vertical="center"/>
    </xf>
    <xf borderId="367" fillId="18" fontId="6" numFmtId="3" xfId="0" applyAlignment="1" applyBorder="1" applyFont="1" applyNumberFormat="1">
      <alignment horizontal="center" readingOrder="0" vertical="center"/>
    </xf>
    <xf borderId="368" fillId="18" fontId="6" numFmtId="0" xfId="0" applyAlignment="1" applyBorder="1" applyFont="1">
      <alignment horizontal="center" readingOrder="0" vertical="center"/>
    </xf>
    <xf borderId="368" fillId="18" fontId="6" numFmtId="3" xfId="0" applyAlignment="1" applyBorder="1" applyFont="1" applyNumberFormat="1">
      <alignment horizontal="center" readingOrder="0" vertical="center"/>
    </xf>
    <xf borderId="369" fillId="18" fontId="6" numFmtId="0" xfId="0" applyAlignment="1" applyBorder="1" applyFont="1">
      <alignment horizontal="center" readingOrder="0" vertical="center"/>
    </xf>
    <xf borderId="367" fillId="18" fontId="43" numFmtId="3" xfId="0" applyAlignment="1" applyBorder="1" applyFont="1" applyNumberFormat="1">
      <alignment horizontal="center" readingOrder="0" vertical="center"/>
    </xf>
    <xf borderId="368" fillId="18" fontId="43" numFmtId="0" xfId="0" applyAlignment="1" applyBorder="1" applyFont="1">
      <alignment horizontal="center" readingOrder="0" vertical="center"/>
    </xf>
    <xf borderId="368" fillId="18" fontId="43" numFmtId="3" xfId="0" applyAlignment="1" applyBorder="1" applyFont="1" applyNumberFormat="1">
      <alignment horizontal="center" readingOrder="0" vertical="center"/>
    </xf>
    <xf borderId="369" fillId="18" fontId="43" numFmtId="0" xfId="0" applyAlignment="1" applyBorder="1" applyFont="1">
      <alignment horizontal="center" readingOrder="0" vertical="center"/>
    </xf>
    <xf borderId="0" fillId="5" fontId="136" numFmtId="3" xfId="0" applyAlignment="1" applyFont="1" applyNumberFormat="1">
      <alignment horizontal="center" readingOrder="0" shrinkToFit="0" vertical="center" wrapText="0"/>
    </xf>
    <xf borderId="367" fillId="18" fontId="136" numFmtId="3" xfId="0" applyAlignment="1" applyBorder="1" applyFont="1" applyNumberFormat="1">
      <alignment horizontal="center" readingOrder="0" shrinkToFit="0" vertical="center" wrapText="0"/>
    </xf>
    <xf borderId="370" fillId="18" fontId="6" numFmtId="3" xfId="0" applyAlignment="1" applyBorder="1" applyFont="1" applyNumberFormat="1">
      <alignment horizontal="center" readingOrder="0" vertical="center"/>
    </xf>
    <xf borderId="371" fillId="18" fontId="6" numFmtId="0" xfId="0" applyAlignment="1" applyBorder="1" applyFont="1">
      <alignment horizontal="center" readingOrder="0" vertical="center"/>
    </xf>
    <xf borderId="371" fillId="18" fontId="6" numFmtId="3" xfId="0" applyAlignment="1" applyBorder="1" applyFont="1" applyNumberFormat="1">
      <alignment horizontal="center" readingOrder="0" vertical="center"/>
    </xf>
    <xf borderId="372" fillId="18" fontId="6" numFmtId="0" xfId="0" applyAlignment="1" applyBorder="1" applyFont="1">
      <alignment horizontal="center" readingOrder="0" vertical="center"/>
    </xf>
    <xf borderId="4" fillId="20" fontId="35" numFmtId="3" xfId="0" applyAlignment="1" applyBorder="1" applyFont="1" applyNumberFormat="1">
      <alignment horizontal="center" readingOrder="0" vertical="center"/>
    </xf>
    <xf borderId="18" fillId="5" fontId="6" numFmtId="0" xfId="0" applyAlignment="1" applyBorder="1" applyFont="1">
      <alignment horizontal="center" vertical="center"/>
    </xf>
    <xf borderId="21" fillId="5" fontId="6" numFmtId="0" xfId="0" applyAlignment="1" applyBorder="1" applyFont="1">
      <alignment horizontal="center" vertical="center"/>
    </xf>
    <xf borderId="4" fillId="48" fontId="35" numFmtId="3" xfId="0" applyAlignment="1" applyBorder="1" applyFill="1" applyFont="1" applyNumberFormat="1">
      <alignment horizontal="center" readingOrder="0" vertical="center"/>
    </xf>
    <xf borderId="102" fillId="21" fontId="137" numFmtId="3" xfId="0" applyAlignment="1" applyBorder="1" applyFont="1" applyNumberFormat="1">
      <alignment horizontal="center" readingOrder="0" vertical="center"/>
    </xf>
    <xf borderId="21" fillId="20" fontId="49" numFmtId="3" xfId="0" applyAlignment="1" applyBorder="1" applyFont="1" applyNumberFormat="1">
      <alignment horizontal="center" readingOrder="0" shrinkToFit="0" vertical="center" wrapText="1"/>
    </xf>
  </cellXfs>
  <cellStyles count="1">
    <cellStyle xfId="0" name="Normal" builtinId="0"/>
  </cellStyles>
  <dxfs count="39">
    <dxf>
      <font/>
      <fill>
        <patternFill patternType="none"/>
      </fill>
      <border/>
    </dxf>
    <dxf>
      <font/>
      <fill>
        <patternFill patternType="solid">
          <fgColor rgb="FF9FC5E8"/>
          <bgColor rgb="FF9FC5E8"/>
        </patternFill>
      </fill>
      <border/>
    </dxf>
    <dxf>
      <font/>
      <fill>
        <patternFill patternType="solid">
          <fgColor rgb="FF8FB6DA"/>
          <bgColor rgb="FF8FB6DA"/>
        </patternFill>
      </fill>
      <border/>
    </dxf>
    <dxf>
      <font/>
      <fill>
        <patternFill patternType="solid">
          <fgColor rgb="FFD9D9D9"/>
          <bgColor rgb="FFD9D9D9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E8E7FC"/>
          <bgColor rgb="FFE8E7FC"/>
        </patternFill>
      </fill>
      <border/>
    </dxf>
    <dxf>
      <font>
        <color rgb="FF0B8043"/>
      </font>
      <fill>
        <patternFill patternType="none"/>
      </fill>
      <border/>
    </dxf>
    <dxf>
      <font>
        <color rgb="FFCC0000"/>
      </font>
      <fill>
        <patternFill patternType="none"/>
      </fill>
      <border/>
    </dxf>
    <dxf>
      <font>
        <color rgb="FF1155CC"/>
      </font>
      <fill>
        <patternFill patternType="none"/>
      </fill>
      <border/>
    </dxf>
    <dxf>
      <font>
        <color rgb="FF274E13"/>
      </font>
      <fill>
        <patternFill patternType="solid">
          <fgColor rgb="FFF4CCCC"/>
          <bgColor rgb="FFF4CCCC"/>
        </patternFill>
      </fill>
      <border/>
    </dxf>
    <dxf>
      <font>
        <color rgb="FF000000"/>
      </font>
      <fill>
        <patternFill patternType="solid">
          <fgColor rgb="FFB6D7A8"/>
          <bgColor rgb="FFB6D7A8"/>
        </patternFill>
      </fill>
      <border/>
    </dxf>
    <dxf>
      <font>
        <color rgb="FF000000"/>
      </font>
      <fill>
        <patternFill patternType="solid">
          <fgColor rgb="FFFCE5CD"/>
          <bgColor rgb="FFFCE5CD"/>
        </patternFill>
      </fill>
      <border/>
    </dxf>
    <dxf>
      <font>
        <color rgb="FF000000"/>
      </font>
      <fill>
        <patternFill patternType="solid">
          <fgColor rgb="FFE6B8AF"/>
          <bgColor rgb="FFE6B8AF"/>
        </patternFill>
      </fill>
      <border/>
    </dxf>
    <dxf>
      <font/>
      <fill>
        <patternFill patternType="solid">
          <fgColor rgb="FF5B3F86"/>
          <bgColor rgb="FF5B3F86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  <dxf>
      <font/>
      <fill>
        <patternFill patternType="solid">
          <fgColor rgb="FF999999"/>
          <bgColor rgb="FF999999"/>
        </patternFill>
      </fill>
      <border/>
    </dxf>
    <dxf>
      <font/>
      <fill>
        <patternFill patternType="solid">
          <fgColor rgb="FF8989EB"/>
          <bgColor rgb="FF8989EB"/>
        </patternFill>
      </fill>
      <border/>
    </dxf>
    <dxf>
      <font/>
      <fill>
        <patternFill patternType="solid">
          <fgColor rgb="FFF8F9FA"/>
          <bgColor rgb="FFF8F9FA"/>
        </patternFill>
      </fill>
      <border/>
    </dxf>
    <dxf>
      <font>
        <i/>
        <color rgb="FF666666"/>
      </font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B7B7B7"/>
          <bgColor rgb="FFB7B7B7"/>
        </patternFill>
      </fill>
      <border/>
    </dxf>
    <dxf>
      <font/>
      <fill>
        <patternFill patternType="solid">
          <fgColor rgb="FFB4A7D6"/>
          <bgColor rgb="FFB4A7D6"/>
        </patternFill>
      </fill>
      <border/>
    </dxf>
    <dxf>
      <font/>
      <fill>
        <patternFill patternType="solid">
          <fgColor rgb="FFD9D2E9"/>
          <bgColor rgb="FFD9D2E9"/>
        </patternFill>
      </fill>
      <border/>
    </dxf>
    <dxf>
      <font/>
      <fill>
        <patternFill patternType="solid">
          <fgColor rgb="FFEAD1DC"/>
          <bgColor rgb="FFEAD1DC"/>
        </patternFill>
      </fill>
      <border/>
    </dxf>
    <dxf>
      <font/>
      <fill>
        <patternFill patternType="solid">
          <fgColor rgb="FFE6B8AF"/>
          <bgColor rgb="FFE6B8AF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  <dxf>
      <font>
        <b/>
        <color rgb="FF8E7CC3"/>
      </font>
      <fill>
        <patternFill patternType="none"/>
      </fill>
      <border/>
    </dxf>
    <dxf>
      <font>
        <b/>
        <color rgb="FFB4A7D6"/>
      </font>
      <fill>
        <patternFill patternType="none"/>
      </fill>
      <border/>
    </dxf>
    <dxf>
      <font>
        <b/>
        <color rgb="FFD5A6BD"/>
      </font>
      <fill>
        <patternFill patternType="none"/>
      </fill>
      <border/>
    </dxf>
    <dxf>
      <font>
        <b/>
        <color rgb="FFDD7E6B"/>
      </font>
      <fill>
        <patternFill patternType="none"/>
      </fill>
      <border/>
    </dxf>
    <dxf>
      <font>
        <b/>
        <color rgb="FFE06666"/>
      </font>
      <fill>
        <patternFill patternType="none"/>
      </fill>
      <border/>
    </dxf>
    <dxf>
      <font/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B6D7A8"/>
          <bgColor rgb="FFB6D7A8"/>
        </patternFill>
      </fill>
      <border/>
    </dxf>
    <dxf>
      <font/>
      <fill>
        <patternFill patternType="solid">
          <fgColor rgb="FFD9EAD3"/>
          <bgColor rgb="FFD9EAD3"/>
        </patternFill>
      </fill>
      <border/>
    </dxf>
    <dxf>
      <font/>
      <fill>
        <patternFill patternType="solid">
          <fgColor rgb="FFEEF7E3"/>
          <bgColor rgb="FFEEF7E3"/>
        </patternFill>
      </fill>
      <border/>
    </dxf>
    <dxf>
      <font>
        <color rgb="FF000000"/>
      </font>
      <fill>
        <patternFill patternType="solid">
          <fgColor rgb="FFB7B7B7"/>
          <bgColor rgb="FFB7B7B7"/>
        </patternFill>
      </fill>
      <border/>
    </dxf>
    <dxf>
      <font/>
      <fill>
        <patternFill patternType="solid">
          <fgColor rgb="FF434343"/>
          <bgColor rgb="FF434343"/>
        </patternFill>
      </fill>
      <border/>
    </dxf>
    <dxf>
      <font/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rgb="FFFFF2CC"/>
          <bgColor rgb="FFFFF2CC"/>
        </patternFill>
      </fill>
      <border/>
    </dxf>
  </dxfs>
  <tableStyles count="14">
    <tableStyle count="2" pivot="0" name="Alliance Tournament Store-style">
      <tableStyleElement dxfId="1" type="firstRowStripe"/>
      <tableStyleElement dxfId="2" type="secondRowStripe"/>
    </tableStyle>
    <tableStyle count="2" pivot="0" name="10K Task Grind Guide-style">
      <tableStyleElement dxfId="4" type="firstRowStripe"/>
      <tableStyleElement dxfId="5" type="secondRowStripe"/>
    </tableStyle>
    <tableStyle count="3" pivot="0" name="Tournament Task List-style">
      <tableStyleElement dxfId="13" type="headerRow"/>
      <tableStyleElement dxfId="4" type="firstRowStripe"/>
      <tableStyleElement dxfId="14" type="secondRowStripe"/>
    </tableStyle>
    <tableStyle count="2" pivot="0" name="Tournament Task List-style 2">
      <tableStyleElement dxfId="4" type="firstRowStripe"/>
      <tableStyleElement dxfId="5" type="secondRowStripe"/>
    </tableStyle>
    <tableStyle count="3" pivot="0" name="Task Accumulation Suggestions D-style">
      <tableStyleElement dxfId="13" type="headerRow"/>
      <tableStyleElement dxfId="4" type="firstRowStripe"/>
      <tableStyleElement dxfId="14" type="secondRowStripe"/>
    </tableStyle>
    <tableStyle count="3" pivot="0" name="Copy of Task Accumulation Sugge-style">
      <tableStyleElement dxfId="13" type="headerRow"/>
      <tableStyleElement dxfId="4" type="firstRowStripe"/>
      <tableStyleElement dxfId="14" type="secondRowStripe"/>
    </tableStyle>
    <tableStyle count="3" pivot="0" name="ATTL Overview-style">
      <tableStyleElement dxfId="16" type="headerRow"/>
      <tableStyleElement dxfId="17" type="firstRowStripe"/>
      <tableStyleElement dxfId="5" type="secondRowStripe"/>
    </tableStyle>
    <tableStyle count="3" pivot="0" name="OLD Task-style">
      <tableStyleElement dxfId="19" type="headerRow"/>
      <tableStyleElement dxfId="4" type="firstRowStripe"/>
      <tableStyleElement dxfId="17" type="secondRowStripe"/>
    </tableStyle>
    <tableStyle count="3" pivot="0" name="TC Master Planner-style">
      <tableStyleElement dxfId="32" type="headerRow"/>
      <tableStyleElement dxfId="33" type="firstRowStripe"/>
      <tableStyleElement dxfId="34" type="secondRowStripe"/>
    </tableStyle>
    <tableStyle count="3" pivot="0" name="TC Master Planner-style 2">
      <tableStyleElement dxfId="32" type="headerRow"/>
      <tableStyleElement dxfId="33" type="firstRowStripe"/>
      <tableStyleElement dxfId="34" type="secondRowStripe"/>
    </tableStyle>
    <tableStyle count="2" pivot="0" name="Isogen Improved Service-style">
      <tableStyleElement dxfId="4" type="firstRowStripe"/>
      <tableStyleElement dxfId="5" type="secondRowStripe"/>
    </tableStyle>
    <tableStyle count="2" pivot="0" name="Isogen Improved Service-style 2">
      <tableStyleElement dxfId="4" type="firstRowStripe"/>
      <tableStyleElement dxfId="5" type="secondRowStripe"/>
    </tableStyle>
    <tableStyle count="2" pivot="0" name="Isogen Improved Service-style 3">
      <tableStyleElement dxfId="4" type="firstRowStripe"/>
      <tableStyleElement dxfId="5" type="secondRowStripe"/>
    </tableStyle>
    <tableStyle count="2" pivot="0" name="Chronometric Comparison-style">
      <tableStyleElement dxfId="36" type="firstRowStripe"/>
      <tableStyleElement dxfId="37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0" Type="http://schemas.openxmlformats.org/officeDocument/2006/relationships/pivotCacheDefinition" Target="pivotCache/pivotCacheDefinition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ser>
          <c:idx val="0"/>
          <c:order val="0"/>
          <c:tx>
            <c:strRef>
              <c:f>'Isogen Improved Service'!$D$113:$D$114</c:f>
            </c:strRef>
          </c:tx>
          <c:spPr>
            <a:solidFill>
              <a:srgbClr val="1A9988">
                <a:alpha val="30000"/>
              </a:srgbClr>
            </a:solidFill>
            <a:ln cmpd="sng">
              <a:solidFill>
                <a:srgbClr val="1A9988"/>
              </a:solidFill>
            </a:ln>
          </c:spPr>
          <c:cat>
            <c:strRef>
              <c:f>'Isogen Improved Service'!$C$115:$C$124</c:f>
            </c:strRef>
          </c:cat>
          <c:val>
            <c:numRef>
              <c:f>'Isogen Improved Service'!$D$115:$D$124</c:f>
              <c:numCache/>
            </c:numRef>
          </c:val>
        </c:ser>
        <c:ser>
          <c:idx val="1"/>
          <c:order val="1"/>
          <c:tx>
            <c:strRef>
              <c:f>'Isogen Improved Service'!$E$113:$E$114</c:f>
            </c:strRef>
          </c:tx>
          <c:spPr>
            <a:solidFill>
              <a:srgbClr val="2D729D">
                <a:alpha val="30000"/>
              </a:srgbClr>
            </a:solidFill>
            <a:ln cmpd="sng">
              <a:solidFill>
                <a:srgbClr val="2D729D"/>
              </a:solidFill>
            </a:ln>
          </c:spPr>
          <c:cat>
            <c:strRef>
              <c:f>'Isogen Improved Service'!$C$115:$C$124</c:f>
            </c:strRef>
          </c:cat>
          <c:val>
            <c:numRef>
              <c:f>'Isogen Improved Service'!$E$115:$E$124</c:f>
              <c:numCache/>
            </c:numRef>
          </c:val>
        </c:ser>
        <c:axId val="657872689"/>
        <c:axId val="302165677"/>
      </c:areaChart>
      <c:catAx>
        <c:axId val="6578726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1A1A1A"/>
                    </a:solidFill>
                    <a:latin typeface="+mn-lt"/>
                  </a:defRPr>
                </a:pPr>
                <a:r>
                  <a:rPr b="0">
                    <a:solidFill>
                      <a:srgbClr val="1A1A1A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spPr/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+mn-lt"/>
              </a:defRPr>
            </a:pPr>
          </a:p>
        </c:txPr>
        <c:crossAx val="302165677"/>
      </c:catAx>
      <c:valAx>
        <c:axId val="3021656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1A1A1A"/>
                    </a:solidFill>
                    <a:latin typeface="+mn-lt"/>
                  </a:defRPr>
                </a:pPr>
                <a:r>
                  <a:rPr b="0">
                    <a:solidFill>
                      <a:srgbClr val="1A1A1A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+mn-lt"/>
              </a:defRPr>
            </a:pPr>
          </a:p>
        </c:txPr>
        <c:crossAx val="657872689"/>
      </c:valAx>
    </c:plotArea>
    <c:legend>
      <c:legendPos val="tr"/>
      <c:overlay val="1"/>
      <c:txPr>
        <a:bodyPr/>
        <a:lstStyle/>
        <a:p>
          <a:pPr lvl="0">
            <a:defRPr b="0">
              <a:solidFill>
                <a:srgbClr val="313131"/>
              </a:solidFill>
              <a:latin typeface="+mn-lt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7.png"/><Relationship Id="rId6" Type="http://schemas.openxmlformats.org/officeDocument/2006/relationships/image" Target="../media/image5.png"/><Relationship Id="rId7" Type="http://schemas.openxmlformats.org/officeDocument/2006/relationships/image" Target="../media/image6.png"/><Relationship Id="rId8" Type="http://schemas.openxmlformats.org/officeDocument/2006/relationships/image" Target="../media/image8.png"/></Relationships>
</file>

<file path=xl/drawings/_rels/drawing3.xml.rels><?xml version="1.0" encoding="UTF-8" standalone="yes"?><Relationships xmlns="http://schemas.openxmlformats.org/package/2006/relationships"><Relationship Id="rId20" Type="http://schemas.openxmlformats.org/officeDocument/2006/relationships/image" Target="../media/image36.png"/><Relationship Id="rId22" Type="http://schemas.openxmlformats.org/officeDocument/2006/relationships/image" Target="../media/image34.png"/><Relationship Id="rId21" Type="http://schemas.openxmlformats.org/officeDocument/2006/relationships/image" Target="../media/image18.png"/><Relationship Id="rId24" Type="http://schemas.openxmlformats.org/officeDocument/2006/relationships/image" Target="../media/image31.png"/><Relationship Id="rId23" Type="http://schemas.openxmlformats.org/officeDocument/2006/relationships/image" Target="../media/image13.png"/><Relationship Id="rId1" Type="http://schemas.openxmlformats.org/officeDocument/2006/relationships/image" Target="../media/image10.png"/><Relationship Id="rId2" Type="http://schemas.openxmlformats.org/officeDocument/2006/relationships/image" Target="../media/image28.png"/><Relationship Id="rId3" Type="http://schemas.openxmlformats.org/officeDocument/2006/relationships/image" Target="../media/image11.png"/><Relationship Id="rId4" Type="http://schemas.openxmlformats.org/officeDocument/2006/relationships/image" Target="../media/image21.png"/><Relationship Id="rId9" Type="http://schemas.openxmlformats.org/officeDocument/2006/relationships/image" Target="../media/image25.png"/><Relationship Id="rId26" Type="http://schemas.openxmlformats.org/officeDocument/2006/relationships/image" Target="../media/image32.png"/><Relationship Id="rId25" Type="http://schemas.openxmlformats.org/officeDocument/2006/relationships/image" Target="../media/image22.png"/><Relationship Id="rId28" Type="http://schemas.openxmlformats.org/officeDocument/2006/relationships/image" Target="../media/image33.png"/><Relationship Id="rId27" Type="http://schemas.openxmlformats.org/officeDocument/2006/relationships/image" Target="../media/image37.png"/><Relationship Id="rId5" Type="http://schemas.openxmlformats.org/officeDocument/2006/relationships/image" Target="../media/image9.png"/><Relationship Id="rId6" Type="http://schemas.openxmlformats.org/officeDocument/2006/relationships/image" Target="../media/image20.png"/><Relationship Id="rId29" Type="http://schemas.openxmlformats.org/officeDocument/2006/relationships/image" Target="../media/image38.png"/><Relationship Id="rId7" Type="http://schemas.openxmlformats.org/officeDocument/2006/relationships/image" Target="../media/image17.png"/><Relationship Id="rId8" Type="http://schemas.openxmlformats.org/officeDocument/2006/relationships/image" Target="../media/image26.png"/><Relationship Id="rId30" Type="http://schemas.openxmlformats.org/officeDocument/2006/relationships/image" Target="../media/image30.png"/><Relationship Id="rId11" Type="http://schemas.openxmlformats.org/officeDocument/2006/relationships/image" Target="../media/image12.png"/><Relationship Id="rId10" Type="http://schemas.openxmlformats.org/officeDocument/2006/relationships/image" Target="../media/image15.png"/><Relationship Id="rId13" Type="http://schemas.openxmlformats.org/officeDocument/2006/relationships/image" Target="../media/image27.png"/><Relationship Id="rId12" Type="http://schemas.openxmlformats.org/officeDocument/2006/relationships/image" Target="../media/image24.png"/><Relationship Id="rId15" Type="http://schemas.openxmlformats.org/officeDocument/2006/relationships/image" Target="../media/image19.png"/><Relationship Id="rId14" Type="http://schemas.openxmlformats.org/officeDocument/2006/relationships/image" Target="../media/image16.png"/><Relationship Id="rId17" Type="http://schemas.openxmlformats.org/officeDocument/2006/relationships/image" Target="../media/image23.png"/><Relationship Id="rId16" Type="http://schemas.openxmlformats.org/officeDocument/2006/relationships/image" Target="../media/image29.png"/><Relationship Id="rId19" Type="http://schemas.openxmlformats.org/officeDocument/2006/relationships/image" Target="../media/image35.png"/><Relationship Id="rId18" Type="http://schemas.openxmlformats.org/officeDocument/2006/relationships/image" Target="../media/image14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9.png"/><Relationship Id="rId2" Type="http://schemas.openxmlformats.org/officeDocument/2006/relationships/image" Target="../media/image10.png"/><Relationship Id="rId3" Type="http://schemas.openxmlformats.org/officeDocument/2006/relationships/image" Target="../media/image40.png"/><Relationship Id="rId4" Type="http://schemas.openxmlformats.org/officeDocument/2006/relationships/image" Target="../media/image41.png"/><Relationship Id="rId5" Type="http://schemas.openxmlformats.org/officeDocument/2006/relationships/image" Target="../media/image42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40.png"/><Relationship Id="rId2" Type="http://schemas.openxmlformats.org/officeDocument/2006/relationships/image" Target="../media/image41.png"/><Relationship Id="rId3" Type="http://schemas.openxmlformats.org/officeDocument/2006/relationships/image" Target="../media/image42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44.png"/><Relationship Id="rId2" Type="http://schemas.openxmlformats.org/officeDocument/2006/relationships/image" Target="../media/image43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54.png"/><Relationship Id="rId3" Type="http://schemas.openxmlformats.org/officeDocument/2006/relationships/image" Target="../media/image52.png"/><Relationship Id="rId4" Type="http://schemas.openxmlformats.org/officeDocument/2006/relationships/image" Target="../media/image48.png"/><Relationship Id="rId9" Type="http://schemas.openxmlformats.org/officeDocument/2006/relationships/image" Target="../media/image47.png"/><Relationship Id="rId5" Type="http://schemas.openxmlformats.org/officeDocument/2006/relationships/image" Target="../media/image46.png"/><Relationship Id="rId6" Type="http://schemas.openxmlformats.org/officeDocument/2006/relationships/image" Target="../media/image51.png"/><Relationship Id="rId7" Type="http://schemas.openxmlformats.org/officeDocument/2006/relationships/image" Target="../media/image49.png"/><Relationship Id="rId8" Type="http://schemas.openxmlformats.org/officeDocument/2006/relationships/image" Target="../media/image50.png"/><Relationship Id="rId11" Type="http://schemas.openxmlformats.org/officeDocument/2006/relationships/image" Target="../media/image53.png"/><Relationship Id="rId10" Type="http://schemas.openxmlformats.org/officeDocument/2006/relationships/image" Target="../media/image45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60.png"/><Relationship Id="rId2" Type="http://schemas.openxmlformats.org/officeDocument/2006/relationships/image" Target="../media/image57.png"/><Relationship Id="rId3" Type="http://schemas.openxmlformats.org/officeDocument/2006/relationships/image" Target="../media/image58.png"/><Relationship Id="rId4" Type="http://schemas.openxmlformats.org/officeDocument/2006/relationships/image" Target="../media/image55.png"/><Relationship Id="rId5" Type="http://schemas.openxmlformats.org/officeDocument/2006/relationships/image" Target="../media/image56.png"/><Relationship Id="rId6" Type="http://schemas.openxmlformats.org/officeDocument/2006/relationships/image" Target="../media/image59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63.png"/><Relationship Id="rId2" Type="http://schemas.openxmlformats.org/officeDocument/2006/relationships/image" Target="../media/image66.png"/><Relationship Id="rId3" Type="http://schemas.openxmlformats.org/officeDocument/2006/relationships/image" Target="../media/image62.png"/><Relationship Id="rId4" Type="http://schemas.openxmlformats.org/officeDocument/2006/relationships/image" Target="../media/image65.png"/><Relationship Id="rId5" Type="http://schemas.openxmlformats.org/officeDocument/2006/relationships/image" Target="../media/image67.png"/><Relationship Id="rId6" Type="http://schemas.openxmlformats.org/officeDocument/2006/relationships/image" Target="../media/image61.png"/><Relationship Id="rId7" Type="http://schemas.openxmlformats.org/officeDocument/2006/relationships/image" Target="../media/image64.pn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image" Target="../media/image70.png"/><Relationship Id="rId2" Type="http://schemas.openxmlformats.org/officeDocument/2006/relationships/image" Target="../media/image71.png"/><Relationship Id="rId3" Type="http://schemas.openxmlformats.org/officeDocument/2006/relationships/image" Target="../media/image72.png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17</xdr:col>
      <xdr:colOff>0</xdr:colOff>
      <xdr:row>6</xdr:row>
      <xdr:rowOff>0</xdr:rowOff>
    </xdr:from>
    <xdr:ext cx="20955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7</xdr:row>
      <xdr:rowOff>0</xdr:rowOff>
    </xdr:from>
    <xdr:ext cx="190500" cy="20002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9</xdr:row>
      <xdr:rowOff>0</xdr:rowOff>
    </xdr:from>
    <xdr:ext cx="247650" cy="200025"/>
    <xdr:pic>
      <xdr:nvPicPr>
        <xdr:cNvPr id="0" name="image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10</xdr:row>
      <xdr:rowOff>0</xdr:rowOff>
    </xdr:from>
    <xdr:ext cx="190500" cy="200025"/>
    <xdr:pic>
      <xdr:nvPicPr>
        <xdr:cNvPr id="0" name="image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13</xdr:row>
      <xdr:rowOff>0</xdr:rowOff>
    </xdr:from>
    <xdr:ext cx="171450" cy="200025"/>
    <xdr:pic>
      <xdr:nvPicPr>
        <xdr:cNvPr id="0" name="image7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14</xdr:row>
      <xdr:rowOff>0</xdr:rowOff>
    </xdr:from>
    <xdr:ext cx="209550" cy="200025"/>
    <xdr:pic>
      <xdr:nvPicPr>
        <xdr:cNvPr id="0" name="image5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16</xdr:row>
      <xdr:rowOff>0</xdr:rowOff>
    </xdr:from>
    <xdr:ext cx="180975" cy="200025"/>
    <xdr:pic>
      <xdr:nvPicPr>
        <xdr:cNvPr id="0" name="image6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18</xdr:row>
      <xdr:rowOff>0</xdr:rowOff>
    </xdr:from>
    <xdr:ext cx="180975" cy="200025"/>
    <xdr:pic>
      <xdr:nvPicPr>
        <xdr:cNvPr id="0" name="image6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21</xdr:row>
      <xdr:rowOff>0</xdr:rowOff>
    </xdr:from>
    <xdr:ext cx="180975" cy="200025"/>
    <xdr:pic>
      <xdr:nvPicPr>
        <xdr:cNvPr id="0" name="image8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200025" cy="200025"/>
    <xdr:pic>
      <xdr:nvPicPr>
        <xdr:cNvPr id="0" name="image1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2733675" cy="1200150"/>
    <xdr:pic>
      <xdr:nvPicPr>
        <xdr:cNvPr id="0" name="image28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1095375" cy="1095375"/>
    <xdr:pic>
      <xdr:nvPicPr>
        <xdr:cNvPr id="0" name="image1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2266950" cy="1257300"/>
    <xdr:pic>
      <xdr:nvPicPr>
        <xdr:cNvPr id="0" name="image2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1095375" cy="1095375"/>
    <xdr:pic>
      <xdr:nvPicPr>
        <xdr:cNvPr id="0" name="image9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2228850" cy="1247775"/>
    <xdr:pic>
      <xdr:nvPicPr>
        <xdr:cNvPr id="0" name="image20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1590675" cy="1247775"/>
    <xdr:pic>
      <xdr:nvPicPr>
        <xdr:cNvPr id="0" name="image17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1095375" cy="1095375"/>
    <xdr:pic>
      <xdr:nvPicPr>
        <xdr:cNvPr id="0" name="image26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1095375" cy="1095375"/>
    <xdr:pic>
      <xdr:nvPicPr>
        <xdr:cNvPr id="0" name="image25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3571875" cy="1647825"/>
    <xdr:pic>
      <xdr:nvPicPr>
        <xdr:cNvPr id="0" name="image15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1095375" cy="1095375"/>
    <xdr:pic>
      <xdr:nvPicPr>
        <xdr:cNvPr id="0" name="image12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3571875" cy="628650"/>
    <xdr:pic>
      <xdr:nvPicPr>
        <xdr:cNvPr id="0" name="image24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</xdr:row>
      <xdr:rowOff>0</xdr:rowOff>
    </xdr:from>
    <xdr:ext cx="1095375" cy="1095375"/>
    <xdr:pic>
      <xdr:nvPicPr>
        <xdr:cNvPr id="0" name="image27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3571875" cy="1743075"/>
    <xdr:pic>
      <xdr:nvPicPr>
        <xdr:cNvPr id="0" name="image16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1924050" cy="1924050"/>
    <xdr:pic>
      <xdr:nvPicPr>
        <xdr:cNvPr id="0" name="image19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2590800" cy="2495550"/>
    <xdr:pic>
      <xdr:nvPicPr>
        <xdr:cNvPr id="0" name="image29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3171825" cy="2276475"/>
    <xdr:pic>
      <xdr:nvPicPr>
        <xdr:cNvPr id="0" name="image23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2362200" cy="2495550"/>
    <xdr:pic>
      <xdr:nvPicPr>
        <xdr:cNvPr id="0" name="image14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3571875" cy="1590675"/>
    <xdr:pic>
      <xdr:nvPicPr>
        <xdr:cNvPr id="0" name="image35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1190625" cy="1190625"/>
    <xdr:pic>
      <xdr:nvPicPr>
        <xdr:cNvPr id="0" name="image36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2847975" cy="2047875"/>
    <xdr:pic>
      <xdr:nvPicPr>
        <xdr:cNvPr id="0" name="image18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1447800" cy="2047875"/>
    <xdr:pic>
      <xdr:nvPicPr>
        <xdr:cNvPr id="0" name="image34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</xdr:row>
      <xdr:rowOff>0</xdr:rowOff>
    </xdr:from>
    <xdr:ext cx="2733675" cy="1781175"/>
    <xdr:pic>
      <xdr:nvPicPr>
        <xdr:cNvPr id="0" name="image13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3571875" cy="1019175"/>
    <xdr:pic>
      <xdr:nvPicPr>
        <xdr:cNvPr id="0" name="image31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3171825" cy="790575"/>
    <xdr:pic>
      <xdr:nvPicPr>
        <xdr:cNvPr id="0" name="image22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1924050" cy="695325"/>
    <xdr:pic>
      <xdr:nvPicPr>
        <xdr:cNvPr id="0" name="image32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3571875" cy="1009650"/>
    <xdr:pic>
      <xdr:nvPicPr>
        <xdr:cNvPr id="0" name="image37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3067050" cy="1095375"/>
    <xdr:pic>
      <xdr:nvPicPr>
        <xdr:cNvPr id="0" name="image33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3533775" cy="2971800"/>
    <xdr:pic>
      <xdr:nvPicPr>
        <xdr:cNvPr id="0" name="image38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1095375" cy="1095375"/>
    <xdr:pic>
      <xdr:nvPicPr>
        <xdr:cNvPr id="0" name="image30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533400</xdr:colOff>
      <xdr:row>58</xdr:row>
      <xdr:rowOff>285750</xdr:rowOff>
    </xdr:from>
    <xdr:ext cx="11496675" cy="2162175"/>
    <xdr:pic>
      <xdr:nvPicPr>
        <xdr:cNvPr id="0" name="image39.png" title="Bild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</xdr:row>
      <xdr:rowOff>0</xdr:rowOff>
    </xdr:from>
    <xdr:ext cx="200025" cy="200025"/>
    <xdr:pic>
      <xdr:nvPicPr>
        <xdr:cNvPr id="0" name="image10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30</xdr:row>
      <xdr:rowOff>0</xdr:rowOff>
    </xdr:from>
    <xdr:ext cx="200025" cy="200025"/>
    <xdr:pic>
      <xdr:nvPicPr>
        <xdr:cNvPr id="0" name="image4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30</xdr:row>
      <xdr:rowOff>0</xdr:rowOff>
    </xdr:from>
    <xdr:ext cx="200025" cy="200025"/>
    <xdr:pic>
      <xdr:nvPicPr>
        <xdr:cNvPr id="0" name="image4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30</xdr:row>
      <xdr:rowOff>0</xdr:rowOff>
    </xdr:from>
    <xdr:ext cx="200025" cy="200025"/>
    <xdr:pic>
      <xdr:nvPicPr>
        <xdr:cNvPr id="0" name="image4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2</xdr:row>
      <xdr:rowOff>0</xdr:rowOff>
    </xdr:from>
    <xdr:ext cx="200025" cy="200025"/>
    <xdr:pic>
      <xdr:nvPicPr>
        <xdr:cNvPr id="0" name="image4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200025" cy="200025"/>
    <xdr:pic>
      <xdr:nvPicPr>
        <xdr:cNvPr id="0" name="image4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200025" cy="200025"/>
    <xdr:pic>
      <xdr:nvPicPr>
        <xdr:cNvPr id="0" name="image4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28575</xdr:colOff>
      <xdr:row>206</xdr:row>
      <xdr:rowOff>85725</xdr:rowOff>
    </xdr:from>
    <xdr:ext cx="8743950" cy="4648200"/>
    <xdr:pic>
      <xdr:nvPicPr>
        <xdr:cNvPr id="0" name="image4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114300</xdr:colOff>
      <xdr:row>14</xdr:row>
      <xdr:rowOff>200025</xdr:rowOff>
    </xdr:from>
    <xdr:ext cx="8743950" cy="4438650"/>
    <xdr:pic>
      <xdr:nvPicPr>
        <xdr:cNvPr id="0" name="image4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9525</xdr:colOff>
      <xdr:row>111</xdr:row>
      <xdr:rowOff>0</xdr:rowOff>
    </xdr:from>
    <xdr:ext cx="4962525" cy="260032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24</xdr:col>
      <xdr:colOff>171450</xdr:colOff>
      <xdr:row>4</xdr:row>
      <xdr:rowOff>19050</xdr:rowOff>
    </xdr:from>
    <xdr:ext cx="314325" cy="323850"/>
    <xdr:pic>
      <xdr:nvPicPr>
        <xdr:cNvPr id="0" name="image5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542925</xdr:colOff>
      <xdr:row>3</xdr:row>
      <xdr:rowOff>171450</xdr:rowOff>
    </xdr:from>
    <xdr:ext cx="361950" cy="323850"/>
    <xdr:pic>
      <xdr:nvPicPr>
        <xdr:cNvPr id="0" name="image5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180975</xdr:colOff>
      <xdr:row>3</xdr:row>
      <xdr:rowOff>152400</xdr:rowOff>
    </xdr:from>
    <xdr:ext cx="266700" cy="361950"/>
    <xdr:pic>
      <xdr:nvPicPr>
        <xdr:cNvPr id="0" name="image48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209550</xdr:colOff>
      <xdr:row>3</xdr:row>
      <xdr:rowOff>180975</xdr:rowOff>
    </xdr:from>
    <xdr:ext cx="266700" cy="295275"/>
    <xdr:pic>
      <xdr:nvPicPr>
        <xdr:cNvPr id="0" name="image4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161925</xdr:colOff>
      <xdr:row>4</xdr:row>
      <xdr:rowOff>19050</xdr:rowOff>
    </xdr:from>
    <xdr:ext cx="314325" cy="323850"/>
    <xdr:pic>
      <xdr:nvPicPr>
        <xdr:cNvPr id="0" name="image51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3</xdr:row>
      <xdr:rowOff>180975</xdr:rowOff>
    </xdr:from>
    <xdr:ext cx="266700" cy="323850"/>
    <xdr:pic>
      <xdr:nvPicPr>
        <xdr:cNvPr id="0" name="image49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200025</xdr:colOff>
      <xdr:row>3</xdr:row>
      <xdr:rowOff>200025</xdr:rowOff>
    </xdr:from>
    <xdr:ext cx="266700" cy="323850"/>
    <xdr:pic>
      <xdr:nvPicPr>
        <xdr:cNvPr id="0" name="image50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123825</xdr:colOff>
      <xdr:row>4</xdr:row>
      <xdr:rowOff>19050</xdr:rowOff>
    </xdr:from>
    <xdr:ext cx="314325" cy="323850"/>
    <xdr:pic>
      <xdr:nvPicPr>
        <xdr:cNvPr id="0" name="image47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171450</xdr:colOff>
      <xdr:row>4</xdr:row>
      <xdr:rowOff>9525</xdr:rowOff>
    </xdr:from>
    <xdr:ext cx="314325" cy="323850"/>
    <xdr:pic>
      <xdr:nvPicPr>
        <xdr:cNvPr id="0" name="image45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123825</xdr:colOff>
      <xdr:row>4</xdr:row>
      <xdr:rowOff>19050</xdr:rowOff>
    </xdr:from>
    <xdr:ext cx="314325" cy="323850"/>
    <xdr:pic>
      <xdr:nvPicPr>
        <xdr:cNvPr id="0" name="image53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190500</xdr:colOff>
      <xdr:row>3</xdr:row>
      <xdr:rowOff>152400</xdr:rowOff>
    </xdr:from>
    <xdr:ext cx="314325" cy="323850"/>
    <xdr:pic>
      <xdr:nvPicPr>
        <xdr:cNvPr id="0" name="image51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209550</xdr:colOff>
      <xdr:row>3</xdr:row>
      <xdr:rowOff>190500</xdr:rowOff>
    </xdr:from>
    <xdr:ext cx="266700" cy="295275"/>
    <xdr:pic>
      <xdr:nvPicPr>
        <xdr:cNvPr id="0" name="image4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495300</xdr:colOff>
      <xdr:row>3</xdr:row>
      <xdr:rowOff>152400</xdr:rowOff>
    </xdr:from>
    <xdr:ext cx="361950" cy="323850"/>
    <xdr:pic>
      <xdr:nvPicPr>
        <xdr:cNvPr id="0" name="image5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514350</xdr:colOff>
      <xdr:row>3</xdr:row>
      <xdr:rowOff>142875</xdr:rowOff>
    </xdr:from>
    <xdr:ext cx="361950" cy="323850"/>
    <xdr:pic>
      <xdr:nvPicPr>
        <xdr:cNvPr id="0" name="image5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200025</xdr:colOff>
      <xdr:row>3</xdr:row>
      <xdr:rowOff>152400</xdr:rowOff>
    </xdr:from>
    <xdr:ext cx="266700" cy="295275"/>
    <xdr:pic>
      <xdr:nvPicPr>
        <xdr:cNvPr id="0" name="image4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180975</xdr:colOff>
      <xdr:row>3</xdr:row>
      <xdr:rowOff>142875</xdr:rowOff>
    </xdr:from>
    <xdr:ext cx="314325" cy="323850"/>
    <xdr:pic>
      <xdr:nvPicPr>
        <xdr:cNvPr id="0" name="image51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542925</xdr:colOff>
      <xdr:row>28</xdr:row>
      <xdr:rowOff>38100</xdr:rowOff>
    </xdr:from>
    <xdr:ext cx="361950" cy="323850"/>
    <xdr:pic>
      <xdr:nvPicPr>
        <xdr:cNvPr id="0" name="image5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180975</xdr:colOff>
      <xdr:row>28</xdr:row>
      <xdr:rowOff>19050</xdr:rowOff>
    </xdr:from>
    <xdr:ext cx="266700" cy="361950"/>
    <xdr:pic>
      <xdr:nvPicPr>
        <xdr:cNvPr id="0" name="image48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209550</xdr:colOff>
      <xdr:row>28</xdr:row>
      <xdr:rowOff>47625</xdr:rowOff>
    </xdr:from>
    <xdr:ext cx="266700" cy="295275"/>
    <xdr:pic>
      <xdr:nvPicPr>
        <xdr:cNvPr id="0" name="image4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495300</xdr:colOff>
      <xdr:row>28</xdr:row>
      <xdr:rowOff>19050</xdr:rowOff>
    </xdr:from>
    <xdr:ext cx="361950" cy="323850"/>
    <xdr:pic>
      <xdr:nvPicPr>
        <xdr:cNvPr id="0" name="image5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28</xdr:row>
      <xdr:rowOff>47625</xdr:rowOff>
    </xdr:from>
    <xdr:ext cx="266700" cy="323850"/>
    <xdr:pic>
      <xdr:nvPicPr>
        <xdr:cNvPr id="0" name="image49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209550</xdr:colOff>
      <xdr:row>28</xdr:row>
      <xdr:rowOff>57150</xdr:rowOff>
    </xdr:from>
    <xdr:ext cx="266700" cy="295275"/>
    <xdr:pic>
      <xdr:nvPicPr>
        <xdr:cNvPr id="0" name="image4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180975</xdr:colOff>
      <xdr:row>28</xdr:row>
      <xdr:rowOff>9525</xdr:rowOff>
    </xdr:from>
    <xdr:ext cx="314325" cy="323850"/>
    <xdr:pic>
      <xdr:nvPicPr>
        <xdr:cNvPr id="0" name="image51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514350</xdr:colOff>
      <xdr:row>28</xdr:row>
      <xdr:rowOff>57150</xdr:rowOff>
    </xdr:from>
    <xdr:ext cx="361950" cy="323850"/>
    <xdr:pic>
      <xdr:nvPicPr>
        <xdr:cNvPr id="0" name="image5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200025</xdr:colOff>
      <xdr:row>28</xdr:row>
      <xdr:rowOff>66675</xdr:rowOff>
    </xdr:from>
    <xdr:ext cx="266700" cy="323850"/>
    <xdr:pic>
      <xdr:nvPicPr>
        <xdr:cNvPr id="0" name="image50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200025</xdr:colOff>
      <xdr:row>28</xdr:row>
      <xdr:rowOff>19050</xdr:rowOff>
    </xdr:from>
    <xdr:ext cx="266700" cy="295275"/>
    <xdr:pic>
      <xdr:nvPicPr>
        <xdr:cNvPr id="0" name="image4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190500</xdr:colOff>
      <xdr:row>28</xdr:row>
      <xdr:rowOff>19050</xdr:rowOff>
    </xdr:from>
    <xdr:ext cx="314325" cy="323850"/>
    <xdr:pic>
      <xdr:nvPicPr>
        <xdr:cNvPr id="0" name="image51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161925</xdr:colOff>
      <xdr:row>28</xdr:row>
      <xdr:rowOff>28575</xdr:rowOff>
    </xdr:from>
    <xdr:ext cx="314325" cy="323850"/>
    <xdr:pic>
      <xdr:nvPicPr>
        <xdr:cNvPr id="0" name="image51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123825</xdr:colOff>
      <xdr:row>28</xdr:row>
      <xdr:rowOff>28575</xdr:rowOff>
    </xdr:from>
    <xdr:ext cx="314325" cy="323850"/>
    <xdr:pic>
      <xdr:nvPicPr>
        <xdr:cNvPr id="0" name="image47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171450</xdr:colOff>
      <xdr:row>28</xdr:row>
      <xdr:rowOff>19050</xdr:rowOff>
    </xdr:from>
    <xdr:ext cx="314325" cy="323850"/>
    <xdr:pic>
      <xdr:nvPicPr>
        <xdr:cNvPr id="0" name="image45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171450</xdr:colOff>
      <xdr:row>28</xdr:row>
      <xdr:rowOff>28575</xdr:rowOff>
    </xdr:from>
    <xdr:ext cx="314325" cy="323850"/>
    <xdr:pic>
      <xdr:nvPicPr>
        <xdr:cNvPr id="0" name="image5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123825</xdr:colOff>
      <xdr:row>28</xdr:row>
      <xdr:rowOff>28575</xdr:rowOff>
    </xdr:from>
    <xdr:ext cx="314325" cy="323850"/>
    <xdr:pic>
      <xdr:nvPicPr>
        <xdr:cNvPr id="0" name="image53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666750</xdr:colOff>
      <xdr:row>9</xdr:row>
      <xdr:rowOff>171450</xdr:rowOff>
    </xdr:from>
    <xdr:ext cx="13716000" cy="9877425"/>
    <xdr:pic>
      <xdr:nvPicPr>
        <xdr:cNvPr id="0" name="image6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276225</xdr:colOff>
      <xdr:row>44</xdr:row>
      <xdr:rowOff>28575</xdr:rowOff>
    </xdr:from>
    <xdr:ext cx="342900" cy="333375"/>
    <xdr:pic>
      <xdr:nvPicPr>
        <xdr:cNvPr id="0" name="image5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638175</xdr:colOff>
      <xdr:row>25</xdr:row>
      <xdr:rowOff>28575</xdr:rowOff>
    </xdr:from>
    <xdr:ext cx="295275" cy="276225"/>
    <xdr:pic>
      <xdr:nvPicPr>
        <xdr:cNvPr id="0" name="image58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495300</xdr:colOff>
      <xdr:row>21</xdr:row>
      <xdr:rowOff>76200</xdr:rowOff>
    </xdr:from>
    <xdr:ext cx="304800" cy="314325"/>
    <xdr:pic>
      <xdr:nvPicPr>
        <xdr:cNvPr id="0" name="image5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495300</xdr:colOff>
      <xdr:row>18</xdr:row>
      <xdr:rowOff>200025</xdr:rowOff>
    </xdr:from>
    <xdr:ext cx="304800" cy="314325"/>
    <xdr:pic>
      <xdr:nvPicPr>
        <xdr:cNvPr id="0" name="image55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828675</xdr:colOff>
      <xdr:row>23</xdr:row>
      <xdr:rowOff>171450</xdr:rowOff>
    </xdr:from>
    <xdr:ext cx="295275" cy="276225"/>
    <xdr:pic>
      <xdr:nvPicPr>
        <xdr:cNvPr id="0" name="image5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495300</xdr:colOff>
      <xdr:row>23</xdr:row>
      <xdr:rowOff>161925</xdr:rowOff>
    </xdr:from>
    <xdr:ext cx="304800" cy="285750"/>
    <xdr:pic>
      <xdr:nvPicPr>
        <xdr:cNvPr id="0" name="image59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</xdr:row>
      <xdr:rowOff>0</xdr:rowOff>
    </xdr:from>
    <xdr:ext cx="561975" cy="552450"/>
    <xdr:pic>
      <xdr:nvPicPr>
        <xdr:cNvPr id="0" name="image6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590550" cy="552450"/>
    <xdr:pic>
      <xdr:nvPicPr>
        <xdr:cNvPr id="0" name="image6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542925" cy="552450"/>
    <xdr:pic>
      <xdr:nvPicPr>
        <xdr:cNvPr id="0" name="image6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552450" cy="552450"/>
    <xdr:pic>
      <xdr:nvPicPr>
        <xdr:cNvPr id="0" name="image6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590550" cy="552450"/>
    <xdr:pic>
      <xdr:nvPicPr>
        <xdr:cNvPr id="0" name="image6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561975" cy="552450"/>
    <xdr:pic>
      <xdr:nvPicPr>
        <xdr:cNvPr id="0" name="image6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590550" cy="552450"/>
    <xdr:pic>
      <xdr:nvPicPr>
        <xdr:cNvPr id="0" name="image6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8724900" cy="4895850"/>
    <xdr:pic>
      <xdr:nvPicPr>
        <xdr:cNvPr id="0" name="image6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76200</xdr:colOff>
      <xdr:row>0</xdr:row>
      <xdr:rowOff>19050</xdr:rowOff>
    </xdr:from>
    <xdr:ext cx="6010275" cy="3409950"/>
    <xdr:pic>
      <xdr:nvPicPr>
        <xdr:cNvPr id="0" name="image7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17</xdr:row>
      <xdr:rowOff>19050</xdr:rowOff>
    </xdr:from>
    <xdr:ext cx="6115050" cy="3409950"/>
    <xdr:pic>
      <xdr:nvPicPr>
        <xdr:cNvPr id="0" name="image7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34</xdr:row>
      <xdr:rowOff>19050</xdr:rowOff>
    </xdr:from>
    <xdr:ext cx="6057900" cy="3409950"/>
    <xdr:pic>
      <xdr:nvPicPr>
        <xdr:cNvPr id="0" name="image7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266700</xdr:colOff>
      <xdr:row>40</xdr:row>
      <xdr:rowOff>85725</xdr:rowOff>
    </xdr:from>
    <xdr:ext cx="3114675" cy="3114675"/>
    <xdr:pic>
      <xdr:nvPicPr>
        <xdr:cNvPr id="0" name="image6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4:I253" sheet="Tournament Task List"/>
  </cacheSource>
  <cacheFields>
    <cacheField name="1" numFmtId="3">
      <sharedItems containsBlank="1">
        <b v="1"/>
        <b v="0"/>
        <m/>
      </sharedItems>
    </cacheField>
    <cacheField name="Score" numFmtId="3">
      <sharedItems containsString="0" containsBlank="1" containsNumber="1" containsInteger="1">
        <n v="10000.0"/>
        <n v="8800.0"/>
        <n v="8000.0"/>
        <n v="6000.0"/>
        <n v="5000.0"/>
        <n v="4400.0"/>
        <n v="4000.0"/>
        <n v="3000.0"/>
        <n v="2200.0"/>
        <n v="2000.0"/>
        <n v="1500.0"/>
        <n v="750.0"/>
        <n v="1000.0"/>
        <n v="800.0"/>
        <m/>
      </sharedItems>
    </cacheField>
    <cacheField name="Action" numFmtId="0">
      <sharedItems containsBlank="1">
        <s v="acquire"/>
        <s v="defeat"/>
        <s v="spend"/>
        <s v="defeat*"/>
        <s v="complete"/>
        <m/>
      </sharedItems>
    </cacheField>
    <cacheField name="Amount" numFmtId="3">
      <sharedItems containsString="0" containsBlank="1" containsNumber="1" containsInteger="1">
        <n v="500.0"/>
        <n v="6000.0"/>
        <n v="2200.0"/>
        <n v="55000.0"/>
        <n v="15000.0"/>
        <n v="1500.0"/>
        <n v="1600.0"/>
        <n v="120000.0"/>
        <n v="7000.0"/>
        <n v="17000.0"/>
        <n v="3000.0"/>
        <n v="225000.0"/>
        <n v="2000.0"/>
        <n v="4.0"/>
        <n v="12.0"/>
        <n v="2.0"/>
        <n v="6.0"/>
        <n v="4000.0"/>
        <n v="2600.0"/>
        <n v="32000.0"/>
        <n v="110000.0"/>
        <n v="14000.0"/>
        <n v="30.0"/>
        <n v="12000.0"/>
        <n v="4200.0"/>
        <n v="80.0"/>
        <n v="3.0"/>
        <n v="400.0"/>
        <n v="1200.0"/>
        <n v="5.0"/>
        <n v="5000.0"/>
        <n v="340000.0"/>
        <n v="2100.0"/>
        <n v="24000.0"/>
        <n v="10000.0"/>
        <n v="1000.0"/>
        <n v="15.0"/>
        <n v="1.0"/>
        <n v="10.0"/>
        <n v="40.0"/>
        <n v="800.0"/>
        <n v="200.0"/>
        <n v="600.0"/>
        <n v="250.0"/>
        <n v="7.0"/>
        <n v="27500.0"/>
        <n v="750.0"/>
        <n v="170000.0"/>
        <n v="20.0"/>
        <n v="8.0"/>
        <n v="100.0"/>
        <n v="1100.0"/>
        <n v="35000.0"/>
        <n v="2400.0"/>
        <n v="9000.0"/>
        <n v="1800.0"/>
        <n v="11000.0"/>
        <n v="140000.0"/>
        <n v="34000.0"/>
        <n v="1400.0"/>
        <n v="30000.0"/>
        <n v="1700.0"/>
        <n v="3500.0"/>
        <n v="13000.0"/>
        <n v="260000.0"/>
        <n v="68000.0"/>
        <n v="60000.0"/>
        <n v="6600.0"/>
        <n v="900.0"/>
        <n v="5500.0"/>
        <n v="300.0"/>
        <n v="7500.0"/>
        <n v="3300.0"/>
        <n v="50.0"/>
        <n v="25.0"/>
        <n v="18000.0"/>
        <n v="550.0"/>
        <m/>
      </sharedItems>
    </cacheField>
    <cacheField name="Task" numFmtId="0">
      <sharedItems containsBlank="1">
        <s v="Epic Borg Solo Directives"/>
        <s v="Epic Dominion Solo Armada Directives"/>
        <s v="Uncommon Ex-Borg Credits "/>
        <s v="G6 Uncommon Crystal"/>
        <s v="G6 Uncommon Gas"/>
        <s v="G6 Uncommon Ore"/>
        <s v="Forbidden Tech Protomatter"/>
        <s v="Temporal Disruptors"/>
        <s v="Uncommon Commander Skill Points"/>
        <s v="Epic FKR Armada Directives"/>
        <s v="Forbidden Tech Fusion Rods"/>
        <s v="Galactic Recruit Tokens"/>
        <s v="Multiphasic Credits"/>
        <s v="Section 31 Ciphers"/>
        <s v="Syndicate XP "/>
        <s v="Uncommon Borg Solo Armada Directives"/>
        <s v="Uncommon Dominion Solo Armada Directives"/>
        <s v="Epic Borg Solo Armadas"/>
        <s v="Epic Dominion Solo Armadas"/>
        <s v="Epic FKR G6 Solo Armadas"/>
        <s v="Rare FKR G6 Solo Armadas"/>
        <s v="Rare Borg Solo Armadas"/>
        <s v="Rare Dominion Solo Armadas"/>
        <s v="Epic Solo Armadas with Temporal Conduit Chaos Tech"/>
        <s v="Rare Solo Armadas with Temporal Conduit Chaos Tech"/>
        <s v="Rare FKR Armada Directives"/>
        <s v="Rare Commander Skill Points"/>
        <s v="Uncommon Ex-Borg Credits"/>
        <s v="Epic Ex-Borg Credits"/>
        <s v="Rare Ex-Borg Credits"/>
        <s v="FKR G6 Epic Solo Armadas"/>
        <s v="FKR G6 Rare Solo Armadas"/>
        <s v="Mirror Hostiles"/>
        <s v="ISS Enterprise-E Hostiles"/>
        <s v="Federation Hostiles"/>
        <s v="Gorn Hostiles"/>
        <s v="Klingon Hostiles"/>
        <s v="Romulan  Hostiles"/>
        <s v="Swarm Hostiles"/>
        <s v="Xindi Hostiles"/>
        <s v="Assimilated Coryn, Prohibitor or Frohmun-class Hostiles"/>
        <s v="Independent Archive Schematics"/>
        <s v="Sigma Parsteel"/>
        <s v="Artifact Gallery Schematics"/>
        <s v="Common Ex-Borg Credits"/>
        <s v="Starfleet Honors "/>
        <s v="Uncommon FKR Armada Directives"/>
        <s v="Rare Skill Points"/>
        <s v="Rare FKR Armadas"/>
        <s v="Mirror Universe Hostiles. Find them Around Mirror Axanar System."/>
        <s v="Hirogen hostiles"/>
        <s v="Borg Probes"/>
        <s v="Texas Sentries"/>
        <s v="Xindi"/>
        <s v="Premium Artifact Tokens"/>
        <s v="Rare Formation Armada Directives"/>
        <s v="Sigma Tritanium"/>
        <s v="Wave Defense Waves"/>
        <s v="Mirror Wave Defense Waves"/>
        <s v="Rare Formation Armadas"/>
        <s v="Uncommon Borg Solo Armadas"/>
        <s v="Epic FKR Armadas"/>
        <s v="Mirror Universe Hostiles"/>
        <s v="Q-Continuum Hostiles (Assimilated Coryn/Prohibitor/Frohmun class)"/>
        <s v="Ultra Recruit Tokens"/>
        <s v="Mirror Universe Wave Defense Waves"/>
        <s v="Uncommon FKR Armadas"/>
        <s v="Uncommon Formation Armadas"/>
        <s v="Uncommon Dominion Solo Armadas "/>
        <s v="Isolytic Artifact Tokens"/>
        <s v="Uncommon Formation Armada Directives"/>
        <s v="Emblem of Assesment"/>
        <s v="Emblem of Honor"/>
        <s v="Quantum Communicators"/>
        <s v="Replicator Rations"/>
        <s v="Tetryons"/>
        <s v="Uncommon Commander Credits"/>
        <s v="G6 Rare Crystal"/>
        <s v="G6 Rare Gas"/>
        <s v="G6 Rare Ore"/>
        <s v="Sigma Dilithium"/>
        <s v="Texas-class Sentries"/>
        <s v="Xindi Hostiles 40+"/>
        <s v="Isolytic Artifakt Tokens"/>
        <m/>
      </sharedItems>
    </cacheField>
    <cacheField name="Tourny Creds*">
      <sharedItems containsBlank="1" containsMixedTypes="1" containsNumber="1" containsInteger="1">
        <n v="4400.0"/>
        <n v="825.0"/>
        <n v="725.0"/>
        <s v="?"/>
        <n v="660.0"/>
        <n v="495.0"/>
        <m/>
        <n v="365.0"/>
        <n v="330.0"/>
        <n v="250.0"/>
        <n v="180.0"/>
        <n v="165.0"/>
        <n v="195.0"/>
        <n v="95.0"/>
      </sharedItems>
    </cacheField>
    <cacheField name="Re-Rolls" numFmtId="3">
      <sharedItems containsString="0" containsBlank="1" containsNumber="1" containsInteger="1">
        <n v="12000.0"/>
        <m/>
      </sharedItems>
    </cacheField>
    <cacheField name="Completion Notes" numFmtId="3">
      <sharedItems containsBlank="1">
        <s v="Simple Shot: Triple Pull Rare Borg Solomada Chest (save your pulls)"/>
        <s v="Simple Shot: Double Pull Rare Dominion Solomada Chest (save your pulls)"/>
        <s v="Simple Shot: 16 - 24 Safe Opportunity Exchange (NX01) (also Alliance Tournament Store &amp; NX01 Daily Pulls)"/>
        <s v="-Sigma Multi-Phasics and Bonus Swap Refinery-"/>
        <s v="Medium Shot: Q Trials (lots of bells), Lucky Whip Pull, Ex Borg FT Exchange, Mirror Refinery FT Exchange"/>
        <s v="Medium Shot: Lvl 8+ Temporal artifact tradeback, Rare Xindi Armada Bundle"/>
        <s v="Medium shot: upgrading Command Center"/>
        <s v="$$$"/>
        <s v="Long Shot: 9x Emergency Field Ration Store "/>
        <s v="Long shot: Need two simultaneous WD BPs"/>
        <s v="Long shot: Syndicate 45+ daily pulls &amp; 2x DTI syndicate pulls in 22 hours + Various BP pulls"/>
        <s v="Hoarding"/>
        <s v="make sure ship with the CT is the LARGEST or ONLY ship in the armada otherwise will not score"/>
        <m/>
        <s v="not worth it"/>
        <s v="ridiculous hoarding"/>
        <s v="$$"/>
        <s v="Formation Armadas, Refiner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ATTL Overview" cacheId="0" dataCaption="" rowGrandTotals="0" colGrandTotals="0" compact="0" compactData="0">
  <location ref="A3:N80" firstHeaderRow="0" firstDataRow="2" firstDataCol="1" rowPageCount="1" colPageCount="1"/>
  <pivotFields>
    <pivotField name="1" axis="axisPage" compact="0" numFmtId="3" outline="0" multipleItemSelectionAllowed="1" showAll="0">
      <items>
        <item x="0"/>
        <item h="1" x="1"/>
        <item h="1" x="2"/>
        <item t="default"/>
      </items>
    </pivotField>
    <pivotField name="Score" axis="axisCol" compact="0" numFmtId="3" outline="0" multipleItemSelectionAllowed="1" showAll="0" sortType="ascending">
      <items>
        <item x="14"/>
        <item x="11"/>
        <item x="13"/>
        <item x="12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ame="Action" axis="axisRow" compact="0" outline="0" multipleItemSelectionAllowed="1" showAll="0" sortType="ascending" defaultSubtotal="0">
      <items>
        <item x="5"/>
        <item x="0"/>
        <item x="4"/>
        <item x="1"/>
        <item x="3"/>
        <item x="2"/>
      </items>
    </pivotField>
    <pivotField name="Amount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name="Task" axis="axisRow" compact="0" outline="0" multipleItemSelectionAllowed="1" showAll="0" sortType="ascending">
      <items>
        <item x="84"/>
        <item x="43"/>
        <item x="40"/>
        <item x="51"/>
        <item x="44"/>
        <item x="71"/>
        <item x="72"/>
        <item x="17"/>
        <item x="0"/>
        <item x="1"/>
        <item x="18"/>
        <item x="28"/>
        <item x="9"/>
        <item x="61"/>
        <item x="19"/>
        <item x="23"/>
        <item x="34"/>
        <item x="30"/>
        <item x="31"/>
        <item x="10"/>
        <item x="6"/>
        <item x="77"/>
        <item x="78"/>
        <item x="79"/>
        <item x="3"/>
        <item x="4"/>
        <item x="5"/>
        <item x="11"/>
        <item x="35"/>
        <item x="50"/>
        <item x="41"/>
        <item x="69"/>
        <item x="83"/>
        <item x="33"/>
        <item x="36"/>
        <item x="32"/>
        <item x="62"/>
        <item x="49"/>
        <item x="65"/>
        <item x="58"/>
        <item x="12"/>
        <item x="54"/>
        <item x="63"/>
        <item x="73"/>
        <item x="21"/>
        <item x="26"/>
        <item x="22"/>
        <item x="29"/>
        <item x="25"/>
        <item x="48"/>
        <item x="20"/>
        <item x="55"/>
        <item x="59"/>
        <item x="47"/>
        <item x="24"/>
        <item x="74"/>
        <item x="37"/>
        <item x="13"/>
        <item x="80"/>
        <item x="42"/>
        <item x="56"/>
        <item x="45"/>
        <item x="38"/>
        <item x="14"/>
        <item x="7"/>
        <item x="75"/>
        <item x="52"/>
        <item x="81"/>
        <item x="64"/>
        <item x="15"/>
        <item x="60"/>
        <item x="76"/>
        <item x="8"/>
        <item x="16"/>
        <item x="68"/>
        <item x="27"/>
        <item x="2"/>
        <item x="46"/>
        <item x="66"/>
        <item x="70"/>
        <item x="67"/>
        <item x="57"/>
        <item x="53"/>
        <item x="39"/>
        <item x="82"/>
        <item t="default"/>
      </items>
    </pivotField>
    <pivotField name="Tourny Creds*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Re-Rolls" compact="0" numFmtId="3" outline="0" multipleItemSelectionAllowed="1" showAll="0">
      <items>
        <item x="0"/>
        <item x="1"/>
        <item t="default"/>
      </items>
    </pivotField>
    <pivotField name="Completion Note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>
    <field x="2"/>
    <field x="4"/>
  </rowFields>
  <colFields>
    <field x="1"/>
  </colFields>
  <pageFields>
    <pageField fld="0"/>
  </pageFields>
  <dataFields>
    <dataField name="SUM of Amount" fld="3" baseField="0"/>
  </dataFields>
</pivotTableDefinition>
</file>

<file path=xl/tables/table1.xml><?xml version="1.0" encoding="utf-8"?>
<table xmlns="http://schemas.openxmlformats.org/spreadsheetml/2006/main" headerRowCount="0" ref="N75:Q89" displayName="Table_1" name="Table_1" id="1">
  <tableColumns count="4">
    <tableColumn name="Column1" id="1"/>
    <tableColumn name="Column2" id="2"/>
    <tableColumn name="Column3" id="3"/>
    <tableColumn name="Column4" id="4"/>
  </tableColumns>
  <tableStyleInfo name="Alliance Tournament Store-style" showColumnStripes="0" showFirstColumn="1" showLastColumn="1" showRowStripes="1"/>
</table>
</file>

<file path=xl/tables/table2.xml><?xml version="1.0" encoding="utf-8"?>
<table xmlns="http://schemas.openxmlformats.org/spreadsheetml/2006/main" headerRowCount="0" ref="V33:Y34" displayName="Table_2" name="Table_2" id="2">
  <tableColumns count="4">
    <tableColumn name="Column1" id="1"/>
    <tableColumn name="Column2" id="2"/>
    <tableColumn name="Column3" id="3"/>
    <tableColumn name="Column4" id="4"/>
  </tableColumns>
  <tableStyleInfo name="10K Task Grind Guide-style" showColumnStripes="0" showFirstColumn="1" showLastColumn="1" showRowStripes="1"/>
</table>
</file>

<file path=xl/tables/table3.xml><?xml version="1.0" encoding="utf-8"?>
<table xmlns="http://schemas.openxmlformats.org/spreadsheetml/2006/main" ref="B4:I253" displayName="ATTL" name="ATTL" id="3">
  <autoFilter ref="$B$4:$I$253"/>
  <tableColumns count="8">
    <tableColumn name="1" id="1"/>
    <tableColumn name="Score" id="2"/>
    <tableColumn name="Action" id="3"/>
    <tableColumn name="Amount" id="4"/>
    <tableColumn name="Task" id="5"/>
    <tableColumn name="Tourny Creds*" id="6"/>
    <tableColumn name="Re-Rolls" id="7"/>
    <tableColumn name="Completion Notes" id="8"/>
  </tableColumns>
  <tableStyleInfo name="Tournament Task List-style" showColumnStripes="0" showFirstColumn="1" showLastColumn="1" showRowStripes="1"/>
</table>
</file>

<file path=xl/tables/table4.xml><?xml version="1.0" encoding="utf-8"?>
<table xmlns="http://schemas.openxmlformats.org/spreadsheetml/2006/main" headerRowCount="0" ref="Y19:AB24" displayName="Table_3" name="Table_3" id="4">
  <tableColumns count="4">
    <tableColumn name="Column1" id="1"/>
    <tableColumn name="Column2" id="2"/>
    <tableColumn name="Column3" id="3"/>
    <tableColumn name="Column4" id="4"/>
  </tableColumns>
  <tableStyleInfo name="Tournament Task List-style 2" showColumnStripes="0" showFirstColumn="1" showLastColumn="1" showRowStripes="1"/>
</table>
</file>

<file path=xl/tables/table5.xml><?xml version="1.0" encoding="utf-8"?>
<table xmlns="http://schemas.openxmlformats.org/spreadsheetml/2006/main" ref="A4:L37" displayName="HOARD" name="HOARD" id="5">
  <tableColumns count="12">
    <tableColumn name="Accumulate" id="1"/>
    <tableColumn name="Task" id="2"/>
    <tableColumn name="10k" id="3"/>
    <tableColumn name="8k/8.8k" id="4"/>
    <tableColumn name="6k" id="5"/>
    <tableColumn name="4k" id="6"/>
    <tableColumn name="3k" id="7"/>
    <tableColumn name="2k" id="8"/>
    <tableColumn name="1k/750" id="9"/>
    <tableColumn name="Notes" id="10"/>
    <tableColumn name="Type 1" id="11"/>
    <tableColumn name="Type" id="12"/>
  </tableColumns>
  <tableStyleInfo name="Task Accumulation Suggestions D-style" showColumnStripes="0" showFirstColumn="1" showLastColumn="1" showRowStripes="1"/>
</table>
</file>

<file path=xl/tables/table6.xml><?xml version="1.0" encoding="utf-8"?>
<table xmlns="http://schemas.openxmlformats.org/spreadsheetml/2006/main" ref="A4:L37" displayName="HOARD_2" name="HOARD_2" id="6">
  <tableColumns count="12">
    <tableColumn name="Accumulate" id="1"/>
    <tableColumn name="Task" id="2"/>
    <tableColumn name="10k" id="3"/>
    <tableColumn name="8k/8.8k" id="4"/>
    <tableColumn name="6k" id="5"/>
    <tableColumn name="4k" id="6"/>
    <tableColumn name="3k" id="7"/>
    <tableColumn name="2k" id="8"/>
    <tableColumn name="1k/750" id="9"/>
    <tableColumn name="Notes" id="10"/>
    <tableColumn name="Type 1" id="11"/>
    <tableColumn name="Type" id="12"/>
  </tableColumns>
  <tableStyleInfo name="Copy of Task Accumulation Sugge-style" showColumnStripes="0" showFirstColumn="1" showLastColumn="1" showRowStripes="1"/>
</table>
</file>

<file path=xl/tables/table7.xml><?xml version="1.0" encoding="utf-8"?>
<table xmlns="http://schemas.openxmlformats.org/spreadsheetml/2006/main" headerRowCount="0" ref="A1:O1000" displayName="Table_4" name="Table_4" id="7">
  <tableColumns count="15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</tableColumns>
  <tableStyleInfo name="ATTL Overview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8.xml><?xml version="1.0" encoding="utf-8"?>
<table xmlns="http://schemas.openxmlformats.org/spreadsheetml/2006/main" ref="A15:I171" displayName="Tasks" name="Tasks" id="8">
  <autoFilter ref="$A$15:$I$171"/>
  <tableColumns count="9">
    <tableColumn name="Points" id="1"/>
    <tableColumn name="Amount" id="2"/>
    <tableColumn name="Task" id="3"/>
    <tableColumn name="Action" id="4"/>
    <tableColumn name="Type" id="5"/>
    <tableColumn name="reroll?" id="6"/>
    <tableColumn name="spend only" id="7"/>
    <tableColumn name="Tips" id="8"/>
    <tableColumn name="Comment" id="9"/>
  </tableColumns>
  <tableStyleInfo name="OLD Task-style" showColumnStripes="0" showFirstColumn="1" showLastColumn="1" showRowStripes="1"/>
</table>
</file>

<file path=xl/tables/table9.xml><?xml version="1.0" encoding="utf-8"?>
<table xmlns="http://schemas.openxmlformats.org/spreadsheetml/2006/main" headerRowCount="0" ref="A10:M37" displayName="Table_5" name="Table_5" id="9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TC Master Planner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0.xml><?xml version="1.0" encoding="utf-8"?>
<table xmlns="http://schemas.openxmlformats.org/spreadsheetml/2006/main" headerRowCount="0" ref="F132:H133" displayName="Table_6" name="Table_6" id="10">
  <tableColumns count="3">
    <tableColumn name="Column1" id="1"/>
    <tableColumn name="Column2" id="2"/>
    <tableColumn name="Column3" id="3"/>
  </tableColumns>
  <tableStyleInfo name="TC Master Planner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1.xml><?xml version="1.0" encoding="utf-8"?>
<table xmlns="http://schemas.openxmlformats.org/spreadsheetml/2006/main" headerRowCount="0" ref="C6:T23" displayName="Table_7" name="Table_7" id="11">
  <tableColumns count="18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</tableColumns>
  <tableStyleInfo name="Isogen Improved Service-style" showColumnStripes="0" showFirstColumn="1" showLastColumn="1" showRowStripes="1"/>
</table>
</file>

<file path=xl/tables/table12.xml><?xml version="1.0" encoding="utf-8"?>
<table xmlns="http://schemas.openxmlformats.org/spreadsheetml/2006/main" headerRowCount="0" ref="V6:Z23" displayName="Table_8" name="Table_8" id="12">
  <tableColumns count="5">
    <tableColumn name="Column1" id="1"/>
    <tableColumn name="Column2" id="2"/>
    <tableColumn name="Column3" id="3"/>
    <tableColumn name="Column4" id="4"/>
    <tableColumn name="Column5" id="5"/>
  </tableColumns>
  <tableStyleInfo name="Isogen Improved Service-style 2" showColumnStripes="0" showFirstColumn="1" showLastColumn="1" showRowStripes="1"/>
</table>
</file>

<file path=xl/tables/table13.xml><?xml version="1.0" encoding="utf-8"?>
<table xmlns="http://schemas.openxmlformats.org/spreadsheetml/2006/main" headerRowCount="0" ref="V54:Z58" displayName="Table_9" name="Table_9" id="13">
  <tableColumns count="5">
    <tableColumn name="Column1" id="1"/>
    <tableColumn name="Column2" id="2"/>
    <tableColumn name="Column3" id="3"/>
    <tableColumn name="Column4" id="4"/>
    <tableColumn name="Column5" id="5"/>
  </tableColumns>
  <tableStyleInfo name="Isogen Improved Service-style 3" showColumnStripes="0" showFirstColumn="1" showLastColumn="1" showRowStripes="1"/>
</table>
</file>

<file path=xl/tables/table14.xml><?xml version="1.0" encoding="utf-8"?>
<table xmlns="http://schemas.openxmlformats.org/spreadsheetml/2006/main" headerRowCount="0" ref="Q6:R36" displayName="Table_10" name="Table_10" id="14">
  <tableColumns count="2">
    <tableColumn name="Column1" id="1"/>
    <tableColumn name="Column2" id="2"/>
  </tableColumns>
  <tableStyleInfo name="Chronometric Comparison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1A1A1A"/>
      </a:dk1>
      <a:lt1>
        <a:srgbClr val="EEF1F1"/>
      </a:lt1>
      <a:dk2>
        <a:srgbClr val="1A1A1A"/>
      </a:dk2>
      <a:lt2>
        <a:srgbClr val="EEF1F1"/>
      </a:lt2>
      <a:accent1>
        <a:srgbClr val="1A9988"/>
      </a:accent1>
      <a:accent2>
        <a:srgbClr val="2D729D"/>
      </a:accent2>
      <a:accent3>
        <a:srgbClr val="1F3E78"/>
      </a:accent3>
      <a:accent4>
        <a:srgbClr val="EB5600"/>
      </a:accent4>
      <a:accent5>
        <a:srgbClr val="FF99AC"/>
      </a:accent5>
      <a:accent6>
        <a:srgbClr val="FFD4B8"/>
      </a:accent6>
      <a:hlink>
        <a:srgbClr val="1F3E78"/>
      </a:hlink>
      <a:folHlink>
        <a:srgbClr val="1F3E78"/>
      </a:folHlink>
    </a:clrScheme>
    <a:fontScheme name="Sheets">
      <a:majorFont>
        <a:latin typeface="Verdana"/>
        <a:ea typeface="Verdana"/>
        <a:cs typeface="Verdana"/>
      </a:majorFont>
      <a:minorFont>
        <a:latin typeface="Verdana"/>
        <a:ea typeface="Verdana"/>
        <a:cs typeface="Verdan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stfc.space/researches?f=$name=prime%2520wrecking%26af:-1%26ff:-1%26itree=-1%26page:1&amp;s=$ascending:true%26sortBy:0" TargetMode="External"/><Relationship Id="rId20" Type="http://schemas.openxmlformats.org/officeDocument/2006/relationships/hyperlink" Target="https://stfc.space/researches/3968619713?level=1&amp;c=$description:false%26bonus:false%26build_cost:false%26requirements:false%26rewards:false" TargetMode="External"/><Relationship Id="rId42" Type="http://schemas.openxmlformats.org/officeDocument/2006/relationships/hyperlink" Target="https://stfc.space/researches/3438190261?level=1&amp;c=$description:false%26bonus:false%26build_cost:false%26requirements:false%26rewards:false" TargetMode="External"/><Relationship Id="rId41" Type="http://schemas.openxmlformats.org/officeDocument/2006/relationships/hyperlink" Target="https://stfc.space/researches/2131379003?level=1&amp;c=$description:false%26bonus:false%26build_cost:false%26requirements:false%26rewards:false" TargetMode="External"/><Relationship Id="rId22" Type="http://schemas.openxmlformats.org/officeDocument/2006/relationships/hyperlink" Target="https://stfc.space/researches/2954374232?level=1&amp;c=$description:false%26bonus:false%26build_cost:false%26requirements:false%26rewards:false" TargetMode="External"/><Relationship Id="rId44" Type="http://schemas.openxmlformats.org/officeDocument/2006/relationships/hyperlink" Target="https://stfc.space/researches/2954374232?level=1&amp;c=$description:false%26bonus:false%26build_cost:false%26requirements:false%26rewards:false" TargetMode="External"/><Relationship Id="rId21" Type="http://schemas.openxmlformats.org/officeDocument/2006/relationships/hyperlink" Target="https://stfc.space/researches/2954374232?level=1&amp;c=$description:false%26bonus:false%26build_cost:false%26requirements:false%26rewards:false" TargetMode="External"/><Relationship Id="rId43" Type="http://schemas.openxmlformats.org/officeDocument/2006/relationships/hyperlink" Target="https://stfc.space/researches/3968619713?level=1&amp;c=$description:false%26bonus:false%26build_cost:false%26requirements:false%26rewards:false" TargetMode="External"/><Relationship Id="rId24" Type="http://schemas.openxmlformats.org/officeDocument/2006/relationships/hyperlink" Target="https://stfc.space/researches/697768552?level=1&amp;c=$description:false%26bonus:false%26build_cost:false%26requirements:false%26rewards:false" TargetMode="External"/><Relationship Id="rId23" Type="http://schemas.openxmlformats.org/officeDocument/2006/relationships/hyperlink" Target="https://stfc.space/researches/2954374232?level=2&amp;c=$description:false%26bonus:false%26build_cost:false%26requirements:false%26rewards:false" TargetMode="External"/><Relationship Id="rId45" Type="http://schemas.openxmlformats.org/officeDocument/2006/relationships/drawing" Target="../drawings/drawing2.xml"/><Relationship Id="rId1" Type="http://schemas.openxmlformats.org/officeDocument/2006/relationships/hyperlink" Target="https://stfc.space/researches/2252844357?level=1&amp;c=$description:false%26bonus:false%26build_cost:false%26requirements:false%26rewards:false" TargetMode="External"/><Relationship Id="rId2" Type="http://schemas.openxmlformats.org/officeDocument/2006/relationships/hyperlink" Target="https://stfc.space/researches/2252844357?level=1&amp;c=$description:false%26bonus:false%26build_cost:false%26requirements:false%26rewards:false" TargetMode="External"/><Relationship Id="rId3" Type="http://schemas.openxmlformats.org/officeDocument/2006/relationships/hyperlink" Target="https://stfc.space/researches?f=$name=parts%2520cost%26af:-1%26ff:-1%26itree=-1%26page:1&amp;s=$ascending:true%26sortBy:0" TargetMode="External"/><Relationship Id="rId4" Type="http://schemas.openxmlformats.org/officeDocument/2006/relationships/hyperlink" Target="https://stfc.space/researches/1174219208?level=1&amp;c=$description:false%26bonus:false%26build_cost:false%26requirements:false%26rewards:false" TargetMode="External"/><Relationship Id="rId9" Type="http://schemas.openxmlformats.org/officeDocument/2006/relationships/hyperlink" Target="https://stfc.space/researches/922638293?level=1&amp;c=$description:false%26bonus:false%26build_cost:false%26requirements:false%26rewards:false" TargetMode="External"/><Relationship Id="rId26" Type="http://schemas.openxmlformats.org/officeDocument/2006/relationships/hyperlink" Target="https://stfc.space/researches/4117159663?level=2&amp;c=$description:false%26bonus:false%26build_cost:false%26requirements:false%26rewards:false" TargetMode="External"/><Relationship Id="rId25" Type="http://schemas.openxmlformats.org/officeDocument/2006/relationships/hyperlink" Target="https://stfc.space/researches/4117159663?level=1&amp;c=$description:false%26bonus:false%26build_cost:false%26requirements:false%26rewards:false" TargetMode="External"/><Relationship Id="rId47" Type="http://schemas.openxmlformats.org/officeDocument/2006/relationships/table" Target="../tables/table1.xml"/><Relationship Id="rId28" Type="http://schemas.openxmlformats.org/officeDocument/2006/relationships/hyperlink" Target="https://stfc.space/researches/1865952388?level=1&amp;c=$description:false%26bonus:false%26build_cost:false%26requirements:false%26rewards:false" TargetMode="External"/><Relationship Id="rId27" Type="http://schemas.openxmlformats.org/officeDocument/2006/relationships/hyperlink" Target="https://stfc.space/researches/3047172766?level=1&amp;c=$description:false%26bonus:false%26build_cost:false%26requirements:false%26rewards:false" TargetMode="External"/><Relationship Id="rId5" Type="http://schemas.openxmlformats.org/officeDocument/2006/relationships/hyperlink" Target="https://stfc.space/researches/3742524684?level=1&amp;c=$description:false%26bonus:false%26build_cost:false%26requirements:false%26rewards:false" TargetMode="External"/><Relationship Id="rId6" Type="http://schemas.openxmlformats.org/officeDocument/2006/relationships/hyperlink" Target="https://stfc.space/researches/2468620733?level=1&amp;c=$description:false%26bonus:false%26build_cost:false%26requirements:false%26rewards:false" TargetMode="External"/><Relationship Id="rId29" Type="http://schemas.openxmlformats.org/officeDocument/2006/relationships/hyperlink" Target="https://stfc.space/researches/1865952388?level=2&amp;c=$description:false%26bonus:false%26build_cost:false%26requirements:false%26rewards:false" TargetMode="External"/><Relationship Id="rId7" Type="http://schemas.openxmlformats.org/officeDocument/2006/relationships/hyperlink" Target="https://stfc.space/researches/2468620733?level=1&amp;c=$description:false%26bonus:false%26build_cost:false%26requirements:false%26rewards:false" TargetMode="External"/><Relationship Id="rId8" Type="http://schemas.openxmlformats.org/officeDocument/2006/relationships/hyperlink" Target="https://stfc.space/researches?f=$name=prime%2520wrecking%26af:-1%26ff:-1%26itree=-1%26page:1&amp;s=$ascending:true%26sortBy:0" TargetMode="External"/><Relationship Id="rId31" Type="http://schemas.openxmlformats.org/officeDocument/2006/relationships/hyperlink" Target="https://stfc.space/researches/1292086148?level=1&amp;c=$description:false%26bonus:false%26build_cost:false%26requirements:false%26rewards:false" TargetMode="External"/><Relationship Id="rId30" Type="http://schemas.openxmlformats.org/officeDocument/2006/relationships/hyperlink" Target="https://stfc.space/researches/4035480615?level=1&amp;c=$description:false%26bonus:false%26build_cost:false%26requirements:false%26rewards:false" TargetMode="External"/><Relationship Id="rId11" Type="http://schemas.openxmlformats.org/officeDocument/2006/relationships/hyperlink" Target="https://stfc.space/researches/2542972136?level=1&amp;c=$description:false%26bonus:false%26build_cost:false%26requirements:false%26rewards:false" TargetMode="External"/><Relationship Id="rId33" Type="http://schemas.openxmlformats.org/officeDocument/2006/relationships/hyperlink" Target="https://stfc.space/researches/1876018147?level=2&amp;c=$description:false%26bonus:false%26build_cost:false%26requirements:false%26rewards:false" TargetMode="External"/><Relationship Id="rId10" Type="http://schemas.openxmlformats.org/officeDocument/2006/relationships/hyperlink" Target="https://stfc.space/researches/4140722935?level=1&amp;c=$description:false%26bonus:false%26build_cost:false%26requirements:false%26rewards:false" TargetMode="External"/><Relationship Id="rId32" Type="http://schemas.openxmlformats.org/officeDocument/2006/relationships/hyperlink" Target="https://stfc.space/researches/1876018147?level=1&amp;c=$description:false%26bonus:false%26build_cost:false%26requirements:false%26rewards:false" TargetMode="External"/><Relationship Id="rId13" Type="http://schemas.openxmlformats.org/officeDocument/2006/relationships/hyperlink" Target="https://stfc.space/researches/2131379003?level=1&amp;c=$description:false%26bonus:false%26build_cost:false%26requirements:false%26rewards:false" TargetMode="External"/><Relationship Id="rId35" Type="http://schemas.openxmlformats.org/officeDocument/2006/relationships/hyperlink" Target="https://stfc.space/researches/1876018147?level=4&amp;c=$description:false%26bonus:false%26build_cost:false%26requirements:false%26rewards:false" TargetMode="External"/><Relationship Id="rId12" Type="http://schemas.openxmlformats.org/officeDocument/2006/relationships/hyperlink" Target="https://stfc.space/researches/2131379003?level=1&amp;c=$description:false%26bonus:false%26build_cost:false%26requirements:false%26rewards:false" TargetMode="External"/><Relationship Id="rId34" Type="http://schemas.openxmlformats.org/officeDocument/2006/relationships/hyperlink" Target="https://stfc.space/researches/1876018147?level=3&amp;c=$description:false%26bonus:false%26build_cost:false%26requirements:false%26rewards:false" TargetMode="External"/><Relationship Id="rId15" Type="http://schemas.openxmlformats.org/officeDocument/2006/relationships/hyperlink" Target="https://stfc.space/researches/3438190261?level=1&amp;c=$description:false%26bonus:false%26build_cost:false%26requirements:false%26rewards:false" TargetMode="External"/><Relationship Id="rId37" Type="http://schemas.openxmlformats.org/officeDocument/2006/relationships/hyperlink" Target="https://stfc.space/researches/3551142084?level=1&amp;c=$description:false%26bonus:false%26build_cost:false%26requirements:false%26rewards:false" TargetMode="External"/><Relationship Id="rId14" Type="http://schemas.openxmlformats.org/officeDocument/2006/relationships/hyperlink" Target="https://stfc.space/researches/3438190261?level=1&amp;c=$description:false%26bonus:false%26build_cost:false%26requirements:false%26rewards:false" TargetMode="External"/><Relationship Id="rId36" Type="http://schemas.openxmlformats.org/officeDocument/2006/relationships/hyperlink" Target="https://stfc.space/researches/1876018147?level=5&amp;c=$description:false%26bonus:false%26build_cost:false%26requirements:false%26rewards:false" TargetMode="External"/><Relationship Id="rId17" Type="http://schemas.openxmlformats.org/officeDocument/2006/relationships/hyperlink" Target="https://stfc.space/researches/1087431124?level=2&amp;c=$description:false%26bonus:false%26build_cost:false%26requirements:false%26rewards:false" TargetMode="External"/><Relationship Id="rId39" Type="http://schemas.openxmlformats.org/officeDocument/2006/relationships/hyperlink" Target="https://stfc.space/researches/2468620733?level=1&amp;c=$description:false%26bonus:false%26build_cost:false%26requirements:false%26rewards:false" TargetMode="External"/><Relationship Id="rId16" Type="http://schemas.openxmlformats.org/officeDocument/2006/relationships/hyperlink" Target="https://stfc.space/researches/2252844357?level=1&amp;c=$description:false%26bonus:false%26build_cost:false%26requirements:false%26rewards:false" TargetMode="External"/><Relationship Id="rId38" Type="http://schemas.openxmlformats.org/officeDocument/2006/relationships/hyperlink" Target="https://stfc.space/researches?f=$name=parts%2520cost%26af:-1%26ff:-1%26itree=-1%26page:1&amp;s=$ascending:true%26sortBy:0" TargetMode="External"/><Relationship Id="rId19" Type="http://schemas.openxmlformats.org/officeDocument/2006/relationships/hyperlink" Target="https://stfc.space/researches/3968619713?level=1&amp;c=$description:false%26bonus:false%26build_cost:false%26requirements:false%26rewards:false" TargetMode="External"/><Relationship Id="rId18" Type="http://schemas.openxmlformats.org/officeDocument/2006/relationships/hyperlink" Target="https://stfc.space/researches/3968619713?level=1&amp;c=$description:false%26bonus:false%26build_cost:false%26requirements:false%26rewards:false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2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4" Type="http://schemas.openxmlformats.org/officeDocument/2006/relationships/table" Target="../tables/table3.xml"/><Relationship Id="rId5" Type="http://schemas.openxmlformats.org/officeDocument/2006/relationships/table" Target="../tables/table4.xml"/></Relationships>
</file>

<file path=xl/worksheets/_rels/sheet5.xml.rels><?xml version="1.0" encoding="UTF-8" standalone="yes"?><Relationships xmlns="http://schemas.openxmlformats.org/package/2006/relationships"><Relationship Id="rId20" Type="http://schemas.openxmlformats.org/officeDocument/2006/relationships/hyperlink" Target="https://stfc.space/researches/3968619713?level=1&amp;c=$description:false%26bonus:false%26build_cost:false%26requirements:false%26rewards:false" TargetMode="External"/><Relationship Id="rId22" Type="http://schemas.openxmlformats.org/officeDocument/2006/relationships/hyperlink" Target="https://stfc.space/researches/2954374232?level=1&amp;c=$description:false%26bonus:false%26build_cost:false%26requirements:false%26rewards:false" TargetMode="External"/><Relationship Id="rId21" Type="http://schemas.openxmlformats.org/officeDocument/2006/relationships/hyperlink" Target="https://stfc.space/researches/2954374232?level=1&amp;c=$description:false%26bonus:false%26build_cost:false%26requirements:false%26rewards:false" TargetMode="External"/><Relationship Id="rId24" Type="http://schemas.openxmlformats.org/officeDocument/2006/relationships/hyperlink" Target="https://stfc.space/researches?f=$name=parts%2520cost%26af:-1%26ff:-1%26itree=-1%26page:1&amp;s=$ascending:true%26sortBy:0" TargetMode="External"/><Relationship Id="rId23" Type="http://schemas.openxmlformats.org/officeDocument/2006/relationships/hyperlink" Target="https://stfc.space/researches/2954374232?level=2&amp;c=$description:false%26bonus:false%26build_cost:false%26requirements:false%26rewards:false" TargetMode="External"/><Relationship Id="rId1" Type="http://schemas.openxmlformats.org/officeDocument/2006/relationships/hyperlink" Target="https://stfc.space/researches/2252844357?level=1&amp;c=$description:false%26bonus:false%26build_cost:false%26requirements:false%26rewards:false" TargetMode="External"/><Relationship Id="rId2" Type="http://schemas.openxmlformats.org/officeDocument/2006/relationships/hyperlink" Target="https://stfc.space/researches/2252844357?level=1&amp;c=$description:false%26bonus:false%26build_cost:false%26requirements:false%26rewards:false" TargetMode="External"/><Relationship Id="rId3" Type="http://schemas.openxmlformats.org/officeDocument/2006/relationships/hyperlink" Target="https://stfc.space/researches?f=$name=parts%2520cost%26af:-1%26ff:-1%26itree=-1%26page:1&amp;s=$ascending:true%26sortBy:0" TargetMode="External"/><Relationship Id="rId4" Type="http://schemas.openxmlformats.org/officeDocument/2006/relationships/hyperlink" Target="https://stfc.space/researches/1174219208?level=1&amp;c=$description:false%26bonus:false%26build_cost:false%26requirements:false%26rewards:false" TargetMode="External"/><Relationship Id="rId9" Type="http://schemas.openxmlformats.org/officeDocument/2006/relationships/hyperlink" Target="https://stfc.space/researches/922638293?level=1&amp;c=$description:false%26bonus:false%26build_cost:false%26requirements:false%26rewards:false" TargetMode="External"/><Relationship Id="rId26" Type="http://schemas.openxmlformats.org/officeDocument/2006/relationships/hyperlink" Target="https://stfc.space/researches?f=$name=prime%2520wrecking%26af:-1%26ff:-1%26itree=-1%26page:1&amp;s=$ascending:true%26sortBy:0" TargetMode="External"/><Relationship Id="rId25" Type="http://schemas.openxmlformats.org/officeDocument/2006/relationships/hyperlink" Target="https://stfc.space/researches/2468620733?level=1&amp;c=$description:false%26bonus:false%26build_cost:false%26requirements:false%26rewards:false" TargetMode="External"/><Relationship Id="rId28" Type="http://schemas.openxmlformats.org/officeDocument/2006/relationships/hyperlink" Target="https://stfc.space/researches/3438190261?level=1&amp;c=$description:false%26bonus:false%26build_cost:false%26requirements:false%26rewards:false" TargetMode="External"/><Relationship Id="rId27" Type="http://schemas.openxmlformats.org/officeDocument/2006/relationships/hyperlink" Target="https://stfc.space/researches/2131379003?level=1&amp;c=$description:false%26bonus:false%26build_cost:false%26requirements:false%26rewards:false" TargetMode="External"/><Relationship Id="rId5" Type="http://schemas.openxmlformats.org/officeDocument/2006/relationships/hyperlink" Target="https://stfc.space/researches/3742524684?level=1&amp;c=$description:false%26bonus:false%26build_cost:false%26requirements:false%26rewards:false" TargetMode="External"/><Relationship Id="rId6" Type="http://schemas.openxmlformats.org/officeDocument/2006/relationships/hyperlink" Target="https://stfc.space/researches/2468620733?level=1&amp;c=$description:false%26bonus:false%26build_cost:false%26requirements:false%26rewards:false" TargetMode="External"/><Relationship Id="rId29" Type="http://schemas.openxmlformats.org/officeDocument/2006/relationships/hyperlink" Target="https://stfc.space/researches/3968619713?level=1&amp;c=$description:false%26bonus:false%26build_cost:false%26requirements:false%26rewards:false" TargetMode="External"/><Relationship Id="rId7" Type="http://schemas.openxmlformats.org/officeDocument/2006/relationships/hyperlink" Target="https://stfc.space/researches/2468620733?level=1&amp;c=$description:false%26bonus:false%26build_cost:false%26requirements:false%26rewards:false" TargetMode="External"/><Relationship Id="rId8" Type="http://schemas.openxmlformats.org/officeDocument/2006/relationships/hyperlink" Target="https://stfc.space/researches?f=$name=prime%2520wrecking%26af:-1%26ff:-1%26itree=-1%26page:1&amp;s=$ascending:true%26sortBy:0" TargetMode="External"/><Relationship Id="rId31" Type="http://schemas.openxmlformats.org/officeDocument/2006/relationships/drawing" Target="../drawings/drawing5.xml"/><Relationship Id="rId30" Type="http://schemas.openxmlformats.org/officeDocument/2006/relationships/hyperlink" Target="https://stfc.space/researches/2954374232?level=1&amp;c=$description:false%26bonus:false%26build_cost:false%26requirements:false%26rewards:false" TargetMode="External"/><Relationship Id="rId11" Type="http://schemas.openxmlformats.org/officeDocument/2006/relationships/hyperlink" Target="https://stfc.space/researches/2542972136?level=1&amp;c=$description:false%26bonus:false%26build_cost:false%26requirements:false%26rewards:false" TargetMode="External"/><Relationship Id="rId10" Type="http://schemas.openxmlformats.org/officeDocument/2006/relationships/hyperlink" Target="https://stfc.space/researches/4140722935?level=1&amp;c=$description:false%26bonus:false%26build_cost:false%26requirements:false%26rewards:false" TargetMode="External"/><Relationship Id="rId13" Type="http://schemas.openxmlformats.org/officeDocument/2006/relationships/hyperlink" Target="https://stfc.space/researches/2131379003?level=1&amp;c=$description:false%26bonus:false%26build_cost:false%26requirements:false%26rewards:false" TargetMode="External"/><Relationship Id="rId12" Type="http://schemas.openxmlformats.org/officeDocument/2006/relationships/hyperlink" Target="https://stfc.space/researches/2131379003?level=1&amp;c=$description:false%26bonus:false%26build_cost:false%26requirements:false%26rewards:false" TargetMode="External"/><Relationship Id="rId15" Type="http://schemas.openxmlformats.org/officeDocument/2006/relationships/hyperlink" Target="https://stfc.space/researches/3438190261?level=1&amp;c=$description:false%26bonus:false%26build_cost:false%26requirements:false%26rewards:false" TargetMode="External"/><Relationship Id="rId14" Type="http://schemas.openxmlformats.org/officeDocument/2006/relationships/hyperlink" Target="https://stfc.space/researches/3438190261?level=1&amp;c=$description:false%26bonus:false%26build_cost:false%26requirements:false%26rewards:false" TargetMode="External"/><Relationship Id="rId17" Type="http://schemas.openxmlformats.org/officeDocument/2006/relationships/hyperlink" Target="https://stfc.space/researches/1087431124?level=2&amp;c=$description:false%26bonus:false%26build_cost:false%26requirements:false%26rewards:false" TargetMode="External"/><Relationship Id="rId16" Type="http://schemas.openxmlformats.org/officeDocument/2006/relationships/hyperlink" Target="https://stfc.space/researches/2252844357?level=1&amp;c=$description:false%26bonus:false%26build_cost:false%26requirements:false%26rewards:false" TargetMode="External"/><Relationship Id="rId19" Type="http://schemas.openxmlformats.org/officeDocument/2006/relationships/hyperlink" Target="https://stfc.space/researches/3968619713?level=1&amp;c=$description:false%26bonus:false%26build_cost:false%26requirements:false%26rewards:false" TargetMode="External"/><Relationship Id="rId18" Type="http://schemas.openxmlformats.org/officeDocument/2006/relationships/hyperlink" Target="https://stfc.space/researches/3968619713?level=1&amp;c=$description:false%26bonus:false%26build_cost:false%26requirements:false%26rewards:false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5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3" Type="http://schemas.openxmlformats.org/officeDocument/2006/relationships/table" Target="../tables/table6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8.xml"/><Relationship Id="rId4" Type="http://schemas.openxmlformats.org/officeDocument/2006/relationships/table" Target="../tables/table7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Relationship Id="rId3" Type="http://schemas.openxmlformats.org/officeDocument/2006/relationships/table" Target="../tables/table8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4" Type="http://schemas.openxmlformats.org/officeDocument/2006/relationships/table" Target="../tables/table9.xml"/><Relationship Id="rId5" Type="http://schemas.openxmlformats.org/officeDocument/2006/relationships/table" Target="../tables/table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https://discord.gg/kma" TargetMode="External"/><Relationship Id="rId2" Type="http://schemas.openxmlformats.org/officeDocument/2006/relationships/hyperlink" Target="https://discord.gg/kma" TargetMode="External"/><Relationship Id="rId3" Type="http://schemas.openxmlformats.org/officeDocument/2006/relationships/drawing" Target="../drawings/drawing14.xml"/><Relationship Id="rId9" Type="http://schemas.openxmlformats.org/officeDocument/2006/relationships/table" Target="../tables/table13.xml"/><Relationship Id="rId7" Type="http://schemas.openxmlformats.org/officeDocument/2006/relationships/table" Target="../tables/table11.xml"/><Relationship Id="rId8" Type="http://schemas.openxmlformats.org/officeDocument/2006/relationships/table" Target="../tables/table12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Relationship Id="rId3" Type="http://schemas.openxmlformats.org/officeDocument/2006/relationships/table" Target="../tables/table14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hyperlink" Target="https://discord.gg/data-557216911121842195" TargetMode="External"/><Relationship Id="rId2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75"/>
  <cols>
    <col customWidth="1" min="1" max="1" width="3.33"/>
    <col customWidth="1" min="2" max="2" width="56.44"/>
    <col customWidth="1" min="3" max="3" width="4.11"/>
  </cols>
  <sheetData>
    <row r="1">
      <c r="A1" s="1"/>
      <c r="B1" s="2"/>
      <c r="C1" s="1"/>
      <c r="D1" s="3"/>
      <c r="E1" s="3"/>
      <c r="F1" s="3"/>
      <c r="G1" s="3"/>
      <c r="H1" s="3"/>
      <c r="I1" s="3"/>
      <c r="J1" s="3"/>
      <c r="K1" s="3"/>
      <c r="L1" s="3"/>
      <c r="M1" s="3"/>
    </row>
    <row r="2">
      <c r="A2" s="4"/>
      <c r="B2" s="5" t="s">
        <v>0</v>
      </c>
      <c r="C2" s="1"/>
      <c r="D2" s="3"/>
      <c r="E2" s="3"/>
      <c r="F2" s="3"/>
      <c r="G2" s="3"/>
      <c r="H2" s="3"/>
      <c r="I2" s="3"/>
      <c r="J2" s="3"/>
      <c r="K2" s="3"/>
      <c r="L2" s="3"/>
      <c r="M2" s="3"/>
    </row>
    <row r="3">
      <c r="A3" s="4"/>
      <c r="B3" s="6" t="s">
        <v>1</v>
      </c>
      <c r="C3" s="1"/>
      <c r="D3" s="3"/>
      <c r="E3" s="3"/>
      <c r="F3" s="3"/>
      <c r="G3" s="3"/>
      <c r="H3" s="3"/>
      <c r="I3" s="3"/>
      <c r="J3" s="3"/>
      <c r="K3" s="3"/>
      <c r="L3" s="3"/>
      <c r="M3" s="3"/>
    </row>
    <row r="4">
      <c r="A4" s="4"/>
      <c r="B4" s="6" t="s">
        <v>2</v>
      </c>
      <c r="C4" s="1"/>
      <c r="D4" s="3"/>
      <c r="E4" s="3"/>
      <c r="F4" s="3"/>
      <c r="G4" s="3"/>
      <c r="H4" s="3"/>
      <c r="I4" s="3"/>
      <c r="J4" s="3"/>
      <c r="K4" s="3"/>
      <c r="L4" s="3"/>
      <c r="M4" s="3"/>
    </row>
    <row r="5">
      <c r="A5" s="4"/>
      <c r="B5" s="7" t="s">
        <v>3</v>
      </c>
      <c r="C5" s="1"/>
      <c r="D5" s="3"/>
      <c r="E5" s="3"/>
      <c r="F5" s="3"/>
      <c r="G5" s="3"/>
      <c r="H5" s="3"/>
      <c r="I5" s="3"/>
      <c r="J5" s="3"/>
      <c r="K5" s="3"/>
      <c r="L5" s="3"/>
      <c r="M5" s="3"/>
    </row>
    <row r="6">
      <c r="A6" s="4"/>
      <c r="B6" s="8"/>
      <c r="C6" s="1"/>
      <c r="D6" s="3"/>
      <c r="E6" s="3"/>
      <c r="F6" s="3"/>
      <c r="G6" s="3"/>
      <c r="H6" s="3"/>
      <c r="I6" s="3"/>
      <c r="J6" s="3"/>
      <c r="K6" s="3"/>
      <c r="L6" s="3"/>
      <c r="M6" s="3"/>
    </row>
    <row r="7">
      <c r="A7" s="4"/>
      <c r="B7" s="9" t="s">
        <v>4</v>
      </c>
      <c r="C7" s="1"/>
      <c r="D7" s="3"/>
      <c r="E7" s="3"/>
      <c r="F7" s="3"/>
      <c r="G7" s="3"/>
      <c r="H7" s="3"/>
      <c r="I7" s="3"/>
      <c r="J7" s="3"/>
      <c r="K7" s="3"/>
      <c r="L7" s="3"/>
      <c r="M7" s="3"/>
    </row>
    <row r="8">
      <c r="A8" s="4"/>
      <c r="B8" s="10" t="s">
        <v>5</v>
      </c>
      <c r="C8" s="1"/>
      <c r="D8" s="3"/>
      <c r="E8" s="3"/>
      <c r="F8" s="3"/>
      <c r="G8" s="3"/>
      <c r="H8" s="3"/>
      <c r="I8" s="3"/>
      <c r="J8" s="3"/>
      <c r="K8" s="3"/>
      <c r="L8" s="3"/>
      <c r="M8" s="3"/>
    </row>
    <row r="9">
      <c r="A9" s="4"/>
      <c r="B9" s="10" t="s">
        <v>6</v>
      </c>
      <c r="C9" s="1"/>
      <c r="D9" s="3"/>
      <c r="E9" s="3"/>
      <c r="F9" s="3"/>
      <c r="G9" s="3"/>
      <c r="H9" s="3"/>
      <c r="I9" s="3"/>
      <c r="J9" s="3"/>
      <c r="K9" s="3"/>
      <c r="L9" s="3"/>
      <c r="M9" s="3"/>
    </row>
    <row r="10">
      <c r="A10" s="4"/>
      <c r="B10" s="10" t="s">
        <v>7</v>
      </c>
      <c r="C10" s="1"/>
      <c r="D10" s="3"/>
      <c r="E10" s="3"/>
      <c r="F10" s="3"/>
      <c r="G10" s="3"/>
      <c r="H10" s="3"/>
      <c r="I10" s="3"/>
      <c r="J10" s="3"/>
      <c r="K10" s="3"/>
      <c r="L10" s="3"/>
      <c r="M10" s="3"/>
    </row>
    <row r="11">
      <c r="A11" s="4"/>
      <c r="B11" s="10" t="s">
        <v>8</v>
      </c>
      <c r="C11" s="1"/>
      <c r="D11" s="3"/>
      <c r="E11" s="3"/>
      <c r="F11" s="3"/>
      <c r="G11" s="3"/>
      <c r="H11" s="3"/>
      <c r="I11" s="3"/>
      <c r="J11" s="3"/>
      <c r="K11" s="3"/>
      <c r="L11" s="3"/>
      <c r="M11" s="3"/>
    </row>
    <row r="12">
      <c r="A12" s="4"/>
      <c r="B12" s="11" t="s">
        <v>9</v>
      </c>
      <c r="C12" s="1"/>
      <c r="D12" s="3"/>
      <c r="E12" s="3"/>
      <c r="F12" s="3"/>
      <c r="G12" s="3"/>
      <c r="H12" s="3"/>
      <c r="I12" s="3"/>
      <c r="J12" s="3"/>
      <c r="K12" s="3"/>
      <c r="L12" s="3"/>
      <c r="M12" s="3"/>
    </row>
    <row r="13">
      <c r="A13" s="4"/>
      <c r="B13" s="10" t="s">
        <v>10</v>
      </c>
      <c r="C13" s="1"/>
      <c r="D13" s="3"/>
      <c r="E13" s="3"/>
      <c r="F13" s="3"/>
      <c r="G13" s="3"/>
      <c r="H13" s="3"/>
      <c r="I13" s="3"/>
      <c r="J13" s="3"/>
      <c r="K13" s="3"/>
      <c r="L13" s="3"/>
      <c r="M13" s="3"/>
    </row>
    <row r="14">
      <c r="A14" s="4"/>
      <c r="B14" s="11" t="s">
        <v>11</v>
      </c>
      <c r="C14" s="1"/>
      <c r="D14" s="3"/>
      <c r="E14" s="3"/>
      <c r="F14" s="3"/>
      <c r="G14" s="3"/>
      <c r="H14" s="3"/>
      <c r="I14" s="3"/>
      <c r="J14" s="3"/>
      <c r="K14" s="3"/>
      <c r="L14" s="3"/>
      <c r="M14" s="3"/>
    </row>
    <row r="15">
      <c r="A15" s="4"/>
      <c r="B15" s="12"/>
      <c r="C15" s="1"/>
      <c r="D15" s="3"/>
      <c r="E15" s="3"/>
      <c r="F15" s="3"/>
      <c r="G15" s="3"/>
      <c r="H15" s="3"/>
      <c r="I15" s="3"/>
      <c r="J15" s="3"/>
      <c r="K15" s="3"/>
      <c r="L15" s="3"/>
      <c r="M15" s="3"/>
    </row>
    <row r="16">
      <c r="A16" s="4"/>
      <c r="B16" s="9" t="s">
        <v>12</v>
      </c>
      <c r="C16" s="1"/>
      <c r="D16" s="3"/>
      <c r="E16" s="3"/>
      <c r="F16" s="3"/>
      <c r="G16" s="3"/>
      <c r="H16" s="3"/>
      <c r="I16" s="3"/>
      <c r="J16" s="3"/>
      <c r="K16" s="3"/>
      <c r="L16" s="3"/>
      <c r="M16" s="3"/>
    </row>
    <row r="17">
      <c r="A17" s="4"/>
      <c r="B17" s="10" t="s">
        <v>13</v>
      </c>
      <c r="C17" s="1"/>
      <c r="D17" s="3"/>
      <c r="E17" s="3"/>
      <c r="F17" s="3"/>
      <c r="G17" s="3"/>
      <c r="H17" s="3"/>
      <c r="I17" s="3"/>
      <c r="J17" s="3"/>
      <c r="K17" s="3"/>
      <c r="L17" s="3"/>
      <c r="M17" s="3"/>
    </row>
    <row r="18">
      <c r="A18" s="4"/>
      <c r="B18" s="10" t="s">
        <v>14</v>
      </c>
      <c r="C18" s="1"/>
      <c r="D18" s="3"/>
      <c r="E18" s="3"/>
      <c r="F18" s="3"/>
      <c r="G18" s="3"/>
      <c r="H18" s="3"/>
      <c r="I18" s="3"/>
      <c r="J18" s="3"/>
      <c r="K18" s="3"/>
      <c r="L18" s="3"/>
      <c r="M18" s="3"/>
    </row>
    <row r="19">
      <c r="A19" s="4"/>
      <c r="B19" s="9" t="s">
        <v>15</v>
      </c>
      <c r="C19" s="1"/>
      <c r="D19" s="3"/>
      <c r="E19" s="3"/>
      <c r="F19" s="3"/>
      <c r="G19" s="3"/>
      <c r="H19" s="3"/>
      <c r="I19" s="3"/>
      <c r="J19" s="3"/>
      <c r="K19" s="3"/>
      <c r="L19" s="3"/>
      <c r="M19" s="3"/>
    </row>
    <row r="20">
      <c r="A20" s="4"/>
      <c r="B20" s="11" t="s">
        <v>16</v>
      </c>
      <c r="C20" s="1"/>
      <c r="D20" s="3"/>
      <c r="E20" s="3"/>
      <c r="F20" s="3"/>
      <c r="G20" s="3"/>
      <c r="H20" s="3"/>
      <c r="I20" s="3"/>
      <c r="J20" s="3"/>
      <c r="K20" s="3"/>
      <c r="L20" s="3"/>
      <c r="M20" s="3"/>
    </row>
    <row r="21">
      <c r="A21" s="4"/>
      <c r="B21" s="11" t="s">
        <v>17</v>
      </c>
      <c r="C21" s="1"/>
      <c r="D21" s="3"/>
      <c r="E21" s="3"/>
      <c r="F21" s="3"/>
      <c r="G21" s="3"/>
      <c r="H21" s="3"/>
      <c r="I21" s="3"/>
      <c r="J21" s="3"/>
      <c r="K21" s="3"/>
      <c r="L21" s="3"/>
      <c r="M21" s="3"/>
    </row>
    <row r="22">
      <c r="A22" s="4"/>
      <c r="B22" s="12"/>
      <c r="C22" s="1"/>
      <c r="D22" s="3"/>
      <c r="E22" s="3"/>
      <c r="F22" s="3"/>
      <c r="G22" s="3"/>
      <c r="H22" s="3"/>
      <c r="I22" s="3"/>
      <c r="J22" s="3"/>
      <c r="K22" s="3"/>
      <c r="L22" s="3"/>
      <c r="M22" s="3"/>
    </row>
    <row r="23">
      <c r="A23" s="4"/>
      <c r="B23" s="9" t="s">
        <v>18</v>
      </c>
      <c r="C23" s="1"/>
      <c r="D23" s="3"/>
      <c r="E23" s="3"/>
      <c r="F23" s="3"/>
      <c r="G23" s="3"/>
      <c r="H23" s="3"/>
      <c r="I23" s="3"/>
      <c r="J23" s="3"/>
      <c r="K23" s="3"/>
      <c r="L23" s="3"/>
      <c r="M23" s="3"/>
    </row>
    <row r="24">
      <c r="A24" s="4"/>
      <c r="B24" s="11" t="s">
        <v>19</v>
      </c>
      <c r="C24" s="1"/>
      <c r="D24" s="3"/>
      <c r="E24" s="3"/>
      <c r="F24" s="3"/>
      <c r="G24" s="3"/>
      <c r="H24" s="3"/>
      <c r="I24" s="3"/>
      <c r="J24" s="3"/>
      <c r="K24" s="3"/>
      <c r="L24" s="3"/>
      <c r="M24" s="3"/>
    </row>
    <row r="25">
      <c r="A25" s="4"/>
      <c r="B25" s="11" t="s">
        <v>20</v>
      </c>
      <c r="C25" s="1"/>
      <c r="D25" s="3"/>
      <c r="E25" s="3"/>
      <c r="F25" s="3"/>
      <c r="G25" s="3"/>
      <c r="H25" s="3"/>
      <c r="I25" s="3"/>
      <c r="J25" s="3"/>
      <c r="K25" s="3"/>
      <c r="L25" s="3"/>
      <c r="M25" s="3"/>
    </row>
    <row r="26">
      <c r="A26" s="4"/>
      <c r="B26" s="12"/>
      <c r="C26" s="1"/>
      <c r="D26" s="3"/>
      <c r="E26" s="3"/>
      <c r="F26" s="3"/>
      <c r="G26" s="3"/>
      <c r="H26" s="3"/>
      <c r="I26" s="3"/>
      <c r="J26" s="3"/>
      <c r="K26" s="3"/>
      <c r="L26" s="3"/>
      <c r="M26" s="3"/>
    </row>
    <row r="27">
      <c r="A27" s="4"/>
      <c r="B27" s="12"/>
      <c r="C27" s="1"/>
      <c r="D27" s="3"/>
      <c r="E27" s="3"/>
      <c r="F27" s="3"/>
      <c r="G27" s="3"/>
      <c r="H27" s="3"/>
      <c r="I27" s="3"/>
      <c r="J27" s="3"/>
      <c r="K27" s="3"/>
      <c r="L27" s="3"/>
      <c r="M27" s="3"/>
    </row>
    <row r="28">
      <c r="A28" s="4"/>
      <c r="B28" s="13"/>
      <c r="C28" s="1"/>
      <c r="D28" s="3"/>
      <c r="E28" s="3"/>
      <c r="F28" s="3"/>
      <c r="G28" s="3"/>
      <c r="H28" s="3"/>
      <c r="I28" s="3"/>
      <c r="J28" s="3"/>
      <c r="K28" s="3"/>
      <c r="L28" s="3"/>
      <c r="M28" s="3"/>
    </row>
    <row r="29">
      <c r="A29" s="1"/>
      <c r="B29" s="14"/>
      <c r="C29" s="1"/>
      <c r="D29" s="3"/>
      <c r="E29" s="3"/>
      <c r="F29" s="3"/>
      <c r="G29" s="3"/>
      <c r="H29" s="3"/>
      <c r="I29" s="3"/>
      <c r="J29" s="3"/>
      <c r="K29" s="3"/>
      <c r="L29" s="3"/>
      <c r="M29" s="3"/>
    </row>
    <row r="30">
      <c r="A30" s="1"/>
      <c r="B30" s="14"/>
      <c r="C30" s="1"/>
      <c r="D30" s="3"/>
      <c r="E30" s="3"/>
      <c r="F30" s="3"/>
      <c r="G30" s="3"/>
      <c r="H30" s="3"/>
      <c r="I30" s="3"/>
      <c r="J30" s="3"/>
      <c r="K30" s="3"/>
      <c r="L30" s="3"/>
      <c r="M30" s="3"/>
    </row>
    <row r="31">
      <c r="A31" s="1"/>
      <c r="B31" s="14"/>
      <c r="C31" s="1"/>
      <c r="D31" s="3"/>
      <c r="E31" s="3"/>
      <c r="F31" s="3"/>
      <c r="G31" s="3"/>
      <c r="H31" s="3"/>
      <c r="I31" s="3"/>
      <c r="J31" s="3"/>
      <c r="K31" s="3"/>
      <c r="L31" s="3"/>
      <c r="M31" s="3"/>
    </row>
    <row r="32">
      <c r="A32" s="1"/>
      <c r="B32" s="14"/>
      <c r="C32" s="1"/>
      <c r="D32" s="3"/>
      <c r="E32" s="3"/>
      <c r="F32" s="3"/>
      <c r="G32" s="3"/>
      <c r="H32" s="3"/>
      <c r="I32" s="3"/>
      <c r="J32" s="3"/>
      <c r="K32" s="3"/>
      <c r="L32" s="3"/>
      <c r="M32" s="3"/>
    </row>
    <row r="33">
      <c r="A33" s="1"/>
      <c r="B33" s="14"/>
      <c r="C33" s="1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>
      <c r="A34" s="1"/>
      <c r="B34" s="14"/>
      <c r="C34" s="1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>
      <c r="A35" s="1"/>
      <c r="B35" s="14"/>
      <c r="C35" s="1"/>
      <c r="D35" s="3"/>
      <c r="E35" s="3"/>
      <c r="F35" s="3"/>
      <c r="G35" s="3"/>
      <c r="H35" s="3"/>
      <c r="I35" s="3"/>
      <c r="J35" s="3"/>
      <c r="K35" s="3"/>
      <c r="L35" s="3"/>
      <c r="M35" s="3"/>
    </row>
    <row r="36">
      <c r="A36" s="1"/>
      <c r="B36" s="14"/>
      <c r="C36" s="1"/>
      <c r="D36" s="3"/>
      <c r="E36" s="3"/>
      <c r="F36" s="3"/>
      <c r="G36" s="3"/>
      <c r="H36" s="3"/>
      <c r="I36" s="3"/>
      <c r="J36" s="3"/>
      <c r="K36" s="3"/>
      <c r="L36" s="3"/>
      <c r="M36" s="3"/>
    </row>
    <row r="37">
      <c r="A37" s="1"/>
      <c r="B37" s="14"/>
      <c r="C37" s="1"/>
      <c r="D37" s="3"/>
      <c r="E37" s="3"/>
      <c r="F37" s="3"/>
      <c r="G37" s="3"/>
      <c r="H37" s="3"/>
      <c r="I37" s="3"/>
      <c r="J37" s="3"/>
      <c r="K37" s="3"/>
      <c r="L37" s="3"/>
      <c r="M37" s="3"/>
    </row>
    <row r="38">
      <c r="A38" s="1"/>
      <c r="B38" s="14"/>
      <c r="C38" s="1"/>
      <c r="D38" s="3"/>
      <c r="E38" s="3"/>
      <c r="F38" s="3"/>
      <c r="G38" s="3"/>
      <c r="H38" s="3"/>
      <c r="I38" s="3"/>
      <c r="J38" s="3"/>
      <c r="K38" s="3"/>
      <c r="L38" s="3"/>
      <c r="M38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1.22" defaultRowHeight="15.75"/>
  <cols>
    <col customWidth="1" min="1" max="1" width="3.0"/>
    <col customWidth="1" min="2" max="2" width="4.67"/>
    <col customWidth="1" min="3" max="3" width="10.44"/>
    <col customWidth="1" min="4" max="4" width="14.22"/>
    <col customWidth="1" min="5" max="5" width="26.44"/>
    <col customWidth="1" min="6" max="6" width="9.44"/>
    <col customWidth="1" min="7" max="7" width="9.33"/>
    <col customWidth="1" min="8" max="8" width="8.67"/>
    <col customWidth="1" min="9" max="10" width="11.11"/>
    <col customWidth="1" min="11" max="11" width="13.0"/>
    <col customWidth="1" min="12" max="12" width="2.67"/>
    <col customWidth="1" min="13" max="13" width="17.78"/>
    <col customWidth="1" min="14" max="14" width="6.67"/>
    <col customWidth="1" min="15" max="15" width="9.56"/>
    <col customWidth="1" min="16" max="17" width="10.33"/>
    <col customWidth="1" min="18" max="21" width="5.22"/>
    <col customWidth="1" min="22" max="27" width="5.78"/>
    <col customWidth="1" min="28" max="28" width="7.78"/>
    <col customWidth="1" min="29" max="29" width="4.89"/>
    <col customWidth="1" min="30" max="30" width="23.11"/>
  </cols>
  <sheetData>
    <row r="1">
      <c r="A1" s="15"/>
      <c r="B1" s="15"/>
      <c r="C1" s="15"/>
      <c r="D1" s="15"/>
      <c r="E1" s="15"/>
      <c r="F1" s="16"/>
      <c r="G1" s="16"/>
      <c r="H1" s="16"/>
      <c r="I1" s="16"/>
      <c r="J1" s="16"/>
      <c r="K1" s="16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</row>
    <row r="2">
      <c r="A2" s="15"/>
      <c r="B2" s="15"/>
      <c r="C2" s="18" t="s">
        <v>21</v>
      </c>
      <c r="D2" s="19"/>
      <c r="E2" s="19"/>
      <c r="F2" s="19"/>
      <c r="G2" s="19"/>
      <c r="H2" s="19"/>
      <c r="I2" s="19"/>
      <c r="J2" s="19"/>
      <c r="K2" s="20"/>
      <c r="L2" s="17"/>
      <c r="M2" s="17"/>
      <c r="N2" s="17"/>
      <c r="O2" s="18" t="s">
        <v>22</v>
      </c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20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</row>
    <row r="3">
      <c r="A3" s="15"/>
      <c r="B3" s="15"/>
      <c r="C3" s="21"/>
      <c r="D3" s="22"/>
      <c r="E3" s="22"/>
      <c r="F3" s="22"/>
      <c r="G3" s="22"/>
      <c r="H3" s="22"/>
      <c r="I3" s="22"/>
      <c r="J3" s="22"/>
      <c r="K3" s="23"/>
      <c r="L3" s="17"/>
      <c r="M3" s="17"/>
      <c r="N3" s="17"/>
      <c r="O3" s="21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3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</row>
    <row r="4">
      <c r="A4" s="17"/>
      <c r="B4" s="17"/>
      <c r="C4" s="17"/>
      <c r="D4" s="17"/>
      <c r="E4" s="17"/>
      <c r="F4" s="24"/>
      <c r="G4" s="24"/>
      <c r="H4" s="24"/>
      <c r="I4" s="24"/>
      <c r="J4" s="24"/>
      <c r="K4" s="24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</row>
    <row r="5">
      <c r="A5" s="15"/>
      <c r="B5" s="15"/>
      <c r="C5" s="25"/>
      <c r="D5" s="26"/>
      <c r="E5" s="26"/>
      <c r="F5" s="27"/>
      <c r="G5" s="27"/>
      <c r="H5" s="27"/>
      <c r="I5" s="28" t="s">
        <v>23</v>
      </c>
      <c r="J5" s="19"/>
      <c r="K5" s="20"/>
      <c r="L5" s="17"/>
      <c r="M5" s="17"/>
      <c r="N5" s="17"/>
      <c r="O5" s="29" t="s">
        <v>24</v>
      </c>
      <c r="P5" s="19"/>
      <c r="Q5" s="19"/>
      <c r="R5" s="19"/>
      <c r="S5" s="19"/>
      <c r="T5" s="19"/>
      <c r="U5" s="19"/>
      <c r="V5" s="30" t="s">
        <v>25</v>
      </c>
      <c r="W5" s="19"/>
      <c r="X5" s="19"/>
      <c r="Y5" s="19"/>
      <c r="Z5" s="19"/>
      <c r="AA5" s="19"/>
      <c r="AB5" s="19"/>
      <c r="AC5" s="19"/>
      <c r="AD5" s="31"/>
      <c r="AE5" s="32" t="s">
        <v>26</v>
      </c>
      <c r="AF5" s="19"/>
      <c r="AG5" s="20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</row>
    <row r="6">
      <c r="A6" s="15"/>
      <c r="B6" s="15"/>
      <c r="C6" s="33" t="s">
        <v>27</v>
      </c>
      <c r="D6" s="34" t="s">
        <v>28</v>
      </c>
      <c r="E6" s="34" t="s">
        <v>29</v>
      </c>
      <c r="F6" s="35" t="s">
        <v>30</v>
      </c>
      <c r="G6" s="35" t="s">
        <v>31</v>
      </c>
      <c r="H6" s="35" t="s">
        <v>32</v>
      </c>
      <c r="I6" s="36" t="s">
        <v>33</v>
      </c>
      <c r="J6" s="35" t="s">
        <v>34</v>
      </c>
      <c r="K6" s="37" t="s">
        <v>35</v>
      </c>
      <c r="L6" s="38"/>
      <c r="M6" s="39" t="s">
        <v>36</v>
      </c>
      <c r="N6" s="17"/>
      <c r="O6" s="40" t="s">
        <v>37</v>
      </c>
      <c r="P6" s="41" t="s">
        <v>29</v>
      </c>
      <c r="R6" s="42"/>
      <c r="S6" s="42" t="s">
        <v>38</v>
      </c>
      <c r="T6" s="42" t="s">
        <v>31</v>
      </c>
      <c r="U6" s="42" t="s">
        <v>39</v>
      </c>
      <c r="V6" s="43" t="s">
        <v>40</v>
      </c>
      <c r="AB6" s="41" t="s">
        <v>41</v>
      </c>
      <c r="AC6" s="41" t="s">
        <v>42</v>
      </c>
      <c r="AD6" s="44" t="s">
        <v>43</v>
      </c>
      <c r="AE6" s="42" t="s">
        <v>33</v>
      </c>
      <c r="AF6" s="35" t="s">
        <v>34</v>
      </c>
      <c r="AG6" s="45" t="s">
        <v>35</v>
      </c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</row>
    <row r="7">
      <c r="A7" s="15"/>
      <c r="B7" s="15"/>
      <c r="C7" s="46" t="s">
        <v>44</v>
      </c>
      <c r="D7" s="47" t="s">
        <v>45</v>
      </c>
      <c r="E7" s="47" t="s">
        <v>46</v>
      </c>
      <c r="F7" s="48">
        <v>39.0</v>
      </c>
      <c r="G7" s="48">
        <v>2580.0</v>
      </c>
      <c r="H7" s="48">
        <v>5.0</v>
      </c>
      <c r="I7" s="49">
        <v>50.0</v>
      </c>
      <c r="J7" s="50">
        <f t="shared" ref="J7:J8" si="1">ROUNDUP(I7/F7)</f>
        <v>2</v>
      </c>
      <c r="K7" s="51">
        <f t="shared" ref="K7:K8" si="2">J7*G7</f>
        <v>5160</v>
      </c>
      <c r="L7" s="38"/>
      <c r="M7" s="52" t="s">
        <v>45</v>
      </c>
      <c r="N7" s="17"/>
      <c r="O7" s="53" t="s">
        <v>44</v>
      </c>
      <c r="P7" s="54" t="s">
        <v>47</v>
      </c>
      <c r="R7" s="55"/>
      <c r="S7" s="55">
        <v>100.0</v>
      </c>
      <c r="T7" s="55">
        <v>1100.0</v>
      </c>
      <c r="U7" s="55">
        <v>5.0</v>
      </c>
      <c r="V7" s="56" t="s">
        <v>48</v>
      </c>
      <c r="AB7" s="55" t="s">
        <v>49</v>
      </c>
      <c r="AC7" s="55">
        <v>17.0</v>
      </c>
      <c r="AD7" s="57" t="s">
        <v>50</v>
      </c>
      <c r="AE7" s="55">
        <v>1000.0</v>
      </c>
      <c r="AF7" s="58">
        <f t="shared" ref="AF7:AF8" si="3">ROUNDUP(AE7/S7)</f>
        <v>10</v>
      </c>
      <c r="AG7" s="59">
        <f t="shared" ref="AG7:AG8" si="4">AF7*T7</f>
        <v>11000</v>
      </c>
      <c r="AH7" s="16"/>
      <c r="AI7" s="60" t="s">
        <v>51</v>
      </c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</row>
    <row r="8">
      <c r="A8" s="15"/>
      <c r="B8" s="15"/>
      <c r="C8" s="46" t="s">
        <v>44</v>
      </c>
      <c r="D8" s="47" t="s">
        <v>45</v>
      </c>
      <c r="E8" s="47" t="s">
        <v>52</v>
      </c>
      <c r="F8" s="48">
        <v>39.0</v>
      </c>
      <c r="G8" s="48">
        <v>2580.0</v>
      </c>
      <c r="H8" s="48">
        <v>5.0</v>
      </c>
      <c r="I8" s="49">
        <v>50.0</v>
      </c>
      <c r="J8" s="50">
        <f t="shared" si="1"/>
        <v>2</v>
      </c>
      <c r="K8" s="51">
        <f t="shared" si="2"/>
        <v>5160</v>
      </c>
      <c r="L8" s="38"/>
      <c r="M8" s="61" t="s">
        <v>53</v>
      </c>
      <c r="N8" s="17"/>
      <c r="O8" s="62" t="s">
        <v>54</v>
      </c>
      <c r="P8" s="63" t="s">
        <v>55</v>
      </c>
      <c r="Q8" s="64"/>
      <c r="R8" s="65"/>
      <c r="S8" s="65">
        <v>100.0</v>
      </c>
      <c r="T8" s="65">
        <v>1100.0</v>
      </c>
      <c r="U8" s="65">
        <v>5.0</v>
      </c>
      <c r="V8" s="66" t="s">
        <v>56</v>
      </c>
      <c r="W8" s="64"/>
      <c r="X8" s="64"/>
      <c r="Y8" s="64"/>
      <c r="Z8" s="64"/>
      <c r="AA8" s="64"/>
      <c r="AB8" s="67" t="s">
        <v>57</v>
      </c>
      <c r="AC8" s="67">
        <v>40.0</v>
      </c>
      <c r="AD8" s="68" t="s">
        <v>58</v>
      </c>
      <c r="AE8" s="65">
        <v>1000.0</v>
      </c>
      <c r="AF8" s="65">
        <f t="shared" si="3"/>
        <v>10</v>
      </c>
      <c r="AG8" s="69">
        <f t="shared" si="4"/>
        <v>11000</v>
      </c>
      <c r="AH8" s="16"/>
      <c r="AI8" s="60" t="s">
        <v>59</v>
      </c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</row>
    <row r="9">
      <c r="A9" s="15"/>
      <c r="B9" s="15"/>
      <c r="C9" s="70" t="s">
        <v>44</v>
      </c>
      <c r="D9" s="71" t="s">
        <v>53</v>
      </c>
      <c r="E9" s="71" t="s">
        <v>60</v>
      </c>
      <c r="F9" s="72" t="s">
        <v>61</v>
      </c>
      <c r="G9" s="72">
        <v>2200.0</v>
      </c>
      <c r="H9" s="72">
        <v>5.0</v>
      </c>
      <c r="I9" s="73"/>
      <c r="J9" s="74"/>
      <c r="K9" s="75"/>
      <c r="L9" s="17"/>
      <c r="M9" s="76" t="s">
        <v>62</v>
      </c>
      <c r="N9" s="17"/>
      <c r="O9" s="77"/>
      <c r="P9" s="78"/>
      <c r="Q9" s="78"/>
      <c r="R9" s="78"/>
      <c r="S9" s="78"/>
      <c r="T9" s="78"/>
      <c r="U9" s="78"/>
      <c r="V9" s="79" t="s">
        <v>63</v>
      </c>
      <c r="W9" s="78"/>
      <c r="X9" s="78"/>
      <c r="Y9" s="78"/>
      <c r="Z9" s="78"/>
      <c r="AA9" s="78"/>
      <c r="AB9" s="80" t="s">
        <v>57</v>
      </c>
      <c r="AC9" s="80">
        <v>50.0</v>
      </c>
      <c r="AD9" s="81" t="s">
        <v>64</v>
      </c>
      <c r="AE9" s="82">
        <v>1000.0</v>
      </c>
      <c r="AF9" s="82">
        <f>ROUNDUP(AE8/S8)</f>
        <v>10</v>
      </c>
      <c r="AG9" s="83">
        <f>AF8*T8</f>
        <v>11000</v>
      </c>
      <c r="AH9" s="16"/>
      <c r="AI9" s="60" t="s">
        <v>65</v>
      </c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</row>
    <row r="10">
      <c r="A10" s="15"/>
      <c r="B10" s="15"/>
      <c r="C10" s="70" t="s">
        <v>44</v>
      </c>
      <c r="D10" s="71" t="s">
        <v>53</v>
      </c>
      <c r="E10" s="71" t="s">
        <v>66</v>
      </c>
      <c r="F10" s="72" t="s">
        <v>61</v>
      </c>
      <c r="G10" s="72">
        <v>2200.0</v>
      </c>
      <c r="H10" s="72">
        <v>5.0</v>
      </c>
      <c r="I10" s="73"/>
      <c r="J10" s="74"/>
      <c r="K10" s="75"/>
      <c r="L10" s="17"/>
      <c r="M10" s="84" t="s">
        <v>67</v>
      </c>
      <c r="N10" s="17"/>
      <c r="O10" s="85" t="s">
        <v>68</v>
      </c>
      <c r="P10" s="86" t="s">
        <v>69</v>
      </c>
      <c r="R10" s="87"/>
      <c r="S10" s="87">
        <v>100.0</v>
      </c>
      <c r="T10" s="88">
        <v>1100.0</v>
      </c>
      <c r="U10" s="89">
        <v>5.0</v>
      </c>
      <c r="V10" s="90" t="s">
        <v>70</v>
      </c>
      <c r="AB10" s="91" t="s">
        <v>71</v>
      </c>
      <c r="AC10" s="91">
        <v>27.0</v>
      </c>
      <c r="AD10" s="92" t="s">
        <v>72</v>
      </c>
      <c r="AE10" s="89">
        <v>1000.0</v>
      </c>
      <c r="AF10" s="89">
        <f t="shared" ref="AF10:AF11" si="5">ROUNDUP(AE10/S10)</f>
        <v>10</v>
      </c>
      <c r="AG10" s="93">
        <f t="shared" ref="AG10:AG11" si="6">AF10*T10</f>
        <v>11000</v>
      </c>
      <c r="AH10" s="16"/>
      <c r="AI10" s="60" t="s">
        <v>59</v>
      </c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</row>
    <row r="11">
      <c r="A11" s="15"/>
      <c r="B11" s="15"/>
      <c r="C11" s="94" t="s">
        <v>44</v>
      </c>
      <c r="D11" s="95" t="s">
        <v>62</v>
      </c>
      <c r="E11" s="95" t="s">
        <v>73</v>
      </c>
      <c r="F11" s="96">
        <v>60.0</v>
      </c>
      <c r="G11" s="96">
        <v>2060.0</v>
      </c>
      <c r="H11" s="96">
        <v>5.0</v>
      </c>
      <c r="I11" s="97">
        <v>100.0</v>
      </c>
      <c r="J11" s="98">
        <f t="shared" ref="J11:J18" si="7">ROUNDUP(I11/F11)</f>
        <v>2</v>
      </c>
      <c r="K11" s="99">
        <f t="shared" ref="K11:K18" si="8">J11*G11</f>
        <v>4120</v>
      </c>
      <c r="L11" s="38"/>
      <c r="M11" s="100" t="s">
        <v>74</v>
      </c>
      <c r="N11" s="17"/>
      <c r="O11" s="62" t="s">
        <v>68</v>
      </c>
      <c r="P11" s="63" t="s">
        <v>75</v>
      </c>
      <c r="Q11" s="64"/>
      <c r="R11" s="65"/>
      <c r="S11" s="65">
        <v>100.0</v>
      </c>
      <c r="T11" s="67">
        <v>1100.0</v>
      </c>
      <c r="U11" s="65">
        <v>5.0</v>
      </c>
      <c r="V11" s="66" t="s">
        <v>76</v>
      </c>
      <c r="W11" s="64"/>
      <c r="X11" s="64"/>
      <c r="Y11" s="64"/>
      <c r="Z11" s="64"/>
      <c r="AA11" s="64"/>
      <c r="AB11" s="67" t="s">
        <v>77</v>
      </c>
      <c r="AC11" s="67">
        <v>35.0</v>
      </c>
      <c r="AD11" s="68" t="s">
        <v>78</v>
      </c>
      <c r="AE11" s="65">
        <v>1000.0</v>
      </c>
      <c r="AF11" s="65">
        <f t="shared" si="5"/>
        <v>10</v>
      </c>
      <c r="AG11" s="69">
        <f t="shared" si="6"/>
        <v>11000</v>
      </c>
      <c r="AH11" s="16"/>
      <c r="AI11" s="60" t="s">
        <v>51</v>
      </c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</row>
    <row r="12">
      <c r="A12" s="15"/>
      <c r="B12" s="15"/>
      <c r="C12" s="94" t="s">
        <v>44</v>
      </c>
      <c r="D12" s="95" t="s">
        <v>62</v>
      </c>
      <c r="E12" s="95" t="s">
        <v>79</v>
      </c>
      <c r="F12" s="96">
        <v>60.0</v>
      </c>
      <c r="G12" s="96">
        <v>3300.0</v>
      </c>
      <c r="H12" s="96">
        <v>5.0</v>
      </c>
      <c r="I12" s="97">
        <v>100.0</v>
      </c>
      <c r="J12" s="98">
        <f t="shared" si="7"/>
        <v>2</v>
      </c>
      <c r="K12" s="99">
        <f t="shared" si="8"/>
        <v>6600</v>
      </c>
      <c r="L12" s="38"/>
      <c r="M12" s="101" t="s">
        <v>80</v>
      </c>
      <c r="N12" s="17"/>
      <c r="O12" s="102"/>
      <c r="V12" s="90" t="s">
        <v>81</v>
      </c>
      <c r="AB12" s="91" t="s">
        <v>77</v>
      </c>
      <c r="AC12" s="91">
        <v>35.0</v>
      </c>
      <c r="AD12" s="92" t="s">
        <v>82</v>
      </c>
      <c r="AE12" s="89">
        <v>1000.0</v>
      </c>
      <c r="AF12" s="89">
        <f>ROUNDUP(AE11/S11)</f>
        <v>10</v>
      </c>
      <c r="AG12" s="93">
        <f>AF11*T11</f>
        <v>11000</v>
      </c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</row>
    <row r="13">
      <c r="A13" s="15"/>
      <c r="B13" s="15"/>
      <c r="C13" s="94" t="s">
        <v>44</v>
      </c>
      <c r="D13" s="95" t="s">
        <v>62</v>
      </c>
      <c r="E13" s="95" t="s">
        <v>83</v>
      </c>
      <c r="F13" s="96">
        <v>300.0</v>
      </c>
      <c r="G13" s="96">
        <v>3300.0</v>
      </c>
      <c r="H13" s="96">
        <v>5.0</v>
      </c>
      <c r="I13" s="97">
        <v>1000.0</v>
      </c>
      <c r="J13" s="98">
        <f t="shared" si="7"/>
        <v>4</v>
      </c>
      <c r="K13" s="99">
        <f t="shared" si="8"/>
        <v>13200</v>
      </c>
      <c r="L13" s="17"/>
      <c r="M13" s="103" t="s">
        <v>84</v>
      </c>
      <c r="N13" s="17"/>
      <c r="O13" s="77"/>
      <c r="P13" s="78"/>
      <c r="Q13" s="78"/>
      <c r="R13" s="78"/>
      <c r="S13" s="78"/>
      <c r="T13" s="78"/>
      <c r="U13" s="78"/>
      <c r="V13" s="79" t="s">
        <v>85</v>
      </c>
      <c r="W13" s="78"/>
      <c r="X13" s="78"/>
      <c r="Y13" s="78"/>
      <c r="Z13" s="78"/>
      <c r="AA13" s="78"/>
      <c r="AB13" s="80" t="s">
        <v>77</v>
      </c>
      <c r="AC13" s="80">
        <v>35.0</v>
      </c>
      <c r="AD13" s="81" t="s">
        <v>86</v>
      </c>
      <c r="AE13" s="82">
        <v>1000.0</v>
      </c>
      <c r="AF13" s="82">
        <f>ROUNDUP(AE11/S11)</f>
        <v>10</v>
      </c>
      <c r="AG13" s="83">
        <f>AF11*T11</f>
        <v>11000</v>
      </c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</row>
    <row r="14">
      <c r="A14" s="15"/>
      <c r="B14" s="15"/>
      <c r="C14" s="104" t="s">
        <v>44</v>
      </c>
      <c r="D14" s="105" t="s">
        <v>67</v>
      </c>
      <c r="E14" s="105" t="s">
        <v>87</v>
      </c>
      <c r="F14" s="106">
        <v>7.0</v>
      </c>
      <c r="G14" s="106">
        <v>350.0</v>
      </c>
      <c r="H14" s="106">
        <v>5.0</v>
      </c>
      <c r="I14" s="107">
        <v>150.0</v>
      </c>
      <c r="J14" s="108">
        <f t="shared" si="7"/>
        <v>22</v>
      </c>
      <c r="K14" s="109">
        <f t="shared" si="8"/>
        <v>7700</v>
      </c>
      <c r="L14" s="38"/>
      <c r="M14" s="38"/>
      <c r="N14" s="17"/>
      <c r="O14" s="85" t="s">
        <v>88</v>
      </c>
      <c r="P14" s="86" t="s">
        <v>89</v>
      </c>
      <c r="R14" s="89"/>
      <c r="S14" s="89">
        <v>100.0</v>
      </c>
      <c r="T14" s="91">
        <v>1100.0</v>
      </c>
      <c r="U14" s="89">
        <v>5.0</v>
      </c>
      <c r="V14" s="90" t="s">
        <v>90</v>
      </c>
      <c r="AB14" s="110" t="s">
        <v>77</v>
      </c>
      <c r="AC14" s="110">
        <v>40.0</v>
      </c>
      <c r="AD14" s="111" t="s">
        <v>91</v>
      </c>
      <c r="AE14" s="89">
        <v>1000.0</v>
      </c>
      <c r="AF14" s="89">
        <f t="shared" ref="AF14:AF15" si="9">ROUNDUP(AE14/S14)</f>
        <v>10</v>
      </c>
      <c r="AG14" s="93">
        <f t="shared" ref="AG14:AG15" si="10">AF14*T14</f>
        <v>11000</v>
      </c>
      <c r="AH14" s="16"/>
      <c r="AI14" s="60" t="s">
        <v>59</v>
      </c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</row>
    <row r="15">
      <c r="A15" s="15"/>
      <c r="B15" s="15"/>
      <c r="C15" s="112" t="s">
        <v>44</v>
      </c>
      <c r="D15" s="113" t="s">
        <v>74</v>
      </c>
      <c r="E15" s="113" t="s">
        <v>92</v>
      </c>
      <c r="F15" s="114">
        <v>2.0</v>
      </c>
      <c r="G15" s="114">
        <v>440.0</v>
      </c>
      <c r="H15" s="114">
        <v>5.0</v>
      </c>
      <c r="I15" s="115">
        <v>38.0</v>
      </c>
      <c r="J15" s="116">
        <f t="shared" si="7"/>
        <v>19</v>
      </c>
      <c r="K15" s="117">
        <f t="shared" si="8"/>
        <v>8360</v>
      </c>
      <c r="L15" s="38"/>
      <c r="M15" s="38"/>
      <c r="N15" s="17"/>
      <c r="O15" s="62" t="s">
        <v>88</v>
      </c>
      <c r="P15" s="63" t="s">
        <v>93</v>
      </c>
      <c r="Q15" s="64"/>
      <c r="R15" s="65"/>
      <c r="S15" s="65">
        <v>180.0</v>
      </c>
      <c r="T15" s="67">
        <v>1100.0</v>
      </c>
      <c r="U15" s="65">
        <v>5.0</v>
      </c>
      <c r="V15" s="66" t="s">
        <v>94</v>
      </c>
      <c r="W15" s="64"/>
      <c r="X15" s="64"/>
      <c r="Y15" s="64"/>
      <c r="Z15" s="64"/>
      <c r="AA15" s="64"/>
      <c r="AB15" s="118" t="s">
        <v>49</v>
      </c>
      <c r="AC15" s="118">
        <v>34.0</v>
      </c>
      <c r="AD15" s="119" t="s">
        <v>95</v>
      </c>
      <c r="AE15" s="65">
        <v>1800.0</v>
      </c>
      <c r="AF15" s="65">
        <f t="shared" si="9"/>
        <v>10</v>
      </c>
      <c r="AG15" s="69">
        <f t="shared" si="10"/>
        <v>11000</v>
      </c>
      <c r="AH15" s="16"/>
      <c r="AI15" s="60" t="s">
        <v>59</v>
      </c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</row>
    <row r="16">
      <c r="A16" s="15"/>
      <c r="B16" s="15"/>
      <c r="C16" s="120" t="s">
        <v>44</v>
      </c>
      <c r="D16" s="121" t="s">
        <v>80</v>
      </c>
      <c r="E16" s="122" t="s">
        <v>47</v>
      </c>
      <c r="F16" s="123">
        <v>100.0</v>
      </c>
      <c r="G16" s="123">
        <v>1100.0</v>
      </c>
      <c r="H16" s="123">
        <v>5.0</v>
      </c>
      <c r="I16" s="124">
        <v>1000.0</v>
      </c>
      <c r="J16" s="125">
        <f t="shared" si="7"/>
        <v>10</v>
      </c>
      <c r="K16" s="126">
        <f t="shared" si="8"/>
        <v>11000</v>
      </c>
      <c r="L16" s="17"/>
      <c r="M16" s="38"/>
      <c r="N16" s="17"/>
      <c r="O16" s="77"/>
      <c r="P16" s="78"/>
      <c r="Q16" s="78"/>
      <c r="R16" s="78"/>
      <c r="S16" s="78"/>
      <c r="T16" s="78"/>
      <c r="U16" s="78"/>
      <c r="V16" s="127" t="s">
        <v>96</v>
      </c>
      <c r="W16" s="78"/>
      <c r="X16" s="78"/>
      <c r="Y16" s="78"/>
      <c r="Z16" s="78"/>
      <c r="AA16" s="78"/>
      <c r="AB16" s="128" t="s">
        <v>71</v>
      </c>
      <c r="AC16" s="128">
        <v>30.0</v>
      </c>
      <c r="AD16" s="129" t="s">
        <v>97</v>
      </c>
      <c r="AE16" s="82">
        <v>1800.0</v>
      </c>
      <c r="AF16" s="82">
        <f>ROUNDUP(AE15/S15)</f>
        <v>10</v>
      </c>
      <c r="AG16" s="83">
        <f>AF16*T15</f>
        <v>11000</v>
      </c>
      <c r="AH16" s="16"/>
      <c r="AI16" s="60" t="s">
        <v>59</v>
      </c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</row>
    <row r="17">
      <c r="A17" s="15"/>
      <c r="B17" s="15"/>
      <c r="C17" s="130" t="s">
        <v>54</v>
      </c>
      <c r="D17" s="131" t="s">
        <v>45</v>
      </c>
      <c r="E17" s="131" t="s">
        <v>98</v>
      </c>
      <c r="F17" s="132">
        <v>7.0</v>
      </c>
      <c r="G17" s="132">
        <v>1010.0</v>
      </c>
      <c r="H17" s="132">
        <v>5.0</v>
      </c>
      <c r="I17" s="133">
        <v>100.0</v>
      </c>
      <c r="J17" s="134">
        <f t="shared" si="7"/>
        <v>15</v>
      </c>
      <c r="K17" s="135">
        <f t="shared" si="8"/>
        <v>15150</v>
      </c>
      <c r="L17" s="17"/>
      <c r="M17" s="38"/>
      <c r="N17" s="17"/>
      <c r="O17" s="85" t="s">
        <v>99</v>
      </c>
      <c r="P17" s="86" t="s">
        <v>100</v>
      </c>
      <c r="R17" s="89"/>
      <c r="S17" s="89">
        <v>136.0</v>
      </c>
      <c r="T17" s="91">
        <v>2000.0</v>
      </c>
      <c r="U17" s="89">
        <v>5.0</v>
      </c>
      <c r="V17" s="90" t="s">
        <v>101</v>
      </c>
      <c r="AB17" s="110" t="s">
        <v>77</v>
      </c>
      <c r="AC17" s="110">
        <v>35.0</v>
      </c>
      <c r="AD17" s="111" t="s">
        <v>102</v>
      </c>
      <c r="AE17" s="91">
        <v>750.0</v>
      </c>
      <c r="AF17" s="89">
        <f>ROUNDUP(AE17/S17)</f>
        <v>6</v>
      </c>
      <c r="AG17" s="93">
        <f>AF17*T17</f>
        <v>12000</v>
      </c>
      <c r="AH17" s="16"/>
      <c r="AI17" s="60" t="s">
        <v>59</v>
      </c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</row>
    <row r="18">
      <c r="A18" s="15"/>
      <c r="B18" s="15"/>
      <c r="C18" s="46" t="s">
        <v>54</v>
      </c>
      <c r="D18" s="47" t="s">
        <v>45</v>
      </c>
      <c r="E18" s="47" t="s">
        <v>103</v>
      </c>
      <c r="F18" s="48">
        <v>7.0</v>
      </c>
      <c r="G18" s="48">
        <v>1010.0</v>
      </c>
      <c r="H18" s="48">
        <v>5.0</v>
      </c>
      <c r="I18" s="49">
        <v>100.0</v>
      </c>
      <c r="J18" s="50">
        <f t="shared" si="7"/>
        <v>15</v>
      </c>
      <c r="K18" s="51">
        <f t="shared" si="8"/>
        <v>15150</v>
      </c>
      <c r="L18" s="17"/>
      <c r="M18" s="38"/>
      <c r="N18" s="17"/>
      <c r="O18" s="102"/>
      <c r="V18" s="136" t="s">
        <v>104</v>
      </c>
      <c r="AB18" s="110" t="s">
        <v>77</v>
      </c>
      <c r="AC18" s="110">
        <v>40.0</v>
      </c>
      <c r="AD18" s="111" t="s">
        <v>105</v>
      </c>
      <c r="AE18" s="91">
        <v>1500.0</v>
      </c>
      <c r="AF18" s="89">
        <f>ROUNDUP(AE18/S17)</f>
        <v>12</v>
      </c>
      <c r="AG18" s="93">
        <f>AF18*T17</f>
        <v>24000</v>
      </c>
      <c r="AH18" s="16"/>
      <c r="AI18" s="60" t="s">
        <v>59</v>
      </c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</row>
    <row r="19">
      <c r="A19" s="15"/>
      <c r="B19" s="15"/>
      <c r="C19" s="70" t="s">
        <v>54</v>
      </c>
      <c r="D19" s="71" t="s">
        <v>53</v>
      </c>
      <c r="E19" s="71" t="s">
        <v>106</v>
      </c>
      <c r="F19" s="72" t="s">
        <v>61</v>
      </c>
      <c r="G19" s="72">
        <v>1760.0</v>
      </c>
      <c r="H19" s="72">
        <v>5.0</v>
      </c>
      <c r="I19" s="73"/>
      <c r="J19" s="74"/>
      <c r="K19" s="75"/>
      <c r="L19" s="17"/>
      <c r="M19" s="38"/>
      <c r="N19" s="17"/>
      <c r="O19" s="62" t="s">
        <v>99</v>
      </c>
      <c r="P19" s="63" t="s">
        <v>107</v>
      </c>
      <c r="Q19" s="64"/>
      <c r="R19" s="65"/>
      <c r="S19" s="65">
        <v>150.0</v>
      </c>
      <c r="T19" s="67">
        <v>1100.0</v>
      </c>
      <c r="U19" s="65">
        <v>5.0</v>
      </c>
      <c r="V19" s="66" t="s">
        <v>108</v>
      </c>
      <c r="W19" s="64"/>
      <c r="X19" s="64"/>
      <c r="Y19" s="64"/>
      <c r="Z19" s="64"/>
      <c r="AA19" s="64"/>
      <c r="AB19" s="118" t="s">
        <v>109</v>
      </c>
      <c r="AC19" s="118">
        <v>30.0</v>
      </c>
      <c r="AD19" s="137" t="s">
        <v>110</v>
      </c>
      <c r="AE19" s="65">
        <v>1500.0</v>
      </c>
      <c r="AF19" s="65">
        <f>ROUNDUP(AE19/S19)</f>
        <v>10</v>
      </c>
      <c r="AG19" s="69">
        <f>AF19*T19</f>
        <v>11000</v>
      </c>
      <c r="AH19" s="16"/>
      <c r="AI19" s="60" t="s">
        <v>111</v>
      </c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</row>
    <row r="20">
      <c r="A20" s="15"/>
      <c r="B20" s="15"/>
      <c r="C20" s="94" t="s">
        <v>54</v>
      </c>
      <c r="D20" s="95" t="s">
        <v>62</v>
      </c>
      <c r="E20" s="95" t="s">
        <v>112</v>
      </c>
      <c r="F20" s="96">
        <v>80.0</v>
      </c>
      <c r="G20" s="96">
        <v>1170.0</v>
      </c>
      <c r="H20" s="96">
        <v>5.0</v>
      </c>
      <c r="I20" s="97">
        <v>200.0</v>
      </c>
      <c r="J20" s="98">
        <f t="shared" ref="J20:J39" si="11">ROUNDUP(I20/F20)</f>
        <v>3</v>
      </c>
      <c r="K20" s="99">
        <f t="shared" ref="K20:K39" si="12">J20*G20</f>
        <v>3510</v>
      </c>
      <c r="L20" s="17"/>
      <c r="M20" s="38"/>
      <c r="N20" s="17"/>
      <c r="O20" s="102"/>
      <c r="V20" s="90" t="s">
        <v>113</v>
      </c>
      <c r="AB20" s="110" t="s">
        <v>109</v>
      </c>
      <c r="AC20" s="110">
        <v>35.0</v>
      </c>
      <c r="AD20" s="111" t="s">
        <v>114</v>
      </c>
      <c r="AE20" s="89">
        <v>1500.0</v>
      </c>
      <c r="AF20" s="89">
        <f>ROUNDUP(AE19/S19)</f>
        <v>10</v>
      </c>
      <c r="AG20" s="93">
        <f>AF19*T19</f>
        <v>11000</v>
      </c>
      <c r="AH20" s="16"/>
      <c r="AI20" s="60" t="s">
        <v>111</v>
      </c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</row>
    <row r="21">
      <c r="A21" s="15"/>
      <c r="B21" s="15"/>
      <c r="C21" s="94" t="s">
        <v>54</v>
      </c>
      <c r="D21" s="95" t="s">
        <v>62</v>
      </c>
      <c r="E21" s="95" t="s">
        <v>115</v>
      </c>
      <c r="F21" s="96">
        <v>80.0</v>
      </c>
      <c r="G21" s="96">
        <v>3300.0</v>
      </c>
      <c r="H21" s="96">
        <v>5.0</v>
      </c>
      <c r="I21" s="97">
        <v>200.0</v>
      </c>
      <c r="J21" s="98">
        <f t="shared" si="11"/>
        <v>3</v>
      </c>
      <c r="K21" s="99">
        <f t="shared" si="12"/>
        <v>9900</v>
      </c>
      <c r="L21" s="17"/>
      <c r="M21" s="38"/>
      <c r="N21" s="17"/>
      <c r="O21" s="77"/>
      <c r="P21" s="78"/>
      <c r="Q21" s="78"/>
      <c r="R21" s="78"/>
      <c r="S21" s="78"/>
      <c r="T21" s="78"/>
      <c r="U21" s="78"/>
      <c r="V21" s="79" t="s">
        <v>116</v>
      </c>
      <c r="W21" s="78"/>
      <c r="X21" s="78"/>
      <c r="Y21" s="78"/>
      <c r="Z21" s="78"/>
      <c r="AA21" s="78"/>
      <c r="AB21" s="128" t="s">
        <v>71</v>
      </c>
      <c r="AC21" s="128">
        <v>35.0</v>
      </c>
      <c r="AD21" s="129" t="s">
        <v>117</v>
      </c>
      <c r="AE21" s="82">
        <v>1500.0</v>
      </c>
      <c r="AF21" s="82">
        <f>ROUNDUP(AE21/S19)</f>
        <v>10</v>
      </c>
      <c r="AG21" s="83">
        <f>AF21*T19</f>
        <v>11000</v>
      </c>
      <c r="AH21" s="16"/>
      <c r="AI21" s="60" t="s">
        <v>118</v>
      </c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</row>
    <row r="22">
      <c r="A22" s="15"/>
      <c r="B22" s="15"/>
      <c r="C22" s="94" t="s">
        <v>54</v>
      </c>
      <c r="D22" s="95" t="s">
        <v>62</v>
      </c>
      <c r="E22" s="95" t="s">
        <v>119</v>
      </c>
      <c r="F22" s="96">
        <v>80.0</v>
      </c>
      <c r="G22" s="96">
        <v>3520.0</v>
      </c>
      <c r="H22" s="96">
        <v>5.0</v>
      </c>
      <c r="I22" s="97">
        <v>200.0</v>
      </c>
      <c r="J22" s="98">
        <f t="shared" si="11"/>
        <v>3</v>
      </c>
      <c r="K22" s="99">
        <f t="shared" si="12"/>
        <v>10560</v>
      </c>
      <c r="L22" s="17"/>
      <c r="M22" s="38"/>
      <c r="N22" s="17"/>
      <c r="O22" s="138" t="s">
        <v>88</v>
      </c>
      <c r="P22" s="139" t="s">
        <v>120</v>
      </c>
      <c r="Q22" s="64"/>
      <c r="R22" s="140"/>
      <c r="S22" s="140">
        <v>100.0</v>
      </c>
      <c r="T22" s="140">
        <v>1100.0</v>
      </c>
      <c r="U22" s="141">
        <v>5.0</v>
      </c>
      <c r="V22" s="142" t="s">
        <v>121</v>
      </c>
      <c r="W22" s="64"/>
      <c r="X22" s="64"/>
      <c r="Y22" s="64"/>
      <c r="Z22" s="64"/>
      <c r="AA22" s="64"/>
      <c r="AB22" s="143" t="s">
        <v>77</v>
      </c>
      <c r="AC22" s="143">
        <v>35.0</v>
      </c>
      <c r="AD22" s="144" t="s">
        <v>122</v>
      </c>
      <c r="AE22" s="140">
        <v>500.0</v>
      </c>
      <c r="AF22" s="141">
        <f>ROUNDUP(AE22/S22)</f>
        <v>5</v>
      </c>
      <c r="AG22" s="145">
        <f>AF22*T22</f>
        <v>5500</v>
      </c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</row>
    <row r="23">
      <c r="A23" s="15"/>
      <c r="B23" s="15"/>
      <c r="C23" s="94" t="s">
        <v>54</v>
      </c>
      <c r="D23" s="95" t="s">
        <v>62</v>
      </c>
      <c r="E23" s="95" t="s">
        <v>123</v>
      </c>
      <c r="F23" s="96">
        <v>80.0</v>
      </c>
      <c r="G23" s="96">
        <v>2930.0</v>
      </c>
      <c r="H23" s="96">
        <v>5.0</v>
      </c>
      <c r="I23" s="97">
        <v>200.0</v>
      </c>
      <c r="J23" s="98">
        <f t="shared" si="11"/>
        <v>3</v>
      </c>
      <c r="K23" s="99">
        <f t="shared" si="12"/>
        <v>8790</v>
      </c>
      <c r="L23" s="17"/>
      <c r="M23" s="38"/>
      <c r="N23" s="17"/>
      <c r="O23" s="102"/>
      <c r="V23" s="146" t="s">
        <v>124</v>
      </c>
      <c r="AB23" s="147" t="s">
        <v>77</v>
      </c>
      <c r="AC23" s="147">
        <v>40.0</v>
      </c>
      <c r="AD23" s="148" t="s">
        <v>125</v>
      </c>
      <c r="AE23" s="149">
        <v>1000.0</v>
      </c>
      <c r="AF23" s="150">
        <f t="shared" ref="AF23:AF34" si="13">ROUNDUP(AE23/S$22)</f>
        <v>10</v>
      </c>
      <c r="AG23" s="151">
        <f t="shared" ref="AG23:AG34" si="14">AF23*T$22</f>
        <v>11000</v>
      </c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</row>
    <row r="24">
      <c r="A24" s="15"/>
      <c r="B24" s="15"/>
      <c r="C24" s="104" t="s">
        <v>54</v>
      </c>
      <c r="D24" s="105" t="s">
        <v>67</v>
      </c>
      <c r="E24" s="105" t="s">
        <v>126</v>
      </c>
      <c r="F24" s="106">
        <v>7.0</v>
      </c>
      <c r="G24" s="106">
        <v>350.0</v>
      </c>
      <c r="H24" s="106">
        <v>5.0</v>
      </c>
      <c r="I24" s="107">
        <v>150.0</v>
      </c>
      <c r="J24" s="108">
        <f t="shared" si="11"/>
        <v>22</v>
      </c>
      <c r="K24" s="109">
        <f t="shared" si="12"/>
        <v>7700</v>
      </c>
      <c r="L24" s="17"/>
      <c r="M24" s="38"/>
      <c r="N24" s="17"/>
      <c r="O24" s="102"/>
      <c r="V24" s="146" t="s">
        <v>127</v>
      </c>
      <c r="AB24" s="147" t="s">
        <v>77</v>
      </c>
      <c r="AC24" s="147">
        <v>35.0</v>
      </c>
      <c r="AD24" s="148" t="s">
        <v>128</v>
      </c>
      <c r="AE24" s="149">
        <v>1000.0</v>
      </c>
      <c r="AF24" s="150">
        <f t="shared" si="13"/>
        <v>10</v>
      </c>
      <c r="AG24" s="151">
        <f t="shared" si="14"/>
        <v>11000</v>
      </c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</row>
    <row r="25">
      <c r="A25" s="15"/>
      <c r="B25" s="15"/>
      <c r="C25" s="104" t="s">
        <v>54</v>
      </c>
      <c r="D25" s="105" t="s">
        <v>67</v>
      </c>
      <c r="E25" s="105" t="s">
        <v>129</v>
      </c>
      <c r="F25" s="106">
        <v>7.0</v>
      </c>
      <c r="G25" s="106">
        <v>350.0</v>
      </c>
      <c r="H25" s="106">
        <v>5.0</v>
      </c>
      <c r="I25" s="107">
        <v>150.0</v>
      </c>
      <c r="J25" s="108">
        <f t="shared" si="11"/>
        <v>22</v>
      </c>
      <c r="K25" s="109">
        <f t="shared" si="12"/>
        <v>7700</v>
      </c>
      <c r="L25" s="17"/>
      <c r="M25" s="38"/>
      <c r="N25" s="17"/>
      <c r="O25" s="102"/>
      <c r="V25" s="146" t="s">
        <v>130</v>
      </c>
      <c r="AB25" s="147" t="s">
        <v>77</v>
      </c>
      <c r="AC25" s="147">
        <v>40.0</v>
      </c>
      <c r="AD25" s="148" t="s">
        <v>131</v>
      </c>
      <c r="AE25" s="149">
        <v>1000.0</v>
      </c>
      <c r="AF25" s="150">
        <f t="shared" si="13"/>
        <v>10</v>
      </c>
      <c r="AG25" s="151">
        <f t="shared" si="14"/>
        <v>11000</v>
      </c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</row>
    <row r="26">
      <c r="A26" s="15"/>
      <c r="B26" s="15"/>
      <c r="C26" s="104" t="s">
        <v>54</v>
      </c>
      <c r="D26" s="105" t="s">
        <v>67</v>
      </c>
      <c r="E26" s="105" t="s">
        <v>132</v>
      </c>
      <c r="F26" s="106">
        <v>7.0</v>
      </c>
      <c r="G26" s="106">
        <v>350.0</v>
      </c>
      <c r="H26" s="106">
        <v>5.0</v>
      </c>
      <c r="I26" s="107">
        <v>150.0</v>
      </c>
      <c r="J26" s="108">
        <f t="shared" si="11"/>
        <v>22</v>
      </c>
      <c r="K26" s="109">
        <f t="shared" si="12"/>
        <v>7700</v>
      </c>
      <c r="L26" s="17"/>
      <c r="M26" s="38"/>
      <c r="N26" s="17"/>
      <c r="O26" s="102"/>
      <c r="V26" s="146" t="s">
        <v>133</v>
      </c>
      <c r="AB26" s="147" t="s">
        <v>77</v>
      </c>
      <c r="AC26" s="147">
        <v>50.0</v>
      </c>
      <c r="AD26" s="148" t="s">
        <v>134</v>
      </c>
      <c r="AE26" s="149">
        <v>1000.0</v>
      </c>
      <c r="AF26" s="150">
        <f t="shared" si="13"/>
        <v>10</v>
      </c>
      <c r="AG26" s="151">
        <f t="shared" si="14"/>
        <v>11000</v>
      </c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</row>
    <row r="27">
      <c r="A27" s="15"/>
      <c r="B27" s="15"/>
      <c r="C27" s="112" t="s">
        <v>54</v>
      </c>
      <c r="D27" s="113" t="s">
        <v>74</v>
      </c>
      <c r="E27" s="113" t="s">
        <v>135</v>
      </c>
      <c r="F27" s="114">
        <v>2.0</v>
      </c>
      <c r="G27" s="114">
        <v>880.0</v>
      </c>
      <c r="H27" s="114">
        <v>20.0</v>
      </c>
      <c r="I27" s="115">
        <v>100.0</v>
      </c>
      <c r="J27" s="116">
        <f t="shared" si="11"/>
        <v>50</v>
      </c>
      <c r="K27" s="117">
        <f t="shared" si="12"/>
        <v>44000</v>
      </c>
      <c r="L27" s="17"/>
      <c r="M27" s="38"/>
      <c r="N27" s="17"/>
      <c r="O27" s="102"/>
      <c r="V27" s="146" t="s">
        <v>136</v>
      </c>
      <c r="AB27" s="147" t="s">
        <v>71</v>
      </c>
      <c r="AC27" s="147">
        <v>35.0</v>
      </c>
      <c r="AD27" s="148" t="s">
        <v>137</v>
      </c>
      <c r="AE27" s="149">
        <v>1000.0</v>
      </c>
      <c r="AF27" s="150">
        <f t="shared" si="13"/>
        <v>10</v>
      </c>
      <c r="AG27" s="151">
        <f t="shared" si="14"/>
        <v>11000</v>
      </c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</row>
    <row r="28">
      <c r="A28" s="15"/>
      <c r="B28" s="15"/>
      <c r="C28" s="112" t="s">
        <v>54</v>
      </c>
      <c r="D28" s="113" t="s">
        <v>74</v>
      </c>
      <c r="E28" s="113" t="s">
        <v>138</v>
      </c>
      <c r="F28" s="114">
        <v>2.0</v>
      </c>
      <c r="G28" s="114">
        <v>880.0</v>
      </c>
      <c r="H28" s="114">
        <v>20.0</v>
      </c>
      <c r="I28" s="115">
        <v>100.0</v>
      </c>
      <c r="J28" s="116">
        <f t="shared" si="11"/>
        <v>50</v>
      </c>
      <c r="K28" s="117">
        <f t="shared" si="12"/>
        <v>44000</v>
      </c>
      <c r="L28" s="17"/>
      <c r="M28" s="38"/>
      <c r="N28" s="17"/>
      <c r="O28" s="102"/>
      <c r="V28" s="146" t="s">
        <v>139</v>
      </c>
      <c r="AB28" s="147" t="s">
        <v>71</v>
      </c>
      <c r="AC28" s="147">
        <v>40.0</v>
      </c>
      <c r="AD28" s="152" t="s">
        <v>140</v>
      </c>
      <c r="AE28" s="149">
        <v>1000.0</v>
      </c>
      <c r="AF28" s="150">
        <f t="shared" si="13"/>
        <v>10</v>
      </c>
      <c r="AG28" s="151">
        <f t="shared" si="14"/>
        <v>11000</v>
      </c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</row>
    <row r="29">
      <c r="A29" s="15"/>
      <c r="B29" s="153" t="s">
        <v>141</v>
      </c>
      <c r="C29" s="154" t="s">
        <v>54</v>
      </c>
      <c r="D29" s="155" t="s">
        <v>84</v>
      </c>
      <c r="E29" s="155" t="s">
        <v>142</v>
      </c>
      <c r="F29" s="156">
        <v>10.0</v>
      </c>
      <c r="G29" s="156">
        <v>550.0</v>
      </c>
      <c r="H29" s="156">
        <v>5.0</v>
      </c>
      <c r="I29" s="157">
        <v>200.0</v>
      </c>
      <c r="J29" s="158">
        <f t="shared" si="11"/>
        <v>20</v>
      </c>
      <c r="K29" s="159">
        <f t="shared" si="12"/>
        <v>11000</v>
      </c>
      <c r="L29" s="17"/>
      <c r="M29" s="38"/>
      <c r="N29" s="17"/>
      <c r="O29" s="102"/>
      <c r="V29" s="146" t="s">
        <v>143</v>
      </c>
      <c r="AB29" s="147" t="s">
        <v>49</v>
      </c>
      <c r="AC29" s="147">
        <v>35.0</v>
      </c>
      <c r="AD29" s="152" t="s">
        <v>144</v>
      </c>
      <c r="AE29" s="149">
        <v>500.0</v>
      </c>
      <c r="AF29" s="150">
        <f t="shared" si="13"/>
        <v>5</v>
      </c>
      <c r="AG29" s="151">
        <f t="shared" si="14"/>
        <v>5500</v>
      </c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</row>
    <row r="30">
      <c r="A30" s="15"/>
      <c r="B30" s="160"/>
      <c r="C30" s="154" t="s">
        <v>54</v>
      </c>
      <c r="D30" s="155" t="s">
        <v>84</v>
      </c>
      <c r="E30" s="155" t="s">
        <v>145</v>
      </c>
      <c r="F30" s="156">
        <v>8.0</v>
      </c>
      <c r="G30" s="156">
        <v>740.0</v>
      </c>
      <c r="H30" s="156">
        <v>5.0</v>
      </c>
      <c r="I30" s="157">
        <v>60.0</v>
      </c>
      <c r="J30" s="158">
        <f t="shared" si="11"/>
        <v>8</v>
      </c>
      <c r="K30" s="159">
        <f t="shared" si="12"/>
        <v>5920</v>
      </c>
      <c r="L30" s="17"/>
      <c r="M30" s="38"/>
      <c r="N30" s="17"/>
      <c r="O30" s="102"/>
      <c r="V30" s="146" t="s">
        <v>146</v>
      </c>
      <c r="AB30" s="147" t="s">
        <v>49</v>
      </c>
      <c r="AC30" s="147">
        <v>50.0</v>
      </c>
      <c r="AD30" s="152" t="s">
        <v>147</v>
      </c>
      <c r="AE30" s="149">
        <v>1000.0</v>
      </c>
      <c r="AF30" s="150">
        <f t="shared" si="13"/>
        <v>10</v>
      </c>
      <c r="AG30" s="151">
        <f t="shared" si="14"/>
        <v>11000</v>
      </c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</row>
    <row r="31">
      <c r="A31" s="15"/>
      <c r="B31" s="160"/>
      <c r="C31" s="112" t="s">
        <v>54</v>
      </c>
      <c r="D31" s="113" t="s">
        <v>74</v>
      </c>
      <c r="E31" s="113" t="s">
        <v>148</v>
      </c>
      <c r="F31" s="114">
        <v>2.0</v>
      </c>
      <c r="G31" s="114">
        <v>880.0</v>
      </c>
      <c r="H31" s="114">
        <v>20.0</v>
      </c>
      <c r="I31" s="115">
        <v>100.0</v>
      </c>
      <c r="J31" s="116">
        <f t="shared" si="11"/>
        <v>50</v>
      </c>
      <c r="K31" s="117">
        <f t="shared" si="12"/>
        <v>44000</v>
      </c>
      <c r="L31" s="17"/>
      <c r="M31" s="38"/>
      <c r="N31" s="17"/>
      <c r="O31" s="102"/>
      <c r="V31" s="146" t="s">
        <v>149</v>
      </c>
      <c r="AB31" s="147" t="s">
        <v>49</v>
      </c>
      <c r="AC31" s="147">
        <v>61.0</v>
      </c>
      <c r="AD31" s="152" t="s">
        <v>150</v>
      </c>
      <c r="AE31" s="149">
        <v>1000.0</v>
      </c>
      <c r="AF31" s="150">
        <f t="shared" si="13"/>
        <v>10</v>
      </c>
      <c r="AG31" s="151">
        <f t="shared" si="14"/>
        <v>11000</v>
      </c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</row>
    <row r="32">
      <c r="A32" s="15"/>
      <c r="B32" s="160"/>
      <c r="C32" s="154" t="s">
        <v>54</v>
      </c>
      <c r="D32" s="155" t="s">
        <v>84</v>
      </c>
      <c r="E32" s="155" t="s">
        <v>151</v>
      </c>
      <c r="F32" s="156">
        <v>8.0</v>
      </c>
      <c r="G32" s="156">
        <v>740.0</v>
      </c>
      <c r="H32" s="156">
        <v>5.0</v>
      </c>
      <c r="I32" s="157">
        <v>80.0</v>
      </c>
      <c r="J32" s="158">
        <f t="shared" si="11"/>
        <v>10</v>
      </c>
      <c r="K32" s="159">
        <f t="shared" si="12"/>
        <v>7400</v>
      </c>
      <c r="L32" s="17"/>
      <c r="M32" s="38"/>
      <c r="N32" s="17"/>
      <c r="O32" s="102"/>
      <c r="V32" s="146" t="s">
        <v>152</v>
      </c>
      <c r="AB32" s="147" t="s">
        <v>49</v>
      </c>
      <c r="AC32" s="147">
        <v>65.0</v>
      </c>
      <c r="AD32" s="152" t="s">
        <v>153</v>
      </c>
      <c r="AE32" s="149">
        <v>1000.0</v>
      </c>
      <c r="AF32" s="150">
        <f t="shared" si="13"/>
        <v>10</v>
      </c>
      <c r="AG32" s="151">
        <f t="shared" si="14"/>
        <v>11000</v>
      </c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</row>
    <row r="33">
      <c r="A33" s="15"/>
      <c r="B33" s="160"/>
      <c r="C33" s="104" t="s">
        <v>54</v>
      </c>
      <c r="D33" s="105" t="s">
        <v>67</v>
      </c>
      <c r="E33" s="105" t="s">
        <v>154</v>
      </c>
      <c r="F33" s="106">
        <v>7.0</v>
      </c>
      <c r="G33" s="106">
        <v>350.0</v>
      </c>
      <c r="H33" s="106" t="s">
        <v>155</v>
      </c>
      <c r="I33" s="107">
        <v>150.0</v>
      </c>
      <c r="J33" s="108">
        <f t="shared" si="11"/>
        <v>22</v>
      </c>
      <c r="K33" s="109">
        <f t="shared" si="12"/>
        <v>7700</v>
      </c>
      <c r="L33" s="17"/>
      <c r="M33" s="38"/>
      <c r="N33" s="17"/>
      <c r="O33" s="102"/>
      <c r="V33" s="146" t="s">
        <v>156</v>
      </c>
      <c r="AB33" s="147" t="s">
        <v>49</v>
      </c>
      <c r="AC33" s="147">
        <v>69.0</v>
      </c>
      <c r="AD33" s="152" t="s">
        <v>157</v>
      </c>
      <c r="AE33" s="149">
        <v>1000.0</v>
      </c>
      <c r="AF33" s="150">
        <f t="shared" si="13"/>
        <v>10</v>
      </c>
      <c r="AG33" s="151">
        <f t="shared" si="14"/>
        <v>11000</v>
      </c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</row>
    <row r="34">
      <c r="A34" s="15"/>
      <c r="B34" s="160"/>
      <c r="C34" s="112" t="s">
        <v>54</v>
      </c>
      <c r="D34" s="113" t="s">
        <v>74</v>
      </c>
      <c r="E34" s="113" t="s">
        <v>158</v>
      </c>
      <c r="F34" s="114">
        <v>2.0</v>
      </c>
      <c r="G34" s="114">
        <v>880.0</v>
      </c>
      <c r="H34" s="114">
        <v>20.0</v>
      </c>
      <c r="I34" s="115">
        <v>100.0</v>
      </c>
      <c r="J34" s="116">
        <f t="shared" si="11"/>
        <v>50</v>
      </c>
      <c r="K34" s="117">
        <f t="shared" si="12"/>
        <v>44000</v>
      </c>
      <c r="L34" s="17"/>
      <c r="M34" s="38"/>
      <c r="N34" s="17"/>
      <c r="O34" s="102"/>
      <c r="V34" s="146" t="s">
        <v>159</v>
      </c>
      <c r="AB34" s="147" t="s">
        <v>57</v>
      </c>
      <c r="AC34" s="147">
        <v>35.0</v>
      </c>
      <c r="AD34" s="152" t="s">
        <v>160</v>
      </c>
      <c r="AE34" s="149">
        <v>1000.0</v>
      </c>
      <c r="AF34" s="150">
        <f t="shared" si="13"/>
        <v>10</v>
      </c>
      <c r="AG34" s="151">
        <f t="shared" si="14"/>
        <v>11000</v>
      </c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</row>
    <row r="35">
      <c r="A35" s="15"/>
      <c r="B35" s="160"/>
      <c r="C35" s="112" t="s">
        <v>54</v>
      </c>
      <c r="D35" s="113" t="s">
        <v>74</v>
      </c>
      <c r="E35" s="113" t="s">
        <v>161</v>
      </c>
      <c r="F35" s="114">
        <v>2.0</v>
      </c>
      <c r="G35" s="114">
        <v>880.0</v>
      </c>
      <c r="H35" s="114">
        <v>20.0</v>
      </c>
      <c r="I35" s="115">
        <v>130.0</v>
      </c>
      <c r="J35" s="116">
        <f t="shared" si="11"/>
        <v>65</v>
      </c>
      <c r="K35" s="117">
        <f t="shared" si="12"/>
        <v>57200</v>
      </c>
      <c r="L35" s="17"/>
      <c r="M35" s="38"/>
      <c r="N35" s="17"/>
      <c r="O35" s="161" t="s">
        <v>162</v>
      </c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162"/>
      <c r="AC35" s="162"/>
      <c r="AD35" s="163" t="s">
        <v>163</v>
      </c>
      <c r="AE35" s="162"/>
      <c r="AF35" s="162"/>
      <c r="AG35" s="164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</row>
    <row r="36">
      <c r="A36" s="15"/>
      <c r="B36" s="165"/>
      <c r="C36" s="166" t="s">
        <v>54</v>
      </c>
      <c r="D36" s="167" t="s">
        <v>80</v>
      </c>
      <c r="E36" s="168" t="s">
        <v>55</v>
      </c>
      <c r="F36" s="169">
        <v>100.0</v>
      </c>
      <c r="G36" s="169">
        <v>1100.0</v>
      </c>
      <c r="H36" s="169">
        <v>5.0</v>
      </c>
      <c r="I36" s="170">
        <v>1000.0</v>
      </c>
      <c r="J36" s="171">
        <f t="shared" si="11"/>
        <v>10</v>
      </c>
      <c r="K36" s="172">
        <f t="shared" si="12"/>
        <v>11000</v>
      </c>
      <c r="L36" s="17"/>
      <c r="M36" s="38"/>
      <c r="N36" s="17"/>
      <c r="O36" s="173" t="s">
        <v>164</v>
      </c>
      <c r="AF36" s="174"/>
      <c r="AG36" s="175" t="s">
        <v>165</v>
      </c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</row>
    <row r="37">
      <c r="A37" s="15"/>
      <c r="B37" s="15"/>
      <c r="C37" s="46" t="s">
        <v>68</v>
      </c>
      <c r="D37" s="47" t="s">
        <v>45</v>
      </c>
      <c r="E37" s="47" t="s">
        <v>166</v>
      </c>
      <c r="F37" s="48">
        <v>39.0</v>
      </c>
      <c r="G37" s="48">
        <v>2580.0</v>
      </c>
      <c r="H37" s="48">
        <v>5.0</v>
      </c>
      <c r="I37" s="49">
        <v>50.0</v>
      </c>
      <c r="J37" s="50">
        <f t="shared" si="11"/>
        <v>2</v>
      </c>
      <c r="K37" s="51">
        <f t="shared" si="12"/>
        <v>5160</v>
      </c>
      <c r="L37" s="17"/>
      <c r="M37" s="38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</row>
    <row r="38">
      <c r="A38" s="15"/>
      <c r="B38" s="15"/>
      <c r="C38" s="46" t="s">
        <v>68</v>
      </c>
      <c r="D38" s="47" t="s">
        <v>45</v>
      </c>
      <c r="E38" s="47" t="s">
        <v>167</v>
      </c>
      <c r="F38" s="48">
        <v>39.0</v>
      </c>
      <c r="G38" s="48">
        <v>2580.0</v>
      </c>
      <c r="H38" s="48">
        <v>5.0</v>
      </c>
      <c r="I38" s="49">
        <v>50.0</v>
      </c>
      <c r="J38" s="50">
        <f t="shared" si="11"/>
        <v>2</v>
      </c>
      <c r="K38" s="51">
        <f t="shared" si="12"/>
        <v>5160</v>
      </c>
      <c r="L38" s="17"/>
      <c r="M38" s="38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</row>
    <row r="39">
      <c r="A39" s="15"/>
      <c r="B39" s="15"/>
      <c r="C39" s="46" t="s">
        <v>68</v>
      </c>
      <c r="D39" s="47" t="s">
        <v>45</v>
      </c>
      <c r="E39" s="47" t="s">
        <v>168</v>
      </c>
      <c r="F39" s="48">
        <v>39.0</v>
      </c>
      <c r="G39" s="48">
        <v>2580.0</v>
      </c>
      <c r="H39" s="48">
        <v>5.0</v>
      </c>
      <c r="I39" s="49">
        <v>50.0</v>
      </c>
      <c r="J39" s="50">
        <f t="shared" si="11"/>
        <v>2</v>
      </c>
      <c r="K39" s="51">
        <f t="shared" si="12"/>
        <v>5160</v>
      </c>
      <c r="L39" s="17"/>
      <c r="M39" s="38"/>
      <c r="N39" s="17"/>
      <c r="O39" s="176" t="s">
        <v>169</v>
      </c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20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</row>
    <row r="40">
      <c r="A40" s="15"/>
      <c r="B40" s="15"/>
      <c r="C40" s="70" t="s">
        <v>68</v>
      </c>
      <c r="D40" s="71" t="s">
        <v>53</v>
      </c>
      <c r="E40" s="71" t="s">
        <v>170</v>
      </c>
      <c r="F40" s="72" t="s">
        <v>61</v>
      </c>
      <c r="G40" s="72">
        <v>1760.0</v>
      </c>
      <c r="H40" s="72">
        <v>5.0</v>
      </c>
      <c r="I40" s="73"/>
      <c r="J40" s="74"/>
      <c r="K40" s="75"/>
      <c r="L40" s="17"/>
      <c r="M40" s="38"/>
      <c r="N40" s="17"/>
      <c r="O40" s="40" t="s">
        <v>37</v>
      </c>
      <c r="P40" s="41" t="s">
        <v>29</v>
      </c>
      <c r="R40" s="42" t="s">
        <v>31</v>
      </c>
      <c r="S40" s="42" t="s">
        <v>39</v>
      </c>
      <c r="T40" s="177">
        <v>35.0</v>
      </c>
      <c r="U40" s="42" t="s">
        <v>171</v>
      </c>
      <c r="V40" s="42">
        <v>56.0</v>
      </c>
      <c r="W40" s="42">
        <v>57.0</v>
      </c>
      <c r="X40" s="178" t="s">
        <v>171</v>
      </c>
      <c r="Y40" s="42">
        <v>60.0</v>
      </c>
      <c r="Z40" s="42">
        <v>64.0</v>
      </c>
      <c r="AA40" s="42">
        <v>66.0</v>
      </c>
      <c r="AB40" s="45" t="s">
        <v>171</v>
      </c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</row>
    <row r="41">
      <c r="A41" s="15"/>
      <c r="B41" s="15"/>
      <c r="C41" s="70" t="s">
        <v>68</v>
      </c>
      <c r="D41" s="71" t="s">
        <v>53</v>
      </c>
      <c r="E41" s="71" t="s">
        <v>172</v>
      </c>
      <c r="F41" s="72" t="s">
        <v>61</v>
      </c>
      <c r="G41" s="72">
        <v>1320.0</v>
      </c>
      <c r="H41" s="72">
        <v>5.0</v>
      </c>
      <c r="I41" s="73"/>
      <c r="J41" s="74"/>
      <c r="K41" s="75"/>
      <c r="L41" s="17"/>
      <c r="M41" s="38"/>
      <c r="N41" s="17"/>
      <c r="O41" s="179" t="s">
        <v>44</v>
      </c>
      <c r="P41" s="180" t="s">
        <v>60</v>
      </c>
      <c r="Q41" s="181"/>
      <c r="R41" s="182">
        <v>2200.0</v>
      </c>
      <c r="S41" s="183">
        <v>5.0</v>
      </c>
      <c r="T41" s="184">
        <v>546.0</v>
      </c>
      <c r="U41" s="182"/>
      <c r="V41" s="185">
        <v>1064.0</v>
      </c>
      <c r="W41" s="185">
        <v>1078.0</v>
      </c>
      <c r="X41" s="186">
        <v>1146.0</v>
      </c>
      <c r="Y41" s="185">
        <v>1182.0</v>
      </c>
      <c r="Z41" s="185">
        <v>1182.0</v>
      </c>
      <c r="AA41" s="185">
        <v>1180.0</v>
      </c>
      <c r="AB41" s="18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</row>
    <row r="42">
      <c r="A42" s="15"/>
      <c r="B42" s="15"/>
      <c r="C42" s="104" t="s">
        <v>68</v>
      </c>
      <c r="D42" s="105" t="s">
        <v>67</v>
      </c>
      <c r="E42" s="105" t="s">
        <v>173</v>
      </c>
      <c r="F42" s="106">
        <v>7.0</v>
      </c>
      <c r="G42" s="106">
        <v>350.0</v>
      </c>
      <c r="H42" s="106">
        <v>5.0</v>
      </c>
      <c r="I42" s="107">
        <v>150.0</v>
      </c>
      <c r="J42" s="108">
        <f t="shared" ref="J42:J52" si="15">ROUNDUP(I42/F42)</f>
        <v>22</v>
      </c>
      <c r="K42" s="109">
        <f t="shared" ref="K42:K52" si="16">J42*G42</f>
        <v>7700</v>
      </c>
      <c r="L42" s="17"/>
      <c r="M42" s="38"/>
      <c r="N42" s="17"/>
      <c r="O42" s="188" t="s">
        <v>44</v>
      </c>
      <c r="P42" s="189" t="s">
        <v>66</v>
      </c>
      <c r="Q42" s="190"/>
      <c r="R42" s="191">
        <v>2200.0</v>
      </c>
      <c r="S42" s="192">
        <v>5.0</v>
      </c>
      <c r="T42" s="193">
        <v>3400.0</v>
      </c>
      <c r="U42" s="191"/>
      <c r="V42" s="194">
        <v>5300.0</v>
      </c>
      <c r="W42" s="194">
        <v>5340.0</v>
      </c>
      <c r="X42" s="195">
        <v>5380.0</v>
      </c>
      <c r="Y42" s="194">
        <v>5420.0</v>
      </c>
      <c r="Z42" s="194">
        <v>7920.0</v>
      </c>
      <c r="AA42" s="194">
        <v>8080.0</v>
      </c>
      <c r="AB42" s="196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</row>
    <row r="43">
      <c r="A43" s="15"/>
      <c r="B43" s="15"/>
      <c r="C43" s="112" t="s">
        <v>68</v>
      </c>
      <c r="D43" s="113" t="s">
        <v>74</v>
      </c>
      <c r="E43" s="113" t="s">
        <v>174</v>
      </c>
      <c r="F43" s="114">
        <v>2.0</v>
      </c>
      <c r="G43" s="114">
        <v>880.0</v>
      </c>
      <c r="H43" s="114">
        <v>20.0</v>
      </c>
      <c r="I43" s="115">
        <v>100.0</v>
      </c>
      <c r="J43" s="116">
        <f t="shared" si="15"/>
        <v>50</v>
      </c>
      <c r="K43" s="117">
        <f t="shared" si="16"/>
        <v>44000</v>
      </c>
      <c r="L43" s="17"/>
      <c r="M43" s="38"/>
      <c r="N43" s="17"/>
      <c r="O43" s="188" t="s">
        <v>54</v>
      </c>
      <c r="P43" s="189" t="s">
        <v>106</v>
      </c>
      <c r="Q43" s="190"/>
      <c r="R43" s="191">
        <v>1760.0</v>
      </c>
      <c r="S43" s="192">
        <v>5.0</v>
      </c>
      <c r="T43" s="193">
        <v>290.0</v>
      </c>
      <c r="U43" s="191"/>
      <c r="V43" s="194">
        <v>420.0</v>
      </c>
      <c r="W43" s="194">
        <v>428.0</v>
      </c>
      <c r="X43" s="195">
        <v>444.0</v>
      </c>
      <c r="Y43" s="194">
        <v>452.0</v>
      </c>
      <c r="Z43" s="194">
        <v>452.0</v>
      </c>
      <c r="AA43" s="194">
        <v>450.0</v>
      </c>
      <c r="AB43" s="196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</row>
    <row r="44">
      <c r="A44" s="15"/>
      <c r="B44" s="15"/>
      <c r="C44" s="112" t="s">
        <v>68</v>
      </c>
      <c r="D44" s="113" t="s">
        <v>74</v>
      </c>
      <c r="E44" s="113" t="s">
        <v>175</v>
      </c>
      <c r="F44" s="114">
        <v>2.0</v>
      </c>
      <c r="G44" s="114">
        <v>880.0</v>
      </c>
      <c r="H44" s="114">
        <v>20.0</v>
      </c>
      <c r="I44" s="115">
        <v>100.0</v>
      </c>
      <c r="J44" s="116">
        <f t="shared" si="15"/>
        <v>50</v>
      </c>
      <c r="K44" s="117">
        <f t="shared" si="16"/>
        <v>44000</v>
      </c>
      <c r="L44" s="17"/>
      <c r="M44" s="38"/>
      <c r="N44" s="17"/>
      <c r="O44" s="188" t="s">
        <v>68</v>
      </c>
      <c r="P44" s="189" t="s">
        <v>170</v>
      </c>
      <c r="Q44" s="190"/>
      <c r="R44" s="191">
        <v>1760.0</v>
      </c>
      <c r="S44" s="192">
        <v>5.0</v>
      </c>
      <c r="T44" s="193" t="s">
        <v>176</v>
      </c>
      <c r="U44" s="191"/>
      <c r="V44" s="194">
        <v>1220.0</v>
      </c>
      <c r="W44" s="194">
        <v>1280.0</v>
      </c>
      <c r="X44" s="195">
        <v>1340.0</v>
      </c>
      <c r="Y44" s="194">
        <v>1520.0</v>
      </c>
      <c r="Z44" s="194">
        <v>1520.0</v>
      </c>
      <c r="AA44" s="194">
        <v>1520.0</v>
      </c>
      <c r="AB44" s="196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</row>
    <row r="45">
      <c r="A45" s="15"/>
      <c r="B45" s="15"/>
      <c r="C45" s="112" t="s">
        <v>68</v>
      </c>
      <c r="D45" s="113" t="s">
        <v>74</v>
      </c>
      <c r="E45" s="113" t="s">
        <v>177</v>
      </c>
      <c r="F45" s="114">
        <v>2.0</v>
      </c>
      <c r="G45" s="114">
        <v>880.0</v>
      </c>
      <c r="H45" s="114">
        <v>20.0</v>
      </c>
      <c r="I45" s="115">
        <v>100.0</v>
      </c>
      <c r="J45" s="116">
        <f t="shared" si="15"/>
        <v>50</v>
      </c>
      <c r="K45" s="117">
        <f t="shared" si="16"/>
        <v>44000</v>
      </c>
      <c r="L45" s="17"/>
      <c r="M45" s="38"/>
      <c r="N45" s="17"/>
      <c r="O45" s="188" t="s">
        <v>68</v>
      </c>
      <c r="P45" s="189" t="s">
        <v>172</v>
      </c>
      <c r="Q45" s="190"/>
      <c r="R45" s="191">
        <v>1320.0</v>
      </c>
      <c r="S45" s="192">
        <v>5.0</v>
      </c>
      <c r="T45" s="193" t="s">
        <v>176</v>
      </c>
      <c r="U45" s="191"/>
      <c r="V45" s="194">
        <v>1758.0</v>
      </c>
      <c r="W45" s="194">
        <v>1794.0</v>
      </c>
      <c r="X45" s="195">
        <v>1866.0</v>
      </c>
      <c r="Y45" s="194">
        <v>1904.0</v>
      </c>
      <c r="Z45" s="194">
        <v>2060.0</v>
      </c>
      <c r="AA45" s="194">
        <v>2140.0</v>
      </c>
      <c r="AB45" s="196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</row>
    <row r="46">
      <c r="A46" s="15"/>
      <c r="B46" s="15"/>
      <c r="C46" s="120" t="s">
        <v>68</v>
      </c>
      <c r="D46" s="121" t="s">
        <v>80</v>
      </c>
      <c r="E46" s="122" t="s">
        <v>69</v>
      </c>
      <c r="F46" s="197">
        <v>100.0</v>
      </c>
      <c r="G46" s="197">
        <v>1100.0</v>
      </c>
      <c r="H46" s="123">
        <v>5.0</v>
      </c>
      <c r="I46" s="124">
        <v>1000.0</v>
      </c>
      <c r="J46" s="125">
        <f t="shared" si="15"/>
        <v>10</v>
      </c>
      <c r="K46" s="126">
        <f t="shared" si="16"/>
        <v>11000</v>
      </c>
      <c r="L46" s="17"/>
      <c r="M46" s="38"/>
      <c r="N46" s="17"/>
      <c r="O46" s="198" t="s">
        <v>88</v>
      </c>
      <c r="P46" s="199" t="s">
        <v>178</v>
      </c>
      <c r="Q46" s="200"/>
      <c r="R46" s="201">
        <v>1320.0</v>
      </c>
      <c r="S46" s="202">
        <v>5.0</v>
      </c>
      <c r="T46" s="203" t="s">
        <v>176</v>
      </c>
      <c r="U46" s="201"/>
      <c r="V46" s="204">
        <v>644.0</v>
      </c>
      <c r="W46" s="204">
        <v>663.0</v>
      </c>
      <c r="X46" s="205">
        <v>703.0</v>
      </c>
      <c r="Y46" s="204">
        <v>724.0</v>
      </c>
      <c r="Z46" s="204">
        <v>814.0</v>
      </c>
      <c r="AA46" s="204">
        <v>860.0</v>
      </c>
      <c r="AB46" s="206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</row>
    <row r="47">
      <c r="A47" s="15"/>
      <c r="B47" s="15"/>
      <c r="C47" s="120" t="s">
        <v>68</v>
      </c>
      <c r="D47" s="121" t="s">
        <v>80</v>
      </c>
      <c r="E47" s="122" t="s">
        <v>75</v>
      </c>
      <c r="F47" s="123">
        <v>100.0</v>
      </c>
      <c r="G47" s="123">
        <v>1100.0</v>
      </c>
      <c r="H47" s="123">
        <v>5.0</v>
      </c>
      <c r="I47" s="124">
        <v>1000.0</v>
      </c>
      <c r="J47" s="125">
        <f t="shared" si="15"/>
        <v>10</v>
      </c>
      <c r="K47" s="126">
        <f t="shared" si="16"/>
        <v>11000</v>
      </c>
      <c r="L47" s="17"/>
      <c r="M47" s="38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</row>
    <row r="48">
      <c r="A48" s="15"/>
      <c r="B48" s="15"/>
      <c r="C48" s="94" t="s">
        <v>68</v>
      </c>
      <c r="D48" s="95" t="s">
        <v>62</v>
      </c>
      <c r="E48" s="95" t="s">
        <v>179</v>
      </c>
      <c r="F48" s="96">
        <v>80.0</v>
      </c>
      <c r="G48" s="96">
        <v>1890.0</v>
      </c>
      <c r="H48" s="96">
        <v>5.0</v>
      </c>
      <c r="I48" s="97">
        <v>200.0</v>
      </c>
      <c r="J48" s="98">
        <f t="shared" si="15"/>
        <v>3</v>
      </c>
      <c r="K48" s="99">
        <f t="shared" si="16"/>
        <v>5670</v>
      </c>
      <c r="L48" s="17"/>
      <c r="M48" s="38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</row>
    <row r="49">
      <c r="A49" s="15"/>
      <c r="B49" s="15"/>
      <c r="C49" s="94" t="s">
        <v>68</v>
      </c>
      <c r="D49" s="95" t="s">
        <v>62</v>
      </c>
      <c r="E49" s="95" t="s">
        <v>180</v>
      </c>
      <c r="F49" s="96">
        <v>2000.0</v>
      </c>
      <c r="G49" s="96">
        <v>3300.0</v>
      </c>
      <c r="H49" s="96">
        <v>5.0</v>
      </c>
      <c r="I49" s="97">
        <v>5000.0</v>
      </c>
      <c r="J49" s="98">
        <f t="shared" si="15"/>
        <v>3</v>
      </c>
      <c r="K49" s="99">
        <f t="shared" si="16"/>
        <v>9900</v>
      </c>
      <c r="L49" s="17"/>
      <c r="M49" s="38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</row>
    <row r="50">
      <c r="A50" s="15"/>
      <c r="B50" s="15"/>
      <c r="C50" s="130" t="s">
        <v>88</v>
      </c>
      <c r="D50" s="131" t="s">
        <v>45</v>
      </c>
      <c r="E50" s="131" t="s">
        <v>181</v>
      </c>
      <c r="F50" s="132">
        <v>39.0</v>
      </c>
      <c r="G50" s="132">
        <v>2580.0</v>
      </c>
      <c r="H50" s="132">
        <v>5.0</v>
      </c>
      <c r="I50" s="133">
        <v>50.0</v>
      </c>
      <c r="J50" s="134">
        <f t="shared" si="15"/>
        <v>2</v>
      </c>
      <c r="K50" s="135">
        <f t="shared" si="16"/>
        <v>5160</v>
      </c>
      <c r="L50" s="17"/>
      <c r="M50" s="38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</row>
    <row r="51">
      <c r="A51" s="15"/>
      <c r="B51" s="15"/>
      <c r="C51" s="46" t="s">
        <v>88</v>
      </c>
      <c r="D51" s="47" t="s">
        <v>45</v>
      </c>
      <c r="E51" s="47" t="s">
        <v>182</v>
      </c>
      <c r="F51" s="48">
        <v>39.0</v>
      </c>
      <c r="G51" s="48">
        <v>2580.0</v>
      </c>
      <c r="H51" s="48">
        <v>5.0</v>
      </c>
      <c r="I51" s="49">
        <v>50.0</v>
      </c>
      <c r="J51" s="50">
        <f t="shared" si="15"/>
        <v>2</v>
      </c>
      <c r="K51" s="51">
        <f t="shared" si="16"/>
        <v>5160</v>
      </c>
      <c r="L51" s="17"/>
      <c r="M51" s="38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</row>
    <row r="52">
      <c r="A52" s="15"/>
      <c r="B52" s="15"/>
      <c r="C52" s="46" t="s">
        <v>88</v>
      </c>
      <c r="D52" s="47" t="s">
        <v>45</v>
      </c>
      <c r="E52" s="47" t="s">
        <v>183</v>
      </c>
      <c r="F52" s="48">
        <v>39.0</v>
      </c>
      <c r="G52" s="48">
        <v>2580.0</v>
      </c>
      <c r="H52" s="48">
        <v>5.0</v>
      </c>
      <c r="I52" s="49">
        <v>50.0</v>
      </c>
      <c r="J52" s="50">
        <f t="shared" si="15"/>
        <v>2</v>
      </c>
      <c r="K52" s="51">
        <f t="shared" si="16"/>
        <v>5160</v>
      </c>
      <c r="L52" s="17"/>
      <c r="M52" s="38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</row>
    <row r="53">
      <c r="A53" s="15"/>
      <c r="B53" s="15"/>
      <c r="C53" s="70" t="s">
        <v>88</v>
      </c>
      <c r="D53" s="71" t="s">
        <v>53</v>
      </c>
      <c r="E53" s="71" t="s">
        <v>178</v>
      </c>
      <c r="F53" s="72" t="s">
        <v>61</v>
      </c>
      <c r="G53" s="72">
        <v>1320.0</v>
      </c>
      <c r="H53" s="72">
        <v>5.0</v>
      </c>
      <c r="I53" s="73"/>
      <c r="J53" s="74"/>
      <c r="K53" s="75"/>
      <c r="L53" s="17"/>
      <c r="M53" s="38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</row>
    <row r="54">
      <c r="A54" s="15"/>
      <c r="B54" s="15"/>
      <c r="C54" s="94" t="s">
        <v>88</v>
      </c>
      <c r="D54" s="95" t="s">
        <v>62</v>
      </c>
      <c r="E54" s="95" t="s">
        <v>184</v>
      </c>
      <c r="F54" s="96">
        <v>50.0</v>
      </c>
      <c r="G54" s="96">
        <v>630.0</v>
      </c>
      <c r="H54" s="96">
        <v>5.0</v>
      </c>
      <c r="I54" s="97">
        <v>250.0</v>
      </c>
      <c r="J54" s="98">
        <f t="shared" ref="J54:J62" si="17">ROUNDUP(I54/F54)</f>
        <v>5</v>
      </c>
      <c r="K54" s="99">
        <f t="shared" ref="K54:K62" si="18">J54*G54</f>
        <v>3150</v>
      </c>
      <c r="L54" s="17"/>
      <c r="M54" s="38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</row>
    <row r="55">
      <c r="A55" s="15"/>
      <c r="B55" s="15"/>
      <c r="C55" s="94" t="s">
        <v>88</v>
      </c>
      <c r="D55" s="95" t="s">
        <v>62</v>
      </c>
      <c r="E55" s="95" t="s">
        <v>185</v>
      </c>
      <c r="F55" s="96">
        <v>100.0</v>
      </c>
      <c r="G55" s="96">
        <v>630.0</v>
      </c>
      <c r="H55" s="96">
        <v>5.0</v>
      </c>
      <c r="I55" s="97">
        <v>500.0</v>
      </c>
      <c r="J55" s="98">
        <f t="shared" si="17"/>
        <v>5</v>
      </c>
      <c r="K55" s="99">
        <f t="shared" si="18"/>
        <v>3150</v>
      </c>
      <c r="L55" s="17"/>
      <c r="M55" s="38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</row>
    <row r="56">
      <c r="A56" s="15"/>
      <c r="B56" s="15"/>
      <c r="C56" s="104" t="s">
        <v>88</v>
      </c>
      <c r="D56" s="105" t="s">
        <v>67</v>
      </c>
      <c r="E56" s="105" t="s">
        <v>186</v>
      </c>
      <c r="F56" s="106">
        <v>6.0</v>
      </c>
      <c r="G56" s="106">
        <v>500.0</v>
      </c>
      <c r="H56" s="106">
        <v>5.0</v>
      </c>
      <c r="I56" s="107">
        <v>200.0</v>
      </c>
      <c r="J56" s="108">
        <f t="shared" si="17"/>
        <v>34</v>
      </c>
      <c r="K56" s="109">
        <f t="shared" si="18"/>
        <v>17000</v>
      </c>
      <c r="L56" s="17"/>
      <c r="M56" s="38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</row>
    <row r="57">
      <c r="A57" s="15"/>
      <c r="B57" s="15"/>
      <c r="C57" s="104" t="s">
        <v>88</v>
      </c>
      <c r="D57" s="105" t="s">
        <v>67</v>
      </c>
      <c r="E57" s="105" t="s">
        <v>187</v>
      </c>
      <c r="F57" s="106">
        <v>6.0</v>
      </c>
      <c r="G57" s="106">
        <v>500.0</v>
      </c>
      <c r="H57" s="106">
        <v>5.0</v>
      </c>
      <c r="I57" s="107">
        <v>200.0</v>
      </c>
      <c r="J57" s="108">
        <f t="shared" si="17"/>
        <v>34</v>
      </c>
      <c r="K57" s="109">
        <f t="shared" si="18"/>
        <v>17000</v>
      </c>
      <c r="L57" s="17"/>
      <c r="M57" s="38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</row>
    <row r="58">
      <c r="A58" s="15"/>
      <c r="B58" s="15"/>
      <c r="C58" s="104" t="s">
        <v>88</v>
      </c>
      <c r="D58" s="105" t="s">
        <v>67</v>
      </c>
      <c r="E58" s="105" t="s">
        <v>188</v>
      </c>
      <c r="F58" s="106">
        <v>6.0</v>
      </c>
      <c r="G58" s="106">
        <v>500.0</v>
      </c>
      <c r="H58" s="106">
        <v>5.0</v>
      </c>
      <c r="I58" s="107">
        <v>200.0</v>
      </c>
      <c r="J58" s="108">
        <f t="shared" si="17"/>
        <v>34</v>
      </c>
      <c r="K58" s="109">
        <f t="shared" si="18"/>
        <v>17000</v>
      </c>
      <c r="L58" s="17"/>
      <c r="M58" s="38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</row>
    <row r="59">
      <c r="A59" s="15"/>
      <c r="B59" s="15"/>
      <c r="C59" s="112" t="s">
        <v>88</v>
      </c>
      <c r="D59" s="113" t="s">
        <v>74</v>
      </c>
      <c r="E59" s="113" t="s">
        <v>189</v>
      </c>
      <c r="F59" s="114">
        <v>2.0</v>
      </c>
      <c r="G59" s="114">
        <v>880.0</v>
      </c>
      <c r="H59" s="114">
        <v>20.0</v>
      </c>
      <c r="I59" s="115">
        <v>120.0</v>
      </c>
      <c r="J59" s="116">
        <f t="shared" si="17"/>
        <v>60</v>
      </c>
      <c r="K59" s="117">
        <f t="shared" si="18"/>
        <v>52800</v>
      </c>
      <c r="L59" s="17"/>
      <c r="M59" s="38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</row>
    <row r="60">
      <c r="A60" s="15"/>
      <c r="B60" s="15"/>
      <c r="C60" s="112" t="s">
        <v>88</v>
      </c>
      <c r="D60" s="113" t="s">
        <v>74</v>
      </c>
      <c r="E60" s="113" t="s">
        <v>190</v>
      </c>
      <c r="F60" s="114">
        <v>2.0</v>
      </c>
      <c r="G60" s="114">
        <v>880.0</v>
      </c>
      <c r="H60" s="114">
        <v>20.0</v>
      </c>
      <c r="I60" s="115">
        <v>120.0</v>
      </c>
      <c r="J60" s="116">
        <f t="shared" si="17"/>
        <v>60</v>
      </c>
      <c r="K60" s="117">
        <f t="shared" si="18"/>
        <v>52800</v>
      </c>
      <c r="L60" s="17"/>
      <c r="M60" s="38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</row>
    <row r="61">
      <c r="A61" s="15"/>
      <c r="B61" s="15"/>
      <c r="C61" s="112" t="s">
        <v>88</v>
      </c>
      <c r="D61" s="113" t="s">
        <v>74</v>
      </c>
      <c r="E61" s="113" t="s">
        <v>191</v>
      </c>
      <c r="F61" s="114">
        <v>2.0</v>
      </c>
      <c r="G61" s="114">
        <v>880.0</v>
      </c>
      <c r="H61" s="114">
        <v>20.0</v>
      </c>
      <c r="I61" s="115">
        <v>120.0</v>
      </c>
      <c r="J61" s="116">
        <f t="shared" si="17"/>
        <v>60</v>
      </c>
      <c r="K61" s="117">
        <f t="shared" si="18"/>
        <v>52800</v>
      </c>
      <c r="L61" s="17"/>
      <c r="M61" s="38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</row>
    <row r="62">
      <c r="A62" s="15"/>
      <c r="B62" s="15"/>
      <c r="C62" s="120" t="s">
        <v>88</v>
      </c>
      <c r="D62" s="121" t="s">
        <v>80</v>
      </c>
      <c r="E62" s="122" t="s">
        <v>89</v>
      </c>
      <c r="F62" s="123">
        <v>100.0</v>
      </c>
      <c r="G62" s="123">
        <v>1100.0</v>
      </c>
      <c r="H62" s="123">
        <v>5.0</v>
      </c>
      <c r="I62" s="124">
        <v>1000.0</v>
      </c>
      <c r="J62" s="125">
        <f t="shared" si="17"/>
        <v>10</v>
      </c>
      <c r="K62" s="126">
        <f t="shared" si="18"/>
        <v>11000</v>
      </c>
      <c r="L62" s="17"/>
      <c r="M62" s="38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</row>
    <row r="63">
      <c r="A63" s="15"/>
      <c r="B63" s="15"/>
      <c r="C63" s="120" t="s">
        <v>88</v>
      </c>
      <c r="D63" s="121" t="s">
        <v>80</v>
      </c>
      <c r="E63" s="122" t="s">
        <v>93</v>
      </c>
      <c r="F63" s="123">
        <v>180.0</v>
      </c>
      <c r="G63" s="123">
        <v>1100.0</v>
      </c>
      <c r="H63" s="123">
        <v>5.0</v>
      </c>
      <c r="I63" s="124">
        <v>1800.0</v>
      </c>
      <c r="J63" s="125">
        <v>10.0</v>
      </c>
      <c r="K63" s="126">
        <v>11000.0</v>
      </c>
      <c r="L63" s="17"/>
      <c r="M63" s="38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</row>
    <row r="64">
      <c r="A64" s="15"/>
      <c r="B64" s="207" t="s">
        <v>141</v>
      </c>
      <c r="C64" s="166" t="s">
        <v>88</v>
      </c>
      <c r="D64" s="167" t="s">
        <v>80</v>
      </c>
      <c r="E64" s="167" t="s">
        <v>120</v>
      </c>
      <c r="F64" s="169">
        <v>100.0</v>
      </c>
      <c r="G64" s="169">
        <v>1100.0</v>
      </c>
      <c r="H64" s="169">
        <v>5.0</v>
      </c>
      <c r="I64" s="170">
        <f>SUM(AE22:AE34)</f>
        <v>12000</v>
      </c>
      <c r="J64" s="171">
        <f t="shared" ref="J64:J73" si="19">ROUNDUP(I64/F64)</f>
        <v>120</v>
      </c>
      <c r="K64" s="172">
        <f t="shared" ref="K64:K73" si="20">J64*G64</f>
        <v>132000</v>
      </c>
      <c r="L64" s="17"/>
      <c r="M64" s="38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</row>
    <row r="65">
      <c r="A65" s="15"/>
      <c r="B65" s="15"/>
      <c r="C65" s="46" t="s">
        <v>99</v>
      </c>
      <c r="D65" s="47" t="s">
        <v>45</v>
      </c>
      <c r="E65" s="47" t="s">
        <v>192</v>
      </c>
      <c r="F65" s="48">
        <v>15.0</v>
      </c>
      <c r="G65" s="48">
        <v>2150.0</v>
      </c>
      <c r="H65" s="48" t="s">
        <v>155</v>
      </c>
      <c r="I65" s="49">
        <v>80.0</v>
      </c>
      <c r="J65" s="50">
        <f t="shared" si="19"/>
        <v>6</v>
      </c>
      <c r="K65" s="51">
        <f t="shared" si="20"/>
        <v>12900</v>
      </c>
      <c r="L65" s="17"/>
      <c r="M65" s="38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</row>
    <row r="66">
      <c r="A66" s="15"/>
      <c r="B66" s="15"/>
      <c r="C66" s="120" t="s">
        <v>99</v>
      </c>
      <c r="D66" s="121" t="s">
        <v>80</v>
      </c>
      <c r="E66" s="122" t="s">
        <v>100</v>
      </c>
      <c r="F66" s="123">
        <v>136.0</v>
      </c>
      <c r="G66" s="123">
        <v>2000.0</v>
      </c>
      <c r="H66" s="123">
        <v>5.0</v>
      </c>
      <c r="I66" s="124">
        <v>2250.0</v>
      </c>
      <c r="J66" s="125">
        <f t="shared" si="19"/>
        <v>17</v>
      </c>
      <c r="K66" s="126">
        <f t="shared" si="20"/>
        <v>34000</v>
      </c>
      <c r="L66" s="17"/>
      <c r="M66" s="38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</row>
    <row r="67">
      <c r="A67" s="15"/>
      <c r="B67" s="15"/>
      <c r="C67" s="94" t="s">
        <v>99</v>
      </c>
      <c r="D67" s="95" t="s">
        <v>62</v>
      </c>
      <c r="E67" s="95" t="s">
        <v>193</v>
      </c>
      <c r="F67" s="96">
        <v>100.0</v>
      </c>
      <c r="G67" s="96">
        <v>2200.0</v>
      </c>
      <c r="H67" s="96">
        <v>5.0</v>
      </c>
      <c r="I67" s="97">
        <v>500.0</v>
      </c>
      <c r="J67" s="98">
        <f t="shared" si="19"/>
        <v>5</v>
      </c>
      <c r="K67" s="99">
        <f t="shared" si="20"/>
        <v>11000</v>
      </c>
      <c r="L67" s="17"/>
      <c r="M67" s="38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</row>
    <row r="68">
      <c r="A68" s="15"/>
      <c r="B68" s="173"/>
      <c r="C68" s="94" t="s">
        <v>99</v>
      </c>
      <c r="D68" s="95" t="s">
        <v>62</v>
      </c>
      <c r="E68" s="95" t="s">
        <v>194</v>
      </c>
      <c r="F68" s="96">
        <v>100.0</v>
      </c>
      <c r="G68" s="96">
        <v>2200.0</v>
      </c>
      <c r="H68" s="96">
        <v>5.0</v>
      </c>
      <c r="I68" s="97">
        <v>500.0</v>
      </c>
      <c r="J68" s="98">
        <f t="shared" si="19"/>
        <v>5</v>
      </c>
      <c r="K68" s="99">
        <f t="shared" si="20"/>
        <v>11000</v>
      </c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</row>
    <row r="69">
      <c r="A69" s="15"/>
      <c r="B69" s="15"/>
      <c r="C69" s="104" t="s">
        <v>99</v>
      </c>
      <c r="D69" s="105" t="s">
        <v>67</v>
      </c>
      <c r="E69" s="105" t="s">
        <v>195</v>
      </c>
      <c r="F69" s="106">
        <v>6.0</v>
      </c>
      <c r="G69" s="106">
        <v>500.0</v>
      </c>
      <c r="H69" s="106">
        <v>5.0</v>
      </c>
      <c r="I69" s="107">
        <v>200.0</v>
      </c>
      <c r="J69" s="108">
        <f t="shared" si="19"/>
        <v>34</v>
      </c>
      <c r="K69" s="109">
        <f t="shared" si="20"/>
        <v>17000</v>
      </c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</row>
    <row r="70">
      <c r="A70" s="15"/>
      <c r="B70" s="15"/>
      <c r="C70" s="112" t="s">
        <v>99</v>
      </c>
      <c r="D70" s="113" t="s">
        <v>74</v>
      </c>
      <c r="E70" s="113" t="s">
        <v>196</v>
      </c>
      <c r="F70" s="114">
        <v>2.0</v>
      </c>
      <c r="G70" s="114">
        <v>880.0</v>
      </c>
      <c r="H70" s="114">
        <v>20.0</v>
      </c>
      <c r="I70" s="115">
        <v>100.0</v>
      </c>
      <c r="J70" s="116">
        <f t="shared" si="19"/>
        <v>50</v>
      </c>
      <c r="K70" s="117">
        <f t="shared" si="20"/>
        <v>44000</v>
      </c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</row>
    <row r="71">
      <c r="A71" s="15"/>
      <c r="B71" s="15"/>
      <c r="C71" s="112" t="s">
        <v>99</v>
      </c>
      <c r="D71" s="113" t="s">
        <v>74</v>
      </c>
      <c r="E71" s="113" t="s">
        <v>197</v>
      </c>
      <c r="F71" s="114">
        <v>2.0</v>
      </c>
      <c r="G71" s="114">
        <v>880.0</v>
      </c>
      <c r="H71" s="114">
        <v>20.0</v>
      </c>
      <c r="I71" s="115">
        <v>100.0</v>
      </c>
      <c r="J71" s="116">
        <f t="shared" si="19"/>
        <v>50</v>
      </c>
      <c r="K71" s="117">
        <f t="shared" si="20"/>
        <v>44000</v>
      </c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</row>
    <row r="72">
      <c r="A72" s="15"/>
      <c r="B72" s="15"/>
      <c r="C72" s="112" t="s">
        <v>99</v>
      </c>
      <c r="D72" s="113" t="s">
        <v>74</v>
      </c>
      <c r="E72" s="113" t="s">
        <v>198</v>
      </c>
      <c r="F72" s="114">
        <v>2.0</v>
      </c>
      <c r="G72" s="114">
        <v>880.0</v>
      </c>
      <c r="H72" s="114">
        <v>20.0</v>
      </c>
      <c r="I72" s="115">
        <v>100.0</v>
      </c>
      <c r="J72" s="116">
        <f t="shared" si="19"/>
        <v>50</v>
      </c>
      <c r="K72" s="117">
        <f t="shared" si="20"/>
        <v>44000</v>
      </c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</row>
    <row r="73">
      <c r="A73" s="15"/>
      <c r="B73" s="15"/>
      <c r="C73" s="120" t="s">
        <v>99</v>
      </c>
      <c r="D73" s="121" t="s">
        <v>80</v>
      </c>
      <c r="E73" s="122" t="s">
        <v>107</v>
      </c>
      <c r="F73" s="123">
        <v>150.0</v>
      </c>
      <c r="G73" s="123">
        <v>1100.0</v>
      </c>
      <c r="H73" s="123">
        <v>5.0</v>
      </c>
      <c r="I73" s="124">
        <v>1500.0</v>
      </c>
      <c r="J73" s="125">
        <f t="shared" si="19"/>
        <v>10</v>
      </c>
      <c r="K73" s="126">
        <f t="shared" si="20"/>
        <v>11000</v>
      </c>
      <c r="L73" s="17"/>
      <c r="M73" s="17"/>
      <c r="N73" s="208" t="s">
        <v>199</v>
      </c>
      <c r="O73" s="209"/>
      <c r="P73" s="209"/>
      <c r="Q73" s="210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</row>
    <row r="74">
      <c r="A74" s="15"/>
      <c r="B74" s="15"/>
      <c r="C74" s="211" t="s">
        <v>200</v>
      </c>
      <c r="D74" s="212"/>
      <c r="E74" s="212"/>
      <c r="F74" s="212"/>
      <c r="G74" s="212"/>
      <c r="H74" s="212"/>
      <c r="I74" s="212"/>
      <c r="J74" s="212"/>
      <c r="K74" s="213"/>
      <c r="L74" s="17"/>
      <c r="M74" s="17"/>
      <c r="N74" s="214" t="s">
        <v>201</v>
      </c>
      <c r="O74" s="215" t="s">
        <v>202</v>
      </c>
      <c r="P74" s="216" t="s">
        <v>203</v>
      </c>
      <c r="Q74" s="217" t="s">
        <v>204</v>
      </c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</row>
    <row r="75">
      <c r="A75" s="15"/>
      <c r="B75" s="15"/>
      <c r="C75" s="173" t="s">
        <v>164</v>
      </c>
      <c r="J75" s="173"/>
      <c r="K75" s="175" t="s">
        <v>205</v>
      </c>
      <c r="L75" s="17"/>
      <c r="M75" s="17"/>
      <c r="N75" s="218" t="s">
        <v>206</v>
      </c>
      <c r="O75" s="219"/>
      <c r="P75" s="220"/>
      <c r="Q75" s="221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</row>
    <row r="76">
      <c r="A76" s="15"/>
      <c r="B76" s="15"/>
      <c r="C76" s="15"/>
      <c r="D76" s="15"/>
      <c r="E76" s="15"/>
      <c r="F76" s="16"/>
      <c r="G76" s="16"/>
      <c r="H76" s="16"/>
      <c r="I76" s="16"/>
      <c r="J76" s="16"/>
      <c r="K76" s="16"/>
      <c r="L76" s="17"/>
      <c r="M76" s="17"/>
      <c r="N76" s="218" t="s">
        <v>207</v>
      </c>
      <c r="O76" s="219"/>
      <c r="P76" s="220"/>
      <c r="Q76" s="221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</row>
    <row r="77">
      <c r="A77" s="15"/>
      <c r="B77" s="15"/>
      <c r="C77" s="18" t="s">
        <v>208</v>
      </c>
      <c r="D77" s="19"/>
      <c r="E77" s="19"/>
      <c r="F77" s="19"/>
      <c r="G77" s="19"/>
      <c r="H77" s="19"/>
      <c r="I77" s="19"/>
      <c r="J77" s="19"/>
      <c r="K77" s="20"/>
      <c r="L77" s="17"/>
      <c r="M77" s="17"/>
      <c r="N77" s="218" t="s">
        <v>209</v>
      </c>
      <c r="O77" s="219"/>
      <c r="P77" s="220"/>
      <c r="Q77" s="221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</row>
    <row r="78">
      <c r="A78" s="15"/>
      <c r="B78" s="15"/>
      <c r="C78" s="21"/>
      <c r="D78" s="22"/>
      <c r="E78" s="22"/>
      <c r="F78" s="22"/>
      <c r="G78" s="22"/>
      <c r="H78" s="22"/>
      <c r="I78" s="22"/>
      <c r="J78" s="22"/>
      <c r="K78" s="23"/>
      <c r="L78" s="17"/>
      <c r="M78" s="17"/>
      <c r="N78" s="218" t="s">
        <v>210</v>
      </c>
      <c r="O78" s="219"/>
      <c r="P78" s="220">
        <v>121000.0</v>
      </c>
      <c r="Q78" s="221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</row>
    <row r="79">
      <c r="A79" s="15"/>
      <c r="B79" s="15"/>
      <c r="C79" s="17"/>
      <c r="D79" s="17"/>
      <c r="E79" s="17"/>
      <c r="F79" s="24"/>
      <c r="G79" s="24"/>
      <c r="H79" s="24"/>
      <c r="I79" s="24"/>
      <c r="J79" s="24"/>
      <c r="K79" s="24"/>
      <c r="L79" s="17"/>
      <c r="M79" s="17"/>
      <c r="N79" s="218" t="s">
        <v>211</v>
      </c>
      <c r="O79" s="219"/>
      <c r="P79" s="220"/>
      <c r="Q79" s="221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</row>
    <row r="80">
      <c r="A80" s="15"/>
      <c r="B80" s="15"/>
      <c r="C80" s="25"/>
      <c r="D80" s="26"/>
      <c r="E80" s="26"/>
      <c r="F80" s="27"/>
      <c r="G80" s="27"/>
      <c r="H80" s="27"/>
      <c r="I80" s="28" t="s">
        <v>23</v>
      </c>
      <c r="J80" s="19"/>
      <c r="K80" s="20"/>
      <c r="L80" s="17"/>
      <c r="M80" s="17"/>
      <c r="N80" s="218" t="s">
        <v>212</v>
      </c>
      <c r="O80" s="219"/>
      <c r="P80" s="220">
        <v>146400.0</v>
      </c>
      <c r="Q80" s="221">
        <v>1830.0</v>
      </c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</row>
    <row r="81">
      <c r="A81" s="15"/>
      <c r="B81" s="15"/>
      <c r="C81" s="33" t="s">
        <v>213</v>
      </c>
      <c r="D81" s="34" t="s">
        <v>214</v>
      </c>
      <c r="E81" s="34" t="s">
        <v>29</v>
      </c>
      <c r="F81" s="35" t="s">
        <v>30</v>
      </c>
      <c r="G81" s="35" t="s">
        <v>31</v>
      </c>
      <c r="H81" s="35" t="s">
        <v>32</v>
      </c>
      <c r="I81" s="36" t="s">
        <v>33</v>
      </c>
      <c r="J81" s="35" t="s">
        <v>34</v>
      </c>
      <c r="K81" s="37" t="s">
        <v>35</v>
      </c>
      <c r="L81" s="17"/>
      <c r="M81" s="222"/>
      <c r="N81" s="218" t="s">
        <v>215</v>
      </c>
      <c r="O81" s="219">
        <v>445.0</v>
      </c>
      <c r="P81" s="220">
        <v>161000.0</v>
      </c>
      <c r="Q81" s="221">
        <v>1860.0</v>
      </c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</row>
    <row r="82">
      <c r="A82" s="15"/>
      <c r="B82" s="15"/>
      <c r="C82" s="154">
        <v>3.0</v>
      </c>
      <c r="D82" s="155" t="s">
        <v>88</v>
      </c>
      <c r="E82" s="155" t="s">
        <v>216</v>
      </c>
      <c r="F82" s="156">
        <v>8.0</v>
      </c>
      <c r="G82" s="156">
        <v>740.0</v>
      </c>
      <c r="H82" s="156">
        <v>5.0</v>
      </c>
      <c r="I82" s="157">
        <v>120.0</v>
      </c>
      <c r="J82" s="158">
        <f t="shared" ref="J82:J86" si="21">ROUNDUP(I82/F82)</f>
        <v>15</v>
      </c>
      <c r="K82" s="159">
        <f t="shared" ref="K82:K86" si="22">J82*G82</f>
        <v>11100</v>
      </c>
      <c r="L82" s="17"/>
      <c r="M82" s="17"/>
      <c r="N82" s="218" t="s">
        <v>217</v>
      </c>
      <c r="O82" s="219"/>
      <c r="P82" s="220">
        <v>177100.0</v>
      </c>
      <c r="Q82" s="221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</row>
    <row r="83">
      <c r="A83" s="15"/>
      <c r="B83" s="15"/>
      <c r="C83" s="70">
        <v>7.0</v>
      </c>
      <c r="D83" s="71" t="s">
        <v>171</v>
      </c>
      <c r="E83" s="71" t="s">
        <v>218</v>
      </c>
      <c r="F83" s="72">
        <v>480.0</v>
      </c>
      <c r="G83" s="72">
        <v>1160.0</v>
      </c>
      <c r="H83" s="72">
        <v>5.0</v>
      </c>
      <c r="I83" s="223">
        <v>0.0</v>
      </c>
      <c r="J83" s="74">
        <f t="shared" si="21"/>
        <v>0</v>
      </c>
      <c r="K83" s="75">
        <f t="shared" si="22"/>
        <v>0</v>
      </c>
      <c r="L83" s="17"/>
      <c r="M83" s="222" t="s">
        <v>219</v>
      </c>
      <c r="N83" s="218" t="s">
        <v>220</v>
      </c>
      <c r="O83" s="219"/>
      <c r="P83" s="220">
        <v>194800.0</v>
      </c>
      <c r="Q83" s="221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</row>
    <row r="84">
      <c r="A84" s="15"/>
      <c r="B84" s="15"/>
      <c r="C84" s="154">
        <v>8.0</v>
      </c>
      <c r="D84" s="155" t="s">
        <v>88</v>
      </c>
      <c r="E84" s="155" t="s">
        <v>221</v>
      </c>
      <c r="F84" s="156">
        <v>8.0</v>
      </c>
      <c r="G84" s="156">
        <v>740.0</v>
      </c>
      <c r="H84" s="156">
        <v>5.0</v>
      </c>
      <c r="I84" s="157">
        <v>120.0</v>
      </c>
      <c r="J84" s="158">
        <f t="shared" si="21"/>
        <v>15</v>
      </c>
      <c r="K84" s="159">
        <f t="shared" si="22"/>
        <v>11100</v>
      </c>
      <c r="L84" s="17"/>
      <c r="M84" s="17"/>
      <c r="N84" s="218" t="s">
        <v>222</v>
      </c>
      <c r="O84" s="219"/>
      <c r="P84" s="220">
        <v>214300.0</v>
      </c>
      <c r="Q84" s="221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</row>
    <row r="85">
      <c r="A85" s="15"/>
      <c r="B85" s="15"/>
      <c r="C85" s="154">
        <v>10.0</v>
      </c>
      <c r="D85" s="155" t="s">
        <v>88</v>
      </c>
      <c r="E85" s="155" t="s">
        <v>223</v>
      </c>
      <c r="F85" s="156">
        <v>8.0</v>
      </c>
      <c r="G85" s="156">
        <v>740.0</v>
      </c>
      <c r="H85" s="156">
        <v>5.0</v>
      </c>
      <c r="I85" s="157">
        <v>120.0</v>
      </c>
      <c r="J85" s="158">
        <f t="shared" si="21"/>
        <v>15</v>
      </c>
      <c r="K85" s="159">
        <f t="shared" si="22"/>
        <v>11100</v>
      </c>
      <c r="L85" s="17"/>
      <c r="M85" s="17"/>
      <c r="N85" s="218" t="s">
        <v>224</v>
      </c>
      <c r="O85" s="219"/>
      <c r="P85" s="220">
        <v>235700.0</v>
      </c>
      <c r="Q85" s="221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</row>
    <row r="86">
      <c r="A86" s="15"/>
      <c r="B86" s="15"/>
      <c r="C86" s="104">
        <v>11.0</v>
      </c>
      <c r="D86" s="105" t="s">
        <v>88</v>
      </c>
      <c r="E86" s="105" t="s">
        <v>225</v>
      </c>
      <c r="F86" s="106">
        <v>6.0</v>
      </c>
      <c r="G86" s="106">
        <v>330.0</v>
      </c>
      <c r="H86" s="106">
        <v>5.0</v>
      </c>
      <c r="I86" s="107">
        <v>100.0</v>
      </c>
      <c r="J86" s="108">
        <f t="shared" si="21"/>
        <v>17</v>
      </c>
      <c r="K86" s="109">
        <f t="shared" si="22"/>
        <v>5610</v>
      </c>
      <c r="L86" s="17"/>
      <c r="M86" s="17"/>
      <c r="N86" s="218" t="s">
        <v>226</v>
      </c>
      <c r="O86" s="219">
        <v>1460.0</v>
      </c>
      <c r="P86" s="220">
        <v>259300.0</v>
      </c>
      <c r="Q86" s="221">
        <v>3300.0</v>
      </c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</row>
    <row r="87">
      <c r="A87" s="15"/>
      <c r="B87" s="15"/>
      <c r="C87" s="104">
        <v>11.0</v>
      </c>
      <c r="D87" s="105" t="s">
        <v>88</v>
      </c>
      <c r="E87" s="105" t="s">
        <v>202</v>
      </c>
      <c r="F87" s="106" t="s">
        <v>227</v>
      </c>
      <c r="G87" s="106">
        <v>1320.0</v>
      </c>
      <c r="H87" s="106">
        <v>5.0</v>
      </c>
      <c r="I87" s="224" t="s">
        <v>228</v>
      </c>
      <c r="K87" s="225"/>
      <c r="L87" s="17"/>
      <c r="M87" s="17"/>
      <c r="N87" s="218" t="s">
        <v>229</v>
      </c>
      <c r="O87" s="226"/>
      <c r="P87" s="220">
        <v>285200.0</v>
      </c>
      <c r="Q87" s="22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</row>
    <row r="88">
      <c r="A88" s="15"/>
      <c r="B88" s="15"/>
      <c r="C88" s="154">
        <v>13.0</v>
      </c>
      <c r="D88" s="155" t="s">
        <v>171</v>
      </c>
      <c r="E88" s="155" t="s">
        <v>230</v>
      </c>
      <c r="F88" s="156">
        <v>8.0</v>
      </c>
      <c r="G88" s="156">
        <v>740.0</v>
      </c>
      <c r="H88" s="156">
        <v>5.0</v>
      </c>
      <c r="I88" s="157">
        <v>120.0</v>
      </c>
      <c r="J88" s="158">
        <f t="shared" ref="J88:J89" si="23">ROUNDUP(I88/F88)</f>
        <v>15</v>
      </c>
      <c r="K88" s="159">
        <f t="shared" ref="K88:K89" si="24">J88*G88</f>
        <v>11100</v>
      </c>
      <c r="L88" s="17"/>
      <c r="M88" s="17"/>
      <c r="N88" s="218" t="s">
        <v>231</v>
      </c>
      <c r="O88" s="226"/>
      <c r="P88" s="220">
        <v>313700.0</v>
      </c>
      <c r="Q88" s="22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</row>
    <row r="89">
      <c r="A89" s="15"/>
      <c r="B89" s="15"/>
      <c r="C89" s="104">
        <v>14.0</v>
      </c>
      <c r="D89" s="105" t="s">
        <v>88</v>
      </c>
      <c r="E89" s="105" t="s">
        <v>232</v>
      </c>
      <c r="F89" s="106">
        <v>10.0</v>
      </c>
      <c r="G89" s="106">
        <v>550.0</v>
      </c>
      <c r="H89" s="106">
        <v>5.0</v>
      </c>
      <c r="I89" s="107">
        <v>200.0</v>
      </c>
      <c r="J89" s="108">
        <f t="shared" si="23"/>
        <v>20</v>
      </c>
      <c r="K89" s="109">
        <f t="shared" si="24"/>
        <v>11000</v>
      </c>
      <c r="L89" s="17"/>
      <c r="M89" s="17"/>
      <c r="N89" s="228" t="s">
        <v>233</v>
      </c>
      <c r="O89" s="229"/>
      <c r="P89" s="230">
        <v>345100.0</v>
      </c>
      <c r="Q89" s="231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</row>
    <row r="90">
      <c r="A90" s="15"/>
      <c r="B90" s="15"/>
      <c r="C90" s="104">
        <v>14.0</v>
      </c>
      <c r="D90" s="105" t="s">
        <v>88</v>
      </c>
      <c r="E90" s="232" t="s">
        <v>234</v>
      </c>
      <c r="F90" s="106" t="s">
        <v>227</v>
      </c>
      <c r="G90" s="106">
        <v>1320.0</v>
      </c>
      <c r="H90" s="106">
        <v>5.0</v>
      </c>
      <c r="I90" s="224" t="s">
        <v>228</v>
      </c>
      <c r="K90" s="225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</row>
    <row r="91">
      <c r="A91" s="15"/>
      <c r="B91" s="15"/>
      <c r="C91" s="104">
        <v>17.0</v>
      </c>
      <c r="D91" s="105" t="s">
        <v>99</v>
      </c>
      <c r="E91" s="232" t="s">
        <v>235</v>
      </c>
      <c r="F91" s="106">
        <v>10.0</v>
      </c>
      <c r="G91" s="106">
        <v>550.0</v>
      </c>
      <c r="H91" s="106">
        <v>5.0</v>
      </c>
      <c r="I91" s="107">
        <v>200.0</v>
      </c>
      <c r="J91" s="108">
        <f>ROUNDUP(I91/F91)</f>
        <v>20</v>
      </c>
      <c r="K91" s="109">
        <f>J91*G91</f>
        <v>11000</v>
      </c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</row>
    <row r="92">
      <c r="A92" s="15"/>
      <c r="B92" s="15"/>
      <c r="C92" s="104">
        <v>17.0</v>
      </c>
      <c r="D92" s="105" t="s">
        <v>99</v>
      </c>
      <c r="E92" s="232" t="s">
        <v>204</v>
      </c>
      <c r="F92" s="106" t="s">
        <v>227</v>
      </c>
      <c r="G92" s="106">
        <v>440.0</v>
      </c>
      <c r="H92" s="106">
        <v>5.0</v>
      </c>
      <c r="I92" s="224" t="s">
        <v>228</v>
      </c>
      <c r="K92" s="225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</row>
    <row r="93">
      <c r="A93" s="15"/>
      <c r="B93" s="15"/>
      <c r="C93" s="154">
        <v>18.0</v>
      </c>
      <c r="D93" s="155" t="s">
        <v>99</v>
      </c>
      <c r="E93" s="233" t="s">
        <v>236</v>
      </c>
      <c r="F93" s="156">
        <v>8.0</v>
      </c>
      <c r="G93" s="156">
        <v>740.0</v>
      </c>
      <c r="H93" s="156">
        <v>5.0</v>
      </c>
      <c r="I93" s="157">
        <v>120.0</v>
      </c>
      <c r="J93" s="158">
        <f t="shared" ref="J93:J97" si="25">ROUNDUP(I93/F93)</f>
        <v>15</v>
      </c>
      <c r="K93" s="159">
        <f t="shared" ref="K93:K97" si="26">J93*G93</f>
        <v>11100</v>
      </c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</row>
    <row r="94">
      <c r="A94" s="15"/>
      <c r="B94" s="15"/>
      <c r="C94" s="154">
        <v>20.0</v>
      </c>
      <c r="D94" s="155" t="s">
        <v>171</v>
      </c>
      <c r="E94" s="233" t="s">
        <v>237</v>
      </c>
      <c r="F94" s="156">
        <v>8.0</v>
      </c>
      <c r="G94" s="156">
        <v>740.0</v>
      </c>
      <c r="H94" s="156">
        <v>5.0</v>
      </c>
      <c r="I94" s="157">
        <v>120.0</v>
      </c>
      <c r="J94" s="158">
        <f t="shared" si="25"/>
        <v>15</v>
      </c>
      <c r="K94" s="159">
        <f t="shared" si="26"/>
        <v>11100</v>
      </c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</row>
    <row r="95">
      <c r="A95" s="15"/>
      <c r="B95" s="15"/>
      <c r="C95" s="154">
        <v>24.0</v>
      </c>
      <c r="D95" s="155" t="s">
        <v>171</v>
      </c>
      <c r="E95" s="233" t="s">
        <v>238</v>
      </c>
      <c r="F95" s="156"/>
      <c r="G95" s="156"/>
      <c r="H95" s="156"/>
      <c r="I95" s="157">
        <v>120.0</v>
      </c>
      <c r="J95" s="158" t="str">
        <f t="shared" si="25"/>
        <v>#DIV/0!</v>
      </c>
      <c r="K95" s="159" t="str">
        <f t="shared" si="26"/>
        <v>#DIV/0!</v>
      </c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</row>
    <row r="96">
      <c r="A96" s="15"/>
      <c r="B96" s="15"/>
      <c r="C96" s="154">
        <v>29.0</v>
      </c>
      <c r="D96" s="155" t="s">
        <v>171</v>
      </c>
      <c r="E96" s="233" t="s">
        <v>239</v>
      </c>
      <c r="F96" s="156"/>
      <c r="G96" s="156"/>
      <c r="H96" s="156"/>
      <c r="I96" s="157">
        <v>120.0</v>
      </c>
      <c r="J96" s="158" t="str">
        <f t="shared" si="25"/>
        <v>#DIV/0!</v>
      </c>
      <c r="K96" s="159" t="str">
        <f t="shared" si="26"/>
        <v>#DIV/0!</v>
      </c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</row>
    <row r="97">
      <c r="A97" s="15"/>
      <c r="B97" s="15"/>
      <c r="C97" s="234">
        <v>30.0</v>
      </c>
      <c r="D97" s="235" t="s">
        <v>171</v>
      </c>
      <c r="E97" s="236" t="s">
        <v>240</v>
      </c>
      <c r="F97" s="237"/>
      <c r="G97" s="237"/>
      <c r="H97" s="237"/>
      <c r="I97" s="238">
        <v>120.0</v>
      </c>
      <c r="J97" s="239" t="str">
        <f t="shared" si="25"/>
        <v>#DIV/0!</v>
      </c>
      <c r="K97" s="240" t="str">
        <f t="shared" si="26"/>
        <v>#DIV/0!</v>
      </c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</row>
    <row r="98">
      <c r="A98" s="15"/>
      <c r="B98" s="15"/>
      <c r="C98" s="15"/>
      <c r="D98" s="15"/>
      <c r="E98" s="15"/>
      <c r="F98" s="16"/>
      <c r="G98" s="16"/>
      <c r="H98" s="16"/>
      <c r="I98" s="16"/>
      <c r="J98" s="16"/>
      <c r="K98" s="16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</row>
    <row r="99">
      <c r="A99" s="15"/>
      <c r="B99" s="15"/>
      <c r="C99" s="15"/>
      <c r="D99" s="15"/>
      <c r="E99" s="15"/>
      <c r="F99" s="16"/>
      <c r="G99" s="16"/>
      <c r="H99" s="16"/>
      <c r="I99" s="16"/>
      <c r="J99" s="16"/>
      <c r="K99" s="16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</row>
    <row r="100">
      <c r="A100" s="15"/>
      <c r="B100" s="15"/>
      <c r="C100" s="15"/>
      <c r="D100" s="15"/>
      <c r="E100" s="15"/>
      <c r="F100" s="16"/>
      <c r="G100" s="16"/>
      <c r="H100" s="16"/>
      <c r="I100" s="16"/>
      <c r="J100" s="16"/>
      <c r="K100" s="16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</row>
    <row r="101">
      <c r="A101" s="15"/>
      <c r="B101" s="15"/>
      <c r="C101" s="15"/>
      <c r="D101" s="15"/>
      <c r="E101" s="15"/>
      <c r="F101" s="16"/>
      <c r="G101" s="16"/>
      <c r="H101" s="16"/>
      <c r="I101" s="16"/>
      <c r="J101" s="16"/>
      <c r="K101" s="16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</row>
    <row r="102">
      <c r="A102" s="15"/>
      <c r="B102" s="15"/>
      <c r="C102" s="15"/>
      <c r="D102" s="15"/>
      <c r="E102" s="15"/>
      <c r="F102" s="16"/>
      <c r="G102" s="16"/>
      <c r="H102" s="16"/>
      <c r="I102" s="16"/>
      <c r="J102" s="16"/>
      <c r="K102" s="16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</row>
    <row r="103">
      <c r="A103" s="15"/>
      <c r="B103" s="15"/>
      <c r="C103" s="15"/>
      <c r="D103" s="15"/>
      <c r="E103" s="15"/>
      <c r="F103" s="16"/>
      <c r="G103" s="16"/>
      <c r="H103" s="16"/>
      <c r="I103" s="16"/>
      <c r="J103" s="16"/>
      <c r="K103" s="16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</row>
    <row r="104">
      <c r="A104" s="15"/>
      <c r="B104" s="15"/>
      <c r="C104" s="15"/>
      <c r="D104" s="15"/>
      <c r="E104" s="15"/>
      <c r="F104" s="16"/>
      <c r="G104" s="16"/>
      <c r="H104" s="16"/>
      <c r="I104" s="16"/>
      <c r="J104" s="16"/>
      <c r="K104" s="16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</row>
    <row r="105">
      <c r="A105" s="15"/>
      <c r="B105" s="15"/>
      <c r="C105" s="15"/>
      <c r="D105" s="15"/>
      <c r="E105" s="15"/>
      <c r="F105" s="16"/>
      <c r="G105" s="16"/>
      <c r="H105" s="16"/>
      <c r="I105" s="16"/>
      <c r="J105" s="16"/>
      <c r="K105" s="16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</row>
    <row r="106">
      <c r="A106" s="15"/>
      <c r="B106" s="15"/>
      <c r="C106" s="15"/>
      <c r="D106" s="15"/>
      <c r="E106" s="15"/>
      <c r="F106" s="16"/>
      <c r="G106" s="16"/>
      <c r="H106" s="16"/>
      <c r="I106" s="16"/>
      <c r="J106" s="16"/>
      <c r="K106" s="16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</row>
    <row r="107">
      <c r="A107" s="15"/>
      <c r="B107" s="15"/>
      <c r="C107" s="15"/>
      <c r="D107" s="15"/>
      <c r="E107" s="15"/>
      <c r="F107" s="16"/>
      <c r="G107" s="16"/>
      <c r="H107" s="16"/>
      <c r="I107" s="16"/>
      <c r="J107" s="16"/>
      <c r="K107" s="16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</row>
    <row r="108">
      <c r="A108" s="15"/>
      <c r="B108" s="15"/>
      <c r="C108" s="15"/>
      <c r="D108" s="15"/>
      <c r="E108" s="15"/>
      <c r="F108" s="16"/>
      <c r="G108" s="16"/>
      <c r="H108" s="16"/>
      <c r="I108" s="16"/>
      <c r="J108" s="16"/>
      <c r="K108" s="16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</row>
    <row r="109">
      <c r="A109" s="15"/>
      <c r="B109" s="15"/>
      <c r="C109" s="15"/>
      <c r="D109" s="15"/>
      <c r="E109" s="15"/>
      <c r="F109" s="16"/>
      <c r="G109" s="16"/>
      <c r="H109" s="16"/>
      <c r="I109" s="16"/>
      <c r="J109" s="16"/>
      <c r="K109" s="16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</row>
    <row r="110">
      <c r="A110" s="15"/>
      <c r="B110" s="15"/>
      <c r="C110" s="15"/>
      <c r="D110" s="15"/>
      <c r="E110" s="15"/>
      <c r="F110" s="16"/>
      <c r="G110" s="16"/>
      <c r="H110" s="16"/>
      <c r="I110" s="16"/>
      <c r="J110" s="16"/>
      <c r="K110" s="16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</row>
    <row r="111">
      <c r="A111" s="15"/>
      <c r="B111" s="15"/>
      <c r="C111" s="15"/>
      <c r="D111" s="15"/>
      <c r="E111" s="15"/>
      <c r="F111" s="16"/>
      <c r="G111" s="16"/>
      <c r="H111" s="16"/>
      <c r="I111" s="16"/>
      <c r="J111" s="16"/>
      <c r="K111" s="16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</row>
    <row r="112">
      <c r="A112" s="15"/>
      <c r="B112" s="15"/>
      <c r="C112" s="15"/>
      <c r="D112" s="15"/>
      <c r="E112" s="15"/>
      <c r="F112" s="16"/>
      <c r="G112" s="16"/>
      <c r="H112" s="16"/>
      <c r="I112" s="16"/>
      <c r="J112" s="16"/>
      <c r="K112" s="16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</row>
    <row r="113">
      <c r="A113" s="15"/>
      <c r="B113" s="15"/>
      <c r="C113" s="15"/>
      <c r="D113" s="15"/>
      <c r="E113" s="15"/>
      <c r="F113" s="16"/>
      <c r="G113" s="16"/>
      <c r="H113" s="16"/>
      <c r="I113" s="16"/>
      <c r="J113" s="16"/>
      <c r="K113" s="16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</row>
    <row r="114">
      <c r="A114" s="15"/>
      <c r="B114" s="15"/>
      <c r="C114" s="15"/>
      <c r="D114" s="15"/>
      <c r="E114" s="15"/>
      <c r="F114" s="16"/>
      <c r="G114" s="16"/>
      <c r="H114" s="16"/>
      <c r="I114" s="16"/>
      <c r="J114" s="16"/>
      <c r="K114" s="16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</row>
    <row r="115">
      <c r="A115" s="15"/>
      <c r="B115" s="15"/>
      <c r="C115" s="15"/>
      <c r="D115" s="15"/>
      <c r="E115" s="15"/>
      <c r="F115" s="16"/>
      <c r="G115" s="16"/>
      <c r="H115" s="16"/>
      <c r="I115" s="16"/>
      <c r="J115" s="16"/>
      <c r="K115" s="16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</row>
    <row r="116">
      <c r="A116" s="15"/>
      <c r="B116" s="15"/>
      <c r="C116" s="15"/>
      <c r="D116" s="15"/>
      <c r="E116" s="15"/>
      <c r="F116" s="16"/>
      <c r="G116" s="16"/>
      <c r="H116" s="16"/>
      <c r="I116" s="16"/>
      <c r="J116" s="16"/>
      <c r="K116" s="16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</row>
    <row r="117">
      <c r="A117" s="15"/>
      <c r="B117" s="15"/>
      <c r="C117" s="15"/>
      <c r="D117" s="15"/>
      <c r="E117" s="15"/>
      <c r="F117" s="16"/>
      <c r="G117" s="16"/>
      <c r="H117" s="16"/>
      <c r="I117" s="16"/>
      <c r="J117" s="16"/>
      <c r="K117" s="16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</row>
    <row r="118">
      <c r="A118" s="15"/>
      <c r="B118" s="15"/>
      <c r="C118" s="15"/>
      <c r="D118" s="15"/>
      <c r="E118" s="15"/>
      <c r="F118" s="16"/>
      <c r="G118" s="16"/>
      <c r="H118" s="16"/>
      <c r="I118" s="16"/>
      <c r="J118" s="16"/>
      <c r="K118" s="16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</row>
    <row r="119">
      <c r="A119" s="15"/>
      <c r="B119" s="15"/>
      <c r="C119" s="15"/>
      <c r="D119" s="15"/>
      <c r="E119" s="15"/>
      <c r="F119" s="16"/>
      <c r="G119" s="16"/>
      <c r="H119" s="16"/>
      <c r="I119" s="16"/>
      <c r="J119" s="16"/>
      <c r="K119" s="16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</row>
    <row r="120">
      <c r="A120" s="15"/>
      <c r="B120" s="15"/>
      <c r="C120" s="15"/>
      <c r="D120" s="15"/>
      <c r="E120" s="15"/>
      <c r="F120" s="16"/>
      <c r="G120" s="16"/>
      <c r="H120" s="16"/>
      <c r="I120" s="16"/>
      <c r="J120" s="16"/>
      <c r="K120" s="16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</row>
    <row r="121">
      <c r="A121" s="15"/>
      <c r="B121" s="15"/>
      <c r="C121" s="15"/>
      <c r="D121" s="15"/>
      <c r="E121" s="15"/>
      <c r="F121" s="16"/>
      <c r="G121" s="16"/>
      <c r="H121" s="16"/>
      <c r="I121" s="16"/>
      <c r="J121" s="16"/>
      <c r="K121" s="16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</row>
    <row r="122">
      <c r="A122" s="15"/>
      <c r="B122" s="15"/>
      <c r="C122" s="15"/>
      <c r="D122" s="15"/>
      <c r="E122" s="15"/>
      <c r="F122" s="16"/>
      <c r="G122" s="16"/>
      <c r="H122" s="16"/>
      <c r="I122" s="16"/>
      <c r="J122" s="16"/>
      <c r="K122" s="16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</row>
    <row r="123">
      <c r="A123" s="15"/>
      <c r="B123" s="15"/>
      <c r="C123" s="15"/>
      <c r="D123" s="15"/>
      <c r="E123" s="15"/>
      <c r="F123" s="16"/>
      <c r="G123" s="16"/>
      <c r="H123" s="16"/>
      <c r="I123" s="16"/>
      <c r="J123" s="16"/>
      <c r="K123" s="16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</row>
    <row r="124">
      <c r="A124" s="15"/>
      <c r="B124" s="15"/>
      <c r="C124" s="15"/>
      <c r="D124" s="15"/>
      <c r="E124" s="15"/>
      <c r="F124" s="16"/>
      <c r="G124" s="16"/>
      <c r="H124" s="16"/>
      <c r="I124" s="16"/>
      <c r="J124" s="16"/>
      <c r="K124" s="16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</row>
    <row r="125">
      <c r="A125" s="15"/>
      <c r="B125" s="15"/>
      <c r="C125" s="15"/>
      <c r="D125" s="15"/>
      <c r="E125" s="15"/>
      <c r="F125" s="16"/>
      <c r="G125" s="16"/>
      <c r="H125" s="16"/>
      <c r="I125" s="16"/>
      <c r="J125" s="16"/>
      <c r="K125" s="16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</row>
    <row r="126">
      <c r="A126" s="15"/>
      <c r="B126" s="15"/>
      <c r="C126" s="15"/>
      <c r="D126" s="15"/>
      <c r="E126" s="15"/>
      <c r="F126" s="16"/>
      <c r="G126" s="16"/>
      <c r="H126" s="16"/>
      <c r="I126" s="16"/>
      <c r="J126" s="16"/>
      <c r="K126" s="16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</row>
    <row r="127">
      <c r="A127" s="15"/>
      <c r="B127" s="15"/>
      <c r="C127" s="15"/>
      <c r="D127" s="15"/>
      <c r="E127" s="15"/>
      <c r="F127" s="16"/>
      <c r="G127" s="16"/>
      <c r="H127" s="16"/>
      <c r="I127" s="16"/>
      <c r="J127" s="16"/>
      <c r="K127" s="16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</row>
    <row r="128">
      <c r="A128" s="15"/>
      <c r="B128" s="15"/>
      <c r="C128" s="15"/>
      <c r="D128" s="15"/>
      <c r="E128" s="15"/>
      <c r="F128" s="16"/>
      <c r="G128" s="16"/>
      <c r="H128" s="16"/>
      <c r="I128" s="16"/>
      <c r="J128" s="16"/>
      <c r="K128" s="16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</row>
    <row r="129">
      <c r="A129" s="15"/>
      <c r="B129" s="15"/>
      <c r="C129" s="15"/>
      <c r="D129" s="15"/>
      <c r="E129" s="15"/>
      <c r="F129" s="16"/>
      <c r="G129" s="16"/>
      <c r="H129" s="16"/>
      <c r="I129" s="16"/>
      <c r="J129" s="16"/>
      <c r="K129" s="16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</row>
    <row r="130">
      <c r="A130" s="15"/>
      <c r="B130" s="15"/>
      <c r="C130" s="15"/>
      <c r="D130" s="15"/>
      <c r="E130" s="15"/>
      <c r="F130" s="16"/>
      <c r="G130" s="16"/>
      <c r="H130" s="16"/>
      <c r="I130" s="16"/>
      <c r="J130" s="16"/>
      <c r="K130" s="16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</row>
    <row r="131">
      <c r="A131" s="15"/>
      <c r="B131" s="15"/>
      <c r="C131" s="15"/>
      <c r="D131" s="15"/>
      <c r="E131" s="15"/>
      <c r="F131" s="16"/>
      <c r="G131" s="16"/>
      <c r="H131" s="16"/>
      <c r="I131" s="16"/>
      <c r="J131" s="16"/>
      <c r="K131" s="16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</row>
    <row r="132">
      <c r="A132" s="15"/>
      <c r="B132" s="15"/>
      <c r="C132" s="15"/>
      <c r="D132" s="15"/>
      <c r="E132" s="15"/>
      <c r="F132" s="16"/>
      <c r="G132" s="16"/>
      <c r="H132" s="16"/>
      <c r="I132" s="16"/>
      <c r="J132" s="16"/>
      <c r="K132" s="16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</row>
    <row r="133">
      <c r="A133" s="15"/>
      <c r="B133" s="15"/>
      <c r="C133" s="15"/>
      <c r="D133" s="15"/>
      <c r="E133" s="15"/>
      <c r="F133" s="16"/>
      <c r="G133" s="16"/>
      <c r="H133" s="16"/>
      <c r="I133" s="16"/>
      <c r="J133" s="16"/>
      <c r="K133" s="16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</row>
    <row r="134">
      <c r="A134" s="15"/>
      <c r="B134" s="15"/>
      <c r="C134" s="15"/>
      <c r="D134" s="15"/>
      <c r="E134" s="15"/>
      <c r="F134" s="16"/>
      <c r="G134" s="16"/>
      <c r="H134" s="16"/>
      <c r="I134" s="16"/>
      <c r="J134" s="16"/>
      <c r="K134" s="16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</row>
    <row r="135">
      <c r="A135" s="15"/>
      <c r="B135" s="15"/>
      <c r="C135" s="15"/>
      <c r="D135" s="15"/>
      <c r="E135" s="15"/>
      <c r="F135" s="16"/>
      <c r="G135" s="16"/>
      <c r="H135" s="16"/>
      <c r="I135" s="16"/>
      <c r="J135" s="16"/>
      <c r="K135" s="16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</row>
    <row r="136">
      <c r="A136" s="15"/>
      <c r="B136" s="15"/>
      <c r="C136" s="15"/>
      <c r="D136" s="15"/>
      <c r="E136" s="15"/>
      <c r="F136" s="16"/>
      <c r="G136" s="16"/>
      <c r="H136" s="16"/>
      <c r="I136" s="16"/>
      <c r="J136" s="16"/>
      <c r="K136" s="16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</row>
    <row r="137">
      <c r="A137" s="15"/>
      <c r="B137" s="15"/>
      <c r="C137" s="15"/>
      <c r="D137" s="15"/>
      <c r="E137" s="15"/>
      <c r="F137" s="16"/>
      <c r="G137" s="16"/>
      <c r="H137" s="16"/>
      <c r="I137" s="16"/>
      <c r="J137" s="16"/>
      <c r="K137" s="16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</row>
    <row r="138">
      <c r="A138" s="15"/>
      <c r="B138" s="15"/>
      <c r="C138" s="15"/>
      <c r="D138" s="15"/>
      <c r="E138" s="15"/>
      <c r="F138" s="16"/>
      <c r="G138" s="16"/>
      <c r="H138" s="16"/>
      <c r="I138" s="16"/>
      <c r="J138" s="16"/>
      <c r="K138" s="16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</row>
    <row r="139">
      <c r="A139" s="15"/>
      <c r="B139" s="15"/>
      <c r="C139" s="15"/>
      <c r="D139" s="15"/>
      <c r="E139" s="15"/>
      <c r="F139" s="16"/>
      <c r="G139" s="16"/>
      <c r="H139" s="16"/>
      <c r="I139" s="16"/>
      <c r="J139" s="16"/>
      <c r="K139" s="16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</row>
    <row r="140">
      <c r="A140" s="15"/>
      <c r="B140" s="15"/>
      <c r="C140" s="15"/>
      <c r="D140" s="15"/>
      <c r="E140" s="15"/>
      <c r="F140" s="16"/>
      <c r="G140" s="16"/>
      <c r="H140" s="16"/>
      <c r="I140" s="16"/>
      <c r="J140" s="16"/>
      <c r="K140" s="16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</row>
    <row r="141">
      <c r="A141" s="15"/>
      <c r="B141" s="15"/>
      <c r="C141" s="15"/>
      <c r="D141" s="15"/>
      <c r="E141" s="15"/>
      <c r="F141" s="16"/>
      <c r="G141" s="16"/>
      <c r="H141" s="16"/>
      <c r="I141" s="16"/>
      <c r="J141" s="16"/>
      <c r="K141" s="16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</row>
    <row r="142">
      <c r="A142" s="15"/>
      <c r="B142" s="15"/>
      <c r="C142" s="15"/>
      <c r="D142" s="15"/>
      <c r="E142" s="15"/>
      <c r="F142" s="16"/>
      <c r="G142" s="16"/>
      <c r="H142" s="16"/>
      <c r="I142" s="16"/>
      <c r="J142" s="16"/>
      <c r="K142" s="16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</row>
    <row r="143">
      <c r="A143" s="15"/>
      <c r="B143" s="15"/>
      <c r="C143" s="15"/>
      <c r="D143" s="15"/>
      <c r="E143" s="15"/>
      <c r="F143" s="16"/>
      <c r="G143" s="16"/>
      <c r="H143" s="16"/>
      <c r="I143" s="16"/>
      <c r="J143" s="16"/>
      <c r="K143" s="16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</row>
    <row r="144">
      <c r="A144" s="15"/>
      <c r="B144" s="15"/>
      <c r="C144" s="15"/>
      <c r="D144" s="15"/>
      <c r="E144" s="15"/>
      <c r="F144" s="16"/>
      <c r="G144" s="16"/>
      <c r="H144" s="16"/>
      <c r="I144" s="16"/>
      <c r="J144" s="16"/>
      <c r="K144" s="16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</row>
    <row r="145">
      <c r="A145" s="15"/>
      <c r="B145" s="15"/>
      <c r="C145" s="15"/>
      <c r="D145" s="15"/>
      <c r="E145" s="15"/>
      <c r="F145" s="16"/>
      <c r="G145" s="16"/>
      <c r="H145" s="16"/>
      <c r="I145" s="16"/>
      <c r="J145" s="16"/>
      <c r="K145" s="16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</row>
    <row r="146">
      <c r="A146" s="15"/>
      <c r="B146" s="15"/>
      <c r="C146" s="15"/>
      <c r="D146" s="15"/>
      <c r="E146" s="15"/>
      <c r="F146" s="16"/>
      <c r="G146" s="16"/>
      <c r="H146" s="16"/>
      <c r="I146" s="16"/>
      <c r="J146" s="16"/>
      <c r="K146" s="16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</row>
    <row r="147">
      <c r="A147" s="15"/>
      <c r="B147" s="15"/>
      <c r="C147" s="15"/>
      <c r="D147" s="15"/>
      <c r="E147" s="15"/>
      <c r="F147" s="16"/>
      <c r="G147" s="16"/>
      <c r="H147" s="16"/>
      <c r="I147" s="16"/>
      <c r="J147" s="16"/>
      <c r="K147" s="16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</row>
    <row r="148">
      <c r="A148" s="15"/>
      <c r="B148" s="15"/>
      <c r="C148" s="15"/>
      <c r="D148" s="15"/>
      <c r="E148" s="15"/>
      <c r="F148" s="16"/>
      <c r="G148" s="16"/>
      <c r="H148" s="16"/>
      <c r="I148" s="16"/>
      <c r="J148" s="16"/>
      <c r="K148" s="16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</row>
    <row r="149">
      <c r="A149" s="15"/>
      <c r="B149" s="15"/>
      <c r="C149" s="15"/>
      <c r="D149" s="15"/>
      <c r="E149" s="15"/>
      <c r="F149" s="16"/>
      <c r="G149" s="16"/>
      <c r="H149" s="16"/>
      <c r="I149" s="16"/>
      <c r="J149" s="16"/>
      <c r="K149" s="16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</row>
    <row r="150">
      <c r="A150" s="15"/>
      <c r="B150" s="15"/>
      <c r="C150" s="15"/>
      <c r="D150" s="15"/>
      <c r="E150" s="15"/>
      <c r="F150" s="16"/>
      <c r="G150" s="16"/>
      <c r="H150" s="16"/>
      <c r="I150" s="16"/>
      <c r="J150" s="16"/>
      <c r="K150" s="16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</row>
    <row r="151">
      <c r="A151" s="15"/>
      <c r="B151" s="15"/>
      <c r="C151" s="15"/>
      <c r="D151" s="15"/>
      <c r="E151" s="15"/>
      <c r="F151" s="16"/>
      <c r="G151" s="16"/>
      <c r="H151" s="16"/>
      <c r="I151" s="16"/>
      <c r="J151" s="16"/>
      <c r="K151" s="16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</row>
    <row r="152">
      <c r="A152" s="15"/>
      <c r="B152" s="15"/>
      <c r="C152" s="15"/>
      <c r="D152" s="15"/>
      <c r="E152" s="15"/>
      <c r="F152" s="16"/>
      <c r="G152" s="16"/>
      <c r="H152" s="16"/>
      <c r="I152" s="16"/>
      <c r="J152" s="16"/>
      <c r="K152" s="16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</row>
    <row r="153">
      <c r="A153" s="15"/>
      <c r="B153" s="15"/>
      <c r="C153" s="15"/>
      <c r="D153" s="15"/>
      <c r="E153" s="15"/>
      <c r="F153" s="16"/>
      <c r="G153" s="16"/>
      <c r="H153" s="16"/>
      <c r="I153" s="16"/>
      <c r="J153" s="16"/>
      <c r="K153" s="16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</row>
    <row r="154">
      <c r="A154" s="15"/>
      <c r="B154" s="15"/>
      <c r="C154" s="15"/>
      <c r="D154" s="15"/>
      <c r="E154" s="15"/>
      <c r="F154" s="16"/>
      <c r="G154" s="16"/>
      <c r="H154" s="16"/>
      <c r="I154" s="16"/>
      <c r="J154" s="16"/>
      <c r="K154" s="16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</row>
    <row r="155">
      <c r="A155" s="15"/>
      <c r="B155" s="15"/>
      <c r="C155" s="15"/>
      <c r="D155" s="15"/>
      <c r="E155" s="15"/>
      <c r="F155" s="16"/>
      <c r="G155" s="16"/>
      <c r="H155" s="16"/>
      <c r="I155" s="16"/>
      <c r="J155" s="16"/>
      <c r="K155" s="16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</row>
    <row r="156">
      <c r="A156" s="15"/>
      <c r="B156" s="15"/>
      <c r="C156" s="15"/>
      <c r="D156" s="15"/>
      <c r="E156" s="15"/>
      <c r="F156" s="16"/>
      <c r="G156" s="16"/>
      <c r="H156" s="16"/>
      <c r="I156" s="16"/>
      <c r="J156" s="16"/>
      <c r="K156" s="16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</row>
    <row r="157">
      <c r="A157" s="15"/>
      <c r="B157" s="15"/>
      <c r="C157" s="15"/>
      <c r="D157" s="15"/>
      <c r="E157" s="15"/>
      <c r="F157" s="16"/>
      <c r="G157" s="16"/>
      <c r="H157" s="16"/>
      <c r="I157" s="16"/>
      <c r="J157" s="16"/>
      <c r="K157" s="16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</row>
    <row r="158">
      <c r="A158" s="15"/>
      <c r="B158" s="15"/>
      <c r="C158" s="15"/>
      <c r="D158" s="15"/>
      <c r="E158" s="15"/>
      <c r="F158" s="16"/>
      <c r="G158" s="16"/>
      <c r="H158" s="16"/>
      <c r="I158" s="16"/>
      <c r="J158" s="16"/>
      <c r="K158" s="16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</row>
    <row r="159">
      <c r="A159" s="15"/>
      <c r="B159" s="15"/>
      <c r="C159" s="15"/>
      <c r="D159" s="15"/>
      <c r="E159" s="15"/>
      <c r="F159" s="16"/>
      <c r="G159" s="16"/>
      <c r="H159" s="16"/>
      <c r="I159" s="16"/>
      <c r="J159" s="16"/>
      <c r="K159" s="16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</row>
    <row r="160">
      <c r="A160" s="15"/>
      <c r="B160" s="15"/>
      <c r="C160" s="15"/>
      <c r="D160" s="15"/>
      <c r="E160" s="15"/>
      <c r="F160" s="16"/>
      <c r="G160" s="16"/>
      <c r="H160" s="16"/>
      <c r="I160" s="16"/>
      <c r="J160" s="16"/>
      <c r="K160" s="16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</row>
    <row r="161">
      <c r="A161" s="15"/>
      <c r="B161" s="15"/>
      <c r="C161" s="15"/>
      <c r="D161" s="15"/>
      <c r="E161" s="15"/>
      <c r="F161" s="16"/>
      <c r="G161" s="16"/>
      <c r="H161" s="16"/>
      <c r="I161" s="16"/>
      <c r="J161" s="16"/>
      <c r="K161" s="16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</row>
    <row r="162">
      <c r="A162" s="15"/>
      <c r="B162" s="15"/>
      <c r="C162" s="15"/>
      <c r="D162" s="15"/>
      <c r="E162" s="15"/>
      <c r="F162" s="16"/>
      <c r="G162" s="16"/>
      <c r="H162" s="16"/>
      <c r="I162" s="16"/>
      <c r="J162" s="16"/>
      <c r="K162" s="16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</row>
    <row r="163">
      <c r="A163" s="15"/>
      <c r="B163" s="15"/>
      <c r="C163" s="15"/>
      <c r="D163" s="15"/>
      <c r="E163" s="15"/>
      <c r="F163" s="16"/>
      <c r="G163" s="16"/>
      <c r="H163" s="16"/>
      <c r="I163" s="16"/>
      <c r="J163" s="16"/>
      <c r="K163" s="16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</row>
    <row r="164">
      <c r="A164" s="15"/>
      <c r="B164" s="15"/>
      <c r="C164" s="15"/>
      <c r="D164" s="15"/>
      <c r="E164" s="15"/>
      <c r="F164" s="16"/>
      <c r="G164" s="16"/>
      <c r="H164" s="16"/>
      <c r="I164" s="16"/>
      <c r="J164" s="16"/>
      <c r="K164" s="16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</row>
    <row r="165">
      <c r="A165" s="15"/>
      <c r="B165" s="15"/>
      <c r="C165" s="15"/>
      <c r="D165" s="15"/>
      <c r="E165" s="15"/>
      <c r="F165" s="16"/>
      <c r="G165" s="16"/>
      <c r="H165" s="16"/>
      <c r="I165" s="16"/>
      <c r="J165" s="16"/>
      <c r="K165" s="16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</row>
    <row r="166">
      <c r="A166" s="15"/>
      <c r="B166" s="15"/>
      <c r="C166" s="15"/>
      <c r="D166" s="15"/>
      <c r="E166" s="15"/>
      <c r="F166" s="16"/>
      <c r="G166" s="16"/>
      <c r="H166" s="16"/>
      <c r="I166" s="16"/>
      <c r="J166" s="16"/>
      <c r="K166" s="16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</row>
    <row r="167">
      <c r="A167" s="15"/>
      <c r="B167" s="15"/>
      <c r="C167" s="15"/>
      <c r="D167" s="15"/>
      <c r="E167" s="15"/>
      <c r="F167" s="16"/>
      <c r="G167" s="16"/>
      <c r="H167" s="16"/>
      <c r="I167" s="16"/>
      <c r="J167" s="16"/>
      <c r="K167" s="16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</row>
    <row r="168">
      <c r="A168" s="15"/>
      <c r="B168" s="15"/>
      <c r="C168" s="15"/>
      <c r="D168" s="15"/>
      <c r="E168" s="15"/>
      <c r="F168" s="16"/>
      <c r="G168" s="16"/>
      <c r="H168" s="16"/>
      <c r="I168" s="16"/>
      <c r="J168" s="16"/>
      <c r="K168" s="16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</row>
    <row r="169">
      <c r="A169" s="15"/>
      <c r="B169" s="15"/>
      <c r="C169" s="15"/>
      <c r="D169" s="15"/>
      <c r="E169" s="15"/>
      <c r="F169" s="16"/>
      <c r="G169" s="16"/>
      <c r="H169" s="16"/>
      <c r="I169" s="16"/>
      <c r="J169" s="16"/>
      <c r="K169" s="16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</row>
    <row r="170">
      <c r="A170" s="15"/>
      <c r="B170" s="15"/>
      <c r="C170" s="15"/>
      <c r="D170" s="15"/>
      <c r="E170" s="15"/>
      <c r="F170" s="16"/>
      <c r="G170" s="16"/>
      <c r="H170" s="16"/>
      <c r="I170" s="16"/>
      <c r="J170" s="16"/>
      <c r="K170" s="16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</row>
    <row r="171">
      <c r="A171" s="15"/>
      <c r="B171" s="15"/>
      <c r="C171" s="15"/>
      <c r="D171" s="15"/>
      <c r="E171" s="15"/>
      <c r="F171" s="16"/>
      <c r="G171" s="16"/>
      <c r="H171" s="16"/>
      <c r="I171" s="16"/>
      <c r="J171" s="16"/>
      <c r="K171" s="16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</row>
    <row r="172">
      <c r="A172" s="15"/>
      <c r="B172" s="15"/>
      <c r="C172" s="15"/>
      <c r="D172" s="15"/>
      <c r="E172" s="15"/>
      <c r="F172" s="16"/>
      <c r="G172" s="16"/>
      <c r="H172" s="16"/>
      <c r="I172" s="16"/>
      <c r="J172" s="16"/>
      <c r="K172" s="16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</row>
    <row r="173">
      <c r="A173" s="15"/>
      <c r="B173" s="15"/>
      <c r="C173" s="15"/>
      <c r="D173" s="15"/>
      <c r="E173" s="15"/>
      <c r="F173" s="16"/>
      <c r="G173" s="16"/>
      <c r="H173" s="16"/>
      <c r="I173" s="16"/>
      <c r="J173" s="16"/>
      <c r="K173" s="16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</row>
    <row r="174">
      <c r="A174" s="15"/>
      <c r="B174" s="15"/>
      <c r="C174" s="15"/>
      <c r="D174" s="15"/>
      <c r="E174" s="15"/>
      <c r="F174" s="16"/>
      <c r="G174" s="16"/>
      <c r="H174" s="16"/>
      <c r="I174" s="16"/>
      <c r="J174" s="16"/>
      <c r="K174" s="16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</row>
    <row r="175">
      <c r="A175" s="15"/>
      <c r="B175" s="15"/>
      <c r="C175" s="15"/>
      <c r="D175" s="15"/>
      <c r="E175" s="15"/>
      <c r="F175" s="16"/>
      <c r="G175" s="16"/>
      <c r="H175" s="16"/>
      <c r="I175" s="16"/>
      <c r="J175" s="16"/>
      <c r="K175" s="16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</row>
    <row r="176">
      <c r="A176" s="15"/>
      <c r="B176" s="15"/>
      <c r="C176" s="15"/>
      <c r="D176" s="15"/>
      <c r="E176" s="15"/>
      <c r="F176" s="16"/>
      <c r="G176" s="16"/>
      <c r="H176" s="16"/>
      <c r="I176" s="16"/>
      <c r="J176" s="16"/>
      <c r="K176" s="16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</row>
    <row r="177">
      <c r="A177" s="15"/>
      <c r="B177" s="15"/>
      <c r="C177" s="15"/>
      <c r="D177" s="15"/>
      <c r="E177" s="15"/>
      <c r="F177" s="16"/>
      <c r="G177" s="16"/>
      <c r="H177" s="16"/>
      <c r="I177" s="16"/>
      <c r="J177" s="16"/>
      <c r="K177" s="16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</row>
    <row r="178">
      <c r="A178" s="15"/>
      <c r="B178" s="15"/>
      <c r="C178" s="15"/>
      <c r="D178" s="15"/>
      <c r="E178" s="15"/>
      <c r="F178" s="16"/>
      <c r="G178" s="16"/>
      <c r="H178" s="16"/>
      <c r="I178" s="16"/>
      <c r="J178" s="16"/>
      <c r="K178" s="16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</row>
    <row r="179">
      <c r="A179" s="15"/>
      <c r="B179" s="15"/>
      <c r="C179" s="15"/>
      <c r="D179" s="15"/>
      <c r="E179" s="15"/>
      <c r="F179" s="16"/>
      <c r="G179" s="16"/>
      <c r="H179" s="16"/>
      <c r="I179" s="16"/>
      <c r="J179" s="16"/>
      <c r="K179" s="16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</row>
    <row r="180">
      <c r="A180" s="15"/>
      <c r="B180" s="15"/>
      <c r="C180" s="15"/>
      <c r="D180" s="15"/>
      <c r="E180" s="15"/>
      <c r="F180" s="16"/>
      <c r="G180" s="16"/>
      <c r="H180" s="16"/>
      <c r="I180" s="16"/>
      <c r="J180" s="16"/>
      <c r="K180" s="16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</row>
    <row r="181">
      <c r="A181" s="15"/>
      <c r="B181" s="15"/>
      <c r="C181" s="15"/>
      <c r="D181" s="15"/>
      <c r="E181" s="15"/>
      <c r="F181" s="16"/>
      <c r="G181" s="16"/>
      <c r="H181" s="16"/>
      <c r="I181" s="16"/>
      <c r="J181" s="16"/>
      <c r="K181" s="16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</row>
    <row r="182">
      <c r="A182" s="15"/>
      <c r="B182" s="15"/>
      <c r="C182" s="15"/>
      <c r="D182" s="15"/>
      <c r="E182" s="15"/>
      <c r="F182" s="16"/>
      <c r="G182" s="16"/>
      <c r="H182" s="16"/>
      <c r="I182" s="16"/>
      <c r="J182" s="16"/>
      <c r="K182" s="16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</row>
    <row r="183">
      <c r="A183" s="15"/>
      <c r="B183" s="15"/>
      <c r="C183" s="15"/>
      <c r="D183" s="15"/>
      <c r="E183" s="15"/>
      <c r="F183" s="16"/>
      <c r="G183" s="16"/>
      <c r="H183" s="16"/>
      <c r="I183" s="16"/>
      <c r="J183" s="16"/>
      <c r="K183" s="16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</row>
    <row r="184">
      <c r="A184" s="15"/>
      <c r="B184" s="15"/>
      <c r="C184" s="15"/>
      <c r="D184" s="15"/>
      <c r="E184" s="15"/>
      <c r="F184" s="16"/>
      <c r="G184" s="16"/>
      <c r="H184" s="16"/>
      <c r="I184" s="16"/>
      <c r="J184" s="16"/>
      <c r="K184" s="16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</row>
    <row r="185">
      <c r="A185" s="15"/>
      <c r="B185" s="15"/>
      <c r="C185" s="15"/>
      <c r="D185" s="15"/>
      <c r="E185" s="15"/>
      <c r="F185" s="16"/>
      <c r="G185" s="16"/>
      <c r="H185" s="16"/>
      <c r="I185" s="16"/>
      <c r="J185" s="16"/>
      <c r="K185" s="16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</row>
    <row r="186">
      <c r="A186" s="15"/>
      <c r="B186" s="15"/>
      <c r="C186" s="15"/>
      <c r="D186" s="15"/>
      <c r="E186" s="15"/>
      <c r="F186" s="16"/>
      <c r="G186" s="16"/>
      <c r="H186" s="16"/>
      <c r="I186" s="16"/>
      <c r="J186" s="16"/>
      <c r="K186" s="16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</row>
    <row r="187">
      <c r="A187" s="15"/>
      <c r="B187" s="15"/>
      <c r="C187" s="15"/>
      <c r="D187" s="15"/>
      <c r="E187" s="15"/>
      <c r="F187" s="16"/>
      <c r="G187" s="16"/>
      <c r="H187" s="16"/>
      <c r="I187" s="16"/>
      <c r="J187" s="16"/>
      <c r="K187" s="16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</row>
    <row r="188">
      <c r="A188" s="15"/>
      <c r="B188" s="15"/>
      <c r="C188" s="15"/>
      <c r="D188" s="15"/>
      <c r="E188" s="15"/>
      <c r="F188" s="16"/>
      <c r="G188" s="16"/>
      <c r="H188" s="16"/>
      <c r="I188" s="16"/>
      <c r="J188" s="16"/>
      <c r="K188" s="16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</row>
    <row r="189">
      <c r="A189" s="15"/>
      <c r="B189" s="15"/>
      <c r="C189" s="15"/>
      <c r="D189" s="15"/>
      <c r="E189" s="15"/>
      <c r="F189" s="16"/>
      <c r="G189" s="16"/>
      <c r="H189" s="16"/>
      <c r="I189" s="16"/>
      <c r="J189" s="16"/>
      <c r="K189" s="16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</row>
    <row r="190">
      <c r="A190" s="15"/>
      <c r="B190" s="15"/>
      <c r="C190" s="15"/>
      <c r="D190" s="15"/>
      <c r="E190" s="15"/>
      <c r="F190" s="16"/>
      <c r="G190" s="16"/>
      <c r="H190" s="16"/>
      <c r="I190" s="16"/>
      <c r="J190" s="16"/>
      <c r="K190" s="16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</row>
    <row r="191">
      <c r="A191" s="15"/>
      <c r="B191" s="15"/>
      <c r="C191" s="15"/>
      <c r="D191" s="15"/>
      <c r="E191" s="15"/>
      <c r="F191" s="16"/>
      <c r="G191" s="16"/>
      <c r="H191" s="16"/>
      <c r="I191" s="16"/>
      <c r="J191" s="16"/>
      <c r="K191" s="16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</row>
    <row r="192">
      <c r="A192" s="15"/>
      <c r="B192" s="15"/>
      <c r="C192" s="15"/>
      <c r="D192" s="15"/>
      <c r="E192" s="15"/>
      <c r="F192" s="16"/>
      <c r="G192" s="16"/>
      <c r="H192" s="16"/>
      <c r="I192" s="16"/>
      <c r="J192" s="16"/>
      <c r="K192" s="16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</row>
    <row r="193">
      <c r="A193" s="15"/>
      <c r="B193" s="15"/>
      <c r="C193" s="15"/>
      <c r="D193" s="15"/>
      <c r="E193" s="15"/>
      <c r="F193" s="16"/>
      <c r="G193" s="16"/>
      <c r="H193" s="16"/>
      <c r="I193" s="16"/>
      <c r="J193" s="16"/>
      <c r="K193" s="16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</row>
    <row r="194">
      <c r="A194" s="15"/>
      <c r="B194" s="15"/>
      <c r="C194" s="15"/>
      <c r="D194" s="15"/>
      <c r="E194" s="15"/>
      <c r="F194" s="16"/>
      <c r="G194" s="16"/>
      <c r="H194" s="16"/>
      <c r="I194" s="16"/>
      <c r="J194" s="16"/>
      <c r="K194" s="16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</row>
    <row r="195">
      <c r="A195" s="15"/>
      <c r="B195" s="15"/>
      <c r="C195" s="15"/>
      <c r="D195" s="15"/>
      <c r="E195" s="15"/>
      <c r="F195" s="16"/>
      <c r="G195" s="16"/>
      <c r="H195" s="16"/>
      <c r="I195" s="16"/>
      <c r="J195" s="16"/>
      <c r="K195" s="16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</row>
    <row r="196">
      <c r="A196" s="15"/>
      <c r="B196" s="15"/>
      <c r="C196" s="15"/>
      <c r="D196" s="15"/>
      <c r="E196" s="15"/>
      <c r="F196" s="16"/>
      <c r="G196" s="16"/>
      <c r="H196" s="16"/>
      <c r="I196" s="16"/>
      <c r="J196" s="16"/>
      <c r="K196" s="16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</row>
    <row r="197">
      <c r="A197" s="15"/>
      <c r="B197" s="15"/>
      <c r="C197" s="15"/>
      <c r="D197" s="15"/>
      <c r="E197" s="15"/>
      <c r="F197" s="16"/>
      <c r="G197" s="16"/>
      <c r="H197" s="16"/>
      <c r="I197" s="16"/>
      <c r="J197" s="16"/>
      <c r="K197" s="16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</row>
    <row r="198">
      <c r="A198" s="15"/>
      <c r="B198" s="15"/>
      <c r="C198" s="15"/>
      <c r="D198" s="15"/>
      <c r="E198" s="15"/>
      <c r="F198" s="16"/>
      <c r="G198" s="16"/>
      <c r="H198" s="16"/>
      <c r="I198" s="16"/>
      <c r="J198" s="16"/>
      <c r="K198" s="16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</row>
    <row r="199">
      <c r="A199" s="15"/>
      <c r="B199" s="15"/>
      <c r="C199" s="15"/>
      <c r="D199" s="15"/>
      <c r="E199" s="15"/>
      <c r="F199" s="16"/>
      <c r="G199" s="16"/>
      <c r="H199" s="16"/>
      <c r="I199" s="16"/>
      <c r="J199" s="16"/>
      <c r="K199" s="16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</row>
    <row r="200">
      <c r="A200" s="15"/>
      <c r="B200" s="15"/>
      <c r="C200" s="15"/>
      <c r="D200" s="15"/>
      <c r="E200" s="15"/>
      <c r="F200" s="16"/>
      <c r="G200" s="16"/>
      <c r="H200" s="16"/>
      <c r="I200" s="16"/>
      <c r="J200" s="16"/>
      <c r="K200" s="16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</row>
    <row r="201">
      <c r="A201" s="15"/>
      <c r="B201" s="15"/>
      <c r="C201" s="15"/>
      <c r="D201" s="15"/>
      <c r="E201" s="15"/>
      <c r="F201" s="16"/>
      <c r="G201" s="16"/>
      <c r="H201" s="16"/>
      <c r="I201" s="16"/>
      <c r="J201" s="16"/>
      <c r="K201" s="16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</row>
    <row r="202">
      <c r="A202" s="15"/>
      <c r="B202" s="15"/>
      <c r="C202" s="15"/>
      <c r="D202" s="15"/>
      <c r="E202" s="15"/>
      <c r="F202" s="16"/>
      <c r="G202" s="16"/>
      <c r="H202" s="16"/>
      <c r="I202" s="16"/>
      <c r="J202" s="16"/>
      <c r="K202" s="16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</row>
    <row r="203">
      <c r="A203" s="15"/>
      <c r="B203" s="15"/>
      <c r="C203" s="15"/>
      <c r="D203" s="15"/>
      <c r="E203" s="15"/>
      <c r="F203" s="16"/>
      <c r="G203" s="16"/>
      <c r="H203" s="16"/>
      <c r="I203" s="16"/>
      <c r="J203" s="16"/>
      <c r="K203" s="16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</row>
    <row r="204">
      <c r="A204" s="15"/>
      <c r="B204" s="15"/>
      <c r="C204" s="15"/>
      <c r="D204" s="15"/>
      <c r="E204" s="15"/>
      <c r="F204" s="16"/>
      <c r="G204" s="16"/>
      <c r="H204" s="16"/>
      <c r="I204" s="16"/>
      <c r="J204" s="16"/>
      <c r="K204" s="16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</row>
    <row r="205">
      <c r="A205" s="15"/>
      <c r="B205" s="15"/>
      <c r="C205" s="15"/>
      <c r="D205" s="15"/>
      <c r="E205" s="15"/>
      <c r="F205" s="16"/>
      <c r="G205" s="16"/>
      <c r="H205" s="16"/>
      <c r="I205" s="16"/>
      <c r="J205" s="16"/>
      <c r="K205" s="16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</row>
  </sheetData>
  <mergeCells count="94">
    <mergeCell ref="P11:Q13"/>
    <mergeCell ref="P14:Q14"/>
    <mergeCell ref="P15:Q16"/>
    <mergeCell ref="R15:R16"/>
    <mergeCell ref="S15:S16"/>
    <mergeCell ref="T15:T16"/>
    <mergeCell ref="U15:U16"/>
    <mergeCell ref="O15:O16"/>
    <mergeCell ref="O17:O18"/>
    <mergeCell ref="P17:Q18"/>
    <mergeCell ref="R17:R18"/>
    <mergeCell ref="S17:S18"/>
    <mergeCell ref="T17:T18"/>
    <mergeCell ref="U17:U18"/>
    <mergeCell ref="C74:K74"/>
    <mergeCell ref="C75:I75"/>
    <mergeCell ref="C77:K78"/>
    <mergeCell ref="I80:K80"/>
    <mergeCell ref="I87:K87"/>
    <mergeCell ref="I90:K90"/>
    <mergeCell ref="I92:K92"/>
    <mergeCell ref="O22:O34"/>
    <mergeCell ref="P22:Q34"/>
    <mergeCell ref="R22:R34"/>
    <mergeCell ref="S22:S34"/>
    <mergeCell ref="T22:T34"/>
    <mergeCell ref="U22:U34"/>
    <mergeCell ref="N73:Q73"/>
    <mergeCell ref="V29:AA29"/>
    <mergeCell ref="V30:AA30"/>
    <mergeCell ref="V31:AA31"/>
    <mergeCell ref="V32:AA32"/>
    <mergeCell ref="V33:AA33"/>
    <mergeCell ref="V34:AA34"/>
    <mergeCell ref="V23:AA23"/>
    <mergeCell ref="V24:AA24"/>
    <mergeCell ref="V25:AA25"/>
    <mergeCell ref="V26:AA26"/>
    <mergeCell ref="V27:AA27"/>
    <mergeCell ref="V28:AA28"/>
    <mergeCell ref="B29:B36"/>
    <mergeCell ref="P44:Q44"/>
    <mergeCell ref="P45:Q45"/>
    <mergeCell ref="P46:Q46"/>
    <mergeCell ref="O35:AA35"/>
    <mergeCell ref="O36:AE36"/>
    <mergeCell ref="O39:AB39"/>
    <mergeCell ref="P40:Q40"/>
    <mergeCell ref="P41:Q41"/>
    <mergeCell ref="P42:Q42"/>
    <mergeCell ref="P43:Q43"/>
    <mergeCell ref="C2:K3"/>
    <mergeCell ref="O2:AG3"/>
    <mergeCell ref="I5:K5"/>
    <mergeCell ref="O5:U5"/>
    <mergeCell ref="V5:AD5"/>
    <mergeCell ref="AE5:AG5"/>
    <mergeCell ref="V6:AA6"/>
    <mergeCell ref="V8:AA8"/>
    <mergeCell ref="V9:AA9"/>
    <mergeCell ref="P6:Q6"/>
    <mergeCell ref="P7:Q7"/>
    <mergeCell ref="V7:AA7"/>
    <mergeCell ref="O8:O9"/>
    <mergeCell ref="P8:Q9"/>
    <mergeCell ref="R8:R9"/>
    <mergeCell ref="S8:S9"/>
    <mergeCell ref="T8:T9"/>
    <mergeCell ref="U8:U9"/>
    <mergeCell ref="O11:O13"/>
    <mergeCell ref="R11:R13"/>
    <mergeCell ref="S11:S13"/>
    <mergeCell ref="T11:T13"/>
    <mergeCell ref="U11:U13"/>
    <mergeCell ref="P10:Q10"/>
    <mergeCell ref="V10:AA10"/>
    <mergeCell ref="V11:AA11"/>
    <mergeCell ref="V12:AA12"/>
    <mergeCell ref="V13:AA13"/>
    <mergeCell ref="V14:AA14"/>
    <mergeCell ref="V15:AA15"/>
    <mergeCell ref="O19:O21"/>
    <mergeCell ref="P19:Q21"/>
    <mergeCell ref="R19:R21"/>
    <mergeCell ref="S19:S21"/>
    <mergeCell ref="T19:T21"/>
    <mergeCell ref="U19:U21"/>
    <mergeCell ref="V16:AA16"/>
    <mergeCell ref="V17:AA17"/>
    <mergeCell ref="V18:AA18"/>
    <mergeCell ref="V19:AA19"/>
    <mergeCell ref="V20:AA20"/>
    <mergeCell ref="V21:AA21"/>
    <mergeCell ref="V22:AA22"/>
  </mergeCells>
  <hyperlinks>
    <hyperlink r:id="rId1" ref="P7"/>
    <hyperlink r:id="rId2" ref="V7"/>
    <hyperlink r:id="rId3" ref="P8"/>
    <hyperlink r:id="rId4" ref="V8"/>
    <hyperlink r:id="rId5" ref="V9"/>
    <hyperlink r:id="rId6" ref="P10"/>
    <hyperlink r:id="rId7" ref="V10"/>
    <hyperlink r:id="rId8" ref="P11"/>
    <hyperlink r:id="rId9" ref="V11"/>
    <hyperlink r:id="rId10" ref="V12"/>
    <hyperlink r:id="rId11" ref="V13"/>
    <hyperlink r:id="rId12" ref="P14"/>
    <hyperlink r:id="rId13" ref="V14"/>
    <hyperlink r:id="rId14" ref="P15"/>
    <hyperlink r:id="rId15" ref="V15"/>
    <hyperlink r:id="rId16" ref="E16"/>
    <hyperlink r:id="rId17" ref="V16"/>
    <hyperlink r:id="rId18" ref="P17"/>
    <hyperlink r:id="rId19" ref="V17"/>
    <hyperlink r:id="rId20" ref="V18"/>
    <hyperlink r:id="rId21" ref="P19"/>
    <hyperlink r:id="rId22" ref="V19"/>
    <hyperlink r:id="rId23" ref="V20"/>
    <hyperlink r:id="rId24" ref="V21"/>
    <hyperlink r:id="rId25" ref="V22"/>
    <hyperlink r:id="rId26" ref="V23"/>
    <hyperlink r:id="rId27" ref="V24"/>
    <hyperlink r:id="rId28" ref="V25"/>
    <hyperlink r:id="rId29" ref="V26"/>
    <hyperlink r:id="rId30" ref="V27"/>
    <hyperlink r:id="rId31" ref="V28"/>
    <hyperlink r:id="rId32" ref="V29"/>
    <hyperlink r:id="rId33" ref="V30"/>
    <hyperlink r:id="rId34" ref="V31"/>
    <hyperlink r:id="rId35" ref="V32"/>
    <hyperlink r:id="rId36" ref="V33"/>
    <hyperlink r:id="rId37" ref="V34"/>
    <hyperlink r:id="rId38" ref="E36"/>
    <hyperlink r:id="rId39" ref="E46"/>
    <hyperlink r:id="rId40" ref="E47"/>
    <hyperlink r:id="rId41" ref="E62"/>
    <hyperlink r:id="rId42" ref="E63"/>
    <hyperlink r:id="rId43" ref="E66"/>
    <hyperlink r:id="rId44" ref="E73"/>
  </hyperlinks>
  <printOptions horizontalCentered="1"/>
  <pageMargins bottom="0.75" footer="0.0" header="0.0" left="0.7" right="0.7" top="0.75"/>
  <pageSetup cellComments="atEnd" orientation="landscape" pageOrder="overThenDown"/>
  <drawing r:id="rId45"/>
  <tableParts count="1">
    <tablePart r:id="rId47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>
      <pane ySplit="4.0" topLeftCell="A5" activePane="bottomLeft" state="frozen"/>
      <selection activeCell="B6" sqref="B6" pane="bottomLeft"/>
    </sheetView>
  </sheetViews>
  <sheetFormatPr customHeight="1" defaultColWidth="11.22" defaultRowHeight="15.75"/>
  <cols>
    <col customWidth="1" min="1" max="1" width="2.67"/>
    <col customWidth="1" min="2" max="2" width="22.44"/>
    <col customWidth="1" min="3" max="3" width="41.67"/>
    <col customWidth="1" min="4" max="4" width="37.0"/>
    <col customWidth="1" min="5" max="6" width="31.89"/>
    <col customWidth="1" min="7" max="9" width="2.44"/>
    <col customWidth="1" min="10" max="10" width="6.89"/>
    <col customWidth="1" min="11" max="11" width="24.67"/>
    <col customWidth="1" min="12" max="12" width="7.56"/>
    <col customWidth="1" min="13" max="19" width="4.67"/>
    <col customWidth="1" min="20" max="20" width="3.11"/>
    <col customWidth="1" min="21" max="21" width="3.44"/>
    <col customWidth="1" min="22" max="22" width="11.89"/>
    <col customWidth="1" min="23" max="24" width="14.56"/>
  </cols>
  <sheetData>
    <row r="1" ht="11.25" customHeight="1">
      <c r="A1" s="241"/>
      <c r="B1" s="242"/>
      <c r="C1" s="242"/>
      <c r="D1" s="242"/>
      <c r="E1" s="242"/>
      <c r="F1" s="242"/>
      <c r="G1" s="243"/>
      <c r="H1" s="243"/>
      <c r="I1" s="243"/>
      <c r="J1" s="243"/>
      <c r="K1" s="243"/>
      <c r="L1" s="243"/>
      <c r="M1" s="243"/>
      <c r="N1" s="243"/>
      <c r="O1" s="243"/>
      <c r="P1" s="243"/>
      <c r="Q1" s="243"/>
      <c r="R1" s="243"/>
      <c r="S1" s="243"/>
      <c r="T1" s="243"/>
      <c r="U1" s="243"/>
      <c r="V1" s="243"/>
      <c r="W1" s="243"/>
      <c r="X1" s="243"/>
      <c r="Y1" s="243"/>
      <c r="Z1" s="243"/>
      <c r="AA1" s="243"/>
      <c r="AB1" s="243"/>
      <c r="AC1" s="243"/>
      <c r="AD1" s="243"/>
      <c r="AE1" s="243"/>
      <c r="AF1" s="243"/>
      <c r="AG1" s="243"/>
      <c r="AH1" s="243"/>
    </row>
    <row r="2">
      <c r="A2" s="244"/>
      <c r="B2" s="245"/>
      <c r="C2" s="245"/>
      <c r="D2" s="245" t="s">
        <v>241</v>
      </c>
      <c r="E2" s="245"/>
      <c r="F2" s="245"/>
      <c r="G2" s="243"/>
      <c r="H2" s="243"/>
      <c r="I2" s="243"/>
      <c r="J2" s="243"/>
      <c r="K2" s="243"/>
      <c r="L2" s="243"/>
      <c r="M2" s="243"/>
      <c r="N2" s="243"/>
      <c r="O2" s="243"/>
      <c r="P2" s="243"/>
      <c r="Q2" s="243"/>
      <c r="R2" s="243"/>
      <c r="S2" s="243"/>
      <c r="T2" s="243"/>
      <c r="U2" s="243"/>
      <c r="V2" s="243"/>
      <c r="W2" s="243"/>
      <c r="X2" s="243"/>
      <c r="Y2" s="243"/>
      <c r="Z2" s="243"/>
      <c r="AA2" s="243"/>
      <c r="AB2" s="243"/>
      <c r="AC2" s="243"/>
      <c r="AD2" s="243"/>
      <c r="AE2" s="243"/>
      <c r="AF2" s="243"/>
      <c r="AG2" s="243"/>
      <c r="AH2" s="243"/>
    </row>
    <row r="3" ht="21.0" customHeight="1">
      <c r="A3" s="246"/>
      <c r="B3" s="247" t="s">
        <v>242</v>
      </c>
      <c r="C3" s="248" t="s">
        <v>243</v>
      </c>
      <c r="D3" s="249" t="s">
        <v>244</v>
      </c>
      <c r="E3" s="249" t="s">
        <v>245</v>
      </c>
      <c r="F3" s="250" t="s">
        <v>246</v>
      </c>
      <c r="G3" s="243"/>
      <c r="H3" s="243"/>
      <c r="I3" s="243"/>
      <c r="J3" s="243"/>
      <c r="K3" s="243"/>
      <c r="L3" s="243"/>
      <c r="M3" s="243"/>
      <c r="N3" s="243"/>
      <c r="O3" s="243"/>
      <c r="P3" s="243"/>
      <c r="Q3" s="243"/>
      <c r="R3" s="243"/>
      <c r="S3" s="243"/>
      <c r="T3" s="243"/>
      <c r="U3" s="243"/>
      <c r="V3" s="243"/>
      <c r="W3" s="243"/>
      <c r="X3" s="243"/>
      <c r="Y3" s="243"/>
      <c r="Z3" s="243"/>
      <c r="AA3" s="243"/>
      <c r="AB3" s="243"/>
      <c r="AC3" s="243"/>
      <c r="AD3" s="243"/>
      <c r="AE3" s="243"/>
      <c r="AF3" s="243"/>
      <c r="AG3" s="243"/>
      <c r="AH3" s="243"/>
    </row>
    <row r="4" ht="21.0" customHeight="1">
      <c r="A4" s="246"/>
      <c r="B4" s="251"/>
      <c r="C4" s="252" t="s">
        <v>247</v>
      </c>
      <c r="D4" s="253"/>
      <c r="E4" s="254" t="s">
        <v>248</v>
      </c>
      <c r="F4" s="254" t="s">
        <v>249</v>
      </c>
      <c r="G4" s="243"/>
      <c r="H4" s="243"/>
      <c r="I4" s="243"/>
      <c r="J4" s="243"/>
      <c r="K4" s="243"/>
      <c r="L4" s="243"/>
      <c r="M4" s="243"/>
      <c r="N4" s="243"/>
      <c r="O4" s="243"/>
      <c r="P4" s="243"/>
      <c r="Q4" s="243"/>
      <c r="R4" s="243"/>
      <c r="S4" s="243"/>
      <c r="T4" s="243"/>
      <c r="U4" s="243"/>
      <c r="V4" s="243"/>
      <c r="W4" s="243"/>
      <c r="X4" s="243"/>
      <c r="Y4" s="243"/>
      <c r="Z4" s="243"/>
      <c r="AA4" s="243"/>
      <c r="AB4" s="243"/>
      <c r="AC4" s="243"/>
      <c r="AD4" s="243"/>
      <c r="AE4" s="243"/>
      <c r="AF4" s="243"/>
      <c r="AG4" s="243"/>
      <c r="AH4" s="243"/>
    </row>
    <row r="5" ht="94.5" customHeight="1">
      <c r="A5" s="246"/>
      <c r="B5" s="255" t="s">
        <v>250</v>
      </c>
      <c r="C5" s="256"/>
      <c r="E5" s="257" t="s">
        <v>251</v>
      </c>
      <c r="F5" s="257" t="s">
        <v>252</v>
      </c>
      <c r="G5" s="243"/>
      <c r="H5" s="243"/>
      <c r="I5" s="243"/>
      <c r="J5" s="243"/>
      <c r="K5" s="243"/>
      <c r="L5" s="243"/>
      <c r="M5" s="243"/>
      <c r="N5" s="243"/>
      <c r="O5" s="243"/>
      <c r="P5" s="243"/>
      <c r="Q5" s="243"/>
      <c r="R5" s="243"/>
      <c r="S5" s="243"/>
      <c r="T5" s="243"/>
      <c r="U5" s="243"/>
      <c r="V5" s="243"/>
      <c r="W5" s="243"/>
      <c r="X5" s="243"/>
      <c r="Y5" s="243"/>
      <c r="Z5" s="243"/>
      <c r="AA5" s="243"/>
      <c r="AB5" s="243"/>
      <c r="AC5" s="243"/>
      <c r="AD5" s="243"/>
      <c r="AE5" s="243"/>
      <c r="AF5" s="243"/>
      <c r="AG5" s="243"/>
      <c r="AH5" s="243"/>
    </row>
    <row r="6" ht="86.25" customHeight="1">
      <c r="A6" s="246"/>
      <c r="B6" s="258"/>
      <c r="G6" s="243"/>
      <c r="H6" s="243"/>
      <c r="I6" s="243"/>
      <c r="J6" s="243"/>
      <c r="K6" s="243"/>
      <c r="L6" s="243"/>
      <c r="M6" s="243"/>
      <c r="N6" s="243"/>
      <c r="O6" s="243"/>
      <c r="P6" s="243"/>
      <c r="Q6" s="243"/>
      <c r="R6" s="243"/>
      <c r="S6" s="243"/>
      <c r="T6" s="243"/>
      <c r="U6" s="243"/>
      <c r="V6" s="243"/>
      <c r="W6" s="243"/>
      <c r="X6" s="243"/>
      <c r="Y6" s="243"/>
      <c r="Z6" s="243"/>
      <c r="AA6" s="243"/>
      <c r="AB6" s="243"/>
      <c r="AC6" s="243"/>
      <c r="AD6" s="243"/>
      <c r="AE6" s="243"/>
      <c r="AF6" s="243"/>
      <c r="AG6" s="243"/>
      <c r="AH6" s="243"/>
    </row>
    <row r="7">
      <c r="A7" s="246"/>
      <c r="B7" s="255"/>
      <c r="C7" s="256"/>
      <c r="D7" s="256"/>
      <c r="E7" s="257"/>
      <c r="F7" s="257"/>
      <c r="G7" s="243"/>
      <c r="H7" s="243"/>
      <c r="I7" s="243"/>
      <c r="J7" s="243"/>
      <c r="K7" s="243"/>
      <c r="L7" s="243"/>
      <c r="M7" s="243"/>
      <c r="N7" s="243"/>
      <c r="O7" s="243"/>
      <c r="P7" s="243"/>
      <c r="Q7" s="243"/>
      <c r="R7" s="243"/>
      <c r="S7" s="243"/>
      <c r="T7" s="243"/>
      <c r="U7" s="243"/>
      <c r="V7" s="243"/>
      <c r="W7" s="243"/>
      <c r="X7" s="243"/>
      <c r="Y7" s="243"/>
      <c r="Z7" s="243"/>
      <c r="AA7" s="243"/>
      <c r="AB7" s="243"/>
      <c r="AC7" s="243"/>
      <c r="AD7" s="243"/>
      <c r="AE7" s="243"/>
      <c r="AF7" s="243"/>
      <c r="AG7" s="243"/>
      <c r="AH7" s="243"/>
    </row>
    <row r="8" ht="99.0" customHeight="1">
      <c r="A8" s="246"/>
      <c r="B8" s="259" t="s">
        <v>253</v>
      </c>
      <c r="C8" s="260"/>
      <c r="D8" s="261"/>
      <c r="E8" s="262" t="s">
        <v>254</v>
      </c>
      <c r="F8" s="262" t="s">
        <v>252</v>
      </c>
      <c r="G8" s="243"/>
      <c r="H8" s="243"/>
      <c r="I8" s="243"/>
      <c r="J8" s="243"/>
      <c r="K8" s="243"/>
      <c r="L8" s="243"/>
      <c r="M8" s="243"/>
      <c r="N8" s="243"/>
      <c r="O8" s="243"/>
      <c r="P8" s="243"/>
      <c r="Q8" s="243"/>
      <c r="R8" s="243"/>
      <c r="S8" s="243"/>
      <c r="T8" s="243"/>
      <c r="U8" s="243"/>
      <c r="V8" s="243"/>
      <c r="W8" s="243"/>
      <c r="X8" s="243"/>
      <c r="Y8" s="243"/>
      <c r="Z8" s="243"/>
      <c r="AA8" s="243"/>
      <c r="AB8" s="243"/>
      <c r="AC8" s="243"/>
      <c r="AD8" s="243"/>
      <c r="AE8" s="243"/>
      <c r="AF8" s="243"/>
      <c r="AG8" s="243"/>
      <c r="AH8" s="243"/>
    </row>
    <row r="9" ht="86.25" customHeight="1">
      <c r="A9" s="246"/>
      <c r="B9" s="263"/>
      <c r="C9" s="264"/>
      <c r="D9" s="264"/>
      <c r="E9" s="264"/>
      <c r="F9" s="264"/>
      <c r="G9" s="243"/>
      <c r="H9" s="243"/>
      <c r="I9" s="243"/>
      <c r="J9" s="243"/>
      <c r="K9" s="243"/>
      <c r="L9" s="243"/>
      <c r="M9" s="243"/>
      <c r="N9" s="243"/>
      <c r="O9" s="243"/>
      <c r="P9" s="243"/>
      <c r="Q9" s="243"/>
      <c r="R9" s="243"/>
      <c r="S9" s="243"/>
      <c r="T9" s="243"/>
      <c r="U9" s="243"/>
      <c r="V9" s="243"/>
      <c r="W9" s="243"/>
      <c r="X9" s="243"/>
      <c r="Y9" s="243"/>
      <c r="Z9" s="243"/>
      <c r="AA9" s="243"/>
      <c r="AB9" s="243"/>
      <c r="AC9" s="243"/>
      <c r="AD9" s="243"/>
      <c r="AE9" s="243"/>
      <c r="AF9" s="243"/>
      <c r="AG9" s="243"/>
      <c r="AH9" s="243"/>
    </row>
    <row r="10" ht="12.0" customHeight="1">
      <c r="A10" s="246"/>
      <c r="B10" s="255"/>
      <c r="C10" s="256"/>
      <c r="D10" s="256"/>
      <c r="E10" s="265"/>
      <c r="F10" s="266"/>
      <c r="G10" s="243"/>
      <c r="H10" s="243"/>
      <c r="I10" s="243"/>
      <c r="J10" s="243"/>
      <c r="K10" s="243"/>
      <c r="L10" s="243"/>
      <c r="M10" s="243"/>
      <c r="N10" s="243"/>
      <c r="O10" s="243"/>
      <c r="P10" s="243"/>
      <c r="Q10" s="243"/>
      <c r="R10" s="243"/>
      <c r="S10" s="243"/>
      <c r="T10" s="243"/>
      <c r="U10" s="243"/>
      <c r="V10" s="243"/>
      <c r="W10" s="243"/>
      <c r="X10" s="243"/>
      <c r="Y10" s="243"/>
      <c r="Z10" s="243"/>
      <c r="AA10" s="243"/>
      <c r="AB10" s="243"/>
      <c r="AC10" s="243"/>
      <c r="AD10" s="243"/>
      <c r="AE10" s="243"/>
      <c r="AF10" s="243"/>
      <c r="AG10" s="243"/>
      <c r="AH10" s="243"/>
    </row>
    <row r="11" ht="98.25" customHeight="1">
      <c r="A11" s="246"/>
      <c r="B11" s="255" t="s">
        <v>255</v>
      </c>
      <c r="C11" s="256"/>
      <c r="D11" s="256"/>
      <c r="E11" s="257" t="s">
        <v>256</v>
      </c>
      <c r="F11" s="257" t="s">
        <v>257</v>
      </c>
      <c r="G11" s="243"/>
      <c r="H11" s="243"/>
      <c r="I11" s="243"/>
      <c r="J11" s="243"/>
      <c r="K11" s="243"/>
      <c r="L11" s="243"/>
      <c r="M11" s="243"/>
      <c r="N11" s="243"/>
      <c r="O11" s="243"/>
      <c r="P11" s="243"/>
      <c r="Q11" s="243"/>
      <c r="R11" s="243"/>
      <c r="S11" s="243"/>
      <c r="T11" s="243"/>
      <c r="U11" s="243"/>
      <c r="V11" s="243"/>
      <c r="W11" s="243"/>
      <c r="X11" s="243"/>
      <c r="Y11" s="243"/>
      <c r="Z11" s="243"/>
      <c r="AA11" s="243"/>
      <c r="AB11" s="243"/>
      <c r="AC11" s="243"/>
      <c r="AD11" s="243"/>
      <c r="AE11" s="243"/>
      <c r="AF11" s="243"/>
      <c r="AG11" s="243"/>
      <c r="AH11" s="243"/>
    </row>
    <row r="12" ht="86.25" customHeight="1">
      <c r="A12" s="246"/>
      <c r="B12" s="258"/>
      <c r="E12" s="267" t="s">
        <v>258</v>
      </c>
      <c r="F12" s="266"/>
      <c r="G12" s="243"/>
      <c r="H12" s="243"/>
      <c r="I12" s="243"/>
      <c r="J12" s="243"/>
      <c r="K12" s="243"/>
      <c r="L12" s="243"/>
      <c r="M12" s="243"/>
      <c r="N12" s="243"/>
      <c r="O12" s="243"/>
      <c r="P12" s="243"/>
      <c r="Q12" s="243"/>
      <c r="R12" s="243"/>
      <c r="S12" s="243"/>
      <c r="T12" s="243"/>
      <c r="U12" s="243"/>
      <c r="V12" s="243"/>
      <c r="W12" s="243"/>
      <c r="X12" s="243"/>
      <c r="Y12" s="243"/>
      <c r="Z12" s="243"/>
      <c r="AA12" s="243"/>
      <c r="AB12" s="243"/>
      <c r="AC12" s="243"/>
      <c r="AD12" s="243"/>
      <c r="AE12" s="243"/>
      <c r="AF12" s="243"/>
      <c r="AG12" s="243"/>
      <c r="AH12" s="243"/>
    </row>
    <row r="13" ht="217.5" customHeight="1">
      <c r="A13" s="246"/>
      <c r="B13" s="259" t="s">
        <v>259</v>
      </c>
      <c r="C13" s="260"/>
      <c r="D13" s="261"/>
      <c r="E13" s="262" t="s">
        <v>260</v>
      </c>
      <c r="F13" s="262" t="s">
        <v>261</v>
      </c>
      <c r="G13" s="243"/>
      <c r="H13" s="243"/>
      <c r="I13" s="243"/>
      <c r="J13" s="243"/>
      <c r="K13" s="243"/>
      <c r="L13" s="243"/>
      <c r="M13" s="243"/>
      <c r="N13" s="243"/>
      <c r="O13" s="243"/>
      <c r="P13" s="243"/>
      <c r="Q13" s="243"/>
      <c r="R13" s="243"/>
      <c r="S13" s="243"/>
      <c r="T13" s="243"/>
      <c r="U13" s="243"/>
      <c r="V13" s="243"/>
      <c r="W13" s="243"/>
      <c r="X13" s="243"/>
      <c r="Y13" s="243"/>
      <c r="Z13" s="243"/>
      <c r="AA13" s="243"/>
      <c r="AB13" s="243"/>
      <c r="AC13" s="243"/>
      <c r="AD13" s="243"/>
      <c r="AE13" s="243"/>
      <c r="AF13" s="243"/>
      <c r="AG13" s="243"/>
      <c r="AH13" s="243"/>
    </row>
    <row r="14" ht="86.25" customHeight="1">
      <c r="A14" s="246"/>
      <c r="B14" s="263"/>
      <c r="C14" s="268"/>
      <c r="D14" s="264"/>
      <c r="E14" s="269" t="s">
        <v>262</v>
      </c>
      <c r="F14" s="269"/>
      <c r="G14" s="243"/>
      <c r="H14" s="243"/>
      <c r="I14" s="243"/>
      <c r="J14" s="243"/>
      <c r="K14" s="243"/>
      <c r="L14" s="243"/>
      <c r="M14" s="243"/>
      <c r="N14" s="243"/>
      <c r="O14" s="243"/>
      <c r="P14" s="243"/>
      <c r="Q14" s="243"/>
      <c r="R14" s="243"/>
      <c r="S14" s="243"/>
      <c r="T14" s="243"/>
      <c r="U14" s="243"/>
      <c r="V14" s="243"/>
      <c r="W14" s="243"/>
      <c r="X14" s="243"/>
      <c r="Y14" s="243"/>
      <c r="Z14" s="243"/>
      <c r="AA14" s="243"/>
      <c r="AB14" s="243"/>
      <c r="AC14" s="243"/>
      <c r="AD14" s="243"/>
      <c r="AE14" s="243"/>
      <c r="AF14" s="243"/>
      <c r="AG14" s="243"/>
      <c r="AH14" s="243"/>
    </row>
    <row r="15" ht="182.25" customHeight="1">
      <c r="A15" s="246"/>
      <c r="B15" s="255" t="s">
        <v>263</v>
      </c>
      <c r="C15" s="256"/>
      <c r="E15" s="270" t="s">
        <v>264</v>
      </c>
      <c r="F15" s="271" t="s">
        <v>265</v>
      </c>
      <c r="G15" s="243"/>
      <c r="H15" s="243"/>
      <c r="I15" s="243"/>
      <c r="J15" s="243"/>
      <c r="K15" s="243"/>
      <c r="L15" s="243"/>
      <c r="M15" s="243"/>
      <c r="N15" s="243"/>
      <c r="O15" s="243"/>
      <c r="P15" s="243"/>
      <c r="Q15" s="243"/>
      <c r="R15" s="243"/>
      <c r="S15" s="243"/>
      <c r="T15" s="243"/>
      <c r="U15" s="243"/>
      <c r="V15" s="243"/>
      <c r="W15" s="243"/>
      <c r="X15" s="243"/>
      <c r="Y15" s="243"/>
      <c r="Z15" s="243"/>
      <c r="AA15" s="243"/>
      <c r="AB15" s="243"/>
      <c r="AC15" s="243"/>
      <c r="AD15" s="243"/>
      <c r="AE15" s="243"/>
      <c r="AF15" s="243"/>
      <c r="AG15" s="243"/>
      <c r="AH15" s="243"/>
    </row>
    <row r="16" ht="196.5" customHeight="1">
      <c r="A16" s="246"/>
      <c r="B16" s="258"/>
      <c r="C16" s="256"/>
      <c r="D16" s="256"/>
      <c r="F16" s="270"/>
      <c r="G16" s="243"/>
      <c r="H16" s="243"/>
      <c r="I16" s="243"/>
      <c r="J16" s="243"/>
      <c r="K16" s="243"/>
      <c r="L16" s="243"/>
      <c r="M16" s="243"/>
      <c r="N16" s="243"/>
      <c r="O16" s="243"/>
      <c r="P16" s="243"/>
      <c r="Q16" s="243"/>
      <c r="R16" s="243"/>
      <c r="S16" s="243"/>
      <c r="T16" s="243"/>
      <c r="U16" s="243"/>
      <c r="V16" s="243"/>
      <c r="W16" s="243"/>
      <c r="X16" s="243"/>
      <c r="Y16" s="243"/>
      <c r="Z16" s="243"/>
      <c r="AA16" s="243"/>
      <c r="AB16" s="243"/>
      <c r="AC16" s="243"/>
      <c r="AD16" s="243"/>
      <c r="AE16" s="243"/>
      <c r="AF16" s="243"/>
      <c r="AG16" s="243"/>
      <c r="AH16" s="243"/>
    </row>
    <row r="17" ht="126.75" customHeight="1">
      <c r="A17" s="246"/>
      <c r="B17" s="259" t="s">
        <v>266</v>
      </c>
      <c r="C17" s="260"/>
      <c r="D17" s="261"/>
      <c r="E17" s="262" t="s">
        <v>267</v>
      </c>
      <c r="F17" s="262" t="s">
        <v>268</v>
      </c>
      <c r="G17" s="243"/>
      <c r="H17" s="243"/>
      <c r="I17" s="243"/>
      <c r="J17" s="243"/>
      <c r="K17" s="243"/>
      <c r="L17" s="243"/>
      <c r="M17" s="243"/>
      <c r="N17" s="243"/>
      <c r="O17" s="243"/>
      <c r="P17" s="243"/>
      <c r="Q17" s="243"/>
      <c r="R17" s="243"/>
      <c r="S17" s="243"/>
      <c r="T17" s="243"/>
      <c r="U17" s="243"/>
      <c r="V17" s="243"/>
      <c r="W17" s="243"/>
      <c r="X17" s="243"/>
      <c r="Y17" s="243"/>
      <c r="Z17" s="243"/>
      <c r="AA17" s="243"/>
      <c r="AB17" s="243"/>
      <c r="AC17" s="243"/>
      <c r="AD17" s="243"/>
      <c r="AE17" s="243"/>
      <c r="AF17" s="243"/>
      <c r="AG17" s="243"/>
      <c r="AH17" s="243"/>
    </row>
    <row r="18" ht="93.75" customHeight="1">
      <c r="A18" s="246"/>
      <c r="B18" s="263"/>
      <c r="C18" s="264"/>
      <c r="D18" s="264"/>
      <c r="E18" s="264"/>
      <c r="F18" s="264"/>
      <c r="G18" s="243"/>
      <c r="H18" s="243"/>
      <c r="I18" s="243"/>
      <c r="J18" s="243"/>
      <c r="K18" s="243"/>
      <c r="L18" s="243"/>
      <c r="M18" s="243"/>
      <c r="N18" s="243"/>
      <c r="O18" s="243"/>
      <c r="P18" s="243"/>
      <c r="Q18" s="243"/>
      <c r="R18" s="243"/>
      <c r="S18" s="243"/>
      <c r="T18" s="243"/>
      <c r="U18" s="243"/>
      <c r="V18" s="243"/>
      <c r="W18" s="243"/>
      <c r="X18" s="243"/>
      <c r="Y18" s="243"/>
      <c r="Z18" s="243"/>
      <c r="AA18" s="243"/>
      <c r="AB18" s="243"/>
      <c r="AC18" s="243"/>
      <c r="AD18" s="243"/>
      <c r="AE18" s="243"/>
      <c r="AF18" s="243"/>
      <c r="AG18" s="243"/>
      <c r="AH18" s="243"/>
    </row>
    <row r="19" ht="161.25" customHeight="1">
      <c r="A19" s="246"/>
      <c r="B19" s="255" t="s">
        <v>269</v>
      </c>
      <c r="C19" s="256"/>
      <c r="D19" s="256"/>
      <c r="E19" s="265"/>
      <c r="F19" s="265" t="s">
        <v>270</v>
      </c>
      <c r="G19" s="243"/>
      <c r="H19" s="243"/>
      <c r="I19" s="243"/>
      <c r="J19" s="243"/>
      <c r="K19" s="243"/>
      <c r="L19" s="243"/>
      <c r="M19" s="243"/>
      <c r="N19" s="243"/>
      <c r="O19" s="243"/>
      <c r="P19" s="243"/>
      <c r="Q19" s="243"/>
      <c r="R19" s="243"/>
      <c r="S19" s="243"/>
      <c r="T19" s="243"/>
      <c r="U19" s="243"/>
      <c r="V19" s="243"/>
      <c r="W19" s="243"/>
      <c r="X19" s="243"/>
      <c r="Y19" s="243"/>
      <c r="Z19" s="243"/>
      <c r="AA19" s="243"/>
      <c r="AB19" s="243"/>
      <c r="AC19" s="243"/>
      <c r="AD19" s="243"/>
      <c r="AE19" s="243"/>
      <c r="AF19" s="243"/>
      <c r="AG19" s="243"/>
      <c r="AH19" s="243"/>
    </row>
    <row r="20" ht="86.25" customHeight="1">
      <c r="A20" s="246"/>
      <c r="B20" s="272"/>
      <c r="C20" s="256"/>
      <c r="D20" s="256"/>
      <c r="G20" s="243"/>
      <c r="H20" s="243"/>
      <c r="I20" s="243"/>
      <c r="J20" s="243"/>
      <c r="K20" s="243"/>
      <c r="L20" s="243"/>
      <c r="M20" s="243"/>
      <c r="N20" s="243"/>
      <c r="O20" s="243"/>
      <c r="P20" s="243"/>
      <c r="Q20" s="243"/>
      <c r="R20" s="243"/>
      <c r="S20" s="243"/>
      <c r="T20" s="243"/>
      <c r="U20" s="243"/>
      <c r="V20" s="243"/>
      <c r="W20" s="243"/>
      <c r="X20" s="243"/>
      <c r="Y20" s="243"/>
      <c r="Z20" s="243"/>
      <c r="AA20" s="243"/>
      <c r="AB20" s="243"/>
      <c r="AC20" s="243"/>
      <c r="AD20" s="243"/>
      <c r="AE20" s="243"/>
      <c r="AF20" s="243"/>
      <c r="AG20" s="243"/>
      <c r="AH20" s="243"/>
    </row>
    <row r="21" ht="86.25" customHeight="1">
      <c r="A21" s="246"/>
      <c r="B21" s="258"/>
      <c r="C21" s="256"/>
      <c r="D21" s="256"/>
      <c r="G21" s="243"/>
      <c r="H21" s="243"/>
      <c r="I21" s="243"/>
      <c r="J21" s="243"/>
      <c r="K21" s="243"/>
      <c r="L21" s="243"/>
      <c r="M21" s="243"/>
      <c r="N21" s="243"/>
      <c r="O21" s="243"/>
      <c r="P21" s="243"/>
      <c r="Q21" s="243"/>
      <c r="R21" s="243"/>
      <c r="S21" s="243"/>
      <c r="T21" s="243"/>
      <c r="U21" s="243"/>
      <c r="V21" s="243"/>
      <c r="W21" s="243"/>
      <c r="X21" s="243"/>
      <c r="Y21" s="243"/>
      <c r="Z21" s="243"/>
      <c r="AA21" s="243"/>
      <c r="AB21" s="243"/>
      <c r="AC21" s="243"/>
      <c r="AD21" s="243"/>
      <c r="AE21" s="243"/>
      <c r="AF21" s="243"/>
      <c r="AG21" s="243"/>
      <c r="AH21" s="243"/>
    </row>
    <row r="22" ht="234.0" customHeight="1">
      <c r="A22" s="246"/>
      <c r="B22" s="259" t="s">
        <v>271</v>
      </c>
      <c r="C22" s="260"/>
      <c r="D22" s="261"/>
      <c r="E22" s="273" t="s">
        <v>272</v>
      </c>
      <c r="F22" s="273" t="s">
        <v>273</v>
      </c>
      <c r="G22" s="243"/>
      <c r="H22" s="243"/>
      <c r="I22" s="243"/>
      <c r="J22" s="243"/>
      <c r="K22" s="243"/>
      <c r="L22" s="243"/>
      <c r="M22" s="243"/>
      <c r="N22" s="243"/>
      <c r="O22" s="243"/>
      <c r="P22" s="243"/>
      <c r="Q22" s="243"/>
      <c r="R22" s="243"/>
      <c r="S22" s="243"/>
      <c r="T22" s="243"/>
      <c r="U22" s="243"/>
      <c r="V22" s="243"/>
      <c r="W22" s="243"/>
      <c r="X22" s="243"/>
      <c r="Y22" s="243"/>
      <c r="Z22" s="243"/>
      <c r="AA22" s="243"/>
      <c r="AB22" s="243"/>
      <c r="AC22" s="243"/>
      <c r="AD22" s="243"/>
      <c r="AE22" s="243"/>
      <c r="AF22" s="243"/>
      <c r="AG22" s="243"/>
      <c r="AH22" s="243"/>
    </row>
    <row r="23" ht="86.25" customHeight="1">
      <c r="A23" s="246"/>
      <c r="B23" s="258"/>
      <c r="G23" s="243"/>
      <c r="H23" s="243"/>
      <c r="I23" s="243"/>
      <c r="J23" s="243"/>
      <c r="K23" s="243"/>
      <c r="L23" s="243"/>
      <c r="M23" s="243"/>
      <c r="N23" s="243"/>
      <c r="O23" s="243"/>
      <c r="P23" s="243"/>
      <c r="Q23" s="243"/>
      <c r="R23" s="243"/>
      <c r="S23" s="243"/>
      <c r="T23" s="243"/>
      <c r="U23" s="243"/>
      <c r="V23" s="243"/>
      <c r="W23" s="243"/>
      <c r="X23" s="243"/>
      <c r="Y23" s="243"/>
      <c r="Z23" s="243"/>
      <c r="AA23" s="243"/>
      <c r="AB23" s="243"/>
      <c r="AC23" s="243"/>
      <c r="AD23" s="243"/>
      <c r="AE23" s="243"/>
      <c r="AF23" s="243"/>
      <c r="AG23" s="243"/>
      <c r="AH23" s="243"/>
    </row>
    <row r="24" ht="234.0" customHeight="1">
      <c r="A24" s="246"/>
      <c r="B24" s="246"/>
      <c r="C24" s="246"/>
      <c r="D24" s="246"/>
      <c r="E24" s="246"/>
      <c r="F24" s="246"/>
      <c r="G24" s="246"/>
      <c r="H24" s="243"/>
      <c r="I24" s="243"/>
      <c r="J24" s="243"/>
      <c r="K24" s="243"/>
      <c r="L24" s="243"/>
      <c r="M24" s="243"/>
      <c r="N24" s="243"/>
      <c r="O24" s="243"/>
      <c r="P24" s="243"/>
      <c r="Q24" s="243"/>
      <c r="R24" s="243"/>
      <c r="S24" s="243"/>
      <c r="T24" s="243"/>
      <c r="U24" s="243"/>
      <c r="V24" s="243"/>
      <c r="W24" s="243"/>
      <c r="X24" s="243"/>
      <c r="Y24" s="243"/>
      <c r="Z24" s="243"/>
      <c r="AA24" s="243"/>
      <c r="AB24" s="243"/>
      <c r="AC24" s="243"/>
      <c r="AD24" s="243"/>
      <c r="AE24" s="243"/>
      <c r="AF24" s="243"/>
      <c r="AG24" s="243"/>
      <c r="AH24" s="243"/>
    </row>
    <row r="25" ht="234.0" customHeight="1">
      <c r="A25" s="246"/>
      <c r="B25" s="246"/>
      <c r="C25" s="246"/>
      <c r="D25" s="246"/>
      <c r="E25" s="246"/>
      <c r="F25" s="246"/>
      <c r="G25" s="246"/>
      <c r="H25" s="243"/>
      <c r="I25" s="243"/>
      <c r="J25" s="243"/>
      <c r="K25" s="243"/>
      <c r="L25" s="243"/>
      <c r="M25" s="243"/>
      <c r="N25" s="243"/>
      <c r="O25" s="243"/>
      <c r="P25" s="243"/>
      <c r="Q25" s="243"/>
      <c r="R25" s="243"/>
      <c r="S25" s="243"/>
      <c r="T25" s="243"/>
      <c r="U25" s="243"/>
      <c r="V25" s="243"/>
      <c r="W25" s="243"/>
      <c r="X25" s="243"/>
      <c r="Y25" s="243"/>
      <c r="Z25" s="243"/>
      <c r="AA25" s="243"/>
      <c r="AB25" s="243"/>
      <c r="AC25" s="243"/>
      <c r="AD25" s="243"/>
      <c r="AE25" s="243"/>
      <c r="AF25" s="243"/>
      <c r="AG25" s="243"/>
      <c r="AH25" s="243"/>
    </row>
    <row r="26" ht="70.5" customHeight="1">
      <c r="A26" s="246"/>
      <c r="B26" s="246"/>
      <c r="C26" s="246"/>
      <c r="D26" s="246"/>
      <c r="E26" s="246"/>
      <c r="F26" s="246"/>
      <c r="G26" s="246"/>
      <c r="H26" s="243"/>
      <c r="I26" s="243"/>
      <c r="J26" s="243"/>
      <c r="K26" s="243"/>
      <c r="L26" s="243"/>
      <c r="M26" s="243"/>
      <c r="N26" s="243"/>
      <c r="O26" s="243"/>
      <c r="P26" s="243"/>
      <c r="Q26" s="243"/>
      <c r="R26" s="243"/>
      <c r="S26" s="243"/>
      <c r="T26" s="243"/>
      <c r="U26" s="243"/>
      <c r="V26" s="243"/>
      <c r="W26" s="243"/>
      <c r="X26" s="243"/>
      <c r="Y26" s="243"/>
      <c r="Z26" s="243"/>
      <c r="AA26" s="243"/>
      <c r="AB26" s="243"/>
      <c r="AC26" s="243"/>
      <c r="AD26" s="243"/>
      <c r="AE26" s="243"/>
      <c r="AF26" s="243"/>
      <c r="AG26" s="243"/>
      <c r="AH26" s="243"/>
    </row>
    <row r="27" ht="70.5" customHeight="1">
      <c r="A27" s="246"/>
      <c r="B27" s="246"/>
      <c r="C27" s="246"/>
      <c r="D27" s="246"/>
      <c r="E27" s="246"/>
      <c r="F27" s="246"/>
      <c r="G27" s="246"/>
      <c r="H27" s="243"/>
      <c r="I27" s="243"/>
      <c r="J27" s="243"/>
      <c r="K27" s="243"/>
      <c r="L27" s="243"/>
      <c r="M27" s="243"/>
      <c r="N27" s="243"/>
      <c r="O27" s="243"/>
      <c r="P27" s="243"/>
      <c r="Q27" s="243"/>
      <c r="R27" s="243"/>
      <c r="S27" s="243"/>
      <c r="T27" s="243"/>
      <c r="U27" s="243"/>
      <c r="V27" s="243"/>
      <c r="W27" s="243"/>
      <c r="X27" s="243"/>
      <c r="Y27" s="243"/>
      <c r="Z27" s="243"/>
      <c r="AA27" s="243"/>
      <c r="AB27" s="243"/>
      <c r="AC27" s="243"/>
      <c r="AD27" s="243"/>
      <c r="AE27" s="243"/>
      <c r="AF27" s="243"/>
      <c r="AG27" s="243"/>
      <c r="AH27" s="243"/>
    </row>
    <row r="28" ht="70.5" customHeight="1">
      <c r="A28" s="246"/>
      <c r="B28" s="246"/>
      <c r="C28" s="246"/>
      <c r="D28" s="246"/>
      <c r="E28" s="246"/>
      <c r="F28" s="246"/>
      <c r="G28" s="246"/>
      <c r="H28" s="243"/>
      <c r="I28" s="243"/>
      <c r="J28" s="243"/>
      <c r="K28" s="243"/>
      <c r="L28" s="243"/>
      <c r="M28" s="243"/>
      <c r="N28" s="243"/>
      <c r="O28" s="243"/>
      <c r="P28" s="243"/>
      <c r="Q28" s="243"/>
      <c r="R28" s="243"/>
      <c r="S28" s="243"/>
      <c r="T28" s="243"/>
      <c r="U28" s="243"/>
      <c r="V28" s="243"/>
      <c r="W28" s="243"/>
      <c r="X28" s="243"/>
      <c r="Y28" s="243"/>
      <c r="Z28" s="243"/>
      <c r="AA28" s="243"/>
      <c r="AB28" s="243"/>
      <c r="AC28" s="243"/>
      <c r="AD28" s="243"/>
      <c r="AE28" s="243"/>
      <c r="AF28" s="243"/>
      <c r="AG28" s="243"/>
      <c r="AH28" s="243"/>
    </row>
    <row r="29" ht="70.5" customHeight="1">
      <c r="A29" s="246"/>
      <c r="B29" s="246"/>
      <c r="C29" s="246"/>
      <c r="D29" s="246"/>
      <c r="E29" s="246"/>
      <c r="F29" s="246"/>
      <c r="G29" s="246"/>
      <c r="H29" s="243"/>
      <c r="I29" s="243"/>
      <c r="J29" s="243"/>
      <c r="K29" s="243"/>
      <c r="L29" s="243"/>
      <c r="M29" s="243"/>
      <c r="N29" s="243"/>
      <c r="O29" s="243"/>
      <c r="P29" s="243"/>
      <c r="Q29" s="243"/>
      <c r="R29" s="243"/>
      <c r="S29" s="243"/>
      <c r="T29" s="243"/>
      <c r="U29" s="243"/>
      <c r="V29" s="243"/>
      <c r="W29" s="243"/>
      <c r="X29" s="243"/>
      <c r="Y29" s="243"/>
      <c r="Z29" s="243"/>
      <c r="AA29" s="243"/>
      <c r="AB29" s="243"/>
      <c r="AC29" s="243"/>
      <c r="AD29" s="243"/>
      <c r="AE29" s="243"/>
      <c r="AF29" s="243"/>
      <c r="AG29" s="243"/>
      <c r="AH29" s="243"/>
    </row>
    <row r="30" ht="70.5" customHeight="1">
      <c r="A30" s="246"/>
      <c r="B30" s="246"/>
      <c r="C30" s="246"/>
      <c r="D30" s="246"/>
      <c r="E30" s="246"/>
      <c r="F30" s="246"/>
      <c r="G30" s="246"/>
      <c r="H30" s="243"/>
      <c r="I30" s="243"/>
      <c r="J30" s="243"/>
      <c r="K30" s="243"/>
      <c r="L30" s="243"/>
      <c r="M30" s="243"/>
      <c r="N30" s="243"/>
      <c r="O30" s="243"/>
      <c r="P30" s="243"/>
      <c r="Q30" s="243"/>
      <c r="R30" s="243"/>
      <c r="S30" s="243"/>
      <c r="T30" s="243"/>
      <c r="U30" s="243"/>
      <c r="V30" s="243"/>
      <c r="W30" s="243"/>
      <c r="X30" s="243"/>
      <c r="Y30" s="243"/>
      <c r="Z30" s="243"/>
      <c r="AA30" s="243"/>
      <c r="AB30" s="243"/>
      <c r="AC30" s="243"/>
      <c r="AD30" s="243"/>
      <c r="AE30" s="243"/>
      <c r="AF30" s="243"/>
      <c r="AG30" s="243"/>
      <c r="AH30" s="243"/>
    </row>
    <row r="31" ht="70.5" customHeight="1">
      <c r="A31" s="246"/>
      <c r="B31" s="246"/>
      <c r="C31" s="246"/>
      <c r="D31" s="246"/>
      <c r="E31" s="246"/>
      <c r="F31" s="246"/>
      <c r="G31" s="246"/>
      <c r="H31" s="243"/>
      <c r="I31" s="243"/>
      <c r="J31" s="243"/>
      <c r="K31" s="243"/>
      <c r="L31" s="243"/>
      <c r="M31" s="243"/>
      <c r="N31" s="243"/>
      <c r="O31" s="243"/>
      <c r="P31" s="243"/>
      <c r="Q31" s="243"/>
      <c r="R31" s="243"/>
      <c r="S31" s="243"/>
      <c r="T31" s="243"/>
      <c r="U31" s="243"/>
      <c r="V31" s="243"/>
      <c r="W31" s="243"/>
      <c r="X31" s="243"/>
      <c r="Y31" s="243"/>
      <c r="Z31" s="243"/>
      <c r="AA31" s="243"/>
      <c r="AB31" s="243"/>
      <c r="AC31" s="243"/>
      <c r="AD31" s="243"/>
      <c r="AE31" s="243"/>
      <c r="AF31" s="243"/>
      <c r="AG31" s="243"/>
      <c r="AH31" s="243"/>
    </row>
    <row r="32" ht="70.5" customHeight="1">
      <c r="A32" s="246"/>
      <c r="B32" s="246"/>
      <c r="C32" s="246"/>
      <c r="D32" s="246"/>
      <c r="E32" s="246"/>
      <c r="F32" s="246"/>
      <c r="G32" s="246"/>
      <c r="H32" s="243"/>
      <c r="I32" s="243"/>
      <c r="J32" s="243"/>
      <c r="K32" s="243"/>
      <c r="L32" s="243"/>
      <c r="M32" s="243"/>
      <c r="N32" s="243"/>
      <c r="O32" s="243"/>
      <c r="P32" s="243"/>
      <c r="Q32" s="243"/>
      <c r="R32" s="243"/>
      <c r="S32" s="243"/>
      <c r="T32" s="243"/>
      <c r="U32" s="243"/>
      <c r="V32" s="243"/>
      <c r="W32" s="243"/>
      <c r="X32" s="243"/>
      <c r="Y32" s="243"/>
      <c r="Z32" s="243"/>
      <c r="AA32" s="243"/>
      <c r="AB32" s="243"/>
      <c r="AC32" s="243"/>
      <c r="AD32" s="243"/>
      <c r="AE32" s="243"/>
      <c r="AF32" s="243"/>
      <c r="AG32" s="243"/>
      <c r="AH32" s="243"/>
    </row>
    <row r="33" ht="70.5" customHeight="1">
      <c r="A33" s="246"/>
      <c r="B33" s="246"/>
      <c r="C33" s="246"/>
      <c r="D33" s="246"/>
      <c r="E33" s="246"/>
      <c r="F33" s="246"/>
      <c r="G33" s="246"/>
      <c r="H33" s="243"/>
      <c r="I33" s="243"/>
      <c r="J33" s="243"/>
      <c r="K33" s="243"/>
      <c r="L33" s="243"/>
      <c r="M33" s="243"/>
      <c r="N33" s="243"/>
      <c r="O33" s="243"/>
      <c r="P33" s="243"/>
      <c r="Q33" s="243"/>
      <c r="R33" s="243"/>
      <c r="S33" s="243"/>
      <c r="T33" s="243"/>
      <c r="U33" s="243"/>
      <c r="V33" s="243"/>
      <c r="W33" s="243"/>
      <c r="X33" s="243"/>
      <c r="Y33" s="243"/>
      <c r="Z33" s="243"/>
      <c r="AA33" s="243"/>
      <c r="AB33" s="243"/>
      <c r="AC33" s="243"/>
      <c r="AD33" s="243"/>
      <c r="AE33" s="243"/>
      <c r="AF33" s="243"/>
      <c r="AG33" s="243"/>
      <c r="AH33" s="243"/>
    </row>
    <row r="34" ht="70.5" customHeight="1">
      <c r="A34" s="246"/>
      <c r="B34" s="246"/>
      <c r="C34" s="246"/>
      <c r="D34" s="246"/>
      <c r="E34" s="246"/>
      <c r="F34" s="246"/>
      <c r="G34" s="246"/>
      <c r="H34" s="243"/>
      <c r="I34" s="243"/>
      <c r="J34" s="243"/>
      <c r="K34" s="243"/>
      <c r="L34" s="243"/>
      <c r="M34" s="243"/>
      <c r="N34" s="243"/>
      <c r="O34" s="243"/>
      <c r="P34" s="243"/>
      <c r="Q34" s="243"/>
      <c r="R34" s="243"/>
      <c r="S34" s="243"/>
      <c r="T34" s="243"/>
      <c r="U34" s="243"/>
      <c r="V34" s="243"/>
      <c r="W34" s="243"/>
      <c r="X34" s="243"/>
      <c r="Y34" s="243"/>
      <c r="Z34" s="243"/>
      <c r="AA34" s="243"/>
      <c r="AB34" s="243"/>
      <c r="AC34" s="243"/>
      <c r="AD34" s="243"/>
      <c r="AE34" s="243"/>
      <c r="AF34" s="243"/>
      <c r="AG34" s="243"/>
      <c r="AH34" s="243"/>
    </row>
    <row r="35">
      <c r="A35" s="246"/>
      <c r="B35" s="246"/>
      <c r="C35" s="246"/>
      <c r="D35" s="246"/>
      <c r="E35" s="246"/>
      <c r="F35" s="246"/>
      <c r="G35" s="246"/>
      <c r="H35" s="243"/>
      <c r="I35" s="243"/>
      <c r="J35" s="243"/>
      <c r="K35" s="243"/>
      <c r="L35" s="243"/>
      <c r="M35" s="243"/>
      <c r="N35" s="243"/>
      <c r="O35" s="243"/>
      <c r="P35" s="243"/>
      <c r="Q35" s="243"/>
      <c r="R35" s="243"/>
      <c r="S35" s="243"/>
      <c r="T35" s="274"/>
      <c r="U35" s="243"/>
      <c r="V35" s="243"/>
      <c r="W35" s="243"/>
      <c r="X35" s="243"/>
      <c r="Y35" s="243"/>
      <c r="Z35" s="243"/>
      <c r="AA35" s="243"/>
      <c r="AB35" s="243"/>
      <c r="AC35" s="243"/>
      <c r="AD35" s="243"/>
      <c r="AE35" s="243"/>
      <c r="AF35" s="243"/>
      <c r="AG35" s="243"/>
      <c r="AH35" s="243"/>
    </row>
    <row r="36">
      <c r="A36" s="243"/>
      <c r="B36" s="243"/>
      <c r="C36" s="243"/>
      <c r="D36" s="243"/>
      <c r="E36" s="243"/>
      <c r="F36" s="243"/>
      <c r="G36" s="243"/>
      <c r="H36" s="243"/>
      <c r="I36" s="243"/>
      <c r="J36" s="243"/>
      <c r="K36" s="243"/>
      <c r="L36" s="243"/>
      <c r="M36" s="243"/>
      <c r="N36" s="243"/>
      <c r="O36" s="243"/>
      <c r="P36" s="243"/>
      <c r="Q36" s="243"/>
      <c r="R36" s="243"/>
      <c r="S36" s="243"/>
      <c r="T36" s="274"/>
      <c r="U36" s="243"/>
      <c r="V36" s="243"/>
      <c r="W36" s="243"/>
      <c r="X36" s="243"/>
      <c r="Y36" s="243"/>
      <c r="Z36" s="243"/>
      <c r="AA36" s="243"/>
      <c r="AB36" s="243"/>
      <c r="AC36" s="243"/>
      <c r="AD36" s="243"/>
      <c r="AE36" s="243"/>
      <c r="AF36" s="243"/>
      <c r="AG36" s="243"/>
      <c r="AH36" s="243"/>
    </row>
    <row r="37">
      <c r="A37" s="243"/>
      <c r="B37" s="243"/>
      <c r="C37" s="243"/>
      <c r="D37" s="243"/>
      <c r="E37" s="243"/>
      <c r="F37" s="243"/>
      <c r="G37" s="243"/>
      <c r="H37" s="243"/>
      <c r="I37" s="243"/>
      <c r="J37" s="243"/>
      <c r="K37" s="243"/>
      <c r="L37" s="243"/>
      <c r="M37" s="243"/>
      <c r="N37" s="243"/>
      <c r="O37" s="243"/>
      <c r="P37" s="243"/>
      <c r="Q37" s="243"/>
      <c r="R37" s="243"/>
      <c r="S37" s="243"/>
      <c r="T37" s="274"/>
      <c r="U37" s="243"/>
      <c r="V37" s="243"/>
      <c r="W37" s="243"/>
      <c r="X37" s="243"/>
      <c r="Y37" s="243"/>
      <c r="Z37" s="243"/>
      <c r="AA37" s="243"/>
      <c r="AB37" s="243"/>
      <c r="AC37" s="243"/>
      <c r="AD37" s="243"/>
      <c r="AE37" s="243"/>
      <c r="AF37" s="243"/>
      <c r="AG37" s="243"/>
      <c r="AH37" s="243"/>
    </row>
    <row r="38">
      <c r="A38" s="243"/>
      <c r="B38" s="243"/>
      <c r="C38" s="243"/>
      <c r="D38" s="243"/>
      <c r="E38" s="243"/>
      <c r="F38" s="243"/>
      <c r="G38" s="243"/>
      <c r="H38" s="243"/>
      <c r="I38" s="243"/>
      <c r="J38" s="243"/>
      <c r="K38" s="243"/>
      <c r="L38" s="243"/>
      <c r="M38" s="243"/>
      <c r="N38" s="243"/>
      <c r="O38" s="243"/>
      <c r="P38" s="243"/>
      <c r="Q38" s="243"/>
      <c r="R38" s="243"/>
      <c r="S38" s="243"/>
      <c r="T38" s="274"/>
      <c r="U38" s="243"/>
      <c r="V38" s="243"/>
      <c r="W38" s="243"/>
      <c r="X38" s="243"/>
      <c r="Y38" s="243"/>
      <c r="Z38" s="243"/>
      <c r="AA38" s="243"/>
      <c r="AB38" s="243"/>
      <c r="AC38" s="243"/>
      <c r="AD38" s="243"/>
      <c r="AE38" s="243"/>
      <c r="AF38" s="243"/>
      <c r="AG38" s="243"/>
      <c r="AH38" s="243"/>
    </row>
    <row r="39">
      <c r="A39" s="243"/>
      <c r="B39" s="243"/>
      <c r="C39" s="243"/>
      <c r="D39" s="243"/>
      <c r="E39" s="243"/>
      <c r="F39" s="243"/>
      <c r="G39" s="243"/>
      <c r="H39" s="243"/>
      <c r="I39" s="243"/>
      <c r="J39" s="243"/>
      <c r="K39" s="243"/>
      <c r="L39" s="243"/>
      <c r="M39" s="243"/>
      <c r="N39" s="243"/>
      <c r="O39" s="243"/>
      <c r="P39" s="243"/>
      <c r="Q39" s="243"/>
      <c r="R39" s="243"/>
      <c r="S39" s="243"/>
      <c r="T39" s="274"/>
      <c r="U39" s="243"/>
      <c r="V39" s="243"/>
      <c r="W39" s="243"/>
      <c r="X39" s="243"/>
      <c r="Y39" s="243"/>
      <c r="Z39" s="243"/>
      <c r="AA39" s="243"/>
      <c r="AB39" s="243"/>
      <c r="AC39" s="243"/>
      <c r="AD39" s="243"/>
      <c r="AE39" s="243"/>
      <c r="AF39" s="243"/>
      <c r="AG39" s="243"/>
      <c r="AH39" s="243"/>
    </row>
    <row r="40">
      <c r="A40" s="243"/>
      <c r="B40" s="15"/>
      <c r="C40" s="15"/>
      <c r="D40" s="15"/>
      <c r="E40" s="15"/>
      <c r="F40" s="15"/>
      <c r="G40" s="243"/>
      <c r="H40" s="243"/>
      <c r="I40" s="243"/>
      <c r="J40" s="243"/>
      <c r="K40" s="243"/>
      <c r="L40" s="243"/>
      <c r="M40" s="243"/>
      <c r="N40" s="243"/>
      <c r="O40" s="243"/>
      <c r="P40" s="243"/>
      <c r="Q40" s="243"/>
      <c r="R40" s="243"/>
      <c r="S40" s="243"/>
      <c r="T40" s="274"/>
      <c r="U40" s="243"/>
      <c r="V40" s="243"/>
      <c r="W40" s="243"/>
      <c r="X40" s="243"/>
      <c r="Y40" s="243"/>
      <c r="Z40" s="243"/>
      <c r="AA40" s="243"/>
      <c r="AB40" s="243"/>
      <c r="AC40" s="243"/>
      <c r="AD40" s="243"/>
      <c r="AE40" s="243"/>
      <c r="AF40" s="243"/>
      <c r="AG40" s="243"/>
      <c r="AH40" s="243"/>
    </row>
    <row r="41">
      <c r="A41" s="243"/>
      <c r="B41" s="15"/>
      <c r="C41" s="15"/>
      <c r="D41" s="15"/>
      <c r="E41" s="15"/>
      <c r="F41" s="15"/>
      <c r="G41" s="243"/>
      <c r="H41" s="243"/>
      <c r="I41" s="243"/>
      <c r="J41" s="243"/>
      <c r="K41" s="243"/>
      <c r="L41" s="243"/>
      <c r="M41" s="243"/>
      <c r="N41" s="243"/>
      <c r="O41" s="243"/>
      <c r="P41" s="243"/>
      <c r="Q41" s="243"/>
      <c r="R41" s="243"/>
      <c r="S41" s="243"/>
      <c r="T41" s="274"/>
      <c r="U41" s="243"/>
      <c r="V41" s="243"/>
      <c r="W41" s="243"/>
      <c r="X41" s="243"/>
      <c r="Y41" s="243"/>
      <c r="Z41" s="243"/>
      <c r="AA41" s="243"/>
      <c r="AB41" s="243"/>
      <c r="AC41" s="243"/>
      <c r="AD41" s="243"/>
      <c r="AE41" s="243"/>
      <c r="AF41" s="243"/>
      <c r="AG41" s="243"/>
      <c r="AH41" s="243"/>
    </row>
    <row r="42">
      <c r="A42" s="243"/>
      <c r="B42" s="15"/>
      <c r="C42" s="15"/>
      <c r="D42" s="15"/>
      <c r="E42" s="15"/>
      <c r="F42" s="15"/>
      <c r="G42" s="243"/>
      <c r="H42" s="243"/>
      <c r="I42" s="243"/>
      <c r="J42" s="243"/>
      <c r="K42" s="243"/>
      <c r="L42" s="243"/>
      <c r="M42" s="243"/>
      <c r="N42" s="243"/>
      <c r="O42" s="243"/>
      <c r="P42" s="243"/>
      <c r="Q42" s="243"/>
      <c r="R42" s="243"/>
      <c r="S42" s="243"/>
      <c r="T42" s="274"/>
      <c r="U42" s="243"/>
      <c r="V42" s="243"/>
      <c r="W42" s="243"/>
      <c r="X42" s="243"/>
      <c r="Y42" s="243"/>
      <c r="Z42" s="243"/>
      <c r="AA42" s="243"/>
      <c r="AB42" s="243"/>
      <c r="AC42" s="243"/>
      <c r="AD42" s="243"/>
      <c r="AE42" s="243"/>
      <c r="AF42" s="243"/>
      <c r="AG42" s="243"/>
      <c r="AH42" s="243"/>
    </row>
    <row r="43">
      <c r="A43" s="243"/>
      <c r="B43" s="15"/>
      <c r="C43" s="15"/>
      <c r="D43" s="15"/>
      <c r="E43" s="15"/>
      <c r="F43" s="15"/>
      <c r="G43" s="243"/>
      <c r="H43" s="243"/>
      <c r="I43" s="243"/>
      <c r="J43" s="243"/>
      <c r="K43" s="243"/>
      <c r="L43" s="243"/>
      <c r="M43" s="243"/>
      <c r="N43" s="243"/>
      <c r="O43" s="243"/>
      <c r="P43" s="243"/>
      <c r="Q43" s="243"/>
      <c r="R43" s="243"/>
      <c r="S43" s="243"/>
      <c r="T43" s="274"/>
      <c r="U43" s="243"/>
      <c r="V43" s="243"/>
      <c r="W43" s="243"/>
      <c r="X43" s="243"/>
      <c r="Y43" s="243"/>
      <c r="Z43" s="243"/>
      <c r="AA43" s="243"/>
      <c r="AB43" s="243"/>
      <c r="AC43" s="243"/>
      <c r="AD43" s="243"/>
      <c r="AE43" s="243"/>
      <c r="AF43" s="243"/>
      <c r="AG43" s="243"/>
      <c r="AH43" s="243"/>
    </row>
    <row r="44">
      <c r="A44" s="243"/>
      <c r="B44" s="15"/>
      <c r="C44" s="15"/>
      <c r="D44" s="15"/>
      <c r="E44" s="15"/>
      <c r="F44" s="15"/>
      <c r="G44" s="243"/>
      <c r="H44" s="243"/>
      <c r="I44" s="243"/>
      <c r="J44" s="243"/>
      <c r="K44" s="243"/>
      <c r="L44" s="243"/>
      <c r="M44" s="243"/>
      <c r="N44" s="243"/>
      <c r="O44" s="243"/>
      <c r="P44" s="243"/>
      <c r="Q44" s="243"/>
      <c r="R44" s="243"/>
      <c r="S44" s="243"/>
      <c r="T44" s="274"/>
      <c r="U44" s="243"/>
      <c r="V44" s="243"/>
      <c r="W44" s="243"/>
      <c r="X44" s="243"/>
      <c r="Y44" s="243"/>
      <c r="Z44" s="243"/>
      <c r="AA44" s="243"/>
      <c r="AB44" s="243"/>
      <c r="AC44" s="243"/>
      <c r="AD44" s="243"/>
      <c r="AE44" s="243"/>
      <c r="AF44" s="243"/>
      <c r="AG44" s="243"/>
      <c r="AH44" s="243"/>
    </row>
    <row r="45">
      <c r="A45" s="243"/>
      <c r="B45" s="15"/>
      <c r="C45" s="15"/>
      <c r="D45" s="15"/>
      <c r="E45" s="15"/>
      <c r="F45" s="15"/>
      <c r="G45" s="243"/>
      <c r="H45" s="243"/>
      <c r="I45" s="243"/>
      <c r="J45" s="243"/>
      <c r="K45" s="243"/>
      <c r="L45" s="243"/>
      <c r="M45" s="243"/>
      <c r="N45" s="243"/>
      <c r="O45" s="243"/>
      <c r="P45" s="243"/>
      <c r="Q45" s="243"/>
      <c r="R45" s="243"/>
      <c r="S45" s="243"/>
      <c r="T45" s="274"/>
      <c r="U45" s="243"/>
      <c r="V45" s="243"/>
      <c r="W45" s="243"/>
      <c r="X45" s="243"/>
      <c r="Y45" s="243"/>
      <c r="Z45" s="243"/>
      <c r="AA45" s="243"/>
      <c r="AB45" s="243"/>
      <c r="AC45" s="243"/>
      <c r="AD45" s="243"/>
      <c r="AE45" s="243"/>
      <c r="AF45" s="243"/>
      <c r="AG45" s="243"/>
      <c r="AH45" s="243"/>
    </row>
    <row r="46">
      <c r="A46" s="243"/>
      <c r="B46" s="15"/>
      <c r="C46" s="15"/>
      <c r="D46" s="15"/>
      <c r="E46" s="15"/>
      <c r="F46" s="15"/>
      <c r="G46" s="243"/>
      <c r="H46" s="243"/>
      <c r="I46" s="243"/>
      <c r="J46" s="243"/>
      <c r="K46" s="243"/>
      <c r="L46" s="243"/>
      <c r="M46" s="243"/>
      <c r="N46" s="243"/>
      <c r="O46" s="243"/>
      <c r="P46" s="243"/>
      <c r="Q46" s="243"/>
      <c r="R46" s="243"/>
      <c r="S46" s="243"/>
      <c r="T46" s="274"/>
      <c r="U46" s="243"/>
      <c r="V46" s="243"/>
      <c r="W46" s="243"/>
      <c r="X46" s="243"/>
      <c r="Y46" s="243"/>
      <c r="Z46" s="243"/>
      <c r="AA46" s="243"/>
      <c r="AB46" s="243"/>
      <c r="AC46" s="243"/>
      <c r="AD46" s="243"/>
      <c r="AE46" s="243"/>
      <c r="AF46" s="243"/>
      <c r="AG46" s="243"/>
      <c r="AH46" s="243"/>
    </row>
    <row r="47">
      <c r="A47" s="243"/>
      <c r="B47" s="15"/>
      <c r="C47" s="15"/>
      <c r="D47" s="15"/>
      <c r="E47" s="15"/>
      <c r="F47" s="15"/>
      <c r="G47" s="243"/>
      <c r="H47" s="243"/>
      <c r="I47" s="243"/>
      <c r="J47" s="243"/>
      <c r="K47" s="243"/>
      <c r="L47" s="243"/>
      <c r="M47" s="243"/>
      <c r="N47" s="243"/>
      <c r="O47" s="243"/>
      <c r="P47" s="243"/>
      <c r="Q47" s="243"/>
      <c r="R47" s="243"/>
      <c r="S47" s="243"/>
      <c r="T47" s="274"/>
      <c r="U47" s="243"/>
      <c r="V47" s="243"/>
      <c r="W47" s="243"/>
      <c r="X47" s="243"/>
      <c r="Y47" s="243"/>
      <c r="Z47" s="243"/>
      <c r="AA47" s="243"/>
      <c r="AB47" s="243"/>
      <c r="AC47" s="243"/>
      <c r="AD47" s="243"/>
      <c r="AE47" s="243"/>
      <c r="AF47" s="243"/>
      <c r="AG47" s="243"/>
      <c r="AH47" s="243"/>
    </row>
    <row r="48">
      <c r="A48" s="243"/>
      <c r="B48" s="15"/>
      <c r="C48" s="15"/>
      <c r="D48" s="15"/>
      <c r="E48" s="15"/>
      <c r="F48" s="15"/>
      <c r="G48" s="243"/>
      <c r="H48" s="243"/>
      <c r="I48" s="243"/>
      <c r="J48" s="243"/>
      <c r="K48" s="243"/>
      <c r="L48" s="243"/>
      <c r="M48" s="243"/>
      <c r="N48" s="243"/>
      <c r="O48" s="243"/>
      <c r="P48" s="243"/>
      <c r="Q48" s="243"/>
      <c r="R48" s="243"/>
      <c r="S48" s="243"/>
      <c r="T48" s="274"/>
      <c r="U48" s="243"/>
      <c r="V48" s="243"/>
      <c r="W48" s="243"/>
      <c r="X48" s="243"/>
      <c r="Y48" s="243"/>
      <c r="Z48" s="243"/>
      <c r="AA48" s="243"/>
      <c r="AB48" s="243"/>
      <c r="AC48" s="243"/>
      <c r="AD48" s="243"/>
      <c r="AE48" s="243"/>
      <c r="AF48" s="243"/>
      <c r="AG48" s="243"/>
      <c r="AH48" s="243"/>
    </row>
    <row r="49">
      <c r="A49" s="243"/>
      <c r="B49" s="15"/>
      <c r="C49" s="15"/>
      <c r="D49" s="15"/>
      <c r="E49" s="15"/>
      <c r="F49" s="15"/>
      <c r="G49" s="243"/>
      <c r="H49" s="243"/>
      <c r="I49" s="243"/>
      <c r="J49" s="243"/>
      <c r="K49" s="243"/>
      <c r="L49" s="243"/>
      <c r="M49" s="243"/>
      <c r="N49" s="243"/>
      <c r="O49" s="243"/>
      <c r="P49" s="243"/>
      <c r="Q49" s="243"/>
      <c r="R49" s="243"/>
      <c r="S49" s="243"/>
      <c r="T49" s="274"/>
      <c r="U49" s="243"/>
      <c r="V49" s="243"/>
      <c r="W49" s="243"/>
      <c r="X49" s="243"/>
      <c r="Y49" s="243"/>
      <c r="Z49" s="243"/>
      <c r="AA49" s="243"/>
      <c r="AB49" s="243"/>
      <c r="AC49" s="243"/>
      <c r="AD49" s="243"/>
      <c r="AE49" s="243"/>
      <c r="AF49" s="243"/>
      <c r="AG49" s="243"/>
      <c r="AH49" s="243"/>
    </row>
    <row r="50">
      <c r="A50" s="243"/>
      <c r="B50" s="15"/>
      <c r="C50" s="15"/>
      <c r="D50" s="15"/>
      <c r="E50" s="15"/>
      <c r="F50" s="15"/>
      <c r="G50" s="243"/>
      <c r="H50" s="243"/>
      <c r="I50" s="243"/>
      <c r="J50" s="243"/>
      <c r="K50" s="243"/>
      <c r="L50" s="243"/>
      <c r="M50" s="243"/>
      <c r="N50" s="243"/>
      <c r="O50" s="243"/>
      <c r="P50" s="243"/>
      <c r="Q50" s="243"/>
      <c r="R50" s="243"/>
      <c r="S50" s="243"/>
      <c r="T50" s="274"/>
      <c r="U50" s="243"/>
      <c r="V50" s="243"/>
      <c r="W50" s="243"/>
      <c r="X50" s="243"/>
      <c r="Y50" s="243"/>
      <c r="Z50" s="243"/>
      <c r="AA50" s="243"/>
      <c r="AB50" s="243"/>
      <c r="AC50" s="243"/>
      <c r="AD50" s="243"/>
      <c r="AE50" s="243"/>
      <c r="AF50" s="243"/>
      <c r="AG50" s="243"/>
      <c r="AH50" s="243"/>
    </row>
    <row r="51">
      <c r="A51" s="243"/>
      <c r="B51" s="15"/>
      <c r="C51" s="15"/>
      <c r="D51" s="15"/>
      <c r="E51" s="15"/>
      <c r="F51" s="15"/>
      <c r="G51" s="243"/>
      <c r="H51" s="243"/>
      <c r="I51" s="243"/>
      <c r="J51" s="243"/>
      <c r="K51" s="243"/>
      <c r="L51" s="243"/>
      <c r="M51" s="243"/>
      <c r="N51" s="243"/>
      <c r="O51" s="243"/>
      <c r="P51" s="243"/>
      <c r="Q51" s="243"/>
      <c r="R51" s="243"/>
      <c r="S51" s="243"/>
      <c r="T51" s="274"/>
      <c r="U51" s="243"/>
      <c r="V51" s="243"/>
      <c r="W51" s="243"/>
      <c r="X51" s="243"/>
      <c r="Y51" s="243"/>
      <c r="Z51" s="243"/>
      <c r="AA51" s="243"/>
      <c r="AB51" s="243"/>
      <c r="AC51" s="243"/>
      <c r="AD51" s="243"/>
      <c r="AE51" s="243"/>
      <c r="AF51" s="243"/>
      <c r="AG51" s="243"/>
      <c r="AH51" s="243"/>
    </row>
    <row r="52">
      <c r="A52" s="243"/>
      <c r="B52" s="15"/>
      <c r="C52" s="15"/>
      <c r="D52" s="15"/>
      <c r="E52" s="15"/>
      <c r="F52" s="15"/>
      <c r="G52" s="243"/>
      <c r="H52" s="243"/>
      <c r="I52" s="243"/>
      <c r="J52" s="243"/>
      <c r="K52" s="243"/>
      <c r="L52" s="243"/>
      <c r="M52" s="243"/>
      <c r="N52" s="243"/>
      <c r="O52" s="243"/>
      <c r="P52" s="243"/>
      <c r="Q52" s="243"/>
      <c r="R52" s="243"/>
      <c r="S52" s="243"/>
      <c r="T52" s="274"/>
      <c r="U52" s="243"/>
      <c r="V52" s="243"/>
      <c r="W52" s="243"/>
      <c r="X52" s="243"/>
      <c r="Y52" s="243"/>
      <c r="Z52" s="243"/>
      <c r="AA52" s="243"/>
      <c r="AB52" s="243"/>
      <c r="AC52" s="243"/>
      <c r="AD52" s="243"/>
      <c r="AE52" s="243"/>
      <c r="AF52" s="243"/>
      <c r="AG52" s="243"/>
      <c r="AH52" s="243"/>
    </row>
    <row r="53">
      <c r="A53" s="243"/>
      <c r="B53" s="15"/>
      <c r="C53" s="15"/>
      <c r="D53" s="15"/>
      <c r="E53" s="15"/>
      <c r="F53" s="15"/>
      <c r="G53" s="243"/>
      <c r="H53" s="243"/>
      <c r="I53" s="243"/>
      <c r="J53" s="243"/>
      <c r="K53" s="243"/>
      <c r="L53" s="243"/>
      <c r="M53" s="243"/>
      <c r="N53" s="243"/>
      <c r="O53" s="243"/>
      <c r="P53" s="243"/>
      <c r="Q53" s="243"/>
      <c r="R53" s="243"/>
      <c r="S53" s="243"/>
      <c r="T53" s="274"/>
      <c r="U53" s="243"/>
      <c r="V53" s="243"/>
      <c r="W53" s="243"/>
      <c r="X53" s="243"/>
      <c r="Y53" s="243"/>
      <c r="Z53" s="243"/>
      <c r="AA53" s="243"/>
      <c r="AB53" s="243"/>
      <c r="AC53" s="243"/>
      <c r="AD53" s="243"/>
      <c r="AE53" s="243"/>
      <c r="AF53" s="243"/>
      <c r="AG53" s="243"/>
      <c r="AH53" s="243"/>
    </row>
    <row r="54">
      <c r="A54" s="243"/>
      <c r="B54" s="15"/>
      <c r="C54" s="15"/>
      <c r="D54" s="15"/>
      <c r="E54" s="15"/>
      <c r="F54" s="15"/>
      <c r="G54" s="243"/>
      <c r="H54" s="243"/>
      <c r="I54" s="243"/>
      <c r="J54" s="243"/>
      <c r="K54" s="243"/>
      <c r="L54" s="243"/>
      <c r="M54" s="243"/>
      <c r="N54" s="243"/>
      <c r="O54" s="243"/>
      <c r="P54" s="243"/>
      <c r="Q54" s="243"/>
      <c r="R54" s="243"/>
      <c r="S54" s="243"/>
      <c r="T54" s="274"/>
      <c r="U54" s="243"/>
      <c r="V54" s="243"/>
      <c r="W54" s="243"/>
      <c r="X54" s="243"/>
      <c r="Y54" s="243"/>
      <c r="Z54" s="243"/>
      <c r="AA54" s="243"/>
      <c r="AB54" s="243"/>
      <c r="AC54" s="243"/>
      <c r="AD54" s="243"/>
      <c r="AE54" s="243"/>
      <c r="AF54" s="243"/>
      <c r="AG54" s="243"/>
      <c r="AH54" s="243"/>
    </row>
    <row r="55">
      <c r="A55" s="243"/>
      <c r="B55" s="15"/>
      <c r="C55" s="15"/>
      <c r="D55" s="15"/>
      <c r="E55" s="15"/>
      <c r="F55" s="15"/>
      <c r="G55" s="243"/>
      <c r="H55" s="243"/>
      <c r="I55" s="243"/>
      <c r="J55" s="243"/>
      <c r="K55" s="243"/>
      <c r="L55" s="243"/>
      <c r="M55" s="243"/>
      <c r="N55" s="243"/>
      <c r="O55" s="243"/>
      <c r="P55" s="243"/>
      <c r="Q55" s="243"/>
      <c r="R55" s="243"/>
      <c r="S55" s="243"/>
      <c r="T55" s="274"/>
      <c r="U55" s="243"/>
      <c r="V55" s="243"/>
      <c r="W55" s="243"/>
      <c r="X55" s="243"/>
      <c r="Y55" s="243"/>
      <c r="Z55" s="243"/>
      <c r="AA55" s="243"/>
      <c r="AB55" s="243"/>
      <c r="AC55" s="243"/>
      <c r="AD55" s="243"/>
      <c r="AE55" s="243"/>
      <c r="AF55" s="243"/>
      <c r="AG55" s="243"/>
      <c r="AH55" s="243"/>
    </row>
    <row r="56">
      <c r="A56" s="243"/>
      <c r="B56" s="15"/>
      <c r="C56" s="15"/>
      <c r="D56" s="15"/>
      <c r="E56" s="15"/>
      <c r="F56" s="15"/>
      <c r="G56" s="243"/>
      <c r="H56" s="243"/>
      <c r="I56" s="243"/>
      <c r="J56" s="243"/>
      <c r="K56" s="243"/>
      <c r="L56" s="243"/>
      <c r="M56" s="243"/>
      <c r="N56" s="243"/>
      <c r="O56" s="243"/>
      <c r="P56" s="243"/>
      <c r="Q56" s="243"/>
      <c r="R56" s="243"/>
      <c r="S56" s="243"/>
      <c r="T56" s="274"/>
      <c r="U56" s="243"/>
      <c r="V56" s="243"/>
      <c r="W56" s="243"/>
      <c r="X56" s="243"/>
      <c r="Y56" s="243"/>
      <c r="Z56" s="243"/>
      <c r="AA56" s="243"/>
      <c r="AB56" s="243"/>
      <c r="AC56" s="243"/>
      <c r="AD56" s="243"/>
      <c r="AE56" s="243"/>
      <c r="AF56" s="243"/>
      <c r="AG56" s="243"/>
      <c r="AH56" s="243"/>
    </row>
    <row r="57">
      <c r="A57" s="243"/>
      <c r="B57" s="15"/>
      <c r="C57" s="15"/>
      <c r="D57" s="15"/>
      <c r="E57" s="15"/>
      <c r="F57" s="15"/>
      <c r="G57" s="243"/>
      <c r="H57" s="243"/>
      <c r="I57" s="243"/>
      <c r="J57" s="243"/>
      <c r="K57" s="243"/>
      <c r="L57" s="243"/>
      <c r="M57" s="243"/>
      <c r="N57" s="243"/>
      <c r="O57" s="243"/>
      <c r="P57" s="243"/>
      <c r="Q57" s="243"/>
      <c r="R57" s="243"/>
      <c r="S57" s="243"/>
      <c r="T57" s="274"/>
      <c r="U57" s="243"/>
      <c r="V57" s="243"/>
      <c r="W57" s="243"/>
      <c r="X57" s="243"/>
      <c r="Y57" s="243"/>
      <c r="Z57" s="243"/>
      <c r="AA57" s="243"/>
      <c r="AB57" s="243"/>
      <c r="AC57" s="243"/>
      <c r="AD57" s="243"/>
      <c r="AE57" s="243"/>
      <c r="AF57" s="243"/>
      <c r="AG57" s="243"/>
      <c r="AH57" s="243"/>
    </row>
    <row r="58">
      <c r="A58" s="243"/>
      <c r="B58" s="15"/>
      <c r="C58" s="15"/>
      <c r="D58" s="15"/>
      <c r="E58" s="15"/>
      <c r="F58" s="15"/>
      <c r="G58" s="243"/>
      <c r="H58" s="243"/>
      <c r="I58" s="243"/>
      <c r="J58" s="243"/>
      <c r="K58" s="243"/>
      <c r="L58" s="243"/>
      <c r="M58" s="243"/>
      <c r="N58" s="243"/>
      <c r="O58" s="243"/>
      <c r="P58" s="243"/>
      <c r="Q58" s="243"/>
      <c r="R58" s="243"/>
      <c r="S58" s="243"/>
      <c r="T58" s="274"/>
      <c r="U58" s="243"/>
      <c r="V58" s="243"/>
      <c r="W58" s="243"/>
      <c r="X58" s="243"/>
      <c r="Y58" s="243"/>
      <c r="Z58" s="243"/>
      <c r="AA58" s="243"/>
      <c r="AB58" s="243"/>
      <c r="AC58" s="243"/>
      <c r="AD58" s="243"/>
      <c r="AE58" s="243"/>
      <c r="AF58" s="243"/>
      <c r="AG58" s="243"/>
      <c r="AH58" s="243"/>
    </row>
    <row r="59">
      <c r="A59" s="243"/>
      <c r="B59" s="15"/>
      <c r="C59" s="15"/>
      <c r="D59" s="15"/>
      <c r="E59" s="15"/>
      <c r="F59" s="15"/>
      <c r="G59" s="243"/>
      <c r="H59" s="243"/>
      <c r="I59" s="243"/>
      <c r="J59" s="243"/>
      <c r="K59" s="243"/>
      <c r="L59" s="243"/>
      <c r="M59" s="243"/>
      <c r="N59" s="243"/>
      <c r="O59" s="243"/>
      <c r="P59" s="243"/>
      <c r="Q59" s="243"/>
      <c r="R59" s="243"/>
      <c r="S59" s="243"/>
      <c r="T59" s="274"/>
      <c r="U59" s="243"/>
      <c r="V59" s="243"/>
      <c r="W59" s="243"/>
      <c r="X59" s="243"/>
      <c r="Y59" s="243"/>
      <c r="Z59" s="243"/>
      <c r="AA59" s="243"/>
      <c r="AB59" s="243"/>
      <c r="AC59" s="243"/>
      <c r="AD59" s="243"/>
      <c r="AE59" s="243"/>
      <c r="AF59" s="243"/>
      <c r="AG59" s="243"/>
      <c r="AH59" s="243"/>
    </row>
    <row r="60">
      <c r="A60" s="243"/>
      <c r="B60" s="15"/>
      <c r="C60" s="15"/>
      <c r="D60" s="15"/>
      <c r="E60" s="15"/>
      <c r="F60" s="15"/>
      <c r="G60" s="243"/>
      <c r="H60" s="243"/>
      <c r="I60" s="243"/>
      <c r="J60" s="243"/>
      <c r="K60" s="243"/>
      <c r="L60" s="243"/>
      <c r="M60" s="243"/>
      <c r="N60" s="243"/>
      <c r="O60" s="243"/>
      <c r="P60" s="243"/>
      <c r="Q60" s="243"/>
      <c r="R60" s="243"/>
      <c r="S60" s="243"/>
      <c r="T60" s="274"/>
      <c r="U60" s="243"/>
      <c r="V60" s="243"/>
      <c r="W60" s="243"/>
      <c r="X60" s="243"/>
      <c r="Y60" s="243"/>
      <c r="Z60" s="243"/>
      <c r="AA60" s="243"/>
      <c r="AB60" s="243"/>
      <c r="AC60" s="243"/>
      <c r="AD60" s="243"/>
      <c r="AE60" s="243"/>
      <c r="AF60" s="243"/>
      <c r="AG60" s="243"/>
      <c r="AH60" s="243"/>
    </row>
    <row r="61">
      <c r="A61" s="243"/>
      <c r="B61" s="15"/>
      <c r="C61" s="15"/>
      <c r="D61" s="15"/>
      <c r="E61" s="15"/>
      <c r="F61" s="15"/>
      <c r="G61" s="243"/>
      <c r="H61" s="243"/>
      <c r="I61" s="243"/>
      <c r="J61" s="243"/>
      <c r="K61" s="243"/>
      <c r="L61" s="243"/>
      <c r="M61" s="243"/>
      <c r="N61" s="243"/>
      <c r="O61" s="243"/>
      <c r="P61" s="243"/>
      <c r="Q61" s="243"/>
      <c r="R61" s="243"/>
      <c r="S61" s="243"/>
      <c r="T61" s="274"/>
      <c r="U61" s="243"/>
      <c r="V61" s="243"/>
      <c r="W61" s="243"/>
      <c r="X61" s="243"/>
      <c r="Y61" s="243"/>
      <c r="Z61" s="243"/>
      <c r="AA61" s="243"/>
      <c r="AB61" s="243"/>
      <c r="AC61" s="243"/>
      <c r="AD61" s="243"/>
      <c r="AE61" s="243"/>
      <c r="AF61" s="243"/>
      <c r="AG61" s="243"/>
      <c r="AH61" s="243"/>
    </row>
    <row r="62">
      <c r="A62" s="243"/>
      <c r="B62" s="15"/>
      <c r="C62" s="15"/>
      <c r="D62" s="15"/>
      <c r="E62" s="15"/>
      <c r="F62" s="15"/>
      <c r="G62" s="243"/>
      <c r="H62" s="243"/>
      <c r="I62" s="243"/>
      <c r="J62" s="243"/>
      <c r="K62" s="243"/>
      <c r="L62" s="243"/>
      <c r="M62" s="243"/>
      <c r="N62" s="243"/>
      <c r="O62" s="243"/>
      <c r="P62" s="243"/>
      <c r="Q62" s="243"/>
      <c r="R62" s="243"/>
      <c r="S62" s="243"/>
      <c r="T62" s="274"/>
      <c r="U62" s="243"/>
      <c r="V62" s="243"/>
      <c r="W62" s="243"/>
      <c r="X62" s="243"/>
      <c r="Y62" s="243"/>
      <c r="Z62" s="243"/>
      <c r="AA62" s="243"/>
      <c r="AB62" s="243"/>
      <c r="AC62" s="243"/>
      <c r="AD62" s="243"/>
      <c r="AE62" s="243"/>
      <c r="AF62" s="243"/>
      <c r="AG62" s="243"/>
      <c r="AH62" s="243"/>
    </row>
    <row r="63">
      <c r="A63" s="243"/>
      <c r="B63" s="15"/>
      <c r="C63" s="15"/>
      <c r="D63" s="15"/>
      <c r="E63" s="15"/>
      <c r="F63" s="15"/>
      <c r="G63" s="243"/>
      <c r="H63" s="243"/>
      <c r="I63" s="243"/>
      <c r="J63" s="243"/>
      <c r="K63" s="243"/>
      <c r="L63" s="243"/>
      <c r="M63" s="243"/>
      <c r="N63" s="243"/>
      <c r="O63" s="243"/>
      <c r="P63" s="243"/>
      <c r="Q63" s="243"/>
      <c r="R63" s="243"/>
      <c r="S63" s="243"/>
      <c r="T63" s="274"/>
      <c r="U63" s="243"/>
      <c r="V63" s="243"/>
      <c r="W63" s="243"/>
      <c r="X63" s="243"/>
      <c r="Y63" s="243"/>
      <c r="Z63" s="243"/>
      <c r="AA63" s="243"/>
      <c r="AB63" s="243"/>
      <c r="AC63" s="243"/>
      <c r="AD63" s="243"/>
      <c r="AE63" s="243"/>
      <c r="AF63" s="243"/>
      <c r="AG63" s="243"/>
      <c r="AH63" s="243"/>
    </row>
    <row r="64">
      <c r="A64" s="243"/>
      <c r="B64" s="15"/>
      <c r="C64" s="15"/>
      <c r="D64" s="15"/>
      <c r="E64" s="15"/>
      <c r="F64" s="15"/>
      <c r="G64" s="243"/>
      <c r="H64" s="243"/>
      <c r="I64" s="243"/>
      <c r="J64" s="243"/>
      <c r="K64" s="243"/>
      <c r="L64" s="243"/>
      <c r="M64" s="243"/>
      <c r="N64" s="243"/>
      <c r="O64" s="243"/>
      <c r="P64" s="243"/>
      <c r="Q64" s="243"/>
      <c r="R64" s="243"/>
      <c r="S64" s="243"/>
      <c r="T64" s="274"/>
      <c r="U64" s="243"/>
      <c r="V64" s="243"/>
      <c r="W64" s="243"/>
      <c r="X64" s="243"/>
      <c r="Y64" s="243"/>
      <c r="Z64" s="243"/>
      <c r="AA64" s="243"/>
      <c r="AB64" s="243"/>
      <c r="AC64" s="243"/>
      <c r="AD64" s="243"/>
      <c r="AE64" s="243"/>
      <c r="AF64" s="243"/>
      <c r="AG64" s="243"/>
      <c r="AH64" s="243"/>
    </row>
    <row r="65">
      <c r="A65" s="243"/>
      <c r="B65" s="15"/>
      <c r="C65" s="15"/>
      <c r="D65" s="15"/>
      <c r="E65" s="15"/>
      <c r="F65" s="15"/>
      <c r="G65" s="243"/>
      <c r="H65" s="243"/>
      <c r="I65" s="243"/>
      <c r="J65" s="243"/>
      <c r="K65" s="243"/>
      <c r="L65" s="243"/>
      <c r="M65" s="243"/>
      <c r="N65" s="243"/>
      <c r="O65" s="243"/>
      <c r="P65" s="243"/>
      <c r="Q65" s="243"/>
      <c r="R65" s="243"/>
      <c r="S65" s="243"/>
      <c r="T65" s="274"/>
      <c r="U65" s="243"/>
      <c r="V65" s="243"/>
      <c r="W65" s="243"/>
      <c r="X65" s="243"/>
      <c r="Y65" s="243"/>
      <c r="Z65" s="243"/>
      <c r="AA65" s="243"/>
      <c r="AB65" s="243"/>
      <c r="AC65" s="243"/>
      <c r="AD65" s="243"/>
      <c r="AE65" s="243"/>
      <c r="AF65" s="243"/>
      <c r="AG65" s="243"/>
      <c r="AH65" s="243"/>
    </row>
    <row r="66">
      <c r="A66" s="243"/>
      <c r="B66" s="15"/>
      <c r="C66" s="15"/>
      <c r="D66" s="15"/>
      <c r="E66" s="15"/>
      <c r="F66" s="15"/>
      <c r="G66" s="243"/>
      <c r="H66" s="243"/>
      <c r="I66" s="243"/>
      <c r="J66" s="243"/>
      <c r="K66" s="243"/>
      <c r="L66" s="243"/>
      <c r="M66" s="243"/>
      <c r="N66" s="243"/>
      <c r="O66" s="243"/>
      <c r="P66" s="243"/>
      <c r="Q66" s="243"/>
      <c r="R66" s="243"/>
      <c r="S66" s="243"/>
      <c r="T66" s="274"/>
      <c r="U66" s="243"/>
      <c r="V66" s="243"/>
      <c r="W66" s="243"/>
      <c r="X66" s="243"/>
      <c r="Y66" s="243"/>
      <c r="Z66" s="243"/>
      <c r="AA66" s="243"/>
      <c r="AB66" s="243"/>
      <c r="AC66" s="243"/>
      <c r="AD66" s="243"/>
      <c r="AE66" s="243"/>
      <c r="AF66" s="243"/>
      <c r="AG66" s="243"/>
      <c r="AH66" s="243"/>
    </row>
    <row r="67">
      <c r="A67" s="243"/>
      <c r="B67" s="15"/>
      <c r="C67" s="15"/>
      <c r="D67" s="15"/>
      <c r="E67" s="15"/>
      <c r="F67" s="15"/>
      <c r="G67" s="243"/>
      <c r="H67" s="243"/>
      <c r="I67" s="243"/>
      <c r="J67" s="243"/>
      <c r="K67" s="243"/>
      <c r="L67" s="243"/>
      <c r="M67" s="243"/>
      <c r="N67" s="243"/>
      <c r="O67" s="243"/>
      <c r="P67" s="243"/>
      <c r="Q67" s="243"/>
      <c r="R67" s="243"/>
      <c r="S67" s="243"/>
      <c r="T67" s="274"/>
      <c r="U67" s="243"/>
      <c r="V67" s="243"/>
      <c r="W67" s="243"/>
      <c r="X67" s="243"/>
      <c r="Y67" s="243"/>
      <c r="Z67" s="243"/>
      <c r="AA67" s="243"/>
      <c r="AB67" s="243"/>
      <c r="AC67" s="243"/>
      <c r="AD67" s="243"/>
      <c r="AE67" s="243"/>
      <c r="AF67" s="243"/>
      <c r="AG67" s="243"/>
      <c r="AH67" s="243"/>
    </row>
    <row r="68">
      <c r="A68" s="243"/>
      <c r="B68" s="15"/>
      <c r="C68" s="15"/>
      <c r="D68" s="15"/>
      <c r="E68" s="15"/>
      <c r="F68" s="15"/>
      <c r="G68" s="243"/>
      <c r="H68" s="243"/>
      <c r="I68" s="243"/>
      <c r="J68" s="243"/>
      <c r="K68" s="243"/>
      <c r="L68" s="243"/>
      <c r="M68" s="243"/>
      <c r="N68" s="243"/>
      <c r="O68" s="243"/>
      <c r="P68" s="243"/>
      <c r="Q68" s="243"/>
      <c r="R68" s="243"/>
      <c r="S68" s="243"/>
      <c r="T68" s="274"/>
      <c r="U68" s="243"/>
      <c r="V68" s="243"/>
      <c r="W68" s="243"/>
      <c r="X68" s="243"/>
      <c r="Y68" s="243"/>
      <c r="Z68" s="243"/>
      <c r="AA68" s="243"/>
      <c r="AB68" s="243"/>
      <c r="AC68" s="243"/>
      <c r="AD68" s="243"/>
      <c r="AE68" s="243"/>
      <c r="AF68" s="243"/>
      <c r="AG68" s="243"/>
      <c r="AH68" s="243"/>
    </row>
    <row r="69">
      <c r="A69" s="243"/>
      <c r="B69" s="15"/>
      <c r="C69" s="15"/>
      <c r="D69" s="15"/>
      <c r="E69" s="15"/>
      <c r="F69" s="15"/>
      <c r="G69" s="243"/>
      <c r="H69" s="243"/>
      <c r="I69" s="243"/>
      <c r="J69" s="243"/>
      <c r="K69" s="243"/>
      <c r="L69" s="243"/>
      <c r="M69" s="243"/>
      <c r="N69" s="243"/>
      <c r="O69" s="243"/>
      <c r="P69" s="243"/>
      <c r="Q69" s="243"/>
      <c r="R69" s="243"/>
      <c r="S69" s="243"/>
      <c r="T69" s="274"/>
      <c r="U69" s="243"/>
      <c r="V69" s="243"/>
      <c r="W69" s="243"/>
      <c r="X69" s="243"/>
      <c r="Y69" s="243"/>
      <c r="Z69" s="243"/>
      <c r="AA69" s="243"/>
      <c r="AB69" s="243"/>
      <c r="AC69" s="243"/>
      <c r="AD69" s="243"/>
      <c r="AE69" s="243"/>
      <c r="AF69" s="243"/>
      <c r="AG69" s="243"/>
      <c r="AH69" s="243"/>
    </row>
    <row r="70">
      <c r="A70" s="243"/>
      <c r="B70" s="15"/>
      <c r="C70" s="15"/>
      <c r="D70" s="15"/>
      <c r="E70" s="15"/>
      <c r="F70" s="15"/>
      <c r="G70" s="243"/>
      <c r="H70" s="243"/>
      <c r="I70" s="243"/>
      <c r="J70" s="243"/>
      <c r="K70" s="243"/>
      <c r="L70" s="243"/>
      <c r="M70" s="243"/>
      <c r="N70" s="243"/>
      <c r="O70" s="243"/>
      <c r="P70" s="243"/>
      <c r="Q70" s="243"/>
      <c r="R70" s="243"/>
      <c r="S70" s="243"/>
      <c r="T70" s="274"/>
      <c r="U70" s="243"/>
      <c r="V70" s="243"/>
      <c r="W70" s="243"/>
      <c r="X70" s="243"/>
      <c r="Y70" s="243"/>
      <c r="Z70" s="243"/>
      <c r="AA70" s="243"/>
      <c r="AB70" s="243"/>
      <c r="AC70" s="243"/>
      <c r="AD70" s="243"/>
      <c r="AE70" s="243"/>
      <c r="AF70" s="243"/>
      <c r="AG70" s="243"/>
      <c r="AH70" s="243"/>
    </row>
    <row r="71">
      <c r="A71" s="243"/>
      <c r="B71" s="15"/>
      <c r="C71" s="15"/>
      <c r="D71" s="15"/>
      <c r="E71" s="15"/>
      <c r="F71" s="15"/>
      <c r="G71" s="243"/>
      <c r="H71" s="243"/>
      <c r="I71" s="243"/>
      <c r="J71" s="243"/>
      <c r="K71" s="243"/>
      <c r="L71" s="243"/>
      <c r="M71" s="243"/>
      <c r="N71" s="243"/>
      <c r="O71" s="243"/>
      <c r="P71" s="243"/>
      <c r="Q71" s="243"/>
      <c r="R71" s="243"/>
      <c r="S71" s="243"/>
      <c r="T71" s="274"/>
      <c r="U71" s="243"/>
      <c r="V71" s="243"/>
      <c r="W71" s="243"/>
      <c r="X71" s="243"/>
      <c r="Y71" s="243"/>
      <c r="Z71" s="243"/>
      <c r="AA71" s="243"/>
      <c r="AB71" s="243"/>
      <c r="AC71" s="243"/>
      <c r="AD71" s="243"/>
      <c r="AE71" s="243"/>
      <c r="AF71" s="243"/>
      <c r="AG71" s="243"/>
      <c r="AH71" s="243"/>
    </row>
    <row r="72">
      <c r="A72" s="243"/>
      <c r="B72" s="15"/>
      <c r="C72" s="15"/>
      <c r="D72" s="15"/>
      <c r="E72" s="15"/>
      <c r="F72" s="15"/>
      <c r="G72" s="243"/>
      <c r="H72" s="243"/>
      <c r="I72" s="243"/>
      <c r="J72" s="243"/>
      <c r="K72" s="243"/>
      <c r="L72" s="243"/>
      <c r="M72" s="243"/>
      <c r="N72" s="243"/>
      <c r="O72" s="243"/>
      <c r="P72" s="243"/>
      <c r="Q72" s="243"/>
      <c r="R72" s="243"/>
      <c r="S72" s="243"/>
      <c r="T72" s="274"/>
      <c r="U72" s="243"/>
      <c r="V72" s="243"/>
      <c r="W72" s="243"/>
      <c r="X72" s="243"/>
      <c r="Y72" s="243"/>
      <c r="Z72" s="243"/>
      <c r="AA72" s="243"/>
      <c r="AB72" s="243"/>
      <c r="AC72" s="243"/>
      <c r="AD72" s="243"/>
      <c r="AE72" s="243"/>
      <c r="AF72" s="243"/>
      <c r="AG72" s="243"/>
      <c r="AH72" s="243"/>
    </row>
    <row r="73">
      <c r="A73" s="243"/>
      <c r="B73" s="15"/>
      <c r="C73" s="15"/>
      <c r="D73" s="15"/>
      <c r="E73" s="15"/>
      <c r="F73" s="15"/>
      <c r="G73" s="243"/>
      <c r="H73" s="243"/>
      <c r="I73" s="243"/>
      <c r="J73" s="243"/>
      <c r="K73" s="243"/>
      <c r="L73" s="243"/>
      <c r="M73" s="243"/>
      <c r="N73" s="243"/>
      <c r="O73" s="243"/>
      <c r="P73" s="243"/>
      <c r="Q73" s="243"/>
      <c r="R73" s="243"/>
      <c r="S73" s="243"/>
      <c r="T73" s="274"/>
      <c r="U73" s="243"/>
      <c r="V73" s="243"/>
      <c r="W73" s="243"/>
      <c r="X73" s="243"/>
      <c r="Y73" s="243"/>
      <c r="Z73" s="243"/>
      <c r="AA73" s="243"/>
      <c r="AB73" s="243"/>
      <c r="AC73" s="243"/>
      <c r="AD73" s="243"/>
      <c r="AE73" s="243"/>
      <c r="AF73" s="243"/>
      <c r="AG73" s="243"/>
      <c r="AH73" s="243"/>
    </row>
    <row r="74">
      <c r="A74" s="243"/>
      <c r="B74" s="15"/>
      <c r="C74" s="15"/>
      <c r="D74" s="15"/>
      <c r="E74" s="15"/>
      <c r="F74" s="15"/>
      <c r="G74" s="243"/>
      <c r="H74" s="243"/>
      <c r="I74" s="243"/>
      <c r="J74" s="243"/>
      <c r="K74" s="243"/>
      <c r="L74" s="243"/>
      <c r="M74" s="243"/>
      <c r="N74" s="243"/>
      <c r="O74" s="243"/>
      <c r="P74" s="243"/>
      <c r="Q74" s="243"/>
      <c r="R74" s="243"/>
      <c r="S74" s="243"/>
      <c r="T74" s="274"/>
      <c r="U74" s="243"/>
      <c r="V74" s="243"/>
      <c r="W74" s="243"/>
      <c r="X74" s="243"/>
      <c r="Y74" s="243"/>
      <c r="Z74" s="243"/>
      <c r="AA74" s="243"/>
      <c r="AB74" s="243"/>
      <c r="AC74" s="243"/>
      <c r="AD74" s="243"/>
      <c r="AE74" s="243"/>
      <c r="AF74" s="243"/>
      <c r="AG74" s="243"/>
      <c r="AH74" s="243"/>
    </row>
    <row r="75">
      <c r="A75" s="243"/>
      <c r="B75" s="15"/>
      <c r="C75" s="15"/>
      <c r="D75" s="15"/>
      <c r="E75" s="15"/>
      <c r="F75" s="15"/>
      <c r="G75" s="243"/>
      <c r="H75" s="243"/>
      <c r="I75" s="243"/>
      <c r="J75" s="243"/>
      <c r="K75" s="243"/>
      <c r="L75" s="243"/>
      <c r="M75" s="243"/>
      <c r="N75" s="243"/>
      <c r="O75" s="243"/>
      <c r="P75" s="243"/>
      <c r="Q75" s="243"/>
      <c r="R75" s="243"/>
      <c r="S75" s="243"/>
      <c r="T75" s="274"/>
      <c r="U75" s="243"/>
      <c r="V75" s="243"/>
      <c r="W75" s="243"/>
      <c r="X75" s="243"/>
      <c r="Y75" s="243"/>
      <c r="Z75" s="243"/>
      <c r="AA75" s="243"/>
      <c r="AB75" s="243"/>
      <c r="AC75" s="243"/>
      <c r="AD75" s="243"/>
      <c r="AE75" s="243"/>
      <c r="AF75" s="243"/>
      <c r="AG75" s="243"/>
      <c r="AH75" s="243"/>
    </row>
    <row r="76">
      <c r="A76" s="243"/>
      <c r="B76" s="15"/>
      <c r="C76" s="15"/>
      <c r="D76" s="15"/>
      <c r="E76" s="15"/>
      <c r="F76" s="15"/>
      <c r="G76" s="243"/>
      <c r="H76" s="243"/>
      <c r="I76" s="243"/>
      <c r="J76" s="243"/>
      <c r="K76" s="243"/>
      <c r="L76" s="243"/>
      <c r="M76" s="243"/>
      <c r="N76" s="243"/>
      <c r="O76" s="243"/>
      <c r="P76" s="243"/>
      <c r="Q76" s="243"/>
      <c r="R76" s="243"/>
      <c r="S76" s="243"/>
      <c r="T76" s="274"/>
      <c r="U76" s="243"/>
      <c r="V76" s="243"/>
      <c r="W76" s="243"/>
      <c r="X76" s="243"/>
      <c r="Y76" s="243"/>
      <c r="Z76" s="243"/>
      <c r="AA76" s="243"/>
      <c r="AB76" s="243"/>
      <c r="AC76" s="243"/>
      <c r="AD76" s="243"/>
      <c r="AE76" s="243"/>
      <c r="AF76" s="243"/>
      <c r="AG76" s="243"/>
      <c r="AH76" s="243"/>
    </row>
    <row r="77">
      <c r="A77" s="243"/>
      <c r="B77" s="15"/>
      <c r="C77" s="15"/>
      <c r="D77" s="15"/>
      <c r="E77" s="15"/>
      <c r="F77" s="15"/>
      <c r="G77" s="243"/>
      <c r="H77" s="243"/>
      <c r="I77" s="243"/>
      <c r="J77" s="243"/>
      <c r="K77" s="243"/>
      <c r="L77" s="243"/>
      <c r="M77" s="243"/>
      <c r="N77" s="243"/>
      <c r="O77" s="243"/>
      <c r="P77" s="243"/>
      <c r="Q77" s="243"/>
      <c r="R77" s="243"/>
      <c r="S77" s="243"/>
      <c r="T77" s="274"/>
      <c r="U77" s="243"/>
      <c r="V77" s="243"/>
      <c r="W77" s="243"/>
      <c r="X77" s="243"/>
      <c r="Y77" s="243"/>
      <c r="Z77" s="243"/>
      <c r="AA77" s="243"/>
      <c r="AB77" s="243"/>
      <c r="AC77" s="243"/>
      <c r="AD77" s="243"/>
      <c r="AE77" s="243"/>
      <c r="AF77" s="243"/>
      <c r="AG77" s="243"/>
      <c r="AH77" s="243"/>
    </row>
    <row r="78">
      <c r="A78" s="243"/>
      <c r="B78" s="15"/>
      <c r="C78" s="15"/>
      <c r="D78" s="15"/>
      <c r="E78" s="15"/>
      <c r="F78" s="15"/>
      <c r="G78" s="243"/>
      <c r="H78" s="243"/>
      <c r="I78" s="243"/>
      <c r="J78" s="243"/>
      <c r="K78" s="243"/>
      <c r="L78" s="243"/>
      <c r="M78" s="243"/>
      <c r="N78" s="243"/>
      <c r="O78" s="243"/>
      <c r="P78" s="243"/>
      <c r="Q78" s="243"/>
      <c r="R78" s="243"/>
      <c r="S78" s="243"/>
      <c r="T78" s="274"/>
      <c r="U78" s="243"/>
      <c r="V78" s="243"/>
      <c r="W78" s="243"/>
      <c r="X78" s="243"/>
      <c r="Y78" s="243"/>
      <c r="Z78" s="243"/>
      <c r="AA78" s="243"/>
      <c r="AB78" s="243"/>
      <c r="AC78" s="243"/>
      <c r="AD78" s="243"/>
      <c r="AE78" s="243"/>
      <c r="AF78" s="243"/>
      <c r="AG78" s="243"/>
      <c r="AH78" s="243"/>
    </row>
    <row r="79">
      <c r="A79" s="243"/>
      <c r="B79" s="15"/>
      <c r="C79" s="15"/>
      <c r="D79" s="15"/>
      <c r="E79" s="15"/>
      <c r="F79" s="15"/>
      <c r="G79" s="243"/>
      <c r="H79" s="243"/>
      <c r="I79" s="243"/>
      <c r="J79" s="243"/>
      <c r="K79" s="243"/>
      <c r="L79" s="243"/>
      <c r="M79" s="243"/>
      <c r="N79" s="243"/>
      <c r="O79" s="243"/>
      <c r="P79" s="243"/>
      <c r="Q79" s="243"/>
      <c r="R79" s="243"/>
      <c r="S79" s="243"/>
      <c r="T79" s="274"/>
      <c r="U79" s="243"/>
      <c r="V79" s="243"/>
      <c r="W79" s="243"/>
      <c r="X79" s="243"/>
      <c r="Y79" s="243"/>
      <c r="Z79" s="243"/>
      <c r="AA79" s="243"/>
      <c r="AB79" s="243"/>
      <c r="AC79" s="243"/>
      <c r="AD79" s="243"/>
      <c r="AE79" s="243"/>
      <c r="AF79" s="243"/>
      <c r="AG79" s="243"/>
      <c r="AH79" s="243"/>
    </row>
    <row r="80">
      <c r="A80" s="243"/>
      <c r="B80" s="15"/>
      <c r="C80" s="15"/>
      <c r="D80" s="15"/>
      <c r="E80" s="15"/>
      <c r="F80" s="15"/>
      <c r="G80" s="243"/>
      <c r="H80" s="243"/>
      <c r="I80" s="243"/>
      <c r="J80" s="243"/>
      <c r="K80" s="243"/>
      <c r="L80" s="243"/>
      <c r="M80" s="243"/>
      <c r="N80" s="243"/>
      <c r="O80" s="243"/>
      <c r="P80" s="243"/>
      <c r="Q80" s="243"/>
      <c r="R80" s="243"/>
      <c r="S80" s="243"/>
      <c r="T80" s="274"/>
      <c r="U80" s="243"/>
      <c r="V80" s="243"/>
      <c r="W80" s="243"/>
      <c r="X80" s="243"/>
      <c r="Y80" s="243"/>
      <c r="Z80" s="243"/>
      <c r="AA80" s="243"/>
      <c r="AB80" s="243"/>
      <c r="AC80" s="243"/>
      <c r="AD80" s="243"/>
      <c r="AE80" s="243"/>
      <c r="AF80" s="243"/>
      <c r="AG80" s="243"/>
      <c r="AH80" s="243"/>
    </row>
    <row r="81">
      <c r="A81" s="243"/>
      <c r="B81" s="15"/>
      <c r="C81" s="15"/>
      <c r="D81" s="15"/>
      <c r="E81" s="15"/>
      <c r="F81" s="15"/>
      <c r="G81" s="243"/>
      <c r="H81" s="243"/>
      <c r="I81" s="243"/>
      <c r="J81" s="243"/>
      <c r="K81" s="243"/>
      <c r="L81" s="243"/>
      <c r="M81" s="243"/>
      <c r="N81" s="243"/>
      <c r="O81" s="243"/>
      <c r="P81" s="243"/>
      <c r="Q81" s="243"/>
      <c r="R81" s="243"/>
      <c r="S81" s="243"/>
      <c r="T81" s="274"/>
      <c r="U81" s="243"/>
      <c r="V81" s="243"/>
      <c r="W81" s="243"/>
      <c r="X81" s="243"/>
      <c r="Y81" s="243"/>
      <c r="Z81" s="243"/>
      <c r="AA81" s="243"/>
      <c r="AB81" s="243"/>
      <c r="AC81" s="243"/>
      <c r="AD81" s="243"/>
      <c r="AE81" s="243"/>
      <c r="AF81" s="243"/>
      <c r="AG81" s="243"/>
      <c r="AH81" s="243"/>
    </row>
    <row r="82">
      <c r="A82" s="243"/>
      <c r="B82" s="15"/>
      <c r="C82" s="15"/>
      <c r="D82" s="15"/>
      <c r="E82" s="15"/>
      <c r="F82" s="15"/>
      <c r="G82" s="243"/>
      <c r="H82" s="243"/>
      <c r="I82" s="243"/>
      <c r="J82" s="243"/>
      <c r="K82" s="243"/>
      <c r="L82" s="243"/>
      <c r="M82" s="243"/>
      <c r="N82" s="243"/>
      <c r="O82" s="243"/>
      <c r="P82" s="243"/>
      <c r="Q82" s="243"/>
      <c r="R82" s="243"/>
      <c r="S82" s="243"/>
      <c r="T82" s="274"/>
      <c r="U82" s="243"/>
      <c r="V82" s="243"/>
      <c r="W82" s="243"/>
      <c r="X82" s="243"/>
      <c r="Y82" s="243"/>
      <c r="Z82" s="243"/>
      <c r="AA82" s="243"/>
      <c r="AB82" s="243"/>
      <c r="AC82" s="243"/>
      <c r="AD82" s="243"/>
      <c r="AE82" s="243"/>
      <c r="AF82" s="243"/>
      <c r="AG82" s="243"/>
      <c r="AH82" s="243"/>
    </row>
    <row r="83">
      <c r="A83" s="243"/>
      <c r="B83" s="15"/>
      <c r="C83" s="15"/>
      <c r="D83" s="15"/>
      <c r="E83" s="15"/>
      <c r="F83" s="15"/>
      <c r="G83" s="243"/>
      <c r="H83" s="243"/>
      <c r="I83" s="243"/>
      <c r="J83" s="243"/>
      <c r="K83" s="243"/>
      <c r="L83" s="243"/>
      <c r="M83" s="243"/>
      <c r="N83" s="243"/>
      <c r="O83" s="243"/>
      <c r="P83" s="243"/>
      <c r="Q83" s="243"/>
      <c r="R83" s="243"/>
      <c r="S83" s="243"/>
      <c r="T83" s="274"/>
      <c r="U83" s="243"/>
      <c r="V83" s="243"/>
      <c r="W83" s="243"/>
      <c r="X83" s="243"/>
      <c r="Y83" s="243"/>
      <c r="Z83" s="243"/>
      <c r="AA83" s="243"/>
      <c r="AB83" s="243"/>
      <c r="AC83" s="243"/>
      <c r="AD83" s="243"/>
      <c r="AE83" s="243"/>
      <c r="AF83" s="243"/>
      <c r="AG83" s="243"/>
      <c r="AH83" s="243"/>
    </row>
    <row r="84">
      <c r="A84" s="243"/>
      <c r="B84" s="15"/>
      <c r="C84" s="15"/>
      <c r="D84" s="15"/>
      <c r="E84" s="15"/>
      <c r="F84" s="15"/>
      <c r="G84" s="243"/>
      <c r="H84" s="243"/>
      <c r="I84" s="243"/>
      <c r="J84" s="243"/>
      <c r="K84" s="243"/>
      <c r="L84" s="243"/>
      <c r="M84" s="243"/>
      <c r="N84" s="243"/>
      <c r="O84" s="243"/>
      <c r="P84" s="243"/>
      <c r="Q84" s="243"/>
      <c r="R84" s="243"/>
      <c r="S84" s="243"/>
      <c r="T84" s="274"/>
      <c r="U84" s="243"/>
      <c r="V84" s="243"/>
      <c r="W84" s="243"/>
      <c r="X84" s="243"/>
      <c r="Y84" s="243"/>
      <c r="Z84" s="243"/>
      <c r="AA84" s="243"/>
      <c r="AB84" s="243"/>
      <c r="AC84" s="243"/>
      <c r="AD84" s="243"/>
      <c r="AE84" s="243"/>
      <c r="AF84" s="243"/>
      <c r="AG84" s="243"/>
      <c r="AH84" s="243"/>
    </row>
    <row r="85">
      <c r="A85" s="243"/>
      <c r="B85" s="15"/>
      <c r="C85" s="15"/>
      <c r="D85" s="15"/>
      <c r="E85" s="15"/>
      <c r="F85" s="15"/>
      <c r="G85" s="243"/>
      <c r="H85" s="243"/>
      <c r="I85" s="243"/>
      <c r="J85" s="243"/>
      <c r="K85" s="243"/>
      <c r="L85" s="243"/>
      <c r="M85" s="243"/>
      <c r="N85" s="243"/>
      <c r="O85" s="243"/>
      <c r="P85" s="243"/>
      <c r="Q85" s="243"/>
      <c r="R85" s="243"/>
      <c r="S85" s="243"/>
      <c r="T85" s="274"/>
      <c r="U85" s="243"/>
      <c r="V85" s="243"/>
      <c r="W85" s="243"/>
      <c r="X85" s="243"/>
      <c r="Y85" s="243"/>
      <c r="Z85" s="243"/>
      <c r="AA85" s="243"/>
      <c r="AB85" s="243"/>
      <c r="AC85" s="243"/>
      <c r="AD85" s="243"/>
      <c r="AE85" s="243"/>
      <c r="AF85" s="243"/>
      <c r="AG85" s="243"/>
      <c r="AH85" s="243"/>
    </row>
    <row r="86">
      <c r="A86" s="243"/>
      <c r="B86" s="15"/>
      <c r="C86" s="15"/>
      <c r="D86" s="15"/>
      <c r="E86" s="15"/>
      <c r="F86" s="15"/>
      <c r="G86" s="243"/>
      <c r="H86" s="243"/>
      <c r="I86" s="243"/>
      <c r="J86" s="243"/>
      <c r="K86" s="243"/>
      <c r="L86" s="243"/>
      <c r="M86" s="243"/>
      <c r="N86" s="243"/>
      <c r="O86" s="243"/>
      <c r="P86" s="243"/>
      <c r="Q86" s="243"/>
      <c r="R86" s="243"/>
      <c r="S86" s="243"/>
      <c r="T86" s="274"/>
      <c r="U86" s="243"/>
      <c r="V86" s="243"/>
      <c r="W86" s="243"/>
      <c r="X86" s="243"/>
      <c r="Y86" s="243"/>
      <c r="Z86" s="243"/>
      <c r="AA86" s="243"/>
      <c r="AB86" s="243"/>
      <c r="AC86" s="243"/>
      <c r="AD86" s="243"/>
      <c r="AE86" s="243"/>
      <c r="AF86" s="243"/>
      <c r="AG86" s="243"/>
      <c r="AH86" s="243"/>
    </row>
    <row r="87">
      <c r="A87" s="243"/>
      <c r="B87" s="15"/>
      <c r="C87" s="15"/>
      <c r="D87" s="15"/>
      <c r="E87" s="15"/>
      <c r="F87" s="15"/>
      <c r="G87" s="243"/>
      <c r="H87" s="243"/>
      <c r="I87" s="243"/>
      <c r="J87" s="243"/>
      <c r="K87" s="243"/>
      <c r="L87" s="243"/>
      <c r="M87" s="243"/>
      <c r="N87" s="243"/>
      <c r="O87" s="243"/>
      <c r="P87" s="243"/>
      <c r="Q87" s="243"/>
      <c r="R87" s="243"/>
      <c r="S87" s="243"/>
      <c r="T87" s="274"/>
      <c r="U87" s="243"/>
      <c r="V87" s="243"/>
      <c r="W87" s="243"/>
      <c r="X87" s="243"/>
      <c r="Y87" s="243"/>
      <c r="Z87" s="243"/>
      <c r="AA87" s="243"/>
      <c r="AB87" s="243"/>
      <c r="AC87" s="243"/>
      <c r="AD87" s="243"/>
      <c r="AE87" s="243"/>
      <c r="AF87" s="243"/>
      <c r="AG87" s="243"/>
      <c r="AH87" s="243"/>
    </row>
    <row r="88">
      <c r="A88" s="243"/>
      <c r="B88" s="15"/>
      <c r="C88" s="15"/>
      <c r="D88" s="15"/>
      <c r="E88" s="15"/>
      <c r="F88" s="15"/>
      <c r="G88" s="243"/>
      <c r="H88" s="243"/>
      <c r="I88" s="243"/>
      <c r="J88" s="243"/>
      <c r="K88" s="243"/>
      <c r="L88" s="243"/>
      <c r="M88" s="243"/>
      <c r="N88" s="243"/>
      <c r="O88" s="243"/>
      <c r="P88" s="243"/>
      <c r="Q88" s="243"/>
      <c r="R88" s="243"/>
      <c r="S88" s="243"/>
      <c r="T88" s="274"/>
      <c r="U88" s="243"/>
      <c r="V88" s="243"/>
      <c r="W88" s="243"/>
      <c r="X88" s="243"/>
      <c r="Y88" s="243"/>
      <c r="Z88" s="243"/>
      <c r="AA88" s="243"/>
      <c r="AB88" s="243"/>
      <c r="AC88" s="243"/>
      <c r="AD88" s="243"/>
      <c r="AE88" s="243"/>
      <c r="AF88" s="243"/>
      <c r="AG88" s="243"/>
      <c r="AH88" s="243"/>
    </row>
    <row r="89">
      <c r="A89" s="243"/>
      <c r="B89" s="15"/>
      <c r="C89" s="15"/>
      <c r="D89" s="15"/>
      <c r="E89" s="15"/>
      <c r="F89" s="15"/>
      <c r="G89" s="243"/>
      <c r="H89" s="243"/>
      <c r="I89" s="243"/>
      <c r="J89" s="243"/>
      <c r="K89" s="243"/>
      <c r="L89" s="243"/>
      <c r="M89" s="243"/>
      <c r="N89" s="243"/>
      <c r="O89" s="243"/>
      <c r="P89" s="243"/>
      <c r="Q89" s="243"/>
      <c r="R89" s="243"/>
      <c r="S89" s="243"/>
      <c r="T89" s="274"/>
      <c r="U89" s="243"/>
      <c r="V89" s="243"/>
      <c r="W89" s="243"/>
      <c r="X89" s="243"/>
      <c r="Y89" s="243"/>
      <c r="Z89" s="243"/>
      <c r="AA89" s="243"/>
      <c r="AB89" s="243"/>
      <c r="AC89" s="243"/>
      <c r="AD89" s="243"/>
      <c r="AE89" s="243"/>
      <c r="AF89" s="243"/>
      <c r="AG89" s="243"/>
      <c r="AH89" s="243"/>
    </row>
    <row r="90">
      <c r="A90" s="243"/>
      <c r="B90" s="15"/>
      <c r="C90" s="15"/>
      <c r="D90" s="15"/>
      <c r="E90" s="15"/>
      <c r="F90" s="15"/>
      <c r="G90" s="243"/>
      <c r="H90" s="243"/>
      <c r="I90" s="243"/>
      <c r="J90" s="243"/>
      <c r="K90" s="243"/>
      <c r="L90" s="243"/>
      <c r="M90" s="243"/>
      <c r="N90" s="243"/>
      <c r="O90" s="243"/>
      <c r="P90" s="243"/>
      <c r="Q90" s="243"/>
      <c r="R90" s="243"/>
      <c r="S90" s="243"/>
      <c r="T90" s="274"/>
      <c r="U90" s="243"/>
      <c r="V90" s="243"/>
      <c r="W90" s="243"/>
      <c r="X90" s="243"/>
      <c r="Y90" s="243"/>
      <c r="Z90" s="243"/>
      <c r="AA90" s="243"/>
      <c r="AB90" s="243"/>
      <c r="AC90" s="243"/>
      <c r="AD90" s="243"/>
      <c r="AE90" s="243"/>
      <c r="AF90" s="243"/>
      <c r="AG90" s="243"/>
      <c r="AH90" s="243"/>
    </row>
    <row r="91">
      <c r="A91" s="243"/>
      <c r="B91" s="15"/>
      <c r="C91" s="15"/>
      <c r="D91" s="15"/>
      <c r="E91" s="15"/>
      <c r="F91" s="15"/>
      <c r="G91" s="243"/>
      <c r="H91" s="243"/>
      <c r="I91" s="243"/>
      <c r="J91" s="243"/>
      <c r="K91" s="243"/>
      <c r="L91" s="243"/>
      <c r="M91" s="243"/>
      <c r="N91" s="243"/>
      <c r="O91" s="243"/>
      <c r="P91" s="243"/>
      <c r="Q91" s="243"/>
      <c r="R91" s="243"/>
      <c r="S91" s="243"/>
      <c r="T91" s="274"/>
      <c r="U91" s="243"/>
      <c r="V91" s="243"/>
      <c r="W91" s="243"/>
      <c r="X91" s="243"/>
      <c r="Y91" s="243"/>
      <c r="Z91" s="243"/>
      <c r="AA91" s="243"/>
      <c r="AB91" s="243"/>
      <c r="AC91" s="243"/>
      <c r="AD91" s="243"/>
      <c r="AE91" s="243"/>
      <c r="AF91" s="243"/>
      <c r="AG91" s="243"/>
      <c r="AH91" s="243"/>
    </row>
    <row r="92">
      <c r="A92" s="243"/>
      <c r="B92" s="15"/>
      <c r="C92" s="15"/>
      <c r="D92" s="15"/>
      <c r="E92" s="15"/>
      <c r="F92" s="15"/>
      <c r="G92" s="243"/>
      <c r="H92" s="243"/>
      <c r="I92" s="243"/>
      <c r="J92" s="243"/>
      <c r="K92" s="243"/>
      <c r="L92" s="243"/>
      <c r="M92" s="243"/>
      <c r="N92" s="243"/>
      <c r="O92" s="243"/>
      <c r="P92" s="243"/>
      <c r="Q92" s="243"/>
      <c r="R92" s="243"/>
      <c r="S92" s="243"/>
      <c r="T92" s="274"/>
      <c r="U92" s="243"/>
      <c r="V92" s="243"/>
      <c r="W92" s="243"/>
      <c r="X92" s="243"/>
      <c r="Y92" s="243"/>
      <c r="Z92" s="243"/>
      <c r="AA92" s="243"/>
      <c r="AB92" s="243"/>
      <c r="AC92" s="243"/>
      <c r="AD92" s="243"/>
      <c r="AE92" s="243"/>
      <c r="AF92" s="243"/>
      <c r="AG92" s="243"/>
      <c r="AH92" s="243"/>
    </row>
    <row r="93">
      <c r="A93" s="243"/>
      <c r="B93" s="15"/>
      <c r="C93" s="15"/>
      <c r="D93" s="15"/>
      <c r="E93" s="15"/>
      <c r="F93" s="15"/>
      <c r="G93" s="243"/>
      <c r="H93" s="243"/>
      <c r="I93" s="243"/>
      <c r="J93" s="243"/>
      <c r="K93" s="243"/>
      <c r="L93" s="243"/>
      <c r="M93" s="243"/>
      <c r="N93" s="243"/>
      <c r="O93" s="243"/>
      <c r="P93" s="243"/>
      <c r="Q93" s="243"/>
      <c r="R93" s="243"/>
      <c r="S93" s="243"/>
      <c r="T93" s="274"/>
      <c r="U93" s="243"/>
      <c r="V93" s="243"/>
      <c r="W93" s="243"/>
      <c r="X93" s="243"/>
      <c r="Y93" s="243"/>
      <c r="Z93" s="243"/>
      <c r="AA93" s="243"/>
      <c r="AB93" s="243"/>
      <c r="AC93" s="243"/>
      <c r="AD93" s="243"/>
      <c r="AE93" s="243"/>
      <c r="AF93" s="243"/>
      <c r="AG93" s="243"/>
      <c r="AH93" s="243"/>
    </row>
    <row r="94">
      <c r="A94" s="243"/>
      <c r="B94" s="15"/>
      <c r="C94" s="15"/>
      <c r="D94" s="15"/>
      <c r="E94" s="15"/>
      <c r="F94" s="15"/>
      <c r="G94" s="243"/>
      <c r="H94" s="243"/>
      <c r="I94" s="243"/>
      <c r="J94" s="243"/>
      <c r="K94" s="243"/>
      <c r="L94" s="243"/>
      <c r="M94" s="243"/>
      <c r="N94" s="243"/>
      <c r="O94" s="243"/>
      <c r="P94" s="243"/>
      <c r="Q94" s="243"/>
      <c r="R94" s="243"/>
      <c r="S94" s="243"/>
      <c r="T94" s="274"/>
      <c r="U94" s="243"/>
      <c r="V94" s="243"/>
      <c r="W94" s="243"/>
      <c r="X94" s="243"/>
      <c r="Y94" s="243"/>
      <c r="Z94" s="243"/>
      <c r="AA94" s="243"/>
      <c r="AB94" s="243"/>
      <c r="AC94" s="243"/>
      <c r="AD94" s="243"/>
      <c r="AE94" s="243"/>
      <c r="AF94" s="243"/>
      <c r="AG94" s="243"/>
      <c r="AH94" s="243"/>
    </row>
    <row r="95">
      <c r="A95" s="243"/>
      <c r="B95" s="15"/>
      <c r="C95" s="15"/>
      <c r="D95" s="15"/>
      <c r="E95" s="15"/>
      <c r="F95" s="15"/>
      <c r="G95" s="243"/>
      <c r="H95" s="243"/>
      <c r="I95" s="243"/>
      <c r="J95" s="243"/>
      <c r="K95" s="243"/>
      <c r="L95" s="243"/>
      <c r="M95" s="243"/>
      <c r="N95" s="243"/>
      <c r="O95" s="243"/>
      <c r="P95" s="243"/>
      <c r="Q95" s="243"/>
      <c r="R95" s="243"/>
      <c r="S95" s="243"/>
      <c r="T95" s="274"/>
      <c r="U95" s="243"/>
      <c r="V95" s="243"/>
      <c r="W95" s="243"/>
      <c r="X95" s="243"/>
      <c r="Y95" s="243"/>
      <c r="Z95" s="243"/>
      <c r="AA95" s="243"/>
      <c r="AB95" s="243"/>
      <c r="AC95" s="243"/>
      <c r="AD95" s="243"/>
      <c r="AE95" s="243"/>
      <c r="AF95" s="243"/>
      <c r="AG95" s="243"/>
      <c r="AH95" s="243"/>
    </row>
    <row r="96">
      <c r="A96" s="243"/>
      <c r="B96" s="15"/>
      <c r="C96" s="15"/>
      <c r="D96" s="15"/>
      <c r="E96" s="15"/>
      <c r="F96" s="15"/>
      <c r="G96" s="243"/>
      <c r="H96" s="243"/>
      <c r="I96" s="243"/>
      <c r="J96" s="243"/>
      <c r="K96" s="243"/>
      <c r="L96" s="243"/>
      <c r="M96" s="243"/>
      <c r="N96" s="243"/>
      <c r="O96" s="243"/>
      <c r="P96" s="243"/>
      <c r="Q96" s="243"/>
      <c r="R96" s="243"/>
      <c r="S96" s="243"/>
      <c r="T96" s="274"/>
      <c r="U96" s="243"/>
      <c r="V96" s="243"/>
      <c r="W96" s="243"/>
      <c r="X96" s="243"/>
      <c r="Y96" s="243"/>
      <c r="Z96" s="243"/>
      <c r="AA96" s="243"/>
      <c r="AB96" s="243"/>
      <c r="AC96" s="243"/>
      <c r="AD96" s="243"/>
      <c r="AE96" s="243"/>
      <c r="AF96" s="243"/>
      <c r="AG96" s="243"/>
      <c r="AH96" s="243"/>
    </row>
    <row r="97">
      <c r="A97" s="243"/>
      <c r="B97" s="15"/>
      <c r="C97" s="15"/>
      <c r="D97" s="15"/>
      <c r="E97" s="15"/>
      <c r="F97" s="15"/>
      <c r="G97" s="243"/>
      <c r="H97" s="243"/>
      <c r="I97" s="243"/>
      <c r="J97" s="243"/>
      <c r="K97" s="243"/>
      <c r="L97" s="243"/>
      <c r="M97" s="243"/>
      <c r="N97" s="243"/>
      <c r="O97" s="243"/>
      <c r="P97" s="243"/>
      <c r="Q97" s="243"/>
      <c r="R97" s="243"/>
      <c r="S97" s="243"/>
      <c r="T97" s="274"/>
      <c r="U97" s="243"/>
      <c r="V97" s="243"/>
      <c r="W97" s="243"/>
      <c r="X97" s="243"/>
      <c r="Y97" s="243"/>
      <c r="Z97" s="243"/>
      <c r="AA97" s="243"/>
      <c r="AB97" s="243"/>
      <c r="AC97" s="243"/>
      <c r="AD97" s="243"/>
      <c r="AE97" s="243"/>
      <c r="AF97" s="243"/>
      <c r="AG97" s="243"/>
      <c r="AH97" s="243"/>
    </row>
    <row r="98">
      <c r="A98" s="243"/>
      <c r="B98" s="15"/>
      <c r="C98" s="15"/>
      <c r="D98" s="15"/>
      <c r="E98" s="15"/>
      <c r="F98" s="15"/>
      <c r="G98" s="243"/>
      <c r="H98" s="243"/>
      <c r="I98" s="243"/>
      <c r="J98" s="243"/>
      <c r="K98" s="243"/>
      <c r="L98" s="243"/>
      <c r="M98" s="243"/>
      <c r="N98" s="243"/>
      <c r="O98" s="243"/>
      <c r="P98" s="243"/>
      <c r="Q98" s="243"/>
      <c r="R98" s="243"/>
      <c r="S98" s="243"/>
      <c r="T98" s="274"/>
      <c r="U98" s="243"/>
      <c r="V98" s="243"/>
      <c r="W98" s="243"/>
      <c r="X98" s="243"/>
      <c r="Y98" s="243"/>
      <c r="Z98" s="243"/>
      <c r="AA98" s="243"/>
      <c r="AB98" s="243"/>
      <c r="AC98" s="243"/>
      <c r="AD98" s="243"/>
      <c r="AE98" s="243"/>
      <c r="AF98" s="243"/>
      <c r="AG98" s="243"/>
      <c r="AH98" s="243"/>
    </row>
    <row r="99">
      <c r="A99" s="243"/>
      <c r="B99" s="15"/>
      <c r="C99" s="15"/>
      <c r="D99" s="15"/>
      <c r="E99" s="15"/>
      <c r="F99" s="15"/>
      <c r="G99" s="243"/>
      <c r="H99" s="243"/>
      <c r="I99" s="243"/>
      <c r="J99" s="243"/>
      <c r="K99" s="243"/>
      <c r="L99" s="243"/>
      <c r="M99" s="243"/>
      <c r="N99" s="243"/>
      <c r="O99" s="243"/>
      <c r="P99" s="243"/>
      <c r="Q99" s="243"/>
      <c r="R99" s="243"/>
      <c r="S99" s="243"/>
      <c r="T99" s="274"/>
      <c r="U99" s="243"/>
      <c r="V99" s="243"/>
      <c r="W99" s="243"/>
      <c r="X99" s="243"/>
      <c r="Y99" s="243"/>
      <c r="Z99" s="243"/>
      <c r="AA99" s="243"/>
      <c r="AB99" s="243"/>
      <c r="AC99" s="243"/>
      <c r="AD99" s="243"/>
      <c r="AE99" s="243"/>
      <c r="AF99" s="243"/>
      <c r="AG99" s="243"/>
      <c r="AH99" s="243"/>
    </row>
    <row r="100">
      <c r="A100" s="243"/>
      <c r="B100" s="15"/>
      <c r="C100" s="15"/>
      <c r="D100" s="15"/>
      <c r="E100" s="15"/>
      <c r="F100" s="15"/>
      <c r="G100" s="243"/>
      <c r="H100" s="243"/>
      <c r="I100" s="243"/>
      <c r="J100" s="243"/>
      <c r="K100" s="243"/>
      <c r="L100" s="243"/>
      <c r="M100" s="243"/>
      <c r="N100" s="243"/>
      <c r="O100" s="243"/>
      <c r="P100" s="243"/>
      <c r="Q100" s="243"/>
      <c r="R100" s="243"/>
      <c r="S100" s="243"/>
      <c r="T100" s="274"/>
      <c r="U100" s="243"/>
      <c r="V100" s="243"/>
      <c r="W100" s="243"/>
      <c r="X100" s="243"/>
      <c r="Y100" s="243"/>
      <c r="Z100" s="243"/>
      <c r="AA100" s="243"/>
      <c r="AB100" s="243"/>
      <c r="AC100" s="243"/>
      <c r="AD100" s="243"/>
      <c r="AE100" s="243"/>
      <c r="AF100" s="243"/>
      <c r="AG100" s="243"/>
      <c r="AH100" s="243"/>
    </row>
    <row r="101">
      <c r="A101" s="243"/>
      <c r="B101" s="15"/>
      <c r="C101" s="15"/>
      <c r="D101" s="15"/>
      <c r="E101" s="15"/>
      <c r="F101" s="15"/>
      <c r="G101" s="243"/>
      <c r="H101" s="243"/>
      <c r="I101" s="243"/>
      <c r="J101" s="243"/>
      <c r="K101" s="243"/>
      <c r="L101" s="243"/>
      <c r="M101" s="243"/>
      <c r="N101" s="243"/>
      <c r="O101" s="243"/>
      <c r="P101" s="243"/>
      <c r="Q101" s="243"/>
      <c r="R101" s="243"/>
      <c r="S101" s="243"/>
      <c r="T101" s="274"/>
      <c r="U101" s="243"/>
      <c r="V101" s="243"/>
      <c r="W101" s="243"/>
      <c r="X101" s="243"/>
      <c r="Y101" s="243"/>
      <c r="Z101" s="243"/>
      <c r="AA101" s="243"/>
      <c r="AB101" s="243"/>
      <c r="AC101" s="243"/>
      <c r="AD101" s="243"/>
      <c r="AE101" s="243"/>
      <c r="AF101" s="243"/>
      <c r="AG101" s="243"/>
      <c r="AH101" s="243"/>
    </row>
    <row r="102">
      <c r="A102" s="243"/>
      <c r="B102" s="15"/>
      <c r="C102" s="15"/>
      <c r="D102" s="15"/>
      <c r="E102" s="15"/>
      <c r="F102" s="15"/>
      <c r="G102" s="243"/>
      <c r="H102" s="243"/>
      <c r="I102" s="243"/>
      <c r="J102" s="243"/>
      <c r="K102" s="243"/>
      <c r="L102" s="243"/>
      <c r="M102" s="243"/>
      <c r="N102" s="243"/>
      <c r="O102" s="243"/>
      <c r="P102" s="243"/>
      <c r="Q102" s="243"/>
      <c r="R102" s="243"/>
      <c r="S102" s="243"/>
      <c r="T102" s="274"/>
      <c r="U102" s="243"/>
      <c r="V102" s="243"/>
      <c r="W102" s="243"/>
      <c r="X102" s="243"/>
      <c r="Y102" s="243"/>
      <c r="Z102" s="243"/>
      <c r="AA102" s="243"/>
      <c r="AB102" s="243"/>
      <c r="AC102" s="243"/>
      <c r="AD102" s="243"/>
      <c r="AE102" s="243"/>
      <c r="AF102" s="243"/>
      <c r="AG102" s="243"/>
      <c r="AH102" s="243"/>
    </row>
    <row r="103">
      <c r="A103" s="243"/>
      <c r="B103" s="15"/>
      <c r="C103" s="15"/>
      <c r="D103" s="15"/>
      <c r="E103" s="15"/>
      <c r="F103" s="15"/>
      <c r="G103" s="243"/>
      <c r="H103" s="243"/>
      <c r="I103" s="243"/>
      <c r="J103" s="243"/>
      <c r="K103" s="243"/>
      <c r="L103" s="243"/>
      <c r="M103" s="243"/>
      <c r="N103" s="243"/>
      <c r="O103" s="243"/>
      <c r="P103" s="243"/>
      <c r="Q103" s="243"/>
      <c r="R103" s="243"/>
      <c r="S103" s="243"/>
      <c r="T103" s="274"/>
      <c r="U103" s="243"/>
      <c r="V103" s="243"/>
      <c r="W103" s="243"/>
      <c r="X103" s="243"/>
      <c r="Y103" s="243"/>
      <c r="Z103" s="243"/>
      <c r="AA103" s="243"/>
      <c r="AB103" s="243"/>
      <c r="AC103" s="243"/>
      <c r="AD103" s="243"/>
      <c r="AE103" s="243"/>
      <c r="AF103" s="243"/>
      <c r="AG103" s="243"/>
      <c r="AH103" s="243"/>
    </row>
    <row r="104">
      <c r="A104" s="243"/>
      <c r="B104" s="15"/>
      <c r="C104" s="15"/>
      <c r="D104" s="15"/>
      <c r="E104" s="15"/>
      <c r="F104" s="15"/>
      <c r="G104" s="243"/>
      <c r="H104" s="243"/>
      <c r="I104" s="243"/>
      <c r="J104" s="243"/>
      <c r="K104" s="243"/>
      <c r="L104" s="243"/>
      <c r="M104" s="243"/>
      <c r="N104" s="243"/>
      <c r="O104" s="243"/>
      <c r="P104" s="243"/>
      <c r="Q104" s="243"/>
      <c r="R104" s="243"/>
      <c r="S104" s="243"/>
      <c r="T104" s="274"/>
      <c r="U104" s="243"/>
      <c r="V104" s="243"/>
      <c r="W104" s="243"/>
      <c r="X104" s="243"/>
      <c r="Y104" s="243"/>
      <c r="Z104" s="243"/>
      <c r="AA104" s="243"/>
      <c r="AB104" s="243"/>
      <c r="AC104" s="243"/>
      <c r="AD104" s="243"/>
      <c r="AE104" s="243"/>
      <c r="AF104" s="243"/>
      <c r="AG104" s="243"/>
      <c r="AH104" s="243"/>
    </row>
    <row r="105">
      <c r="A105" s="243"/>
      <c r="B105" s="15"/>
      <c r="C105" s="15"/>
      <c r="D105" s="15"/>
      <c r="E105" s="15"/>
      <c r="F105" s="15"/>
      <c r="G105" s="243"/>
      <c r="H105" s="243"/>
      <c r="I105" s="243"/>
      <c r="J105" s="243"/>
      <c r="K105" s="243"/>
      <c r="L105" s="243"/>
      <c r="M105" s="243"/>
      <c r="N105" s="243"/>
      <c r="O105" s="243"/>
      <c r="P105" s="243"/>
      <c r="Q105" s="243"/>
      <c r="R105" s="243"/>
      <c r="S105" s="243"/>
      <c r="T105" s="274"/>
      <c r="U105" s="243"/>
      <c r="V105" s="243"/>
      <c r="W105" s="243"/>
      <c r="X105" s="243"/>
      <c r="Y105" s="243"/>
      <c r="Z105" s="243"/>
      <c r="AA105" s="243"/>
      <c r="AB105" s="243"/>
      <c r="AC105" s="243"/>
      <c r="AD105" s="243"/>
      <c r="AE105" s="243"/>
      <c r="AF105" s="243"/>
      <c r="AG105" s="243"/>
      <c r="AH105" s="243"/>
    </row>
    <row r="106">
      <c r="A106" s="243"/>
      <c r="B106" s="15"/>
      <c r="C106" s="15"/>
      <c r="D106" s="15"/>
      <c r="E106" s="15"/>
      <c r="F106" s="15"/>
      <c r="G106" s="243"/>
      <c r="H106" s="243"/>
      <c r="I106" s="243"/>
      <c r="J106" s="243"/>
      <c r="K106" s="243"/>
      <c r="L106" s="243"/>
      <c r="M106" s="243"/>
      <c r="N106" s="243"/>
      <c r="O106" s="243"/>
      <c r="P106" s="243"/>
      <c r="Q106" s="243"/>
      <c r="R106" s="243"/>
      <c r="S106" s="243"/>
      <c r="T106" s="274"/>
      <c r="U106" s="243"/>
      <c r="V106" s="243"/>
      <c r="W106" s="243"/>
      <c r="X106" s="243"/>
      <c r="Y106" s="243"/>
      <c r="Z106" s="243"/>
      <c r="AA106" s="243"/>
      <c r="AB106" s="243"/>
      <c r="AC106" s="243"/>
      <c r="AD106" s="243"/>
      <c r="AE106" s="243"/>
      <c r="AF106" s="243"/>
      <c r="AG106" s="243"/>
      <c r="AH106" s="243"/>
    </row>
    <row r="107">
      <c r="A107" s="243"/>
      <c r="B107" s="15"/>
      <c r="C107" s="15"/>
      <c r="D107" s="15"/>
      <c r="E107" s="15"/>
      <c r="F107" s="15"/>
      <c r="G107" s="243"/>
      <c r="H107" s="243"/>
      <c r="I107" s="243"/>
      <c r="J107" s="243"/>
      <c r="K107" s="243"/>
      <c r="L107" s="243"/>
      <c r="M107" s="243"/>
      <c r="N107" s="243"/>
      <c r="O107" s="243"/>
      <c r="P107" s="243"/>
      <c r="Q107" s="243"/>
      <c r="R107" s="243"/>
      <c r="S107" s="243"/>
      <c r="T107" s="274"/>
      <c r="U107" s="243"/>
      <c r="V107" s="243"/>
      <c r="W107" s="243"/>
      <c r="X107" s="243"/>
      <c r="Y107" s="243"/>
      <c r="Z107" s="243"/>
      <c r="AA107" s="243"/>
      <c r="AB107" s="243"/>
      <c r="AC107" s="243"/>
      <c r="AD107" s="243"/>
      <c r="AE107" s="243"/>
      <c r="AF107" s="243"/>
      <c r="AG107" s="243"/>
      <c r="AH107" s="243"/>
    </row>
    <row r="108">
      <c r="A108" s="243"/>
      <c r="B108" s="15"/>
      <c r="C108" s="15"/>
      <c r="D108" s="15"/>
      <c r="E108" s="15"/>
      <c r="F108" s="15"/>
      <c r="G108" s="243"/>
      <c r="H108" s="243"/>
      <c r="I108" s="243"/>
      <c r="J108" s="243"/>
      <c r="K108" s="243"/>
      <c r="L108" s="243"/>
      <c r="M108" s="243"/>
      <c r="N108" s="243"/>
      <c r="O108" s="243"/>
      <c r="P108" s="243"/>
      <c r="Q108" s="243"/>
      <c r="R108" s="243"/>
      <c r="S108" s="243"/>
      <c r="T108" s="274"/>
      <c r="U108" s="243"/>
      <c r="V108" s="243"/>
      <c r="W108" s="243"/>
      <c r="X108" s="243"/>
      <c r="Y108" s="243"/>
      <c r="Z108" s="243"/>
      <c r="AA108" s="243"/>
      <c r="AB108" s="243"/>
      <c r="AC108" s="243"/>
      <c r="AD108" s="243"/>
      <c r="AE108" s="243"/>
      <c r="AF108" s="243"/>
      <c r="AG108" s="243"/>
      <c r="AH108" s="243"/>
    </row>
    <row r="109">
      <c r="A109" s="243"/>
      <c r="B109" s="15"/>
      <c r="C109" s="15"/>
      <c r="D109" s="15"/>
      <c r="E109" s="15"/>
      <c r="F109" s="15"/>
      <c r="G109" s="243"/>
      <c r="H109" s="243"/>
      <c r="I109" s="243"/>
      <c r="J109" s="243"/>
      <c r="K109" s="243"/>
      <c r="L109" s="243"/>
      <c r="M109" s="243"/>
      <c r="N109" s="243"/>
      <c r="O109" s="243"/>
      <c r="P109" s="243"/>
      <c r="Q109" s="243"/>
      <c r="R109" s="243"/>
      <c r="S109" s="243"/>
      <c r="T109" s="274"/>
      <c r="U109" s="243"/>
      <c r="V109" s="243"/>
      <c r="W109" s="243"/>
      <c r="X109" s="243"/>
      <c r="Y109" s="243"/>
      <c r="Z109" s="243"/>
      <c r="AA109" s="243"/>
      <c r="AB109" s="243"/>
      <c r="AC109" s="243"/>
      <c r="AD109" s="243"/>
      <c r="AE109" s="243"/>
      <c r="AF109" s="243"/>
      <c r="AG109" s="243"/>
      <c r="AH109" s="243"/>
    </row>
    <row r="110">
      <c r="A110" s="243"/>
      <c r="B110" s="15"/>
      <c r="C110" s="15"/>
      <c r="D110" s="15"/>
      <c r="E110" s="15"/>
      <c r="F110" s="15"/>
      <c r="G110" s="243"/>
      <c r="H110" s="243"/>
      <c r="I110" s="243"/>
      <c r="J110" s="243"/>
      <c r="K110" s="243"/>
      <c r="L110" s="243"/>
      <c r="M110" s="243"/>
      <c r="N110" s="243"/>
      <c r="O110" s="243"/>
      <c r="P110" s="243"/>
      <c r="Q110" s="243"/>
      <c r="R110" s="243"/>
      <c r="S110" s="243"/>
      <c r="T110" s="274"/>
      <c r="U110" s="243"/>
      <c r="V110" s="243"/>
      <c r="W110" s="243"/>
      <c r="X110" s="243"/>
      <c r="Y110" s="243"/>
      <c r="Z110" s="243"/>
      <c r="AA110" s="243"/>
      <c r="AB110" s="243"/>
      <c r="AC110" s="243"/>
      <c r="AD110" s="243"/>
      <c r="AE110" s="243"/>
      <c r="AF110" s="243"/>
      <c r="AG110" s="243"/>
      <c r="AH110" s="243"/>
    </row>
    <row r="111">
      <c r="A111" s="243"/>
      <c r="B111" s="15"/>
      <c r="C111" s="15"/>
      <c r="D111" s="15"/>
      <c r="E111" s="15"/>
      <c r="F111" s="15"/>
      <c r="G111" s="243"/>
      <c r="H111" s="243"/>
      <c r="I111" s="243"/>
      <c r="J111" s="243"/>
      <c r="K111" s="243"/>
      <c r="L111" s="243"/>
      <c r="M111" s="243"/>
      <c r="N111" s="243"/>
      <c r="O111" s="243"/>
      <c r="P111" s="243"/>
      <c r="Q111" s="243"/>
      <c r="R111" s="243"/>
      <c r="S111" s="243"/>
      <c r="T111" s="274"/>
      <c r="U111" s="243"/>
      <c r="V111" s="243"/>
      <c r="W111" s="243"/>
      <c r="X111" s="243"/>
      <c r="Y111" s="243"/>
      <c r="Z111" s="243"/>
      <c r="AA111" s="243"/>
      <c r="AB111" s="243"/>
      <c r="AC111" s="243"/>
      <c r="AD111" s="243"/>
      <c r="AE111" s="243"/>
      <c r="AF111" s="243"/>
      <c r="AG111" s="243"/>
      <c r="AH111" s="243"/>
    </row>
    <row r="112">
      <c r="A112" s="243"/>
      <c r="B112" s="15"/>
      <c r="C112" s="15"/>
      <c r="D112" s="15"/>
      <c r="E112" s="15"/>
      <c r="F112" s="15"/>
      <c r="G112" s="243"/>
      <c r="H112" s="243"/>
      <c r="I112" s="243"/>
      <c r="J112" s="243"/>
      <c r="K112" s="243"/>
      <c r="L112" s="243"/>
      <c r="M112" s="243"/>
      <c r="N112" s="243"/>
      <c r="O112" s="243"/>
      <c r="P112" s="243"/>
      <c r="Q112" s="243"/>
      <c r="R112" s="243"/>
      <c r="S112" s="243"/>
      <c r="T112" s="274"/>
      <c r="U112" s="243"/>
      <c r="V112" s="243"/>
      <c r="W112" s="243"/>
      <c r="X112" s="243"/>
      <c r="Y112" s="243"/>
      <c r="Z112" s="243"/>
      <c r="AA112" s="243"/>
      <c r="AB112" s="243"/>
      <c r="AC112" s="243"/>
      <c r="AD112" s="243"/>
      <c r="AE112" s="243"/>
      <c r="AF112" s="243"/>
      <c r="AG112" s="243"/>
      <c r="AH112" s="243"/>
    </row>
    <row r="113">
      <c r="A113" s="243"/>
      <c r="B113" s="15"/>
      <c r="C113" s="15"/>
      <c r="D113" s="15"/>
      <c r="E113" s="15"/>
      <c r="F113" s="15"/>
      <c r="G113" s="243"/>
      <c r="H113" s="243"/>
      <c r="I113" s="243"/>
      <c r="J113" s="243"/>
      <c r="K113" s="243"/>
      <c r="L113" s="243"/>
      <c r="M113" s="243"/>
      <c r="N113" s="243"/>
      <c r="O113" s="243"/>
      <c r="P113" s="243"/>
      <c r="Q113" s="243"/>
      <c r="R113" s="243"/>
      <c r="S113" s="243"/>
      <c r="T113" s="274"/>
      <c r="U113" s="243"/>
      <c r="V113" s="243"/>
      <c r="W113" s="243"/>
      <c r="X113" s="243"/>
      <c r="Y113" s="243"/>
      <c r="Z113" s="243"/>
      <c r="AA113" s="243"/>
      <c r="AB113" s="243"/>
      <c r="AC113" s="243"/>
      <c r="AD113" s="243"/>
      <c r="AE113" s="243"/>
      <c r="AF113" s="243"/>
      <c r="AG113" s="243"/>
      <c r="AH113" s="243"/>
    </row>
    <row r="114">
      <c r="A114" s="243"/>
      <c r="B114" s="15"/>
      <c r="C114" s="15"/>
      <c r="D114" s="15"/>
      <c r="E114" s="15"/>
      <c r="F114" s="15"/>
      <c r="G114" s="243"/>
      <c r="H114" s="243"/>
      <c r="I114" s="243"/>
      <c r="J114" s="243"/>
      <c r="K114" s="243"/>
      <c r="L114" s="243"/>
      <c r="M114" s="243"/>
      <c r="N114" s="243"/>
      <c r="O114" s="243"/>
      <c r="P114" s="243"/>
      <c r="Q114" s="243"/>
      <c r="R114" s="243"/>
      <c r="S114" s="243"/>
      <c r="T114" s="274"/>
      <c r="U114" s="243"/>
      <c r="V114" s="243"/>
      <c r="W114" s="243"/>
      <c r="X114" s="243"/>
      <c r="Y114" s="243"/>
      <c r="Z114" s="243"/>
      <c r="AA114" s="243"/>
      <c r="AB114" s="243"/>
      <c r="AC114" s="243"/>
      <c r="AD114" s="243"/>
      <c r="AE114" s="243"/>
      <c r="AF114" s="243"/>
      <c r="AG114" s="243"/>
      <c r="AH114" s="243"/>
    </row>
    <row r="115">
      <c r="A115" s="243"/>
      <c r="B115" s="15"/>
      <c r="C115" s="15"/>
      <c r="D115" s="15"/>
      <c r="E115" s="15"/>
      <c r="F115" s="15"/>
      <c r="G115" s="243"/>
      <c r="H115" s="243"/>
      <c r="I115" s="243"/>
      <c r="J115" s="243"/>
      <c r="K115" s="243"/>
      <c r="L115" s="243"/>
      <c r="M115" s="243"/>
      <c r="N115" s="243"/>
      <c r="O115" s="243"/>
      <c r="P115" s="243"/>
      <c r="Q115" s="243"/>
      <c r="R115" s="243"/>
      <c r="S115" s="243"/>
      <c r="T115" s="274"/>
      <c r="U115" s="243"/>
      <c r="V115" s="243"/>
      <c r="W115" s="243"/>
      <c r="X115" s="243"/>
      <c r="Y115" s="243"/>
      <c r="Z115" s="243"/>
      <c r="AA115" s="243"/>
      <c r="AB115" s="243"/>
      <c r="AC115" s="243"/>
      <c r="AD115" s="243"/>
      <c r="AE115" s="243"/>
      <c r="AF115" s="243"/>
      <c r="AG115" s="243"/>
      <c r="AH115" s="243"/>
    </row>
    <row r="116">
      <c r="A116" s="243"/>
      <c r="B116" s="15"/>
      <c r="C116" s="15"/>
      <c r="D116" s="15"/>
      <c r="E116" s="15"/>
      <c r="F116" s="15"/>
      <c r="G116" s="243"/>
      <c r="H116" s="243"/>
      <c r="I116" s="243"/>
      <c r="J116" s="243"/>
      <c r="K116" s="243"/>
      <c r="L116" s="243"/>
      <c r="M116" s="243"/>
      <c r="N116" s="243"/>
      <c r="O116" s="243"/>
      <c r="P116" s="243"/>
      <c r="Q116" s="243"/>
      <c r="R116" s="243"/>
      <c r="S116" s="243"/>
      <c r="T116" s="274"/>
      <c r="U116" s="243"/>
      <c r="V116" s="243"/>
      <c r="W116" s="243"/>
      <c r="X116" s="243"/>
      <c r="Y116" s="243"/>
      <c r="Z116" s="243"/>
      <c r="AA116" s="243"/>
      <c r="AB116" s="243"/>
      <c r="AC116" s="243"/>
      <c r="AD116" s="243"/>
      <c r="AE116" s="243"/>
      <c r="AF116" s="243"/>
      <c r="AG116" s="243"/>
      <c r="AH116" s="243"/>
    </row>
    <row r="117">
      <c r="A117" s="243"/>
      <c r="B117" s="15"/>
      <c r="C117" s="15"/>
      <c r="D117" s="15"/>
      <c r="E117" s="15"/>
      <c r="F117" s="15"/>
      <c r="G117" s="243"/>
      <c r="H117" s="243"/>
      <c r="I117" s="243"/>
      <c r="J117" s="243"/>
      <c r="K117" s="243"/>
      <c r="L117" s="243"/>
      <c r="M117" s="243"/>
      <c r="N117" s="243"/>
      <c r="O117" s="243"/>
      <c r="P117" s="243"/>
      <c r="Q117" s="243"/>
      <c r="R117" s="243"/>
      <c r="S117" s="243"/>
      <c r="T117" s="274"/>
      <c r="U117" s="243"/>
      <c r="V117" s="243"/>
      <c r="W117" s="243"/>
      <c r="X117" s="243"/>
      <c r="Y117" s="243"/>
      <c r="Z117" s="243"/>
      <c r="AA117" s="243"/>
      <c r="AB117" s="243"/>
      <c r="AC117" s="243"/>
      <c r="AD117" s="243"/>
      <c r="AE117" s="243"/>
      <c r="AF117" s="243"/>
      <c r="AG117" s="243"/>
      <c r="AH117" s="243"/>
    </row>
    <row r="118">
      <c r="A118" s="243"/>
      <c r="B118" s="15"/>
      <c r="C118" s="15"/>
      <c r="D118" s="15"/>
      <c r="E118" s="15"/>
      <c r="F118" s="15"/>
      <c r="G118" s="243"/>
      <c r="H118" s="243"/>
      <c r="I118" s="243"/>
      <c r="J118" s="243"/>
      <c r="K118" s="243"/>
      <c r="L118" s="243"/>
      <c r="M118" s="243"/>
      <c r="N118" s="243"/>
      <c r="O118" s="243"/>
      <c r="P118" s="243"/>
      <c r="Q118" s="243"/>
      <c r="R118" s="243"/>
      <c r="S118" s="243"/>
      <c r="T118" s="274"/>
      <c r="U118" s="243"/>
      <c r="V118" s="243"/>
      <c r="W118" s="243"/>
      <c r="X118" s="243"/>
      <c r="Y118" s="243"/>
      <c r="Z118" s="243"/>
      <c r="AA118" s="243"/>
      <c r="AB118" s="243"/>
      <c r="AC118" s="243"/>
      <c r="AD118" s="243"/>
      <c r="AE118" s="243"/>
      <c r="AF118" s="243"/>
      <c r="AG118" s="243"/>
      <c r="AH118" s="243"/>
    </row>
    <row r="119">
      <c r="A119" s="243"/>
      <c r="B119" s="15"/>
      <c r="C119" s="15"/>
      <c r="D119" s="15"/>
      <c r="E119" s="15"/>
      <c r="F119" s="15"/>
      <c r="G119" s="243"/>
      <c r="H119" s="243"/>
      <c r="I119" s="243"/>
      <c r="J119" s="243"/>
      <c r="K119" s="243"/>
      <c r="L119" s="243"/>
      <c r="M119" s="243"/>
      <c r="N119" s="243"/>
      <c r="O119" s="243"/>
      <c r="P119" s="243"/>
      <c r="Q119" s="243"/>
      <c r="R119" s="243"/>
      <c r="S119" s="243"/>
      <c r="T119" s="274"/>
      <c r="U119" s="243"/>
      <c r="V119" s="243"/>
      <c r="W119" s="243"/>
      <c r="X119" s="243"/>
      <c r="Y119" s="243"/>
      <c r="Z119" s="243"/>
      <c r="AA119" s="243"/>
      <c r="AB119" s="243"/>
      <c r="AC119" s="243"/>
      <c r="AD119" s="243"/>
      <c r="AE119" s="243"/>
      <c r="AF119" s="243"/>
      <c r="AG119" s="243"/>
      <c r="AH119" s="243"/>
    </row>
    <row r="120">
      <c r="A120" s="243"/>
      <c r="B120" s="15"/>
      <c r="C120" s="15"/>
      <c r="D120" s="15"/>
      <c r="E120" s="15"/>
      <c r="F120" s="15"/>
      <c r="G120" s="243"/>
      <c r="H120" s="243"/>
      <c r="I120" s="243"/>
      <c r="J120" s="243"/>
      <c r="K120" s="243"/>
      <c r="L120" s="243"/>
      <c r="M120" s="243"/>
      <c r="N120" s="243"/>
      <c r="O120" s="243"/>
      <c r="P120" s="243"/>
      <c r="Q120" s="243"/>
      <c r="R120" s="243"/>
      <c r="S120" s="243"/>
      <c r="T120" s="274"/>
      <c r="U120" s="243"/>
      <c r="V120" s="243"/>
      <c r="W120" s="243"/>
      <c r="X120" s="243"/>
      <c r="Y120" s="243"/>
      <c r="Z120" s="243"/>
      <c r="AA120" s="243"/>
      <c r="AB120" s="243"/>
      <c r="AC120" s="243"/>
      <c r="AD120" s="243"/>
      <c r="AE120" s="243"/>
      <c r="AF120" s="243"/>
      <c r="AG120" s="243"/>
      <c r="AH120" s="243"/>
    </row>
    <row r="121">
      <c r="A121" s="243"/>
      <c r="B121" s="15"/>
      <c r="C121" s="15"/>
      <c r="D121" s="15"/>
      <c r="E121" s="15"/>
      <c r="F121" s="15"/>
      <c r="G121" s="243"/>
      <c r="H121" s="243"/>
      <c r="I121" s="243"/>
      <c r="J121" s="243"/>
      <c r="K121" s="243"/>
      <c r="L121" s="243"/>
      <c r="M121" s="243"/>
      <c r="N121" s="243"/>
      <c r="O121" s="243"/>
      <c r="P121" s="243"/>
      <c r="Q121" s="243"/>
      <c r="R121" s="243"/>
      <c r="S121" s="243"/>
      <c r="T121" s="274"/>
      <c r="U121" s="243"/>
      <c r="V121" s="243"/>
      <c r="W121" s="243"/>
      <c r="X121" s="243"/>
      <c r="Y121" s="243"/>
      <c r="Z121" s="243"/>
      <c r="AA121" s="243"/>
      <c r="AB121" s="243"/>
      <c r="AC121" s="243"/>
      <c r="AD121" s="243"/>
      <c r="AE121" s="243"/>
      <c r="AF121" s="243"/>
      <c r="AG121" s="243"/>
      <c r="AH121" s="243"/>
    </row>
    <row r="122">
      <c r="A122" s="243"/>
      <c r="B122" s="15"/>
      <c r="C122" s="15"/>
      <c r="D122" s="15"/>
      <c r="E122" s="15"/>
      <c r="F122" s="15"/>
      <c r="G122" s="243"/>
      <c r="H122" s="243"/>
      <c r="I122" s="243"/>
      <c r="J122" s="243"/>
      <c r="K122" s="243"/>
      <c r="L122" s="243"/>
      <c r="M122" s="243"/>
      <c r="N122" s="243"/>
      <c r="O122" s="243"/>
      <c r="P122" s="243"/>
      <c r="Q122" s="243"/>
      <c r="R122" s="243"/>
      <c r="S122" s="243"/>
      <c r="T122" s="274"/>
      <c r="U122" s="243"/>
      <c r="V122" s="243"/>
      <c r="W122" s="243"/>
      <c r="X122" s="243"/>
      <c r="Y122" s="243"/>
      <c r="Z122" s="243"/>
      <c r="AA122" s="243"/>
      <c r="AB122" s="243"/>
      <c r="AC122" s="243"/>
      <c r="AD122" s="243"/>
      <c r="AE122" s="243"/>
      <c r="AF122" s="243"/>
      <c r="AG122" s="243"/>
      <c r="AH122" s="243"/>
    </row>
    <row r="123">
      <c r="A123" s="243"/>
      <c r="B123" s="15"/>
      <c r="C123" s="15"/>
      <c r="D123" s="15"/>
      <c r="E123" s="15"/>
      <c r="F123" s="15"/>
      <c r="G123" s="243"/>
      <c r="H123" s="243"/>
      <c r="I123" s="243"/>
      <c r="J123" s="243"/>
      <c r="K123" s="243"/>
      <c r="L123" s="243"/>
      <c r="M123" s="243"/>
      <c r="N123" s="243"/>
      <c r="O123" s="243"/>
      <c r="P123" s="243"/>
      <c r="Q123" s="243"/>
      <c r="R123" s="243"/>
      <c r="S123" s="243"/>
      <c r="T123" s="274"/>
      <c r="U123" s="243"/>
      <c r="V123" s="243"/>
      <c r="W123" s="243"/>
      <c r="X123" s="243"/>
      <c r="Y123" s="243"/>
      <c r="Z123" s="243"/>
      <c r="AA123" s="243"/>
      <c r="AB123" s="243"/>
      <c r="AC123" s="243"/>
      <c r="AD123" s="243"/>
      <c r="AE123" s="243"/>
      <c r="AF123" s="243"/>
      <c r="AG123" s="243"/>
      <c r="AH123" s="243"/>
    </row>
    <row r="124">
      <c r="A124" s="243"/>
      <c r="B124" s="15"/>
      <c r="C124" s="15"/>
      <c r="D124" s="15"/>
      <c r="E124" s="15"/>
      <c r="F124" s="15"/>
      <c r="G124" s="243"/>
      <c r="H124" s="243"/>
      <c r="I124" s="243"/>
      <c r="J124" s="243"/>
      <c r="K124" s="243"/>
      <c r="L124" s="243"/>
      <c r="M124" s="243"/>
      <c r="N124" s="243"/>
      <c r="O124" s="243"/>
      <c r="P124" s="243"/>
      <c r="Q124" s="243"/>
      <c r="R124" s="243"/>
      <c r="S124" s="243"/>
      <c r="T124" s="274"/>
      <c r="U124" s="243"/>
      <c r="V124" s="243"/>
      <c r="W124" s="243"/>
      <c r="X124" s="243"/>
      <c r="Y124" s="243"/>
      <c r="Z124" s="243"/>
      <c r="AA124" s="243"/>
      <c r="AB124" s="243"/>
      <c r="AC124" s="243"/>
      <c r="AD124" s="243"/>
      <c r="AE124" s="243"/>
      <c r="AF124" s="243"/>
      <c r="AG124" s="243"/>
      <c r="AH124" s="243"/>
    </row>
    <row r="125">
      <c r="A125" s="243"/>
      <c r="B125" s="15"/>
      <c r="C125" s="15"/>
      <c r="D125" s="15"/>
      <c r="E125" s="15"/>
      <c r="F125" s="15"/>
      <c r="G125" s="243"/>
      <c r="H125" s="243"/>
      <c r="I125" s="243"/>
      <c r="J125" s="243"/>
      <c r="K125" s="243"/>
      <c r="L125" s="243"/>
      <c r="M125" s="243"/>
      <c r="N125" s="243"/>
      <c r="O125" s="243"/>
      <c r="P125" s="243"/>
      <c r="Q125" s="243"/>
      <c r="R125" s="243"/>
      <c r="S125" s="243"/>
      <c r="T125" s="274"/>
      <c r="U125" s="243"/>
      <c r="V125" s="243"/>
      <c r="W125" s="243"/>
      <c r="X125" s="243"/>
      <c r="Y125" s="243"/>
      <c r="Z125" s="243"/>
      <c r="AA125" s="243"/>
      <c r="AB125" s="243"/>
      <c r="AC125" s="243"/>
      <c r="AD125" s="243"/>
      <c r="AE125" s="243"/>
      <c r="AF125" s="243"/>
      <c r="AG125" s="243"/>
      <c r="AH125" s="243"/>
    </row>
    <row r="126">
      <c r="A126" s="243"/>
      <c r="B126" s="15"/>
      <c r="C126" s="15"/>
      <c r="D126" s="15"/>
      <c r="E126" s="15"/>
      <c r="F126" s="15"/>
      <c r="G126" s="243"/>
      <c r="H126" s="243"/>
      <c r="I126" s="243"/>
      <c r="J126" s="243"/>
      <c r="K126" s="243"/>
      <c r="L126" s="243"/>
      <c r="M126" s="243"/>
      <c r="N126" s="243"/>
      <c r="O126" s="243"/>
      <c r="P126" s="243"/>
      <c r="Q126" s="243"/>
      <c r="R126" s="243"/>
      <c r="S126" s="243"/>
      <c r="T126" s="274"/>
      <c r="U126" s="243"/>
      <c r="V126" s="243"/>
      <c r="W126" s="243"/>
      <c r="X126" s="243"/>
      <c r="Y126" s="243"/>
      <c r="Z126" s="243"/>
      <c r="AA126" s="243"/>
      <c r="AB126" s="243"/>
      <c r="AC126" s="243"/>
      <c r="AD126" s="243"/>
      <c r="AE126" s="243"/>
      <c r="AF126" s="243"/>
      <c r="AG126" s="243"/>
      <c r="AH126" s="243"/>
    </row>
    <row r="127">
      <c r="A127" s="243"/>
      <c r="B127" s="15"/>
      <c r="C127" s="15"/>
      <c r="D127" s="15"/>
      <c r="E127" s="15"/>
      <c r="F127" s="15"/>
      <c r="G127" s="243"/>
      <c r="H127" s="243"/>
      <c r="I127" s="243"/>
      <c r="J127" s="243"/>
      <c r="K127" s="243"/>
      <c r="L127" s="243"/>
      <c r="M127" s="243"/>
      <c r="N127" s="243"/>
      <c r="O127" s="243"/>
      <c r="P127" s="243"/>
      <c r="Q127" s="243"/>
      <c r="R127" s="243"/>
      <c r="S127" s="243"/>
      <c r="T127" s="274"/>
      <c r="U127" s="243"/>
      <c r="V127" s="243"/>
      <c r="W127" s="243"/>
      <c r="X127" s="243"/>
      <c r="Y127" s="243"/>
      <c r="Z127" s="243"/>
      <c r="AA127" s="243"/>
      <c r="AB127" s="243"/>
      <c r="AC127" s="243"/>
      <c r="AD127" s="243"/>
      <c r="AE127" s="243"/>
      <c r="AF127" s="243"/>
      <c r="AG127" s="243"/>
      <c r="AH127" s="243"/>
    </row>
    <row r="128">
      <c r="A128" s="243"/>
      <c r="B128" s="15"/>
      <c r="C128" s="15"/>
      <c r="D128" s="15"/>
      <c r="E128" s="15"/>
      <c r="F128" s="15"/>
      <c r="G128" s="243"/>
      <c r="H128" s="243"/>
      <c r="I128" s="243"/>
      <c r="J128" s="243"/>
      <c r="K128" s="243"/>
      <c r="L128" s="243"/>
      <c r="M128" s="243"/>
      <c r="N128" s="243"/>
      <c r="O128" s="243"/>
      <c r="P128" s="243"/>
      <c r="Q128" s="243"/>
      <c r="R128" s="243"/>
      <c r="S128" s="243"/>
      <c r="T128" s="274"/>
      <c r="U128" s="243"/>
      <c r="V128" s="243"/>
      <c r="W128" s="243"/>
      <c r="X128" s="243"/>
      <c r="Y128" s="243"/>
      <c r="Z128" s="243"/>
      <c r="AA128" s="243"/>
      <c r="AB128" s="243"/>
      <c r="AC128" s="243"/>
      <c r="AD128" s="243"/>
      <c r="AE128" s="243"/>
      <c r="AF128" s="243"/>
      <c r="AG128" s="243"/>
      <c r="AH128" s="243"/>
    </row>
    <row r="129">
      <c r="A129" s="243"/>
      <c r="B129" s="15"/>
      <c r="C129" s="15"/>
      <c r="D129" s="15"/>
      <c r="E129" s="15"/>
      <c r="F129" s="15"/>
      <c r="G129" s="243"/>
      <c r="H129" s="243"/>
      <c r="I129" s="243"/>
      <c r="J129" s="243"/>
      <c r="K129" s="243"/>
      <c r="L129" s="243"/>
      <c r="M129" s="243"/>
      <c r="N129" s="243"/>
      <c r="O129" s="243"/>
      <c r="P129" s="243"/>
      <c r="Q129" s="243"/>
      <c r="R129" s="243"/>
      <c r="S129" s="243"/>
      <c r="T129" s="274"/>
      <c r="U129" s="243"/>
      <c r="V129" s="243"/>
      <c r="W129" s="243"/>
      <c r="X129" s="243"/>
      <c r="Y129" s="243"/>
      <c r="Z129" s="243"/>
      <c r="AA129" s="243"/>
      <c r="AB129" s="243"/>
      <c r="AC129" s="243"/>
      <c r="AD129" s="243"/>
      <c r="AE129" s="243"/>
      <c r="AF129" s="243"/>
      <c r="AG129" s="243"/>
      <c r="AH129" s="243"/>
    </row>
    <row r="130">
      <c r="A130" s="243"/>
      <c r="B130" s="15"/>
      <c r="C130" s="15"/>
      <c r="D130" s="15"/>
      <c r="E130" s="15"/>
      <c r="F130" s="15"/>
      <c r="G130" s="243"/>
      <c r="H130" s="243"/>
      <c r="I130" s="243"/>
      <c r="J130" s="243"/>
      <c r="K130" s="243"/>
      <c r="L130" s="243"/>
      <c r="M130" s="243"/>
      <c r="N130" s="243"/>
      <c r="O130" s="243"/>
      <c r="P130" s="243"/>
      <c r="Q130" s="243"/>
      <c r="R130" s="243"/>
      <c r="S130" s="243"/>
      <c r="T130" s="274"/>
      <c r="U130" s="243"/>
      <c r="V130" s="243"/>
      <c r="W130" s="243"/>
      <c r="X130" s="243"/>
      <c r="Y130" s="243"/>
      <c r="Z130" s="243"/>
      <c r="AA130" s="243"/>
      <c r="AB130" s="243"/>
      <c r="AC130" s="243"/>
      <c r="AD130" s="243"/>
      <c r="AE130" s="243"/>
      <c r="AF130" s="243"/>
      <c r="AG130" s="243"/>
      <c r="AH130" s="243"/>
    </row>
    <row r="131">
      <c r="A131" s="243"/>
      <c r="B131" s="15"/>
      <c r="C131" s="15"/>
      <c r="D131" s="15"/>
      <c r="E131" s="15"/>
      <c r="F131" s="15"/>
      <c r="G131" s="243"/>
      <c r="H131" s="243"/>
      <c r="I131" s="243"/>
      <c r="J131" s="243"/>
      <c r="K131" s="243"/>
      <c r="L131" s="243"/>
      <c r="M131" s="243"/>
      <c r="N131" s="243"/>
      <c r="O131" s="243"/>
      <c r="P131" s="243"/>
      <c r="Q131" s="243"/>
      <c r="R131" s="243"/>
      <c r="S131" s="243"/>
      <c r="T131" s="274"/>
      <c r="U131" s="243"/>
      <c r="V131" s="243"/>
      <c r="W131" s="243"/>
      <c r="X131" s="243"/>
      <c r="Y131" s="243"/>
      <c r="Z131" s="243"/>
      <c r="AA131" s="243"/>
      <c r="AB131" s="243"/>
      <c r="AC131" s="243"/>
      <c r="AD131" s="243"/>
      <c r="AE131" s="243"/>
      <c r="AF131" s="243"/>
      <c r="AG131" s="243"/>
      <c r="AH131" s="243"/>
    </row>
    <row r="132">
      <c r="A132" s="243"/>
      <c r="B132" s="15"/>
      <c r="C132" s="15"/>
      <c r="D132" s="15"/>
      <c r="E132" s="15"/>
      <c r="F132" s="15"/>
      <c r="G132" s="243"/>
      <c r="H132" s="243"/>
      <c r="I132" s="243"/>
      <c r="J132" s="243"/>
      <c r="K132" s="243"/>
      <c r="L132" s="243"/>
      <c r="M132" s="243"/>
      <c r="N132" s="243"/>
      <c r="O132" s="243"/>
      <c r="P132" s="243"/>
      <c r="Q132" s="243"/>
      <c r="R132" s="243"/>
      <c r="S132" s="243"/>
      <c r="T132" s="274"/>
      <c r="U132" s="243"/>
      <c r="V132" s="243"/>
      <c r="W132" s="243"/>
      <c r="X132" s="243"/>
      <c r="Y132" s="243"/>
      <c r="Z132" s="243"/>
      <c r="AA132" s="243"/>
      <c r="AB132" s="243"/>
      <c r="AC132" s="243"/>
      <c r="AD132" s="243"/>
      <c r="AE132" s="243"/>
      <c r="AF132" s="243"/>
      <c r="AG132" s="243"/>
      <c r="AH132" s="243"/>
    </row>
    <row r="133">
      <c r="A133" s="243"/>
      <c r="B133" s="15"/>
      <c r="C133" s="15"/>
      <c r="D133" s="15"/>
      <c r="E133" s="15"/>
      <c r="F133" s="15"/>
      <c r="G133" s="243"/>
      <c r="H133" s="243"/>
      <c r="I133" s="243"/>
      <c r="J133" s="243"/>
      <c r="K133" s="243"/>
      <c r="L133" s="243"/>
      <c r="M133" s="243"/>
      <c r="N133" s="243"/>
      <c r="O133" s="243"/>
      <c r="P133" s="243"/>
      <c r="Q133" s="243"/>
      <c r="R133" s="243"/>
      <c r="S133" s="243"/>
      <c r="T133" s="274"/>
      <c r="U133" s="243"/>
      <c r="V133" s="243"/>
      <c r="W133" s="243"/>
      <c r="X133" s="243"/>
      <c r="Y133" s="243"/>
      <c r="Z133" s="243"/>
      <c r="AA133" s="243"/>
      <c r="AB133" s="243"/>
      <c r="AC133" s="243"/>
      <c r="AD133" s="243"/>
      <c r="AE133" s="243"/>
      <c r="AF133" s="243"/>
      <c r="AG133" s="243"/>
      <c r="AH133" s="243"/>
    </row>
    <row r="134">
      <c r="A134" s="243"/>
      <c r="B134" s="15"/>
      <c r="C134" s="15"/>
      <c r="D134" s="15"/>
      <c r="E134" s="15"/>
      <c r="F134" s="15"/>
      <c r="G134" s="243"/>
      <c r="H134" s="243"/>
      <c r="I134" s="243"/>
      <c r="J134" s="243"/>
      <c r="K134" s="243"/>
      <c r="L134" s="243"/>
      <c r="M134" s="243"/>
      <c r="N134" s="243"/>
      <c r="O134" s="243"/>
      <c r="P134" s="243"/>
      <c r="Q134" s="243"/>
      <c r="R134" s="243"/>
      <c r="S134" s="243"/>
      <c r="T134" s="274"/>
      <c r="U134" s="243"/>
      <c r="V134" s="243"/>
      <c r="W134" s="243"/>
      <c r="X134" s="243"/>
      <c r="Y134" s="243"/>
      <c r="Z134" s="243"/>
      <c r="AA134" s="243"/>
      <c r="AB134" s="243"/>
      <c r="AC134" s="243"/>
      <c r="AD134" s="243"/>
      <c r="AE134" s="243"/>
      <c r="AF134" s="243"/>
      <c r="AG134" s="243"/>
      <c r="AH134" s="243"/>
    </row>
    <row r="135">
      <c r="A135" s="243"/>
      <c r="B135" s="15"/>
      <c r="C135" s="15"/>
      <c r="D135" s="15"/>
      <c r="E135" s="15"/>
      <c r="F135" s="15"/>
      <c r="G135" s="243"/>
      <c r="H135" s="243"/>
      <c r="I135" s="243"/>
      <c r="J135" s="243"/>
      <c r="K135" s="243"/>
      <c r="L135" s="243"/>
      <c r="M135" s="243"/>
      <c r="N135" s="243"/>
      <c r="O135" s="243"/>
      <c r="P135" s="243"/>
      <c r="Q135" s="243"/>
      <c r="R135" s="243"/>
      <c r="S135" s="243"/>
      <c r="T135" s="274"/>
      <c r="U135" s="243"/>
      <c r="V135" s="243"/>
      <c r="W135" s="243"/>
      <c r="X135" s="243"/>
      <c r="Y135" s="243"/>
      <c r="Z135" s="243"/>
      <c r="AA135" s="243"/>
      <c r="AB135" s="243"/>
      <c r="AC135" s="243"/>
      <c r="AD135" s="243"/>
      <c r="AE135" s="243"/>
      <c r="AF135" s="243"/>
      <c r="AG135" s="243"/>
      <c r="AH135" s="243"/>
    </row>
    <row r="136">
      <c r="A136" s="243"/>
      <c r="B136" s="15"/>
      <c r="C136" s="15"/>
      <c r="D136" s="15"/>
      <c r="E136" s="15"/>
      <c r="F136" s="15"/>
      <c r="G136" s="243"/>
      <c r="H136" s="243"/>
      <c r="I136" s="243"/>
      <c r="J136" s="243"/>
      <c r="K136" s="243"/>
      <c r="L136" s="243"/>
      <c r="M136" s="243"/>
      <c r="N136" s="243"/>
      <c r="O136" s="243"/>
      <c r="P136" s="243"/>
      <c r="Q136" s="243"/>
      <c r="R136" s="243"/>
      <c r="S136" s="243"/>
      <c r="T136" s="274"/>
      <c r="U136" s="243"/>
      <c r="V136" s="243"/>
      <c r="W136" s="243"/>
      <c r="X136" s="243"/>
      <c r="Y136" s="243"/>
      <c r="Z136" s="243"/>
      <c r="AA136" s="243"/>
      <c r="AB136" s="243"/>
      <c r="AC136" s="243"/>
      <c r="AD136" s="243"/>
      <c r="AE136" s="243"/>
      <c r="AF136" s="243"/>
      <c r="AG136" s="243"/>
      <c r="AH136" s="243"/>
    </row>
    <row r="137">
      <c r="A137" s="243"/>
      <c r="B137" s="15"/>
      <c r="C137" s="15"/>
      <c r="D137" s="15"/>
      <c r="E137" s="15"/>
      <c r="F137" s="15"/>
      <c r="G137" s="243"/>
      <c r="H137" s="243"/>
      <c r="I137" s="243"/>
      <c r="J137" s="243"/>
      <c r="K137" s="243"/>
      <c r="L137" s="243"/>
      <c r="M137" s="243"/>
      <c r="N137" s="243"/>
      <c r="O137" s="243"/>
      <c r="P137" s="243"/>
      <c r="Q137" s="243"/>
      <c r="R137" s="243"/>
      <c r="S137" s="243"/>
      <c r="T137" s="274"/>
      <c r="U137" s="243"/>
      <c r="V137" s="243"/>
      <c r="W137" s="243"/>
      <c r="X137" s="243"/>
      <c r="Y137" s="243"/>
      <c r="Z137" s="243"/>
      <c r="AA137" s="243"/>
      <c r="AB137" s="243"/>
      <c r="AC137" s="243"/>
      <c r="AD137" s="243"/>
      <c r="AE137" s="243"/>
      <c r="AF137" s="243"/>
      <c r="AG137" s="243"/>
      <c r="AH137" s="243"/>
    </row>
    <row r="138">
      <c r="A138" s="243"/>
      <c r="B138" s="15"/>
      <c r="C138" s="15"/>
      <c r="D138" s="15"/>
      <c r="E138" s="15"/>
      <c r="F138" s="15"/>
      <c r="G138" s="243"/>
      <c r="H138" s="243"/>
      <c r="I138" s="243"/>
      <c r="J138" s="243"/>
      <c r="K138" s="243"/>
      <c r="L138" s="243"/>
      <c r="M138" s="243"/>
      <c r="N138" s="243"/>
      <c r="O138" s="243"/>
      <c r="P138" s="243"/>
      <c r="Q138" s="243"/>
      <c r="R138" s="243"/>
      <c r="S138" s="243"/>
      <c r="T138" s="274"/>
      <c r="U138" s="243"/>
      <c r="V138" s="243"/>
      <c r="W138" s="243"/>
      <c r="X138" s="243"/>
      <c r="Y138" s="243"/>
      <c r="Z138" s="243"/>
      <c r="AA138" s="243"/>
      <c r="AB138" s="243"/>
      <c r="AC138" s="243"/>
      <c r="AD138" s="243"/>
      <c r="AE138" s="243"/>
      <c r="AF138" s="243"/>
      <c r="AG138" s="243"/>
      <c r="AH138" s="243"/>
    </row>
    <row r="139">
      <c r="A139" s="243"/>
      <c r="B139" s="15"/>
      <c r="C139" s="15"/>
      <c r="D139" s="15"/>
      <c r="E139" s="15"/>
      <c r="F139" s="15"/>
      <c r="G139" s="243"/>
      <c r="H139" s="243"/>
      <c r="I139" s="243"/>
      <c r="J139" s="243"/>
      <c r="K139" s="243"/>
      <c r="L139" s="243"/>
      <c r="M139" s="243"/>
      <c r="N139" s="243"/>
      <c r="O139" s="243"/>
      <c r="P139" s="243"/>
      <c r="Q139" s="243"/>
      <c r="R139" s="243"/>
      <c r="S139" s="243"/>
      <c r="T139" s="274"/>
      <c r="U139" s="243"/>
      <c r="V139" s="243"/>
      <c r="W139" s="243"/>
      <c r="X139" s="243"/>
      <c r="Y139" s="243"/>
      <c r="Z139" s="243"/>
      <c r="AA139" s="243"/>
      <c r="AB139" s="243"/>
      <c r="AC139" s="243"/>
      <c r="AD139" s="243"/>
      <c r="AE139" s="243"/>
      <c r="AF139" s="243"/>
      <c r="AG139" s="243"/>
      <c r="AH139" s="243"/>
    </row>
    <row r="140">
      <c r="A140" s="243"/>
      <c r="B140" s="15"/>
      <c r="C140" s="15"/>
      <c r="D140" s="15"/>
      <c r="E140" s="15"/>
      <c r="F140" s="15"/>
      <c r="G140" s="243"/>
      <c r="H140" s="243"/>
      <c r="I140" s="243"/>
      <c r="J140" s="243"/>
      <c r="K140" s="243"/>
      <c r="L140" s="243"/>
      <c r="M140" s="243"/>
      <c r="N140" s="243"/>
      <c r="O140" s="243"/>
      <c r="P140" s="243"/>
      <c r="Q140" s="243"/>
      <c r="R140" s="243"/>
      <c r="S140" s="243"/>
      <c r="T140" s="274"/>
      <c r="U140" s="243"/>
      <c r="V140" s="243"/>
      <c r="W140" s="243"/>
      <c r="X140" s="243"/>
      <c r="Y140" s="243"/>
      <c r="Z140" s="243"/>
      <c r="AA140" s="243"/>
      <c r="AB140" s="243"/>
      <c r="AC140" s="243"/>
      <c r="AD140" s="243"/>
      <c r="AE140" s="243"/>
      <c r="AF140" s="243"/>
      <c r="AG140" s="243"/>
      <c r="AH140" s="243"/>
    </row>
    <row r="141">
      <c r="A141" s="243"/>
      <c r="B141" s="15"/>
      <c r="C141" s="15"/>
      <c r="D141" s="15"/>
      <c r="E141" s="15"/>
      <c r="F141" s="15"/>
      <c r="G141" s="243"/>
      <c r="H141" s="243"/>
      <c r="I141" s="243"/>
      <c r="J141" s="243"/>
      <c r="K141" s="243"/>
      <c r="L141" s="243"/>
      <c r="M141" s="243"/>
      <c r="N141" s="243"/>
      <c r="O141" s="243"/>
      <c r="P141" s="243"/>
      <c r="Q141" s="243"/>
      <c r="R141" s="243"/>
      <c r="S141" s="243"/>
      <c r="T141" s="274"/>
      <c r="U141" s="243"/>
      <c r="V141" s="243"/>
      <c r="W141" s="243"/>
      <c r="X141" s="243"/>
      <c r="Y141" s="243"/>
      <c r="Z141" s="243"/>
      <c r="AA141" s="243"/>
      <c r="AB141" s="243"/>
      <c r="AC141" s="243"/>
      <c r="AD141" s="243"/>
      <c r="AE141" s="243"/>
      <c r="AF141" s="243"/>
      <c r="AG141" s="243"/>
      <c r="AH141" s="243"/>
    </row>
    <row r="142">
      <c r="A142" s="243"/>
      <c r="B142" s="15"/>
      <c r="C142" s="15"/>
      <c r="D142" s="15"/>
      <c r="E142" s="15"/>
      <c r="F142" s="15"/>
      <c r="G142" s="243"/>
      <c r="H142" s="243"/>
      <c r="I142" s="243"/>
      <c r="J142" s="243"/>
      <c r="K142" s="243"/>
      <c r="L142" s="243"/>
      <c r="M142" s="243"/>
      <c r="N142" s="243"/>
      <c r="O142" s="243"/>
      <c r="P142" s="243"/>
      <c r="Q142" s="243"/>
      <c r="R142" s="243"/>
      <c r="S142" s="243"/>
      <c r="T142" s="274"/>
      <c r="U142" s="243"/>
      <c r="V142" s="243"/>
      <c r="W142" s="243"/>
      <c r="X142" s="243"/>
      <c r="Y142" s="243"/>
      <c r="Z142" s="243"/>
      <c r="AA142" s="243"/>
      <c r="AB142" s="243"/>
      <c r="AC142" s="243"/>
      <c r="AD142" s="243"/>
      <c r="AE142" s="243"/>
      <c r="AF142" s="243"/>
      <c r="AG142" s="243"/>
      <c r="AH142" s="243"/>
    </row>
    <row r="143">
      <c r="A143" s="243"/>
      <c r="B143" s="15"/>
      <c r="C143" s="15"/>
      <c r="D143" s="15"/>
      <c r="E143" s="15"/>
      <c r="F143" s="15"/>
      <c r="G143" s="243"/>
      <c r="H143" s="243"/>
      <c r="I143" s="243"/>
      <c r="J143" s="243"/>
      <c r="K143" s="243"/>
      <c r="L143" s="243"/>
      <c r="M143" s="243"/>
      <c r="N143" s="243"/>
      <c r="O143" s="243"/>
      <c r="P143" s="243"/>
      <c r="Q143" s="243"/>
      <c r="R143" s="243"/>
      <c r="S143" s="243"/>
      <c r="T143" s="274"/>
      <c r="U143" s="243"/>
      <c r="V143" s="243"/>
      <c r="W143" s="243"/>
      <c r="X143" s="243"/>
      <c r="Y143" s="243"/>
      <c r="Z143" s="243"/>
      <c r="AA143" s="243"/>
      <c r="AB143" s="243"/>
      <c r="AC143" s="243"/>
      <c r="AD143" s="243"/>
      <c r="AE143" s="243"/>
      <c r="AF143" s="243"/>
      <c r="AG143" s="243"/>
      <c r="AH143" s="243"/>
    </row>
    <row r="144">
      <c r="A144" s="243"/>
      <c r="B144" s="15"/>
      <c r="C144" s="15"/>
      <c r="D144" s="15"/>
      <c r="E144" s="15"/>
      <c r="F144" s="15"/>
      <c r="G144" s="243"/>
      <c r="H144" s="243"/>
      <c r="I144" s="243"/>
      <c r="J144" s="243"/>
      <c r="K144" s="243"/>
      <c r="L144" s="243"/>
      <c r="M144" s="243"/>
      <c r="N144" s="243"/>
      <c r="O144" s="243"/>
      <c r="P144" s="243"/>
      <c r="Q144" s="243"/>
      <c r="R144" s="243"/>
      <c r="S144" s="243"/>
      <c r="T144" s="274"/>
      <c r="U144" s="243"/>
      <c r="V144" s="243"/>
      <c r="W144" s="243"/>
      <c r="X144" s="243"/>
      <c r="Y144" s="243"/>
      <c r="Z144" s="243"/>
      <c r="AA144" s="243"/>
      <c r="AB144" s="243"/>
      <c r="AC144" s="243"/>
      <c r="AD144" s="243"/>
      <c r="AE144" s="243"/>
      <c r="AF144" s="243"/>
      <c r="AG144" s="243"/>
      <c r="AH144" s="243"/>
    </row>
    <row r="145">
      <c r="A145" s="243"/>
      <c r="B145" s="15"/>
      <c r="C145" s="15"/>
      <c r="D145" s="15"/>
      <c r="E145" s="15"/>
      <c r="F145" s="15"/>
      <c r="G145" s="243"/>
      <c r="H145" s="243"/>
      <c r="I145" s="243"/>
      <c r="J145" s="243"/>
      <c r="K145" s="243"/>
      <c r="L145" s="243"/>
      <c r="M145" s="243"/>
      <c r="N145" s="243"/>
      <c r="O145" s="243"/>
      <c r="P145" s="243"/>
      <c r="Q145" s="243"/>
      <c r="R145" s="243"/>
      <c r="S145" s="243"/>
      <c r="T145" s="274"/>
      <c r="U145" s="243"/>
      <c r="V145" s="243"/>
      <c r="W145" s="243"/>
      <c r="X145" s="243"/>
      <c r="Y145" s="243"/>
      <c r="Z145" s="243"/>
      <c r="AA145" s="243"/>
      <c r="AB145" s="243"/>
      <c r="AC145" s="243"/>
      <c r="AD145" s="243"/>
      <c r="AE145" s="243"/>
      <c r="AF145" s="243"/>
      <c r="AG145" s="243"/>
      <c r="AH145" s="243"/>
    </row>
    <row r="146">
      <c r="A146" s="243"/>
      <c r="B146" s="15"/>
      <c r="C146" s="15"/>
      <c r="D146" s="15"/>
      <c r="E146" s="15"/>
      <c r="F146" s="15"/>
      <c r="G146" s="243"/>
      <c r="H146" s="243"/>
      <c r="I146" s="243"/>
      <c r="J146" s="243"/>
      <c r="K146" s="243"/>
      <c r="L146" s="243"/>
      <c r="M146" s="243"/>
      <c r="N146" s="243"/>
      <c r="O146" s="243"/>
      <c r="P146" s="243"/>
      <c r="Q146" s="243"/>
      <c r="R146" s="243"/>
      <c r="S146" s="243"/>
      <c r="T146" s="274"/>
      <c r="U146" s="243"/>
      <c r="V146" s="243"/>
      <c r="W146" s="243"/>
      <c r="X146" s="243"/>
      <c r="Y146" s="243"/>
      <c r="Z146" s="243"/>
      <c r="AA146" s="243"/>
      <c r="AB146" s="243"/>
      <c r="AC146" s="243"/>
      <c r="AD146" s="243"/>
      <c r="AE146" s="243"/>
      <c r="AF146" s="243"/>
      <c r="AG146" s="243"/>
      <c r="AH146" s="243"/>
    </row>
    <row r="147">
      <c r="A147" s="243"/>
      <c r="B147" s="15"/>
      <c r="C147" s="15"/>
      <c r="D147" s="15"/>
      <c r="E147" s="15"/>
      <c r="F147" s="15"/>
      <c r="G147" s="243"/>
      <c r="H147" s="243"/>
      <c r="I147" s="243"/>
      <c r="J147" s="243"/>
      <c r="K147" s="243"/>
      <c r="L147" s="243"/>
      <c r="M147" s="243"/>
      <c r="N147" s="243"/>
      <c r="O147" s="243"/>
      <c r="P147" s="243"/>
      <c r="Q147" s="243"/>
      <c r="R147" s="243"/>
      <c r="S147" s="243"/>
      <c r="T147" s="274"/>
      <c r="U147" s="243"/>
      <c r="V147" s="243"/>
      <c r="W147" s="243"/>
      <c r="X147" s="243"/>
      <c r="Y147" s="243"/>
      <c r="Z147" s="243"/>
      <c r="AA147" s="243"/>
      <c r="AB147" s="243"/>
      <c r="AC147" s="243"/>
      <c r="AD147" s="243"/>
      <c r="AE147" s="243"/>
      <c r="AF147" s="243"/>
      <c r="AG147" s="243"/>
      <c r="AH147" s="243"/>
    </row>
    <row r="148">
      <c r="A148" s="243"/>
      <c r="B148" s="15"/>
      <c r="C148" s="15"/>
      <c r="D148" s="15"/>
      <c r="E148" s="15"/>
      <c r="F148" s="15"/>
      <c r="G148" s="243"/>
      <c r="H148" s="243"/>
      <c r="I148" s="243"/>
      <c r="J148" s="243"/>
      <c r="K148" s="243"/>
      <c r="L148" s="243"/>
      <c r="M148" s="243"/>
      <c r="N148" s="243"/>
      <c r="O148" s="243"/>
      <c r="P148" s="243"/>
      <c r="Q148" s="243"/>
      <c r="R148" s="243"/>
      <c r="S148" s="243"/>
      <c r="T148" s="274"/>
      <c r="U148" s="243"/>
      <c r="V148" s="243"/>
      <c r="W148" s="243"/>
      <c r="X148" s="243"/>
      <c r="Y148" s="243"/>
      <c r="Z148" s="243"/>
      <c r="AA148" s="243"/>
      <c r="AB148" s="243"/>
      <c r="AC148" s="243"/>
      <c r="AD148" s="243"/>
      <c r="AE148" s="243"/>
      <c r="AF148" s="243"/>
      <c r="AG148" s="243"/>
      <c r="AH148" s="243"/>
    </row>
    <row r="149">
      <c r="A149" s="243"/>
      <c r="B149" s="15"/>
      <c r="C149" s="15"/>
      <c r="D149" s="15"/>
      <c r="E149" s="15"/>
      <c r="F149" s="15"/>
      <c r="G149" s="243"/>
      <c r="H149" s="243"/>
      <c r="I149" s="243"/>
      <c r="J149" s="243"/>
      <c r="K149" s="243"/>
      <c r="L149" s="243"/>
      <c r="M149" s="243"/>
      <c r="N149" s="243"/>
      <c r="O149" s="243"/>
      <c r="P149" s="243"/>
      <c r="Q149" s="243"/>
      <c r="R149" s="243"/>
      <c r="S149" s="243"/>
      <c r="T149" s="274"/>
      <c r="U149" s="243"/>
      <c r="V149" s="243"/>
      <c r="W149" s="243"/>
      <c r="X149" s="243"/>
      <c r="Y149" s="243"/>
      <c r="Z149" s="243"/>
      <c r="AA149" s="243"/>
      <c r="AB149" s="243"/>
      <c r="AC149" s="243"/>
      <c r="AD149" s="243"/>
      <c r="AE149" s="243"/>
      <c r="AF149" s="243"/>
      <c r="AG149" s="243"/>
      <c r="AH149" s="243"/>
    </row>
    <row r="150">
      <c r="A150" s="243"/>
      <c r="B150" s="15"/>
      <c r="C150" s="15"/>
      <c r="D150" s="15"/>
      <c r="E150" s="15"/>
      <c r="F150" s="15"/>
      <c r="G150" s="243"/>
      <c r="H150" s="243"/>
      <c r="I150" s="243"/>
      <c r="J150" s="243"/>
      <c r="K150" s="243"/>
      <c r="L150" s="243"/>
      <c r="M150" s="243"/>
      <c r="N150" s="243"/>
      <c r="O150" s="243"/>
      <c r="P150" s="243"/>
      <c r="Q150" s="243"/>
      <c r="R150" s="243"/>
      <c r="S150" s="243"/>
      <c r="T150" s="274"/>
      <c r="U150" s="243"/>
      <c r="V150" s="243"/>
      <c r="W150" s="243"/>
      <c r="X150" s="243"/>
      <c r="Y150" s="243"/>
      <c r="Z150" s="243"/>
      <c r="AA150" s="243"/>
      <c r="AB150" s="243"/>
      <c r="AC150" s="243"/>
      <c r="AD150" s="243"/>
      <c r="AE150" s="243"/>
      <c r="AF150" s="243"/>
      <c r="AG150" s="243"/>
      <c r="AH150" s="243"/>
    </row>
    <row r="151">
      <c r="A151" s="243"/>
      <c r="B151" s="15"/>
      <c r="C151" s="15"/>
      <c r="D151" s="15"/>
      <c r="E151" s="15"/>
      <c r="F151" s="15"/>
      <c r="G151" s="243"/>
      <c r="H151" s="243"/>
      <c r="I151" s="243"/>
      <c r="J151" s="243"/>
      <c r="K151" s="243"/>
      <c r="L151" s="243"/>
      <c r="M151" s="243"/>
      <c r="N151" s="243"/>
      <c r="O151" s="243"/>
      <c r="P151" s="243"/>
      <c r="Q151" s="243"/>
      <c r="R151" s="243"/>
      <c r="S151" s="243"/>
      <c r="T151" s="274"/>
      <c r="U151" s="243"/>
      <c r="V151" s="243"/>
      <c r="W151" s="243"/>
      <c r="X151" s="243"/>
      <c r="Y151" s="243"/>
      <c r="Z151" s="243"/>
      <c r="AA151" s="243"/>
      <c r="AB151" s="243"/>
      <c r="AC151" s="243"/>
      <c r="AD151" s="243"/>
      <c r="AE151" s="243"/>
      <c r="AF151" s="243"/>
      <c r="AG151" s="243"/>
      <c r="AH151" s="243"/>
    </row>
    <row r="152">
      <c r="A152" s="243"/>
      <c r="B152" s="15"/>
      <c r="C152" s="15"/>
      <c r="D152" s="15"/>
      <c r="E152" s="15"/>
      <c r="F152" s="15"/>
      <c r="G152" s="243"/>
      <c r="H152" s="243"/>
      <c r="I152" s="243"/>
      <c r="J152" s="243"/>
      <c r="K152" s="243"/>
      <c r="L152" s="243"/>
      <c r="M152" s="243"/>
      <c r="N152" s="243"/>
      <c r="O152" s="243"/>
      <c r="P152" s="243"/>
      <c r="Q152" s="243"/>
      <c r="R152" s="243"/>
      <c r="S152" s="243"/>
      <c r="T152" s="274"/>
      <c r="U152" s="243"/>
      <c r="V152" s="243"/>
      <c r="W152" s="243"/>
      <c r="X152" s="243"/>
      <c r="Y152" s="243"/>
      <c r="Z152" s="243"/>
      <c r="AA152" s="243"/>
      <c r="AB152" s="243"/>
      <c r="AC152" s="243"/>
      <c r="AD152" s="243"/>
      <c r="AE152" s="243"/>
      <c r="AF152" s="243"/>
      <c r="AG152" s="243"/>
      <c r="AH152" s="243"/>
    </row>
    <row r="153">
      <c r="A153" s="243"/>
      <c r="B153" s="15"/>
      <c r="C153" s="15"/>
      <c r="D153" s="15"/>
      <c r="E153" s="15"/>
      <c r="F153" s="15"/>
      <c r="G153" s="243"/>
      <c r="H153" s="243"/>
      <c r="I153" s="243"/>
      <c r="J153" s="243"/>
      <c r="K153" s="243"/>
      <c r="L153" s="243"/>
      <c r="M153" s="243"/>
      <c r="N153" s="243"/>
      <c r="O153" s="243"/>
      <c r="P153" s="243"/>
      <c r="Q153" s="243"/>
      <c r="R153" s="243"/>
      <c r="S153" s="243"/>
      <c r="T153" s="274"/>
      <c r="U153" s="243"/>
      <c r="V153" s="243"/>
      <c r="W153" s="243"/>
      <c r="X153" s="243"/>
      <c r="Y153" s="243"/>
      <c r="Z153" s="243"/>
      <c r="AA153" s="243"/>
      <c r="AB153" s="243"/>
      <c r="AC153" s="243"/>
      <c r="AD153" s="243"/>
      <c r="AE153" s="243"/>
      <c r="AF153" s="243"/>
      <c r="AG153" s="243"/>
      <c r="AH153" s="243"/>
    </row>
    <row r="154">
      <c r="A154" s="243"/>
      <c r="B154" s="15"/>
      <c r="C154" s="15"/>
      <c r="D154" s="15"/>
      <c r="E154" s="15"/>
      <c r="F154" s="15"/>
      <c r="G154" s="243"/>
      <c r="H154" s="243"/>
      <c r="I154" s="243"/>
      <c r="J154" s="243"/>
      <c r="K154" s="243"/>
      <c r="L154" s="243"/>
      <c r="M154" s="243"/>
      <c r="N154" s="243"/>
      <c r="O154" s="243"/>
      <c r="P154" s="243"/>
      <c r="Q154" s="243"/>
      <c r="R154" s="243"/>
      <c r="S154" s="243"/>
      <c r="T154" s="274"/>
      <c r="U154" s="243"/>
      <c r="V154" s="243"/>
      <c r="W154" s="243"/>
      <c r="X154" s="243"/>
      <c r="Y154" s="243"/>
      <c r="Z154" s="243"/>
      <c r="AA154" s="243"/>
      <c r="AB154" s="243"/>
      <c r="AC154" s="243"/>
      <c r="AD154" s="243"/>
      <c r="AE154" s="243"/>
      <c r="AF154" s="243"/>
      <c r="AG154" s="243"/>
      <c r="AH154" s="243"/>
    </row>
    <row r="155">
      <c r="A155" s="243"/>
      <c r="B155" s="15"/>
      <c r="C155" s="15"/>
      <c r="D155" s="15"/>
      <c r="E155" s="15"/>
      <c r="F155" s="15"/>
      <c r="G155" s="243"/>
      <c r="H155" s="243"/>
      <c r="I155" s="243"/>
      <c r="J155" s="243"/>
      <c r="K155" s="243"/>
      <c r="L155" s="243"/>
      <c r="M155" s="243"/>
      <c r="N155" s="243"/>
      <c r="O155" s="243"/>
      <c r="P155" s="243"/>
      <c r="Q155" s="243"/>
      <c r="R155" s="243"/>
      <c r="S155" s="243"/>
      <c r="T155" s="274"/>
      <c r="U155" s="243"/>
      <c r="V155" s="243"/>
      <c r="W155" s="243"/>
      <c r="X155" s="243"/>
      <c r="Y155" s="243"/>
      <c r="Z155" s="243"/>
      <c r="AA155" s="243"/>
      <c r="AB155" s="243"/>
      <c r="AC155" s="243"/>
      <c r="AD155" s="243"/>
      <c r="AE155" s="243"/>
      <c r="AF155" s="243"/>
      <c r="AG155" s="243"/>
      <c r="AH155" s="243"/>
    </row>
    <row r="156">
      <c r="A156" s="243"/>
      <c r="B156" s="15"/>
      <c r="C156" s="15"/>
      <c r="D156" s="15"/>
      <c r="E156" s="15"/>
      <c r="F156" s="15"/>
      <c r="G156" s="243"/>
      <c r="H156" s="243"/>
      <c r="I156" s="243"/>
      <c r="J156" s="243"/>
      <c r="K156" s="243"/>
      <c r="L156" s="243"/>
      <c r="M156" s="243"/>
      <c r="N156" s="243"/>
      <c r="O156" s="243"/>
      <c r="P156" s="243"/>
      <c r="Q156" s="243"/>
      <c r="R156" s="243"/>
      <c r="S156" s="243"/>
      <c r="T156" s="274"/>
      <c r="U156" s="243"/>
      <c r="V156" s="243"/>
      <c r="W156" s="243"/>
      <c r="X156" s="243"/>
      <c r="Y156" s="243"/>
      <c r="Z156" s="243"/>
      <c r="AA156" s="243"/>
      <c r="AB156" s="243"/>
      <c r="AC156" s="243"/>
      <c r="AD156" s="243"/>
      <c r="AE156" s="243"/>
      <c r="AF156" s="243"/>
      <c r="AG156" s="243"/>
      <c r="AH156" s="243"/>
    </row>
    <row r="157">
      <c r="A157" s="243"/>
      <c r="B157" s="15"/>
      <c r="C157" s="15"/>
      <c r="D157" s="15"/>
      <c r="E157" s="15"/>
      <c r="F157" s="15"/>
      <c r="G157" s="243"/>
      <c r="H157" s="243"/>
      <c r="I157" s="243"/>
      <c r="J157" s="243"/>
      <c r="K157" s="243"/>
      <c r="L157" s="243"/>
      <c r="M157" s="243"/>
      <c r="N157" s="243"/>
      <c r="O157" s="243"/>
      <c r="P157" s="243"/>
      <c r="Q157" s="243"/>
      <c r="R157" s="243"/>
      <c r="S157" s="243"/>
      <c r="T157" s="274"/>
      <c r="U157" s="243"/>
      <c r="V157" s="243"/>
      <c r="W157" s="243"/>
      <c r="X157" s="243"/>
      <c r="Y157" s="243"/>
      <c r="Z157" s="243"/>
      <c r="AA157" s="243"/>
      <c r="AB157" s="243"/>
      <c r="AC157" s="243"/>
      <c r="AD157" s="243"/>
      <c r="AE157" s="243"/>
      <c r="AF157" s="243"/>
      <c r="AG157" s="243"/>
      <c r="AH157" s="243"/>
    </row>
    <row r="158">
      <c r="A158" s="243"/>
      <c r="B158" s="15"/>
      <c r="C158" s="15"/>
      <c r="D158" s="15"/>
      <c r="E158" s="15"/>
      <c r="F158" s="15"/>
      <c r="G158" s="243"/>
      <c r="H158" s="243"/>
      <c r="I158" s="243"/>
      <c r="J158" s="243"/>
      <c r="K158" s="243"/>
      <c r="L158" s="243"/>
      <c r="M158" s="243"/>
      <c r="N158" s="243"/>
      <c r="O158" s="243"/>
      <c r="P158" s="243"/>
      <c r="Q158" s="243"/>
      <c r="R158" s="243"/>
      <c r="S158" s="243"/>
      <c r="T158" s="274"/>
      <c r="U158" s="243"/>
      <c r="V158" s="243"/>
      <c r="W158" s="243"/>
      <c r="X158" s="243"/>
      <c r="Y158" s="243"/>
      <c r="Z158" s="243"/>
      <c r="AA158" s="243"/>
      <c r="AB158" s="243"/>
      <c r="AC158" s="243"/>
      <c r="AD158" s="243"/>
      <c r="AE158" s="243"/>
      <c r="AF158" s="243"/>
      <c r="AG158" s="243"/>
      <c r="AH158" s="243"/>
    </row>
    <row r="159">
      <c r="A159" s="243"/>
      <c r="B159" s="15"/>
      <c r="C159" s="15"/>
      <c r="D159" s="15"/>
      <c r="E159" s="15"/>
      <c r="F159" s="15"/>
      <c r="G159" s="243"/>
      <c r="H159" s="243"/>
      <c r="I159" s="243"/>
      <c r="J159" s="243"/>
      <c r="K159" s="243"/>
      <c r="L159" s="243"/>
      <c r="M159" s="243"/>
      <c r="N159" s="243"/>
      <c r="O159" s="243"/>
      <c r="P159" s="243"/>
      <c r="Q159" s="243"/>
      <c r="R159" s="243"/>
      <c r="S159" s="243"/>
      <c r="T159" s="274"/>
      <c r="U159" s="243"/>
      <c r="V159" s="243"/>
      <c r="W159" s="243"/>
      <c r="X159" s="243"/>
      <c r="Y159" s="243"/>
      <c r="Z159" s="243"/>
      <c r="AA159" s="243"/>
      <c r="AB159" s="243"/>
      <c r="AC159" s="243"/>
      <c r="AD159" s="243"/>
      <c r="AE159" s="243"/>
      <c r="AF159" s="243"/>
      <c r="AG159" s="243"/>
      <c r="AH159" s="243"/>
    </row>
    <row r="160">
      <c r="A160" s="243"/>
      <c r="B160" s="15"/>
      <c r="C160" s="15"/>
      <c r="D160" s="15"/>
      <c r="E160" s="15"/>
      <c r="F160" s="15"/>
      <c r="G160" s="243"/>
      <c r="H160" s="243"/>
      <c r="I160" s="243"/>
      <c r="J160" s="243"/>
      <c r="K160" s="243"/>
      <c r="L160" s="243"/>
      <c r="M160" s="243"/>
      <c r="N160" s="243"/>
      <c r="O160" s="243"/>
      <c r="P160" s="243"/>
      <c r="Q160" s="243"/>
      <c r="R160" s="243"/>
      <c r="S160" s="243"/>
      <c r="T160" s="274"/>
      <c r="U160" s="243"/>
      <c r="V160" s="243"/>
      <c r="W160" s="243"/>
      <c r="X160" s="243"/>
      <c r="Y160" s="243"/>
      <c r="Z160" s="243"/>
      <c r="AA160" s="243"/>
      <c r="AB160" s="243"/>
      <c r="AC160" s="243"/>
      <c r="AD160" s="243"/>
      <c r="AE160" s="243"/>
      <c r="AF160" s="243"/>
      <c r="AG160" s="243"/>
      <c r="AH160" s="243"/>
    </row>
    <row r="161">
      <c r="A161" s="243"/>
      <c r="B161" s="15"/>
      <c r="C161" s="15"/>
      <c r="D161" s="15"/>
      <c r="E161" s="15"/>
      <c r="F161" s="15"/>
      <c r="G161" s="243"/>
      <c r="H161" s="243"/>
      <c r="I161" s="243"/>
      <c r="J161" s="243"/>
      <c r="K161" s="243"/>
      <c r="L161" s="243"/>
      <c r="M161" s="243"/>
      <c r="N161" s="243"/>
      <c r="O161" s="243"/>
      <c r="P161" s="243"/>
      <c r="Q161" s="243"/>
      <c r="R161" s="243"/>
      <c r="S161" s="243"/>
      <c r="T161" s="274"/>
      <c r="U161" s="243"/>
      <c r="V161" s="243"/>
      <c r="W161" s="243"/>
      <c r="X161" s="243"/>
      <c r="Y161" s="243"/>
      <c r="Z161" s="243"/>
      <c r="AA161" s="243"/>
      <c r="AB161" s="243"/>
      <c r="AC161" s="243"/>
      <c r="AD161" s="243"/>
      <c r="AE161" s="243"/>
      <c r="AF161" s="243"/>
      <c r="AG161" s="243"/>
      <c r="AH161" s="243"/>
    </row>
    <row r="162">
      <c r="A162" s="243"/>
      <c r="B162" s="15"/>
      <c r="C162" s="15"/>
      <c r="D162" s="15"/>
      <c r="E162" s="15"/>
      <c r="F162" s="15"/>
      <c r="G162" s="243"/>
      <c r="H162" s="243"/>
      <c r="I162" s="243"/>
      <c r="J162" s="243"/>
      <c r="K162" s="243"/>
      <c r="L162" s="243"/>
      <c r="M162" s="243"/>
      <c r="N162" s="243"/>
      <c r="O162" s="243"/>
      <c r="P162" s="243"/>
      <c r="Q162" s="243"/>
      <c r="R162" s="243"/>
      <c r="S162" s="243"/>
      <c r="T162" s="274"/>
      <c r="U162" s="243"/>
      <c r="V162" s="243"/>
      <c r="W162" s="243"/>
      <c r="X162" s="243"/>
      <c r="Y162" s="243"/>
      <c r="Z162" s="243"/>
      <c r="AA162" s="243"/>
      <c r="AB162" s="243"/>
      <c r="AC162" s="243"/>
      <c r="AD162" s="243"/>
      <c r="AE162" s="243"/>
      <c r="AF162" s="243"/>
      <c r="AG162" s="243"/>
      <c r="AH162" s="243"/>
    </row>
    <row r="163">
      <c r="A163" s="243"/>
      <c r="B163" s="15"/>
      <c r="C163" s="15"/>
      <c r="D163" s="15"/>
      <c r="E163" s="15"/>
      <c r="F163" s="15"/>
      <c r="G163" s="243"/>
      <c r="H163" s="243"/>
      <c r="I163" s="243"/>
      <c r="J163" s="243"/>
      <c r="K163" s="243"/>
      <c r="L163" s="243"/>
      <c r="M163" s="243"/>
      <c r="N163" s="243"/>
      <c r="O163" s="243"/>
      <c r="P163" s="243"/>
      <c r="Q163" s="243"/>
      <c r="R163" s="243"/>
      <c r="S163" s="243"/>
      <c r="T163" s="274"/>
      <c r="U163" s="243"/>
      <c r="V163" s="243"/>
      <c r="W163" s="243"/>
      <c r="X163" s="243"/>
      <c r="Y163" s="243"/>
      <c r="Z163" s="243"/>
      <c r="AA163" s="243"/>
      <c r="AB163" s="243"/>
      <c r="AC163" s="243"/>
      <c r="AD163" s="243"/>
      <c r="AE163" s="243"/>
      <c r="AF163" s="243"/>
      <c r="AG163" s="243"/>
      <c r="AH163" s="243"/>
    </row>
    <row r="164">
      <c r="A164" s="243"/>
      <c r="B164" s="15"/>
      <c r="C164" s="15"/>
      <c r="D164" s="15"/>
      <c r="E164" s="15"/>
      <c r="F164" s="15"/>
      <c r="G164" s="243"/>
      <c r="H164" s="243"/>
      <c r="I164" s="243"/>
      <c r="J164" s="243"/>
      <c r="K164" s="243"/>
      <c r="L164" s="243"/>
      <c r="M164" s="243"/>
      <c r="N164" s="243"/>
      <c r="O164" s="243"/>
      <c r="P164" s="243"/>
      <c r="Q164" s="243"/>
      <c r="R164" s="243"/>
      <c r="S164" s="243"/>
      <c r="T164" s="274"/>
      <c r="U164" s="243"/>
      <c r="V164" s="243"/>
      <c r="W164" s="243"/>
      <c r="X164" s="243"/>
      <c r="Y164" s="243"/>
      <c r="Z164" s="243"/>
      <c r="AA164" s="243"/>
      <c r="AB164" s="243"/>
      <c r="AC164" s="243"/>
      <c r="AD164" s="243"/>
      <c r="AE164" s="243"/>
      <c r="AF164" s="243"/>
      <c r="AG164" s="243"/>
      <c r="AH164" s="243"/>
    </row>
    <row r="165">
      <c r="A165" s="243"/>
      <c r="B165" s="15"/>
      <c r="C165" s="15"/>
      <c r="D165" s="15"/>
      <c r="E165" s="15"/>
      <c r="F165" s="15"/>
      <c r="G165" s="243"/>
      <c r="H165" s="243"/>
      <c r="I165" s="243"/>
      <c r="J165" s="243"/>
      <c r="K165" s="243"/>
      <c r="L165" s="243"/>
      <c r="M165" s="243"/>
      <c r="N165" s="243"/>
      <c r="O165" s="243"/>
      <c r="P165" s="243"/>
      <c r="Q165" s="243"/>
      <c r="R165" s="243"/>
      <c r="S165" s="243"/>
      <c r="T165" s="274"/>
      <c r="U165" s="243"/>
      <c r="V165" s="243"/>
      <c r="W165" s="243"/>
      <c r="X165" s="243"/>
      <c r="Y165" s="243"/>
      <c r="Z165" s="243"/>
      <c r="AA165" s="243"/>
      <c r="AB165" s="243"/>
      <c r="AC165" s="243"/>
      <c r="AD165" s="243"/>
      <c r="AE165" s="243"/>
      <c r="AF165" s="243"/>
      <c r="AG165" s="243"/>
      <c r="AH165" s="243"/>
    </row>
    <row r="166">
      <c r="A166" s="243"/>
      <c r="B166" s="15"/>
      <c r="C166" s="15"/>
      <c r="D166" s="15"/>
      <c r="E166" s="15"/>
      <c r="F166" s="15"/>
      <c r="G166" s="243"/>
      <c r="H166" s="243"/>
      <c r="I166" s="243"/>
      <c r="J166" s="243"/>
      <c r="K166" s="243"/>
      <c r="L166" s="243"/>
      <c r="M166" s="243"/>
      <c r="N166" s="243"/>
      <c r="O166" s="243"/>
      <c r="P166" s="243"/>
      <c r="Q166" s="243"/>
      <c r="R166" s="243"/>
      <c r="S166" s="243"/>
      <c r="T166" s="274"/>
      <c r="U166" s="243"/>
      <c r="V166" s="243"/>
      <c r="W166" s="243"/>
      <c r="X166" s="243"/>
      <c r="Y166" s="243"/>
      <c r="Z166" s="243"/>
      <c r="AA166" s="243"/>
      <c r="AB166" s="243"/>
      <c r="AC166" s="243"/>
      <c r="AD166" s="243"/>
      <c r="AE166" s="243"/>
      <c r="AF166" s="243"/>
      <c r="AG166" s="243"/>
      <c r="AH166" s="243"/>
    </row>
    <row r="167">
      <c r="A167" s="243"/>
      <c r="B167" s="15"/>
      <c r="C167" s="15"/>
      <c r="D167" s="15"/>
      <c r="E167" s="15"/>
      <c r="F167" s="15"/>
      <c r="G167" s="243"/>
      <c r="H167" s="243"/>
      <c r="I167" s="243"/>
      <c r="J167" s="243"/>
      <c r="K167" s="243"/>
      <c r="L167" s="243"/>
      <c r="M167" s="243"/>
      <c r="N167" s="243"/>
      <c r="O167" s="243"/>
      <c r="P167" s="243"/>
      <c r="Q167" s="243"/>
      <c r="R167" s="243"/>
      <c r="S167" s="243"/>
      <c r="T167" s="274"/>
      <c r="U167" s="243"/>
      <c r="V167" s="243"/>
      <c r="W167" s="243"/>
      <c r="X167" s="243"/>
      <c r="Y167" s="243"/>
      <c r="Z167" s="243"/>
      <c r="AA167" s="243"/>
      <c r="AB167" s="243"/>
      <c r="AC167" s="243"/>
      <c r="AD167" s="243"/>
      <c r="AE167" s="243"/>
      <c r="AF167" s="243"/>
      <c r="AG167" s="243"/>
      <c r="AH167" s="243"/>
    </row>
    <row r="168">
      <c r="A168" s="243"/>
      <c r="B168" s="15"/>
      <c r="C168" s="15"/>
      <c r="D168" s="15"/>
      <c r="E168" s="15"/>
      <c r="F168" s="15"/>
      <c r="G168" s="243"/>
      <c r="H168" s="243"/>
      <c r="I168" s="243"/>
      <c r="J168" s="243"/>
      <c r="K168" s="243"/>
      <c r="L168" s="243"/>
      <c r="M168" s="243"/>
      <c r="N168" s="243"/>
      <c r="O168" s="243"/>
      <c r="P168" s="243"/>
      <c r="Q168" s="243"/>
      <c r="R168" s="243"/>
      <c r="S168" s="243"/>
      <c r="T168" s="274"/>
      <c r="U168" s="243"/>
      <c r="V168" s="243"/>
      <c r="W168" s="243"/>
      <c r="X168" s="243"/>
      <c r="Y168" s="243"/>
      <c r="Z168" s="243"/>
      <c r="AA168" s="243"/>
      <c r="AB168" s="243"/>
      <c r="AC168" s="243"/>
      <c r="AD168" s="243"/>
      <c r="AE168" s="243"/>
      <c r="AF168" s="243"/>
      <c r="AG168" s="243"/>
      <c r="AH168" s="243"/>
    </row>
    <row r="169">
      <c r="A169" s="243"/>
      <c r="B169" s="15"/>
      <c r="C169" s="15"/>
      <c r="D169" s="15"/>
      <c r="E169" s="15"/>
      <c r="F169" s="15"/>
      <c r="G169" s="243"/>
      <c r="H169" s="243"/>
      <c r="I169" s="243"/>
      <c r="J169" s="243"/>
      <c r="K169" s="243"/>
      <c r="L169" s="243"/>
      <c r="M169" s="243"/>
      <c r="N169" s="243"/>
      <c r="O169" s="243"/>
      <c r="P169" s="243"/>
      <c r="Q169" s="243"/>
      <c r="R169" s="243"/>
      <c r="S169" s="243"/>
      <c r="T169" s="274"/>
      <c r="U169" s="243"/>
      <c r="V169" s="243"/>
      <c r="W169" s="243"/>
      <c r="X169" s="243"/>
      <c r="Y169" s="243"/>
      <c r="Z169" s="243"/>
      <c r="AA169" s="243"/>
      <c r="AB169" s="243"/>
      <c r="AC169" s="243"/>
      <c r="AD169" s="243"/>
      <c r="AE169" s="243"/>
      <c r="AF169" s="243"/>
      <c r="AG169" s="243"/>
      <c r="AH169" s="243"/>
    </row>
    <row r="170">
      <c r="A170" s="243"/>
      <c r="B170" s="15"/>
      <c r="C170" s="15"/>
      <c r="D170" s="15"/>
      <c r="E170" s="15"/>
      <c r="F170" s="15"/>
      <c r="G170" s="243"/>
      <c r="H170" s="243"/>
      <c r="I170" s="243"/>
      <c r="J170" s="243"/>
      <c r="K170" s="243"/>
      <c r="L170" s="243"/>
      <c r="M170" s="243"/>
      <c r="N170" s="243"/>
      <c r="O170" s="243"/>
      <c r="P170" s="243"/>
      <c r="Q170" s="243"/>
      <c r="R170" s="243"/>
      <c r="S170" s="243"/>
      <c r="T170" s="274"/>
      <c r="U170" s="243"/>
      <c r="V170" s="243"/>
      <c r="W170" s="243"/>
      <c r="X170" s="243"/>
      <c r="Y170" s="243"/>
      <c r="Z170" s="243"/>
      <c r="AA170" s="243"/>
      <c r="AB170" s="243"/>
      <c r="AC170" s="243"/>
      <c r="AD170" s="243"/>
      <c r="AE170" s="243"/>
      <c r="AF170" s="243"/>
      <c r="AG170" s="243"/>
      <c r="AH170" s="243"/>
    </row>
    <row r="171">
      <c r="A171" s="243"/>
      <c r="B171" s="15"/>
      <c r="C171" s="15"/>
      <c r="D171" s="15"/>
      <c r="E171" s="15"/>
      <c r="F171" s="15"/>
      <c r="G171" s="243"/>
      <c r="H171" s="243"/>
      <c r="I171" s="243"/>
      <c r="J171" s="243"/>
      <c r="K171" s="243"/>
      <c r="L171" s="243"/>
      <c r="M171" s="243"/>
      <c r="N171" s="243"/>
      <c r="O171" s="243"/>
      <c r="P171" s="243"/>
      <c r="Q171" s="243"/>
      <c r="R171" s="243"/>
      <c r="S171" s="243"/>
      <c r="T171" s="274"/>
      <c r="U171" s="243"/>
      <c r="V171" s="243"/>
      <c r="W171" s="243"/>
      <c r="X171" s="243"/>
      <c r="Y171" s="243"/>
      <c r="Z171" s="243"/>
      <c r="AA171" s="243"/>
      <c r="AB171" s="243"/>
      <c r="AC171" s="243"/>
      <c r="AD171" s="243"/>
      <c r="AE171" s="243"/>
      <c r="AF171" s="243"/>
      <c r="AG171" s="243"/>
      <c r="AH171" s="243"/>
    </row>
    <row r="172">
      <c r="A172" s="243"/>
      <c r="B172" s="15"/>
      <c r="C172" s="15"/>
      <c r="D172" s="15"/>
      <c r="E172" s="15"/>
      <c r="F172" s="15"/>
      <c r="G172" s="243"/>
      <c r="H172" s="243"/>
      <c r="I172" s="243"/>
      <c r="J172" s="243"/>
      <c r="K172" s="243"/>
      <c r="L172" s="243"/>
      <c r="M172" s="243"/>
      <c r="N172" s="243"/>
      <c r="O172" s="243"/>
      <c r="P172" s="243"/>
      <c r="Q172" s="243"/>
      <c r="R172" s="243"/>
      <c r="S172" s="243"/>
      <c r="T172" s="274"/>
      <c r="U172" s="243"/>
      <c r="V172" s="243"/>
      <c r="W172" s="243"/>
      <c r="X172" s="243"/>
      <c r="Y172" s="243"/>
      <c r="Z172" s="243"/>
      <c r="AA172" s="243"/>
      <c r="AB172" s="243"/>
      <c r="AC172" s="243"/>
      <c r="AD172" s="243"/>
      <c r="AE172" s="243"/>
      <c r="AF172" s="243"/>
      <c r="AG172" s="243"/>
      <c r="AH172" s="243"/>
    </row>
    <row r="173">
      <c r="A173" s="243"/>
      <c r="B173" s="15"/>
      <c r="C173" s="15"/>
      <c r="D173" s="15"/>
      <c r="E173" s="15"/>
      <c r="F173" s="15"/>
      <c r="G173" s="243"/>
      <c r="H173" s="243"/>
      <c r="I173" s="243"/>
      <c r="J173" s="243"/>
      <c r="K173" s="243"/>
      <c r="L173" s="243"/>
      <c r="M173" s="243"/>
      <c r="N173" s="243"/>
      <c r="O173" s="243"/>
      <c r="P173" s="243"/>
      <c r="Q173" s="243"/>
      <c r="R173" s="243"/>
      <c r="S173" s="243"/>
      <c r="T173" s="274"/>
      <c r="U173" s="243"/>
      <c r="V173" s="243"/>
      <c r="W173" s="243"/>
      <c r="X173" s="243"/>
      <c r="Y173" s="243"/>
      <c r="Z173" s="243"/>
      <c r="AA173" s="243"/>
      <c r="AB173" s="243"/>
      <c r="AC173" s="243"/>
      <c r="AD173" s="243"/>
      <c r="AE173" s="243"/>
      <c r="AF173" s="243"/>
      <c r="AG173" s="243"/>
      <c r="AH173" s="243"/>
    </row>
    <row r="174">
      <c r="A174" s="243"/>
      <c r="B174" s="15"/>
      <c r="C174" s="15"/>
      <c r="D174" s="15"/>
      <c r="E174" s="15"/>
      <c r="F174" s="15"/>
      <c r="G174" s="243"/>
      <c r="H174" s="243"/>
      <c r="I174" s="243"/>
      <c r="J174" s="243"/>
      <c r="K174" s="243"/>
      <c r="L174" s="243"/>
      <c r="M174" s="243"/>
      <c r="N174" s="243"/>
      <c r="O174" s="243"/>
      <c r="P174" s="243"/>
      <c r="Q174" s="243"/>
      <c r="R174" s="243"/>
      <c r="S174" s="243"/>
      <c r="T174" s="274"/>
      <c r="U174" s="243"/>
      <c r="V174" s="243"/>
      <c r="W174" s="243"/>
      <c r="X174" s="243"/>
      <c r="Y174" s="243"/>
      <c r="Z174" s="243"/>
      <c r="AA174" s="243"/>
      <c r="AB174" s="243"/>
      <c r="AC174" s="243"/>
      <c r="AD174" s="243"/>
      <c r="AE174" s="243"/>
      <c r="AF174" s="243"/>
      <c r="AG174" s="243"/>
      <c r="AH174" s="243"/>
    </row>
    <row r="175">
      <c r="A175" s="243"/>
      <c r="B175" s="15"/>
      <c r="C175" s="15"/>
      <c r="D175" s="15"/>
      <c r="E175" s="15"/>
      <c r="F175" s="15"/>
      <c r="G175" s="243"/>
      <c r="H175" s="243"/>
      <c r="I175" s="243"/>
      <c r="J175" s="243"/>
      <c r="K175" s="243"/>
      <c r="L175" s="243"/>
      <c r="M175" s="243"/>
      <c r="N175" s="243"/>
      <c r="O175" s="243"/>
      <c r="P175" s="243"/>
      <c r="Q175" s="243"/>
      <c r="R175" s="243"/>
      <c r="S175" s="243"/>
      <c r="T175" s="274"/>
      <c r="U175" s="243"/>
      <c r="V175" s="243"/>
      <c r="W175" s="243"/>
      <c r="X175" s="243"/>
      <c r="Y175" s="243"/>
      <c r="Z175" s="243"/>
      <c r="AA175" s="243"/>
      <c r="AB175" s="243"/>
      <c r="AC175" s="243"/>
      <c r="AD175" s="243"/>
      <c r="AE175" s="243"/>
      <c r="AF175" s="243"/>
      <c r="AG175" s="243"/>
      <c r="AH175" s="243"/>
    </row>
    <row r="176">
      <c r="A176" s="243"/>
      <c r="B176" s="15"/>
      <c r="C176" s="15"/>
      <c r="D176" s="15"/>
      <c r="E176" s="15"/>
      <c r="F176" s="15"/>
      <c r="G176" s="243"/>
      <c r="H176" s="243"/>
      <c r="I176" s="243"/>
      <c r="J176" s="243"/>
      <c r="K176" s="243"/>
      <c r="L176" s="243"/>
      <c r="M176" s="243"/>
      <c r="N176" s="243"/>
      <c r="O176" s="243"/>
      <c r="P176" s="243"/>
      <c r="Q176" s="243"/>
      <c r="R176" s="243"/>
      <c r="S176" s="243"/>
      <c r="T176" s="274"/>
      <c r="U176" s="243"/>
      <c r="V176" s="243"/>
      <c r="W176" s="243"/>
      <c r="X176" s="243"/>
      <c r="Y176" s="243"/>
      <c r="Z176" s="243"/>
      <c r="AA176" s="243"/>
      <c r="AB176" s="243"/>
      <c r="AC176" s="243"/>
      <c r="AD176" s="243"/>
      <c r="AE176" s="243"/>
      <c r="AF176" s="243"/>
      <c r="AG176" s="243"/>
      <c r="AH176" s="243"/>
    </row>
    <row r="177">
      <c r="A177" s="243"/>
      <c r="B177" s="15"/>
      <c r="C177" s="15"/>
      <c r="D177" s="15"/>
      <c r="E177" s="15"/>
      <c r="F177" s="15"/>
      <c r="G177" s="243"/>
      <c r="H177" s="243"/>
      <c r="I177" s="243"/>
      <c r="J177" s="243"/>
      <c r="K177" s="243"/>
      <c r="L177" s="243"/>
      <c r="M177" s="243"/>
      <c r="N177" s="243"/>
      <c r="O177" s="243"/>
      <c r="P177" s="243"/>
      <c r="Q177" s="243"/>
      <c r="R177" s="243"/>
      <c r="S177" s="243"/>
      <c r="T177" s="274"/>
      <c r="U177" s="243"/>
      <c r="V177" s="243"/>
      <c r="W177" s="243"/>
      <c r="X177" s="243"/>
      <c r="Y177" s="243"/>
      <c r="Z177" s="243"/>
      <c r="AA177" s="243"/>
      <c r="AB177" s="243"/>
      <c r="AC177" s="243"/>
      <c r="AD177" s="243"/>
      <c r="AE177" s="243"/>
      <c r="AF177" s="243"/>
      <c r="AG177" s="243"/>
      <c r="AH177" s="243"/>
    </row>
    <row r="178">
      <c r="A178" s="243"/>
      <c r="B178" s="15"/>
      <c r="C178" s="15"/>
      <c r="D178" s="15"/>
      <c r="E178" s="15"/>
      <c r="F178" s="15"/>
      <c r="G178" s="243"/>
      <c r="H178" s="243"/>
      <c r="I178" s="243"/>
      <c r="J178" s="243"/>
      <c r="K178" s="243"/>
      <c r="L178" s="243"/>
      <c r="M178" s="243"/>
      <c r="N178" s="243"/>
      <c r="O178" s="243"/>
      <c r="P178" s="243"/>
      <c r="Q178" s="243"/>
      <c r="R178" s="243"/>
      <c r="S178" s="243"/>
      <c r="T178" s="274"/>
      <c r="U178" s="243"/>
      <c r="V178" s="243"/>
      <c r="W178" s="243"/>
      <c r="X178" s="243"/>
      <c r="Y178" s="243"/>
      <c r="Z178" s="243"/>
      <c r="AA178" s="243"/>
      <c r="AB178" s="243"/>
      <c r="AC178" s="243"/>
      <c r="AD178" s="243"/>
      <c r="AE178" s="243"/>
      <c r="AF178" s="243"/>
      <c r="AG178" s="243"/>
      <c r="AH178" s="243"/>
    </row>
    <row r="179">
      <c r="A179" s="243"/>
      <c r="B179" s="15"/>
      <c r="C179" s="15"/>
      <c r="D179" s="15"/>
      <c r="E179" s="15"/>
      <c r="F179" s="15"/>
      <c r="G179" s="243"/>
      <c r="H179" s="243"/>
      <c r="I179" s="243"/>
      <c r="J179" s="243"/>
      <c r="K179" s="243"/>
      <c r="L179" s="243"/>
      <c r="M179" s="243"/>
      <c r="N179" s="243"/>
      <c r="O179" s="243"/>
      <c r="P179" s="243"/>
      <c r="Q179" s="243"/>
      <c r="R179" s="243"/>
      <c r="S179" s="243"/>
      <c r="T179" s="274"/>
      <c r="U179" s="243"/>
      <c r="V179" s="243"/>
      <c r="W179" s="243"/>
      <c r="X179" s="243"/>
      <c r="Y179" s="243"/>
      <c r="Z179" s="243"/>
      <c r="AA179" s="243"/>
      <c r="AB179" s="243"/>
      <c r="AC179" s="243"/>
      <c r="AD179" s="243"/>
      <c r="AE179" s="243"/>
      <c r="AF179" s="243"/>
      <c r="AG179" s="243"/>
      <c r="AH179" s="243"/>
    </row>
    <row r="180">
      <c r="A180" s="243"/>
      <c r="B180" s="15"/>
      <c r="C180" s="15"/>
      <c r="D180" s="15"/>
      <c r="E180" s="15"/>
      <c r="F180" s="15"/>
      <c r="G180" s="243"/>
      <c r="H180" s="243"/>
      <c r="I180" s="243"/>
      <c r="J180" s="243"/>
      <c r="K180" s="243"/>
      <c r="L180" s="243"/>
      <c r="M180" s="243"/>
      <c r="N180" s="243"/>
      <c r="O180" s="243"/>
      <c r="P180" s="243"/>
      <c r="Q180" s="243"/>
      <c r="R180" s="243"/>
      <c r="S180" s="243"/>
      <c r="T180" s="274"/>
      <c r="U180" s="243"/>
      <c r="V180" s="243"/>
      <c r="W180" s="243"/>
      <c r="X180" s="243"/>
      <c r="Y180" s="243"/>
      <c r="Z180" s="243"/>
      <c r="AA180" s="243"/>
      <c r="AB180" s="243"/>
      <c r="AC180" s="243"/>
      <c r="AD180" s="243"/>
      <c r="AE180" s="243"/>
      <c r="AF180" s="243"/>
      <c r="AG180" s="243"/>
      <c r="AH180" s="243"/>
    </row>
    <row r="181">
      <c r="A181" s="243"/>
      <c r="B181" s="15"/>
      <c r="C181" s="15"/>
      <c r="D181" s="15"/>
      <c r="E181" s="15"/>
      <c r="F181" s="15"/>
      <c r="G181" s="243"/>
      <c r="H181" s="243"/>
      <c r="I181" s="243"/>
      <c r="J181" s="243"/>
      <c r="K181" s="243"/>
      <c r="L181" s="243"/>
      <c r="M181" s="243"/>
      <c r="N181" s="243"/>
      <c r="O181" s="243"/>
      <c r="P181" s="243"/>
      <c r="Q181" s="243"/>
      <c r="R181" s="243"/>
      <c r="S181" s="243"/>
      <c r="T181" s="274"/>
      <c r="U181" s="243"/>
      <c r="V181" s="243"/>
      <c r="W181" s="243"/>
      <c r="X181" s="243"/>
      <c r="Y181" s="243"/>
      <c r="Z181" s="243"/>
      <c r="AA181" s="243"/>
      <c r="AB181" s="243"/>
      <c r="AC181" s="243"/>
      <c r="AD181" s="243"/>
      <c r="AE181" s="243"/>
      <c r="AF181" s="243"/>
      <c r="AG181" s="243"/>
      <c r="AH181" s="243"/>
    </row>
    <row r="182">
      <c r="A182" s="243"/>
      <c r="B182" s="15"/>
      <c r="C182" s="15"/>
      <c r="D182" s="15"/>
      <c r="E182" s="15"/>
      <c r="F182" s="15"/>
      <c r="G182" s="243"/>
      <c r="H182" s="243"/>
      <c r="I182" s="243"/>
      <c r="J182" s="243"/>
      <c r="K182" s="243"/>
      <c r="L182" s="243"/>
      <c r="M182" s="243"/>
      <c r="N182" s="243"/>
      <c r="O182" s="243"/>
      <c r="P182" s="243"/>
      <c r="Q182" s="243"/>
      <c r="R182" s="243"/>
      <c r="S182" s="243"/>
      <c r="T182" s="274"/>
      <c r="U182" s="243"/>
      <c r="V182" s="243"/>
      <c r="W182" s="243"/>
      <c r="X182" s="243"/>
      <c r="Y182" s="243"/>
      <c r="Z182" s="243"/>
      <c r="AA182" s="243"/>
      <c r="AB182" s="243"/>
      <c r="AC182" s="243"/>
      <c r="AD182" s="243"/>
      <c r="AE182" s="243"/>
      <c r="AF182" s="243"/>
      <c r="AG182" s="243"/>
      <c r="AH182" s="243"/>
    </row>
    <row r="183">
      <c r="A183" s="243"/>
      <c r="B183" s="15"/>
      <c r="C183" s="15"/>
      <c r="D183" s="15"/>
      <c r="E183" s="15"/>
      <c r="F183" s="15"/>
      <c r="G183" s="243"/>
      <c r="H183" s="243"/>
      <c r="I183" s="243"/>
      <c r="J183" s="243"/>
      <c r="K183" s="243"/>
      <c r="L183" s="243"/>
      <c r="M183" s="243"/>
      <c r="N183" s="243"/>
      <c r="O183" s="243"/>
      <c r="P183" s="243"/>
      <c r="Q183" s="243"/>
      <c r="R183" s="243"/>
      <c r="S183" s="243"/>
      <c r="T183" s="274"/>
      <c r="U183" s="243"/>
      <c r="V183" s="243"/>
      <c r="W183" s="243"/>
      <c r="X183" s="243"/>
      <c r="Y183" s="243"/>
      <c r="Z183" s="243"/>
      <c r="AA183" s="243"/>
      <c r="AB183" s="243"/>
      <c r="AC183" s="243"/>
      <c r="AD183" s="243"/>
      <c r="AE183" s="243"/>
      <c r="AF183" s="243"/>
      <c r="AG183" s="243"/>
      <c r="AH183" s="243"/>
    </row>
    <row r="184">
      <c r="A184" s="243"/>
      <c r="B184" s="15"/>
      <c r="C184" s="15"/>
      <c r="D184" s="15"/>
      <c r="E184" s="15"/>
      <c r="F184" s="15"/>
      <c r="G184" s="243"/>
      <c r="H184" s="243"/>
      <c r="I184" s="243"/>
      <c r="J184" s="243"/>
      <c r="K184" s="243"/>
      <c r="L184" s="243"/>
      <c r="M184" s="243"/>
      <c r="N184" s="243"/>
      <c r="O184" s="243"/>
      <c r="P184" s="243"/>
      <c r="Q184" s="243"/>
      <c r="R184" s="243"/>
      <c r="S184" s="243"/>
      <c r="T184" s="274"/>
      <c r="U184" s="243"/>
      <c r="V184" s="243"/>
      <c r="W184" s="243"/>
      <c r="X184" s="243"/>
      <c r="Y184" s="243"/>
      <c r="Z184" s="243"/>
      <c r="AA184" s="243"/>
      <c r="AB184" s="243"/>
      <c r="AC184" s="243"/>
      <c r="AD184" s="243"/>
      <c r="AE184" s="243"/>
      <c r="AF184" s="243"/>
      <c r="AG184" s="243"/>
      <c r="AH184" s="243"/>
    </row>
    <row r="185">
      <c r="A185" s="243"/>
      <c r="B185" s="15"/>
      <c r="C185" s="15"/>
      <c r="D185" s="15"/>
      <c r="E185" s="15"/>
      <c r="F185" s="15"/>
      <c r="G185" s="243"/>
      <c r="H185" s="243"/>
      <c r="I185" s="243"/>
      <c r="J185" s="243"/>
      <c r="K185" s="243"/>
      <c r="L185" s="243"/>
      <c r="M185" s="243"/>
      <c r="N185" s="243"/>
      <c r="O185" s="243"/>
      <c r="P185" s="243"/>
      <c r="Q185" s="243"/>
      <c r="R185" s="243"/>
      <c r="S185" s="243"/>
      <c r="T185" s="274"/>
      <c r="U185" s="243"/>
      <c r="V185" s="243"/>
      <c r="W185" s="243"/>
      <c r="X185" s="243"/>
      <c r="Y185" s="243"/>
      <c r="Z185" s="243"/>
      <c r="AA185" s="243"/>
      <c r="AB185" s="243"/>
      <c r="AC185" s="243"/>
      <c r="AD185" s="243"/>
      <c r="AE185" s="243"/>
      <c r="AF185" s="243"/>
      <c r="AG185" s="243"/>
      <c r="AH185" s="243"/>
    </row>
    <row r="186">
      <c r="A186" s="243"/>
      <c r="B186" s="15"/>
      <c r="C186" s="15"/>
      <c r="D186" s="15"/>
      <c r="E186" s="15"/>
      <c r="F186" s="15"/>
      <c r="G186" s="243"/>
      <c r="H186" s="243"/>
      <c r="I186" s="243"/>
      <c r="J186" s="243"/>
      <c r="K186" s="243"/>
      <c r="L186" s="243"/>
      <c r="M186" s="243"/>
      <c r="N186" s="243"/>
      <c r="O186" s="243"/>
      <c r="P186" s="243"/>
      <c r="Q186" s="243"/>
      <c r="R186" s="243"/>
      <c r="S186" s="243"/>
      <c r="T186" s="274"/>
      <c r="U186" s="243"/>
      <c r="V186" s="243"/>
      <c r="W186" s="243"/>
      <c r="X186" s="243"/>
      <c r="Y186" s="243"/>
      <c r="Z186" s="243"/>
      <c r="AA186" s="243"/>
      <c r="AB186" s="243"/>
      <c r="AC186" s="243"/>
      <c r="AD186" s="243"/>
      <c r="AE186" s="243"/>
      <c r="AF186" s="243"/>
      <c r="AG186" s="243"/>
      <c r="AH186" s="243"/>
    </row>
    <row r="187">
      <c r="A187" s="243"/>
      <c r="B187" s="15"/>
      <c r="C187" s="15"/>
      <c r="D187" s="15"/>
      <c r="E187" s="15"/>
      <c r="F187" s="15"/>
      <c r="G187" s="243"/>
      <c r="H187" s="243"/>
      <c r="I187" s="243"/>
      <c r="J187" s="243"/>
      <c r="K187" s="243"/>
      <c r="L187" s="243"/>
      <c r="M187" s="243"/>
      <c r="N187" s="243"/>
      <c r="O187" s="243"/>
      <c r="P187" s="243"/>
      <c r="Q187" s="243"/>
      <c r="R187" s="243"/>
      <c r="S187" s="243"/>
      <c r="T187" s="274"/>
      <c r="U187" s="243"/>
      <c r="V187" s="243"/>
      <c r="W187" s="243"/>
      <c r="X187" s="243"/>
      <c r="Y187" s="243"/>
      <c r="Z187" s="243"/>
      <c r="AA187" s="243"/>
      <c r="AB187" s="243"/>
      <c r="AC187" s="243"/>
      <c r="AD187" s="243"/>
      <c r="AE187" s="243"/>
      <c r="AF187" s="243"/>
      <c r="AG187" s="243"/>
      <c r="AH187" s="243"/>
    </row>
    <row r="188">
      <c r="A188" s="243"/>
      <c r="B188" s="15"/>
      <c r="C188" s="15"/>
      <c r="D188" s="15"/>
      <c r="E188" s="15"/>
      <c r="F188" s="15"/>
      <c r="G188" s="243"/>
      <c r="H188" s="243"/>
      <c r="I188" s="243"/>
      <c r="J188" s="243"/>
      <c r="K188" s="243"/>
      <c r="L188" s="243"/>
      <c r="M188" s="243"/>
      <c r="N188" s="243"/>
      <c r="O188" s="243"/>
      <c r="P188" s="243"/>
      <c r="Q188" s="243"/>
      <c r="R188" s="243"/>
      <c r="S188" s="243"/>
      <c r="T188" s="274"/>
      <c r="U188" s="243"/>
      <c r="V188" s="243"/>
      <c r="W188" s="243"/>
      <c r="X188" s="243"/>
      <c r="Y188" s="243"/>
      <c r="Z188" s="243"/>
      <c r="AA188" s="243"/>
      <c r="AB188" s="243"/>
      <c r="AC188" s="243"/>
      <c r="AD188" s="243"/>
      <c r="AE188" s="243"/>
      <c r="AF188" s="243"/>
      <c r="AG188" s="243"/>
      <c r="AH188" s="243"/>
    </row>
    <row r="189">
      <c r="A189" s="243"/>
      <c r="B189" s="15"/>
      <c r="C189" s="15"/>
      <c r="D189" s="15"/>
      <c r="E189" s="15"/>
      <c r="F189" s="15"/>
      <c r="G189" s="243"/>
      <c r="H189" s="243"/>
      <c r="I189" s="243"/>
      <c r="J189" s="243"/>
      <c r="K189" s="243"/>
      <c r="L189" s="243"/>
      <c r="M189" s="243"/>
      <c r="N189" s="243"/>
      <c r="O189" s="243"/>
      <c r="P189" s="243"/>
      <c r="Q189" s="243"/>
      <c r="R189" s="243"/>
      <c r="S189" s="243"/>
      <c r="T189" s="274"/>
      <c r="U189" s="243"/>
      <c r="V189" s="243"/>
      <c r="W189" s="243"/>
      <c r="X189" s="243"/>
      <c r="Y189" s="243"/>
      <c r="Z189" s="243"/>
      <c r="AA189" s="243"/>
      <c r="AB189" s="243"/>
      <c r="AC189" s="243"/>
      <c r="AD189" s="243"/>
      <c r="AE189" s="243"/>
      <c r="AF189" s="243"/>
      <c r="AG189" s="243"/>
      <c r="AH189" s="243"/>
    </row>
    <row r="190">
      <c r="A190" s="243"/>
      <c r="B190" s="15"/>
      <c r="C190" s="15"/>
      <c r="D190" s="15"/>
      <c r="E190" s="15"/>
      <c r="F190" s="15"/>
      <c r="G190" s="243"/>
      <c r="H190" s="243"/>
      <c r="I190" s="243"/>
      <c r="J190" s="243"/>
      <c r="K190" s="243"/>
      <c r="L190" s="243"/>
      <c r="M190" s="243"/>
      <c r="N190" s="243"/>
      <c r="O190" s="243"/>
      <c r="P190" s="243"/>
      <c r="Q190" s="243"/>
      <c r="R190" s="243"/>
      <c r="S190" s="243"/>
      <c r="T190" s="274"/>
      <c r="U190" s="243"/>
      <c r="V190" s="243"/>
      <c r="W190" s="243"/>
      <c r="X190" s="243"/>
      <c r="Y190" s="243"/>
      <c r="Z190" s="243"/>
      <c r="AA190" s="243"/>
      <c r="AB190" s="243"/>
      <c r="AC190" s="243"/>
      <c r="AD190" s="243"/>
      <c r="AE190" s="243"/>
      <c r="AF190" s="243"/>
      <c r="AG190" s="243"/>
      <c r="AH190" s="243"/>
    </row>
    <row r="191">
      <c r="A191" s="243"/>
      <c r="B191" s="15"/>
      <c r="C191" s="15"/>
      <c r="D191" s="15"/>
      <c r="E191" s="15"/>
      <c r="F191" s="15"/>
      <c r="G191" s="243"/>
      <c r="H191" s="243"/>
      <c r="I191" s="243"/>
      <c r="J191" s="243"/>
      <c r="K191" s="243"/>
      <c r="L191" s="243"/>
      <c r="M191" s="243"/>
      <c r="N191" s="243"/>
      <c r="O191" s="243"/>
      <c r="P191" s="243"/>
      <c r="Q191" s="243"/>
      <c r="R191" s="243"/>
      <c r="S191" s="243"/>
      <c r="T191" s="274"/>
      <c r="U191" s="243"/>
      <c r="V191" s="243"/>
      <c r="W191" s="243"/>
      <c r="X191" s="243"/>
      <c r="Y191" s="243"/>
      <c r="Z191" s="243"/>
      <c r="AA191" s="243"/>
      <c r="AB191" s="243"/>
      <c r="AC191" s="243"/>
      <c r="AD191" s="243"/>
      <c r="AE191" s="243"/>
      <c r="AF191" s="243"/>
      <c r="AG191" s="243"/>
      <c r="AH191" s="243"/>
    </row>
    <row r="192">
      <c r="A192" s="243"/>
      <c r="B192" s="15"/>
      <c r="C192" s="15"/>
      <c r="D192" s="15"/>
      <c r="E192" s="15"/>
      <c r="F192" s="15"/>
      <c r="G192" s="243"/>
      <c r="H192" s="243"/>
      <c r="I192" s="243"/>
      <c r="J192" s="243"/>
      <c r="K192" s="243"/>
      <c r="L192" s="243"/>
      <c r="M192" s="243"/>
      <c r="N192" s="243"/>
      <c r="O192" s="243"/>
      <c r="P192" s="243"/>
      <c r="Q192" s="243"/>
      <c r="R192" s="243"/>
      <c r="S192" s="243"/>
      <c r="T192" s="274"/>
      <c r="U192" s="243"/>
      <c r="V192" s="243"/>
      <c r="W192" s="243"/>
      <c r="X192" s="243"/>
      <c r="Y192" s="243"/>
      <c r="Z192" s="243"/>
      <c r="AA192" s="243"/>
      <c r="AB192" s="243"/>
      <c r="AC192" s="243"/>
      <c r="AD192" s="243"/>
      <c r="AE192" s="243"/>
      <c r="AF192" s="243"/>
      <c r="AG192" s="243"/>
      <c r="AH192" s="243"/>
    </row>
    <row r="193">
      <c r="A193" s="243"/>
      <c r="B193" s="15"/>
      <c r="C193" s="15"/>
      <c r="D193" s="15"/>
      <c r="E193" s="15"/>
      <c r="F193" s="15"/>
      <c r="G193" s="243"/>
      <c r="H193" s="243"/>
      <c r="I193" s="243"/>
      <c r="J193" s="243"/>
      <c r="K193" s="243"/>
      <c r="L193" s="243"/>
      <c r="M193" s="243"/>
      <c r="N193" s="243"/>
      <c r="O193" s="243"/>
      <c r="P193" s="243"/>
      <c r="Q193" s="243"/>
      <c r="R193" s="243"/>
      <c r="S193" s="243"/>
      <c r="T193" s="274"/>
      <c r="U193" s="243"/>
      <c r="V193" s="243"/>
      <c r="W193" s="243"/>
      <c r="X193" s="243"/>
      <c r="Y193" s="243"/>
      <c r="Z193" s="243"/>
      <c r="AA193" s="243"/>
      <c r="AB193" s="243"/>
      <c r="AC193" s="243"/>
      <c r="AD193" s="243"/>
      <c r="AE193" s="243"/>
      <c r="AF193" s="243"/>
      <c r="AG193" s="243"/>
      <c r="AH193" s="243"/>
    </row>
    <row r="194">
      <c r="A194" s="243"/>
      <c r="B194" s="15"/>
      <c r="C194" s="15"/>
      <c r="D194" s="15"/>
      <c r="E194" s="15"/>
      <c r="F194" s="15"/>
      <c r="G194" s="243"/>
      <c r="H194" s="243"/>
      <c r="I194" s="243"/>
      <c r="J194" s="243"/>
      <c r="K194" s="243"/>
      <c r="L194" s="243"/>
      <c r="M194" s="243"/>
      <c r="N194" s="243"/>
      <c r="O194" s="243"/>
      <c r="P194" s="243"/>
      <c r="Q194" s="243"/>
      <c r="R194" s="243"/>
      <c r="S194" s="243"/>
      <c r="T194" s="274"/>
      <c r="U194" s="243"/>
      <c r="V194" s="243"/>
      <c r="W194" s="243"/>
      <c r="X194" s="243"/>
      <c r="Y194" s="243"/>
      <c r="Z194" s="243"/>
      <c r="AA194" s="243"/>
      <c r="AB194" s="243"/>
      <c r="AC194" s="243"/>
      <c r="AD194" s="243"/>
      <c r="AE194" s="243"/>
      <c r="AF194" s="243"/>
      <c r="AG194" s="243"/>
      <c r="AH194" s="243"/>
    </row>
    <row r="195">
      <c r="A195" s="243"/>
      <c r="B195" s="15"/>
      <c r="C195" s="15"/>
      <c r="D195" s="15"/>
      <c r="E195" s="15"/>
      <c r="F195" s="15"/>
      <c r="G195" s="243"/>
      <c r="H195" s="243"/>
      <c r="I195" s="243"/>
      <c r="J195" s="243"/>
      <c r="K195" s="243"/>
      <c r="L195" s="243"/>
      <c r="M195" s="243"/>
      <c r="N195" s="243"/>
      <c r="O195" s="243"/>
      <c r="P195" s="243"/>
      <c r="Q195" s="243"/>
      <c r="R195" s="243"/>
      <c r="S195" s="243"/>
      <c r="T195" s="274"/>
      <c r="U195" s="243"/>
      <c r="V195" s="243"/>
      <c r="W195" s="243"/>
      <c r="X195" s="243"/>
      <c r="Y195" s="243"/>
      <c r="Z195" s="243"/>
      <c r="AA195" s="243"/>
      <c r="AB195" s="243"/>
      <c r="AC195" s="243"/>
      <c r="AD195" s="243"/>
      <c r="AE195" s="243"/>
      <c r="AF195" s="243"/>
      <c r="AG195" s="243"/>
      <c r="AH195" s="243"/>
    </row>
    <row r="196">
      <c r="A196" s="243"/>
      <c r="B196" s="15"/>
      <c r="C196" s="15"/>
      <c r="D196" s="15"/>
      <c r="E196" s="15"/>
      <c r="F196" s="15"/>
      <c r="G196" s="243"/>
      <c r="H196" s="243"/>
      <c r="I196" s="243"/>
      <c r="J196" s="243"/>
      <c r="K196" s="243"/>
      <c r="L196" s="243"/>
      <c r="M196" s="243"/>
      <c r="N196" s="243"/>
      <c r="O196" s="243"/>
      <c r="P196" s="243"/>
      <c r="Q196" s="243"/>
      <c r="R196" s="243"/>
      <c r="S196" s="243"/>
      <c r="T196" s="274"/>
      <c r="U196" s="243"/>
      <c r="V196" s="243"/>
      <c r="W196" s="243"/>
      <c r="X196" s="243"/>
      <c r="Y196" s="243"/>
      <c r="Z196" s="243"/>
      <c r="AA196" s="243"/>
      <c r="AB196" s="243"/>
      <c r="AC196" s="243"/>
      <c r="AD196" s="243"/>
      <c r="AE196" s="243"/>
      <c r="AF196" s="243"/>
      <c r="AG196" s="243"/>
      <c r="AH196" s="243"/>
    </row>
    <row r="197">
      <c r="A197" s="243"/>
      <c r="B197" s="15"/>
      <c r="C197" s="15"/>
      <c r="D197" s="15"/>
      <c r="E197" s="15"/>
      <c r="F197" s="15"/>
      <c r="G197" s="243"/>
      <c r="H197" s="243"/>
      <c r="I197" s="243"/>
      <c r="J197" s="243"/>
      <c r="K197" s="243"/>
      <c r="L197" s="243"/>
      <c r="M197" s="243"/>
      <c r="N197" s="243"/>
      <c r="O197" s="243"/>
      <c r="P197" s="243"/>
      <c r="Q197" s="243"/>
      <c r="R197" s="243"/>
      <c r="S197" s="243"/>
      <c r="T197" s="274"/>
      <c r="U197" s="243"/>
      <c r="V197" s="243"/>
      <c r="W197" s="243"/>
      <c r="X197" s="243"/>
      <c r="Y197" s="243"/>
      <c r="Z197" s="243"/>
      <c r="AA197" s="243"/>
      <c r="AB197" s="243"/>
      <c r="AC197" s="243"/>
      <c r="AD197" s="243"/>
      <c r="AE197" s="243"/>
      <c r="AF197" s="243"/>
      <c r="AG197" s="243"/>
      <c r="AH197" s="243"/>
    </row>
    <row r="198">
      <c r="A198" s="243"/>
      <c r="B198" s="15"/>
      <c r="C198" s="15"/>
      <c r="D198" s="15"/>
      <c r="E198" s="15"/>
      <c r="F198" s="15"/>
      <c r="G198" s="243"/>
      <c r="H198" s="243"/>
      <c r="I198" s="243"/>
      <c r="J198" s="243"/>
      <c r="K198" s="243"/>
      <c r="L198" s="243"/>
      <c r="M198" s="243"/>
      <c r="N198" s="243"/>
      <c r="O198" s="243"/>
      <c r="P198" s="243"/>
      <c r="Q198" s="243"/>
      <c r="R198" s="243"/>
      <c r="S198" s="243"/>
      <c r="T198" s="274"/>
      <c r="U198" s="243"/>
      <c r="V198" s="243"/>
      <c r="W198" s="243"/>
      <c r="X198" s="243"/>
      <c r="Y198" s="243"/>
      <c r="Z198" s="243"/>
      <c r="AA198" s="243"/>
      <c r="AB198" s="243"/>
      <c r="AC198" s="243"/>
      <c r="AD198" s="243"/>
      <c r="AE198" s="243"/>
      <c r="AF198" s="243"/>
      <c r="AG198" s="243"/>
      <c r="AH198" s="243"/>
    </row>
    <row r="199">
      <c r="A199" s="243"/>
      <c r="B199" s="15"/>
      <c r="C199" s="15"/>
      <c r="D199" s="15"/>
      <c r="E199" s="15"/>
      <c r="F199" s="15"/>
      <c r="G199" s="243"/>
      <c r="H199" s="243"/>
      <c r="I199" s="243"/>
      <c r="J199" s="243"/>
      <c r="K199" s="243"/>
      <c r="L199" s="243"/>
      <c r="M199" s="243"/>
      <c r="N199" s="243"/>
      <c r="O199" s="243"/>
      <c r="P199" s="243"/>
      <c r="Q199" s="243"/>
      <c r="R199" s="243"/>
      <c r="S199" s="243"/>
      <c r="T199" s="274"/>
      <c r="U199" s="243"/>
      <c r="V199" s="243"/>
      <c r="W199" s="243"/>
      <c r="X199" s="243"/>
      <c r="Y199" s="243"/>
      <c r="Z199" s="243"/>
      <c r="AA199" s="243"/>
      <c r="AB199" s="243"/>
      <c r="AC199" s="243"/>
      <c r="AD199" s="243"/>
      <c r="AE199" s="243"/>
      <c r="AF199" s="243"/>
      <c r="AG199" s="243"/>
      <c r="AH199" s="243"/>
    </row>
    <row r="200">
      <c r="A200" s="243"/>
      <c r="B200" s="15"/>
      <c r="C200" s="15"/>
      <c r="D200" s="15"/>
      <c r="E200" s="15"/>
      <c r="F200" s="15"/>
      <c r="G200" s="243"/>
      <c r="H200" s="243"/>
      <c r="I200" s="243"/>
      <c r="J200" s="243"/>
      <c r="K200" s="243"/>
      <c r="L200" s="243"/>
      <c r="M200" s="243"/>
      <c r="N200" s="243"/>
      <c r="O200" s="243"/>
      <c r="P200" s="243"/>
      <c r="Q200" s="243"/>
      <c r="R200" s="243"/>
      <c r="S200" s="243"/>
      <c r="T200" s="274"/>
      <c r="U200" s="243"/>
      <c r="V200" s="243"/>
      <c r="W200" s="243"/>
      <c r="X200" s="243"/>
      <c r="Y200" s="243"/>
      <c r="Z200" s="243"/>
      <c r="AA200" s="243"/>
      <c r="AB200" s="243"/>
      <c r="AC200" s="243"/>
      <c r="AD200" s="243"/>
      <c r="AE200" s="243"/>
      <c r="AF200" s="243"/>
      <c r="AG200" s="243"/>
      <c r="AH200" s="243"/>
    </row>
    <row r="201">
      <c r="A201" s="243"/>
      <c r="B201" s="15"/>
      <c r="C201" s="15"/>
      <c r="D201" s="15"/>
      <c r="E201" s="15"/>
      <c r="F201" s="15"/>
      <c r="G201" s="243"/>
      <c r="H201" s="243"/>
      <c r="I201" s="243"/>
      <c r="J201" s="243"/>
      <c r="K201" s="243"/>
      <c r="L201" s="243"/>
      <c r="M201" s="243"/>
      <c r="N201" s="243"/>
      <c r="O201" s="243"/>
      <c r="P201" s="243"/>
      <c r="Q201" s="243"/>
      <c r="R201" s="243"/>
      <c r="S201" s="243"/>
      <c r="T201" s="274"/>
      <c r="U201" s="243"/>
      <c r="V201" s="243"/>
      <c r="W201" s="243"/>
      <c r="X201" s="243"/>
      <c r="Y201" s="243"/>
      <c r="Z201" s="243"/>
      <c r="AA201" s="243"/>
      <c r="AB201" s="243"/>
      <c r="AC201" s="243"/>
      <c r="AD201" s="243"/>
      <c r="AE201" s="243"/>
      <c r="AF201" s="243"/>
      <c r="AG201" s="243"/>
      <c r="AH201" s="243"/>
    </row>
    <row r="202">
      <c r="A202" s="243"/>
      <c r="B202" s="15"/>
      <c r="C202" s="15"/>
      <c r="D202" s="15"/>
      <c r="E202" s="15"/>
      <c r="F202" s="15"/>
      <c r="G202" s="243"/>
      <c r="H202" s="243"/>
      <c r="I202" s="243"/>
      <c r="J202" s="243"/>
      <c r="K202" s="243"/>
      <c r="L202" s="243"/>
      <c r="M202" s="243"/>
      <c r="N202" s="243"/>
      <c r="O202" s="243"/>
      <c r="P202" s="243"/>
      <c r="Q202" s="243"/>
      <c r="R202" s="243"/>
      <c r="S202" s="243"/>
      <c r="T202" s="274"/>
      <c r="U202" s="243"/>
      <c r="V202" s="243"/>
      <c r="W202" s="243"/>
      <c r="X202" s="243"/>
      <c r="Y202" s="243"/>
      <c r="Z202" s="243"/>
      <c r="AA202" s="243"/>
      <c r="AB202" s="243"/>
      <c r="AC202" s="243"/>
      <c r="AD202" s="243"/>
      <c r="AE202" s="243"/>
      <c r="AF202" s="243"/>
      <c r="AG202" s="243"/>
      <c r="AH202" s="243"/>
    </row>
    <row r="203">
      <c r="A203" s="243"/>
      <c r="B203" s="15"/>
      <c r="C203" s="15"/>
      <c r="D203" s="15"/>
      <c r="E203" s="15"/>
      <c r="F203" s="15"/>
      <c r="G203" s="243"/>
      <c r="H203" s="243"/>
      <c r="I203" s="243"/>
      <c r="J203" s="243"/>
      <c r="K203" s="243"/>
      <c r="L203" s="243"/>
      <c r="M203" s="243"/>
      <c r="N203" s="243"/>
      <c r="O203" s="243"/>
      <c r="P203" s="243"/>
      <c r="Q203" s="243"/>
      <c r="R203" s="243"/>
      <c r="S203" s="243"/>
      <c r="T203" s="274"/>
      <c r="U203" s="243"/>
      <c r="V203" s="243"/>
      <c r="W203" s="243"/>
      <c r="X203" s="243"/>
      <c r="Y203" s="243"/>
      <c r="Z203" s="243"/>
      <c r="AA203" s="243"/>
      <c r="AB203" s="243"/>
      <c r="AC203" s="243"/>
      <c r="AD203" s="243"/>
      <c r="AE203" s="243"/>
      <c r="AF203" s="243"/>
      <c r="AG203" s="243"/>
      <c r="AH203" s="243"/>
    </row>
    <row r="204">
      <c r="A204" s="243"/>
      <c r="B204" s="15"/>
      <c r="C204" s="15"/>
      <c r="D204" s="15"/>
      <c r="E204" s="15"/>
      <c r="F204" s="15"/>
      <c r="G204" s="243"/>
      <c r="H204" s="243"/>
      <c r="I204" s="243"/>
      <c r="J204" s="243"/>
      <c r="K204" s="243"/>
      <c r="L204" s="243"/>
      <c r="M204" s="243"/>
      <c r="N204" s="243"/>
      <c r="O204" s="243"/>
      <c r="P204" s="243"/>
      <c r="Q204" s="243"/>
      <c r="R204" s="243"/>
      <c r="S204" s="243"/>
      <c r="T204" s="274"/>
      <c r="U204" s="243"/>
      <c r="V204" s="243"/>
      <c r="W204" s="243"/>
      <c r="X204" s="243"/>
      <c r="Y204" s="243"/>
      <c r="Z204" s="243"/>
      <c r="AA204" s="243"/>
      <c r="AB204" s="243"/>
      <c r="AC204" s="243"/>
      <c r="AD204" s="243"/>
      <c r="AE204" s="243"/>
      <c r="AF204" s="243"/>
      <c r="AG204" s="243"/>
      <c r="AH204" s="243"/>
    </row>
    <row r="205">
      <c r="A205" s="243"/>
      <c r="B205" s="15"/>
      <c r="C205" s="15"/>
      <c r="D205" s="15"/>
      <c r="E205" s="15"/>
      <c r="F205" s="15"/>
      <c r="G205" s="243"/>
      <c r="H205" s="243"/>
      <c r="I205" s="243"/>
      <c r="J205" s="243"/>
      <c r="K205" s="243"/>
      <c r="L205" s="243"/>
      <c r="M205" s="243"/>
      <c r="N205" s="243"/>
      <c r="O205" s="243"/>
      <c r="P205" s="243"/>
      <c r="Q205" s="243"/>
      <c r="R205" s="243"/>
      <c r="S205" s="243"/>
      <c r="T205" s="274"/>
      <c r="U205" s="243"/>
      <c r="V205" s="243"/>
      <c r="W205" s="243"/>
      <c r="X205" s="243"/>
      <c r="Y205" s="243"/>
      <c r="Z205" s="243"/>
      <c r="AA205" s="243"/>
      <c r="AB205" s="243"/>
      <c r="AC205" s="243"/>
      <c r="AD205" s="243"/>
      <c r="AE205" s="243"/>
      <c r="AF205" s="243"/>
      <c r="AG205" s="243"/>
      <c r="AH205" s="243"/>
    </row>
    <row r="206">
      <c r="A206" s="243"/>
      <c r="B206" s="15"/>
      <c r="C206" s="15"/>
      <c r="D206" s="15"/>
      <c r="E206" s="15"/>
      <c r="F206" s="15"/>
      <c r="G206" s="243"/>
      <c r="H206" s="243"/>
      <c r="I206" s="243"/>
      <c r="J206" s="243"/>
      <c r="K206" s="243"/>
      <c r="L206" s="243"/>
      <c r="M206" s="243"/>
      <c r="N206" s="243"/>
      <c r="O206" s="243"/>
      <c r="P206" s="243"/>
      <c r="Q206" s="243"/>
      <c r="R206" s="243"/>
      <c r="S206" s="243"/>
      <c r="T206" s="274"/>
      <c r="U206" s="243"/>
      <c r="V206" s="243"/>
      <c r="W206" s="243"/>
      <c r="X206" s="243"/>
      <c r="Y206" s="243"/>
      <c r="Z206" s="243"/>
      <c r="AA206" s="243"/>
      <c r="AB206" s="243"/>
      <c r="AC206" s="243"/>
      <c r="AD206" s="243"/>
      <c r="AE206" s="243"/>
      <c r="AF206" s="243"/>
      <c r="AG206" s="243"/>
      <c r="AH206" s="243"/>
    </row>
    <row r="207">
      <c r="A207" s="243"/>
      <c r="B207" s="15"/>
      <c r="C207" s="15"/>
      <c r="D207" s="15"/>
      <c r="E207" s="15"/>
      <c r="F207" s="15"/>
      <c r="G207" s="243"/>
      <c r="H207" s="243"/>
      <c r="I207" s="243"/>
      <c r="J207" s="243"/>
      <c r="K207" s="243"/>
      <c r="L207" s="243"/>
      <c r="M207" s="243"/>
      <c r="N207" s="243"/>
      <c r="O207" s="243"/>
      <c r="P207" s="243"/>
      <c r="Q207" s="243"/>
      <c r="R207" s="243"/>
      <c r="S207" s="243"/>
      <c r="T207" s="274"/>
      <c r="U207" s="243"/>
      <c r="V207" s="243"/>
      <c r="W207" s="243"/>
      <c r="X207" s="243"/>
      <c r="Y207" s="243"/>
      <c r="Z207" s="243"/>
      <c r="AA207" s="243"/>
      <c r="AB207" s="243"/>
      <c r="AC207" s="243"/>
      <c r="AD207" s="243"/>
      <c r="AE207" s="243"/>
      <c r="AF207" s="243"/>
      <c r="AG207" s="243"/>
      <c r="AH207" s="243"/>
    </row>
    <row r="208">
      <c r="A208" s="243"/>
      <c r="B208" s="15"/>
      <c r="C208" s="15"/>
      <c r="D208" s="15"/>
      <c r="E208" s="15"/>
      <c r="F208" s="15"/>
      <c r="G208" s="243"/>
      <c r="H208" s="243"/>
      <c r="I208" s="243"/>
      <c r="J208" s="243"/>
      <c r="K208" s="243"/>
      <c r="L208" s="243"/>
      <c r="M208" s="243"/>
      <c r="N208" s="243"/>
      <c r="O208" s="243"/>
      <c r="P208" s="243"/>
      <c r="Q208" s="243"/>
      <c r="R208" s="243"/>
      <c r="S208" s="243"/>
      <c r="T208" s="274"/>
      <c r="U208" s="243"/>
      <c r="V208" s="243"/>
      <c r="W208" s="243"/>
      <c r="X208" s="243"/>
      <c r="Y208" s="243"/>
      <c r="Z208" s="243"/>
      <c r="AA208" s="243"/>
      <c r="AB208" s="243"/>
      <c r="AC208" s="243"/>
      <c r="AD208" s="243"/>
      <c r="AE208" s="243"/>
      <c r="AF208" s="243"/>
      <c r="AG208" s="243"/>
      <c r="AH208" s="243"/>
    </row>
    <row r="209">
      <c r="A209" s="243"/>
      <c r="B209" s="15"/>
      <c r="C209" s="15"/>
      <c r="D209" s="15"/>
      <c r="E209" s="15"/>
      <c r="F209" s="15"/>
      <c r="G209" s="243"/>
      <c r="H209" s="243"/>
      <c r="I209" s="243"/>
      <c r="J209" s="243"/>
      <c r="K209" s="243"/>
      <c r="L209" s="243"/>
      <c r="M209" s="243"/>
      <c r="N209" s="243"/>
      <c r="O209" s="243"/>
      <c r="P209" s="243"/>
      <c r="Q209" s="243"/>
      <c r="R209" s="243"/>
      <c r="S209" s="243"/>
      <c r="T209" s="274"/>
      <c r="U209" s="243"/>
      <c r="V209" s="243"/>
      <c r="W209" s="243"/>
      <c r="X209" s="243"/>
      <c r="Y209" s="243"/>
      <c r="Z209" s="243"/>
      <c r="AA209" s="243"/>
      <c r="AB209" s="243"/>
      <c r="AC209" s="243"/>
      <c r="AD209" s="243"/>
      <c r="AE209" s="243"/>
      <c r="AF209" s="243"/>
      <c r="AG209" s="243"/>
      <c r="AH209" s="243"/>
    </row>
    <row r="210">
      <c r="A210" s="243"/>
      <c r="B210" s="15"/>
      <c r="C210" s="15"/>
      <c r="D210" s="15"/>
      <c r="E210" s="15"/>
      <c r="F210" s="15"/>
      <c r="G210" s="243"/>
      <c r="H210" s="243"/>
      <c r="I210" s="243"/>
      <c r="J210" s="243"/>
      <c r="K210" s="243"/>
      <c r="L210" s="243"/>
      <c r="M210" s="243"/>
      <c r="N210" s="243"/>
      <c r="O210" s="243"/>
      <c r="P210" s="243"/>
      <c r="Q210" s="243"/>
      <c r="R210" s="243"/>
      <c r="S210" s="243"/>
      <c r="T210" s="274"/>
      <c r="U210" s="243"/>
      <c r="V210" s="243"/>
      <c r="W210" s="243"/>
      <c r="X210" s="243"/>
      <c r="Y210" s="243"/>
      <c r="Z210" s="243"/>
      <c r="AA210" s="243"/>
      <c r="AB210" s="243"/>
      <c r="AC210" s="243"/>
      <c r="AD210" s="243"/>
      <c r="AE210" s="243"/>
      <c r="AF210" s="243"/>
      <c r="AG210" s="243"/>
      <c r="AH210" s="243"/>
    </row>
    <row r="211">
      <c r="A211" s="243"/>
      <c r="B211" s="15"/>
      <c r="C211" s="15"/>
      <c r="D211" s="15"/>
      <c r="E211" s="15"/>
      <c r="F211" s="15"/>
      <c r="G211" s="243"/>
      <c r="H211" s="243"/>
      <c r="I211" s="243"/>
      <c r="J211" s="243"/>
      <c r="K211" s="243"/>
      <c r="L211" s="243"/>
      <c r="M211" s="243"/>
      <c r="N211" s="243"/>
      <c r="O211" s="243"/>
      <c r="P211" s="243"/>
      <c r="Q211" s="243"/>
      <c r="R211" s="243"/>
      <c r="S211" s="243"/>
      <c r="T211" s="274"/>
      <c r="U211" s="243"/>
      <c r="V211" s="243"/>
      <c r="W211" s="243"/>
      <c r="X211" s="243"/>
      <c r="Y211" s="243"/>
      <c r="Z211" s="243"/>
      <c r="AA211" s="243"/>
      <c r="AB211" s="243"/>
      <c r="AC211" s="243"/>
      <c r="AD211" s="243"/>
      <c r="AE211" s="243"/>
      <c r="AF211" s="243"/>
      <c r="AG211" s="243"/>
      <c r="AH211" s="243"/>
    </row>
    <row r="212">
      <c r="A212" s="243"/>
      <c r="B212" s="15"/>
      <c r="C212" s="15"/>
      <c r="D212" s="15"/>
      <c r="E212" s="15"/>
      <c r="F212" s="15"/>
      <c r="G212" s="243"/>
      <c r="H212" s="243"/>
      <c r="I212" s="243"/>
      <c r="J212" s="243"/>
      <c r="K212" s="243"/>
      <c r="L212" s="243"/>
      <c r="M212" s="243"/>
      <c r="N212" s="243"/>
      <c r="O212" s="243"/>
      <c r="P212" s="243"/>
      <c r="Q212" s="243"/>
      <c r="R212" s="243"/>
      <c r="S212" s="243"/>
      <c r="T212" s="274"/>
      <c r="U212" s="243"/>
      <c r="V212" s="243"/>
      <c r="W212" s="243"/>
      <c r="X212" s="243"/>
      <c r="Y212" s="243"/>
      <c r="Z212" s="243"/>
      <c r="AA212" s="243"/>
      <c r="AB212" s="243"/>
      <c r="AC212" s="243"/>
      <c r="AD212" s="243"/>
      <c r="AE212" s="243"/>
      <c r="AF212" s="243"/>
      <c r="AG212" s="243"/>
      <c r="AH212" s="243"/>
    </row>
    <row r="213">
      <c r="A213" s="243"/>
      <c r="B213" s="15"/>
      <c r="C213" s="15"/>
      <c r="D213" s="15"/>
      <c r="E213" s="15"/>
      <c r="F213" s="15"/>
      <c r="G213" s="243"/>
      <c r="H213" s="243"/>
      <c r="I213" s="243"/>
      <c r="J213" s="243"/>
      <c r="K213" s="243"/>
      <c r="L213" s="243"/>
      <c r="M213" s="243"/>
      <c r="N213" s="243"/>
      <c r="O213" s="243"/>
      <c r="P213" s="243"/>
      <c r="Q213" s="243"/>
      <c r="R213" s="243"/>
      <c r="S213" s="243"/>
      <c r="T213" s="274"/>
      <c r="U213" s="243"/>
      <c r="V213" s="243"/>
      <c r="W213" s="243"/>
      <c r="X213" s="243"/>
      <c r="Y213" s="243"/>
      <c r="Z213" s="243"/>
      <c r="AA213" s="243"/>
      <c r="AB213" s="243"/>
      <c r="AC213" s="243"/>
      <c r="AD213" s="243"/>
      <c r="AE213" s="243"/>
      <c r="AF213" s="243"/>
      <c r="AG213" s="243"/>
      <c r="AH213" s="243"/>
    </row>
    <row r="214">
      <c r="A214" s="243"/>
      <c r="B214" s="15"/>
      <c r="C214" s="15"/>
      <c r="D214" s="15"/>
      <c r="E214" s="15"/>
      <c r="F214" s="15"/>
      <c r="G214" s="243"/>
      <c r="H214" s="243"/>
      <c r="I214" s="243"/>
      <c r="J214" s="243"/>
      <c r="K214" s="243"/>
      <c r="L214" s="243"/>
      <c r="M214" s="243"/>
      <c r="N214" s="243"/>
      <c r="O214" s="243"/>
      <c r="P214" s="243"/>
      <c r="Q214" s="243"/>
      <c r="R214" s="243"/>
      <c r="S214" s="243"/>
      <c r="T214" s="274"/>
      <c r="U214" s="243"/>
      <c r="V214" s="243"/>
      <c r="W214" s="243"/>
      <c r="X214" s="243"/>
      <c r="Y214" s="243"/>
      <c r="Z214" s="243"/>
      <c r="AA214" s="243"/>
      <c r="AB214" s="243"/>
      <c r="AC214" s="243"/>
      <c r="AD214" s="243"/>
      <c r="AE214" s="243"/>
      <c r="AF214" s="243"/>
      <c r="AG214" s="243"/>
      <c r="AH214" s="243"/>
    </row>
    <row r="215">
      <c r="A215" s="243"/>
      <c r="B215" s="15"/>
      <c r="C215" s="15"/>
      <c r="D215" s="15"/>
      <c r="E215" s="15"/>
      <c r="F215" s="15"/>
      <c r="G215" s="243"/>
      <c r="H215" s="243"/>
      <c r="I215" s="243"/>
      <c r="J215" s="243"/>
      <c r="K215" s="243"/>
      <c r="L215" s="243"/>
      <c r="M215" s="243"/>
      <c r="N215" s="243"/>
      <c r="O215" s="243"/>
      <c r="P215" s="243"/>
      <c r="Q215" s="243"/>
      <c r="R215" s="243"/>
      <c r="S215" s="243"/>
      <c r="T215" s="274"/>
      <c r="U215" s="243"/>
      <c r="V215" s="243"/>
      <c r="W215" s="243"/>
      <c r="X215" s="243"/>
      <c r="Y215" s="243"/>
      <c r="Z215" s="243"/>
      <c r="AA215" s="243"/>
      <c r="AB215" s="243"/>
      <c r="AC215" s="243"/>
      <c r="AD215" s="243"/>
      <c r="AE215" s="243"/>
      <c r="AF215" s="243"/>
      <c r="AG215" s="243"/>
      <c r="AH215" s="243"/>
    </row>
    <row r="216">
      <c r="A216" s="243"/>
      <c r="B216" s="15"/>
      <c r="C216" s="15"/>
      <c r="D216" s="15"/>
      <c r="E216" s="15"/>
      <c r="F216" s="15"/>
      <c r="G216" s="243"/>
      <c r="H216" s="243"/>
      <c r="I216" s="243"/>
      <c r="J216" s="243"/>
      <c r="K216" s="243"/>
      <c r="L216" s="243"/>
      <c r="M216" s="243"/>
      <c r="N216" s="243"/>
      <c r="O216" s="243"/>
      <c r="P216" s="243"/>
      <c r="Q216" s="243"/>
      <c r="R216" s="243"/>
      <c r="S216" s="243"/>
      <c r="T216" s="274"/>
      <c r="U216" s="243"/>
      <c r="V216" s="243"/>
      <c r="W216" s="243"/>
      <c r="X216" s="243"/>
      <c r="Y216" s="243"/>
      <c r="Z216" s="243"/>
      <c r="AA216" s="243"/>
      <c r="AB216" s="243"/>
      <c r="AC216" s="243"/>
      <c r="AD216" s="243"/>
      <c r="AE216" s="243"/>
      <c r="AF216" s="243"/>
      <c r="AG216" s="243"/>
      <c r="AH216" s="243"/>
    </row>
    <row r="217">
      <c r="A217" s="243"/>
      <c r="B217" s="15"/>
      <c r="C217" s="15"/>
      <c r="D217" s="15"/>
      <c r="E217" s="15"/>
      <c r="F217" s="15"/>
      <c r="G217" s="243"/>
      <c r="H217" s="243"/>
      <c r="I217" s="243"/>
      <c r="J217" s="243"/>
      <c r="K217" s="243"/>
      <c r="L217" s="243"/>
      <c r="M217" s="243"/>
      <c r="N217" s="243"/>
      <c r="O217" s="243"/>
      <c r="P217" s="243"/>
      <c r="Q217" s="243"/>
      <c r="R217" s="243"/>
      <c r="S217" s="243"/>
      <c r="T217" s="274"/>
      <c r="U217" s="243"/>
      <c r="V217" s="243"/>
      <c r="W217" s="243"/>
      <c r="X217" s="243"/>
      <c r="Y217" s="243"/>
      <c r="Z217" s="243"/>
      <c r="AA217" s="243"/>
      <c r="AB217" s="243"/>
      <c r="AC217" s="243"/>
      <c r="AD217" s="243"/>
      <c r="AE217" s="243"/>
      <c r="AF217" s="243"/>
      <c r="AG217" s="243"/>
      <c r="AH217" s="243"/>
    </row>
    <row r="218">
      <c r="A218" s="243"/>
      <c r="B218" s="15"/>
      <c r="C218" s="15"/>
      <c r="D218" s="15"/>
      <c r="E218" s="15"/>
      <c r="F218" s="15"/>
      <c r="G218" s="243"/>
      <c r="H218" s="243"/>
      <c r="I218" s="243"/>
      <c r="J218" s="243"/>
      <c r="K218" s="243"/>
      <c r="L218" s="243"/>
      <c r="M218" s="243"/>
      <c r="N218" s="243"/>
      <c r="O218" s="243"/>
      <c r="P218" s="243"/>
      <c r="Q218" s="243"/>
      <c r="R218" s="243"/>
      <c r="S218" s="243"/>
      <c r="T218" s="274"/>
      <c r="U218" s="243"/>
      <c r="V218" s="243"/>
      <c r="W218" s="243"/>
      <c r="X218" s="243"/>
      <c r="Y218" s="243"/>
      <c r="Z218" s="243"/>
      <c r="AA218" s="243"/>
      <c r="AB218" s="243"/>
      <c r="AC218" s="243"/>
      <c r="AD218" s="243"/>
      <c r="AE218" s="243"/>
      <c r="AF218" s="243"/>
      <c r="AG218" s="243"/>
      <c r="AH218" s="243"/>
    </row>
    <row r="219">
      <c r="A219" s="243"/>
      <c r="B219" s="15"/>
      <c r="C219" s="15"/>
      <c r="D219" s="15"/>
      <c r="E219" s="15"/>
      <c r="F219" s="15"/>
      <c r="G219" s="243"/>
      <c r="H219" s="243"/>
      <c r="I219" s="243"/>
      <c r="J219" s="243"/>
      <c r="K219" s="243"/>
      <c r="L219" s="243"/>
      <c r="M219" s="243"/>
      <c r="N219" s="243"/>
      <c r="O219" s="243"/>
      <c r="P219" s="243"/>
      <c r="Q219" s="243"/>
      <c r="R219" s="243"/>
      <c r="S219" s="243"/>
      <c r="T219" s="274"/>
      <c r="U219" s="243"/>
      <c r="V219" s="243"/>
      <c r="W219" s="243"/>
      <c r="X219" s="243"/>
      <c r="Y219" s="243"/>
      <c r="Z219" s="243"/>
      <c r="AA219" s="243"/>
      <c r="AB219" s="243"/>
      <c r="AC219" s="243"/>
      <c r="AD219" s="243"/>
      <c r="AE219" s="243"/>
      <c r="AF219" s="243"/>
      <c r="AG219" s="243"/>
      <c r="AH219" s="243"/>
    </row>
    <row r="220">
      <c r="A220" s="243"/>
      <c r="B220" s="15"/>
      <c r="C220" s="15"/>
      <c r="D220" s="15"/>
      <c r="E220" s="15"/>
      <c r="F220" s="15"/>
      <c r="G220" s="243"/>
      <c r="H220" s="243"/>
      <c r="I220" s="243"/>
      <c r="J220" s="243"/>
      <c r="K220" s="243"/>
      <c r="L220" s="243"/>
      <c r="M220" s="243"/>
      <c r="N220" s="243"/>
      <c r="O220" s="243"/>
      <c r="P220" s="243"/>
      <c r="Q220" s="243"/>
      <c r="R220" s="243"/>
      <c r="S220" s="243"/>
      <c r="T220" s="274"/>
      <c r="U220" s="243"/>
      <c r="V220" s="243"/>
      <c r="W220" s="243"/>
      <c r="X220" s="243"/>
      <c r="Y220" s="243"/>
      <c r="Z220" s="243"/>
      <c r="AA220" s="243"/>
      <c r="AB220" s="243"/>
      <c r="AC220" s="243"/>
      <c r="AD220" s="243"/>
      <c r="AE220" s="243"/>
      <c r="AF220" s="243"/>
      <c r="AG220" s="243"/>
      <c r="AH220" s="243"/>
    </row>
    <row r="221">
      <c r="A221" s="243"/>
      <c r="B221" s="15"/>
      <c r="C221" s="15"/>
      <c r="D221" s="15"/>
      <c r="E221" s="15"/>
      <c r="F221" s="15"/>
      <c r="G221" s="243"/>
      <c r="H221" s="243"/>
      <c r="I221" s="243"/>
      <c r="J221" s="243"/>
      <c r="K221" s="243"/>
      <c r="L221" s="243"/>
      <c r="M221" s="243"/>
      <c r="N221" s="243"/>
      <c r="O221" s="243"/>
      <c r="P221" s="243"/>
      <c r="Q221" s="243"/>
      <c r="R221" s="243"/>
      <c r="S221" s="243"/>
      <c r="T221" s="274"/>
      <c r="U221" s="243"/>
      <c r="V221" s="243"/>
      <c r="W221" s="243"/>
      <c r="X221" s="243"/>
      <c r="Y221" s="243"/>
      <c r="Z221" s="243"/>
      <c r="AA221" s="243"/>
      <c r="AB221" s="243"/>
      <c r="AC221" s="243"/>
      <c r="AD221" s="243"/>
      <c r="AE221" s="243"/>
      <c r="AF221" s="243"/>
      <c r="AG221" s="243"/>
      <c r="AH221" s="243"/>
    </row>
    <row r="222">
      <c r="A222" s="243"/>
      <c r="B222" s="15"/>
      <c r="C222" s="15"/>
      <c r="D222" s="15"/>
      <c r="E222" s="15"/>
      <c r="F222" s="15"/>
      <c r="G222" s="243"/>
      <c r="H222" s="243"/>
      <c r="I222" s="243"/>
      <c r="J222" s="243"/>
      <c r="K222" s="243"/>
      <c r="L222" s="243"/>
      <c r="M222" s="243"/>
      <c r="N222" s="243"/>
      <c r="O222" s="243"/>
      <c r="P222" s="243"/>
      <c r="Q222" s="243"/>
      <c r="R222" s="243"/>
      <c r="S222" s="243"/>
      <c r="T222" s="274"/>
      <c r="U222" s="243"/>
      <c r="V222" s="243"/>
      <c r="W222" s="243"/>
      <c r="X222" s="243"/>
      <c r="Y222" s="243"/>
      <c r="Z222" s="243"/>
      <c r="AA222" s="243"/>
      <c r="AB222" s="243"/>
      <c r="AC222" s="243"/>
      <c r="AD222" s="243"/>
      <c r="AE222" s="243"/>
      <c r="AF222" s="243"/>
      <c r="AG222" s="243"/>
      <c r="AH222" s="243"/>
    </row>
    <row r="223">
      <c r="A223" s="243"/>
      <c r="B223" s="15"/>
      <c r="C223" s="15"/>
      <c r="D223" s="15"/>
      <c r="E223" s="15"/>
      <c r="F223" s="15"/>
      <c r="G223" s="243"/>
      <c r="H223" s="243"/>
      <c r="I223" s="243"/>
      <c r="J223" s="243"/>
      <c r="K223" s="243"/>
      <c r="L223" s="243"/>
      <c r="M223" s="243"/>
      <c r="N223" s="243"/>
      <c r="O223" s="243"/>
      <c r="P223" s="243"/>
      <c r="Q223" s="243"/>
      <c r="R223" s="243"/>
      <c r="S223" s="243"/>
      <c r="T223" s="274"/>
      <c r="U223" s="243"/>
      <c r="V223" s="243"/>
      <c r="W223" s="243"/>
      <c r="X223" s="243"/>
      <c r="Y223" s="243"/>
      <c r="Z223" s="243"/>
      <c r="AA223" s="243"/>
      <c r="AB223" s="243"/>
      <c r="AC223" s="243"/>
      <c r="AD223" s="243"/>
      <c r="AE223" s="243"/>
      <c r="AF223" s="243"/>
      <c r="AG223" s="243"/>
      <c r="AH223" s="243"/>
    </row>
    <row r="224">
      <c r="A224" s="243"/>
      <c r="B224" s="15"/>
      <c r="C224" s="15"/>
      <c r="D224" s="15"/>
      <c r="E224" s="15"/>
      <c r="F224" s="15"/>
      <c r="G224" s="243"/>
      <c r="H224" s="243"/>
      <c r="I224" s="243"/>
      <c r="J224" s="243"/>
      <c r="K224" s="243"/>
      <c r="L224" s="243"/>
      <c r="M224" s="243"/>
      <c r="N224" s="243"/>
      <c r="O224" s="243"/>
      <c r="P224" s="243"/>
      <c r="Q224" s="243"/>
      <c r="R224" s="243"/>
      <c r="S224" s="243"/>
      <c r="T224" s="274"/>
      <c r="U224" s="243"/>
      <c r="V224" s="243"/>
      <c r="W224" s="243"/>
      <c r="X224" s="243"/>
      <c r="Y224" s="243"/>
      <c r="Z224" s="243"/>
      <c r="AA224" s="243"/>
      <c r="AB224" s="243"/>
      <c r="AC224" s="243"/>
      <c r="AD224" s="243"/>
      <c r="AE224" s="243"/>
      <c r="AF224" s="243"/>
      <c r="AG224" s="243"/>
      <c r="AH224" s="243"/>
    </row>
    <row r="225">
      <c r="A225" s="243"/>
      <c r="B225" s="15"/>
      <c r="C225" s="15"/>
      <c r="D225" s="15"/>
      <c r="E225" s="15"/>
      <c r="F225" s="15"/>
      <c r="G225" s="243"/>
      <c r="H225" s="243"/>
      <c r="I225" s="243"/>
      <c r="J225" s="243"/>
      <c r="K225" s="243"/>
      <c r="L225" s="243"/>
      <c r="M225" s="243"/>
      <c r="N225" s="243"/>
      <c r="O225" s="243"/>
      <c r="P225" s="243"/>
      <c r="Q225" s="243"/>
      <c r="R225" s="243"/>
      <c r="S225" s="243"/>
      <c r="T225" s="274"/>
      <c r="U225" s="243"/>
      <c r="V225" s="243"/>
      <c r="W225" s="243"/>
      <c r="X225" s="243"/>
      <c r="Y225" s="243"/>
      <c r="Z225" s="243"/>
      <c r="AA225" s="243"/>
      <c r="AB225" s="243"/>
      <c r="AC225" s="243"/>
      <c r="AD225" s="243"/>
      <c r="AE225" s="243"/>
      <c r="AF225" s="243"/>
      <c r="AG225" s="243"/>
      <c r="AH225" s="243"/>
    </row>
    <row r="226">
      <c r="A226" s="243"/>
      <c r="B226" s="15"/>
      <c r="C226" s="15"/>
      <c r="D226" s="15"/>
      <c r="E226" s="15"/>
      <c r="F226" s="15"/>
      <c r="G226" s="243"/>
      <c r="H226" s="243"/>
      <c r="I226" s="243"/>
      <c r="J226" s="243"/>
      <c r="K226" s="243"/>
      <c r="L226" s="243"/>
      <c r="M226" s="243"/>
      <c r="N226" s="243"/>
      <c r="O226" s="243"/>
      <c r="P226" s="243"/>
      <c r="Q226" s="243"/>
      <c r="R226" s="243"/>
      <c r="S226" s="243"/>
      <c r="T226" s="274"/>
      <c r="U226" s="243"/>
      <c r="V226" s="243"/>
      <c r="W226" s="243"/>
      <c r="X226" s="243"/>
      <c r="Y226" s="243"/>
      <c r="Z226" s="243"/>
      <c r="AA226" s="243"/>
      <c r="AB226" s="243"/>
      <c r="AC226" s="243"/>
      <c r="AD226" s="243"/>
      <c r="AE226" s="243"/>
      <c r="AF226" s="243"/>
      <c r="AG226" s="243"/>
      <c r="AH226" s="243"/>
    </row>
    <row r="227">
      <c r="A227" s="243"/>
      <c r="B227" s="15"/>
      <c r="C227" s="15"/>
      <c r="D227" s="15"/>
      <c r="E227" s="15"/>
      <c r="F227" s="15"/>
      <c r="G227" s="243"/>
      <c r="H227" s="243"/>
      <c r="I227" s="243"/>
      <c r="J227" s="243"/>
      <c r="K227" s="243"/>
      <c r="L227" s="243"/>
      <c r="M227" s="243"/>
      <c r="N227" s="243"/>
      <c r="O227" s="243"/>
      <c r="P227" s="243"/>
      <c r="Q227" s="243"/>
      <c r="R227" s="243"/>
      <c r="S227" s="243"/>
      <c r="T227" s="274"/>
      <c r="U227" s="243"/>
      <c r="V227" s="243"/>
      <c r="W227" s="243"/>
      <c r="X227" s="243"/>
      <c r="Y227" s="243"/>
      <c r="Z227" s="243"/>
      <c r="AA227" s="243"/>
      <c r="AB227" s="243"/>
      <c r="AC227" s="243"/>
      <c r="AD227" s="243"/>
      <c r="AE227" s="243"/>
      <c r="AF227" s="243"/>
      <c r="AG227" s="243"/>
      <c r="AH227" s="243"/>
    </row>
    <row r="228">
      <c r="A228" s="243"/>
      <c r="B228" s="15"/>
      <c r="C228" s="15"/>
      <c r="D228" s="15"/>
      <c r="E228" s="15"/>
      <c r="F228" s="15"/>
      <c r="G228" s="243"/>
      <c r="H228" s="243"/>
      <c r="I228" s="243"/>
      <c r="J228" s="243"/>
      <c r="K228" s="243"/>
      <c r="L228" s="243"/>
      <c r="M228" s="243"/>
      <c r="N228" s="243"/>
      <c r="O228" s="243"/>
      <c r="P228" s="243"/>
      <c r="Q228" s="243"/>
      <c r="R228" s="243"/>
      <c r="S228" s="243"/>
      <c r="T228" s="274"/>
      <c r="U228" s="243"/>
      <c r="V228" s="243"/>
      <c r="W228" s="243"/>
      <c r="X228" s="243"/>
      <c r="Y228" s="243"/>
      <c r="Z228" s="243"/>
      <c r="AA228" s="243"/>
      <c r="AB228" s="243"/>
      <c r="AC228" s="243"/>
      <c r="AD228" s="243"/>
      <c r="AE228" s="243"/>
      <c r="AF228" s="243"/>
      <c r="AG228" s="243"/>
      <c r="AH228" s="243"/>
    </row>
    <row r="229">
      <c r="A229" s="243"/>
      <c r="B229" s="15"/>
      <c r="C229" s="15"/>
      <c r="D229" s="15"/>
      <c r="E229" s="15"/>
      <c r="F229" s="15"/>
      <c r="G229" s="243"/>
      <c r="H229" s="243"/>
      <c r="I229" s="243"/>
      <c r="J229" s="243"/>
      <c r="K229" s="243"/>
      <c r="L229" s="243"/>
      <c r="M229" s="243"/>
      <c r="N229" s="243"/>
      <c r="O229" s="243"/>
      <c r="P229" s="243"/>
      <c r="Q229" s="243"/>
      <c r="R229" s="243"/>
      <c r="S229" s="243"/>
      <c r="T229" s="274"/>
      <c r="U229" s="243"/>
      <c r="V229" s="243"/>
      <c r="W229" s="243"/>
      <c r="X229" s="243"/>
      <c r="Y229" s="243"/>
      <c r="Z229" s="243"/>
      <c r="AA229" s="243"/>
      <c r="AB229" s="243"/>
      <c r="AC229" s="243"/>
      <c r="AD229" s="243"/>
      <c r="AE229" s="243"/>
      <c r="AF229" s="243"/>
      <c r="AG229" s="243"/>
      <c r="AH229" s="243"/>
    </row>
    <row r="230">
      <c r="A230" s="243"/>
      <c r="B230" s="15"/>
      <c r="C230" s="15"/>
      <c r="D230" s="15"/>
      <c r="E230" s="15"/>
      <c r="F230" s="15"/>
      <c r="G230" s="243"/>
      <c r="H230" s="243"/>
      <c r="I230" s="243"/>
      <c r="J230" s="243"/>
      <c r="K230" s="243"/>
      <c r="L230" s="243"/>
      <c r="M230" s="243"/>
      <c r="N230" s="243"/>
      <c r="O230" s="243"/>
      <c r="P230" s="243"/>
      <c r="Q230" s="243"/>
      <c r="R230" s="243"/>
      <c r="S230" s="243"/>
      <c r="T230" s="274"/>
      <c r="U230" s="243"/>
      <c r="V230" s="243"/>
      <c r="W230" s="243"/>
      <c r="X230" s="243"/>
      <c r="Y230" s="243"/>
      <c r="Z230" s="243"/>
      <c r="AA230" s="243"/>
      <c r="AB230" s="243"/>
      <c r="AC230" s="243"/>
      <c r="AD230" s="243"/>
      <c r="AE230" s="243"/>
      <c r="AF230" s="243"/>
      <c r="AG230" s="243"/>
      <c r="AH230" s="243"/>
    </row>
    <row r="231">
      <c r="A231" s="243"/>
      <c r="B231" s="15"/>
      <c r="C231" s="15"/>
      <c r="D231" s="15"/>
      <c r="E231" s="15"/>
      <c r="F231" s="15"/>
      <c r="G231" s="243"/>
      <c r="H231" s="243"/>
      <c r="I231" s="243"/>
      <c r="J231" s="243"/>
      <c r="K231" s="243"/>
      <c r="L231" s="243"/>
      <c r="M231" s="243"/>
      <c r="N231" s="243"/>
      <c r="O231" s="243"/>
      <c r="P231" s="243"/>
      <c r="Q231" s="243"/>
      <c r="R231" s="243"/>
      <c r="S231" s="243"/>
      <c r="T231" s="274"/>
      <c r="U231" s="243"/>
      <c r="V231" s="243"/>
      <c r="W231" s="243"/>
      <c r="X231" s="243"/>
      <c r="Y231" s="243"/>
      <c r="Z231" s="243"/>
      <c r="AA231" s="243"/>
      <c r="AB231" s="243"/>
      <c r="AC231" s="243"/>
      <c r="AD231" s="243"/>
      <c r="AE231" s="243"/>
      <c r="AF231" s="243"/>
      <c r="AG231" s="243"/>
      <c r="AH231" s="243"/>
    </row>
    <row r="232">
      <c r="A232" s="243"/>
      <c r="B232" s="15"/>
      <c r="C232" s="15"/>
      <c r="D232" s="15"/>
      <c r="E232" s="15"/>
      <c r="F232" s="15"/>
      <c r="G232" s="243"/>
      <c r="H232" s="243"/>
      <c r="I232" s="243"/>
      <c r="J232" s="243"/>
      <c r="K232" s="243"/>
      <c r="L232" s="243"/>
      <c r="M232" s="243"/>
      <c r="N232" s="243"/>
      <c r="O232" s="243"/>
      <c r="P232" s="243"/>
      <c r="Q232" s="243"/>
      <c r="R232" s="243"/>
      <c r="S232" s="243"/>
      <c r="T232" s="274"/>
      <c r="U232" s="243"/>
      <c r="V232" s="243"/>
      <c r="W232" s="243"/>
      <c r="X232" s="243"/>
      <c r="Y232" s="243"/>
      <c r="Z232" s="243"/>
      <c r="AA232" s="243"/>
      <c r="AB232" s="243"/>
      <c r="AC232" s="243"/>
      <c r="AD232" s="243"/>
      <c r="AE232" s="243"/>
      <c r="AF232" s="243"/>
      <c r="AG232" s="243"/>
      <c r="AH232" s="243"/>
    </row>
    <row r="233">
      <c r="A233" s="243"/>
      <c r="B233" s="15"/>
      <c r="C233" s="15"/>
      <c r="D233" s="15"/>
      <c r="E233" s="15"/>
      <c r="F233" s="15"/>
      <c r="G233" s="243"/>
      <c r="H233" s="243"/>
      <c r="I233" s="243"/>
      <c r="J233" s="243"/>
      <c r="K233" s="243"/>
      <c r="L233" s="243"/>
      <c r="M233" s="243"/>
      <c r="N233" s="243"/>
      <c r="O233" s="243"/>
      <c r="P233" s="243"/>
      <c r="Q233" s="243"/>
      <c r="R233" s="243"/>
      <c r="S233" s="243"/>
      <c r="T233" s="274"/>
      <c r="U233" s="243"/>
      <c r="V233" s="243"/>
      <c r="W233" s="243"/>
      <c r="X233" s="243"/>
      <c r="Y233" s="243"/>
      <c r="Z233" s="243"/>
      <c r="AA233" s="243"/>
      <c r="AB233" s="243"/>
      <c r="AC233" s="243"/>
      <c r="AD233" s="243"/>
      <c r="AE233" s="243"/>
      <c r="AF233" s="243"/>
      <c r="AG233" s="243"/>
      <c r="AH233" s="243"/>
    </row>
    <row r="234">
      <c r="A234" s="243"/>
      <c r="B234" s="15"/>
      <c r="C234" s="15"/>
      <c r="D234" s="15"/>
      <c r="E234" s="15"/>
      <c r="F234" s="15"/>
      <c r="G234" s="243"/>
      <c r="H234" s="243"/>
      <c r="I234" s="243"/>
      <c r="J234" s="243"/>
      <c r="K234" s="243"/>
      <c r="L234" s="243"/>
      <c r="M234" s="243"/>
      <c r="N234" s="243"/>
      <c r="O234" s="243"/>
      <c r="P234" s="243"/>
      <c r="Q234" s="243"/>
      <c r="R234" s="243"/>
      <c r="S234" s="243"/>
      <c r="T234" s="274"/>
      <c r="U234" s="243"/>
      <c r="V234" s="243"/>
      <c r="W234" s="243"/>
      <c r="X234" s="243"/>
      <c r="Y234" s="243"/>
      <c r="Z234" s="243"/>
      <c r="AA234" s="243"/>
      <c r="AB234" s="243"/>
      <c r="AC234" s="243"/>
      <c r="AD234" s="243"/>
      <c r="AE234" s="243"/>
      <c r="AF234" s="243"/>
      <c r="AG234" s="243"/>
      <c r="AH234" s="243"/>
    </row>
    <row r="235">
      <c r="A235" s="243"/>
      <c r="B235" s="15"/>
      <c r="C235" s="15"/>
      <c r="D235" s="15"/>
      <c r="E235" s="15"/>
      <c r="F235" s="15"/>
      <c r="G235" s="243"/>
      <c r="H235" s="243"/>
      <c r="I235" s="243"/>
      <c r="J235" s="243"/>
      <c r="K235" s="243"/>
      <c r="L235" s="243"/>
      <c r="M235" s="243"/>
      <c r="N235" s="243"/>
      <c r="O235" s="243"/>
      <c r="P235" s="243"/>
      <c r="Q235" s="243"/>
      <c r="R235" s="243"/>
      <c r="S235" s="243"/>
      <c r="T235" s="274"/>
      <c r="U235" s="243"/>
      <c r="V235" s="243"/>
      <c r="W235" s="243"/>
      <c r="X235" s="243"/>
      <c r="Y235" s="243"/>
      <c r="Z235" s="243"/>
      <c r="AA235" s="243"/>
      <c r="AB235" s="243"/>
      <c r="AC235" s="243"/>
      <c r="AD235" s="243"/>
      <c r="AE235" s="243"/>
      <c r="AF235" s="243"/>
      <c r="AG235" s="243"/>
      <c r="AH235" s="243"/>
    </row>
    <row r="236">
      <c r="A236" s="243"/>
      <c r="B236" s="15"/>
      <c r="C236" s="15"/>
      <c r="D236" s="15"/>
      <c r="E236" s="15"/>
      <c r="F236" s="15"/>
      <c r="G236" s="243"/>
      <c r="H236" s="243"/>
      <c r="I236" s="243"/>
      <c r="J236" s="243"/>
      <c r="K236" s="243"/>
      <c r="L236" s="243"/>
      <c r="M236" s="243"/>
      <c r="N236" s="243"/>
      <c r="O236" s="243"/>
      <c r="P236" s="243"/>
      <c r="Q236" s="243"/>
      <c r="R236" s="243"/>
      <c r="S236" s="243"/>
      <c r="T236" s="274"/>
      <c r="U236" s="243"/>
      <c r="V236" s="243"/>
      <c r="W236" s="243"/>
      <c r="X236" s="243"/>
      <c r="Y236" s="243"/>
      <c r="Z236" s="243"/>
      <c r="AA236" s="243"/>
      <c r="AB236" s="243"/>
      <c r="AC236" s="243"/>
      <c r="AD236" s="243"/>
      <c r="AE236" s="243"/>
      <c r="AF236" s="243"/>
      <c r="AG236" s="243"/>
      <c r="AH236" s="243"/>
    </row>
    <row r="237">
      <c r="A237" s="243"/>
      <c r="B237" s="15"/>
      <c r="C237" s="15"/>
      <c r="D237" s="15"/>
      <c r="E237" s="15"/>
      <c r="F237" s="15"/>
      <c r="G237" s="243"/>
      <c r="H237" s="243"/>
      <c r="I237" s="243"/>
      <c r="J237" s="243"/>
      <c r="K237" s="243"/>
      <c r="L237" s="243"/>
      <c r="M237" s="243"/>
      <c r="N237" s="243"/>
      <c r="O237" s="243"/>
      <c r="P237" s="243"/>
      <c r="Q237" s="243"/>
      <c r="R237" s="243"/>
      <c r="S237" s="243"/>
      <c r="T237" s="274"/>
      <c r="U237" s="243"/>
      <c r="V237" s="243"/>
      <c r="W237" s="243"/>
      <c r="X237" s="243"/>
      <c r="Y237" s="243"/>
      <c r="Z237" s="243"/>
      <c r="AA237" s="243"/>
      <c r="AB237" s="243"/>
      <c r="AC237" s="243"/>
      <c r="AD237" s="243"/>
      <c r="AE237" s="243"/>
      <c r="AF237" s="243"/>
      <c r="AG237" s="243"/>
      <c r="AH237" s="243"/>
    </row>
    <row r="238">
      <c r="A238" s="243"/>
      <c r="B238" s="15"/>
      <c r="C238" s="15"/>
      <c r="D238" s="15"/>
      <c r="E238" s="15"/>
      <c r="F238" s="15"/>
      <c r="G238" s="243"/>
      <c r="H238" s="243"/>
      <c r="I238" s="243"/>
      <c r="J238" s="243"/>
      <c r="K238" s="243"/>
      <c r="L238" s="243"/>
      <c r="M238" s="243"/>
      <c r="N238" s="243"/>
      <c r="O238" s="243"/>
      <c r="P238" s="243"/>
      <c r="Q238" s="243"/>
      <c r="R238" s="243"/>
      <c r="S238" s="243"/>
      <c r="T238" s="274"/>
      <c r="U238" s="243"/>
      <c r="V238" s="243"/>
      <c r="W238" s="243"/>
      <c r="X238" s="243"/>
      <c r="Y238" s="243"/>
      <c r="Z238" s="243"/>
      <c r="AA238" s="243"/>
      <c r="AB238" s="243"/>
      <c r="AC238" s="243"/>
      <c r="AD238" s="243"/>
      <c r="AE238" s="243"/>
      <c r="AF238" s="243"/>
      <c r="AG238" s="243"/>
      <c r="AH238" s="243"/>
    </row>
    <row r="239">
      <c r="A239" s="243"/>
      <c r="B239" s="15"/>
      <c r="C239" s="15"/>
      <c r="D239" s="15"/>
      <c r="E239" s="15"/>
      <c r="F239" s="15"/>
      <c r="G239" s="243"/>
      <c r="H239" s="243"/>
      <c r="I239" s="243"/>
      <c r="J239" s="243"/>
      <c r="K239" s="243"/>
      <c r="L239" s="243"/>
      <c r="M239" s="243"/>
      <c r="N239" s="243"/>
      <c r="O239" s="243"/>
      <c r="P239" s="243"/>
      <c r="Q239" s="243"/>
      <c r="R239" s="243"/>
      <c r="S239" s="243"/>
      <c r="T239" s="274"/>
      <c r="U239" s="243"/>
      <c r="V239" s="243"/>
      <c r="W239" s="243"/>
      <c r="X239" s="243"/>
      <c r="Y239" s="243"/>
      <c r="Z239" s="243"/>
      <c r="AA239" s="243"/>
      <c r="AB239" s="243"/>
      <c r="AC239" s="243"/>
      <c r="AD239" s="243"/>
      <c r="AE239" s="243"/>
      <c r="AF239" s="243"/>
      <c r="AG239" s="243"/>
      <c r="AH239" s="243"/>
    </row>
    <row r="240">
      <c r="A240" s="243"/>
      <c r="B240" s="15"/>
      <c r="C240" s="15"/>
      <c r="D240" s="15"/>
      <c r="E240" s="15"/>
      <c r="F240" s="15"/>
      <c r="G240" s="243"/>
      <c r="H240" s="243"/>
      <c r="I240" s="243"/>
      <c r="J240" s="243"/>
      <c r="K240" s="243"/>
      <c r="L240" s="243"/>
      <c r="M240" s="243"/>
      <c r="N240" s="243"/>
      <c r="O240" s="243"/>
      <c r="P240" s="243"/>
      <c r="Q240" s="243"/>
      <c r="R240" s="243"/>
      <c r="S240" s="243"/>
      <c r="T240" s="274"/>
      <c r="U240" s="243"/>
      <c r="V240" s="243"/>
      <c r="W240" s="243"/>
      <c r="X240" s="243"/>
      <c r="Y240" s="243"/>
      <c r="Z240" s="243"/>
      <c r="AA240" s="243"/>
      <c r="AB240" s="243"/>
      <c r="AC240" s="243"/>
      <c r="AD240" s="243"/>
      <c r="AE240" s="243"/>
      <c r="AF240" s="243"/>
      <c r="AG240" s="243"/>
      <c r="AH240" s="243"/>
    </row>
    <row r="241">
      <c r="A241" s="243"/>
      <c r="B241" s="15"/>
      <c r="C241" s="15"/>
      <c r="D241" s="15"/>
      <c r="E241" s="15"/>
      <c r="F241" s="15"/>
      <c r="G241" s="243"/>
      <c r="H241" s="243"/>
      <c r="I241" s="243"/>
      <c r="J241" s="243"/>
      <c r="K241" s="243"/>
      <c r="L241" s="243"/>
      <c r="M241" s="243"/>
      <c r="N241" s="243"/>
      <c r="O241" s="243"/>
      <c r="P241" s="243"/>
      <c r="Q241" s="243"/>
      <c r="R241" s="243"/>
      <c r="S241" s="243"/>
      <c r="T241" s="274"/>
      <c r="U241" s="243"/>
      <c r="V241" s="243"/>
      <c r="W241" s="243"/>
      <c r="X241" s="243"/>
      <c r="Y241" s="243"/>
      <c r="Z241" s="243"/>
      <c r="AA241" s="243"/>
      <c r="AB241" s="243"/>
      <c r="AC241" s="243"/>
      <c r="AD241" s="243"/>
      <c r="AE241" s="243"/>
      <c r="AF241" s="243"/>
      <c r="AG241" s="243"/>
      <c r="AH241" s="243"/>
    </row>
    <row r="242">
      <c r="A242" s="243"/>
      <c r="B242" s="15"/>
      <c r="C242" s="15"/>
      <c r="D242" s="15"/>
      <c r="E242" s="15"/>
      <c r="F242" s="15"/>
      <c r="G242" s="243"/>
      <c r="H242" s="243"/>
      <c r="I242" s="243"/>
      <c r="J242" s="243"/>
      <c r="K242" s="243"/>
      <c r="L242" s="243"/>
      <c r="M242" s="243"/>
      <c r="N242" s="243"/>
      <c r="O242" s="243"/>
      <c r="P242" s="243"/>
      <c r="Q242" s="243"/>
      <c r="R242" s="243"/>
      <c r="S242" s="243"/>
      <c r="T242" s="274"/>
      <c r="U242" s="243"/>
      <c r="V242" s="243"/>
      <c r="W242" s="243"/>
      <c r="X242" s="243"/>
      <c r="Y242" s="243"/>
      <c r="Z242" s="243"/>
      <c r="AA242" s="243"/>
      <c r="AB242" s="243"/>
      <c r="AC242" s="243"/>
      <c r="AD242" s="243"/>
      <c r="AE242" s="243"/>
      <c r="AF242" s="243"/>
      <c r="AG242" s="243"/>
      <c r="AH242" s="243"/>
    </row>
    <row r="243">
      <c r="A243" s="243"/>
      <c r="B243" s="15"/>
      <c r="C243" s="15"/>
      <c r="D243" s="15"/>
      <c r="E243" s="15"/>
      <c r="F243" s="15"/>
      <c r="G243" s="243"/>
      <c r="H243" s="243"/>
      <c r="I243" s="243"/>
      <c r="J243" s="243"/>
      <c r="K243" s="243"/>
      <c r="L243" s="243"/>
      <c r="M243" s="243"/>
      <c r="N243" s="243"/>
      <c r="O243" s="243"/>
      <c r="P243" s="243"/>
      <c r="Q243" s="243"/>
      <c r="R243" s="243"/>
      <c r="S243" s="243"/>
      <c r="T243" s="274"/>
      <c r="U243" s="243"/>
      <c r="V243" s="243"/>
      <c r="W243" s="243"/>
      <c r="X243" s="243"/>
      <c r="Y243" s="243"/>
      <c r="Z243" s="243"/>
      <c r="AA243" s="243"/>
      <c r="AB243" s="243"/>
      <c r="AC243" s="243"/>
      <c r="AD243" s="243"/>
      <c r="AE243" s="243"/>
      <c r="AF243" s="243"/>
      <c r="AG243" s="243"/>
      <c r="AH243" s="243"/>
    </row>
    <row r="244">
      <c r="A244" s="243"/>
      <c r="B244" s="15"/>
      <c r="C244" s="15"/>
      <c r="D244" s="15"/>
      <c r="E244" s="15"/>
      <c r="F244" s="15"/>
      <c r="G244" s="243"/>
      <c r="H244" s="243"/>
      <c r="I244" s="243"/>
      <c r="J244" s="243"/>
      <c r="K244" s="243"/>
      <c r="L244" s="243"/>
      <c r="M244" s="243"/>
      <c r="N244" s="243"/>
      <c r="O244" s="243"/>
      <c r="P244" s="243"/>
      <c r="Q244" s="243"/>
      <c r="R244" s="243"/>
      <c r="S244" s="243"/>
      <c r="T244" s="274"/>
      <c r="U244" s="243"/>
      <c r="V244" s="243"/>
      <c r="W244" s="243"/>
      <c r="X244" s="243"/>
      <c r="Y244" s="243"/>
      <c r="Z244" s="243"/>
      <c r="AA244" s="243"/>
      <c r="AB244" s="243"/>
      <c r="AC244" s="243"/>
      <c r="AD244" s="243"/>
      <c r="AE244" s="243"/>
      <c r="AF244" s="243"/>
      <c r="AG244" s="243"/>
      <c r="AH244" s="243"/>
    </row>
    <row r="245">
      <c r="A245" s="243"/>
      <c r="B245" s="15"/>
      <c r="C245" s="15"/>
      <c r="D245" s="15"/>
      <c r="E245" s="15"/>
      <c r="F245" s="15"/>
      <c r="G245" s="243"/>
      <c r="H245" s="243"/>
      <c r="I245" s="243"/>
      <c r="J245" s="243"/>
      <c r="K245" s="243"/>
      <c r="L245" s="243"/>
      <c r="M245" s="243"/>
      <c r="N245" s="243"/>
      <c r="O245" s="243"/>
      <c r="P245" s="243"/>
      <c r="Q245" s="243"/>
      <c r="R245" s="243"/>
      <c r="S245" s="243"/>
      <c r="T245" s="274"/>
      <c r="U245" s="243"/>
      <c r="V245" s="243"/>
      <c r="W245" s="243"/>
      <c r="X245" s="243"/>
      <c r="Y245" s="243"/>
      <c r="Z245" s="243"/>
      <c r="AA245" s="243"/>
      <c r="AB245" s="243"/>
      <c r="AC245" s="243"/>
      <c r="AD245" s="243"/>
      <c r="AE245" s="243"/>
      <c r="AF245" s="243"/>
      <c r="AG245" s="243"/>
      <c r="AH245" s="243"/>
    </row>
    <row r="246">
      <c r="A246" s="243"/>
      <c r="B246" s="15"/>
      <c r="C246" s="15"/>
      <c r="D246" s="15"/>
      <c r="E246" s="15"/>
      <c r="F246" s="15"/>
      <c r="G246" s="243"/>
      <c r="H246" s="243"/>
      <c r="I246" s="243"/>
      <c r="J246" s="243"/>
      <c r="K246" s="243"/>
      <c r="L246" s="243"/>
      <c r="M246" s="243"/>
      <c r="N246" s="243"/>
      <c r="O246" s="243"/>
      <c r="P246" s="243"/>
      <c r="Q246" s="243"/>
      <c r="R246" s="243"/>
      <c r="S246" s="243"/>
      <c r="T246" s="274"/>
      <c r="U246" s="243"/>
      <c r="V246" s="243"/>
      <c r="W246" s="243"/>
      <c r="X246" s="243"/>
      <c r="Y246" s="243"/>
      <c r="Z246" s="243"/>
      <c r="AA246" s="243"/>
      <c r="AB246" s="243"/>
      <c r="AC246" s="243"/>
      <c r="AD246" s="243"/>
      <c r="AE246" s="243"/>
      <c r="AF246" s="243"/>
      <c r="AG246" s="243"/>
      <c r="AH246" s="243"/>
    </row>
    <row r="247">
      <c r="A247" s="243"/>
      <c r="B247" s="15"/>
      <c r="C247" s="15"/>
      <c r="D247" s="15"/>
      <c r="E247" s="15"/>
      <c r="F247" s="15"/>
      <c r="G247" s="243"/>
      <c r="H247" s="243"/>
      <c r="I247" s="243"/>
      <c r="J247" s="243"/>
      <c r="K247" s="243"/>
      <c r="L247" s="243"/>
      <c r="M247" s="243"/>
      <c r="N247" s="243"/>
      <c r="O247" s="243"/>
      <c r="P247" s="243"/>
      <c r="Q247" s="243"/>
      <c r="R247" s="243"/>
      <c r="S247" s="243"/>
      <c r="T247" s="274"/>
      <c r="U247" s="243"/>
      <c r="V247" s="243"/>
      <c r="W247" s="243"/>
      <c r="X247" s="243"/>
      <c r="Y247" s="243"/>
      <c r="Z247" s="243"/>
      <c r="AA247" s="243"/>
      <c r="AB247" s="243"/>
      <c r="AC247" s="243"/>
      <c r="AD247" s="243"/>
      <c r="AE247" s="243"/>
      <c r="AF247" s="243"/>
      <c r="AG247" s="243"/>
      <c r="AH247" s="243"/>
    </row>
    <row r="248">
      <c r="A248" s="243"/>
      <c r="B248" s="15"/>
      <c r="C248" s="15"/>
      <c r="D248" s="15"/>
      <c r="E248" s="15"/>
      <c r="F248" s="15"/>
      <c r="G248" s="243"/>
      <c r="H248" s="243"/>
      <c r="I248" s="243"/>
      <c r="J248" s="243"/>
      <c r="K248" s="243"/>
      <c r="L248" s="243"/>
      <c r="M248" s="243"/>
      <c r="N248" s="243"/>
      <c r="O248" s="243"/>
      <c r="P248" s="243"/>
      <c r="Q248" s="243"/>
      <c r="R248" s="243"/>
      <c r="S248" s="243"/>
      <c r="T248" s="274"/>
      <c r="U248" s="243"/>
      <c r="V248" s="243"/>
      <c r="W248" s="243"/>
      <c r="X248" s="243"/>
      <c r="Y248" s="243"/>
      <c r="Z248" s="243"/>
      <c r="AA248" s="243"/>
      <c r="AB248" s="243"/>
      <c r="AC248" s="243"/>
      <c r="AD248" s="243"/>
      <c r="AE248" s="243"/>
      <c r="AF248" s="243"/>
      <c r="AG248" s="243"/>
      <c r="AH248" s="243"/>
    </row>
    <row r="249">
      <c r="A249" s="243"/>
      <c r="B249" s="15"/>
      <c r="C249" s="15"/>
      <c r="D249" s="15"/>
      <c r="E249" s="15"/>
      <c r="F249" s="15"/>
      <c r="G249" s="243"/>
      <c r="H249" s="243"/>
      <c r="I249" s="243"/>
      <c r="J249" s="243"/>
      <c r="K249" s="243"/>
      <c r="L249" s="243"/>
      <c r="M249" s="243"/>
      <c r="N249" s="243"/>
      <c r="O249" s="243"/>
      <c r="P249" s="243"/>
      <c r="Q249" s="243"/>
      <c r="R249" s="243"/>
      <c r="S249" s="243"/>
      <c r="T249" s="274"/>
      <c r="U249" s="243"/>
      <c r="V249" s="243"/>
      <c r="W249" s="243"/>
      <c r="X249" s="243"/>
      <c r="Y249" s="243"/>
      <c r="Z249" s="243"/>
      <c r="AA249" s="243"/>
      <c r="AB249" s="243"/>
      <c r="AC249" s="243"/>
      <c r="AD249" s="243"/>
      <c r="AE249" s="243"/>
      <c r="AF249" s="243"/>
      <c r="AG249" s="243"/>
      <c r="AH249" s="243"/>
    </row>
    <row r="250">
      <c r="A250" s="243"/>
      <c r="B250" s="15"/>
      <c r="C250" s="15"/>
      <c r="D250" s="15"/>
      <c r="E250" s="15"/>
      <c r="F250" s="15"/>
      <c r="G250" s="243"/>
      <c r="H250" s="243"/>
      <c r="I250" s="243"/>
      <c r="J250" s="243"/>
      <c r="K250" s="243"/>
      <c r="L250" s="243"/>
      <c r="M250" s="243"/>
      <c r="N250" s="243"/>
      <c r="O250" s="243"/>
      <c r="P250" s="243"/>
      <c r="Q250" s="243"/>
      <c r="R250" s="243"/>
      <c r="S250" s="243"/>
      <c r="T250" s="274"/>
      <c r="U250" s="243"/>
      <c r="V250" s="243"/>
      <c r="W250" s="243"/>
      <c r="X250" s="243"/>
      <c r="Y250" s="243"/>
      <c r="Z250" s="243"/>
      <c r="AA250" s="243"/>
      <c r="AB250" s="243"/>
      <c r="AC250" s="243"/>
      <c r="AD250" s="243"/>
      <c r="AE250" s="243"/>
      <c r="AF250" s="243"/>
      <c r="AG250" s="243"/>
      <c r="AH250" s="243"/>
    </row>
    <row r="251">
      <c r="A251" s="243"/>
      <c r="B251" s="15"/>
      <c r="C251" s="15"/>
      <c r="D251" s="15"/>
      <c r="E251" s="15"/>
      <c r="F251" s="15"/>
      <c r="G251" s="243"/>
      <c r="H251" s="243"/>
      <c r="I251" s="243"/>
      <c r="J251" s="243"/>
      <c r="K251" s="243"/>
      <c r="L251" s="243"/>
      <c r="M251" s="243"/>
      <c r="N251" s="243"/>
      <c r="O251" s="243"/>
      <c r="P251" s="243"/>
      <c r="Q251" s="243"/>
      <c r="R251" s="243"/>
      <c r="S251" s="243"/>
      <c r="T251" s="274"/>
      <c r="U251" s="243"/>
      <c r="V251" s="243"/>
      <c r="W251" s="243"/>
      <c r="X251" s="243"/>
      <c r="Y251" s="243"/>
      <c r="Z251" s="243"/>
      <c r="AA251" s="243"/>
      <c r="AB251" s="243"/>
      <c r="AC251" s="243"/>
      <c r="AD251" s="243"/>
      <c r="AE251" s="243"/>
      <c r="AF251" s="243"/>
      <c r="AG251" s="243"/>
      <c r="AH251" s="243"/>
    </row>
    <row r="252">
      <c r="A252" s="243"/>
      <c r="B252" s="15"/>
      <c r="C252" s="15"/>
      <c r="D252" s="15"/>
      <c r="E252" s="15"/>
      <c r="F252" s="15"/>
      <c r="G252" s="243"/>
      <c r="H252" s="243"/>
      <c r="I252" s="243"/>
      <c r="J252" s="243"/>
      <c r="K252" s="243"/>
      <c r="L252" s="243"/>
      <c r="M252" s="243"/>
      <c r="N252" s="243"/>
      <c r="O252" s="243"/>
      <c r="P252" s="243"/>
      <c r="Q252" s="243"/>
      <c r="R252" s="243"/>
      <c r="S252" s="243"/>
      <c r="T252" s="274"/>
      <c r="U252" s="243"/>
      <c r="V252" s="243"/>
      <c r="W252" s="243"/>
      <c r="X252" s="243"/>
      <c r="Y252" s="243"/>
      <c r="Z252" s="243"/>
      <c r="AA252" s="243"/>
      <c r="AB252" s="243"/>
      <c r="AC252" s="243"/>
      <c r="AD252" s="243"/>
      <c r="AE252" s="243"/>
      <c r="AF252" s="243"/>
      <c r="AG252" s="243"/>
      <c r="AH252" s="243"/>
    </row>
    <row r="253">
      <c r="A253" s="243"/>
      <c r="B253" s="15"/>
      <c r="C253" s="15"/>
      <c r="D253" s="15"/>
      <c r="E253" s="15"/>
      <c r="F253" s="15"/>
      <c r="G253" s="243"/>
      <c r="H253" s="243"/>
      <c r="I253" s="243"/>
      <c r="J253" s="243"/>
      <c r="K253" s="243"/>
      <c r="L253" s="243"/>
      <c r="M253" s="243"/>
      <c r="N253" s="243"/>
      <c r="O253" s="243"/>
      <c r="P253" s="243"/>
      <c r="Q253" s="243"/>
      <c r="R253" s="243"/>
      <c r="S253" s="243"/>
      <c r="T253" s="274"/>
      <c r="U253" s="243"/>
      <c r="V253" s="243"/>
      <c r="W253" s="243"/>
      <c r="X253" s="243"/>
      <c r="Y253" s="243"/>
      <c r="Z253" s="243"/>
      <c r="AA253" s="243"/>
      <c r="AB253" s="243"/>
      <c r="AC253" s="243"/>
      <c r="AD253" s="243"/>
      <c r="AE253" s="243"/>
      <c r="AF253" s="243"/>
      <c r="AG253" s="243"/>
      <c r="AH253" s="243"/>
    </row>
    <row r="254">
      <c r="A254" s="243"/>
      <c r="B254" s="15"/>
      <c r="C254" s="15"/>
      <c r="D254" s="15"/>
      <c r="E254" s="15"/>
      <c r="F254" s="15"/>
      <c r="G254" s="243"/>
      <c r="H254" s="243"/>
      <c r="I254" s="243"/>
      <c r="J254" s="243"/>
      <c r="K254" s="243"/>
      <c r="L254" s="243"/>
      <c r="M254" s="243"/>
      <c r="N254" s="243"/>
      <c r="O254" s="243"/>
      <c r="P254" s="243"/>
      <c r="Q254" s="243"/>
      <c r="R254" s="243"/>
      <c r="S254" s="243"/>
      <c r="T254" s="274"/>
      <c r="U254" s="243"/>
      <c r="V254" s="243"/>
      <c r="W254" s="243"/>
      <c r="X254" s="243"/>
      <c r="Y254" s="243"/>
      <c r="Z254" s="243"/>
      <c r="AA254" s="243"/>
      <c r="AB254" s="243"/>
      <c r="AC254" s="243"/>
      <c r="AD254" s="243"/>
      <c r="AE254" s="243"/>
      <c r="AF254" s="243"/>
      <c r="AG254" s="243"/>
      <c r="AH254" s="243"/>
    </row>
    <row r="255">
      <c r="A255" s="243"/>
      <c r="B255" s="15"/>
      <c r="C255" s="15"/>
      <c r="D255" s="15"/>
      <c r="E255" s="15"/>
      <c r="F255" s="15"/>
      <c r="G255" s="243"/>
      <c r="H255" s="243"/>
      <c r="I255" s="243"/>
      <c r="J255" s="243"/>
      <c r="K255" s="243"/>
      <c r="L255" s="243"/>
      <c r="M255" s="243"/>
      <c r="N255" s="243"/>
      <c r="O255" s="243"/>
      <c r="P255" s="243"/>
      <c r="Q255" s="243"/>
      <c r="R255" s="243"/>
      <c r="S255" s="243"/>
      <c r="T255" s="274"/>
      <c r="U255" s="243"/>
      <c r="V255" s="243"/>
      <c r="W255" s="243"/>
      <c r="X255" s="243"/>
      <c r="Y255" s="243"/>
      <c r="Z255" s="243"/>
      <c r="AA255" s="243"/>
      <c r="AB255" s="243"/>
      <c r="AC255" s="243"/>
      <c r="AD255" s="243"/>
      <c r="AE255" s="243"/>
      <c r="AF255" s="243"/>
      <c r="AG255" s="243"/>
      <c r="AH255" s="243"/>
    </row>
    <row r="256">
      <c r="A256" s="243"/>
      <c r="B256" s="15"/>
      <c r="C256" s="15"/>
      <c r="D256" s="15"/>
      <c r="E256" s="15"/>
      <c r="F256" s="15"/>
      <c r="G256" s="243"/>
      <c r="H256" s="243"/>
      <c r="I256" s="243"/>
      <c r="J256" s="243"/>
      <c r="K256" s="243"/>
      <c r="L256" s="243"/>
      <c r="M256" s="243"/>
      <c r="N256" s="243"/>
      <c r="O256" s="243"/>
      <c r="P256" s="243"/>
      <c r="Q256" s="243"/>
      <c r="R256" s="243"/>
      <c r="S256" s="243"/>
      <c r="T256" s="274"/>
      <c r="U256" s="243"/>
      <c r="V256" s="243"/>
      <c r="W256" s="243"/>
      <c r="X256" s="243"/>
      <c r="Y256" s="243"/>
      <c r="Z256" s="243"/>
      <c r="AA256" s="243"/>
      <c r="AB256" s="243"/>
      <c r="AC256" s="243"/>
      <c r="AD256" s="243"/>
      <c r="AE256" s="243"/>
      <c r="AF256" s="243"/>
      <c r="AG256" s="243"/>
      <c r="AH256" s="243"/>
    </row>
    <row r="257">
      <c r="A257" s="243"/>
      <c r="B257" s="15"/>
      <c r="C257" s="15"/>
      <c r="D257" s="15"/>
      <c r="E257" s="15"/>
      <c r="F257" s="15"/>
      <c r="G257" s="243"/>
      <c r="H257" s="243"/>
      <c r="I257" s="243"/>
      <c r="J257" s="243"/>
      <c r="K257" s="243"/>
      <c r="L257" s="243"/>
      <c r="M257" s="243"/>
      <c r="N257" s="243"/>
      <c r="O257" s="243"/>
      <c r="P257" s="243"/>
      <c r="Q257" s="243"/>
      <c r="R257" s="243"/>
      <c r="S257" s="243"/>
      <c r="T257" s="274"/>
      <c r="U257" s="243"/>
      <c r="V257" s="243"/>
      <c r="W257" s="243"/>
      <c r="X257" s="243"/>
      <c r="Y257" s="243"/>
      <c r="Z257" s="243"/>
      <c r="AA257" s="243"/>
      <c r="AB257" s="243"/>
      <c r="AC257" s="243"/>
      <c r="AD257" s="243"/>
      <c r="AE257" s="243"/>
      <c r="AF257" s="243"/>
      <c r="AG257" s="243"/>
      <c r="AH257" s="243"/>
    </row>
    <row r="258">
      <c r="A258" s="243"/>
      <c r="B258" s="15"/>
      <c r="C258" s="15"/>
      <c r="D258" s="15"/>
      <c r="E258" s="15"/>
      <c r="F258" s="15"/>
      <c r="G258" s="243"/>
      <c r="H258" s="243"/>
      <c r="I258" s="243"/>
      <c r="J258" s="243"/>
      <c r="K258" s="243"/>
      <c r="L258" s="243"/>
      <c r="M258" s="243"/>
      <c r="N258" s="243"/>
      <c r="O258" s="243"/>
      <c r="P258" s="243"/>
      <c r="Q258" s="243"/>
      <c r="R258" s="243"/>
      <c r="S258" s="243"/>
      <c r="T258" s="274"/>
      <c r="U258" s="243"/>
      <c r="V258" s="243"/>
      <c r="W258" s="243"/>
      <c r="X258" s="243"/>
      <c r="Y258" s="243"/>
      <c r="Z258" s="243"/>
      <c r="AA258" s="243"/>
      <c r="AB258" s="243"/>
      <c r="AC258" s="243"/>
      <c r="AD258" s="243"/>
      <c r="AE258" s="243"/>
      <c r="AF258" s="243"/>
      <c r="AG258" s="243"/>
      <c r="AH258" s="243"/>
    </row>
    <row r="259">
      <c r="A259" s="243"/>
      <c r="B259" s="15"/>
      <c r="C259" s="15"/>
      <c r="D259" s="15"/>
      <c r="E259" s="15"/>
      <c r="F259" s="15"/>
      <c r="G259" s="243"/>
      <c r="H259" s="243"/>
      <c r="I259" s="243"/>
      <c r="J259" s="243"/>
      <c r="K259" s="243"/>
      <c r="L259" s="243"/>
      <c r="M259" s="243"/>
      <c r="N259" s="243"/>
      <c r="O259" s="243"/>
      <c r="P259" s="243"/>
      <c r="Q259" s="243"/>
      <c r="R259" s="243"/>
      <c r="S259" s="243"/>
      <c r="T259" s="274"/>
      <c r="U259" s="243"/>
      <c r="V259" s="243"/>
      <c r="W259" s="243"/>
      <c r="X259" s="243"/>
      <c r="Y259" s="243"/>
      <c r="Z259" s="243"/>
      <c r="AA259" s="243"/>
      <c r="AB259" s="243"/>
      <c r="AC259" s="243"/>
      <c r="AD259" s="243"/>
      <c r="AE259" s="243"/>
      <c r="AF259" s="243"/>
      <c r="AG259" s="243"/>
      <c r="AH259" s="243"/>
    </row>
    <row r="260">
      <c r="A260" s="243"/>
      <c r="B260" s="15"/>
      <c r="C260" s="15"/>
      <c r="D260" s="15"/>
      <c r="E260" s="15"/>
      <c r="F260" s="15"/>
      <c r="G260" s="243"/>
      <c r="H260" s="243"/>
      <c r="I260" s="243"/>
      <c r="J260" s="243"/>
      <c r="K260" s="243"/>
      <c r="L260" s="243"/>
      <c r="M260" s="243"/>
      <c r="N260" s="243"/>
      <c r="O260" s="243"/>
      <c r="P260" s="243"/>
      <c r="Q260" s="243"/>
      <c r="R260" s="243"/>
      <c r="S260" s="243"/>
      <c r="T260" s="274"/>
      <c r="U260" s="243"/>
      <c r="V260" s="243"/>
      <c r="W260" s="243"/>
      <c r="X260" s="243"/>
      <c r="Y260" s="243"/>
      <c r="Z260" s="243"/>
      <c r="AA260" s="243"/>
      <c r="AB260" s="243"/>
      <c r="AC260" s="243"/>
      <c r="AD260" s="243"/>
      <c r="AE260" s="243"/>
      <c r="AF260" s="243"/>
      <c r="AG260" s="243"/>
      <c r="AH260" s="243"/>
    </row>
    <row r="261">
      <c r="A261" s="243"/>
      <c r="B261" s="15"/>
      <c r="C261" s="15"/>
      <c r="D261" s="15"/>
      <c r="E261" s="15"/>
      <c r="F261" s="15"/>
      <c r="G261" s="243"/>
      <c r="H261" s="243"/>
      <c r="I261" s="243"/>
      <c r="J261" s="243"/>
      <c r="K261" s="243"/>
      <c r="L261" s="243"/>
      <c r="M261" s="243"/>
      <c r="N261" s="243"/>
      <c r="O261" s="243"/>
      <c r="P261" s="243"/>
      <c r="Q261" s="243"/>
      <c r="R261" s="243"/>
      <c r="S261" s="243"/>
      <c r="T261" s="274"/>
      <c r="U261" s="243"/>
      <c r="V261" s="243"/>
      <c r="W261" s="243"/>
      <c r="X261" s="243"/>
      <c r="Y261" s="243"/>
      <c r="Z261" s="243"/>
      <c r="AA261" s="243"/>
      <c r="AB261" s="243"/>
      <c r="AC261" s="243"/>
      <c r="AD261" s="243"/>
      <c r="AE261" s="243"/>
      <c r="AF261" s="243"/>
      <c r="AG261" s="243"/>
      <c r="AH261" s="243"/>
    </row>
    <row r="262">
      <c r="A262" s="243"/>
      <c r="B262" s="15"/>
      <c r="C262" s="15"/>
      <c r="D262" s="15"/>
      <c r="E262" s="15"/>
      <c r="F262" s="15"/>
      <c r="G262" s="243"/>
      <c r="H262" s="243"/>
      <c r="I262" s="243"/>
      <c r="J262" s="243"/>
      <c r="K262" s="243"/>
      <c r="L262" s="243"/>
      <c r="M262" s="243"/>
      <c r="N262" s="243"/>
      <c r="O262" s="243"/>
      <c r="P262" s="243"/>
      <c r="Q262" s="243"/>
      <c r="R262" s="243"/>
      <c r="S262" s="243"/>
      <c r="T262" s="274"/>
      <c r="U262" s="243"/>
      <c r="V262" s="243"/>
      <c r="W262" s="243"/>
      <c r="X262" s="243"/>
      <c r="Y262" s="243"/>
      <c r="Z262" s="243"/>
      <c r="AA262" s="243"/>
      <c r="AB262" s="243"/>
      <c r="AC262" s="243"/>
      <c r="AD262" s="243"/>
      <c r="AE262" s="243"/>
      <c r="AF262" s="243"/>
      <c r="AG262" s="243"/>
      <c r="AH262" s="243"/>
    </row>
    <row r="263">
      <c r="A263" s="243"/>
      <c r="B263" s="15"/>
      <c r="C263" s="15"/>
      <c r="D263" s="15"/>
      <c r="E263" s="15"/>
      <c r="F263" s="15"/>
      <c r="G263" s="243"/>
      <c r="H263" s="243"/>
      <c r="I263" s="243"/>
      <c r="J263" s="243"/>
      <c r="K263" s="243"/>
      <c r="L263" s="243"/>
      <c r="M263" s="243"/>
      <c r="N263" s="243"/>
      <c r="O263" s="243"/>
      <c r="P263" s="243"/>
      <c r="Q263" s="243"/>
      <c r="R263" s="243"/>
      <c r="S263" s="243"/>
      <c r="T263" s="274"/>
      <c r="U263" s="243"/>
      <c r="V263" s="243"/>
      <c r="W263" s="243"/>
      <c r="X263" s="243"/>
      <c r="Y263" s="243"/>
      <c r="Z263" s="243"/>
      <c r="AA263" s="243"/>
      <c r="AB263" s="243"/>
      <c r="AC263" s="243"/>
      <c r="AD263" s="243"/>
      <c r="AE263" s="243"/>
      <c r="AF263" s="243"/>
      <c r="AG263" s="243"/>
      <c r="AH263" s="243"/>
    </row>
    <row r="264">
      <c r="A264" s="243"/>
      <c r="B264" s="15"/>
      <c r="C264" s="15"/>
      <c r="D264" s="15"/>
      <c r="E264" s="15"/>
      <c r="F264" s="15"/>
      <c r="G264" s="243"/>
      <c r="H264" s="243"/>
      <c r="I264" s="243"/>
      <c r="J264" s="243"/>
      <c r="K264" s="243"/>
      <c r="L264" s="243"/>
      <c r="M264" s="243"/>
      <c r="N264" s="243"/>
      <c r="O264" s="243"/>
      <c r="P264" s="243"/>
      <c r="Q264" s="243"/>
      <c r="R264" s="243"/>
      <c r="S264" s="243"/>
      <c r="T264" s="274"/>
      <c r="U264" s="243"/>
      <c r="V264" s="243"/>
      <c r="W264" s="243"/>
      <c r="X264" s="243"/>
      <c r="Y264" s="243"/>
      <c r="Z264" s="243"/>
      <c r="AA264" s="243"/>
      <c r="AB264" s="243"/>
      <c r="AC264" s="243"/>
      <c r="AD264" s="243"/>
      <c r="AE264" s="243"/>
      <c r="AF264" s="243"/>
      <c r="AG264" s="243"/>
      <c r="AH264" s="243"/>
    </row>
    <row r="265">
      <c r="A265" s="243"/>
      <c r="B265" s="15"/>
      <c r="C265" s="15"/>
      <c r="D265" s="15"/>
      <c r="E265" s="15"/>
      <c r="F265" s="15"/>
      <c r="G265" s="243"/>
      <c r="H265" s="243"/>
      <c r="I265" s="243"/>
      <c r="J265" s="243"/>
      <c r="K265" s="243"/>
      <c r="L265" s="243"/>
      <c r="M265" s="243"/>
      <c r="N265" s="243"/>
      <c r="O265" s="243"/>
      <c r="P265" s="243"/>
      <c r="Q265" s="243"/>
      <c r="R265" s="243"/>
      <c r="S265" s="243"/>
      <c r="T265" s="274"/>
      <c r="U265" s="243"/>
      <c r="V265" s="243"/>
      <c r="W265" s="243"/>
      <c r="X265" s="243"/>
      <c r="Y265" s="243"/>
      <c r="Z265" s="243"/>
      <c r="AA265" s="243"/>
      <c r="AB265" s="243"/>
      <c r="AC265" s="243"/>
      <c r="AD265" s="243"/>
      <c r="AE265" s="243"/>
      <c r="AF265" s="243"/>
      <c r="AG265" s="243"/>
      <c r="AH265" s="243"/>
    </row>
    <row r="266">
      <c r="A266" s="243"/>
      <c r="B266" s="15"/>
      <c r="C266" s="15"/>
      <c r="D266" s="15"/>
      <c r="E266" s="15"/>
      <c r="F266" s="15"/>
      <c r="G266" s="243"/>
      <c r="H266" s="243"/>
      <c r="I266" s="243"/>
      <c r="J266" s="243"/>
      <c r="K266" s="243"/>
      <c r="L266" s="243"/>
      <c r="M266" s="243"/>
      <c r="N266" s="243"/>
      <c r="O266" s="243"/>
      <c r="P266" s="243"/>
      <c r="Q266" s="243"/>
      <c r="R266" s="243"/>
      <c r="S266" s="243"/>
      <c r="T266" s="274"/>
      <c r="U266" s="243"/>
      <c r="V266" s="243"/>
      <c r="W266" s="243"/>
      <c r="X266" s="243"/>
      <c r="Y266" s="243"/>
      <c r="Z266" s="243"/>
      <c r="AA266" s="243"/>
      <c r="AB266" s="243"/>
      <c r="AC266" s="243"/>
      <c r="AD266" s="243"/>
      <c r="AE266" s="243"/>
      <c r="AF266" s="243"/>
      <c r="AG266" s="243"/>
      <c r="AH266" s="243"/>
    </row>
    <row r="267">
      <c r="A267" s="243"/>
      <c r="B267" s="15"/>
      <c r="C267" s="15"/>
      <c r="D267" s="15"/>
      <c r="E267" s="15"/>
      <c r="F267" s="15"/>
      <c r="G267" s="243"/>
      <c r="H267" s="243"/>
      <c r="I267" s="243"/>
      <c r="J267" s="243"/>
      <c r="K267" s="243"/>
      <c r="L267" s="243"/>
      <c r="M267" s="243"/>
      <c r="N267" s="243"/>
      <c r="O267" s="243"/>
      <c r="P267" s="243"/>
      <c r="Q267" s="243"/>
      <c r="R267" s="243"/>
      <c r="S267" s="243"/>
      <c r="T267" s="274"/>
      <c r="U267" s="243"/>
      <c r="V267" s="243"/>
      <c r="W267" s="243"/>
      <c r="X267" s="243"/>
      <c r="Y267" s="243"/>
      <c r="Z267" s="243"/>
      <c r="AA267" s="243"/>
      <c r="AB267" s="243"/>
      <c r="AC267" s="243"/>
      <c r="AD267" s="243"/>
      <c r="AE267" s="243"/>
      <c r="AF267" s="243"/>
      <c r="AG267" s="243"/>
      <c r="AH267" s="243"/>
    </row>
    <row r="268">
      <c r="A268" s="243"/>
      <c r="B268" s="15"/>
      <c r="C268" s="15"/>
      <c r="D268" s="15"/>
      <c r="E268" s="15"/>
      <c r="F268" s="15"/>
      <c r="G268" s="243"/>
      <c r="H268" s="243"/>
      <c r="I268" s="243"/>
      <c r="J268" s="243"/>
      <c r="K268" s="243"/>
      <c r="L268" s="243"/>
      <c r="M268" s="243"/>
      <c r="N268" s="243"/>
      <c r="O268" s="243"/>
      <c r="P268" s="243"/>
      <c r="Q268" s="243"/>
      <c r="R268" s="243"/>
      <c r="S268" s="243"/>
      <c r="T268" s="274"/>
      <c r="U268" s="243"/>
      <c r="V268" s="243"/>
      <c r="W268" s="243"/>
      <c r="X268" s="243"/>
      <c r="Y268" s="243"/>
      <c r="Z268" s="243"/>
      <c r="AA268" s="243"/>
      <c r="AB268" s="243"/>
      <c r="AC268" s="243"/>
      <c r="AD268" s="243"/>
      <c r="AE268" s="243"/>
      <c r="AF268" s="243"/>
      <c r="AG268" s="243"/>
      <c r="AH268" s="243"/>
    </row>
    <row r="269">
      <c r="A269" s="243"/>
      <c r="B269" s="15"/>
      <c r="C269" s="15"/>
      <c r="D269" s="15"/>
      <c r="E269" s="15"/>
      <c r="F269" s="15"/>
      <c r="G269" s="243"/>
      <c r="H269" s="243"/>
      <c r="I269" s="243"/>
      <c r="J269" s="243"/>
      <c r="K269" s="243"/>
      <c r="L269" s="243"/>
      <c r="M269" s="243"/>
      <c r="N269" s="243"/>
      <c r="O269" s="243"/>
      <c r="P269" s="243"/>
      <c r="Q269" s="243"/>
      <c r="R269" s="243"/>
      <c r="S269" s="243"/>
      <c r="T269" s="274"/>
      <c r="U269" s="243"/>
      <c r="V269" s="243"/>
      <c r="W269" s="243"/>
      <c r="X269" s="243"/>
      <c r="Y269" s="243"/>
      <c r="Z269" s="243"/>
      <c r="AA269" s="243"/>
      <c r="AB269" s="243"/>
      <c r="AC269" s="243"/>
      <c r="AD269" s="243"/>
      <c r="AE269" s="243"/>
      <c r="AF269" s="243"/>
      <c r="AG269" s="243"/>
      <c r="AH269" s="243"/>
    </row>
    <row r="270">
      <c r="A270" s="243"/>
      <c r="B270" s="15"/>
      <c r="C270" s="15"/>
      <c r="D270" s="15"/>
      <c r="E270" s="15"/>
      <c r="F270" s="15"/>
      <c r="G270" s="243"/>
      <c r="H270" s="243"/>
      <c r="I270" s="243"/>
      <c r="J270" s="243"/>
      <c r="K270" s="243"/>
      <c r="L270" s="243"/>
      <c r="M270" s="243"/>
      <c r="N270" s="243"/>
      <c r="O270" s="243"/>
      <c r="P270" s="243"/>
      <c r="Q270" s="243"/>
      <c r="R270" s="243"/>
      <c r="S270" s="243"/>
      <c r="T270" s="274"/>
      <c r="U270" s="243"/>
      <c r="V270" s="243"/>
      <c r="W270" s="243"/>
      <c r="X270" s="243"/>
      <c r="Y270" s="243"/>
      <c r="Z270" s="243"/>
      <c r="AA270" s="243"/>
      <c r="AB270" s="243"/>
      <c r="AC270" s="243"/>
      <c r="AD270" s="243"/>
      <c r="AE270" s="243"/>
      <c r="AF270" s="243"/>
      <c r="AG270" s="243"/>
      <c r="AH270" s="243"/>
    </row>
    <row r="271">
      <c r="A271" s="243"/>
      <c r="B271" s="15"/>
      <c r="C271" s="15"/>
      <c r="D271" s="15"/>
      <c r="E271" s="15"/>
      <c r="F271" s="15"/>
      <c r="G271" s="243"/>
      <c r="H271" s="243"/>
      <c r="I271" s="243"/>
      <c r="J271" s="243"/>
      <c r="K271" s="243"/>
      <c r="L271" s="243"/>
      <c r="M271" s="243"/>
      <c r="N271" s="243"/>
      <c r="O271" s="243"/>
      <c r="P271" s="243"/>
      <c r="Q271" s="243"/>
      <c r="R271" s="243"/>
      <c r="S271" s="243"/>
      <c r="T271" s="274"/>
      <c r="U271" s="243"/>
      <c r="V271" s="243"/>
      <c r="W271" s="243"/>
      <c r="X271" s="243"/>
      <c r="Y271" s="243"/>
      <c r="Z271" s="243"/>
      <c r="AA271" s="243"/>
      <c r="AB271" s="243"/>
      <c r="AC271" s="243"/>
      <c r="AD271" s="243"/>
      <c r="AE271" s="243"/>
      <c r="AF271" s="243"/>
      <c r="AG271" s="243"/>
      <c r="AH271" s="243"/>
    </row>
    <row r="272">
      <c r="A272" s="243"/>
      <c r="B272" s="15"/>
      <c r="C272" s="15"/>
      <c r="D272" s="15"/>
      <c r="E272" s="15"/>
      <c r="F272" s="15"/>
      <c r="G272" s="243"/>
      <c r="H272" s="243"/>
      <c r="I272" s="243"/>
      <c r="J272" s="243"/>
      <c r="K272" s="243"/>
      <c r="L272" s="243"/>
      <c r="M272" s="243"/>
      <c r="N272" s="243"/>
      <c r="O272" s="243"/>
      <c r="P272" s="243"/>
      <c r="Q272" s="243"/>
      <c r="R272" s="243"/>
      <c r="S272" s="243"/>
      <c r="T272" s="274"/>
      <c r="U272" s="243"/>
      <c r="V272" s="243"/>
      <c r="W272" s="243"/>
      <c r="X272" s="243"/>
      <c r="Y272" s="243"/>
      <c r="Z272" s="243"/>
      <c r="AA272" s="243"/>
      <c r="AB272" s="243"/>
      <c r="AC272" s="243"/>
      <c r="AD272" s="243"/>
      <c r="AE272" s="243"/>
      <c r="AF272" s="243"/>
      <c r="AG272" s="243"/>
      <c r="AH272" s="243"/>
    </row>
    <row r="273">
      <c r="A273" s="243"/>
      <c r="B273" s="15"/>
      <c r="C273" s="15"/>
      <c r="D273" s="15"/>
      <c r="E273" s="15"/>
      <c r="F273" s="15"/>
      <c r="G273" s="243"/>
      <c r="H273" s="243"/>
      <c r="I273" s="243"/>
      <c r="J273" s="243"/>
      <c r="K273" s="243"/>
      <c r="L273" s="243"/>
      <c r="M273" s="243"/>
      <c r="N273" s="243"/>
      <c r="O273" s="243"/>
      <c r="P273" s="243"/>
      <c r="Q273" s="243"/>
      <c r="R273" s="243"/>
      <c r="S273" s="243"/>
      <c r="T273" s="274"/>
      <c r="U273" s="243"/>
      <c r="V273" s="243"/>
      <c r="W273" s="243"/>
      <c r="X273" s="243"/>
      <c r="Y273" s="243"/>
      <c r="Z273" s="243"/>
      <c r="AA273" s="243"/>
      <c r="AB273" s="243"/>
      <c r="AC273" s="243"/>
      <c r="AD273" s="243"/>
      <c r="AE273" s="243"/>
      <c r="AF273" s="243"/>
      <c r="AG273" s="243"/>
      <c r="AH273" s="243"/>
    </row>
    <row r="274">
      <c r="A274" s="243"/>
      <c r="B274" s="15"/>
      <c r="C274" s="15"/>
      <c r="D274" s="15"/>
      <c r="E274" s="15"/>
      <c r="F274" s="15"/>
      <c r="G274" s="243"/>
      <c r="H274" s="243"/>
      <c r="I274" s="243"/>
      <c r="J274" s="243"/>
      <c r="K274" s="243"/>
      <c r="L274" s="243"/>
      <c r="M274" s="243"/>
      <c r="N274" s="243"/>
      <c r="O274" s="243"/>
      <c r="P274" s="243"/>
      <c r="Q274" s="243"/>
      <c r="R274" s="243"/>
      <c r="S274" s="243"/>
      <c r="T274" s="274"/>
      <c r="U274" s="243"/>
      <c r="V274" s="243"/>
      <c r="W274" s="243"/>
      <c r="X274" s="243"/>
      <c r="Y274" s="243"/>
      <c r="Z274" s="243"/>
      <c r="AA274" s="243"/>
      <c r="AB274" s="243"/>
      <c r="AC274" s="243"/>
      <c r="AD274" s="243"/>
      <c r="AE274" s="243"/>
      <c r="AF274" s="243"/>
      <c r="AG274" s="243"/>
      <c r="AH274" s="243"/>
    </row>
    <row r="275">
      <c r="A275" s="243"/>
      <c r="B275" s="15"/>
      <c r="C275" s="15"/>
      <c r="D275" s="15"/>
      <c r="E275" s="15"/>
      <c r="F275" s="15"/>
      <c r="G275" s="243"/>
      <c r="H275" s="243"/>
      <c r="I275" s="243"/>
      <c r="J275" s="243"/>
      <c r="K275" s="243"/>
      <c r="L275" s="243"/>
      <c r="M275" s="243"/>
      <c r="N275" s="243"/>
      <c r="O275" s="243"/>
      <c r="P275" s="243"/>
      <c r="Q275" s="243"/>
      <c r="R275" s="243"/>
      <c r="S275" s="243"/>
      <c r="T275" s="274"/>
      <c r="U275" s="243"/>
      <c r="V275" s="243"/>
      <c r="W275" s="243"/>
      <c r="X275" s="243"/>
      <c r="Y275" s="243"/>
      <c r="Z275" s="243"/>
      <c r="AA275" s="243"/>
      <c r="AB275" s="243"/>
      <c r="AC275" s="243"/>
      <c r="AD275" s="243"/>
      <c r="AE275" s="243"/>
      <c r="AF275" s="243"/>
      <c r="AG275" s="243"/>
      <c r="AH275" s="243"/>
    </row>
    <row r="276">
      <c r="A276" s="243"/>
      <c r="B276" s="15"/>
      <c r="C276" s="15"/>
      <c r="D276" s="15"/>
      <c r="E276" s="15"/>
      <c r="F276" s="15"/>
      <c r="G276" s="243"/>
      <c r="H276" s="243"/>
      <c r="I276" s="243"/>
      <c r="J276" s="243"/>
      <c r="K276" s="243"/>
      <c r="L276" s="243"/>
      <c r="M276" s="243"/>
      <c r="N276" s="243"/>
      <c r="O276" s="243"/>
      <c r="P276" s="243"/>
      <c r="Q276" s="243"/>
      <c r="R276" s="243"/>
      <c r="S276" s="243"/>
      <c r="T276" s="274"/>
      <c r="U276" s="243"/>
      <c r="V276" s="243"/>
      <c r="W276" s="243"/>
      <c r="X276" s="243"/>
      <c r="Y276" s="243"/>
      <c r="Z276" s="243"/>
      <c r="AA276" s="243"/>
      <c r="AB276" s="243"/>
      <c r="AC276" s="243"/>
      <c r="AD276" s="243"/>
      <c r="AE276" s="243"/>
      <c r="AF276" s="243"/>
      <c r="AG276" s="243"/>
      <c r="AH276" s="243"/>
    </row>
    <row r="277">
      <c r="A277" s="243"/>
      <c r="B277" s="15"/>
      <c r="C277" s="15"/>
      <c r="D277" s="15"/>
      <c r="E277" s="15"/>
      <c r="F277" s="15"/>
      <c r="G277" s="243"/>
      <c r="H277" s="243"/>
      <c r="I277" s="243"/>
      <c r="J277" s="243"/>
      <c r="K277" s="243"/>
      <c r="L277" s="243"/>
      <c r="M277" s="243"/>
      <c r="N277" s="243"/>
      <c r="O277" s="243"/>
      <c r="P277" s="243"/>
      <c r="Q277" s="243"/>
      <c r="R277" s="243"/>
      <c r="S277" s="243"/>
      <c r="T277" s="274"/>
      <c r="U277" s="243"/>
      <c r="V277" s="243"/>
      <c r="W277" s="243"/>
      <c r="X277" s="243"/>
      <c r="Y277" s="243"/>
      <c r="Z277" s="243"/>
      <c r="AA277" s="243"/>
      <c r="AB277" s="243"/>
      <c r="AC277" s="243"/>
      <c r="AD277" s="243"/>
      <c r="AE277" s="243"/>
      <c r="AF277" s="243"/>
      <c r="AG277" s="243"/>
      <c r="AH277" s="243"/>
    </row>
    <row r="278">
      <c r="A278" s="243"/>
      <c r="B278" s="15"/>
      <c r="C278" s="15"/>
      <c r="D278" s="15"/>
      <c r="E278" s="15"/>
      <c r="F278" s="15"/>
      <c r="G278" s="243"/>
      <c r="H278" s="243"/>
      <c r="I278" s="243"/>
      <c r="J278" s="243"/>
      <c r="K278" s="243"/>
      <c r="L278" s="243"/>
      <c r="M278" s="243"/>
      <c r="N278" s="243"/>
      <c r="O278" s="243"/>
      <c r="P278" s="243"/>
      <c r="Q278" s="243"/>
      <c r="R278" s="243"/>
      <c r="S278" s="243"/>
      <c r="T278" s="274"/>
      <c r="U278" s="243"/>
      <c r="V278" s="243"/>
      <c r="W278" s="243"/>
      <c r="X278" s="243"/>
      <c r="Y278" s="243"/>
      <c r="Z278" s="243"/>
      <c r="AA278" s="243"/>
      <c r="AB278" s="243"/>
      <c r="AC278" s="243"/>
      <c r="AD278" s="243"/>
      <c r="AE278" s="243"/>
      <c r="AF278" s="243"/>
      <c r="AG278" s="243"/>
      <c r="AH278" s="243"/>
    </row>
    <row r="279">
      <c r="A279" s="243"/>
      <c r="B279" s="15"/>
      <c r="C279" s="15"/>
      <c r="D279" s="15"/>
      <c r="E279" s="15"/>
      <c r="F279" s="15"/>
      <c r="G279" s="243"/>
      <c r="H279" s="243"/>
      <c r="I279" s="243"/>
      <c r="J279" s="243"/>
      <c r="K279" s="243"/>
      <c r="L279" s="243"/>
      <c r="M279" s="243"/>
      <c r="N279" s="243"/>
      <c r="O279" s="243"/>
      <c r="P279" s="243"/>
      <c r="Q279" s="243"/>
      <c r="R279" s="243"/>
      <c r="S279" s="243"/>
      <c r="T279" s="274"/>
      <c r="U279" s="243"/>
      <c r="V279" s="243"/>
      <c r="W279" s="243"/>
      <c r="X279" s="243"/>
      <c r="Y279" s="243"/>
      <c r="Z279" s="243"/>
      <c r="AA279" s="243"/>
      <c r="AB279" s="243"/>
      <c r="AC279" s="243"/>
      <c r="AD279" s="243"/>
      <c r="AE279" s="243"/>
      <c r="AF279" s="243"/>
      <c r="AG279" s="243"/>
      <c r="AH279" s="243"/>
    </row>
    <row r="280">
      <c r="A280" s="243"/>
      <c r="B280" s="15"/>
      <c r="C280" s="15"/>
      <c r="D280" s="15"/>
      <c r="E280" s="15"/>
      <c r="F280" s="15"/>
      <c r="G280" s="243"/>
      <c r="H280" s="243"/>
      <c r="I280" s="243"/>
      <c r="J280" s="243"/>
      <c r="K280" s="243"/>
      <c r="L280" s="243"/>
      <c r="M280" s="243"/>
      <c r="N280" s="243"/>
      <c r="O280" s="243"/>
      <c r="P280" s="243"/>
      <c r="Q280" s="243"/>
      <c r="R280" s="243"/>
      <c r="S280" s="243"/>
      <c r="T280" s="274"/>
      <c r="U280" s="243"/>
      <c r="V280" s="243"/>
      <c r="W280" s="243"/>
      <c r="X280" s="243"/>
      <c r="Y280" s="243"/>
      <c r="Z280" s="243"/>
      <c r="AA280" s="243"/>
      <c r="AB280" s="243"/>
      <c r="AC280" s="243"/>
      <c r="AD280" s="243"/>
      <c r="AE280" s="243"/>
      <c r="AF280" s="243"/>
      <c r="AG280" s="243"/>
      <c r="AH280" s="243"/>
    </row>
    <row r="281">
      <c r="A281" s="243"/>
      <c r="B281" s="15"/>
      <c r="C281" s="15"/>
      <c r="D281" s="15"/>
      <c r="E281" s="15"/>
      <c r="F281" s="15"/>
      <c r="G281" s="243"/>
      <c r="H281" s="243"/>
      <c r="I281" s="243"/>
      <c r="J281" s="243"/>
      <c r="K281" s="243"/>
      <c r="L281" s="243"/>
      <c r="M281" s="243"/>
      <c r="N281" s="243"/>
      <c r="O281" s="243"/>
      <c r="P281" s="243"/>
      <c r="Q281" s="243"/>
      <c r="R281" s="243"/>
      <c r="S281" s="243"/>
      <c r="T281" s="274"/>
      <c r="U281" s="243"/>
      <c r="V281" s="243"/>
      <c r="W281" s="243"/>
      <c r="X281" s="243"/>
      <c r="Y281" s="243"/>
      <c r="Z281" s="243"/>
      <c r="AA281" s="243"/>
      <c r="AB281" s="243"/>
      <c r="AC281" s="243"/>
      <c r="AD281" s="243"/>
      <c r="AE281" s="243"/>
      <c r="AF281" s="243"/>
      <c r="AG281" s="243"/>
      <c r="AH281" s="243"/>
    </row>
    <row r="282">
      <c r="A282" s="243"/>
      <c r="B282" s="15"/>
      <c r="C282" s="15"/>
      <c r="D282" s="15"/>
      <c r="E282" s="15"/>
      <c r="F282" s="15"/>
      <c r="G282" s="243"/>
      <c r="H282" s="243"/>
      <c r="I282" s="243"/>
      <c r="J282" s="243"/>
      <c r="K282" s="243"/>
      <c r="L282" s="243"/>
      <c r="M282" s="243"/>
      <c r="N282" s="243"/>
      <c r="O282" s="243"/>
      <c r="P282" s="243"/>
      <c r="Q282" s="243"/>
      <c r="R282" s="243"/>
      <c r="S282" s="243"/>
      <c r="T282" s="274"/>
      <c r="U282" s="243"/>
      <c r="V282" s="243"/>
      <c r="W282" s="243"/>
      <c r="X282" s="243"/>
      <c r="Y282" s="243"/>
      <c r="Z282" s="243"/>
      <c r="AA282" s="243"/>
      <c r="AB282" s="243"/>
      <c r="AC282" s="243"/>
      <c r="AD282" s="243"/>
      <c r="AE282" s="243"/>
      <c r="AF282" s="243"/>
      <c r="AG282" s="243"/>
      <c r="AH282" s="243"/>
    </row>
    <row r="283">
      <c r="A283" s="243"/>
      <c r="B283" s="15"/>
      <c r="C283" s="15"/>
      <c r="D283" s="15"/>
      <c r="E283" s="15"/>
      <c r="F283" s="15"/>
      <c r="G283" s="243"/>
      <c r="H283" s="243"/>
      <c r="I283" s="243"/>
      <c r="J283" s="243"/>
      <c r="K283" s="243"/>
      <c r="L283" s="243"/>
      <c r="M283" s="243"/>
      <c r="N283" s="243"/>
      <c r="O283" s="243"/>
      <c r="P283" s="243"/>
      <c r="Q283" s="243"/>
      <c r="R283" s="243"/>
      <c r="S283" s="243"/>
      <c r="T283" s="274"/>
      <c r="U283" s="243"/>
      <c r="V283" s="243"/>
      <c r="W283" s="243"/>
      <c r="X283" s="243"/>
      <c r="Y283" s="243"/>
      <c r="Z283" s="243"/>
      <c r="AA283" s="243"/>
      <c r="AB283" s="243"/>
      <c r="AC283" s="243"/>
      <c r="AD283" s="243"/>
      <c r="AE283" s="243"/>
      <c r="AF283" s="243"/>
      <c r="AG283" s="243"/>
      <c r="AH283" s="243"/>
    </row>
    <row r="284">
      <c r="A284" s="243"/>
      <c r="B284" s="15"/>
      <c r="C284" s="15"/>
      <c r="D284" s="15"/>
      <c r="E284" s="15"/>
      <c r="F284" s="15"/>
      <c r="G284" s="243"/>
      <c r="H284" s="243"/>
      <c r="I284" s="243"/>
      <c r="J284" s="243"/>
      <c r="K284" s="243"/>
      <c r="L284" s="243"/>
      <c r="M284" s="243"/>
      <c r="N284" s="243"/>
      <c r="O284" s="243"/>
      <c r="P284" s="243"/>
      <c r="Q284" s="243"/>
      <c r="R284" s="243"/>
      <c r="S284" s="243"/>
      <c r="T284" s="274"/>
      <c r="U284" s="243"/>
      <c r="V284" s="243"/>
      <c r="W284" s="243"/>
      <c r="X284" s="243"/>
      <c r="Y284" s="243"/>
      <c r="Z284" s="243"/>
      <c r="AA284" s="243"/>
      <c r="AB284" s="243"/>
      <c r="AC284" s="243"/>
      <c r="AD284" s="243"/>
      <c r="AE284" s="243"/>
      <c r="AF284" s="243"/>
      <c r="AG284" s="243"/>
      <c r="AH284" s="243"/>
    </row>
    <row r="285">
      <c r="A285" s="243"/>
      <c r="B285" s="15"/>
      <c r="C285" s="15"/>
      <c r="D285" s="15"/>
      <c r="E285" s="15"/>
      <c r="F285" s="15"/>
      <c r="G285" s="243"/>
      <c r="H285" s="243"/>
      <c r="I285" s="243"/>
      <c r="J285" s="243"/>
      <c r="K285" s="243"/>
      <c r="L285" s="243"/>
      <c r="M285" s="243"/>
      <c r="N285" s="243"/>
      <c r="O285" s="243"/>
      <c r="P285" s="243"/>
      <c r="Q285" s="243"/>
      <c r="R285" s="243"/>
      <c r="S285" s="243"/>
      <c r="T285" s="274"/>
      <c r="U285" s="243"/>
      <c r="V285" s="243"/>
      <c r="W285" s="243"/>
      <c r="X285" s="243"/>
      <c r="Y285" s="243"/>
      <c r="Z285" s="243"/>
      <c r="AA285" s="243"/>
      <c r="AB285" s="243"/>
      <c r="AC285" s="243"/>
      <c r="AD285" s="243"/>
      <c r="AE285" s="243"/>
      <c r="AF285" s="243"/>
      <c r="AG285" s="243"/>
      <c r="AH285" s="243"/>
    </row>
    <row r="286">
      <c r="A286" s="243"/>
      <c r="B286" s="15"/>
      <c r="C286" s="15"/>
      <c r="D286" s="15"/>
      <c r="E286" s="15"/>
      <c r="F286" s="15"/>
      <c r="G286" s="243"/>
      <c r="H286" s="243"/>
      <c r="I286" s="243"/>
      <c r="J286" s="243"/>
      <c r="K286" s="243"/>
      <c r="L286" s="243"/>
      <c r="M286" s="243"/>
      <c r="N286" s="243"/>
      <c r="O286" s="243"/>
      <c r="P286" s="243"/>
      <c r="Q286" s="243"/>
      <c r="R286" s="243"/>
      <c r="S286" s="243"/>
      <c r="T286" s="274"/>
      <c r="U286" s="243"/>
      <c r="V286" s="243"/>
      <c r="W286" s="243"/>
      <c r="X286" s="243"/>
      <c r="Y286" s="243"/>
      <c r="Z286" s="243"/>
      <c r="AA286" s="243"/>
      <c r="AB286" s="243"/>
      <c r="AC286" s="243"/>
      <c r="AD286" s="243"/>
      <c r="AE286" s="243"/>
      <c r="AF286" s="243"/>
      <c r="AG286" s="243"/>
      <c r="AH286" s="243"/>
    </row>
    <row r="287">
      <c r="A287" s="243"/>
      <c r="B287" s="15"/>
      <c r="C287" s="15"/>
      <c r="D287" s="15"/>
      <c r="E287" s="15"/>
      <c r="F287" s="15"/>
      <c r="G287" s="243"/>
      <c r="H287" s="243"/>
      <c r="I287" s="243"/>
      <c r="J287" s="243"/>
      <c r="K287" s="243"/>
      <c r="L287" s="243"/>
      <c r="M287" s="243"/>
      <c r="N287" s="243"/>
      <c r="O287" s="243"/>
      <c r="P287" s="243"/>
      <c r="Q287" s="243"/>
      <c r="R287" s="243"/>
      <c r="S287" s="243"/>
      <c r="T287" s="274"/>
      <c r="U287" s="243"/>
      <c r="V287" s="243"/>
      <c r="W287" s="243"/>
      <c r="X287" s="243"/>
      <c r="Y287" s="243"/>
      <c r="Z287" s="243"/>
      <c r="AA287" s="243"/>
      <c r="AB287" s="243"/>
      <c r="AC287" s="243"/>
      <c r="AD287" s="243"/>
      <c r="AE287" s="243"/>
      <c r="AF287" s="243"/>
      <c r="AG287" s="243"/>
      <c r="AH287" s="243"/>
    </row>
    <row r="288">
      <c r="A288" s="243"/>
      <c r="B288" s="15"/>
      <c r="C288" s="15"/>
      <c r="D288" s="15"/>
      <c r="E288" s="15"/>
      <c r="F288" s="15"/>
      <c r="G288" s="243"/>
      <c r="H288" s="243"/>
      <c r="I288" s="243"/>
      <c r="J288" s="243"/>
      <c r="K288" s="243"/>
      <c r="L288" s="243"/>
      <c r="M288" s="243"/>
      <c r="N288" s="243"/>
      <c r="O288" s="243"/>
      <c r="P288" s="243"/>
      <c r="Q288" s="243"/>
      <c r="R288" s="243"/>
      <c r="S288" s="243"/>
      <c r="T288" s="274"/>
      <c r="U288" s="243"/>
      <c r="V288" s="243"/>
      <c r="W288" s="243"/>
      <c r="X288" s="243"/>
      <c r="Y288" s="243"/>
      <c r="Z288" s="243"/>
      <c r="AA288" s="243"/>
      <c r="AB288" s="243"/>
      <c r="AC288" s="243"/>
      <c r="AD288" s="243"/>
      <c r="AE288" s="243"/>
      <c r="AF288" s="243"/>
      <c r="AG288" s="243"/>
      <c r="AH288" s="243"/>
    </row>
    <row r="289">
      <c r="A289" s="243"/>
      <c r="B289" s="15"/>
      <c r="C289" s="15"/>
      <c r="D289" s="15"/>
      <c r="E289" s="15"/>
      <c r="F289" s="15"/>
      <c r="G289" s="243"/>
      <c r="H289" s="243"/>
      <c r="I289" s="243"/>
      <c r="J289" s="243"/>
      <c r="K289" s="243"/>
      <c r="L289" s="243"/>
      <c r="M289" s="243"/>
      <c r="N289" s="243"/>
      <c r="O289" s="243"/>
      <c r="P289" s="243"/>
      <c r="Q289" s="243"/>
      <c r="R289" s="243"/>
      <c r="S289" s="243"/>
      <c r="T289" s="274"/>
      <c r="U289" s="243"/>
      <c r="V289" s="243"/>
      <c r="W289" s="243"/>
      <c r="X289" s="243"/>
      <c r="Y289" s="243"/>
      <c r="Z289" s="243"/>
      <c r="AA289" s="243"/>
      <c r="AB289" s="243"/>
      <c r="AC289" s="243"/>
      <c r="AD289" s="243"/>
      <c r="AE289" s="243"/>
      <c r="AF289" s="243"/>
      <c r="AG289" s="243"/>
      <c r="AH289" s="243"/>
    </row>
    <row r="290">
      <c r="A290" s="243"/>
      <c r="B290" s="15"/>
      <c r="C290" s="15"/>
      <c r="D290" s="15"/>
      <c r="E290" s="15"/>
      <c r="F290" s="15"/>
      <c r="G290" s="243"/>
      <c r="H290" s="243"/>
      <c r="I290" s="243"/>
      <c r="J290" s="243"/>
      <c r="K290" s="243"/>
      <c r="L290" s="243"/>
      <c r="M290" s="243"/>
      <c r="N290" s="243"/>
      <c r="O290" s="243"/>
      <c r="P290" s="243"/>
      <c r="Q290" s="243"/>
      <c r="R290" s="243"/>
      <c r="S290" s="243"/>
      <c r="T290" s="274"/>
      <c r="U290" s="243"/>
      <c r="V290" s="243"/>
      <c r="W290" s="243"/>
      <c r="X290" s="243"/>
      <c r="Y290" s="243"/>
      <c r="Z290" s="243"/>
      <c r="AA290" s="243"/>
      <c r="AB290" s="243"/>
      <c r="AC290" s="243"/>
      <c r="AD290" s="243"/>
      <c r="AE290" s="243"/>
      <c r="AF290" s="243"/>
      <c r="AG290" s="243"/>
      <c r="AH290" s="243"/>
    </row>
    <row r="291">
      <c r="A291" s="243"/>
      <c r="B291" s="15"/>
      <c r="C291" s="15"/>
      <c r="D291" s="15"/>
      <c r="E291" s="15"/>
      <c r="F291" s="15"/>
      <c r="G291" s="243"/>
      <c r="H291" s="243"/>
      <c r="I291" s="243"/>
      <c r="J291" s="243"/>
      <c r="K291" s="243"/>
      <c r="L291" s="243"/>
      <c r="M291" s="243"/>
      <c r="N291" s="243"/>
      <c r="O291" s="243"/>
      <c r="P291" s="243"/>
      <c r="Q291" s="243"/>
      <c r="R291" s="243"/>
      <c r="S291" s="243"/>
      <c r="T291" s="274"/>
      <c r="U291" s="243"/>
      <c r="V291" s="243"/>
      <c r="W291" s="243"/>
      <c r="X291" s="243"/>
      <c r="Y291" s="243"/>
      <c r="Z291" s="243"/>
      <c r="AA291" s="243"/>
      <c r="AB291" s="243"/>
      <c r="AC291" s="243"/>
      <c r="AD291" s="243"/>
      <c r="AE291" s="243"/>
      <c r="AF291" s="243"/>
      <c r="AG291" s="243"/>
      <c r="AH291" s="243"/>
    </row>
    <row r="292">
      <c r="A292" s="243"/>
      <c r="B292" s="15"/>
      <c r="C292" s="15"/>
      <c r="D292" s="15"/>
      <c r="E292" s="15"/>
      <c r="F292" s="15"/>
      <c r="G292" s="243"/>
      <c r="H292" s="243"/>
      <c r="I292" s="243"/>
      <c r="J292" s="243"/>
      <c r="K292" s="243"/>
      <c r="L292" s="243"/>
      <c r="M292" s="243"/>
      <c r="N292" s="243"/>
      <c r="O292" s="243"/>
      <c r="P292" s="243"/>
      <c r="Q292" s="243"/>
      <c r="R292" s="243"/>
      <c r="S292" s="243"/>
      <c r="T292" s="274"/>
      <c r="U292" s="243"/>
      <c r="V292" s="243"/>
      <c r="W292" s="243"/>
      <c r="X292" s="243"/>
      <c r="Y292" s="243"/>
      <c r="Z292" s="243"/>
      <c r="AA292" s="243"/>
      <c r="AB292" s="243"/>
      <c r="AC292" s="243"/>
      <c r="AD292" s="243"/>
      <c r="AE292" s="243"/>
      <c r="AF292" s="243"/>
      <c r="AG292" s="243"/>
      <c r="AH292" s="243"/>
    </row>
    <row r="293">
      <c r="A293" s="243"/>
      <c r="B293" s="15"/>
      <c r="C293" s="15"/>
      <c r="D293" s="15"/>
      <c r="E293" s="15"/>
      <c r="F293" s="15"/>
      <c r="G293" s="243"/>
      <c r="H293" s="243"/>
      <c r="I293" s="243"/>
      <c r="J293" s="243"/>
      <c r="K293" s="243"/>
      <c r="L293" s="243"/>
      <c r="M293" s="243"/>
      <c r="N293" s="243"/>
      <c r="O293" s="243"/>
      <c r="P293" s="243"/>
      <c r="Q293" s="243"/>
      <c r="R293" s="243"/>
      <c r="S293" s="243"/>
      <c r="T293" s="274"/>
      <c r="U293" s="243"/>
      <c r="V293" s="243"/>
      <c r="W293" s="243"/>
      <c r="X293" s="243"/>
      <c r="Y293" s="243"/>
      <c r="Z293" s="243"/>
      <c r="AA293" s="243"/>
      <c r="AB293" s="243"/>
      <c r="AC293" s="243"/>
      <c r="AD293" s="243"/>
      <c r="AE293" s="243"/>
      <c r="AF293" s="243"/>
      <c r="AG293" s="243"/>
      <c r="AH293" s="243"/>
    </row>
    <row r="294">
      <c r="A294" s="243"/>
      <c r="B294" s="15"/>
      <c r="C294" s="15"/>
      <c r="D294" s="15"/>
      <c r="E294" s="15"/>
      <c r="F294" s="15"/>
      <c r="G294" s="243"/>
      <c r="H294" s="243"/>
      <c r="I294" s="243"/>
      <c r="J294" s="243"/>
      <c r="K294" s="243"/>
      <c r="L294" s="243"/>
      <c r="M294" s="243"/>
      <c r="N294" s="243"/>
      <c r="O294" s="243"/>
      <c r="P294" s="243"/>
      <c r="Q294" s="243"/>
      <c r="R294" s="243"/>
      <c r="S294" s="243"/>
      <c r="T294" s="274"/>
      <c r="U294" s="243"/>
      <c r="V294" s="243"/>
      <c r="W294" s="243"/>
      <c r="X294" s="243"/>
      <c r="Y294" s="243"/>
      <c r="Z294" s="243"/>
      <c r="AA294" s="243"/>
      <c r="AB294" s="243"/>
      <c r="AC294" s="243"/>
      <c r="AD294" s="243"/>
      <c r="AE294" s="243"/>
      <c r="AF294" s="243"/>
      <c r="AG294" s="243"/>
      <c r="AH294" s="243"/>
    </row>
    <row r="295">
      <c r="A295" s="243"/>
      <c r="B295" s="15"/>
      <c r="C295" s="15"/>
      <c r="D295" s="15"/>
      <c r="E295" s="15"/>
      <c r="F295" s="15"/>
      <c r="G295" s="243"/>
      <c r="H295" s="243"/>
      <c r="I295" s="243"/>
      <c r="J295" s="243"/>
      <c r="K295" s="243"/>
      <c r="L295" s="243"/>
      <c r="M295" s="243"/>
      <c r="N295" s="243"/>
      <c r="O295" s="243"/>
      <c r="P295" s="243"/>
      <c r="Q295" s="243"/>
      <c r="R295" s="243"/>
      <c r="S295" s="243"/>
      <c r="T295" s="274"/>
      <c r="U295" s="243"/>
      <c r="V295" s="243"/>
      <c r="W295" s="243"/>
      <c r="X295" s="243"/>
      <c r="Y295" s="243"/>
      <c r="Z295" s="243"/>
      <c r="AA295" s="243"/>
      <c r="AB295" s="243"/>
      <c r="AC295" s="243"/>
      <c r="AD295" s="243"/>
      <c r="AE295" s="243"/>
      <c r="AF295" s="243"/>
      <c r="AG295" s="243"/>
      <c r="AH295" s="243"/>
    </row>
    <row r="296">
      <c r="A296" s="243"/>
      <c r="B296" s="15"/>
      <c r="C296" s="15"/>
      <c r="D296" s="15"/>
      <c r="E296" s="15"/>
      <c r="F296" s="15"/>
      <c r="G296" s="243"/>
      <c r="H296" s="243"/>
      <c r="I296" s="243"/>
      <c r="J296" s="243"/>
      <c r="K296" s="243"/>
      <c r="L296" s="243"/>
      <c r="M296" s="243"/>
      <c r="N296" s="243"/>
      <c r="O296" s="243"/>
      <c r="P296" s="243"/>
      <c r="Q296" s="243"/>
      <c r="R296" s="243"/>
      <c r="S296" s="243"/>
      <c r="T296" s="274"/>
      <c r="U296" s="243"/>
      <c r="V296" s="243"/>
      <c r="W296" s="243"/>
      <c r="X296" s="243"/>
      <c r="Y296" s="243"/>
      <c r="Z296" s="243"/>
      <c r="AA296" s="243"/>
      <c r="AB296" s="243"/>
      <c r="AC296" s="243"/>
      <c r="AD296" s="243"/>
      <c r="AE296" s="243"/>
      <c r="AF296" s="243"/>
      <c r="AG296" s="243"/>
      <c r="AH296" s="243"/>
    </row>
    <row r="297">
      <c r="A297" s="243"/>
      <c r="B297" s="15"/>
      <c r="C297" s="15"/>
      <c r="D297" s="15"/>
      <c r="E297" s="15"/>
      <c r="F297" s="15"/>
      <c r="G297" s="243"/>
      <c r="H297" s="243"/>
      <c r="I297" s="243"/>
      <c r="J297" s="243"/>
      <c r="K297" s="243"/>
      <c r="L297" s="243"/>
      <c r="M297" s="243"/>
      <c r="N297" s="243"/>
      <c r="O297" s="243"/>
      <c r="P297" s="243"/>
      <c r="Q297" s="243"/>
      <c r="R297" s="243"/>
      <c r="S297" s="243"/>
      <c r="T297" s="274"/>
      <c r="U297" s="243"/>
      <c r="V297" s="243"/>
      <c r="W297" s="243"/>
      <c r="X297" s="243"/>
      <c r="Y297" s="243"/>
      <c r="Z297" s="243"/>
      <c r="AA297" s="243"/>
      <c r="AB297" s="243"/>
      <c r="AC297" s="243"/>
      <c r="AD297" s="243"/>
      <c r="AE297" s="243"/>
      <c r="AF297" s="243"/>
      <c r="AG297" s="243"/>
      <c r="AH297" s="243"/>
    </row>
    <row r="298">
      <c r="A298" s="243"/>
      <c r="B298" s="15"/>
      <c r="C298" s="15"/>
      <c r="D298" s="15"/>
      <c r="E298" s="15"/>
      <c r="F298" s="15"/>
      <c r="G298" s="243"/>
      <c r="H298" s="243"/>
      <c r="I298" s="243"/>
      <c r="J298" s="243"/>
      <c r="K298" s="243"/>
      <c r="L298" s="243"/>
      <c r="M298" s="243"/>
      <c r="N298" s="243"/>
      <c r="O298" s="243"/>
      <c r="P298" s="243"/>
      <c r="Q298" s="243"/>
      <c r="R298" s="243"/>
      <c r="S298" s="243"/>
      <c r="T298" s="274"/>
      <c r="U298" s="243"/>
      <c r="V298" s="243"/>
      <c r="W298" s="243"/>
      <c r="X298" s="243"/>
      <c r="Y298" s="243"/>
      <c r="Z298" s="243"/>
      <c r="AA298" s="243"/>
      <c r="AB298" s="243"/>
      <c r="AC298" s="243"/>
      <c r="AD298" s="243"/>
      <c r="AE298" s="243"/>
      <c r="AF298" s="243"/>
      <c r="AG298" s="243"/>
      <c r="AH298" s="243"/>
    </row>
    <row r="299">
      <c r="A299" s="243"/>
      <c r="B299" s="15"/>
      <c r="C299" s="15"/>
      <c r="D299" s="15"/>
      <c r="E299" s="15"/>
      <c r="F299" s="15"/>
      <c r="G299" s="243"/>
      <c r="H299" s="243"/>
      <c r="I299" s="243"/>
      <c r="J299" s="243"/>
      <c r="K299" s="243"/>
      <c r="L299" s="243"/>
      <c r="M299" s="243"/>
      <c r="N299" s="243"/>
      <c r="O299" s="243"/>
      <c r="P299" s="243"/>
      <c r="Q299" s="243"/>
      <c r="R299" s="243"/>
      <c r="S299" s="243"/>
      <c r="T299" s="274"/>
      <c r="U299" s="243"/>
      <c r="V299" s="243"/>
      <c r="W299" s="243"/>
      <c r="X299" s="243"/>
      <c r="Y299" s="243"/>
      <c r="Z299" s="243"/>
      <c r="AA299" s="243"/>
      <c r="AB299" s="243"/>
      <c r="AC299" s="243"/>
      <c r="AD299" s="243"/>
      <c r="AE299" s="243"/>
      <c r="AF299" s="243"/>
      <c r="AG299" s="243"/>
      <c r="AH299" s="243"/>
    </row>
    <row r="300">
      <c r="A300" s="243"/>
      <c r="B300" s="15"/>
      <c r="C300" s="15"/>
      <c r="D300" s="15"/>
      <c r="E300" s="15"/>
      <c r="F300" s="15"/>
      <c r="G300" s="243"/>
      <c r="H300" s="243"/>
      <c r="I300" s="243"/>
      <c r="J300" s="243"/>
      <c r="K300" s="243"/>
      <c r="L300" s="243"/>
      <c r="M300" s="243"/>
      <c r="N300" s="243"/>
      <c r="O300" s="243"/>
      <c r="P300" s="243"/>
      <c r="Q300" s="243"/>
      <c r="R300" s="243"/>
      <c r="S300" s="243"/>
      <c r="T300" s="274"/>
      <c r="U300" s="243"/>
      <c r="V300" s="243"/>
      <c r="W300" s="243"/>
      <c r="X300" s="243"/>
      <c r="Y300" s="243"/>
      <c r="Z300" s="243"/>
      <c r="AA300" s="243"/>
      <c r="AB300" s="243"/>
      <c r="AC300" s="243"/>
      <c r="AD300" s="243"/>
      <c r="AE300" s="243"/>
      <c r="AF300" s="243"/>
      <c r="AG300" s="243"/>
      <c r="AH300" s="243"/>
    </row>
    <row r="301">
      <c r="A301" s="243"/>
      <c r="B301" s="15"/>
      <c r="C301" s="15"/>
      <c r="D301" s="15"/>
      <c r="E301" s="15"/>
      <c r="F301" s="15"/>
      <c r="G301" s="243"/>
      <c r="H301" s="243"/>
      <c r="I301" s="243"/>
      <c r="J301" s="243"/>
      <c r="K301" s="243"/>
      <c r="L301" s="243"/>
      <c r="M301" s="243"/>
      <c r="N301" s="243"/>
      <c r="O301" s="243"/>
      <c r="P301" s="243"/>
      <c r="Q301" s="243"/>
      <c r="R301" s="243"/>
      <c r="S301" s="243"/>
      <c r="T301" s="274"/>
      <c r="U301" s="243"/>
      <c r="V301" s="243"/>
      <c r="W301" s="243"/>
      <c r="X301" s="243"/>
      <c r="Y301" s="243"/>
      <c r="Z301" s="243"/>
      <c r="AA301" s="243"/>
      <c r="AB301" s="243"/>
      <c r="AC301" s="243"/>
      <c r="AD301" s="243"/>
      <c r="AE301" s="243"/>
      <c r="AF301" s="243"/>
      <c r="AG301" s="243"/>
      <c r="AH301" s="243"/>
    </row>
    <row r="302">
      <c r="A302" s="243"/>
      <c r="B302" s="15"/>
      <c r="C302" s="15"/>
      <c r="D302" s="15"/>
      <c r="E302" s="15"/>
      <c r="F302" s="15"/>
      <c r="G302" s="243"/>
      <c r="H302" s="243"/>
      <c r="I302" s="243"/>
      <c r="J302" s="243"/>
      <c r="K302" s="243"/>
      <c r="L302" s="243"/>
      <c r="M302" s="243"/>
      <c r="N302" s="243"/>
      <c r="O302" s="243"/>
      <c r="P302" s="243"/>
      <c r="Q302" s="243"/>
      <c r="R302" s="243"/>
      <c r="S302" s="243"/>
      <c r="T302" s="274"/>
      <c r="U302" s="243"/>
      <c r="V302" s="243"/>
      <c r="W302" s="243"/>
      <c r="X302" s="243"/>
      <c r="Y302" s="243"/>
      <c r="Z302" s="243"/>
      <c r="AA302" s="243"/>
      <c r="AB302" s="243"/>
      <c r="AC302" s="243"/>
      <c r="AD302" s="243"/>
      <c r="AE302" s="243"/>
      <c r="AF302" s="243"/>
      <c r="AG302" s="243"/>
      <c r="AH302" s="243"/>
    </row>
    <row r="303">
      <c r="A303" s="243"/>
      <c r="B303" s="15"/>
      <c r="C303" s="15"/>
      <c r="D303" s="15"/>
      <c r="E303" s="15"/>
      <c r="F303" s="15"/>
      <c r="G303" s="243"/>
      <c r="H303" s="243"/>
      <c r="I303" s="243"/>
      <c r="J303" s="243"/>
      <c r="K303" s="243"/>
      <c r="L303" s="243"/>
      <c r="M303" s="243"/>
      <c r="N303" s="243"/>
      <c r="O303" s="243"/>
      <c r="P303" s="243"/>
      <c r="Q303" s="243"/>
      <c r="R303" s="243"/>
      <c r="S303" s="243"/>
      <c r="T303" s="274"/>
      <c r="U303" s="243"/>
      <c r="V303" s="243"/>
      <c r="W303" s="243"/>
      <c r="X303" s="243"/>
      <c r="Y303" s="243"/>
      <c r="Z303" s="243"/>
      <c r="AA303" s="243"/>
      <c r="AB303" s="243"/>
      <c r="AC303" s="243"/>
      <c r="AD303" s="243"/>
      <c r="AE303" s="243"/>
      <c r="AF303" s="243"/>
      <c r="AG303" s="243"/>
      <c r="AH303" s="243"/>
    </row>
    <row r="304">
      <c r="A304" s="243"/>
      <c r="B304" s="15"/>
      <c r="C304" s="15"/>
      <c r="D304" s="15"/>
      <c r="E304" s="15"/>
      <c r="F304" s="15"/>
      <c r="G304" s="243"/>
      <c r="H304" s="243"/>
      <c r="I304" s="243"/>
      <c r="J304" s="243"/>
      <c r="K304" s="243"/>
      <c r="L304" s="243"/>
      <c r="M304" s="243"/>
      <c r="N304" s="243"/>
      <c r="O304" s="243"/>
      <c r="P304" s="243"/>
      <c r="Q304" s="243"/>
      <c r="R304" s="243"/>
      <c r="S304" s="243"/>
      <c r="T304" s="274"/>
      <c r="U304" s="243"/>
      <c r="V304" s="243"/>
      <c r="W304" s="243"/>
      <c r="X304" s="243"/>
      <c r="Y304" s="243"/>
      <c r="Z304" s="243"/>
      <c r="AA304" s="243"/>
      <c r="AB304" s="243"/>
      <c r="AC304" s="243"/>
      <c r="AD304" s="243"/>
      <c r="AE304" s="243"/>
      <c r="AF304" s="243"/>
      <c r="AG304" s="243"/>
      <c r="AH304" s="243"/>
    </row>
    <row r="305">
      <c r="A305" s="243"/>
      <c r="B305" s="15"/>
      <c r="C305" s="15"/>
      <c r="D305" s="15"/>
      <c r="E305" s="15"/>
      <c r="F305" s="15"/>
      <c r="G305" s="243"/>
      <c r="H305" s="243"/>
      <c r="I305" s="243"/>
      <c r="J305" s="243"/>
      <c r="K305" s="243"/>
      <c r="L305" s="243"/>
      <c r="M305" s="243"/>
      <c r="N305" s="243"/>
      <c r="O305" s="243"/>
      <c r="P305" s="243"/>
      <c r="Q305" s="243"/>
      <c r="R305" s="243"/>
      <c r="S305" s="243"/>
      <c r="T305" s="274"/>
      <c r="U305" s="243"/>
      <c r="V305" s="243"/>
      <c r="W305" s="243"/>
      <c r="X305" s="243"/>
      <c r="Y305" s="243"/>
      <c r="Z305" s="243"/>
      <c r="AA305" s="243"/>
      <c r="AB305" s="243"/>
      <c r="AC305" s="243"/>
      <c r="AD305" s="243"/>
      <c r="AE305" s="243"/>
      <c r="AF305" s="243"/>
      <c r="AG305" s="243"/>
      <c r="AH305" s="243"/>
    </row>
    <row r="306">
      <c r="A306" s="243"/>
      <c r="B306" s="15"/>
      <c r="C306" s="15"/>
      <c r="D306" s="15"/>
      <c r="E306" s="15"/>
      <c r="F306" s="15"/>
      <c r="G306" s="243"/>
      <c r="H306" s="243"/>
      <c r="I306" s="243"/>
      <c r="J306" s="243"/>
      <c r="K306" s="243"/>
      <c r="L306" s="243"/>
      <c r="M306" s="243"/>
      <c r="N306" s="243"/>
      <c r="O306" s="243"/>
      <c r="P306" s="243"/>
      <c r="Q306" s="243"/>
      <c r="R306" s="243"/>
      <c r="S306" s="243"/>
      <c r="T306" s="274"/>
      <c r="U306" s="243"/>
      <c r="V306" s="243"/>
      <c r="W306" s="243"/>
      <c r="X306" s="243"/>
      <c r="Y306" s="243"/>
      <c r="Z306" s="243"/>
      <c r="AA306" s="243"/>
      <c r="AB306" s="243"/>
      <c r="AC306" s="243"/>
      <c r="AD306" s="243"/>
      <c r="AE306" s="243"/>
      <c r="AF306" s="243"/>
      <c r="AG306" s="243"/>
      <c r="AH306" s="243"/>
    </row>
    <row r="307">
      <c r="A307" s="243"/>
      <c r="B307" s="15"/>
      <c r="C307" s="15"/>
      <c r="D307" s="15"/>
      <c r="E307" s="15"/>
      <c r="F307" s="15"/>
      <c r="G307" s="243"/>
      <c r="H307" s="243"/>
      <c r="I307" s="243"/>
      <c r="J307" s="243"/>
      <c r="K307" s="243"/>
      <c r="L307" s="243"/>
      <c r="M307" s="243"/>
      <c r="N307" s="243"/>
      <c r="O307" s="243"/>
      <c r="P307" s="243"/>
      <c r="Q307" s="243"/>
      <c r="R307" s="243"/>
      <c r="S307" s="243"/>
      <c r="T307" s="274"/>
      <c r="U307" s="243"/>
      <c r="V307" s="243"/>
      <c r="W307" s="243"/>
      <c r="X307" s="243"/>
      <c r="Y307" s="243"/>
      <c r="Z307" s="243"/>
      <c r="AA307" s="243"/>
      <c r="AB307" s="243"/>
      <c r="AC307" s="243"/>
      <c r="AD307" s="243"/>
      <c r="AE307" s="243"/>
      <c r="AF307" s="243"/>
      <c r="AG307" s="243"/>
      <c r="AH307" s="243"/>
    </row>
    <row r="308">
      <c r="A308" s="243"/>
      <c r="B308" s="15"/>
      <c r="C308" s="15"/>
      <c r="D308" s="15"/>
      <c r="E308" s="15"/>
      <c r="F308" s="15"/>
      <c r="G308" s="243"/>
      <c r="H308" s="243"/>
      <c r="I308" s="243"/>
      <c r="J308" s="243"/>
      <c r="K308" s="243"/>
      <c r="L308" s="243"/>
      <c r="M308" s="243"/>
      <c r="N308" s="243"/>
      <c r="O308" s="243"/>
      <c r="P308" s="243"/>
      <c r="Q308" s="243"/>
      <c r="R308" s="243"/>
      <c r="S308" s="243"/>
      <c r="T308" s="274"/>
      <c r="U308" s="243"/>
      <c r="V308" s="243"/>
      <c r="W308" s="243"/>
      <c r="X308" s="243"/>
      <c r="Y308" s="243"/>
      <c r="Z308" s="243"/>
      <c r="AA308" s="243"/>
      <c r="AB308" s="243"/>
      <c r="AC308" s="243"/>
      <c r="AD308" s="243"/>
      <c r="AE308" s="243"/>
      <c r="AF308" s="243"/>
      <c r="AG308" s="243"/>
      <c r="AH308" s="243"/>
    </row>
    <row r="309">
      <c r="A309" s="243"/>
      <c r="B309" s="15"/>
      <c r="C309" s="15"/>
      <c r="D309" s="15"/>
      <c r="E309" s="15"/>
      <c r="F309" s="15"/>
      <c r="G309" s="243"/>
      <c r="H309" s="243"/>
      <c r="I309" s="243"/>
      <c r="J309" s="243"/>
      <c r="K309" s="243"/>
      <c r="L309" s="243"/>
      <c r="M309" s="243"/>
      <c r="N309" s="243"/>
      <c r="O309" s="243"/>
      <c r="P309" s="243"/>
      <c r="Q309" s="243"/>
      <c r="R309" s="243"/>
      <c r="S309" s="243"/>
      <c r="T309" s="274"/>
      <c r="U309" s="243"/>
      <c r="V309" s="243"/>
      <c r="W309" s="243"/>
      <c r="X309" s="243"/>
      <c r="Y309" s="243"/>
      <c r="Z309" s="243"/>
      <c r="AA309" s="243"/>
      <c r="AB309" s="243"/>
      <c r="AC309" s="243"/>
      <c r="AD309" s="243"/>
      <c r="AE309" s="243"/>
      <c r="AF309" s="243"/>
      <c r="AG309" s="243"/>
      <c r="AH309" s="243"/>
    </row>
    <row r="310">
      <c r="A310" s="243"/>
      <c r="B310" s="15"/>
      <c r="C310" s="15"/>
      <c r="D310" s="15"/>
      <c r="E310" s="15"/>
      <c r="F310" s="15"/>
      <c r="G310" s="243"/>
      <c r="H310" s="243"/>
      <c r="I310" s="243"/>
      <c r="J310" s="243"/>
      <c r="K310" s="243"/>
      <c r="L310" s="243"/>
      <c r="M310" s="243"/>
      <c r="N310" s="243"/>
      <c r="O310" s="243"/>
      <c r="P310" s="243"/>
      <c r="Q310" s="243"/>
      <c r="R310" s="243"/>
      <c r="S310" s="243"/>
      <c r="T310" s="274"/>
      <c r="U310" s="243"/>
      <c r="V310" s="243"/>
      <c r="W310" s="243"/>
      <c r="X310" s="243"/>
      <c r="Y310" s="243"/>
      <c r="Z310" s="243"/>
      <c r="AA310" s="243"/>
      <c r="AB310" s="243"/>
      <c r="AC310" s="243"/>
      <c r="AD310" s="243"/>
      <c r="AE310" s="243"/>
      <c r="AF310" s="243"/>
      <c r="AG310" s="243"/>
      <c r="AH310" s="243"/>
    </row>
    <row r="311">
      <c r="A311" s="243"/>
      <c r="B311" s="15"/>
      <c r="C311" s="15"/>
      <c r="D311" s="15"/>
      <c r="E311" s="15"/>
      <c r="F311" s="15"/>
      <c r="G311" s="243"/>
      <c r="H311" s="243"/>
      <c r="I311" s="243"/>
      <c r="J311" s="243"/>
      <c r="K311" s="243"/>
      <c r="L311" s="243"/>
      <c r="M311" s="243"/>
      <c r="N311" s="243"/>
      <c r="O311" s="243"/>
      <c r="P311" s="243"/>
      <c r="Q311" s="243"/>
      <c r="R311" s="243"/>
      <c r="S311" s="243"/>
      <c r="T311" s="274"/>
      <c r="U311" s="243"/>
      <c r="V311" s="243"/>
      <c r="W311" s="243"/>
      <c r="X311" s="243"/>
      <c r="Y311" s="243"/>
      <c r="Z311" s="243"/>
      <c r="AA311" s="243"/>
      <c r="AB311" s="243"/>
      <c r="AC311" s="243"/>
      <c r="AD311" s="243"/>
      <c r="AE311" s="243"/>
      <c r="AF311" s="243"/>
      <c r="AG311" s="243"/>
      <c r="AH311" s="243"/>
    </row>
    <row r="312">
      <c r="A312" s="243"/>
      <c r="B312" s="15"/>
      <c r="C312" s="15"/>
      <c r="D312" s="15"/>
      <c r="E312" s="15"/>
      <c r="F312" s="15"/>
      <c r="G312" s="243"/>
      <c r="H312" s="243"/>
      <c r="I312" s="243"/>
      <c r="J312" s="243"/>
      <c r="K312" s="243"/>
      <c r="L312" s="243"/>
      <c r="M312" s="243"/>
      <c r="N312" s="243"/>
      <c r="O312" s="243"/>
      <c r="P312" s="243"/>
      <c r="Q312" s="243"/>
      <c r="R312" s="243"/>
      <c r="S312" s="243"/>
      <c r="T312" s="274"/>
      <c r="U312" s="243"/>
      <c r="V312" s="243"/>
      <c r="W312" s="243"/>
      <c r="X312" s="243"/>
      <c r="Y312" s="243"/>
      <c r="Z312" s="243"/>
      <c r="AA312" s="243"/>
      <c r="AB312" s="243"/>
      <c r="AC312" s="243"/>
      <c r="AD312" s="243"/>
      <c r="AE312" s="243"/>
      <c r="AF312" s="243"/>
      <c r="AG312" s="243"/>
      <c r="AH312" s="243"/>
    </row>
    <row r="313">
      <c r="A313" s="243"/>
      <c r="B313" s="15"/>
      <c r="C313" s="15"/>
      <c r="D313" s="15"/>
      <c r="E313" s="15"/>
      <c r="F313" s="15"/>
      <c r="G313" s="243"/>
      <c r="H313" s="243"/>
      <c r="I313" s="243"/>
      <c r="J313" s="243"/>
      <c r="K313" s="243"/>
      <c r="L313" s="243"/>
      <c r="M313" s="243"/>
      <c r="N313" s="243"/>
      <c r="O313" s="243"/>
      <c r="P313" s="243"/>
      <c r="Q313" s="243"/>
      <c r="R313" s="243"/>
      <c r="S313" s="243"/>
      <c r="T313" s="274"/>
      <c r="U313" s="243"/>
      <c r="V313" s="243"/>
      <c r="W313" s="243"/>
      <c r="X313" s="243"/>
      <c r="Y313" s="243"/>
      <c r="Z313" s="243"/>
      <c r="AA313" s="243"/>
      <c r="AB313" s="243"/>
      <c r="AC313" s="243"/>
      <c r="AD313" s="243"/>
      <c r="AE313" s="243"/>
      <c r="AF313" s="243"/>
      <c r="AG313" s="243"/>
      <c r="AH313" s="243"/>
    </row>
    <row r="314">
      <c r="A314" s="243"/>
      <c r="B314" s="15"/>
      <c r="C314" s="15"/>
      <c r="D314" s="15"/>
      <c r="E314" s="15"/>
      <c r="F314" s="15"/>
      <c r="G314" s="243"/>
      <c r="H314" s="243"/>
      <c r="I314" s="243"/>
      <c r="J314" s="243"/>
      <c r="K314" s="243"/>
      <c r="L314" s="243"/>
      <c r="M314" s="243"/>
      <c r="N314" s="243"/>
      <c r="O314" s="243"/>
      <c r="P314" s="243"/>
      <c r="Q314" s="243"/>
      <c r="R314" s="243"/>
      <c r="S314" s="243"/>
      <c r="T314" s="274"/>
      <c r="U314" s="243"/>
      <c r="V314" s="243"/>
      <c r="W314" s="243"/>
      <c r="X314" s="243"/>
      <c r="Y314" s="243"/>
      <c r="Z314" s="243"/>
      <c r="AA314" s="243"/>
      <c r="AB314" s="243"/>
      <c r="AC314" s="243"/>
      <c r="AD314" s="243"/>
      <c r="AE314" s="243"/>
      <c r="AF314" s="243"/>
      <c r="AG314" s="243"/>
      <c r="AH314" s="243"/>
    </row>
    <row r="315">
      <c r="A315" s="243"/>
      <c r="B315" s="15"/>
      <c r="C315" s="15"/>
      <c r="D315" s="15"/>
      <c r="E315" s="15"/>
      <c r="F315" s="15"/>
      <c r="G315" s="243"/>
      <c r="H315" s="243"/>
      <c r="I315" s="243"/>
      <c r="J315" s="243"/>
      <c r="K315" s="243"/>
      <c r="L315" s="243"/>
      <c r="M315" s="243"/>
      <c r="N315" s="243"/>
      <c r="O315" s="243"/>
      <c r="P315" s="243"/>
      <c r="Q315" s="243"/>
      <c r="R315" s="243"/>
      <c r="S315" s="243"/>
      <c r="T315" s="274"/>
      <c r="U315" s="243"/>
      <c r="V315" s="243"/>
      <c r="W315" s="243"/>
      <c r="X315" s="243"/>
      <c r="Y315" s="243"/>
      <c r="Z315" s="243"/>
      <c r="AA315" s="243"/>
      <c r="AB315" s="243"/>
      <c r="AC315" s="243"/>
      <c r="AD315" s="243"/>
      <c r="AE315" s="243"/>
      <c r="AF315" s="243"/>
      <c r="AG315" s="243"/>
      <c r="AH315" s="243"/>
    </row>
    <row r="316">
      <c r="A316" s="243"/>
      <c r="B316" s="15"/>
      <c r="C316" s="15"/>
      <c r="D316" s="15"/>
      <c r="E316" s="15"/>
      <c r="F316" s="15"/>
      <c r="G316" s="243"/>
      <c r="H316" s="243"/>
      <c r="I316" s="243"/>
      <c r="J316" s="243"/>
      <c r="K316" s="243"/>
      <c r="L316" s="243"/>
      <c r="M316" s="243"/>
      <c r="N316" s="243"/>
      <c r="O316" s="243"/>
      <c r="P316" s="243"/>
      <c r="Q316" s="243"/>
      <c r="R316" s="243"/>
      <c r="S316" s="243"/>
      <c r="T316" s="274"/>
      <c r="U316" s="243"/>
      <c r="V316" s="243"/>
      <c r="W316" s="243"/>
      <c r="X316" s="243"/>
      <c r="Y316" s="243"/>
      <c r="Z316" s="243"/>
      <c r="AA316" s="243"/>
      <c r="AB316" s="243"/>
      <c r="AC316" s="243"/>
      <c r="AD316" s="243"/>
      <c r="AE316" s="243"/>
      <c r="AF316" s="243"/>
      <c r="AG316" s="243"/>
      <c r="AH316" s="243"/>
    </row>
    <row r="317">
      <c r="A317" s="243"/>
      <c r="B317" s="15"/>
      <c r="C317" s="15"/>
      <c r="D317" s="15"/>
      <c r="E317" s="15"/>
      <c r="F317" s="15"/>
      <c r="G317" s="243"/>
      <c r="H317" s="243"/>
      <c r="I317" s="243"/>
      <c r="J317" s="243"/>
      <c r="K317" s="243"/>
      <c r="L317" s="243"/>
      <c r="M317" s="243"/>
      <c r="N317" s="243"/>
      <c r="O317" s="243"/>
      <c r="P317" s="243"/>
      <c r="Q317" s="243"/>
      <c r="R317" s="243"/>
      <c r="S317" s="243"/>
      <c r="T317" s="274"/>
      <c r="U317" s="243"/>
      <c r="V317" s="243"/>
      <c r="W317" s="243"/>
      <c r="X317" s="243"/>
      <c r="Y317" s="243"/>
      <c r="Z317" s="243"/>
      <c r="AA317" s="243"/>
      <c r="AB317" s="243"/>
      <c r="AC317" s="243"/>
      <c r="AD317" s="243"/>
      <c r="AE317" s="243"/>
      <c r="AF317" s="243"/>
      <c r="AG317" s="243"/>
      <c r="AH317" s="243"/>
    </row>
    <row r="318">
      <c r="A318" s="243"/>
      <c r="B318" s="15"/>
      <c r="C318" s="15"/>
      <c r="D318" s="15"/>
      <c r="E318" s="15"/>
      <c r="F318" s="15"/>
      <c r="G318" s="243"/>
      <c r="H318" s="243"/>
      <c r="I318" s="243"/>
      <c r="J318" s="243"/>
      <c r="K318" s="243"/>
      <c r="L318" s="243"/>
      <c r="M318" s="243"/>
      <c r="N318" s="243"/>
      <c r="O318" s="243"/>
      <c r="P318" s="243"/>
      <c r="Q318" s="243"/>
      <c r="R318" s="243"/>
      <c r="S318" s="243"/>
      <c r="T318" s="274"/>
      <c r="U318" s="243"/>
      <c r="V318" s="243"/>
      <c r="W318" s="243"/>
      <c r="X318" s="243"/>
      <c r="Y318" s="243"/>
      <c r="Z318" s="243"/>
      <c r="AA318" s="243"/>
      <c r="AB318" s="243"/>
      <c r="AC318" s="243"/>
      <c r="AD318" s="243"/>
      <c r="AE318" s="243"/>
      <c r="AF318" s="243"/>
      <c r="AG318" s="243"/>
      <c r="AH318" s="243"/>
    </row>
    <row r="319">
      <c r="A319" s="243"/>
      <c r="B319" s="15"/>
      <c r="C319" s="15"/>
      <c r="D319" s="15"/>
      <c r="E319" s="15"/>
      <c r="F319" s="15"/>
      <c r="G319" s="243"/>
      <c r="H319" s="243"/>
      <c r="I319" s="243"/>
      <c r="J319" s="243"/>
      <c r="K319" s="243"/>
      <c r="L319" s="243"/>
      <c r="M319" s="243"/>
      <c r="N319" s="243"/>
      <c r="O319" s="243"/>
      <c r="P319" s="243"/>
      <c r="Q319" s="243"/>
      <c r="R319" s="243"/>
      <c r="S319" s="243"/>
      <c r="T319" s="274"/>
      <c r="U319" s="243"/>
      <c r="V319" s="243"/>
      <c r="W319" s="243"/>
      <c r="X319" s="243"/>
      <c r="Y319" s="243"/>
      <c r="Z319" s="243"/>
      <c r="AA319" s="243"/>
      <c r="AB319" s="243"/>
      <c r="AC319" s="243"/>
      <c r="AD319" s="243"/>
      <c r="AE319" s="243"/>
      <c r="AF319" s="243"/>
      <c r="AG319" s="243"/>
      <c r="AH319" s="243"/>
    </row>
    <row r="320">
      <c r="A320" s="243"/>
      <c r="B320" s="15"/>
      <c r="C320" s="15"/>
      <c r="D320" s="15"/>
      <c r="E320" s="15"/>
      <c r="F320" s="15"/>
      <c r="G320" s="243"/>
      <c r="H320" s="243"/>
      <c r="I320" s="243"/>
      <c r="J320" s="243"/>
      <c r="K320" s="243"/>
      <c r="L320" s="243"/>
      <c r="M320" s="243"/>
      <c r="N320" s="243"/>
      <c r="O320" s="243"/>
      <c r="P320" s="243"/>
      <c r="Q320" s="243"/>
      <c r="R320" s="243"/>
      <c r="S320" s="243"/>
      <c r="T320" s="274"/>
      <c r="U320" s="243"/>
      <c r="V320" s="243"/>
      <c r="W320" s="243"/>
      <c r="X320" s="243"/>
      <c r="Y320" s="243"/>
      <c r="Z320" s="243"/>
      <c r="AA320" s="243"/>
      <c r="AB320" s="243"/>
      <c r="AC320" s="243"/>
      <c r="AD320" s="243"/>
      <c r="AE320" s="243"/>
      <c r="AF320" s="243"/>
      <c r="AG320" s="243"/>
      <c r="AH320" s="243"/>
    </row>
    <row r="321">
      <c r="A321" s="243"/>
      <c r="B321" s="15"/>
      <c r="C321" s="15"/>
      <c r="D321" s="15"/>
      <c r="E321" s="15"/>
      <c r="F321" s="15"/>
      <c r="G321" s="243"/>
      <c r="H321" s="243"/>
      <c r="I321" s="243"/>
      <c r="J321" s="243"/>
      <c r="K321" s="243"/>
      <c r="L321" s="243"/>
      <c r="M321" s="243"/>
      <c r="N321" s="243"/>
      <c r="O321" s="243"/>
      <c r="P321" s="243"/>
      <c r="Q321" s="243"/>
      <c r="R321" s="243"/>
      <c r="S321" s="243"/>
      <c r="T321" s="274"/>
      <c r="U321" s="243"/>
      <c r="V321" s="243"/>
      <c r="W321" s="243"/>
      <c r="X321" s="243"/>
      <c r="Y321" s="243"/>
      <c r="Z321" s="243"/>
      <c r="AA321" s="243"/>
      <c r="AB321" s="243"/>
      <c r="AC321" s="243"/>
      <c r="AD321" s="243"/>
      <c r="AE321" s="243"/>
      <c r="AF321" s="243"/>
      <c r="AG321" s="243"/>
      <c r="AH321" s="243"/>
    </row>
    <row r="322">
      <c r="A322" s="243"/>
      <c r="B322" s="15"/>
      <c r="C322" s="15"/>
      <c r="D322" s="15"/>
      <c r="E322" s="15"/>
      <c r="F322" s="15"/>
      <c r="G322" s="243"/>
      <c r="H322" s="243"/>
      <c r="I322" s="243"/>
      <c r="J322" s="243"/>
      <c r="K322" s="243"/>
      <c r="L322" s="243"/>
      <c r="M322" s="243"/>
      <c r="N322" s="243"/>
      <c r="O322" s="243"/>
      <c r="P322" s="243"/>
      <c r="Q322" s="243"/>
      <c r="R322" s="243"/>
      <c r="S322" s="243"/>
      <c r="T322" s="274"/>
      <c r="U322" s="243"/>
      <c r="V322" s="243"/>
      <c r="W322" s="243"/>
      <c r="X322" s="243"/>
      <c r="Y322" s="243"/>
      <c r="Z322" s="243"/>
      <c r="AA322" s="243"/>
      <c r="AB322" s="243"/>
      <c r="AC322" s="243"/>
      <c r="AD322" s="243"/>
      <c r="AE322" s="243"/>
      <c r="AF322" s="243"/>
      <c r="AG322" s="243"/>
      <c r="AH322" s="243"/>
    </row>
    <row r="323">
      <c r="A323" s="243"/>
      <c r="B323" s="15"/>
      <c r="C323" s="15"/>
      <c r="D323" s="15"/>
      <c r="E323" s="15"/>
      <c r="F323" s="15"/>
      <c r="G323" s="243"/>
      <c r="H323" s="243"/>
      <c r="I323" s="243"/>
      <c r="J323" s="243"/>
      <c r="K323" s="243"/>
      <c r="L323" s="243"/>
      <c r="M323" s="243"/>
      <c r="N323" s="243"/>
      <c r="O323" s="243"/>
      <c r="P323" s="243"/>
      <c r="Q323" s="243"/>
      <c r="R323" s="243"/>
      <c r="S323" s="243"/>
      <c r="T323" s="274"/>
      <c r="U323" s="243"/>
      <c r="V323" s="243"/>
      <c r="W323" s="243"/>
      <c r="X323" s="243"/>
      <c r="Y323" s="243"/>
      <c r="Z323" s="243"/>
      <c r="AA323" s="243"/>
      <c r="AB323" s="243"/>
      <c r="AC323" s="243"/>
      <c r="AD323" s="243"/>
      <c r="AE323" s="243"/>
      <c r="AF323" s="243"/>
      <c r="AG323" s="243"/>
      <c r="AH323" s="243"/>
    </row>
    <row r="324">
      <c r="A324" s="243"/>
      <c r="B324" s="15"/>
      <c r="C324" s="15"/>
      <c r="D324" s="15"/>
      <c r="E324" s="15"/>
      <c r="F324" s="15"/>
      <c r="G324" s="243"/>
      <c r="H324" s="243"/>
      <c r="I324" s="243"/>
      <c r="J324" s="243"/>
      <c r="K324" s="243"/>
      <c r="L324" s="243"/>
      <c r="M324" s="243"/>
      <c r="N324" s="243"/>
      <c r="O324" s="243"/>
      <c r="P324" s="243"/>
      <c r="Q324" s="243"/>
      <c r="R324" s="243"/>
      <c r="S324" s="243"/>
      <c r="T324" s="274"/>
      <c r="U324" s="243"/>
      <c r="V324" s="243"/>
      <c r="W324" s="243"/>
      <c r="X324" s="243"/>
      <c r="Y324" s="243"/>
      <c r="Z324" s="243"/>
      <c r="AA324" s="243"/>
      <c r="AB324" s="243"/>
      <c r="AC324" s="243"/>
      <c r="AD324" s="243"/>
      <c r="AE324" s="243"/>
      <c r="AF324" s="243"/>
      <c r="AG324" s="243"/>
      <c r="AH324" s="243"/>
    </row>
    <row r="325">
      <c r="A325" s="243"/>
      <c r="B325" s="15"/>
      <c r="C325" s="15"/>
      <c r="D325" s="15"/>
      <c r="E325" s="15"/>
      <c r="F325" s="15"/>
      <c r="G325" s="243"/>
      <c r="H325" s="243"/>
      <c r="I325" s="243"/>
      <c r="J325" s="243"/>
      <c r="K325" s="243"/>
      <c r="L325" s="243"/>
      <c r="M325" s="243"/>
      <c r="N325" s="243"/>
      <c r="O325" s="243"/>
      <c r="P325" s="243"/>
      <c r="Q325" s="243"/>
      <c r="R325" s="243"/>
      <c r="S325" s="243"/>
      <c r="T325" s="274"/>
      <c r="U325" s="243"/>
      <c r="V325" s="243"/>
      <c r="W325" s="243"/>
      <c r="X325" s="243"/>
      <c r="Y325" s="243"/>
      <c r="Z325" s="243"/>
      <c r="AA325" s="243"/>
      <c r="AB325" s="243"/>
      <c r="AC325" s="243"/>
      <c r="AD325" s="243"/>
      <c r="AE325" s="243"/>
      <c r="AF325" s="243"/>
      <c r="AG325" s="243"/>
      <c r="AH325" s="243"/>
    </row>
    <row r="326">
      <c r="A326" s="243"/>
      <c r="B326" s="15"/>
      <c r="C326" s="15"/>
      <c r="D326" s="15"/>
      <c r="E326" s="15"/>
      <c r="F326" s="15"/>
      <c r="G326" s="243"/>
      <c r="H326" s="243"/>
      <c r="I326" s="243"/>
      <c r="J326" s="243"/>
      <c r="K326" s="243"/>
      <c r="L326" s="243"/>
      <c r="M326" s="243"/>
      <c r="N326" s="243"/>
      <c r="O326" s="243"/>
      <c r="P326" s="243"/>
      <c r="Q326" s="243"/>
      <c r="R326" s="243"/>
      <c r="S326" s="243"/>
      <c r="T326" s="274"/>
      <c r="U326" s="243"/>
      <c r="V326" s="243"/>
      <c r="W326" s="243"/>
      <c r="X326" s="243"/>
      <c r="Y326" s="243"/>
      <c r="Z326" s="243"/>
      <c r="AA326" s="243"/>
      <c r="AB326" s="243"/>
      <c r="AC326" s="243"/>
      <c r="AD326" s="243"/>
      <c r="AE326" s="243"/>
      <c r="AF326" s="243"/>
      <c r="AG326" s="243"/>
      <c r="AH326" s="243"/>
    </row>
    <row r="327">
      <c r="A327" s="243"/>
      <c r="B327" s="15"/>
      <c r="C327" s="15"/>
      <c r="D327" s="15"/>
      <c r="E327" s="15"/>
      <c r="F327" s="15"/>
      <c r="G327" s="243"/>
      <c r="H327" s="243"/>
      <c r="I327" s="243"/>
      <c r="J327" s="243"/>
      <c r="K327" s="243"/>
      <c r="L327" s="243"/>
      <c r="M327" s="243"/>
      <c r="N327" s="243"/>
      <c r="O327" s="243"/>
      <c r="P327" s="243"/>
      <c r="Q327" s="243"/>
      <c r="R327" s="243"/>
      <c r="S327" s="243"/>
      <c r="T327" s="274"/>
      <c r="U327" s="243"/>
      <c r="V327" s="243"/>
      <c r="W327" s="243"/>
      <c r="X327" s="243"/>
      <c r="Y327" s="243"/>
      <c r="Z327" s="243"/>
      <c r="AA327" s="243"/>
      <c r="AB327" s="243"/>
      <c r="AC327" s="243"/>
      <c r="AD327" s="243"/>
      <c r="AE327" s="243"/>
      <c r="AF327" s="243"/>
      <c r="AG327" s="243"/>
      <c r="AH327" s="243"/>
    </row>
    <row r="328">
      <c r="A328" s="243"/>
      <c r="B328" s="15"/>
      <c r="C328" s="15"/>
      <c r="D328" s="15"/>
      <c r="E328" s="15"/>
      <c r="F328" s="15"/>
      <c r="G328" s="243"/>
      <c r="H328" s="243"/>
      <c r="I328" s="243"/>
      <c r="J328" s="243"/>
      <c r="K328" s="243"/>
      <c r="L328" s="243"/>
      <c r="M328" s="243"/>
      <c r="N328" s="243"/>
      <c r="O328" s="243"/>
      <c r="P328" s="243"/>
      <c r="Q328" s="243"/>
      <c r="R328" s="243"/>
      <c r="S328" s="243"/>
      <c r="T328" s="274"/>
      <c r="U328" s="243"/>
      <c r="V328" s="243"/>
      <c r="W328" s="243"/>
      <c r="X328" s="243"/>
      <c r="Y328" s="243"/>
      <c r="Z328" s="243"/>
      <c r="AA328" s="243"/>
      <c r="AB328" s="243"/>
      <c r="AC328" s="243"/>
      <c r="AD328" s="243"/>
      <c r="AE328" s="243"/>
      <c r="AF328" s="243"/>
      <c r="AG328" s="243"/>
      <c r="AH328" s="243"/>
    </row>
    <row r="329">
      <c r="A329" s="243"/>
      <c r="B329" s="15"/>
      <c r="C329" s="15"/>
      <c r="D329" s="15"/>
      <c r="E329" s="15"/>
      <c r="F329" s="15"/>
      <c r="G329" s="243"/>
      <c r="H329" s="243"/>
      <c r="I329" s="243"/>
      <c r="J329" s="243"/>
      <c r="K329" s="243"/>
      <c r="L329" s="243"/>
      <c r="M329" s="243"/>
      <c r="N329" s="243"/>
      <c r="O329" s="243"/>
      <c r="P329" s="243"/>
      <c r="Q329" s="243"/>
      <c r="R329" s="243"/>
      <c r="S329" s="243"/>
      <c r="T329" s="274"/>
      <c r="U329" s="243"/>
      <c r="V329" s="243"/>
      <c r="W329" s="243"/>
      <c r="X329" s="243"/>
      <c r="Y329" s="243"/>
      <c r="Z329" s="243"/>
      <c r="AA329" s="243"/>
      <c r="AB329" s="243"/>
      <c r="AC329" s="243"/>
      <c r="AD329" s="243"/>
      <c r="AE329" s="243"/>
      <c r="AF329" s="243"/>
      <c r="AG329" s="243"/>
      <c r="AH329" s="243"/>
    </row>
    <row r="330">
      <c r="A330" s="243"/>
      <c r="B330" s="15"/>
      <c r="C330" s="15"/>
      <c r="D330" s="15"/>
      <c r="E330" s="15"/>
      <c r="F330" s="15"/>
      <c r="G330" s="243"/>
      <c r="H330" s="243"/>
      <c r="I330" s="243"/>
      <c r="J330" s="243"/>
      <c r="K330" s="243"/>
      <c r="L330" s="243"/>
      <c r="M330" s="243"/>
      <c r="N330" s="243"/>
      <c r="O330" s="243"/>
      <c r="P330" s="243"/>
      <c r="Q330" s="243"/>
      <c r="R330" s="243"/>
      <c r="S330" s="243"/>
      <c r="T330" s="274"/>
      <c r="U330" s="243"/>
      <c r="V330" s="243"/>
      <c r="W330" s="243"/>
      <c r="X330" s="243"/>
      <c r="Y330" s="243"/>
      <c r="Z330" s="243"/>
      <c r="AA330" s="243"/>
      <c r="AB330" s="243"/>
      <c r="AC330" s="243"/>
      <c r="AD330" s="243"/>
      <c r="AE330" s="243"/>
      <c r="AF330" s="243"/>
      <c r="AG330" s="243"/>
      <c r="AH330" s="243"/>
    </row>
    <row r="331">
      <c r="A331" s="243"/>
      <c r="B331" s="15"/>
      <c r="C331" s="15"/>
      <c r="D331" s="15"/>
      <c r="E331" s="15"/>
      <c r="F331" s="15"/>
      <c r="G331" s="243"/>
      <c r="H331" s="243"/>
      <c r="I331" s="243"/>
      <c r="J331" s="243"/>
      <c r="K331" s="243"/>
      <c r="L331" s="243"/>
      <c r="M331" s="243"/>
      <c r="N331" s="243"/>
      <c r="O331" s="243"/>
      <c r="P331" s="243"/>
      <c r="Q331" s="243"/>
      <c r="R331" s="243"/>
      <c r="S331" s="243"/>
      <c r="T331" s="274"/>
      <c r="U331" s="243"/>
      <c r="V331" s="243"/>
      <c r="W331" s="243"/>
      <c r="X331" s="243"/>
      <c r="Y331" s="243"/>
      <c r="Z331" s="243"/>
      <c r="AA331" s="243"/>
      <c r="AB331" s="243"/>
      <c r="AC331" s="243"/>
      <c r="AD331" s="243"/>
      <c r="AE331" s="243"/>
      <c r="AF331" s="243"/>
      <c r="AG331" s="243"/>
      <c r="AH331" s="243"/>
    </row>
    <row r="332">
      <c r="A332" s="243"/>
      <c r="B332" s="15"/>
      <c r="C332" s="15"/>
      <c r="D332" s="15"/>
      <c r="E332" s="15"/>
      <c r="F332" s="15"/>
      <c r="G332" s="243"/>
      <c r="H332" s="243"/>
      <c r="I332" s="243"/>
      <c r="J332" s="243"/>
      <c r="K332" s="243"/>
      <c r="L332" s="243"/>
      <c r="M332" s="243"/>
      <c r="N332" s="243"/>
      <c r="O332" s="243"/>
      <c r="P332" s="243"/>
      <c r="Q332" s="243"/>
      <c r="R332" s="243"/>
      <c r="S332" s="243"/>
      <c r="T332" s="274"/>
      <c r="U332" s="243"/>
      <c r="V332" s="243"/>
      <c r="W332" s="243"/>
      <c r="X332" s="243"/>
      <c r="Y332" s="243"/>
      <c r="Z332" s="243"/>
      <c r="AA332" s="243"/>
      <c r="AB332" s="243"/>
      <c r="AC332" s="243"/>
      <c r="AD332" s="243"/>
      <c r="AE332" s="243"/>
      <c r="AF332" s="243"/>
      <c r="AG332" s="243"/>
      <c r="AH332" s="243"/>
    </row>
    <row r="333">
      <c r="A333" s="243"/>
      <c r="B333" s="15"/>
      <c r="C333" s="15"/>
      <c r="D333" s="15"/>
      <c r="E333" s="15"/>
      <c r="F333" s="15"/>
      <c r="G333" s="243"/>
      <c r="H333" s="243"/>
      <c r="I333" s="243"/>
      <c r="J333" s="243"/>
      <c r="K333" s="243"/>
      <c r="L333" s="243"/>
      <c r="M333" s="243"/>
      <c r="N333" s="243"/>
      <c r="O333" s="243"/>
      <c r="P333" s="243"/>
      <c r="Q333" s="243"/>
      <c r="R333" s="243"/>
      <c r="S333" s="243"/>
      <c r="T333" s="274"/>
      <c r="U333" s="243"/>
      <c r="V333" s="243"/>
      <c r="W333" s="243"/>
      <c r="X333" s="243"/>
      <c r="Y333" s="243"/>
      <c r="Z333" s="243"/>
      <c r="AA333" s="243"/>
      <c r="AB333" s="243"/>
      <c r="AC333" s="243"/>
      <c r="AD333" s="243"/>
      <c r="AE333" s="243"/>
      <c r="AF333" s="243"/>
      <c r="AG333" s="243"/>
      <c r="AH333" s="243"/>
    </row>
    <row r="334">
      <c r="A334" s="243"/>
      <c r="B334" s="15"/>
      <c r="C334" s="15"/>
      <c r="D334" s="15"/>
      <c r="E334" s="15"/>
      <c r="F334" s="15"/>
      <c r="G334" s="243"/>
      <c r="H334" s="243"/>
      <c r="I334" s="243"/>
      <c r="J334" s="243"/>
      <c r="K334" s="243"/>
      <c r="L334" s="243"/>
      <c r="M334" s="243"/>
      <c r="N334" s="243"/>
      <c r="O334" s="243"/>
      <c r="P334" s="243"/>
      <c r="Q334" s="243"/>
      <c r="R334" s="243"/>
      <c r="S334" s="243"/>
      <c r="T334" s="274"/>
      <c r="U334" s="243"/>
      <c r="V334" s="243"/>
      <c r="W334" s="243"/>
      <c r="X334" s="243"/>
      <c r="Y334" s="243"/>
      <c r="Z334" s="243"/>
      <c r="AA334" s="243"/>
      <c r="AB334" s="243"/>
      <c r="AC334" s="243"/>
      <c r="AD334" s="243"/>
      <c r="AE334" s="243"/>
      <c r="AF334" s="243"/>
      <c r="AG334" s="243"/>
      <c r="AH334" s="243"/>
    </row>
    <row r="335">
      <c r="A335" s="243"/>
      <c r="B335" s="15"/>
      <c r="C335" s="15"/>
      <c r="D335" s="15"/>
      <c r="E335" s="15"/>
      <c r="F335" s="15"/>
      <c r="G335" s="243"/>
      <c r="H335" s="243"/>
      <c r="I335" s="243"/>
      <c r="J335" s="243"/>
      <c r="K335" s="243"/>
      <c r="L335" s="243"/>
      <c r="M335" s="243"/>
      <c r="N335" s="243"/>
      <c r="O335" s="243"/>
      <c r="P335" s="243"/>
      <c r="Q335" s="243"/>
      <c r="R335" s="243"/>
      <c r="S335" s="243"/>
      <c r="T335" s="274"/>
      <c r="U335" s="243"/>
      <c r="V335" s="243"/>
      <c r="W335" s="243"/>
      <c r="X335" s="243"/>
      <c r="Y335" s="243"/>
      <c r="Z335" s="243"/>
      <c r="AA335" s="243"/>
      <c r="AB335" s="243"/>
      <c r="AC335" s="243"/>
      <c r="AD335" s="243"/>
      <c r="AE335" s="243"/>
      <c r="AF335" s="243"/>
      <c r="AG335" s="243"/>
      <c r="AH335" s="243"/>
    </row>
    <row r="336">
      <c r="A336" s="243"/>
      <c r="B336" s="15"/>
      <c r="C336" s="15"/>
      <c r="D336" s="15"/>
      <c r="E336" s="15"/>
      <c r="F336" s="15"/>
      <c r="G336" s="243"/>
      <c r="H336" s="243"/>
      <c r="I336" s="243"/>
      <c r="J336" s="243"/>
      <c r="K336" s="243"/>
      <c r="L336" s="243"/>
      <c r="M336" s="243"/>
      <c r="N336" s="243"/>
      <c r="O336" s="243"/>
      <c r="P336" s="243"/>
      <c r="Q336" s="243"/>
      <c r="R336" s="243"/>
      <c r="S336" s="243"/>
      <c r="T336" s="274"/>
      <c r="U336" s="243"/>
      <c r="V336" s="243"/>
      <c r="W336" s="243"/>
      <c r="X336" s="243"/>
      <c r="Y336" s="243"/>
      <c r="Z336" s="243"/>
      <c r="AA336" s="243"/>
      <c r="AB336" s="243"/>
      <c r="AC336" s="243"/>
      <c r="AD336" s="243"/>
      <c r="AE336" s="243"/>
      <c r="AF336" s="243"/>
      <c r="AG336" s="243"/>
      <c r="AH336" s="243"/>
    </row>
    <row r="337">
      <c r="A337" s="243"/>
      <c r="B337" s="15"/>
      <c r="C337" s="15"/>
      <c r="D337" s="15"/>
      <c r="E337" s="15"/>
      <c r="F337" s="15"/>
      <c r="G337" s="243"/>
      <c r="H337" s="243"/>
      <c r="I337" s="243"/>
      <c r="J337" s="243"/>
      <c r="K337" s="243"/>
      <c r="L337" s="243"/>
      <c r="M337" s="243"/>
      <c r="N337" s="243"/>
      <c r="O337" s="243"/>
      <c r="P337" s="243"/>
      <c r="Q337" s="243"/>
      <c r="R337" s="243"/>
      <c r="S337" s="243"/>
      <c r="T337" s="274"/>
      <c r="U337" s="243"/>
      <c r="V337" s="243"/>
      <c r="W337" s="243"/>
      <c r="X337" s="243"/>
      <c r="Y337" s="243"/>
      <c r="Z337" s="243"/>
      <c r="AA337" s="243"/>
      <c r="AB337" s="243"/>
      <c r="AC337" s="243"/>
      <c r="AD337" s="243"/>
      <c r="AE337" s="243"/>
      <c r="AF337" s="243"/>
      <c r="AG337" s="243"/>
      <c r="AH337" s="243"/>
    </row>
    <row r="338">
      <c r="A338" s="243"/>
      <c r="B338" s="15"/>
      <c r="C338" s="15"/>
      <c r="D338" s="15"/>
      <c r="E338" s="15"/>
      <c r="F338" s="15"/>
      <c r="G338" s="243"/>
      <c r="H338" s="243"/>
      <c r="I338" s="243"/>
      <c r="J338" s="243"/>
      <c r="K338" s="243"/>
      <c r="L338" s="243"/>
      <c r="M338" s="243"/>
      <c r="N338" s="243"/>
      <c r="O338" s="243"/>
      <c r="P338" s="243"/>
      <c r="Q338" s="243"/>
      <c r="R338" s="243"/>
      <c r="S338" s="243"/>
      <c r="T338" s="274"/>
      <c r="U338" s="243"/>
      <c r="V338" s="243"/>
      <c r="W338" s="243"/>
      <c r="X338" s="243"/>
      <c r="Y338" s="243"/>
      <c r="Z338" s="243"/>
      <c r="AA338" s="243"/>
      <c r="AB338" s="243"/>
      <c r="AC338" s="243"/>
      <c r="AD338" s="243"/>
      <c r="AE338" s="243"/>
      <c r="AF338" s="243"/>
      <c r="AG338" s="243"/>
      <c r="AH338" s="243"/>
    </row>
    <row r="339">
      <c r="A339" s="243"/>
      <c r="B339" s="15"/>
      <c r="C339" s="15"/>
      <c r="D339" s="15"/>
      <c r="E339" s="15"/>
      <c r="F339" s="15"/>
      <c r="G339" s="243"/>
      <c r="H339" s="243"/>
      <c r="I339" s="243"/>
      <c r="J339" s="243"/>
      <c r="K339" s="243"/>
      <c r="L339" s="243"/>
      <c r="M339" s="243"/>
      <c r="N339" s="243"/>
      <c r="O339" s="243"/>
      <c r="P339" s="243"/>
      <c r="Q339" s="243"/>
      <c r="R339" s="243"/>
      <c r="S339" s="243"/>
      <c r="T339" s="274"/>
      <c r="U339" s="243"/>
      <c r="V339" s="243"/>
      <c r="W339" s="243"/>
      <c r="X339" s="243"/>
      <c r="Y339" s="243"/>
      <c r="Z339" s="243"/>
      <c r="AA339" s="243"/>
      <c r="AB339" s="243"/>
      <c r="AC339" s="243"/>
      <c r="AD339" s="243"/>
      <c r="AE339" s="243"/>
      <c r="AF339" s="243"/>
      <c r="AG339" s="243"/>
      <c r="AH339" s="243"/>
    </row>
    <row r="340">
      <c r="A340" s="243"/>
      <c r="B340" s="15"/>
      <c r="C340" s="15"/>
      <c r="D340" s="15"/>
      <c r="E340" s="15"/>
      <c r="F340" s="15"/>
      <c r="G340" s="243"/>
      <c r="H340" s="243"/>
      <c r="I340" s="243"/>
      <c r="J340" s="243"/>
      <c r="K340" s="243"/>
      <c r="L340" s="243"/>
      <c r="M340" s="243"/>
      <c r="N340" s="243"/>
      <c r="O340" s="243"/>
      <c r="P340" s="243"/>
      <c r="Q340" s="243"/>
      <c r="R340" s="243"/>
      <c r="S340" s="243"/>
      <c r="T340" s="274"/>
      <c r="U340" s="243"/>
      <c r="V340" s="243"/>
      <c r="W340" s="243"/>
      <c r="X340" s="243"/>
      <c r="Y340" s="243"/>
      <c r="Z340" s="243"/>
      <c r="AA340" s="243"/>
      <c r="AB340" s="243"/>
      <c r="AC340" s="243"/>
      <c r="AD340" s="243"/>
      <c r="AE340" s="243"/>
      <c r="AF340" s="243"/>
      <c r="AG340" s="243"/>
      <c r="AH340" s="243"/>
    </row>
    <row r="341">
      <c r="A341" s="243"/>
      <c r="B341" s="15"/>
      <c r="C341" s="15"/>
      <c r="D341" s="15"/>
      <c r="E341" s="15"/>
      <c r="F341" s="15"/>
      <c r="G341" s="243"/>
      <c r="H341" s="243"/>
      <c r="I341" s="243"/>
      <c r="J341" s="243"/>
      <c r="K341" s="243"/>
      <c r="L341" s="243"/>
      <c r="M341" s="243"/>
      <c r="N341" s="243"/>
      <c r="O341" s="243"/>
      <c r="P341" s="243"/>
      <c r="Q341" s="243"/>
      <c r="R341" s="243"/>
      <c r="S341" s="243"/>
      <c r="T341" s="274"/>
      <c r="U341" s="243"/>
      <c r="V341" s="243"/>
      <c r="W341" s="243"/>
      <c r="X341" s="243"/>
      <c r="Y341" s="243"/>
      <c r="Z341" s="243"/>
      <c r="AA341" s="243"/>
      <c r="AB341" s="243"/>
      <c r="AC341" s="243"/>
      <c r="AD341" s="243"/>
      <c r="AE341" s="243"/>
      <c r="AF341" s="243"/>
      <c r="AG341" s="243"/>
      <c r="AH341" s="243"/>
    </row>
    <row r="342">
      <c r="A342" s="243"/>
      <c r="B342" s="15"/>
      <c r="C342" s="15"/>
      <c r="D342" s="15"/>
      <c r="E342" s="15"/>
      <c r="F342" s="15"/>
      <c r="G342" s="243"/>
      <c r="H342" s="243"/>
      <c r="I342" s="243"/>
      <c r="J342" s="243"/>
      <c r="K342" s="243"/>
      <c r="L342" s="243"/>
      <c r="M342" s="243"/>
      <c r="N342" s="243"/>
      <c r="O342" s="243"/>
      <c r="P342" s="243"/>
      <c r="Q342" s="243"/>
      <c r="R342" s="243"/>
      <c r="S342" s="243"/>
      <c r="T342" s="274"/>
      <c r="U342" s="243"/>
      <c r="V342" s="243"/>
      <c r="W342" s="243"/>
      <c r="X342" s="243"/>
      <c r="Y342" s="243"/>
      <c r="Z342" s="243"/>
      <c r="AA342" s="243"/>
      <c r="AB342" s="243"/>
      <c r="AC342" s="243"/>
      <c r="AD342" s="243"/>
      <c r="AE342" s="243"/>
      <c r="AF342" s="243"/>
      <c r="AG342" s="243"/>
      <c r="AH342" s="243"/>
    </row>
    <row r="343">
      <c r="A343" s="243"/>
      <c r="B343" s="15"/>
      <c r="C343" s="15"/>
      <c r="D343" s="15"/>
      <c r="E343" s="15"/>
      <c r="F343" s="15"/>
      <c r="G343" s="243"/>
      <c r="H343" s="243"/>
      <c r="I343" s="243"/>
      <c r="J343" s="243"/>
      <c r="K343" s="243"/>
      <c r="L343" s="243"/>
      <c r="M343" s="243"/>
      <c r="N343" s="243"/>
      <c r="O343" s="243"/>
      <c r="P343" s="243"/>
      <c r="Q343" s="243"/>
      <c r="R343" s="243"/>
      <c r="S343" s="243"/>
      <c r="T343" s="274"/>
      <c r="U343" s="243"/>
      <c r="V343" s="243"/>
      <c r="W343" s="243"/>
      <c r="X343" s="243"/>
      <c r="Y343" s="243"/>
      <c r="Z343" s="243"/>
      <c r="AA343" s="243"/>
      <c r="AB343" s="243"/>
      <c r="AC343" s="243"/>
      <c r="AD343" s="243"/>
      <c r="AE343" s="243"/>
      <c r="AF343" s="243"/>
      <c r="AG343" s="243"/>
      <c r="AH343" s="243"/>
    </row>
    <row r="344">
      <c r="A344" s="243"/>
      <c r="B344" s="15"/>
      <c r="C344" s="15"/>
      <c r="D344" s="15"/>
      <c r="E344" s="15"/>
      <c r="F344" s="15"/>
      <c r="G344" s="243"/>
      <c r="H344" s="243"/>
      <c r="I344" s="243"/>
      <c r="J344" s="243"/>
      <c r="K344" s="243"/>
      <c r="L344" s="243"/>
      <c r="M344" s="243"/>
      <c r="N344" s="243"/>
      <c r="O344" s="243"/>
      <c r="P344" s="243"/>
      <c r="Q344" s="243"/>
      <c r="R344" s="243"/>
      <c r="S344" s="243"/>
      <c r="T344" s="274"/>
      <c r="U344" s="243"/>
      <c r="V344" s="243"/>
      <c r="W344" s="243"/>
      <c r="X344" s="243"/>
      <c r="Y344" s="243"/>
      <c r="Z344" s="243"/>
      <c r="AA344" s="243"/>
      <c r="AB344" s="243"/>
      <c r="AC344" s="243"/>
      <c r="AD344" s="243"/>
      <c r="AE344" s="243"/>
      <c r="AF344" s="243"/>
      <c r="AG344" s="243"/>
      <c r="AH344" s="243"/>
    </row>
    <row r="345">
      <c r="A345" s="243"/>
      <c r="B345" s="15"/>
      <c r="C345" s="15"/>
      <c r="D345" s="15"/>
      <c r="E345" s="15"/>
      <c r="F345" s="15"/>
      <c r="G345" s="243"/>
      <c r="H345" s="243"/>
      <c r="I345" s="243"/>
      <c r="J345" s="243"/>
      <c r="K345" s="243"/>
      <c r="L345" s="243"/>
      <c r="M345" s="243"/>
      <c r="N345" s="243"/>
      <c r="O345" s="243"/>
      <c r="P345" s="243"/>
      <c r="Q345" s="243"/>
      <c r="R345" s="243"/>
      <c r="S345" s="243"/>
      <c r="T345" s="274"/>
      <c r="U345" s="243"/>
      <c r="V345" s="243"/>
      <c r="W345" s="243"/>
      <c r="X345" s="243"/>
      <c r="Y345" s="243"/>
      <c r="Z345" s="243"/>
      <c r="AA345" s="243"/>
      <c r="AB345" s="243"/>
      <c r="AC345" s="243"/>
      <c r="AD345" s="243"/>
      <c r="AE345" s="243"/>
      <c r="AF345" s="243"/>
      <c r="AG345" s="243"/>
      <c r="AH345" s="243"/>
    </row>
    <row r="346">
      <c r="A346" s="243"/>
      <c r="B346" s="15"/>
      <c r="C346" s="15"/>
      <c r="D346" s="15"/>
      <c r="E346" s="15"/>
      <c r="F346" s="15"/>
      <c r="G346" s="243"/>
      <c r="H346" s="243"/>
      <c r="I346" s="243"/>
      <c r="J346" s="243"/>
      <c r="K346" s="243"/>
      <c r="L346" s="243"/>
      <c r="M346" s="243"/>
      <c r="N346" s="243"/>
      <c r="O346" s="243"/>
      <c r="P346" s="243"/>
      <c r="Q346" s="243"/>
      <c r="R346" s="243"/>
      <c r="S346" s="243"/>
      <c r="T346" s="274"/>
      <c r="U346" s="243"/>
      <c r="V346" s="243"/>
      <c r="W346" s="243"/>
      <c r="X346" s="243"/>
      <c r="Y346" s="243"/>
      <c r="Z346" s="243"/>
      <c r="AA346" s="243"/>
      <c r="AB346" s="243"/>
      <c r="AC346" s="243"/>
      <c r="AD346" s="243"/>
      <c r="AE346" s="243"/>
      <c r="AF346" s="243"/>
      <c r="AG346" s="243"/>
      <c r="AH346" s="243"/>
    </row>
    <row r="347">
      <c r="A347" s="243"/>
      <c r="B347" s="15"/>
      <c r="C347" s="15"/>
      <c r="D347" s="15"/>
      <c r="E347" s="15"/>
      <c r="F347" s="15"/>
      <c r="G347" s="243"/>
      <c r="H347" s="243"/>
      <c r="I347" s="243"/>
      <c r="J347" s="243"/>
      <c r="K347" s="243"/>
      <c r="L347" s="243"/>
      <c r="M347" s="243"/>
      <c r="N347" s="243"/>
      <c r="O347" s="243"/>
      <c r="P347" s="243"/>
      <c r="Q347" s="243"/>
      <c r="R347" s="243"/>
      <c r="S347" s="243"/>
      <c r="T347" s="274"/>
      <c r="U347" s="243"/>
      <c r="V347" s="243"/>
      <c r="W347" s="243"/>
      <c r="X347" s="243"/>
      <c r="Y347" s="243"/>
      <c r="Z347" s="243"/>
      <c r="AA347" s="243"/>
      <c r="AB347" s="243"/>
      <c r="AC347" s="243"/>
      <c r="AD347" s="243"/>
      <c r="AE347" s="243"/>
      <c r="AF347" s="243"/>
      <c r="AG347" s="243"/>
      <c r="AH347" s="243"/>
    </row>
    <row r="348">
      <c r="A348" s="243"/>
      <c r="B348" s="15"/>
      <c r="C348" s="15"/>
      <c r="D348" s="15"/>
      <c r="E348" s="15"/>
      <c r="F348" s="15"/>
      <c r="G348" s="243"/>
      <c r="H348" s="243"/>
      <c r="I348" s="243"/>
      <c r="J348" s="243"/>
      <c r="K348" s="243"/>
      <c r="L348" s="243"/>
      <c r="M348" s="243"/>
      <c r="N348" s="243"/>
      <c r="O348" s="243"/>
      <c r="P348" s="243"/>
      <c r="Q348" s="243"/>
      <c r="R348" s="243"/>
      <c r="S348" s="243"/>
      <c r="T348" s="274"/>
      <c r="U348" s="243"/>
      <c r="V348" s="243"/>
      <c r="W348" s="243"/>
      <c r="X348" s="243"/>
      <c r="Y348" s="243"/>
      <c r="Z348" s="243"/>
      <c r="AA348" s="243"/>
      <c r="AB348" s="243"/>
      <c r="AC348" s="243"/>
      <c r="AD348" s="243"/>
      <c r="AE348" s="243"/>
      <c r="AF348" s="243"/>
      <c r="AG348" s="243"/>
      <c r="AH348" s="243"/>
    </row>
    <row r="349">
      <c r="A349" s="243"/>
      <c r="B349" s="15"/>
      <c r="C349" s="15"/>
      <c r="D349" s="15"/>
      <c r="E349" s="15"/>
      <c r="F349" s="15"/>
      <c r="G349" s="243"/>
      <c r="H349" s="243"/>
      <c r="I349" s="243"/>
      <c r="J349" s="243"/>
      <c r="K349" s="243"/>
      <c r="L349" s="243"/>
      <c r="M349" s="243"/>
      <c r="N349" s="243"/>
      <c r="O349" s="243"/>
      <c r="P349" s="243"/>
      <c r="Q349" s="243"/>
      <c r="R349" s="243"/>
      <c r="S349" s="243"/>
      <c r="T349" s="274"/>
      <c r="U349" s="243"/>
      <c r="V349" s="243"/>
      <c r="W349" s="243"/>
      <c r="X349" s="243"/>
      <c r="Y349" s="243"/>
      <c r="Z349" s="243"/>
      <c r="AA349" s="243"/>
      <c r="AB349" s="243"/>
      <c r="AC349" s="243"/>
      <c r="AD349" s="243"/>
      <c r="AE349" s="243"/>
      <c r="AF349" s="243"/>
      <c r="AG349" s="243"/>
      <c r="AH349" s="243"/>
    </row>
    <row r="350">
      <c r="A350" s="243"/>
      <c r="B350" s="15"/>
      <c r="C350" s="15"/>
      <c r="D350" s="15"/>
      <c r="E350" s="15"/>
      <c r="F350" s="15"/>
      <c r="G350" s="243"/>
      <c r="H350" s="243"/>
      <c r="I350" s="243"/>
      <c r="J350" s="243"/>
      <c r="K350" s="243"/>
      <c r="L350" s="243"/>
      <c r="M350" s="243"/>
      <c r="N350" s="243"/>
      <c r="O350" s="243"/>
      <c r="P350" s="243"/>
      <c r="Q350" s="243"/>
      <c r="R350" s="243"/>
      <c r="S350" s="243"/>
      <c r="T350" s="274"/>
      <c r="U350" s="243"/>
      <c r="V350" s="243"/>
      <c r="W350" s="243"/>
      <c r="X350" s="243"/>
      <c r="Y350" s="243"/>
      <c r="Z350" s="243"/>
      <c r="AA350" s="243"/>
      <c r="AB350" s="243"/>
      <c r="AC350" s="243"/>
      <c r="AD350" s="243"/>
      <c r="AE350" s="243"/>
      <c r="AF350" s="243"/>
      <c r="AG350" s="243"/>
      <c r="AH350" s="243"/>
    </row>
    <row r="351">
      <c r="A351" s="243"/>
      <c r="B351" s="15"/>
      <c r="C351" s="15"/>
      <c r="D351" s="15"/>
      <c r="E351" s="15"/>
      <c r="F351" s="15"/>
      <c r="G351" s="243"/>
      <c r="H351" s="243"/>
      <c r="I351" s="243"/>
      <c r="J351" s="243"/>
      <c r="K351" s="243"/>
      <c r="L351" s="243"/>
      <c r="M351" s="243"/>
      <c r="N351" s="243"/>
      <c r="O351" s="243"/>
      <c r="P351" s="243"/>
      <c r="Q351" s="243"/>
      <c r="R351" s="243"/>
      <c r="S351" s="243"/>
      <c r="T351" s="274"/>
      <c r="U351" s="243"/>
      <c r="V351" s="243"/>
      <c r="W351" s="243"/>
      <c r="X351" s="243"/>
      <c r="Y351" s="243"/>
      <c r="Z351" s="243"/>
      <c r="AA351" s="243"/>
      <c r="AB351" s="243"/>
      <c r="AC351" s="243"/>
      <c r="AD351" s="243"/>
      <c r="AE351" s="243"/>
      <c r="AF351" s="243"/>
      <c r="AG351" s="243"/>
      <c r="AH351" s="243"/>
    </row>
    <row r="352">
      <c r="A352" s="243"/>
      <c r="B352" s="15"/>
      <c r="C352" s="15"/>
      <c r="D352" s="15"/>
      <c r="E352" s="15"/>
      <c r="F352" s="15"/>
      <c r="G352" s="243"/>
      <c r="H352" s="243"/>
      <c r="I352" s="243"/>
      <c r="J352" s="243"/>
      <c r="K352" s="243"/>
      <c r="L352" s="243"/>
      <c r="M352" s="243"/>
      <c r="N352" s="243"/>
      <c r="O352" s="243"/>
      <c r="P352" s="243"/>
      <c r="Q352" s="243"/>
      <c r="R352" s="243"/>
      <c r="S352" s="243"/>
      <c r="T352" s="274"/>
      <c r="U352" s="243"/>
      <c r="V352" s="243"/>
      <c r="W352" s="243"/>
      <c r="X352" s="243"/>
      <c r="Y352" s="243"/>
      <c r="Z352" s="243"/>
      <c r="AA352" s="243"/>
      <c r="AB352" s="243"/>
      <c r="AC352" s="243"/>
      <c r="AD352" s="243"/>
      <c r="AE352" s="243"/>
      <c r="AF352" s="243"/>
      <c r="AG352" s="243"/>
      <c r="AH352" s="243"/>
    </row>
    <row r="353">
      <c r="A353" s="243"/>
      <c r="B353" s="15"/>
      <c r="C353" s="15"/>
      <c r="D353" s="15"/>
      <c r="E353" s="15"/>
      <c r="F353" s="15"/>
      <c r="G353" s="243"/>
      <c r="H353" s="243"/>
      <c r="I353" s="243"/>
      <c r="J353" s="243"/>
      <c r="K353" s="243"/>
      <c r="L353" s="243"/>
      <c r="M353" s="243"/>
      <c r="N353" s="243"/>
      <c r="O353" s="243"/>
      <c r="P353" s="243"/>
      <c r="Q353" s="243"/>
      <c r="R353" s="243"/>
      <c r="S353" s="243"/>
      <c r="T353" s="274"/>
      <c r="U353" s="243"/>
      <c r="V353" s="243"/>
      <c r="W353" s="243"/>
      <c r="X353" s="243"/>
      <c r="Y353" s="243"/>
      <c r="Z353" s="243"/>
      <c r="AA353" s="243"/>
      <c r="AB353" s="243"/>
      <c r="AC353" s="243"/>
      <c r="AD353" s="243"/>
      <c r="AE353" s="243"/>
      <c r="AF353" s="243"/>
      <c r="AG353" s="243"/>
      <c r="AH353" s="243"/>
    </row>
    <row r="354">
      <c r="A354" s="243"/>
      <c r="B354" s="15"/>
      <c r="C354" s="15"/>
      <c r="D354" s="15"/>
      <c r="E354" s="15"/>
      <c r="F354" s="15"/>
      <c r="G354" s="243"/>
      <c r="H354" s="243"/>
      <c r="I354" s="243"/>
      <c r="J354" s="243"/>
      <c r="K354" s="243"/>
      <c r="L354" s="243"/>
      <c r="M354" s="243"/>
      <c r="N354" s="243"/>
      <c r="O354" s="243"/>
      <c r="P354" s="243"/>
      <c r="Q354" s="243"/>
      <c r="R354" s="243"/>
      <c r="S354" s="243"/>
      <c r="T354" s="274"/>
      <c r="U354" s="243"/>
      <c r="V354" s="243"/>
      <c r="W354" s="243"/>
      <c r="X354" s="243"/>
      <c r="Y354" s="243"/>
      <c r="Z354" s="243"/>
      <c r="AA354" s="243"/>
      <c r="AB354" s="243"/>
      <c r="AC354" s="243"/>
      <c r="AD354" s="243"/>
      <c r="AE354" s="243"/>
      <c r="AF354" s="243"/>
      <c r="AG354" s="243"/>
      <c r="AH354" s="243"/>
    </row>
    <row r="355">
      <c r="A355" s="243"/>
      <c r="B355" s="15"/>
      <c r="C355" s="15"/>
      <c r="D355" s="15"/>
      <c r="E355" s="15"/>
      <c r="F355" s="15"/>
      <c r="G355" s="243"/>
      <c r="H355" s="243"/>
      <c r="I355" s="243"/>
      <c r="J355" s="243"/>
      <c r="K355" s="243"/>
      <c r="L355" s="243"/>
      <c r="M355" s="243"/>
      <c r="N355" s="243"/>
      <c r="O355" s="243"/>
      <c r="P355" s="243"/>
      <c r="Q355" s="243"/>
      <c r="R355" s="243"/>
      <c r="S355" s="243"/>
      <c r="T355" s="274"/>
      <c r="U355" s="243"/>
      <c r="V355" s="243"/>
      <c r="W355" s="243"/>
      <c r="X355" s="243"/>
      <c r="Y355" s="243"/>
      <c r="Z355" s="243"/>
      <c r="AA355" s="243"/>
      <c r="AB355" s="243"/>
      <c r="AC355" s="243"/>
      <c r="AD355" s="243"/>
      <c r="AE355" s="243"/>
      <c r="AF355" s="243"/>
      <c r="AG355" s="243"/>
      <c r="AH355" s="243"/>
    </row>
    <row r="356">
      <c r="A356" s="243"/>
      <c r="B356" s="15"/>
      <c r="C356" s="15"/>
      <c r="D356" s="15"/>
      <c r="E356" s="15"/>
      <c r="F356" s="15"/>
      <c r="G356" s="243"/>
      <c r="H356" s="243"/>
      <c r="I356" s="243"/>
      <c r="J356" s="243"/>
      <c r="K356" s="243"/>
      <c r="L356" s="243"/>
      <c r="M356" s="243"/>
      <c r="N356" s="243"/>
      <c r="O356" s="243"/>
      <c r="P356" s="243"/>
      <c r="Q356" s="243"/>
      <c r="R356" s="243"/>
      <c r="S356" s="243"/>
      <c r="T356" s="274"/>
      <c r="U356" s="243"/>
      <c r="V356" s="243"/>
      <c r="W356" s="243"/>
      <c r="X356" s="243"/>
      <c r="Y356" s="243"/>
      <c r="Z356" s="243"/>
      <c r="AA356" s="243"/>
      <c r="AB356" s="243"/>
      <c r="AC356" s="243"/>
      <c r="AD356" s="243"/>
      <c r="AE356" s="243"/>
      <c r="AF356" s="243"/>
      <c r="AG356" s="243"/>
      <c r="AH356" s="243"/>
    </row>
    <row r="357">
      <c r="A357" s="243"/>
      <c r="B357" s="15"/>
      <c r="C357" s="15"/>
      <c r="D357" s="15"/>
      <c r="E357" s="15"/>
      <c r="F357" s="15"/>
      <c r="G357" s="243"/>
      <c r="H357" s="243"/>
      <c r="I357" s="243"/>
      <c r="J357" s="243"/>
      <c r="K357" s="243"/>
      <c r="L357" s="243"/>
      <c r="M357" s="243"/>
      <c r="N357" s="243"/>
      <c r="O357" s="243"/>
      <c r="P357" s="243"/>
      <c r="Q357" s="243"/>
      <c r="R357" s="243"/>
      <c r="S357" s="243"/>
      <c r="T357" s="274"/>
      <c r="U357" s="243"/>
      <c r="V357" s="243"/>
      <c r="W357" s="243"/>
      <c r="X357" s="243"/>
      <c r="Y357" s="243"/>
      <c r="Z357" s="243"/>
      <c r="AA357" s="243"/>
      <c r="AB357" s="243"/>
      <c r="AC357" s="243"/>
      <c r="AD357" s="243"/>
      <c r="AE357" s="243"/>
      <c r="AF357" s="243"/>
      <c r="AG357" s="243"/>
      <c r="AH357" s="243"/>
    </row>
    <row r="358">
      <c r="A358" s="243"/>
      <c r="B358" s="15"/>
      <c r="C358" s="15"/>
      <c r="D358" s="15"/>
      <c r="E358" s="15"/>
      <c r="F358" s="15"/>
      <c r="G358" s="243"/>
      <c r="H358" s="243"/>
      <c r="I358" s="243"/>
      <c r="J358" s="243"/>
      <c r="K358" s="243"/>
      <c r="L358" s="243"/>
      <c r="M358" s="243"/>
      <c r="N358" s="243"/>
      <c r="O358" s="243"/>
      <c r="P358" s="243"/>
      <c r="Q358" s="243"/>
      <c r="R358" s="243"/>
      <c r="S358" s="243"/>
      <c r="T358" s="274"/>
      <c r="U358" s="243"/>
      <c r="V358" s="243"/>
      <c r="W358" s="243"/>
      <c r="X358" s="243"/>
      <c r="Y358" s="243"/>
      <c r="Z358" s="243"/>
      <c r="AA358" s="243"/>
      <c r="AB358" s="243"/>
      <c r="AC358" s="243"/>
      <c r="AD358" s="243"/>
      <c r="AE358" s="243"/>
      <c r="AF358" s="243"/>
      <c r="AG358" s="243"/>
      <c r="AH358" s="243"/>
    </row>
    <row r="359">
      <c r="A359" s="243"/>
      <c r="B359" s="15"/>
      <c r="C359" s="15"/>
      <c r="D359" s="15"/>
      <c r="E359" s="15"/>
      <c r="F359" s="15"/>
      <c r="G359" s="243"/>
      <c r="H359" s="243"/>
      <c r="I359" s="243"/>
      <c r="J359" s="243"/>
      <c r="K359" s="243"/>
      <c r="L359" s="243"/>
      <c r="M359" s="243"/>
      <c r="N359" s="243"/>
      <c r="O359" s="243"/>
      <c r="P359" s="243"/>
      <c r="Q359" s="243"/>
      <c r="R359" s="243"/>
      <c r="S359" s="243"/>
      <c r="T359" s="274"/>
      <c r="U359" s="243"/>
      <c r="V359" s="243"/>
      <c r="W359" s="243"/>
      <c r="X359" s="243"/>
      <c r="Y359" s="243"/>
      <c r="Z359" s="243"/>
      <c r="AA359" s="243"/>
      <c r="AB359" s="243"/>
      <c r="AC359" s="243"/>
      <c r="AD359" s="243"/>
      <c r="AE359" s="243"/>
      <c r="AF359" s="243"/>
      <c r="AG359" s="243"/>
      <c r="AH359" s="243"/>
    </row>
    <row r="360">
      <c r="A360" s="243"/>
      <c r="B360" s="15"/>
      <c r="C360" s="15"/>
      <c r="D360" s="15"/>
      <c r="E360" s="15"/>
      <c r="F360" s="15"/>
      <c r="G360" s="243"/>
      <c r="H360" s="243"/>
      <c r="I360" s="243"/>
      <c r="J360" s="243"/>
      <c r="K360" s="243"/>
      <c r="L360" s="243"/>
      <c r="M360" s="243"/>
      <c r="N360" s="243"/>
      <c r="O360" s="243"/>
      <c r="P360" s="243"/>
      <c r="Q360" s="243"/>
      <c r="R360" s="243"/>
      <c r="S360" s="243"/>
      <c r="T360" s="274"/>
      <c r="U360" s="243"/>
      <c r="V360" s="243"/>
      <c r="W360" s="243"/>
      <c r="X360" s="243"/>
      <c r="Y360" s="243"/>
      <c r="Z360" s="243"/>
      <c r="AA360" s="243"/>
      <c r="AB360" s="243"/>
      <c r="AC360" s="243"/>
      <c r="AD360" s="243"/>
      <c r="AE360" s="243"/>
      <c r="AF360" s="243"/>
      <c r="AG360" s="243"/>
      <c r="AH360" s="243"/>
    </row>
    <row r="361">
      <c r="A361" s="243"/>
      <c r="B361" s="15"/>
      <c r="C361" s="15"/>
      <c r="D361" s="15"/>
      <c r="E361" s="15"/>
      <c r="F361" s="15"/>
      <c r="G361" s="243"/>
      <c r="H361" s="243"/>
      <c r="I361" s="243"/>
      <c r="J361" s="243"/>
      <c r="K361" s="243"/>
      <c r="L361" s="243"/>
      <c r="M361" s="243"/>
      <c r="N361" s="243"/>
      <c r="O361" s="243"/>
      <c r="P361" s="243"/>
      <c r="Q361" s="243"/>
      <c r="R361" s="243"/>
      <c r="S361" s="243"/>
      <c r="T361" s="274"/>
      <c r="U361" s="243"/>
      <c r="V361" s="243"/>
      <c r="W361" s="243"/>
      <c r="X361" s="243"/>
      <c r="Y361" s="243"/>
      <c r="Z361" s="243"/>
      <c r="AA361" s="243"/>
      <c r="AB361" s="243"/>
      <c r="AC361" s="243"/>
      <c r="AD361" s="243"/>
      <c r="AE361" s="243"/>
      <c r="AF361" s="243"/>
      <c r="AG361" s="243"/>
      <c r="AH361" s="243"/>
    </row>
    <row r="362">
      <c r="A362" s="243"/>
      <c r="B362" s="15"/>
      <c r="C362" s="15"/>
      <c r="D362" s="15"/>
      <c r="E362" s="15"/>
      <c r="F362" s="15"/>
      <c r="G362" s="243"/>
      <c r="H362" s="243"/>
      <c r="I362" s="243"/>
      <c r="J362" s="243"/>
      <c r="K362" s="243"/>
      <c r="L362" s="243"/>
      <c r="M362" s="243"/>
      <c r="N362" s="243"/>
      <c r="O362" s="243"/>
      <c r="P362" s="243"/>
      <c r="Q362" s="243"/>
      <c r="R362" s="243"/>
      <c r="S362" s="243"/>
      <c r="T362" s="274"/>
      <c r="U362" s="243"/>
      <c r="V362" s="243"/>
      <c r="W362" s="243"/>
      <c r="X362" s="243"/>
      <c r="Y362" s="243"/>
      <c r="Z362" s="243"/>
      <c r="AA362" s="243"/>
      <c r="AB362" s="243"/>
      <c r="AC362" s="243"/>
      <c r="AD362" s="243"/>
      <c r="AE362" s="243"/>
      <c r="AF362" s="243"/>
      <c r="AG362" s="243"/>
      <c r="AH362" s="243"/>
    </row>
    <row r="363">
      <c r="A363" s="243"/>
      <c r="B363" s="15"/>
      <c r="C363" s="15"/>
      <c r="D363" s="15"/>
      <c r="E363" s="15"/>
      <c r="F363" s="15"/>
      <c r="G363" s="243"/>
      <c r="H363" s="243"/>
      <c r="I363" s="243"/>
      <c r="J363" s="243"/>
      <c r="K363" s="243"/>
      <c r="L363" s="243"/>
      <c r="M363" s="243"/>
      <c r="N363" s="243"/>
      <c r="O363" s="243"/>
      <c r="P363" s="243"/>
      <c r="Q363" s="243"/>
      <c r="R363" s="243"/>
      <c r="S363" s="243"/>
      <c r="T363" s="274"/>
      <c r="U363" s="243"/>
      <c r="V363" s="243"/>
      <c r="W363" s="243"/>
      <c r="X363" s="243"/>
      <c r="Y363" s="243"/>
      <c r="Z363" s="243"/>
      <c r="AA363" s="243"/>
      <c r="AB363" s="243"/>
      <c r="AC363" s="243"/>
      <c r="AD363" s="243"/>
      <c r="AE363" s="243"/>
      <c r="AF363" s="243"/>
      <c r="AG363" s="243"/>
      <c r="AH363" s="243"/>
    </row>
    <row r="364">
      <c r="A364" s="243"/>
      <c r="B364" s="15"/>
      <c r="C364" s="15"/>
      <c r="D364" s="15"/>
      <c r="E364" s="15"/>
      <c r="F364" s="15"/>
      <c r="G364" s="243"/>
      <c r="H364" s="243"/>
      <c r="I364" s="243"/>
      <c r="J364" s="243"/>
      <c r="K364" s="243"/>
      <c r="L364" s="243"/>
      <c r="M364" s="243"/>
      <c r="N364" s="243"/>
      <c r="O364" s="243"/>
      <c r="P364" s="243"/>
      <c r="Q364" s="243"/>
      <c r="R364" s="243"/>
      <c r="S364" s="243"/>
      <c r="T364" s="274"/>
      <c r="U364" s="243"/>
      <c r="V364" s="243"/>
      <c r="W364" s="243"/>
      <c r="X364" s="243"/>
      <c r="Y364" s="243"/>
      <c r="Z364" s="243"/>
      <c r="AA364" s="243"/>
      <c r="AB364" s="243"/>
      <c r="AC364" s="243"/>
      <c r="AD364" s="243"/>
      <c r="AE364" s="243"/>
      <c r="AF364" s="243"/>
      <c r="AG364" s="243"/>
      <c r="AH364" s="243"/>
    </row>
    <row r="365">
      <c r="A365" s="243"/>
      <c r="B365" s="15"/>
      <c r="C365" s="15"/>
      <c r="D365" s="15"/>
      <c r="E365" s="15"/>
      <c r="F365" s="15"/>
      <c r="G365" s="243"/>
      <c r="H365" s="243"/>
      <c r="I365" s="243"/>
      <c r="J365" s="243"/>
      <c r="K365" s="243"/>
      <c r="L365" s="243"/>
      <c r="M365" s="243"/>
      <c r="N365" s="243"/>
      <c r="O365" s="243"/>
      <c r="P365" s="243"/>
      <c r="Q365" s="243"/>
      <c r="R365" s="243"/>
      <c r="S365" s="243"/>
      <c r="T365" s="274"/>
      <c r="U365" s="243"/>
      <c r="V365" s="243"/>
      <c r="W365" s="243"/>
      <c r="X365" s="243"/>
      <c r="Y365" s="243"/>
      <c r="Z365" s="243"/>
      <c r="AA365" s="243"/>
      <c r="AB365" s="243"/>
      <c r="AC365" s="243"/>
      <c r="AD365" s="243"/>
      <c r="AE365" s="243"/>
      <c r="AF365" s="243"/>
      <c r="AG365" s="243"/>
      <c r="AH365" s="243"/>
    </row>
    <row r="366">
      <c r="A366" s="243"/>
      <c r="B366" s="15"/>
      <c r="C366" s="15"/>
      <c r="D366" s="15"/>
      <c r="E366" s="15"/>
      <c r="F366" s="15"/>
      <c r="G366" s="243"/>
      <c r="H366" s="243"/>
      <c r="I366" s="243"/>
      <c r="J366" s="243"/>
      <c r="K366" s="243"/>
      <c r="L366" s="243"/>
      <c r="M366" s="243"/>
      <c r="N366" s="243"/>
      <c r="O366" s="243"/>
      <c r="P366" s="243"/>
      <c r="Q366" s="243"/>
      <c r="R366" s="243"/>
      <c r="S366" s="243"/>
      <c r="T366" s="274"/>
      <c r="U366" s="243"/>
      <c r="V366" s="243"/>
      <c r="W366" s="243"/>
      <c r="X366" s="243"/>
      <c r="Y366" s="243"/>
      <c r="Z366" s="243"/>
      <c r="AA366" s="243"/>
      <c r="AB366" s="243"/>
      <c r="AC366" s="243"/>
      <c r="AD366" s="243"/>
      <c r="AE366" s="243"/>
      <c r="AF366" s="243"/>
      <c r="AG366" s="243"/>
      <c r="AH366" s="243"/>
    </row>
    <row r="367">
      <c r="A367" s="243"/>
      <c r="B367" s="15"/>
      <c r="C367" s="15"/>
      <c r="D367" s="15"/>
      <c r="E367" s="15"/>
      <c r="F367" s="15"/>
      <c r="G367" s="243"/>
      <c r="H367" s="243"/>
      <c r="I367" s="243"/>
      <c r="J367" s="243"/>
      <c r="K367" s="243"/>
      <c r="L367" s="243"/>
      <c r="M367" s="243"/>
      <c r="N367" s="243"/>
      <c r="O367" s="243"/>
      <c r="P367" s="243"/>
      <c r="Q367" s="243"/>
      <c r="R367" s="243"/>
      <c r="S367" s="243"/>
      <c r="T367" s="274"/>
      <c r="U367" s="243"/>
      <c r="V367" s="243"/>
      <c r="W367" s="243"/>
      <c r="X367" s="243"/>
      <c r="Y367" s="243"/>
      <c r="Z367" s="243"/>
      <c r="AA367" s="243"/>
      <c r="AB367" s="243"/>
      <c r="AC367" s="243"/>
      <c r="AD367" s="243"/>
      <c r="AE367" s="243"/>
      <c r="AF367" s="243"/>
      <c r="AG367" s="243"/>
      <c r="AH367" s="243"/>
    </row>
    <row r="368">
      <c r="A368" s="243"/>
      <c r="B368" s="15"/>
      <c r="C368" s="15"/>
      <c r="D368" s="15"/>
      <c r="E368" s="15"/>
      <c r="F368" s="15"/>
      <c r="G368" s="243"/>
      <c r="H368" s="243"/>
      <c r="I368" s="243"/>
      <c r="J368" s="243"/>
      <c r="K368" s="243"/>
      <c r="L368" s="243"/>
      <c r="M368" s="243"/>
      <c r="N368" s="243"/>
      <c r="O368" s="243"/>
      <c r="P368" s="243"/>
      <c r="Q368" s="243"/>
      <c r="R368" s="243"/>
      <c r="S368" s="243"/>
      <c r="T368" s="274"/>
      <c r="U368" s="243"/>
      <c r="V368" s="243"/>
      <c r="W368" s="243"/>
      <c r="X368" s="243"/>
      <c r="Y368" s="243"/>
      <c r="Z368" s="243"/>
      <c r="AA368" s="243"/>
      <c r="AB368" s="243"/>
      <c r="AC368" s="243"/>
      <c r="AD368" s="243"/>
      <c r="AE368" s="243"/>
      <c r="AF368" s="243"/>
      <c r="AG368" s="243"/>
      <c r="AH368" s="243"/>
    </row>
    <row r="369">
      <c r="A369" s="243"/>
      <c r="B369" s="15"/>
      <c r="C369" s="15"/>
      <c r="D369" s="15"/>
      <c r="E369" s="15"/>
      <c r="F369" s="15"/>
      <c r="G369" s="243"/>
      <c r="H369" s="243"/>
      <c r="I369" s="243"/>
      <c r="J369" s="243"/>
      <c r="K369" s="243"/>
      <c r="L369" s="243"/>
      <c r="M369" s="243"/>
      <c r="N369" s="243"/>
      <c r="O369" s="243"/>
      <c r="P369" s="243"/>
      <c r="Q369" s="243"/>
      <c r="R369" s="243"/>
      <c r="S369" s="243"/>
      <c r="T369" s="274"/>
      <c r="U369" s="243"/>
      <c r="V369" s="243"/>
      <c r="W369" s="243"/>
      <c r="X369" s="243"/>
      <c r="Y369" s="243"/>
      <c r="Z369" s="243"/>
      <c r="AA369" s="243"/>
      <c r="AB369" s="243"/>
      <c r="AC369" s="243"/>
      <c r="AD369" s="243"/>
      <c r="AE369" s="243"/>
      <c r="AF369" s="243"/>
      <c r="AG369" s="243"/>
      <c r="AH369" s="243"/>
    </row>
    <row r="370">
      <c r="A370" s="243"/>
      <c r="B370" s="15"/>
      <c r="C370" s="15"/>
      <c r="D370" s="15"/>
      <c r="E370" s="15"/>
      <c r="F370" s="15"/>
      <c r="G370" s="243"/>
      <c r="H370" s="243"/>
      <c r="I370" s="243"/>
      <c r="J370" s="243"/>
      <c r="K370" s="243"/>
      <c r="L370" s="243"/>
      <c r="M370" s="243"/>
      <c r="N370" s="243"/>
      <c r="O370" s="243"/>
      <c r="P370" s="243"/>
      <c r="Q370" s="243"/>
      <c r="R370" s="243"/>
      <c r="S370" s="243"/>
      <c r="T370" s="274"/>
      <c r="U370" s="243"/>
      <c r="V370" s="243"/>
      <c r="W370" s="243"/>
      <c r="X370" s="243"/>
      <c r="Y370" s="243"/>
      <c r="Z370" s="243"/>
      <c r="AA370" s="243"/>
      <c r="AB370" s="243"/>
      <c r="AC370" s="243"/>
      <c r="AD370" s="243"/>
      <c r="AE370" s="243"/>
      <c r="AF370" s="243"/>
      <c r="AG370" s="243"/>
      <c r="AH370" s="243"/>
    </row>
    <row r="371">
      <c r="A371" s="243"/>
      <c r="B371" s="15"/>
      <c r="C371" s="15"/>
      <c r="D371" s="15"/>
      <c r="E371" s="15"/>
      <c r="F371" s="15"/>
      <c r="G371" s="243"/>
      <c r="H371" s="243"/>
      <c r="I371" s="243"/>
      <c r="J371" s="243"/>
      <c r="K371" s="243"/>
      <c r="L371" s="243"/>
      <c r="M371" s="243"/>
      <c r="N371" s="243"/>
      <c r="O371" s="243"/>
      <c r="P371" s="243"/>
      <c r="Q371" s="243"/>
      <c r="R371" s="243"/>
      <c r="S371" s="243"/>
      <c r="T371" s="274"/>
      <c r="U371" s="243"/>
      <c r="V371" s="243"/>
      <c r="W371" s="243"/>
      <c r="X371" s="243"/>
      <c r="Y371" s="243"/>
      <c r="Z371" s="243"/>
      <c r="AA371" s="243"/>
      <c r="AB371" s="243"/>
      <c r="AC371" s="243"/>
      <c r="AD371" s="243"/>
      <c r="AE371" s="243"/>
      <c r="AF371" s="243"/>
      <c r="AG371" s="243"/>
      <c r="AH371" s="243"/>
    </row>
    <row r="372">
      <c r="A372" s="243"/>
      <c r="B372" s="15"/>
      <c r="C372" s="15"/>
      <c r="D372" s="15"/>
      <c r="E372" s="15"/>
      <c r="F372" s="15"/>
      <c r="G372" s="243"/>
      <c r="H372" s="243"/>
      <c r="I372" s="243"/>
      <c r="J372" s="243"/>
      <c r="K372" s="243"/>
      <c r="L372" s="243"/>
      <c r="M372" s="243"/>
      <c r="N372" s="243"/>
      <c r="O372" s="243"/>
      <c r="P372" s="243"/>
      <c r="Q372" s="243"/>
      <c r="R372" s="243"/>
      <c r="S372" s="243"/>
      <c r="T372" s="274"/>
      <c r="U372" s="243"/>
      <c r="V372" s="243"/>
      <c r="W372" s="243"/>
      <c r="X372" s="243"/>
      <c r="Y372" s="243"/>
      <c r="Z372" s="243"/>
      <c r="AA372" s="243"/>
      <c r="AB372" s="243"/>
      <c r="AC372" s="243"/>
      <c r="AD372" s="243"/>
      <c r="AE372" s="243"/>
      <c r="AF372" s="243"/>
      <c r="AG372" s="243"/>
      <c r="AH372" s="243"/>
    </row>
    <row r="373">
      <c r="A373" s="243"/>
      <c r="B373" s="15"/>
      <c r="C373" s="15"/>
      <c r="D373" s="15"/>
      <c r="E373" s="15"/>
      <c r="F373" s="15"/>
      <c r="G373" s="243"/>
      <c r="H373" s="243"/>
      <c r="I373" s="243"/>
      <c r="J373" s="243"/>
      <c r="K373" s="243"/>
      <c r="L373" s="243"/>
      <c r="M373" s="243"/>
      <c r="N373" s="243"/>
      <c r="O373" s="243"/>
      <c r="P373" s="243"/>
      <c r="Q373" s="243"/>
      <c r="R373" s="243"/>
      <c r="S373" s="243"/>
      <c r="T373" s="274"/>
      <c r="U373" s="243"/>
      <c r="V373" s="243"/>
      <c r="W373" s="243"/>
      <c r="X373" s="243"/>
      <c r="Y373" s="243"/>
      <c r="Z373" s="243"/>
      <c r="AA373" s="243"/>
      <c r="AB373" s="243"/>
      <c r="AC373" s="243"/>
      <c r="AD373" s="243"/>
      <c r="AE373" s="243"/>
      <c r="AF373" s="243"/>
      <c r="AG373" s="243"/>
      <c r="AH373" s="243"/>
    </row>
    <row r="374">
      <c r="A374" s="243"/>
      <c r="B374" s="15"/>
      <c r="C374" s="15"/>
      <c r="D374" s="15"/>
      <c r="E374" s="15"/>
      <c r="F374" s="15"/>
      <c r="G374" s="243"/>
      <c r="H374" s="243"/>
      <c r="I374" s="243"/>
      <c r="J374" s="243"/>
      <c r="K374" s="243"/>
      <c r="L374" s="243"/>
      <c r="M374" s="243"/>
      <c r="N374" s="243"/>
      <c r="O374" s="243"/>
      <c r="P374" s="243"/>
      <c r="Q374" s="243"/>
      <c r="R374" s="243"/>
      <c r="S374" s="243"/>
      <c r="T374" s="274"/>
      <c r="U374" s="243"/>
      <c r="V374" s="243"/>
      <c r="W374" s="243"/>
      <c r="X374" s="243"/>
      <c r="Y374" s="243"/>
      <c r="Z374" s="243"/>
      <c r="AA374" s="243"/>
      <c r="AB374" s="243"/>
      <c r="AC374" s="243"/>
      <c r="AD374" s="243"/>
      <c r="AE374" s="243"/>
      <c r="AF374" s="243"/>
      <c r="AG374" s="243"/>
      <c r="AH374" s="243"/>
    </row>
    <row r="375">
      <c r="A375" s="243"/>
      <c r="B375" s="15"/>
      <c r="C375" s="15"/>
      <c r="D375" s="15"/>
      <c r="E375" s="15"/>
      <c r="F375" s="15"/>
      <c r="G375" s="243"/>
      <c r="H375" s="243"/>
      <c r="I375" s="243"/>
      <c r="J375" s="243"/>
      <c r="K375" s="243"/>
      <c r="L375" s="243"/>
      <c r="M375" s="243"/>
      <c r="N375" s="243"/>
      <c r="O375" s="243"/>
      <c r="P375" s="243"/>
      <c r="Q375" s="243"/>
      <c r="R375" s="243"/>
      <c r="S375" s="243"/>
      <c r="T375" s="274"/>
      <c r="U375" s="243"/>
      <c r="V375" s="243"/>
      <c r="W375" s="243"/>
      <c r="X375" s="243"/>
      <c r="Y375" s="243"/>
      <c r="Z375" s="243"/>
      <c r="AA375" s="243"/>
      <c r="AB375" s="243"/>
      <c r="AC375" s="243"/>
      <c r="AD375" s="243"/>
      <c r="AE375" s="243"/>
      <c r="AF375" s="243"/>
      <c r="AG375" s="243"/>
      <c r="AH375" s="243"/>
    </row>
    <row r="376">
      <c r="A376" s="243"/>
      <c r="B376" s="15"/>
      <c r="C376" s="15"/>
      <c r="D376" s="15"/>
      <c r="E376" s="15"/>
      <c r="F376" s="15"/>
      <c r="G376" s="243"/>
      <c r="H376" s="243"/>
      <c r="I376" s="243"/>
      <c r="J376" s="243"/>
      <c r="K376" s="243"/>
      <c r="L376" s="243"/>
      <c r="M376" s="243"/>
      <c r="N376" s="243"/>
      <c r="O376" s="243"/>
      <c r="P376" s="243"/>
      <c r="Q376" s="243"/>
      <c r="R376" s="243"/>
      <c r="S376" s="243"/>
      <c r="T376" s="274"/>
      <c r="U376" s="243"/>
      <c r="V376" s="243"/>
      <c r="W376" s="243"/>
      <c r="X376" s="243"/>
      <c r="Y376" s="243"/>
      <c r="Z376" s="243"/>
      <c r="AA376" s="243"/>
      <c r="AB376" s="243"/>
      <c r="AC376" s="243"/>
      <c r="AD376" s="243"/>
      <c r="AE376" s="243"/>
      <c r="AF376" s="243"/>
      <c r="AG376" s="243"/>
      <c r="AH376" s="243"/>
    </row>
    <row r="377">
      <c r="A377" s="243"/>
      <c r="B377" s="15"/>
      <c r="C377" s="15"/>
      <c r="D377" s="15"/>
      <c r="E377" s="15"/>
      <c r="F377" s="15"/>
      <c r="G377" s="243"/>
      <c r="H377" s="243"/>
      <c r="I377" s="243"/>
      <c r="J377" s="243"/>
      <c r="K377" s="243"/>
      <c r="L377" s="243"/>
      <c r="M377" s="243"/>
      <c r="N377" s="243"/>
      <c r="O377" s="243"/>
      <c r="P377" s="243"/>
      <c r="Q377" s="243"/>
      <c r="R377" s="243"/>
      <c r="S377" s="243"/>
      <c r="T377" s="274"/>
      <c r="U377" s="243"/>
      <c r="V377" s="243"/>
      <c r="W377" s="243"/>
      <c r="X377" s="243"/>
      <c r="Y377" s="243"/>
      <c r="Z377" s="243"/>
      <c r="AA377" s="243"/>
      <c r="AB377" s="243"/>
      <c r="AC377" s="243"/>
      <c r="AD377" s="243"/>
      <c r="AE377" s="243"/>
      <c r="AF377" s="243"/>
      <c r="AG377" s="243"/>
      <c r="AH377" s="243"/>
    </row>
    <row r="378">
      <c r="A378" s="243"/>
      <c r="B378" s="15"/>
      <c r="C378" s="15"/>
      <c r="D378" s="15"/>
      <c r="E378" s="15"/>
      <c r="F378" s="15"/>
      <c r="G378" s="243"/>
      <c r="H378" s="243"/>
      <c r="I378" s="243"/>
      <c r="J378" s="243"/>
      <c r="K378" s="243"/>
      <c r="L378" s="243"/>
      <c r="M378" s="243"/>
      <c r="N378" s="243"/>
      <c r="O378" s="243"/>
      <c r="P378" s="243"/>
      <c r="Q378" s="243"/>
      <c r="R378" s="243"/>
      <c r="S378" s="243"/>
      <c r="T378" s="274"/>
      <c r="U378" s="243"/>
      <c r="V378" s="243"/>
      <c r="W378" s="243"/>
      <c r="X378" s="243"/>
      <c r="Y378" s="243"/>
      <c r="Z378" s="243"/>
      <c r="AA378" s="243"/>
      <c r="AB378" s="243"/>
      <c r="AC378" s="243"/>
      <c r="AD378" s="243"/>
      <c r="AE378" s="243"/>
      <c r="AF378" s="243"/>
      <c r="AG378" s="243"/>
      <c r="AH378" s="243"/>
    </row>
    <row r="379">
      <c r="A379" s="243"/>
      <c r="B379" s="15"/>
      <c r="C379" s="15"/>
      <c r="D379" s="15"/>
      <c r="E379" s="15"/>
      <c r="F379" s="15"/>
      <c r="G379" s="243"/>
      <c r="H379" s="243"/>
      <c r="I379" s="243"/>
      <c r="J379" s="243"/>
      <c r="K379" s="243"/>
      <c r="L379" s="243"/>
      <c r="M379" s="243"/>
      <c r="N379" s="243"/>
      <c r="O379" s="243"/>
      <c r="P379" s="243"/>
      <c r="Q379" s="243"/>
      <c r="R379" s="243"/>
      <c r="S379" s="243"/>
      <c r="T379" s="274"/>
      <c r="U379" s="243"/>
      <c r="V379" s="243"/>
      <c r="W379" s="243"/>
      <c r="X379" s="243"/>
      <c r="Y379" s="243"/>
      <c r="Z379" s="243"/>
      <c r="AA379" s="243"/>
      <c r="AB379" s="243"/>
      <c r="AC379" s="243"/>
      <c r="AD379" s="243"/>
      <c r="AE379" s="243"/>
      <c r="AF379" s="243"/>
      <c r="AG379" s="243"/>
      <c r="AH379" s="243"/>
    </row>
    <row r="380">
      <c r="A380" s="243"/>
      <c r="B380" s="15"/>
      <c r="C380" s="15"/>
      <c r="D380" s="15"/>
      <c r="E380" s="15"/>
      <c r="F380" s="15"/>
      <c r="G380" s="243"/>
      <c r="H380" s="243"/>
      <c r="I380" s="243"/>
      <c r="J380" s="243"/>
      <c r="K380" s="243"/>
      <c r="L380" s="243"/>
      <c r="M380" s="243"/>
      <c r="N380" s="243"/>
      <c r="O380" s="243"/>
      <c r="P380" s="243"/>
      <c r="Q380" s="243"/>
      <c r="R380" s="243"/>
      <c r="S380" s="243"/>
      <c r="T380" s="274"/>
      <c r="U380" s="243"/>
      <c r="V380" s="243"/>
      <c r="W380" s="243"/>
      <c r="X380" s="243"/>
      <c r="Y380" s="243"/>
      <c r="Z380" s="243"/>
      <c r="AA380" s="243"/>
      <c r="AB380" s="243"/>
      <c r="AC380" s="243"/>
      <c r="AD380" s="243"/>
      <c r="AE380" s="243"/>
      <c r="AF380" s="243"/>
      <c r="AG380" s="243"/>
      <c r="AH380" s="243"/>
    </row>
    <row r="381">
      <c r="A381" s="243"/>
      <c r="B381" s="15"/>
      <c r="C381" s="15"/>
      <c r="D381" s="15"/>
      <c r="E381" s="15"/>
      <c r="F381" s="15"/>
      <c r="G381" s="243"/>
      <c r="H381" s="243"/>
      <c r="I381" s="243"/>
      <c r="J381" s="243"/>
      <c r="K381" s="243"/>
      <c r="L381" s="243"/>
      <c r="M381" s="243"/>
      <c r="N381" s="243"/>
      <c r="O381" s="243"/>
      <c r="P381" s="243"/>
      <c r="Q381" s="243"/>
      <c r="R381" s="243"/>
      <c r="S381" s="243"/>
      <c r="T381" s="274"/>
      <c r="U381" s="243"/>
      <c r="V381" s="243"/>
      <c r="W381" s="243"/>
      <c r="X381" s="243"/>
      <c r="Y381" s="243"/>
      <c r="Z381" s="243"/>
      <c r="AA381" s="243"/>
      <c r="AB381" s="243"/>
      <c r="AC381" s="243"/>
      <c r="AD381" s="243"/>
      <c r="AE381" s="243"/>
      <c r="AF381" s="243"/>
      <c r="AG381" s="243"/>
      <c r="AH381" s="243"/>
    </row>
    <row r="382">
      <c r="A382" s="243"/>
      <c r="B382" s="15"/>
      <c r="C382" s="15"/>
      <c r="D382" s="15"/>
      <c r="E382" s="15"/>
      <c r="F382" s="15"/>
      <c r="G382" s="243"/>
      <c r="H382" s="243"/>
      <c r="I382" s="243"/>
      <c r="J382" s="243"/>
      <c r="K382" s="243"/>
      <c r="L382" s="243"/>
      <c r="M382" s="243"/>
      <c r="N382" s="243"/>
      <c r="O382" s="243"/>
      <c r="P382" s="243"/>
      <c r="Q382" s="243"/>
      <c r="R382" s="243"/>
      <c r="S382" s="243"/>
      <c r="T382" s="274"/>
      <c r="U382" s="243"/>
      <c r="V382" s="243"/>
      <c r="W382" s="243"/>
      <c r="X382" s="243"/>
      <c r="Y382" s="243"/>
      <c r="Z382" s="243"/>
      <c r="AA382" s="243"/>
      <c r="AB382" s="243"/>
      <c r="AC382" s="243"/>
      <c r="AD382" s="243"/>
      <c r="AE382" s="243"/>
      <c r="AF382" s="243"/>
      <c r="AG382" s="243"/>
      <c r="AH382" s="243"/>
    </row>
    <row r="383">
      <c r="A383" s="243"/>
      <c r="B383" s="15"/>
      <c r="C383" s="15"/>
      <c r="D383" s="15"/>
      <c r="E383" s="15"/>
      <c r="F383" s="15"/>
      <c r="G383" s="243"/>
      <c r="H383" s="243"/>
      <c r="I383" s="243"/>
      <c r="J383" s="243"/>
      <c r="K383" s="243"/>
      <c r="L383" s="243"/>
      <c r="M383" s="243"/>
      <c r="N383" s="243"/>
      <c r="O383" s="243"/>
      <c r="P383" s="243"/>
      <c r="Q383" s="243"/>
      <c r="R383" s="243"/>
      <c r="S383" s="243"/>
      <c r="T383" s="274"/>
      <c r="U383" s="243"/>
      <c r="V383" s="243"/>
      <c r="W383" s="243"/>
      <c r="X383" s="243"/>
      <c r="Y383" s="243"/>
      <c r="Z383" s="243"/>
      <c r="AA383" s="243"/>
      <c r="AB383" s="243"/>
      <c r="AC383" s="243"/>
      <c r="AD383" s="243"/>
      <c r="AE383" s="243"/>
      <c r="AF383" s="243"/>
      <c r="AG383" s="243"/>
      <c r="AH383" s="243"/>
    </row>
    <row r="384">
      <c r="A384" s="243"/>
      <c r="B384" s="15"/>
      <c r="C384" s="15"/>
      <c r="D384" s="15"/>
      <c r="E384" s="15"/>
      <c r="F384" s="15"/>
      <c r="G384" s="243"/>
      <c r="H384" s="243"/>
      <c r="I384" s="243"/>
      <c r="J384" s="243"/>
      <c r="K384" s="243"/>
      <c r="L384" s="243"/>
      <c r="M384" s="243"/>
      <c r="N384" s="243"/>
      <c r="O384" s="243"/>
      <c r="P384" s="243"/>
      <c r="Q384" s="243"/>
      <c r="R384" s="243"/>
      <c r="S384" s="243"/>
      <c r="T384" s="274"/>
      <c r="U384" s="243"/>
      <c r="V384" s="243"/>
      <c r="W384" s="243"/>
      <c r="X384" s="243"/>
      <c r="Y384" s="243"/>
      <c r="Z384" s="243"/>
      <c r="AA384" s="243"/>
      <c r="AB384" s="243"/>
      <c r="AC384" s="243"/>
      <c r="AD384" s="243"/>
      <c r="AE384" s="243"/>
      <c r="AF384" s="243"/>
      <c r="AG384" s="243"/>
      <c r="AH384" s="243"/>
    </row>
    <row r="385">
      <c r="A385" s="243"/>
      <c r="B385" s="15"/>
      <c r="C385" s="15"/>
      <c r="D385" s="15"/>
      <c r="E385" s="15"/>
      <c r="F385" s="15"/>
      <c r="G385" s="243"/>
      <c r="H385" s="243"/>
      <c r="I385" s="243"/>
      <c r="J385" s="243"/>
      <c r="K385" s="243"/>
      <c r="L385" s="243"/>
      <c r="M385" s="243"/>
      <c r="N385" s="243"/>
      <c r="O385" s="243"/>
      <c r="P385" s="243"/>
      <c r="Q385" s="243"/>
      <c r="R385" s="243"/>
      <c r="S385" s="243"/>
      <c r="T385" s="274"/>
      <c r="U385" s="243"/>
      <c r="V385" s="243"/>
      <c r="W385" s="243"/>
      <c r="X385" s="243"/>
      <c r="Y385" s="243"/>
      <c r="Z385" s="243"/>
      <c r="AA385" s="243"/>
      <c r="AB385" s="243"/>
      <c r="AC385" s="243"/>
      <c r="AD385" s="243"/>
      <c r="AE385" s="243"/>
      <c r="AF385" s="243"/>
      <c r="AG385" s="243"/>
      <c r="AH385" s="243"/>
    </row>
    <row r="386">
      <c r="A386" s="243"/>
      <c r="B386" s="15"/>
      <c r="C386" s="15"/>
      <c r="D386" s="15"/>
      <c r="E386" s="15"/>
      <c r="F386" s="15"/>
      <c r="G386" s="243"/>
      <c r="H386" s="243"/>
      <c r="I386" s="243"/>
      <c r="J386" s="243"/>
      <c r="K386" s="243"/>
      <c r="L386" s="243"/>
      <c r="M386" s="243"/>
      <c r="N386" s="243"/>
      <c r="O386" s="243"/>
      <c r="P386" s="243"/>
      <c r="Q386" s="243"/>
      <c r="R386" s="243"/>
      <c r="S386" s="243"/>
      <c r="T386" s="274"/>
      <c r="U386" s="243"/>
      <c r="V386" s="243"/>
      <c r="W386" s="243"/>
      <c r="X386" s="243"/>
      <c r="Y386" s="243"/>
      <c r="Z386" s="243"/>
      <c r="AA386" s="243"/>
      <c r="AB386" s="243"/>
      <c r="AC386" s="243"/>
      <c r="AD386" s="243"/>
      <c r="AE386" s="243"/>
      <c r="AF386" s="243"/>
      <c r="AG386" s="243"/>
      <c r="AH386" s="243"/>
    </row>
    <row r="387">
      <c r="A387" s="243"/>
      <c r="B387" s="15"/>
      <c r="C387" s="15"/>
      <c r="D387" s="15"/>
      <c r="E387" s="15"/>
      <c r="F387" s="15"/>
      <c r="G387" s="243"/>
      <c r="H387" s="243"/>
      <c r="I387" s="243"/>
      <c r="J387" s="243"/>
      <c r="K387" s="243"/>
      <c r="L387" s="243"/>
      <c r="M387" s="243"/>
      <c r="N387" s="243"/>
      <c r="O387" s="243"/>
      <c r="P387" s="243"/>
      <c r="Q387" s="243"/>
      <c r="R387" s="243"/>
      <c r="S387" s="243"/>
      <c r="T387" s="274"/>
      <c r="U387" s="243"/>
      <c r="V387" s="243"/>
      <c r="W387" s="243"/>
      <c r="X387" s="243"/>
      <c r="Y387" s="243"/>
      <c r="Z387" s="243"/>
      <c r="AA387" s="243"/>
      <c r="AB387" s="243"/>
      <c r="AC387" s="243"/>
      <c r="AD387" s="243"/>
      <c r="AE387" s="243"/>
      <c r="AF387" s="243"/>
      <c r="AG387" s="243"/>
      <c r="AH387" s="243"/>
    </row>
    <row r="388">
      <c r="A388" s="243"/>
      <c r="B388" s="15"/>
      <c r="C388" s="15"/>
      <c r="D388" s="15"/>
      <c r="E388" s="15"/>
      <c r="F388" s="15"/>
      <c r="G388" s="243"/>
      <c r="H388" s="243"/>
      <c r="I388" s="243"/>
      <c r="J388" s="243"/>
      <c r="K388" s="243"/>
      <c r="L388" s="243"/>
      <c r="M388" s="243"/>
      <c r="N388" s="243"/>
      <c r="O388" s="243"/>
      <c r="P388" s="243"/>
      <c r="Q388" s="243"/>
      <c r="R388" s="243"/>
      <c r="S388" s="243"/>
      <c r="T388" s="274"/>
      <c r="U388" s="243"/>
      <c r="V388" s="243"/>
      <c r="W388" s="243"/>
      <c r="X388" s="243"/>
      <c r="Y388" s="243"/>
      <c r="Z388" s="243"/>
      <c r="AA388" s="243"/>
      <c r="AB388" s="243"/>
      <c r="AC388" s="243"/>
      <c r="AD388" s="243"/>
      <c r="AE388" s="243"/>
      <c r="AF388" s="243"/>
      <c r="AG388" s="243"/>
      <c r="AH388" s="243"/>
    </row>
    <row r="389">
      <c r="A389" s="243"/>
      <c r="B389" s="15"/>
      <c r="C389" s="15"/>
      <c r="D389" s="15"/>
      <c r="E389" s="15"/>
      <c r="F389" s="15"/>
      <c r="G389" s="243"/>
      <c r="H389" s="243"/>
      <c r="I389" s="243"/>
      <c r="J389" s="243"/>
      <c r="K389" s="243"/>
      <c r="L389" s="243"/>
      <c r="M389" s="243"/>
      <c r="N389" s="243"/>
      <c r="O389" s="243"/>
      <c r="P389" s="243"/>
      <c r="Q389" s="243"/>
      <c r="R389" s="243"/>
      <c r="S389" s="243"/>
      <c r="T389" s="274"/>
      <c r="U389" s="243"/>
      <c r="V389" s="243"/>
      <c r="W389" s="243"/>
      <c r="X389" s="243"/>
      <c r="Y389" s="243"/>
      <c r="Z389" s="243"/>
      <c r="AA389" s="243"/>
      <c r="AB389" s="243"/>
      <c r="AC389" s="243"/>
      <c r="AD389" s="243"/>
      <c r="AE389" s="243"/>
      <c r="AF389" s="243"/>
      <c r="AG389" s="243"/>
      <c r="AH389" s="243"/>
    </row>
    <row r="390">
      <c r="A390" s="243"/>
      <c r="B390" s="15"/>
      <c r="C390" s="15"/>
      <c r="D390" s="15"/>
      <c r="E390" s="15"/>
      <c r="F390" s="15"/>
      <c r="G390" s="243"/>
      <c r="H390" s="243"/>
      <c r="I390" s="243"/>
      <c r="J390" s="243"/>
      <c r="K390" s="243"/>
      <c r="L390" s="243"/>
      <c r="M390" s="243"/>
      <c r="N390" s="243"/>
      <c r="O390" s="243"/>
      <c r="P390" s="243"/>
      <c r="Q390" s="243"/>
      <c r="R390" s="243"/>
      <c r="S390" s="243"/>
      <c r="T390" s="274"/>
      <c r="U390" s="243"/>
      <c r="V390" s="243"/>
      <c r="W390" s="243"/>
      <c r="X390" s="243"/>
      <c r="Y390" s="243"/>
      <c r="Z390" s="243"/>
      <c r="AA390" s="243"/>
      <c r="AB390" s="243"/>
      <c r="AC390" s="243"/>
      <c r="AD390" s="243"/>
      <c r="AE390" s="243"/>
      <c r="AF390" s="243"/>
      <c r="AG390" s="243"/>
      <c r="AH390" s="243"/>
    </row>
    <row r="391">
      <c r="A391" s="243"/>
      <c r="B391" s="15"/>
      <c r="C391" s="15"/>
      <c r="D391" s="15"/>
      <c r="E391" s="15"/>
      <c r="F391" s="15"/>
      <c r="G391" s="243"/>
      <c r="H391" s="243"/>
      <c r="I391" s="243"/>
      <c r="J391" s="243"/>
      <c r="K391" s="243"/>
      <c r="L391" s="243"/>
      <c r="M391" s="243"/>
      <c r="N391" s="243"/>
      <c r="O391" s="243"/>
      <c r="P391" s="243"/>
      <c r="Q391" s="243"/>
      <c r="R391" s="243"/>
      <c r="S391" s="243"/>
      <c r="T391" s="274"/>
      <c r="U391" s="243"/>
      <c r="V391" s="243"/>
      <c r="W391" s="243"/>
      <c r="X391" s="243"/>
      <c r="Y391" s="243"/>
      <c r="Z391" s="243"/>
      <c r="AA391" s="243"/>
      <c r="AB391" s="243"/>
      <c r="AC391" s="243"/>
      <c r="AD391" s="243"/>
      <c r="AE391" s="243"/>
      <c r="AF391" s="243"/>
      <c r="AG391" s="243"/>
      <c r="AH391" s="243"/>
    </row>
    <row r="392">
      <c r="A392" s="243"/>
      <c r="B392" s="15"/>
      <c r="C392" s="15"/>
      <c r="D392" s="15"/>
      <c r="E392" s="15"/>
      <c r="F392" s="15"/>
      <c r="G392" s="243"/>
      <c r="H392" s="243"/>
      <c r="I392" s="243"/>
      <c r="J392" s="243"/>
      <c r="K392" s="243"/>
      <c r="L392" s="243"/>
      <c r="M392" s="243"/>
      <c r="N392" s="243"/>
      <c r="O392" s="243"/>
      <c r="P392" s="243"/>
      <c r="Q392" s="243"/>
      <c r="R392" s="243"/>
      <c r="S392" s="243"/>
      <c r="T392" s="274"/>
      <c r="U392" s="243"/>
      <c r="V392" s="243"/>
      <c r="W392" s="243"/>
      <c r="X392" s="243"/>
      <c r="Y392" s="243"/>
      <c r="Z392" s="243"/>
      <c r="AA392" s="243"/>
      <c r="AB392" s="243"/>
      <c r="AC392" s="243"/>
      <c r="AD392" s="243"/>
      <c r="AE392" s="243"/>
      <c r="AF392" s="243"/>
      <c r="AG392" s="243"/>
      <c r="AH392" s="243"/>
    </row>
    <row r="393">
      <c r="A393" s="243"/>
      <c r="B393" s="15"/>
      <c r="C393" s="15"/>
      <c r="D393" s="15"/>
      <c r="E393" s="15"/>
      <c r="F393" s="15"/>
      <c r="G393" s="243"/>
      <c r="H393" s="243"/>
      <c r="I393" s="243"/>
      <c r="J393" s="243"/>
      <c r="K393" s="243"/>
      <c r="L393" s="243"/>
      <c r="M393" s="243"/>
      <c r="N393" s="243"/>
      <c r="O393" s="243"/>
      <c r="P393" s="243"/>
      <c r="Q393" s="243"/>
      <c r="R393" s="243"/>
      <c r="S393" s="243"/>
      <c r="T393" s="274"/>
      <c r="U393" s="243"/>
      <c r="V393" s="243"/>
      <c r="W393" s="243"/>
      <c r="X393" s="243"/>
      <c r="Y393" s="243"/>
      <c r="Z393" s="243"/>
      <c r="AA393" s="243"/>
      <c r="AB393" s="243"/>
      <c r="AC393" s="243"/>
      <c r="AD393" s="243"/>
      <c r="AE393" s="243"/>
      <c r="AF393" s="243"/>
      <c r="AG393" s="243"/>
      <c r="AH393" s="243"/>
    </row>
    <row r="394">
      <c r="A394" s="243"/>
      <c r="B394" s="15"/>
      <c r="C394" s="15"/>
      <c r="D394" s="15"/>
      <c r="E394" s="15"/>
      <c r="F394" s="15"/>
      <c r="G394" s="243"/>
      <c r="H394" s="243"/>
      <c r="I394" s="243"/>
      <c r="J394" s="243"/>
      <c r="K394" s="243"/>
      <c r="L394" s="243"/>
      <c r="M394" s="243"/>
      <c r="N394" s="243"/>
      <c r="O394" s="243"/>
      <c r="P394" s="243"/>
      <c r="Q394" s="243"/>
      <c r="R394" s="243"/>
      <c r="S394" s="243"/>
      <c r="T394" s="274"/>
      <c r="U394" s="243"/>
      <c r="V394" s="243"/>
      <c r="W394" s="243"/>
      <c r="X394" s="243"/>
      <c r="Y394" s="243"/>
      <c r="Z394" s="243"/>
      <c r="AA394" s="243"/>
      <c r="AB394" s="243"/>
      <c r="AC394" s="243"/>
      <c r="AD394" s="243"/>
      <c r="AE394" s="243"/>
      <c r="AF394" s="243"/>
      <c r="AG394" s="243"/>
      <c r="AH394" s="243"/>
    </row>
    <row r="395">
      <c r="A395" s="243"/>
      <c r="B395" s="15"/>
      <c r="C395" s="15"/>
      <c r="D395" s="15"/>
      <c r="E395" s="15"/>
      <c r="F395" s="15"/>
      <c r="G395" s="243"/>
      <c r="H395" s="243"/>
      <c r="I395" s="243"/>
      <c r="J395" s="243"/>
      <c r="K395" s="243"/>
      <c r="L395" s="243"/>
      <c r="M395" s="243"/>
      <c r="N395" s="243"/>
      <c r="O395" s="243"/>
      <c r="P395" s="243"/>
      <c r="Q395" s="243"/>
      <c r="R395" s="243"/>
      <c r="S395" s="243"/>
      <c r="T395" s="274"/>
      <c r="U395" s="243"/>
      <c r="V395" s="243"/>
      <c r="W395" s="243"/>
      <c r="X395" s="243"/>
      <c r="Y395" s="243"/>
      <c r="Z395" s="243"/>
      <c r="AA395" s="243"/>
      <c r="AB395" s="243"/>
      <c r="AC395" s="243"/>
      <c r="AD395" s="243"/>
      <c r="AE395" s="243"/>
      <c r="AF395" s="243"/>
      <c r="AG395" s="243"/>
      <c r="AH395" s="243"/>
    </row>
    <row r="396">
      <c r="A396" s="243"/>
      <c r="B396" s="15"/>
      <c r="C396" s="15"/>
      <c r="D396" s="15"/>
      <c r="E396" s="15"/>
      <c r="F396" s="15"/>
      <c r="G396" s="243"/>
      <c r="H396" s="243"/>
      <c r="I396" s="243"/>
      <c r="J396" s="243"/>
      <c r="K396" s="243"/>
      <c r="L396" s="243"/>
      <c r="M396" s="243"/>
      <c r="N396" s="243"/>
      <c r="O396" s="243"/>
      <c r="P396" s="243"/>
      <c r="Q396" s="243"/>
      <c r="R396" s="243"/>
      <c r="S396" s="243"/>
      <c r="T396" s="274"/>
      <c r="U396" s="243"/>
      <c r="V396" s="243"/>
      <c r="W396" s="243"/>
      <c r="X396" s="243"/>
      <c r="Y396" s="243"/>
      <c r="Z396" s="243"/>
      <c r="AA396" s="243"/>
      <c r="AB396" s="243"/>
      <c r="AC396" s="243"/>
      <c r="AD396" s="243"/>
      <c r="AE396" s="243"/>
      <c r="AF396" s="243"/>
      <c r="AG396" s="243"/>
      <c r="AH396" s="243"/>
    </row>
    <row r="397">
      <c r="A397" s="243"/>
      <c r="B397" s="15"/>
      <c r="C397" s="15"/>
      <c r="D397" s="15"/>
      <c r="E397" s="15"/>
      <c r="F397" s="15"/>
      <c r="G397" s="243"/>
      <c r="H397" s="243"/>
      <c r="I397" s="243"/>
      <c r="J397" s="243"/>
      <c r="K397" s="243"/>
      <c r="L397" s="243"/>
      <c r="M397" s="243"/>
      <c r="N397" s="243"/>
      <c r="O397" s="243"/>
      <c r="P397" s="243"/>
      <c r="Q397" s="243"/>
      <c r="R397" s="243"/>
      <c r="S397" s="243"/>
      <c r="T397" s="274"/>
      <c r="U397" s="243"/>
      <c r="V397" s="243"/>
      <c r="W397" s="243"/>
      <c r="X397" s="243"/>
      <c r="Y397" s="243"/>
      <c r="Z397" s="243"/>
      <c r="AA397" s="243"/>
      <c r="AB397" s="243"/>
      <c r="AC397" s="243"/>
      <c r="AD397" s="243"/>
      <c r="AE397" s="243"/>
      <c r="AF397" s="243"/>
      <c r="AG397" s="243"/>
      <c r="AH397" s="243"/>
    </row>
    <row r="398">
      <c r="A398" s="243"/>
      <c r="B398" s="15"/>
      <c r="C398" s="15"/>
      <c r="D398" s="15"/>
      <c r="E398" s="15"/>
      <c r="F398" s="15"/>
      <c r="G398" s="243"/>
      <c r="H398" s="243"/>
      <c r="I398" s="243"/>
      <c r="J398" s="243"/>
      <c r="K398" s="243"/>
      <c r="L398" s="243"/>
      <c r="M398" s="243"/>
      <c r="N398" s="243"/>
      <c r="O398" s="243"/>
      <c r="P398" s="243"/>
      <c r="Q398" s="243"/>
      <c r="R398" s="243"/>
      <c r="S398" s="243"/>
      <c r="T398" s="274"/>
      <c r="U398" s="243"/>
      <c r="V398" s="243"/>
      <c r="W398" s="243"/>
      <c r="X398" s="243"/>
      <c r="Y398" s="243"/>
      <c r="Z398" s="243"/>
      <c r="AA398" s="243"/>
      <c r="AB398" s="243"/>
      <c r="AC398" s="243"/>
      <c r="AD398" s="243"/>
      <c r="AE398" s="243"/>
      <c r="AF398" s="243"/>
      <c r="AG398" s="243"/>
      <c r="AH398" s="243"/>
    </row>
    <row r="399">
      <c r="A399" s="243"/>
      <c r="B399" s="15"/>
      <c r="C399" s="15"/>
      <c r="D399" s="15"/>
      <c r="E399" s="15"/>
      <c r="F399" s="15"/>
      <c r="G399" s="243"/>
      <c r="H399" s="243"/>
      <c r="I399" s="243"/>
      <c r="J399" s="243"/>
      <c r="K399" s="243"/>
      <c r="L399" s="243"/>
      <c r="M399" s="243"/>
      <c r="N399" s="243"/>
      <c r="O399" s="243"/>
      <c r="P399" s="243"/>
      <c r="Q399" s="243"/>
      <c r="R399" s="243"/>
      <c r="S399" s="243"/>
      <c r="T399" s="274"/>
      <c r="U399" s="243"/>
      <c r="V399" s="243"/>
      <c r="W399" s="243"/>
      <c r="X399" s="243"/>
      <c r="Y399" s="243"/>
      <c r="Z399" s="243"/>
      <c r="AA399" s="243"/>
      <c r="AB399" s="243"/>
      <c r="AC399" s="243"/>
      <c r="AD399" s="243"/>
      <c r="AE399" s="243"/>
      <c r="AF399" s="243"/>
      <c r="AG399" s="243"/>
      <c r="AH399" s="243"/>
    </row>
    <row r="400">
      <c r="A400" s="243"/>
      <c r="B400" s="15"/>
      <c r="C400" s="15"/>
      <c r="D400" s="15"/>
      <c r="E400" s="15"/>
      <c r="F400" s="15"/>
      <c r="G400" s="243"/>
      <c r="H400" s="243"/>
      <c r="I400" s="243"/>
      <c r="J400" s="243"/>
      <c r="K400" s="243"/>
      <c r="L400" s="243"/>
      <c r="M400" s="243"/>
      <c r="N400" s="243"/>
      <c r="O400" s="243"/>
      <c r="P400" s="243"/>
      <c r="Q400" s="243"/>
      <c r="R400" s="243"/>
      <c r="S400" s="243"/>
      <c r="T400" s="274"/>
      <c r="U400" s="243"/>
      <c r="V400" s="243"/>
      <c r="W400" s="243"/>
      <c r="X400" s="243"/>
      <c r="Y400" s="243"/>
      <c r="Z400" s="243"/>
      <c r="AA400" s="243"/>
      <c r="AB400" s="243"/>
      <c r="AC400" s="243"/>
      <c r="AD400" s="243"/>
      <c r="AE400" s="243"/>
      <c r="AF400" s="243"/>
      <c r="AG400" s="243"/>
      <c r="AH400" s="243"/>
    </row>
    <row r="401">
      <c r="A401" s="243"/>
      <c r="B401" s="15"/>
      <c r="C401" s="15"/>
      <c r="D401" s="15"/>
      <c r="E401" s="15"/>
      <c r="F401" s="15"/>
      <c r="G401" s="243"/>
      <c r="H401" s="243"/>
      <c r="I401" s="243"/>
      <c r="J401" s="243"/>
      <c r="K401" s="243"/>
      <c r="L401" s="243"/>
      <c r="M401" s="243"/>
      <c r="N401" s="243"/>
      <c r="O401" s="243"/>
      <c r="P401" s="243"/>
      <c r="Q401" s="243"/>
      <c r="R401" s="243"/>
      <c r="S401" s="243"/>
      <c r="T401" s="274"/>
      <c r="U401" s="243"/>
      <c r="V401" s="243"/>
      <c r="W401" s="243"/>
      <c r="X401" s="243"/>
      <c r="Y401" s="243"/>
      <c r="Z401" s="243"/>
      <c r="AA401" s="243"/>
      <c r="AB401" s="243"/>
      <c r="AC401" s="243"/>
      <c r="AD401" s="243"/>
      <c r="AE401" s="243"/>
      <c r="AF401" s="243"/>
      <c r="AG401" s="243"/>
      <c r="AH401" s="243"/>
    </row>
    <row r="402">
      <c r="A402" s="243"/>
      <c r="B402" s="15"/>
      <c r="C402" s="15"/>
      <c r="D402" s="15"/>
      <c r="E402" s="15"/>
      <c r="F402" s="15"/>
      <c r="G402" s="243"/>
      <c r="H402" s="243"/>
      <c r="I402" s="243"/>
      <c r="J402" s="243"/>
      <c r="K402" s="243"/>
      <c r="L402" s="243"/>
      <c r="M402" s="243"/>
      <c r="N402" s="243"/>
      <c r="O402" s="243"/>
      <c r="P402" s="243"/>
      <c r="Q402" s="243"/>
      <c r="R402" s="243"/>
      <c r="S402" s="243"/>
      <c r="T402" s="274"/>
      <c r="U402" s="243"/>
      <c r="V402" s="243"/>
      <c r="W402" s="243"/>
      <c r="X402" s="243"/>
      <c r="Y402" s="243"/>
      <c r="Z402" s="243"/>
      <c r="AA402" s="243"/>
      <c r="AB402" s="243"/>
      <c r="AC402" s="243"/>
      <c r="AD402" s="243"/>
      <c r="AE402" s="243"/>
      <c r="AF402" s="243"/>
      <c r="AG402" s="243"/>
      <c r="AH402" s="243"/>
    </row>
    <row r="403">
      <c r="A403" s="243"/>
      <c r="B403" s="15"/>
      <c r="C403" s="15"/>
      <c r="D403" s="15"/>
      <c r="E403" s="15"/>
      <c r="F403" s="15"/>
      <c r="G403" s="243"/>
      <c r="H403" s="243"/>
      <c r="I403" s="243"/>
      <c r="J403" s="243"/>
      <c r="K403" s="243"/>
      <c r="L403" s="243"/>
      <c r="M403" s="243"/>
      <c r="N403" s="243"/>
      <c r="O403" s="243"/>
      <c r="P403" s="243"/>
      <c r="Q403" s="243"/>
      <c r="R403" s="243"/>
      <c r="S403" s="243"/>
      <c r="T403" s="274"/>
      <c r="U403" s="243"/>
      <c r="V403" s="243"/>
      <c r="W403" s="243"/>
      <c r="X403" s="243"/>
      <c r="Y403" s="243"/>
      <c r="Z403" s="243"/>
      <c r="AA403" s="243"/>
      <c r="AB403" s="243"/>
      <c r="AC403" s="243"/>
      <c r="AD403" s="243"/>
      <c r="AE403" s="243"/>
      <c r="AF403" s="243"/>
      <c r="AG403" s="243"/>
      <c r="AH403" s="243"/>
    </row>
    <row r="404">
      <c r="A404" s="243"/>
      <c r="B404" s="15"/>
      <c r="C404" s="15"/>
      <c r="D404" s="15"/>
      <c r="E404" s="15"/>
      <c r="F404" s="15"/>
      <c r="G404" s="243"/>
      <c r="H404" s="243"/>
      <c r="I404" s="243"/>
      <c r="J404" s="243"/>
      <c r="K404" s="243"/>
      <c r="L404" s="243"/>
      <c r="M404" s="243"/>
      <c r="N404" s="243"/>
      <c r="O404" s="243"/>
      <c r="P404" s="243"/>
      <c r="Q404" s="243"/>
      <c r="R404" s="243"/>
      <c r="S404" s="243"/>
      <c r="T404" s="274"/>
      <c r="U404" s="243"/>
      <c r="V404" s="243"/>
      <c r="W404" s="243"/>
      <c r="X404" s="243"/>
      <c r="Y404" s="243"/>
      <c r="Z404" s="243"/>
      <c r="AA404" s="243"/>
      <c r="AB404" s="243"/>
      <c r="AC404" s="243"/>
      <c r="AD404" s="243"/>
      <c r="AE404" s="243"/>
      <c r="AF404" s="243"/>
      <c r="AG404" s="243"/>
      <c r="AH404" s="243"/>
    </row>
    <row r="405">
      <c r="A405" s="243"/>
      <c r="B405" s="15"/>
      <c r="C405" s="15"/>
      <c r="D405" s="15"/>
      <c r="E405" s="15"/>
      <c r="F405" s="15"/>
      <c r="G405" s="243"/>
      <c r="H405" s="243"/>
      <c r="I405" s="243"/>
      <c r="J405" s="243"/>
      <c r="K405" s="243"/>
      <c r="L405" s="243"/>
      <c r="M405" s="243"/>
      <c r="N405" s="243"/>
      <c r="O405" s="243"/>
      <c r="P405" s="243"/>
      <c r="Q405" s="243"/>
      <c r="R405" s="243"/>
      <c r="S405" s="243"/>
      <c r="T405" s="274"/>
      <c r="U405" s="243"/>
      <c r="V405" s="243"/>
      <c r="W405" s="243"/>
      <c r="X405" s="243"/>
      <c r="Y405" s="243"/>
      <c r="Z405" s="243"/>
      <c r="AA405" s="243"/>
      <c r="AB405" s="243"/>
      <c r="AC405" s="243"/>
      <c r="AD405" s="243"/>
      <c r="AE405" s="243"/>
      <c r="AF405" s="243"/>
      <c r="AG405" s="243"/>
      <c r="AH405" s="243"/>
    </row>
    <row r="406">
      <c r="A406" s="243"/>
      <c r="B406" s="15"/>
      <c r="C406" s="15"/>
      <c r="D406" s="15"/>
      <c r="E406" s="15"/>
      <c r="F406" s="15"/>
      <c r="G406" s="243"/>
      <c r="H406" s="243"/>
      <c r="I406" s="243"/>
      <c r="J406" s="243"/>
      <c r="K406" s="243"/>
      <c r="L406" s="243"/>
      <c r="M406" s="243"/>
      <c r="N406" s="243"/>
      <c r="O406" s="243"/>
      <c r="P406" s="243"/>
      <c r="Q406" s="243"/>
      <c r="R406" s="243"/>
      <c r="S406" s="243"/>
      <c r="T406" s="274"/>
      <c r="U406" s="243"/>
      <c r="V406" s="243"/>
      <c r="W406" s="243"/>
      <c r="X406" s="243"/>
      <c r="Y406" s="243"/>
      <c r="Z406" s="243"/>
      <c r="AA406" s="243"/>
      <c r="AB406" s="243"/>
      <c r="AC406" s="243"/>
      <c r="AD406" s="243"/>
      <c r="AE406" s="243"/>
      <c r="AF406" s="243"/>
      <c r="AG406" s="243"/>
      <c r="AH406" s="243"/>
    </row>
    <row r="407">
      <c r="A407" s="243"/>
      <c r="B407" s="15"/>
      <c r="C407" s="15"/>
      <c r="D407" s="15"/>
      <c r="E407" s="15"/>
      <c r="F407" s="15"/>
      <c r="G407" s="243"/>
      <c r="H407" s="243"/>
      <c r="I407" s="243"/>
      <c r="J407" s="243"/>
      <c r="K407" s="243"/>
      <c r="L407" s="243"/>
      <c r="M407" s="243"/>
      <c r="N407" s="243"/>
      <c r="O407" s="243"/>
      <c r="P407" s="243"/>
      <c r="Q407" s="243"/>
      <c r="R407" s="243"/>
      <c r="S407" s="243"/>
      <c r="T407" s="274"/>
      <c r="U407" s="243"/>
      <c r="V407" s="243"/>
      <c r="W407" s="243"/>
      <c r="X407" s="243"/>
      <c r="Y407" s="243"/>
      <c r="Z407" s="243"/>
      <c r="AA407" s="243"/>
      <c r="AB407" s="243"/>
      <c r="AC407" s="243"/>
      <c r="AD407" s="243"/>
      <c r="AE407" s="243"/>
      <c r="AF407" s="243"/>
      <c r="AG407" s="243"/>
      <c r="AH407" s="243"/>
    </row>
    <row r="408">
      <c r="A408" s="243"/>
      <c r="B408" s="15"/>
      <c r="C408" s="15"/>
      <c r="D408" s="15"/>
      <c r="E408" s="15"/>
      <c r="F408" s="15"/>
      <c r="G408" s="243"/>
      <c r="H408" s="243"/>
      <c r="I408" s="243"/>
      <c r="J408" s="243"/>
      <c r="K408" s="243"/>
      <c r="L408" s="243"/>
      <c r="M408" s="243"/>
      <c r="N408" s="243"/>
      <c r="O408" s="243"/>
      <c r="P408" s="243"/>
      <c r="Q408" s="243"/>
      <c r="R408" s="243"/>
      <c r="S408" s="243"/>
      <c r="T408" s="274"/>
      <c r="U408" s="243"/>
      <c r="V408" s="243"/>
      <c r="W408" s="243"/>
      <c r="X408" s="243"/>
      <c r="Y408" s="243"/>
      <c r="Z408" s="243"/>
      <c r="AA408" s="243"/>
      <c r="AB408" s="243"/>
      <c r="AC408" s="243"/>
      <c r="AD408" s="243"/>
      <c r="AE408" s="243"/>
      <c r="AF408" s="243"/>
      <c r="AG408" s="243"/>
      <c r="AH408" s="243"/>
    </row>
    <row r="409">
      <c r="A409" s="243"/>
      <c r="B409" s="15"/>
      <c r="C409" s="15"/>
      <c r="D409" s="15"/>
      <c r="E409" s="15"/>
      <c r="F409" s="15"/>
      <c r="G409" s="243"/>
      <c r="H409" s="243"/>
      <c r="I409" s="243"/>
      <c r="J409" s="243"/>
      <c r="K409" s="243"/>
      <c r="L409" s="243"/>
      <c r="M409" s="243"/>
      <c r="N409" s="243"/>
      <c r="O409" s="243"/>
      <c r="P409" s="243"/>
      <c r="Q409" s="243"/>
      <c r="R409" s="243"/>
      <c r="S409" s="243"/>
      <c r="T409" s="274"/>
      <c r="U409" s="243"/>
      <c r="V409" s="243"/>
      <c r="W409" s="243"/>
      <c r="X409" s="243"/>
      <c r="Y409" s="243"/>
      <c r="Z409" s="243"/>
      <c r="AA409" s="243"/>
      <c r="AB409" s="243"/>
      <c r="AC409" s="243"/>
      <c r="AD409" s="243"/>
      <c r="AE409" s="243"/>
      <c r="AF409" s="243"/>
      <c r="AG409" s="243"/>
      <c r="AH409" s="243"/>
    </row>
    <row r="410">
      <c r="A410" s="243"/>
      <c r="B410" s="15"/>
      <c r="C410" s="15"/>
      <c r="D410" s="15"/>
      <c r="E410" s="15"/>
      <c r="F410" s="15"/>
      <c r="G410" s="243"/>
      <c r="H410" s="243"/>
      <c r="I410" s="243"/>
      <c r="J410" s="243"/>
      <c r="K410" s="243"/>
      <c r="L410" s="243"/>
      <c r="M410" s="243"/>
      <c r="N410" s="243"/>
      <c r="O410" s="243"/>
      <c r="P410" s="243"/>
      <c r="Q410" s="243"/>
      <c r="R410" s="243"/>
      <c r="S410" s="243"/>
      <c r="T410" s="274"/>
      <c r="U410" s="243"/>
      <c r="V410" s="243"/>
      <c r="W410" s="243"/>
      <c r="X410" s="243"/>
      <c r="Y410" s="243"/>
      <c r="Z410" s="243"/>
      <c r="AA410" s="243"/>
      <c r="AB410" s="243"/>
      <c r="AC410" s="243"/>
      <c r="AD410" s="243"/>
      <c r="AE410" s="243"/>
      <c r="AF410" s="243"/>
      <c r="AG410" s="243"/>
      <c r="AH410" s="243"/>
    </row>
    <row r="411">
      <c r="A411" s="243"/>
      <c r="B411" s="15"/>
      <c r="C411" s="15"/>
      <c r="D411" s="15"/>
      <c r="E411" s="15"/>
      <c r="F411" s="15"/>
      <c r="G411" s="243"/>
      <c r="H411" s="243"/>
      <c r="I411" s="243"/>
      <c r="J411" s="243"/>
      <c r="K411" s="243"/>
      <c r="L411" s="243"/>
      <c r="M411" s="243"/>
      <c r="N411" s="243"/>
      <c r="O411" s="243"/>
      <c r="P411" s="243"/>
      <c r="Q411" s="243"/>
      <c r="R411" s="243"/>
      <c r="S411" s="243"/>
      <c r="T411" s="274"/>
      <c r="U411" s="243"/>
      <c r="V411" s="243"/>
      <c r="W411" s="243"/>
      <c r="X411" s="243"/>
      <c r="Y411" s="243"/>
      <c r="Z411" s="243"/>
      <c r="AA411" s="243"/>
      <c r="AB411" s="243"/>
      <c r="AC411" s="243"/>
      <c r="AD411" s="243"/>
      <c r="AE411" s="243"/>
      <c r="AF411" s="243"/>
      <c r="AG411" s="243"/>
      <c r="AH411" s="243"/>
    </row>
    <row r="412">
      <c r="A412" s="243"/>
      <c r="B412" s="15"/>
      <c r="C412" s="15"/>
      <c r="D412" s="15"/>
      <c r="E412" s="15"/>
      <c r="F412" s="15"/>
      <c r="G412" s="243"/>
      <c r="H412" s="243"/>
      <c r="I412" s="243"/>
      <c r="J412" s="243"/>
      <c r="K412" s="243"/>
      <c r="L412" s="243"/>
      <c r="M412" s="243"/>
      <c r="N412" s="243"/>
      <c r="O412" s="243"/>
      <c r="P412" s="243"/>
      <c r="Q412" s="243"/>
      <c r="R412" s="243"/>
      <c r="S412" s="243"/>
      <c r="T412" s="274"/>
      <c r="U412" s="243"/>
      <c r="V412" s="243"/>
      <c r="W412" s="243"/>
      <c r="X412" s="243"/>
      <c r="Y412" s="243"/>
      <c r="Z412" s="243"/>
      <c r="AA412" s="243"/>
      <c r="AB412" s="243"/>
      <c r="AC412" s="243"/>
      <c r="AD412" s="243"/>
      <c r="AE412" s="243"/>
      <c r="AF412" s="243"/>
      <c r="AG412" s="243"/>
      <c r="AH412" s="243"/>
    </row>
    <row r="413">
      <c r="A413" s="243"/>
      <c r="B413" s="15"/>
      <c r="C413" s="15"/>
      <c r="D413" s="15"/>
      <c r="E413" s="15"/>
      <c r="F413" s="15"/>
      <c r="G413" s="243"/>
      <c r="H413" s="243"/>
      <c r="I413" s="243"/>
      <c r="J413" s="243"/>
      <c r="K413" s="243"/>
      <c r="L413" s="243"/>
      <c r="M413" s="243"/>
      <c r="N413" s="243"/>
      <c r="O413" s="243"/>
      <c r="P413" s="243"/>
      <c r="Q413" s="243"/>
      <c r="R413" s="243"/>
      <c r="S413" s="243"/>
      <c r="T413" s="274"/>
      <c r="U413" s="243"/>
      <c r="V413" s="243"/>
      <c r="W413" s="243"/>
      <c r="X413" s="243"/>
      <c r="Y413" s="243"/>
      <c r="Z413" s="243"/>
      <c r="AA413" s="243"/>
      <c r="AB413" s="243"/>
      <c r="AC413" s="243"/>
      <c r="AD413" s="243"/>
      <c r="AE413" s="243"/>
      <c r="AF413" s="243"/>
      <c r="AG413" s="243"/>
      <c r="AH413" s="243"/>
    </row>
    <row r="414">
      <c r="A414" s="243"/>
      <c r="B414" s="15"/>
      <c r="C414" s="15"/>
      <c r="D414" s="15"/>
      <c r="E414" s="15"/>
      <c r="F414" s="15"/>
      <c r="G414" s="243"/>
      <c r="H414" s="243"/>
      <c r="I414" s="243"/>
      <c r="J414" s="243"/>
      <c r="K414" s="243"/>
      <c r="L414" s="243"/>
      <c r="M414" s="243"/>
      <c r="N414" s="243"/>
      <c r="O414" s="243"/>
      <c r="P414" s="243"/>
      <c r="Q414" s="243"/>
      <c r="R414" s="243"/>
      <c r="S414" s="243"/>
      <c r="T414" s="274"/>
      <c r="U414" s="243"/>
      <c r="V414" s="243"/>
      <c r="W414" s="243"/>
      <c r="X414" s="243"/>
      <c r="Y414" s="243"/>
      <c r="Z414" s="243"/>
      <c r="AA414" s="243"/>
      <c r="AB414" s="243"/>
      <c r="AC414" s="243"/>
      <c r="AD414" s="243"/>
      <c r="AE414" s="243"/>
      <c r="AF414" s="243"/>
      <c r="AG414" s="243"/>
      <c r="AH414" s="243"/>
    </row>
    <row r="415">
      <c r="A415" s="243"/>
      <c r="B415" s="15"/>
      <c r="C415" s="15"/>
      <c r="D415" s="15"/>
      <c r="E415" s="15"/>
      <c r="F415" s="15"/>
      <c r="G415" s="243"/>
      <c r="H415" s="243"/>
      <c r="I415" s="243"/>
      <c r="J415" s="243"/>
      <c r="K415" s="243"/>
      <c r="L415" s="243"/>
      <c r="M415" s="243"/>
      <c r="N415" s="243"/>
      <c r="O415" s="243"/>
      <c r="P415" s="243"/>
      <c r="Q415" s="243"/>
      <c r="R415" s="243"/>
      <c r="S415" s="243"/>
      <c r="T415" s="274"/>
      <c r="U415" s="243"/>
      <c r="V415" s="243"/>
      <c r="W415" s="243"/>
      <c r="X415" s="243"/>
      <c r="Y415" s="243"/>
      <c r="Z415" s="243"/>
      <c r="AA415" s="243"/>
      <c r="AB415" s="243"/>
      <c r="AC415" s="243"/>
      <c r="AD415" s="243"/>
      <c r="AE415" s="243"/>
      <c r="AF415" s="243"/>
      <c r="AG415" s="243"/>
      <c r="AH415" s="243"/>
    </row>
    <row r="416">
      <c r="A416" s="243"/>
      <c r="B416" s="15"/>
      <c r="C416" s="15"/>
      <c r="D416" s="15"/>
      <c r="E416" s="15"/>
      <c r="F416" s="15"/>
      <c r="G416" s="243"/>
      <c r="H416" s="243"/>
      <c r="I416" s="243"/>
      <c r="J416" s="243"/>
      <c r="K416" s="243"/>
      <c r="L416" s="243"/>
      <c r="M416" s="243"/>
      <c r="N416" s="243"/>
      <c r="O416" s="243"/>
      <c r="P416" s="243"/>
      <c r="Q416" s="243"/>
      <c r="R416" s="243"/>
      <c r="S416" s="243"/>
      <c r="T416" s="274"/>
      <c r="U416" s="243"/>
      <c r="V416" s="243"/>
      <c r="W416" s="243"/>
      <c r="X416" s="243"/>
      <c r="Y416" s="243"/>
      <c r="Z416" s="243"/>
      <c r="AA416" s="243"/>
      <c r="AB416" s="243"/>
      <c r="AC416" s="243"/>
      <c r="AD416" s="243"/>
      <c r="AE416" s="243"/>
      <c r="AF416" s="243"/>
      <c r="AG416" s="243"/>
      <c r="AH416" s="243"/>
    </row>
    <row r="417">
      <c r="A417" s="243"/>
      <c r="B417" s="15"/>
      <c r="C417" s="15"/>
      <c r="D417" s="15"/>
      <c r="E417" s="15"/>
      <c r="F417" s="15"/>
      <c r="G417" s="243"/>
      <c r="H417" s="243"/>
      <c r="I417" s="243"/>
      <c r="J417" s="243"/>
      <c r="K417" s="243"/>
      <c r="L417" s="243"/>
      <c r="M417" s="243"/>
      <c r="N417" s="243"/>
      <c r="O417" s="243"/>
      <c r="P417" s="243"/>
      <c r="Q417" s="243"/>
      <c r="R417" s="243"/>
      <c r="S417" s="243"/>
      <c r="T417" s="274"/>
      <c r="U417" s="243"/>
      <c r="V417" s="243"/>
      <c r="W417" s="243"/>
      <c r="X417" s="243"/>
      <c r="Y417" s="243"/>
      <c r="Z417" s="243"/>
      <c r="AA417" s="243"/>
      <c r="AB417" s="243"/>
      <c r="AC417" s="243"/>
      <c r="AD417" s="243"/>
      <c r="AE417" s="243"/>
      <c r="AF417" s="243"/>
      <c r="AG417" s="243"/>
      <c r="AH417" s="243"/>
    </row>
    <row r="418">
      <c r="A418" s="243"/>
      <c r="B418" s="15"/>
      <c r="C418" s="15"/>
      <c r="D418" s="15"/>
      <c r="E418" s="15"/>
      <c r="F418" s="15"/>
      <c r="G418" s="243"/>
      <c r="H418" s="243"/>
      <c r="I418" s="243"/>
      <c r="J418" s="243"/>
      <c r="K418" s="243"/>
      <c r="L418" s="243"/>
      <c r="M418" s="243"/>
      <c r="N418" s="243"/>
      <c r="O418" s="243"/>
      <c r="P418" s="243"/>
      <c r="Q418" s="243"/>
      <c r="R418" s="243"/>
      <c r="S418" s="243"/>
      <c r="T418" s="274"/>
      <c r="U418" s="243"/>
      <c r="V418" s="243"/>
      <c r="W418" s="243"/>
      <c r="X418" s="243"/>
      <c r="Y418" s="243"/>
      <c r="Z418" s="243"/>
      <c r="AA418" s="243"/>
      <c r="AB418" s="243"/>
      <c r="AC418" s="243"/>
      <c r="AD418" s="243"/>
      <c r="AE418" s="243"/>
      <c r="AF418" s="243"/>
      <c r="AG418" s="243"/>
      <c r="AH418" s="243"/>
    </row>
    <row r="419">
      <c r="A419" s="243"/>
      <c r="B419" s="15"/>
      <c r="C419" s="15"/>
      <c r="D419" s="15"/>
      <c r="E419" s="15"/>
      <c r="F419" s="15"/>
      <c r="G419" s="243"/>
      <c r="H419" s="243"/>
      <c r="I419" s="243"/>
      <c r="J419" s="243"/>
      <c r="K419" s="243"/>
      <c r="L419" s="243"/>
      <c r="M419" s="243"/>
      <c r="N419" s="243"/>
      <c r="O419" s="243"/>
      <c r="P419" s="243"/>
      <c r="Q419" s="243"/>
      <c r="R419" s="243"/>
      <c r="S419" s="243"/>
      <c r="T419" s="274"/>
      <c r="U419" s="243"/>
      <c r="V419" s="243"/>
      <c r="W419" s="243"/>
      <c r="X419" s="243"/>
      <c r="Y419" s="243"/>
      <c r="Z419" s="243"/>
      <c r="AA419" s="243"/>
      <c r="AB419" s="243"/>
      <c r="AC419" s="243"/>
      <c r="AD419" s="243"/>
      <c r="AE419" s="243"/>
      <c r="AF419" s="243"/>
      <c r="AG419" s="243"/>
      <c r="AH419" s="243"/>
    </row>
    <row r="420">
      <c r="A420" s="243"/>
      <c r="B420" s="15"/>
      <c r="C420" s="15"/>
      <c r="D420" s="15"/>
      <c r="E420" s="15"/>
      <c r="F420" s="15"/>
      <c r="G420" s="243"/>
      <c r="H420" s="243"/>
      <c r="I420" s="243"/>
      <c r="J420" s="243"/>
      <c r="K420" s="243"/>
      <c r="L420" s="243"/>
      <c r="M420" s="243"/>
      <c r="N420" s="243"/>
      <c r="O420" s="243"/>
      <c r="P420" s="243"/>
      <c r="Q420" s="243"/>
      <c r="R420" s="243"/>
      <c r="S420" s="243"/>
      <c r="T420" s="274"/>
      <c r="U420" s="243"/>
      <c r="V420" s="243"/>
      <c r="W420" s="243"/>
      <c r="X420" s="243"/>
      <c r="Y420" s="243"/>
      <c r="Z420" s="243"/>
      <c r="AA420" s="243"/>
      <c r="AB420" s="243"/>
      <c r="AC420" s="243"/>
      <c r="AD420" s="243"/>
      <c r="AE420" s="243"/>
      <c r="AF420" s="243"/>
      <c r="AG420" s="243"/>
      <c r="AH420" s="243"/>
    </row>
    <row r="421">
      <c r="A421" s="243"/>
      <c r="B421" s="15"/>
      <c r="C421" s="15"/>
      <c r="D421" s="15"/>
      <c r="E421" s="15"/>
      <c r="F421" s="15"/>
      <c r="G421" s="243"/>
      <c r="H421" s="243"/>
      <c r="I421" s="243"/>
      <c r="J421" s="243"/>
      <c r="K421" s="243"/>
      <c r="L421" s="243"/>
      <c r="M421" s="243"/>
      <c r="N421" s="243"/>
      <c r="O421" s="243"/>
      <c r="P421" s="243"/>
      <c r="Q421" s="243"/>
      <c r="R421" s="243"/>
      <c r="S421" s="243"/>
      <c r="T421" s="274"/>
      <c r="U421" s="243"/>
      <c r="V421" s="243"/>
      <c r="W421" s="243"/>
      <c r="X421" s="243"/>
      <c r="Y421" s="243"/>
      <c r="Z421" s="243"/>
      <c r="AA421" s="243"/>
      <c r="AB421" s="243"/>
      <c r="AC421" s="243"/>
      <c r="AD421" s="243"/>
      <c r="AE421" s="243"/>
      <c r="AF421" s="243"/>
      <c r="AG421" s="243"/>
      <c r="AH421" s="243"/>
    </row>
    <row r="422">
      <c r="A422" s="243"/>
      <c r="B422" s="15"/>
      <c r="C422" s="15"/>
      <c r="D422" s="15"/>
      <c r="E422" s="15"/>
      <c r="F422" s="15"/>
      <c r="G422" s="243"/>
      <c r="H422" s="243"/>
      <c r="I422" s="243"/>
      <c r="J422" s="243"/>
      <c r="K422" s="243"/>
      <c r="L422" s="243"/>
      <c r="M422" s="243"/>
      <c r="N422" s="243"/>
      <c r="O422" s="243"/>
      <c r="P422" s="243"/>
      <c r="Q422" s="243"/>
      <c r="R422" s="243"/>
      <c r="S422" s="243"/>
      <c r="T422" s="274"/>
      <c r="U422" s="243"/>
      <c r="V422" s="243"/>
      <c r="W422" s="243"/>
      <c r="X422" s="243"/>
      <c r="Y422" s="243"/>
      <c r="Z422" s="243"/>
      <c r="AA422" s="243"/>
      <c r="AB422" s="243"/>
      <c r="AC422" s="243"/>
      <c r="AD422" s="243"/>
      <c r="AE422" s="243"/>
      <c r="AF422" s="243"/>
      <c r="AG422" s="243"/>
      <c r="AH422" s="243"/>
    </row>
    <row r="423">
      <c r="A423" s="243"/>
      <c r="B423" s="15"/>
      <c r="C423" s="15"/>
      <c r="D423" s="15"/>
      <c r="E423" s="15"/>
      <c r="F423" s="15"/>
      <c r="G423" s="243"/>
      <c r="H423" s="243"/>
      <c r="I423" s="243"/>
      <c r="J423" s="243"/>
      <c r="K423" s="243"/>
      <c r="L423" s="243"/>
      <c r="M423" s="243"/>
      <c r="N423" s="243"/>
      <c r="O423" s="243"/>
      <c r="P423" s="243"/>
      <c r="Q423" s="243"/>
      <c r="R423" s="243"/>
      <c r="S423" s="243"/>
      <c r="T423" s="274"/>
      <c r="U423" s="243"/>
      <c r="V423" s="243"/>
      <c r="W423" s="243"/>
      <c r="X423" s="243"/>
      <c r="Y423" s="243"/>
      <c r="Z423" s="243"/>
      <c r="AA423" s="243"/>
      <c r="AB423" s="243"/>
      <c r="AC423" s="243"/>
      <c r="AD423" s="243"/>
      <c r="AE423" s="243"/>
      <c r="AF423" s="243"/>
      <c r="AG423" s="243"/>
      <c r="AH423" s="243"/>
    </row>
    <row r="424">
      <c r="A424" s="243"/>
      <c r="B424" s="15"/>
      <c r="C424" s="15"/>
      <c r="D424" s="15"/>
      <c r="E424" s="15"/>
      <c r="F424" s="15"/>
      <c r="G424" s="243"/>
      <c r="H424" s="243"/>
      <c r="I424" s="243"/>
      <c r="J424" s="243"/>
      <c r="K424" s="243"/>
      <c r="L424" s="243"/>
      <c r="M424" s="243"/>
      <c r="N424" s="243"/>
      <c r="O424" s="243"/>
      <c r="P424" s="243"/>
      <c r="Q424" s="243"/>
      <c r="R424" s="243"/>
      <c r="S424" s="243"/>
      <c r="T424" s="274"/>
      <c r="U424" s="243"/>
      <c r="V424" s="243"/>
      <c r="W424" s="243"/>
      <c r="X424" s="243"/>
      <c r="Y424" s="243"/>
      <c r="Z424" s="243"/>
      <c r="AA424" s="243"/>
      <c r="AB424" s="243"/>
      <c r="AC424" s="243"/>
      <c r="AD424" s="243"/>
      <c r="AE424" s="243"/>
      <c r="AF424" s="243"/>
      <c r="AG424" s="243"/>
      <c r="AH424" s="243"/>
    </row>
    <row r="425">
      <c r="A425" s="243"/>
      <c r="B425" s="15"/>
      <c r="C425" s="15"/>
      <c r="D425" s="15"/>
      <c r="E425" s="15"/>
      <c r="F425" s="15"/>
      <c r="G425" s="243"/>
      <c r="H425" s="243"/>
      <c r="I425" s="243"/>
      <c r="J425" s="243"/>
      <c r="K425" s="243"/>
      <c r="L425" s="243"/>
      <c r="M425" s="243"/>
      <c r="N425" s="243"/>
      <c r="O425" s="243"/>
      <c r="P425" s="243"/>
      <c r="Q425" s="243"/>
      <c r="R425" s="243"/>
      <c r="S425" s="243"/>
      <c r="T425" s="274"/>
      <c r="U425" s="243"/>
      <c r="V425" s="243"/>
      <c r="W425" s="243"/>
      <c r="X425" s="243"/>
      <c r="Y425" s="243"/>
      <c r="Z425" s="243"/>
      <c r="AA425" s="243"/>
      <c r="AB425" s="243"/>
      <c r="AC425" s="243"/>
      <c r="AD425" s="243"/>
      <c r="AE425" s="243"/>
      <c r="AF425" s="243"/>
      <c r="AG425" s="243"/>
      <c r="AH425" s="243"/>
    </row>
    <row r="426">
      <c r="A426" s="243"/>
      <c r="B426" s="15"/>
      <c r="C426" s="15"/>
      <c r="D426" s="15"/>
      <c r="E426" s="15"/>
      <c r="F426" s="15"/>
      <c r="G426" s="243"/>
      <c r="H426" s="243"/>
      <c r="I426" s="243"/>
      <c r="J426" s="243"/>
      <c r="K426" s="243"/>
      <c r="L426" s="243"/>
      <c r="M426" s="243"/>
      <c r="N426" s="243"/>
      <c r="O426" s="243"/>
      <c r="P426" s="243"/>
      <c r="Q426" s="243"/>
      <c r="R426" s="243"/>
      <c r="S426" s="243"/>
      <c r="T426" s="274"/>
      <c r="U426" s="243"/>
      <c r="V426" s="243"/>
      <c r="W426" s="243"/>
      <c r="X426" s="243"/>
      <c r="Y426" s="243"/>
      <c r="Z426" s="243"/>
      <c r="AA426" s="243"/>
      <c r="AB426" s="243"/>
      <c r="AC426" s="243"/>
      <c r="AD426" s="243"/>
      <c r="AE426" s="243"/>
      <c r="AF426" s="243"/>
      <c r="AG426" s="243"/>
      <c r="AH426" s="243"/>
    </row>
    <row r="427">
      <c r="A427" s="243"/>
      <c r="B427" s="15"/>
      <c r="C427" s="15"/>
      <c r="D427" s="15"/>
      <c r="E427" s="15"/>
      <c r="F427" s="15"/>
      <c r="G427" s="243"/>
      <c r="H427" s="243"/>
      <c r="I427" s="243"/>
      <c r="J427" s="243"/>
      <c r="K427" s="243"/>
      <c r="L427" s="243"/>
      <c r="M427" s="243"/>
      <c r="N427" s="243"/>
      <c r="O427" s="243"/>
      <c r="P427" s="243"/>
      <c r="Q427" s="243"/>
      <c r="R427" s="243"/>
      <c r="S427" s="243"/>
      <c r="T427" s="274"/>
      <c r="U427" s="243"/>
      <c r="V427" s="243"/>
      <c r="W427" s="243"/>
      <c r="X427" s="243"/>
      <c r="Y427" s="243"/>
      <c r="Z427" s="243"/>
      <c r="AA427" s="243"/>
      <c r="AB427" s="243"/>
      <c r="AC427" s="243"/>
      <c r="AD427" s="243"/>
      <c r="AE427" s="243"/>
      <c r="AF427" s="243"/>
      <c r="AG427" s="243"/>
      <c r="AH427" s="243"/>
    </row>
    <row r="428">
      <c r="A428" s="243"/>
      <c r="B428" s="15"/>
      <c r="C428" s="15"/>
      <c r="D428" s="15"/>
      <c r="E428" s="15"/>
      <c r="F428" s="15"/>
      <c r="G428" s="243"/>
      <c r="H428" s="243"/>
      <c r="I428" s="243"/>
      <c r="J428" s="243"/>
      <c r="K428" s="243"/>
      <c r="L428" s="243"/>
      <c r="M428" s="243"/>
      <c r="N428" s="243"/>
      <c r="O428" s="243"/>
      <c r="P428" s="243"/>
      <c r="Q428" s="243"/>
      <c r="R428" s="243"/>
      <c r="S428" s="243"/>
      <c r="T428" s="274"/>
      <c r="U428" s="243"/>
      <c r="V428" s="243"/>
      <c r="W428" s="243"/>
      <c r="X428" s="243"/>
      <c r="Y428" s="243"/>
      <c r="Z428" s="243"/>
      <c r="AA428" s="243"/>
      <c r="AB428" s="243"/>
      <c r="AC428" s="243"/>
      <c r="AD428" s="243"/>
      <c r="AE428" s="243"/>
      <c r="AF428" s="243"/>
      <c r="AG428" s="243"/>
      <c r="AH428" s="243"/>
    </row>
    <row r="429">
      <c r="A429" s="243"/>
      <c r="B429" s="15"/>
      <c r="C429" s="15"/>
      <c r="D429" s="15"/>
      <c r="E429" s="15"/>
      <c r="F429" s="15"/>
      <c r="G429" s="243"/>
      <c r="H429" s="243"/>
      <c r="I429" s="243"/>
      <c r="J429" s="243"/>
      <c r="K429" s="243"/>
      <c r="L429" s="243"/>
      <c r="M429" s="243"/>
      <c r="N429" s="243"/>
      <c r="O429" s="243"/>
      <c r="P429" s="243"/>
      <c r="Q429" s="243"/>
      <c r="R429" s="243"/>
      <c r="S429" s="243"/>
      <c r="T429" s="274"/>
      <c r="U429" s="243"/>
      <c r="V429" s="243"/>
      <c r="W429" s="243"/>
      <c r="X429" s="243"/>
      <c r="Y429" s="243"/>
      <c r="Z429" s="243"/>
      <c r="AA429" s="243"/>
      <c r="AB429" s="243"/>
      <c r="AC429" s="243"/>
      <c r="AD429" s="243"/>
      <c r="AE429" s="243"/>
      <c r="AF429" s="243"/>
      <c r="AG429" s="243"/>
      <c r="AH429" s="243"/>
    </row>
    <row r="430">
      <c r="A430" s="243"/>
      <c r="B430" s="15"/>
      <c r="C430" s="15"/>
      <c r="D430" s="15"/>
      <c r="E430" s="15"/>
      <c r="F430" s="15"/>
      <c r="G430" s="243"/>
      <c r="H430" s="243"/>
      <c r="I430" s="243"/>
      <c r="J430" s="243"/>
      <c r="K430" s="243"/>
      <c r="L430" s="243"/>
      <c r="M430" s="243"/>
      <c r="N430" s="243"/>
      <c r="O430" s="243"/>
      <c r="P430" s="243"/>
      <c r="Q430" s="243"/>
      <c r="R430" s="243"/>
      <c r="S430" s="243"/>
      <c r="T430" s="274"/>
      <c r="U430" s="243"/>
      <c r="V430" s="243"/>
      <c r="W430" s="243"/>
      <c r="X430" s="243"/>
      <c r="Y430" s="243"/>
      <c r="Z430" s="243"/>
      <c r="AA430" s="243"/>
      <c r="AB430" s="243"/>
      <c r="AC430" s="243"/>
      <c r="AD430" s="243"/>
      <c r="AE430" s="243"/>
      <c r="AF430" s="243"/>
      <c r="AG430" s="243"/>
      <c r="AH430" s="243"/>
    </row>
    <row r="431">
      <c r="A431" s="243"/>
      <c r="B431" s="15"/>
      <c r="C431" s="15"/>
      <c r="D431" s="15"/>
      <c r="E431" s="15"/>
      <c r="F431" s="15"/>
      <c r="G431" s="243"/>
      <c r="H431" s="243"/>
      <c r="I431" s="243"/>
      <c r="J431" s="243"/>
      <c r="K431" s="243"/>
      <c r="L431" s="243"/>
      <c r="M431" s="243"/>
      <c r="N431" s="243"/>
      <c r="O431" s="243"/>
      <c r="P431" s="243"/>
      <c r="Q431" s="243"/>
      <c r="R431" s="243"/>
      <c r="S431" s="243"/>
      <c r="T431" s="274"/>
      <c r="U431" s="243"/>
      <c r="V431" s="243"/>
      <c r="W431" s="243"/>
      <c r="X431" s="243"/>
      <c r="Y431" s="243"/>
      <c r="Z431" s="243"/>
      <c r="AA431" s="243"/>
      <c r="AB431" s="243"/>
      <c r="AC431" s="243"/>
      <c r="AD431" s="243"/>
      <c r="AE431" s="243"/>
      <c r="AF431" s="243"/>
      <c r="AG431" s="243"/>
      <c r="AH431" s="243"/>
    </row>
    <row r="432">
      <c r="A432" s="243"/>
      <c r="B432" s="15"/>
      <c r="C432" s="15"/>
      <c r="D432" s="15"/>
      <c r="E432" s="15"/>
      <c r="F432" s="15"/>
      <c r="G432" s="243"/>
      <c r="H432" s="243"/>
      <c r="I432" s="243"/>
      <c r="J432" s="243"/>
      <c r="K432" s="243"/>
      <c r="L432" s="243"/>
      <c r="M432" s="243"/>
      <c r="N432" s="243"/>
      <c r="O432" s="243"/>
      <c r="P432" s="243"/>
      <c r="Q432" s="243"/>
      <c r="R432" s="243"/>
      <c r="S432" s="243"/>
      <c r="T432" s="274"/>
      <c r="U432" s="243"/>
      <c r="V432" s="243"/>
      <c r="W432" s="243"/>
      <c r="X432" s="243"/>
      <c r="Y432" s="243"/>
      <c r="Z432" s="243"/>
      <c r="AA432" s="243"/>
      <c r="AB432" s="243"/>
      <c r="AC432" s="243"/>
      <c r="AD432" s="243"/>
      <c r="AE432" s="243"/>
      <c r="AF432" s="243"/>
      <c r="AG432" s="243"/>
      <c r="AH432" s="243"/>
    </row>
    <row r="433">
      <c r="A433" s="243"/>
      <c r="B433" s="15"/>
      <c r="C433" s="15"/>
      <c r="D433" s="15"/>
      <c r="E433" s="15"/>
      <c r="F433" s="15"/>
      <c r="G433" s="243"/>
      <c r="H433" s="243"/>
      <c r="I433" s="243"/>
      <c r="J433" s="243"/>
      <c r="K433" s="243"/>
      <c r="L433" s="243"/>
      <c r="M433" s="243"/>
      <c r="N433" s="243"/>
      <c r="O433" s="243"/>
      <c r="P433" s="243"/>
      <c r="Q433" s="243"/>
      <c r="R433" s="243"/>
      <c r="S433" s="243"/>
      <c r="T433" s="274"/>
      <c r="U433" s="243"/>
      <c r="V433" s="243"/>
      <c r="W433" s="243"/>
      <c r="X433" s="243"/>
      <c r="Y433" s="243"/>
      <c r="Z433" s="243"/>
      <c r="AA433" s="243"/>
      <c r="AB433" s="243"/>
      <c r="AC433" s="243"/>
      <c r="AD433" s="243"/>
      <c r="AE433" s="243"/>
      <c r="AF433" s="243"/>
      <c r="AG433" s="243"/>
      <c r="AH433" s="243"/>
    </row>
    <row r="434">
      <c r="A434" s="243"/>
      <c r="B434" s="15"/>
      <c r="C434" s="15"/>
      <c r="D434" s="15"/>
      <c r="E434" s="15"/>
      <c r="F434" s="15"/>
      <c r="G434" s="243"/>
      <c r="H434" s="243"/>
      <c r="I434" s="243"/>
      <c r="J434" s="243"/>
      <c r="K434" s="243"/>
      <c r="L434" s="243"/>
      <c r="M434" s="243"/>
      <c r="N434" s="243"/>
      <c r="O434" s="243"/>
      <c r="P434" s="243"/>
      <c r="Q434" s="243"/>
      <c r="R434" s="243"/>
      <c r="S434" s="243"/>
      <c r="T434" s="274"/>
      <c r="U434" s="243"/>
      <c r="V434" s="243"/>
      <c r="W434" s="243"/>
      <c r="X434" s="243"/>
      <c r="Y434" s="243"/>
      <c r="Z434" s="243"/>
      <c r="AA434" s="243"/>
      <c r="AB434" s="243"/>
      <c r="AC434" s="243"/>
      <c r="AD434" s="243"/>
      <c r="AE434" s="243"/>
      <c r="AF434" s="243"/>
      <c r="AG434" s="243"/>
      <c r="AH434" s="243"/>
    </row>
    <row r="435">
      <c r="A435" s="243"/>
      <c r="B435" s="15"/>
      <c r="C435" s="15"/>
      <c r="D435" s="15"/>
      <c r="E435" s="15"/>
      <c r="F435" s="15"/>
      <c r="G435" s="243"/>
      <c r="H435" s="243"/>
      <c r="I435" s="243"/>
      <c r="J435" s="243"/>
      <c r="K435" s="243"/>
      <c r="L435" s="243"/>
      <c r="M435" s="243"/>
      <c r="N435" s="243"/>
      <c r="O435" s="243"/>
      <c r="P435" s="243"/>
      <c r="Q435" s="243"/>
      <c r="R435" s="243"/>
      <c r="S435" s="243"/>
      <c r="T435" s="274"/>
      <c r="U435" s="243"/>
      <c r="V435" s="243"/>
      <c r="W435" s="243"/>
      <c r="X435" s="243"/>
      <c r="Y435" s="243"/>
      <c r="Z435" s="243"/>
      <c r="AA435" s="243"/>
      <c r="AB435" s="243"/>
      <c r="AC435" s="243"/>
      <c r="AD435" s="243"/>
      <c r="AE435" s="243"/>
      <c r="AF435" s="243"/>
      <c r="AG435" s="243"/>
      <c r="AH435" s="243"/>
    </row>
    <row r="436">
      <c r="A436" s="243"/>
      <c r="B436" s="15"/>
      <c r="C436" s="15"/>
      <c r="D436" s="15"/>
      <c r="E436" s="15"/>
      <c r="F436" s="15"/>
      <c r="G436" s="243"/>
      <c r="H436" s="243"/>
      <c r="I436" s="243"/>
      <c r="J436" s="243"/>
      <c r="K436" s="243"/>
      <c r="L436" s="243"/>
      <c r="M436" s="243"/>
      <c r="N436" s="243"/>
      <c r="O436" s="243"/>
      <c r="P436" s="243"/>
      <c r="Q436" s="243"/>
      <c r="R436" s="243"/>
      <c r="S436" s="243"/>
      <c r="T436" s="274"/>
      <c r="U436" s="243"/>
      <c r="V436" s="243"/>
      <c r="W436" s="243"/>
      <c r="X436" s="243"/>
      <c r="Y436" s="243"/>
      <c r="Z436" s="243"/>
      <c r="AA436" s="243"/>
      <c r="AB436" s="243"/>
      <c r="AC436" s="243"/>
      <c r="AD436" s="243"/>
      <c r="AE436" s="243"/>
      <c r="AF436" s="243"/>
      <c r="AG436" s="243"/>
      <c r="AH436" s="243"/>
    </row>
    <row r="437">
      <c r="A437" s="243"/>
      <c r="B437" s="15"/>
      <c r="C437" s="15"/>
      <c r="D437" s="15"/>
      <c r="E437" s="15"/>
      <c r="F437" s="15"/>
      <c r="G437" s="243"/>
      <c r="H437" s="243"/>
      <c r="I437" s="243"/>
      <c r="J437" s="243"/>
      <c r="K437" s="243"/>
      <c r="L437" s="243"/>
      <c r="M437" s="243"/>
      <c r="N437" s="243"/>
      <c r="O437" s="243"/>
      <c r="P437" s="243"/>
      <c r="Q437" s="243"/>
      <c r="R437" s="243"/>
      <c r="S437" s="243"/>
      <c r="T437" s="274"/>
      <c r="U437" s="243"/>
      <c r="V437" s="243"/>
      <c r="W437" s="243"/>
      <c r="X437" s="243"/>
      <c r="Y437" s="243"/>
      <c r="Z437" s="243"/>
      <c r="AA437" s="243"/>
      <c r="AB437" s="243"/>
      <c r="AC437" s="243"/>
      <c r="AD437" s="243"/>
      <c r="AE437" s="243"/>
      <c r="AF437" s="243"/>
      <c r="AG437" s="243"/>
      <c r="AH437" s="243"/>
    </row>
    <row r="438">
      <c r="A438" s="243"/>
      <c r="B438" s="15"/>
      <c r="C438" s="15"/>
      <c r="D438" s="15"/>
      <c r="E438" s="15"/>
      <c r="F438" s="15"/>
      <c r="G438" s="243"/>
      <c r="H438" s="243"/>
      <c r="I438" s="243"/>
      <c r="J438" s="243"/>
      <c r="K438" s="243"/>
      <c r="L438" s="243"/>
      <c r="M438" s="243"/>
      <c r="N438" s="243"/>
      <c r="O438" s="243"/>
      <c r="P438" s="243"/>
      <c r="Q438" s="243"/>
      <c r="R438" s="243"/>
      <c r="S438" s="243"/>
      <c r="T438" s="274"/>
      <c r="U438" s="243"/>
      <c r="V438" s="243"/>
      <c r="W438" s="243"/>
      <c r="X438" s="243"/>
      <c r="Y438" s="243"/>
      <c r="Z438" s="243"/>
      <c r="AA438" s="243"/>
      <c r="AB438" s="243"/>
      <c r="AC438" s="243"/>
      <c r="AD438" s="243"/>
      <c r="AE438" s="243"/>
      <c r="AF438" s="243"/>
      <c r="AG438" s="243"/>
      <c r="AH438" s="243"/>
    </row>
    <row r="439">
      <c r="A439" s="243"/>
      <c r="B439" s="15"/>
      <c r="C439" s="15"/>
      <c r="D439" s="15"/>
      <c r="E439" s="15"/>
      <c r="F439" s="15"/>
      <c r="G439" s="243"/>
      <c r="H439" s="243"/>
      <c r="I439" s="243"/>
      <c r="J439" s="243"/>
      <c r="K439" s="243"/>
      <c r="L439" s="243"/>
      <c r="M439" s="243"/>
      <c r="N439" s="243"/>
      <c r="O439" s="243"/>
      <c r="P439" s="243"/>
      <c r="Q439" s="243"/>
      <c r="R439" s="243"/>
      <c r="S439" s="243"/>
      <c r="T439" s="274"/>
      <c r="U439" s="243"/>
      <c r="V439" s="243"/>
      <c r="W439" s="243"/>
      <c r="X439" s="243"/>
      <c r="Y439" s="243"/>
      <c r="Z439" s="243"/>
      <c r="AA439" s="243"/>
      <c r="AB439" s="243"/>
      <c r="AC439" s="243"/>
      <c r="AD439" s="243"/>
      <c r="AE439" s="243"/>
      <c r="AF439" s="243"/>
      <c r="AG439" s="243"/>
      <c r="AH439" s="243"/>
    </row>
    <row r="440">
      <c r="A440" s="243"/>
      <c r="B440" s="15"/>
      <c r="C440" s="15"/>
      <c r="D440" s="15"/>
      <c r="E440" s="15"/>
      <c r="F440" s="15"/>
      <c r="G440" s="243"/>
      <c r="H440" s="243"/>
      <c r="I440" s="243"/>
      <c r="J440" s="243"/>
      <c r="K440" s="243"/>
      <c r="L440" s="243"/>
      <c r="M440" s="243"/>
      <c r="N440" s="243"/>
      <c r="O440" s="243"/>
      <c r="P440" s="243"/>
      <c r="Q440" s="243"/>
      <c r="R440" s="243"/>
      <c r="S440" s="243"/>
      <c r="T440" s="274"/>
      <c r="U440" s="243"/>
      <c r="V440" s="243"/>
      <c r="W440" s="243"/>
      <c r="X440" s="243"/>
      <c r="Y440" s="243"/>
      <c r="Z440" s="243"/>
      <c r="AA440" s="243"/>
      <c r="AB440" s="243"/>
      <c r="AC440" s="243"/>
      <c r="AD440" s="243"/>
      <c r="AE440" s="243"/>
      <c r="AF440" s="243"/>
      <c r="AG440" s="243"/>
      <c r="AH440" s="243"/>
    </row>
    <row r="441">
      <c r="A441" s="243"/>
      <c r="B441" s="15"/>
      <c r="C441" s="15"/>
      <c r="D441" s="15"/>
      <c r="E441" s="15"/>
      <c r="F441" s="15"/>
      <c r="G441" s="243"/>
      <c r="H441" s="243"/>
      <c r="I441" s="243"/>
      <c r="J441" s="243"/>
      <c r="K441" s="243"/>
      <c r="L441" s="243"/>
      <c r="M441" s="243"/>
      <c r="N441" s="243"/>
      <c r="O441" s="243"/>
      <c r="P441" s="243"/>
      <c r="Q441" s="243"/>
      <c r="R441" s="243"/>
      <c r="S441" s="243"/>
      <c r="T441" s="274"/>
      <c r="U441" s="243"/>
      <c r="V441" s="243"/>
      <c r="W441" s="243"/>
      <c r="X441" s="243"/>
      <c r="Y441" s="243"/>
      <c r="Z441" s="243"/>
      <c r="AA441" s="243"/>
      <c r="AB441" s="243"/>
      <c r="AC441" s="243"/>
      <c r="AD441" s="243"/>
      <c r="AE441" s="243"/>
      <c r="AF441" s="243"/>
      <c r="AG441" s="243"/>
      <c r="AH441" s="243"/>
    </row>
    <row r="442">
      <c r="A442" s="243"/>
      <c r="B442" s="15"/>
      <c r="C442" s="15"/>
      <c r="D442" s="15"/>
      <c r="E442" s="15"/>
      <c r="F442" s="15"/>
      <c r="G442" s="243"/>
      <c r="H442" s="243"/>
      <c r="I442" s="243"/>
      <c r="J442" s="243"/>
      <c r="K442" s="243"/>
      <c r="L442" s="243"/>
      <c r="M442" s="243"/>
      <c r="N442" s="243"/>
      <c r="O442" s="243"/>
      <c r="P442" s="243"/>
      <c r="Q442" s="243"/>
      <c r="R442" s="243"/>
      <c r="S442" s="243"/>
      <c r="T442" s="274"/>
      <c r="U442" s="243"/>
      <c r="V442" s="243"/>
      <c r="W442" s="243"/>
      <c r="X442" s="243"/>
      <c r="Y442" s="243"/>
      <c r="Z442" s="243"/>
      <c r="AA442" s="243"/>
      <c r="AB442" s="243"/>
      <c r="AC442" s="243"/>
      <c r="AD442" s="243"/>
      <c r="AE442" s="243"/>
      <c r="AF442" s="243"/>
      <c r="AG442" s="243"/>
      <c r="AH442" s="243"/>
    </row>
    <row r="443">
      <c r="A443" s="243"/>
      <c r="B443" s="15"/>
      <c r="C443" s="15"/>
      <c r="D443" s="15"/>
      <c r="E443" s="15"/>
      <c r="F443" s="15"/>
      <c r="G443" s="243"/>
      <c r="H443" s="243"/>
      <c r="I443" s="243"/>
      <c r="J443" s="243"/>
      <c r="K443" s="243"/>
      <c r="L443" s="243"/>
      <c r="M443" s="243"/>
      <c r="N443" s="243"/>
      <c r="O443" s="243"/>
      <c r="P443" s="243"/>
      <c r="Q443" s="243"/>
      <c r="R443" s="243"/>
      <c r="S443" s="243"/>
      <c r="T443" s="274"/>
      <c r="U443" s="243"/>
      <c r="V443" s="243"/>
      <c r="W443" s="243"/>
      <c r="X443" s="243"/>
      <c r="Y443" s="243"/>
      <c r="Z443" s="243"/>
      <c r="AA443" s="243"/>
      <c r="AB443" s="243"/>
      <c r="AC443" s="243"/>
      <c r="AD443" s="243"/>
      <c r="AE443" s="243"/>
      <c r="AF443" s="243"/>
      <c r="AG443" s="243"/>
      <c r="AH443" s="243"/>
    </row>
    <row r="444">
      <c r="A444" s="243"/>
      <c r="B444" s="15"/>
      <c r="C444" s="15"/>
      <c r="D444" s="15"/>
      <c r="E444" s="15"/>
      <c r="F444" s="15"/>
      <c r="G444" s="243"/>
      <c r="H444" s="243"/>
      <c r="I444" s="243"/>
      <c r="J444" s="243"/>
      <c r="K444" s="243"/>
      <c r="L444" s="243"/>
      <c r="M444" s="243"/>
      <c r="N444" s="243"/>
      <c r="O444" s="243"/>
      <c r="P444" s="243"/>
      <c r="Q444" s="243"/>
      <c r="R444" s="243"/>
      <c r="S444" s="243"/>
      <c r="T444" s="274"/>
      <c r="U444" s="243"/>
      <c r="V444" s="243"/>
      <c r="W444" s="243"/>
      <c r="X444" s="243"/>
      <c r="Y444" s="243"/>
      <c r="Z444" s="243"/>
      <c r="AA444" s="243"/>
      <c r="AB444" s="243"/>
      <c r="AC444" s="243"/>
      <c r="AD444" s="243"/>
      <c r="AE444" s="243"/>
      <c r="AF444" s="243"/>
      <c r="AG444" s="243"/>
      <c r="AH444" s="243"/>
    </row>
    <row r="445">
      <c r="A445" s="243"/>
      <c r="B445" s="15"/>
      <c r="C445" s="15"/>
      <c r="D445" s="15"/>
      <c r="E445" s="15"/>
      <c r="F445" s="15"/>
      <c r="G445" s="243"/>
      <c r="H445" s="243"/>
      <c r="I445" s="243"/>
      <c r="J445" s="243"/>
      <c r="K445" s="243"/>
      <c r="L445" s="243"/>
      <c r="M445" s="243"/>
      <c r="N445" s="243"/>
      <c r="O445" s="243"/>
      <c r="P445" s="243"/>
      <c r="Q445" s="243"/>
      <c r="R445" s="243"/>
      <c r="S445" s="243"/>
      <c r="T445" s="274"/>
      <c r="U445" s="243"/>
      <c r="V445" s="243"/>
      <c r="W445" s="243"/>
      <c r="X445" s="243"/>
      <c r="Y445" s="243"/>
      <c r="Z445" s="243"/>
      <c r="AA445" s="243"/>
      <c r="AB445" s="243"/>
      <c r="AC445" s="243"/>
      <c r="AD445" s="243"/>
      <c r="AE445" s="243"/>
      <c r="AF445" s="243"/>
      <c r="AG445" s="243"/>
      <c r="AH445" s="243"/>
    </row>
    <row r="446">
      <c r="A446" s="243"/>
      <c r="B446" s="15"/>
      <c r="C446" s="15"/>
      <c r="D446" s="15"/>
      <c r="E446" s="15"/>
      <c r="F446" s="15"/>
      <c r="G446" s="243"/>
      <c r="H446" s="243"/>
      <c r="I446" s="243"/>
      <c r="J446" s="243"/>
      <c r="K446" s="243"/>
      <c r="L446" s="243"/>
      <c r="M446" s="243"/>
      <c r="N446" s="243"/>
      <c r="O446" s="243"/>
      <c r="P446" s="243"/>
      <c r="Q446" s="243"/>
      <c r="R446" s="243"/>
      <c r="S446" s="243"/>
      <c r="T446" s="274"/>
      <c r="U446" s="243"/>
      <c r="V446" s="243"/>
      <c r="W446" s="243"/>
      <c r="X446" s="243"/>
      <c r="Y446" s="243"/>
      <c r="Z446" s="243"/>
      <c r="AA446" s="243"/>
      <c r="AB446" s="243"/>
      <c r="AC446" s="243"/>
      <c r="AD446" s="243"/>
      <c r="AE446" s="243"/>
      <c r="AF446" s="243"/>
      <c r="AG446" s="243"/>
      <c r="AH446" s="243"/>
    </row>
    <row r="447">
      <c r="A447" s="243"/>
      <c r="B447" s="15"/>
      <c r="C447" s="15"/>
      <c r="D447" s="15"/>
      <c r="E447" s="15"/>
      <c r="F447" s="15"/>
      <c r="G447" s="243"/>
      <c r="H447" s="243"/>
      <c r="I447" s="243"/>
      <c r="J447" s="243"/>
      <c r="K447" s="243"/>
      <c r="L447" s="243"/>
      <c r="M447" s="243"/>
      <c r="N447" s="243"/>
      <c r="O447" s="243"/>
      <c r="P447" s="243"/>
      <c r="Q447" s="243"/>
      <c r="R447" s="243"/>
      <c r="S447" s="243"/>
      <c r="T447" s="274"/>
      <c r="U447" s="243"/>
      <c r="V447" s="243"/>
      <c r="W447" s="243"/>
      <c r="X447" s="243"/>
      <c r="Y447" s="243"/>
      <c r="Z447" s="243"/>
      <c r="AA447" s="243"/>
      <c r="AB447" s="243"/>
      <c r="AC447" s="243"/>
      <c r="AD447" s="243"/>
      <c r="AE447" s="243"/>
      <c r="AF447" s="243"/>
      <c r="AG447" s="243"/>
      <c r="AH447" s="243"/>
    </row>
    <row r="448">
      <c r="A448" s="243"/>
      <c r="B448" s="15"/>
      <c r="C448" s="15"/>
      <c r="D448" s="15"/>
      <c r="E448" s="15"/>
      <c r="F448" s="15"/>
      <c r="G448" s="243"/>
      <c r="H448" s="243"/>
      <c r="I448" s="243"/>
      <c r="J448" s="243"/>
      <c r="K448" s="243"/>
      <c r="L448" s="243"/>
      <c r="M448" s="243"/>
      <c r="N448" s="243"/>
      <c r="O448" s="243"/>
      <c r="P448" s="243"/>
      <c r="Q448" s="243"/>
      <c r="R448" s="243"/>
      <c r="S448" s="243"/>
      <c r="T448" s="274"/>
      <c r="U448" s="243"/>
      <c r="V448" s="243"/>
      <c r="W448" s="243"/>
      <c r="X448" s="243"/>
      <c r="Y448" s="243"/>
      <c r="Z448" s="243"/>
      <c r="AA448" s="243"/>
      <c r="AB448" s="243"/>
      <c r="AC448" s="243"/>
      <c r="AD448" s="243"/>
      <c r="AE448" s="243"/>
      <c r="AF448" s="243"/>
      <c r="AG448" s="243"/>
      <c r="AH448" s="243"/>
    </row>
    <row r="449">
      <c r="A449" s="243"/>
      <c r="B449" s="15"/>
      <c r="C449" s="15"/>
      <c r="D449" s="15"/>
      <c r="E449" s="15"/>
      <c r="F449" s="15"/>
      <c r="G449" s="243"/>
      <c r="H449" s="243"/>
      <c r="I449" s="243"/>
      <c r="J449" s="243"/>
      <c r="K449" s="243"/>
      <c r="L449" s="243"/>
      <c r="M449" s="243"/>
      <c r="N449" s="243"/>
      <c r="O449" s="243"/>
      <c r="P449" s="243"/>
      <c r="Q449" s="243"/>
      <c r="R449" s="243"/>
      <c r="S449" s="243"/>
      <c r="T449" s="274"/>
      <c r="U449" s="243"/>
      <c r="V449" s="243"/>
      <c r="W449" s="243"/>
      <c r="X449" s="243"/>
      <c r="Y449" s="243"/>
      <c r="Z449" s="243"/>
      <c r="AA449" s="243"/>
      <c r="AB449" s="243"/>
      <c r="AC449" s="243"/>
      <c r="AD449" s="243"/>
      <c r="AE449" s="243"/>
      <c r="AF449" s="243"/>
      <c r="AG449" s="243"/>
      <c r="AH449" s="243"/>
    </row>
    <row r="450">
      <c r="A450" s="243"/>
      <c r="B450" s="15"/>
      <c r="C450" s="15"/>
      <c r="D450" s="15"/>
      <c r="E450" s="15"/>
      <c r="F450" s="15"/>
      <c r="G450" s="243"/>
      <c r="H450" s="243"/>
      <c r="I450" s="243"/>
      <c r="J450" s="243"/>
      <c r="K450" s="243"/>
      <c r="L450" s="243"/>
      <c r="M450" s="243"/>
      <c r="N450" s="243"/>
      <c r="O450" s="243"/>
      <c r="P450" s="243"/>
      <c r="Q450" s="243"/>
      <c r="R450" s="243"/>
      <c r="S450" s="243"/>
      <c r="T450" s="274"/>
      <c r="U450" s="243"/>
      <c r="V450" s="243"/>
      <c r="W450" s="243"/>
      <c r="X450" s="243"/>
      <c r="Y450" s="243"/>
      <c r="Z450" s="243"/>
      <c r="AA450" s="243"/>
      <c r="AB450" s="243"/>
      <c r="AC450" s="243"/>
      <c r="AD450" s="243"/>
      <c r="AE450" s="243"/>
      <c r="AF450" s="243"/>
      <c r="AG450" s="243"/>
      <c r="AH450" s="243"/>
    </row>
    <row r="451">
      <c r="A451" s="243"/>
      <c r="B451" s="15"/>
      <c r="C451" s="15"/>
      <c r="D451" s="15"/>
      <c r="E451" s="15"/>
      <c r="F451" s="15"/>
      <c r="G451" s="243"/>
      <c r="H451" s="243"/>
      <c r="I451" s="243"/>
      <c r="J451" s="243"/>
      <c r="K451" s="243"/>
      <c r="L451" s="243"/>
      <c r="M451" s="243"/>
      <c r="N451" s="243"/>
      <c r="O451" s="243"/>
      <c r="P451" s="243"/>
      <c r="Q451" s="243"/>
      <c r="R451" s="243"/>
      <c r="S451" s="243"/>
      <c r="T451" s="274"/>
      <c r="U451" s="243"/>
      <c r="V451" s="243"/>
      <c r="W451" s="243"/>
      <c r="X451" s="243"/>
      <c r="Y451" s="243"/>
      <c r="Z451" s="243"/>
      <c r="AA451" s="243"/>
      <c r="AB451" s="243"/>
      <c r="AC451" s="243"/>
      <c r="AD451" s="243"/>
      <c r="AE451" s="243"/>
      <c r="AF451" s="243"/>
      <c r="AG451" s="243"/>
      <c r="AH451" s="243"/>
    </row>
    <row r="452">
      <c r="A452" s="243"/>
      <c r="B452" s="15"/>
      <c r="C452" s="15"/>
      <c r="D452" s="15"/>
      <c r="E452" s="15"/>
      <c r="F452" s="15"/>
      <c r="G452" s="243"/>
      <c r="H452" s="243"/>
      <c r="I452" s="243"/>
      <c r="J452" s="243"/>
      <c r="K452" s="243"/>
      <c r="L452" s="243"/>
      <c r="M452" s="243"/>
      <c r="N452" s="243"/>
      <c r="O452" s="243"/>
      <c r="P452" s="243"/>
      <c r="Q452" s="243"/>
      <c r="R452" s="243"/>
      <c r="S452" s="243"/>
      <c r="T452" s="274"/>
      <c r="U452" s="243"/>
      <c r="V452" s="243"/>
      <c r="W452" s="243"/>
      <c r="X452" s="243"/>
      <c r="Y452" s="243"/>
      <c r="Z452" s="243"/>
      <c r="AA452" s="243"/>
      <c r="AB452" s="243"/>
      <c r="AC452" s="243"/>
      <c r="AD452" s="243"/>
      <c r="AE452" s="243"/>
      <c r="AF452" s="243"/>
      <c r="AG452" s="243"/>
      <c r="AH452" s="243"/>
    </row>
    <row r="453">
      <c r="A453" s="243"/>
      <c r="B453" s="15"/>
      <c r="C453" s="15"/>
      <c r="D453" s="15"/>
      <c r="E453" s="15"/>
      <c r="F453" s="15"/>
      <c r="G453" s="243"/>
      <c r="H453" s="243"/>
      <c r="I453" s="243"/>
      <c r="J453" s="243"/>
      <c r="K453" s="243"/>
      <c r="L453" s="243"/>
      <c r="M453" s="243"/>
      <c r="N453" s="243"/>
      <c r="O453" s="243"/>
      <c r="P453" s="243"/>
      <c r="Q453" s="243"/>
      <c r="R453" s="243"/>
      <c r="S453" s="243"/>
      <c r="T453" s="274"/>
      <c r="U453" s="243"/>
      <c r="V453" s="243"/>
      <c r="W453" s="243"/>
      <c r="X453" s="243"/>
      <c r="Y453" s="243"/>
      <c r="Z453" s="243"/>
      <c r="AA453" s="243"/>
      <c r="AB453" s="243"/>
      <c r="AC453" s="243"/>
      <c r="AD453" s="243"/>
      <c r="AE453" s="243"/>
      <c r="AF453" s="243"/>
      <c r="AG453" s="243"/>
      <c r="AH453" s="243"/>
    </row>
    <row r="454">
      <c r="A454" s="243"/>
      <c r="B454" s="15"/>
      <c r="C454" s="15"/>
      <c r="D454" s="15"/>
      <c r="E454" s="15"/>
      <c r="F454" s="15"/>
      <c r="G454" s="243"/>
      <c r="H454" s="243"/>
      <c r="I454" s="243"/>
      <c r="J454" s="243"/>
      <c r="K454" s="243"/>
      <c r="L454" s="243"/>
      <c r="M454" s="243"/>
      <c r="N454" s="243"/>
      <c r="O454" s="243"/>
      <c r="P454" s="243"/>
      <c r="Q454" s="243"/>
      <c r="R454" s="243"/>
      <c r="S454" s="243"/>
      <c r="T454" s="274"/>
      <c r="U454" s="243"/>
      <c r="V454" s="243"/>
      <c r="W454" s="243"/>
      <c r="X454" s="243"/>
      <c r="Y454" s="243"/>
      <c r="Z454" s="243"/>
      <c r="AA454" s="243"/>
      <c r="AB454" s="243"/>
      <c r="AC454" s="243"/>
      <c r="AD454" s="243"/>
      <c r="AE454" s="243"/>
      <c r="AF454" s="243"/>
      <c r="AG454" s="243"/>
      <c r="AH454" s="243"/>
    </row>
    <row r="455">
      <c r="A455" s="243"/>
      <c r="B455" s="15"/>
      <c r="C455" s="15"/>
      <c r="D455" s="15"/>
      <c r="E455" s="15"/>
      <c r="F455" s="15"/>
      <c r="G455" s="243"/>
      <c r="H455" s="243"/>
      <c r="I455" s="243"/>
      <c r="J455" s="243"/>
      <c r="K455" s="243"/>
      <c r="L455" s="243"/>
      <c r="M455" s="243"/>
      <c r="N455" s="243"/>
      <c r="O455" s="243"/>
      <c r="P455" s="243"/>
      <c r="Q455" s="243"/>
      <c r="R455" s="243"/>
      <c r="S455" s="243"/>
      <c r="T455" s="274"/>
      <c r="U455" s="243"/>
      <c r="V455" s="243"/>
      <c r="W455" s="243"/>
      <c r="X455" s="243"/>
      <c r="Y455" s="243"/>
      <c r="Z455" s="243"/>
      <c r="AA455" s="243"/>
      <c r="AB455" s="243"/>
      <c r="AC455" s="243"/>
      <c r="AD455" s="243"/>
      <c r="AE455" s="243"/>
      <c r="AF455" s="243"/>
      <c r="AG455" s="243"/>
      <c r="AH455" s="243"/>
    </row>
    <row r="456">
      <c r="A456" s="243"/>
      <c r="B456" s="15"/>
      <c r="C456" s="15"/>
      <c r="D456" s="15"/>
      <c r="E456" s="15"/>
      <c r="F456" s="15"/>
      <c r="G456" s="243"/>
      <c r="H456" s="243"/>
      <c r="I456" s="243"/>
      <c r="J456" s="243"/>
      <c r="K456" s="243"/>
      <c r="L456" s="243"/>
      <c r="M456" s="243"/>
      <c r="N456" s="243"/>
      <c r="O456" s="243"/>
      <c r="P456" s="243"/>
      <c r="Q456" s="243"/>
      <c r="R456" s="243"/>
      <c r="S456" s="243"/>
      <c r="T456" s="274"/>
      <c r="U456" s="243"/>
      <c r="V456" s="243"/>
      <c r="W456" s="243"/>
      <c r="X456" s="243"/>
      <c r="Y456" s="243"/>
      <c r="Z456" s="243"/>
      <c r="AA456" s="243"/>
      <c r="AB456" s="243"/>
      <c r="AC456" s="243"/>
      <c r="AD456" s="243"/>
      <c r="AE456" s="243"/>
      <c r="AF456" s="243"/>
      <c r="AG456" s="243"/>
      <c r="AH456" s="243"/>
    </row>
    <row r="457">
      <c r="A457" s="243"/>
      <c r="B457" s="15"/>
      <c r="C457" s="15"/>
      <c r="D457" s="15"/>
      <c r="E457" s="15"/>
      <c r="F457" s="15"/>
      <c r="G457" s="243"/>
      <c r="H457" s="243"/>
      <c r="I457" s="243"/>
      <c r="J457" s="243"/>
      <c r="K457" s="243"/>
      <c r="L457" s="243"/>
      <c r="M457" s="243"/>
      <c r="N457" s="243"/>
      <c r="O457" s="243"/>
      <c r="P457" s="243"/>
      <c r="Q457" s="243"/>
      <c r="R457" s="243"/>
      <c r="S457" s="243"/>
      <c r="T457" s="274"/>
      <c r="U457" s="243"/>
      <c r="V457" s="243"/>
      <c r="W457" s="243"/>
      <c r="X457" s="243"/>
      <c r="Y457" s="243"/>
      <c r="Z457" s="243"/>
      <c r="AA457" s="243"/>
      <c r="AB457" s="243"/>
      <c r="AC457" s="243"/>
      <c r="AD457" s="243"/>
      <c r="AE457" s="243"/>
      <c r="AF457" s="243"/>
      <c r="AG457" s="243"/>
      <c r="AH457" s="243"/>
    </row>
    <row r="458">
      <c r="A458" s="243"/>
      <c r="B458" s="15"/>
      <c r="C458" s="15"/>
      <c r="D458" s="15"/>
      <c r="E458" s="15"/>
      <c r="F458" s="15"/>
      <c r="G458" s="243"/>
      <c r="H458" s="243"/>
      <c r="I458" s="243"/>
      <c r="J458" s="243"/>
      <c r="K458" s="243"/>
      <c r="L458" s="243"/>
      <c r="M458" s="243"/>
      <c r="N458" s="243"/>
      <c r="O458" s="243"/>
      <c r="P458" s="243"/>
      <c r="Q458" s="243"/>
      <c r="R458" s="243"/>
      <c r="S458" s="243"/>
      <c r="T458" s="274"/>
      <c r="U458" s="243"/>
      <c r="V458" s="243"/>
      <c r="W458" s="243"/>
      <c r="X458" s="243"/>
      <c r="Y458" s="243"/>
      <c r="Z458" s="243"/>
      <c r="AA458" s="243"/>
      <c r="AB458" s="243"/>
      <c r="AC458" s="243"/>
      <c r="AD458" s="243"/>
      <c r="AE458" s="243"/>
      <c r="AF458" s="243"/>
      <c r="AG458" s="243"/>
      <c r="AH458" s="243"/>
    </row>
    <row r="459">
      <c r="A459" s="243"/>
      <c r="B459" s="15"/>
      <c r="C459" s="15"/>
      <c r="D459" s="15"/>
      <c r="E459" s="15"/>
      <c r="F459" s="15"/>
      <c r="G459" s="243"/>
      <c r="H459" s="243"/>
      <c r="I459" s="243"/>
      <c r="J459" s="243"/>
      <c r="K459" s="243"/>
      <c r="L459" s="243"/>
      <c r="M459" s="243"/>
      <c r="N459" s="243"/>
      <c r="O459" s="243"/>
      <c r="P459" s="243"/>
      <c r="Q459" s="243"/>
      <c r="R459" s="243"/>
      <c r="S459" s="243"/>
      <c r="T459" s="274"/>
      <c r="U459" s="243"/>
      <c r="V459" s="243"/>
      <c r="W459" s="243"/>
      <c r="X459" s="243"/>
      <c r="Y459" s="243"/>
      <c r="Z459" s="243"/>
      <c r="AA459" s="243"/>
      <c r="AB459" s="243"/>
      <c r="AC459" s="243"/>
      <c r="AD459" s="243"/>
      <c r="AE459" s="243"/>
      <c r="AF459" s="243"/>
      <c r="AG459" s="243"/>
      <c r="AH459" s="243"/>
    </row>
    <row r="460">
      <c r="A460" s="243"/>
      <c r="B460" s="15"/>
      <c r="C460" s="15"/>
      <c r="D460" s="15"/>
      <c r="E460" s="15"/>
      <c r="F460" s="15"/>
      <c r="G460" s="243"/>
      <c r="H460" s="243"/>
      <c r="I460" s="243"/>
      <c r="J460" s="243"/>
      <c r="K460" s="243"/>
      <c r="L460" s="243"/>
      <c r="M460" s="243"/>
      <c r="N460" s="243"/>
      <c r="O460" s="243"/>
      <c r="P460" s="243"/>
      <c r="Q460" s="243"/>
      <c r="R460" s="243"/>
      <c r="S460" s="243"/>
      <c r="T460" s="274"/>
      <c r="U460" s="243"/>
      <c r="V460" s="243"/>
      <c r="W460" s="243"/>
      <c r="X460" s="243"/>
      <c r="Y460" s="243"/>
      <c r="Z460" s="243"/>
      <c r="AA460" s="243"/>
      <c r="AB460" s="243"/>
      <c r="AC460" s="243"/>
      <c r="AD460" s="243"/>
      <c r="AE460" s="243"/>
      <c r="AF460" s="243"/>
      <c r="AG460" s="243"/>
      <c r="AH460" s="243"/>
    </row>
    <row r="461">
      <c r="A461" s="243"/>
      <c r="B461" s="15"/>
      <c r="C461" s="15"/>
      <c r="D461" s="15"/>
      <c r="E461" s="15"/>
      <c r="F461" s="15"/>
      <c r="G461" s="243"/>
      <c r="H461" s="243"/>
      <c r="I461" s="243"/>
      <c r="J461" s="243"/>
      <c r="K461" s="243"/>
      <c r="L461" s="243"/>
      <c r="M461" s="243"/>
      <c r="N461" s="243"/>
      <c r="O461" s="243"/>
      <c r="P461" s="243"/>
      <c r="Q461" s="243"/>
      <c r="R461" s="243"/>
      <c r="S461" s="243"/>
      <c r="T461" s="274"/>
      <c r="U461" s="243"/>
      <c r="V461" s="243"/>
      <c r="W461" s="243"/>
      <c r="X461" s="243"/>
      <c r="Y461" s="243"/>
      <c r="Z461" s="243"/>
      <c r="AA461" s="243"/>
      <c r="AB461" s="243"/>
      <c r="AC461" s="243"/>
      <c r="AD461" s="243"/>
      <c r="AE461" s="243"/>
      <c r="AF461" s="243"/>
      <c r="AG461" s="243"/>
      <c r="AH461" s="243"/>
    </row>
    <row r="462">
      <c r="A462" s="243"/>
      <c r="B462" s="15"/>
      <c r="C462" s="15"/>
      <c r="D462" s="15"/>
      <c r="E462" s="15"/>
      <c r="F462" s="15"/>
      <c r="G462" s="243"/>
      <c r="H462" s="243"/>
      <c r="I462" s="243"/>
      <c r="J462" s="243"/>
      <c r="K462" s="243"/>
      <c r="L462" s="243"/>
      <c r="M462" s="243"/>
      <c r="N462" s="243"/>
      <c r="O462" s="243"/>
      <c r="P462" s="243"/>
      <c r="Q462" s="243"/>
      <c r="R462" s="243"/>
      <c r="S462" s="243"/>
      <c r="T462" s="274"/>
      <c r="U462" s="243"/>
      <c r="V462" s="243"/>
      <c r="W462" s="243"/>
      <c r="X462" s="243"/>
      <c r="Y462" s="243"/>
      <c r="Z462" s="243"/>
      <c r="AA462" s="243"/>
      <c r="AB462" s="243"/>
      <c r="AC462" s="243"/>
      <c r="AD462" s="243"/>
      <c r="AE462" s="243"/>
      <c r="AF462" s="243"/>
      <c r="AG462" s="243"/>
      <c r="AH462" s="243"/>
    </row>
    <row r="463">
      <c r="A463" s="243"/>
      <c r="B463" s="15"/>
      <c r="C463" s="15"/>
      <c r="D463" s="15"/>
      <c r="E463" s="15"/>
      <c r="F463" s="15"/>
      <c r="G463" s="243"/>
      <c r="H463" s="243"/>
      <c r="I463" s="243"/>
      <c r="J463" s="243"/>
      <c r="K463" s="243"/>
      <c r="L463" s="243"/>
      <c r="M463" s="243"/>
      <c r="N463" s="243"/>
      <c r="O463" s="243"/>
      <c r="P463" s="243"/>
      <c r="Q463" s="243"/>
      <c r="R463" s="243"/>
      <c r="S463" s="243"/>
      <c r="T463" s="274"/>
      <c r="U463" s="243"/>
      <c r="V463" s="243"/>
      <c r="W463" s="243"/>
      <c r="X463" s="243"/>
      <c r="Y463" s="243"/>
      <c r="Z463" s="243"/>
      <c r="AA463" s="243"/>
      <c r="AB463" s="243"/>
      <c r="AC463" s="243"/>
      <c r="AD463" s="243"/>
      <c r="AE463" s="243"/>
      <c r="AF463" s="243"/>
      <c r="AG463" s="243"/>
      <c r="AH463" s="243"/>
    </row>
    <row r="464">
      <c r="A464" s="243"/>
      <c r="B464" s="15"/>
      <c r="C464" s="15"/>
      <c r="D464" s="15"/>
      <c r="E464" s="15"/>
      <c r="F464" s="15"/>
      <c r="G464" s="243"/>
      <c r="H464" s="243"/>
      <c r="I464" s="243"/>
      <c r="J464" s="243"/>
      <c r="K464" s="243"/>
      <c r="L464" s="243"/>
      <c r="M464" s="243"/>
      <c r="N464" s="243"/>
      <c r="O464" s="243"/>
      <c r="P464" s="243"/>
      <c r="Q464" s="243"/>
      <c r="R464" s="243"/>
      <c r="S464" s="243"/>
      <c r="T464" s="274"/>
      <c r="U464" s="243"/>
      <c r="V464" s="243"/>
      <c r="W464" s="243"/>
      <c r="X464" s="243"/>
      <c r="Y464" s="243"/>
      <c r="Z464" s="243"/>
      <c r="AA464" s="243"/>
      <c r="AB464" s="243"/>
      <c r="AC464" s="243"/>
      <c r="AD464" s="243"/>
      <c r="AE464" s="243"/>
      <c r="AF464" s="243"/>
      <c r="AG464" s="243"/>
      <c r="AH464" s="243"/>
    </row>
    <row r="465">
      <c r="A465" s="243"/>
      <c r="B465" s="15"/>
      <c r="C465" s="15"/>
      <c r="D465" s="15"/>
      <c r="E465" s="15"/>
      <c r="F465" s="15"/>
      <c r="G465" s="243"/>
      <c r="H465" s="243"/>
      <c r="I465" s="243"/>
      <c r="J465" s="243"/>
      <c r="K465" s="243"/>
      <c r="L465" s="243"/>
      <c r="M465" s="243"/>
      <c r="N465" s="243"/>
      <c r="O465" s="243"/>
      <c r="P465" s="243"/>
      <c r="Q465" s="243"/>
      <c r="R465" s="243"/>
      <c r="S465" s="243"/>
      <c r="T465" s="274"/>
      <c r="U465" s="243"/>
      <c r="V465" s="243"/>
      <c r="W465" s="243"/>
      <c r="X465" s="243"/>
      <c r="Y465" s="243"/>
      <c r="Z465" s="243"/>
      <c r="AA465" s="243"/>
      <c r="AB465" s="243"/>
      <c r="AC465" s="243"/>
      <c r="AD465" s="243"/>
      <c r="AE465" s="243"/>
      <c r="AF465" s="243"/>
      <c r="AG465" s="243"/>
      <c r="AH465" s="243"/>
    </row>
    <row r="466">
      <c r="A466" s="243"/>
      <c r="B466" s="15"/>
      <c r="C466" s="15"/>
      <c r="D466" s="15"/>
      <c r="E466" s="15"/>
      <c r="F466" s="15"/>
      <c r="G466" s="243"/>
      <c r="H466" s="243"/>
      <c r="I466" s="243"/>
      <c r="J466" s="243"/>
      <c r="K466" s="243"/>
      <c r="L466" s="243"/>
      <c r="M466" s="243"/>
      <c r="N466" s="243"/>
      <c r="O466" s="243"/>
      <c r="P466" s="243"/>
      <c r="Q466" s="243"/>
      <c r="R466" s="243"/>
      <c r="S466" s="243"/>
      <c r="T466" s="274"/>
      <c r="U466" s="243"/>
      <c r="V466" s="243"/>
      <c r="W466" s="243"/>
      <c r="X466" s="243"/>
      <c r="Y466" s="243"/>
      <c r="Z466" s="243"/>
      <c r="AA466" s="243"/>
      <c r="AB466" s="243"/>
      <c r="AC466" s="243"/>
      <c r="AD466" s="243"/>
      <c r="AE466" s="243"/>
      <c r="AF466" s="243"/>
      <c r="AG466" s="243"/>
      <c r="AH466" s="243"/>
    </row>
    <row r="467">
      <c r="A467" s="243"/>
      <c r="B467" s="15"/>
      <c r="C467" s="15"/>
      <c r="D467" s="15"/>
      <c r="E467" s="15"/>
      <c r="F467" s="15"/>
      <c r="G467" s="243"/>
      <c r="H467" s="243"/>
      <c r="I467" s="243"/>
      <c r="J467" s="243"/>
      <c r="K467" s="243"/>
      <c r="L467" s="243"/>
      <c r="M467" s="243"/>
      <c r="N467" s="243"/>
      <c r="O467" s="243"/>
      <c r="P467" s="243"/>
      <c r="Q467" s="243"/>
      <c r="R467" s="243"/>
      <c r="S467" s="243"/>
      <c r="T467" s="274"/>
      <c r="U467" s="243"/>
      <c r="V467" s="243"/>
      <c r="W467" s="243"/>
      <c r="X467" s="243"/>
      <c r="Y467" s="243"/>
      <c r="Z467" s="243"/>
      <c r="AA467" s="243"/>
      <c r="AB467" s="243"/>
      <c r="AC467" s="243"/>
      <c r="AD467" s="243"/>
      <c r="AE467" s="243"/>
      <c r="AF467" s="243"/>
      <c r="AG467" s="243"/>
      <c r="AH467" s="243"/>
    </row>
    <row r="468">
      <c r="A468" s="243"/>
      <c r="B468" s="15"/>
      <c r="C468" s="15"/>
      <c r="D468" s="15"/>
      <c r="E468" s="15"/>
      <c r="F468" s="15"/>
      <c r="G468" s="243"/>
      <c r="H468" s="243"/>
      <c r="I468" s="243"/>
      <c r="J468" s="243"/>
      <c r="K468" s="243"/>
      <c r="L468" s="243"/>
      <c r="M468" s="243"/>
      <c r="N468" s="243"/>
      <c r="O468" s="243"/>
      <c r="P468" s="243"/>
      <c r="Q468" s="243"/>
      <c r="R468" s="243"/>
      <c r="S468" s="243"/>
      <c r="T468" s="274"/>
      <c r="U468" s="243"/>
      <c r="V468" s="243"/>
      <c r="W468" s="243"/>
      <c r="X468" s="243"/>
      <c r="Y468" s="243"/>
      <c r="Z468" s="243"/>
      <c r="AA468" s="243"/>
      <c r="AB468" s="243"/>
      <c r="AC468" s="243"/>
      <c r="AD468" s="243"/>
      <c r="AE468" s="243"/>
      <c r="AF468" s="243"/>
      <c r="AG468" s="243"/>
      <c r="AH468" s="243"/>
    </row>
    <row r="469">
      <c r="A469" s="243"/>
      <c r="B469" s="15"/>
      <c r="C469" s="15"/>
      <c r="D469" s="15"/>
      <c r="E469" s="15"/>
      <c r="F469" s="15"/>
      <c r="G469" s="243"/>
      <c r="H469" s="243"/>
      <c r="I469" s="243"/>
      <c r="J469" s="243"/>
      <c r="K469" s="243"/>
      <c r="L469" s="243"/>
      <c r="M469" s="243"/>
      <c r="N469" s="243"/>
      <c r="O469" s="243"/>
      <c r="P469" s="243"/>
      <c r="Q469" s="243"/>
      <c r="R469" s="243"/>
      <c r="S469" s="243"/>
      <c r="T469" s="274"/>
      <c r="U469" s="243"/>
      <c r="V469" s="243"/>
      <c r="W469" s="243"/>
      <c r="X469" s="243"/>
      <c r="Y469" s="243"/>
      <c r="Z469" s="243"/>
      <c r="AA469" s="243"/>
      <c r="AB469" s="243"/>
      <c r="AC469" s="243"/>
      <c r="AD469" s="243"/>
      <c r="AE469" s="243"/>
      <c r="AF469" s="243"/>
      <c r="AG469" s="243"/>
      <c r="AH469" s="243"/>
    </row>
    <row r="470">
      <c r="A470" s="243"/>
      <c r="B470" s="15"/>
      <c r="C470" s="15"/>
      <c r="D470" s="15"/>
      <c r="E470" s="15"/>
      <c r="F470" s="15"/>
      <c r="G470" s="243"/>
      <c r="H470" s="243"/>
      <c r="I470" s="243"/>
      <c r="J470" s="243"/>
      <c r="K470" s="243"/>
      <c r="L470" s="243"/>
      <c r="M470" s="243"/>
      <c r="N470" s="243"/>
      <c r="O470" s="243"/>
      <c r="P470" s="243"/>
      <c r="Q470" s="243"/>
      <c r="R470" s="243"/>
      <c r="S470" s="243"/>
      <c r="T470" s="274"/>
      <c r="U470" s="243"/>
      <c r="V470" s="243"/>
      <c r="W470" s="243"/>
      <c r="X470" s="243"/>
      <c r="Y470" s="243"/>
      <c r="Z470" s="243"/>
      <c r="AA470" s="243"/>
      <c r="AB470" s="243"/>
      <c r="AC470" s="243"/>
      <c r="AD470" s="243"/>
      <c r="AE470" s="243"/>
      <c r="AF470" s="243"/>
      <c r="AG470" s="243"/>
      <c r="AH470" s="243"/>
    </row>
    <row r="471">
      <c r="A471" s="243"/>
      <c r="B471" s="15"/>
      <c r="C471" s="15"/>
      <c r="D471" s="15"/>
      <c r="E471" s="15"/>
      <c r="F471" s="15"/>
      <c r="G471" s="243"/>
      <c r="H471" s="243"/>
      <c r="I471" s="243"/>
      <c r="J471" s="243"/>
      <c r="K471" s="243"/>
      <c r="L471" s="243"/>
      <c r="M471" s="243"/>
      <c r="N471" s="243"/>
      <c r="O471" s="243"/>
      <c r="P471" s="243"/>
      <c r="Q471" s="243"/>
      <c r="R471" s="243"/>
      <c r="S471" s="243"/>
      <c r="T471" s="274"/>
      <c r="U471" s="243"/>
      <c r="V471" s="243"/>
      <c r="W471" s="243"/>
      <c r="X471" s="243"/>
      <c r="Y471" s="243"/>
      <c r="Z471" s="243"/>
      <c r="AA471" s="243"/>
      <c r="AB471" s="243"/>
      <c r="AC471" s="243"/>
      <c r="AD471" s="243"/>
      <c r="AE471" s="243"/>
      <c r="AF471" s="243"/>
      <c r="AG471" s="243"/>
      <c r="AH471" s="243"/>
    </row>
    <row r="472">
      <c r="A472" s="243"/>
      <c r="B472" s="15"/>
      <c r="C472" s="15"/>
      <c r="D472" s="15"/>
      <c r="E472" s="15"/>
      <c r="F472" s="15"/>
      <c r="G472" s="243"/>
      <c r="H472" s="243"/>
      <c r="I472" s="243"/>
      <c r="J472" s="243"/>
      <c r="K472" s="243"/>
      <c r="L472" s="243"/>
      <c r="M472" s="243"/>
      <c r="N472" s="243"/>
      <c r="O472" s="243"/>
      <c r="P472" s="243"/>
      <c r="Q472" s="243"/>
      <c r="R472" s="243"/>
      <c r="S472" s="243"/>
      <c r="T472" s="274"/>
      <c r="U472" s="243"/>
      <c r="V472" s="243"/>
      <c r="W472" s="243"/>
      <c r="X472" s="243"/>
      <c r="Y472" s="243"/>
      <c r="Z472" s="243"/>
      <c r="AA472" s="243"/>
      <c r="AB472" s="243"/>
      <c r="AC472" s="243"/>
      <c r="AD472" s="243"/>
      <c r="AE472" s="243"/>
      <c r="AF472" s="243"/>
      <c r="AG472" s="243"/>
      <c r="AH472" s="243"/>
    </row>
    <row r="473">
      <c r="A473" s="243"/>
      <c r="B473" s="15"/>
      <c r="C473" s="15"/>
      <c r="D473" s="15"/>
      <c r="E473" s="15"/>
      <c r="F473" s="15"/>
      <c r="G473" s="243"/>
      <c r="H473" s="243"/>
      <c r="I473" s="243"/>
      <c r="J473" s="243"/>
      <c r="K473" s="243"/>
      <c r="L473" s="243"/>
      <c r="M473" s="243"/>
      <c r="N473" s="243"/>
      <c r="O473" s="243"/>
      <c r="P473" s="243"/>
      <c r="Q473" s="243"/>
      <c r="R473" s="243"/>
      <c r="S473" s="243"/>
      <c r="T473" s="274"/>
      <c r="U473" s="243"/>
      <c r="V473" s="243"/>
      <c r="W473" s="243"/>
      <c r="X473" s="243"/>
      <c r="Y473" s="243"/>
      <c r="Z473" s="243"/>
      <c r="AA473" s="243"/>
      <c r="AB473" s="243"/>
      <c r="AC473" s="243"/>
      <c r="AD473" s="243"/>
      <c r="AE473" s="243"/>
      <c r="AF473" s="243"/>
      <c r="AG473" s="243"/>
      <c r="AH473" s="243"/>
    </row>
    <row r="474">
      <c r="A474" s="243"/>
      <c r="B474" s="15"/>
      <c r="C474" s="15"/>
      <c r="D474" s="15"/>
      <c r="E474" s="15"/>
      <c r="F474" s="15"/>
      <c r="G474" s="243"/>
      <c r="H474" s="243"/>
      <c r="I474" s="243"/>
      <c r="J474" s="243"/>
      <c r="K474" s="243"/>
      <c r="L474" s="243"/>
      <c r="M474" s="243"/>
      <c r="N474" s="243"/>
      <c r="O474" s="243"/>
      <c r="P474" s="243"/>
      <c r="Q474" s="243"/>
      <c r="R474" s="243"/>
      <c r="S474" s="243"/>
      <c r="T474" s="274"/>
      <c r="U474" s="243"/>
      <c r="V474" s="243"/>
      <c r="W474" s="243"/>
      <c r="X474" s="243"/>
      <c r="Y474" s="243"/>
      <c r="Z474" s="243"/>
      <c r="AA474" s="243"/>
      <c r="AB474" s="243"/>
      <c r="AC474" s="243"/>
      <c r="AD474" s="243"/>
      <c r="AE474" s="243"/>
      <c r="AF474" s="243"/>
      <c r="AG474" s="243"/>
      <c r="AH474" s="243"/>
    </row>
    <row r="475">
      <c r="A475" s="243"/>
      <c r="B475" s="15"/>
      <c r="C475" s="15"/>
      <c r="D475" s="15"/>
      <c r="E475" s="15"/>
      <c r="F475" s="15"/>
      <c r="G475" s="243"/>
      <c r="H475" s="243"/>
      <c r="I475" s="243"/>
      <c r="J475" s="243"/>
      <c r="K475" s="243"/>
      <c r="L475" s="243"/>
      <c r="M475" s="243"/>
      <c r="N475" s="243"/>
      <c r="O475" s="243"/>
      <c r="P475" s="243"/>
      <c r="Q475" s="243"/>
      <c r="R475" s="243"/>
      <c r="S475" s="243"/>
      <c r="T475" s="274"/>
      <c r="U475" s="243"/>
      <c r="V475" s="243"/>
      <c r="W475" s="243"/>
      <c r="X475" s="243"/>
      <c r="Y475" s="243"/>
      <c r="Z475" s="243"/>
      <c r="AA475" s="243"/>
      <c r="AB475" s="243"/>
      <c r="AC475" s="243"/>
      <c r="AD475" s="243"/>
      <c r="AE475" s="243"/>
      <c r="AF475" s="243"/>
      <c r="AG475" s="243"/>
      <c r="AH475" s="243"/>
    </row>
    <row r="476">
      <c r="A476" s="243"/>
      <c r="B476" s="15"/>
      <c r="C476" s="15"/>
      <c r="D476" s="15"/>
      <c r="E476" s="15"/>
      <c r="F476" s="15"/>
      <c r="G476" s="243"/>
      <c r="H476" s="243"/>
      <c r="I476" s="243"/>
      <c r="J476" s="243"/>
      <c r="K476" s="243"/>
      <c r="L476" s="243"/>
      <c r="M476" s="243"/>
      <c r="N476" s="243"/>
      <c r="O476" s="243"/>
      <c r="P476" s="243"/>
      <c r="Q476" s="243"/>
      <c r="R476" s="243"/>
      <c r="S476" s="243"/>
      <c r="T476" s="274"/>
      <c r="U476" s="243"/>
      <c r="V476" s="243"/>
      <c r="W476" s="243"/>
      <c r="X476" s="243"/>
      <c r="Y476" s="243"/>
      <c r="Z476" s="243"/>
      <c r="AA476" s="243"/>
      <c r="AB476" s="243"/>
      <c r="AC476" s="243"/>
      <c r="AD476" s="243"/>
      <c r="AE476" s="243"/>
      <c r="AF476" s="243"/>
      <c r="AG476" s="243"/>
      <c r="AH476" s="243"/>
    </row>
    <row r="477">
      <c r="A477" s="243"/>
      <c r="B477" s="15"/>
      <c r="C477" s="15"/>
      <c r="D477" s="15"/>
      <c r="E477" s="15"/>
      <c r="F477" s="15"/>
      <c r="G477" s="243"/>
      <c r="H477" s="243"/>
      <c r="I477" s="243"/>
      <c r="J477" s="243"/>
      <c r="K477" s="243"/>
      <c r="L477" s="243"/>
      <c r="M477" s="243"/>
      <c r="N477" s="243"/>
      <c r="O477" s="243"/>
      <c r="P477" s="243"/>
      <c r="Q477" s="243"/>
      <c r="R477" s="243"/>
      <c r="S477" s="243"/>
      <c r="T477" s="274"/>
      <c r="U477" s="243"/>
      <c r="V477" s="243"/>
      <c r="W477" s="243"/>
      <c r="X477" s="243"/>
      <c r="Y477" s="243"/>
      <c r="Z477" s="243"/>
      <c r="AA477" s="243"/>
      <c r="AB477" s="243"/>
      <c r="AC477" s="243"/>
      <c r="AD477" s="243"/>
      <c r="AE477" s="243"/>
      <c r="AF477" s="243"/>
      <c r="AG477" s="243"/>
      <c r="AH477" s="243"/>
    </row>
    <row r="478">
      <c r="A478" s="243"/>
      <c r="B478" s="15"/>
      <c r="C478" s="15"/>
      <c r="D478" s="15"/>
      <c r="E478" s="15"/>
      <c r="F478" s="15"/>
      <c r="G478" s="243"/>
      <c r="H478" s="243"/>
      <c r="I478" s="243"/>
      <c r="J478" s="243"/>
      <c r="K478" s="243"/>
      <c r="L478" s="243"/>
      <c r="M478" s="243"/>
      <c r="N478" s="243"/>
      <c r="O478" s="243"/>
      <c r="P478" s="243"/>
      <c r="Q478" s="243"/>
      <c r="R478" s="243"/>
      <c r="S478" s="243"/>
      <c r="T478" s="274"/>
      <c r="U478" s="243"/>
      <c r="V478" s="243"/>
      <c r="W478" s="243"/>
      <c r="X478" s="243"/>
      <c r="Y478" s="243"/>
      <c r="Z478" s="243"/>
      <c r="AA478" s="243"/>
      <c r="AB478" s="243"/>
      <c r="AC478" s="243"/>
      <c r="AD478" s="243"/>
      <c r="AE478" s="243"/>
      <c r="AF478" s="243"/>
      <c r="AG478" s="243"/>
      <c r="AH478" s="243"/>
    </row>
    <row r="479">
      <c r="A479" s="243"/>
      <c r="B479" s="15"/>
      <c r="C479" s="15"/>
      <c r="D479" s="15"/>
      <c r="E479" s="15"/>
      <c r="F479" s="15"/>
      <c r="G479" s="243"/>
      <c r="H479" s="243"/>
      <c r="I479" s="243"/>
      <c r="J479" s="243"/>
      <c r="K479" s="243"/>
      <c r="L479" s="243"/>
      <c r="M479" s="243"/>
      <c r="N479" s="243"/>
      <c r="O479" s="243"/>
      <c r="P479" s="243"/>
      <c r="Q479" s="243"/>
      <c r="R479" s="243"/>
      <c r="S479" s="243"/>
      <c r="T479" s="274"/>
      <c r="U479" s="243"/>
      <c r="V479" s="243"/>
      <c r="W479" s="243"/>
      <c r="X479" s="243"/>
      <c r="Y479" s="243"/>
      <c r="Z479" s="243"/>
      <c r="AA479" s="243"/>
      <c r="AB479" s="243"/>
      <c r="AC479" s="243"/>
      <c r="AD479" s="243"/>
      <c r="AE479" s="243"/>
      <c r="AF479" s="243"/>
      <c r="AG479" s="243"/>
      <c r="AH479" s="243"/>
    </row>
    <row r="480">
      <c r="A480" s="243"/>
      <c r="B480" s="15"/>
      <c r="C480" s="15"/>
      <c r="D480" s="15"/>
      <c r="E480" s="15"/>
      <c r="F480" s="15"/>
      <c r="G480" s="243"/>
      <c r="H480" s="243"/>
      <c r="I480" s="243"/>
      <c r="J480" s="243"/>
      <c r="K480" s="243"/>
      <c r="L480" s="243"/>
      <c r="M480" s="243"/>
      <c r="N480" s="243"/>
      <c r="O480" s="243"/>
      <c r="P480" s="243"/>
      <c r="Q480" s="243"/>
      <c r="R480" s="243"/>
      <c r="S480" s="243"/>
      <c r="T480" s="274"/>
      <c r="U480" s="243"/>
      <c r="V480" s="243"/>
      <c r="W480" s="243"/>
      <c r="X480" s="243"/>
      <c r="Y480" s="243"/>
      <c r="Z480" s="243"/>
      <c r="AA480" s="243"/>
      <c r="AB480" s="243"/>
      <c r="AC480" s="243"/>
      <c r="AD480" s="243"/>
      <c r="AE480" s="243"/>
      <c r="AF480" s="243"/>
      <c r="AG480" s="243"/>
      <c r="AH480" s="243"/>
    </row>
    <row r="481">
      <c r="A481" s="243"/>
      <c r="B481" s="15"/>
      <c r="C481" s="15"/>
      <c r="D481" s="15"/>
      <c r="E481" s="15"/>
      <c r="F481" s="15"/>
      <c r="G481" s="243"/>
      <c r="H481" s="243"/>
      <c r="I481" s="243"/>
      <c r="J481" s="243"/>
      <c r="K481" s="243"/>
      <c r="L481" s="243"/>
      <c r="M481" s="243"/>
      <c r="N481" s="243"/>
      <c r="O481" s="243"/>
      <c r="P481" s="243"/>
      <c r="Q481" s="243"/>
      <c r="R481" s="243"/>
      <c r="S481" s="243"/>
      <c r="T481" s="274"/>
      <c r="U481" s="243"/>
      <c r="V481" s="243"/>
      <c r="W481" s="243"/>
      <c r="X481" s="243"/>
      <c r="Y481" s="243"/>
      <c r="Z481" s="243"/>
      <c r="AA481" s="243"/>
      <c r="AB481" s="243"/>
      <c r="AC481" s="243"/>
      <c r="AD481" s="243"/>
      <c r="AE481" s="243"/>
      <c r="AF481" s="243"/>
      <c r="AG481" s="243"/>
      <c r="AH481" s="243"/>
    </row>
    <row r="482">
      <c r="A482" s="243"/>
      <c r="B482" s="15"/>
      <c r="C482" s="15"/>
      <c r="D482" s="15"/>
      <c r="E482" s="15"/>
      <c r="F482" s="15"/>
      <c r="G482" s="243"/>
      <c r="H482" s="243"/>
      <c r="I482" s="243"/>
      <c r="J482" s="243"/>
      <c r="K482" s="243"/>
      <c r="L482" s="243"/>
      <c r="M482" s="243"/>
      <c r="N482" s="243"/>
      <c r="O482" s="243"/>
      <c r="P482" s="243"/>
      <c r="Q482" s="243"/>
      <c r="R482" s="243"/>
      <c r="S482" s="243"/>
      <c r="T482" s="274"/>
      <c r="U482" s="243"/>
      <c r="V482" s="243"/>
      <c r="W482" s="243"/>
      <c r="X482" s="243"/>
      <c r="Y482" s="243"/>
      <c r="Z482" s="243"/>
      <c r="AA482" s="243"/>
      <c r="AB482" s="243"/>
      <c r="AC482" s="243"/>
      <c r="AD482" s="243"/>
      <c r="AE482" s="243"/>
      <c r="AF482" s="243"/>
      <c r="AG482" s="243"/>
      <c r="AH482" s="243"/>
    </row>
    <row r="483">
      <c r="A483" s="243"/>
      <c r="B483" s="15"/>
      <c r="C483" s="15"/>
      <c r="D483" s="15"/>
      <c r="E483" s="15"/>
      <c r="F483" s="15"/>
      <c r="G483" s="243"/>
      <c r="H483" s="243"/>
      <c r="I483" s="243"/>
      <c r="J483" s="243"/>
      <c r="K483" s="243"/>
      <c r="L483" s="243"/>
      <c r="M483" s="243"/>
      <c r="N483" s="243"/>
      <c r="O483" s="243"/>
      <c r="P483" s="243"/>
      <c r="Q483" s="243"/>
      <c r="R483" s="243"/>
      <c r="S483" s="243"/>
      <c r="T483" s="274"/>
      <c r="U483" s="243"/>
      <c r="V483" s="243"/>
      <c r="W483" s="243"/>
      <c r="X483" s="243"/>
      <c r="Y483" s="243"/>
      <c r="Z483" s="243"/>
      <c r="AA483" s="243"/>
      <c r="AB483" s="243"/>
      <c r="AC483" s="243"/>
      <c r="AD483" s="243"/>
      <c r="AE483" s="243"/>
      <c r="AF483" s="243"/>
      <c r="AG483" s="243"/>
      <c r="AH483" s="243"/>
    </row>
    <row r="484">
      <c r="A484" s="243"/>
      <c r="B484" s="15"/>
      <c r="C484" s="15"/>
      <c r="D484" s="15"/>
      <c r="E484" s="15"/>
      <c r="F484" s="15"/>
      <c r="G484" s="243"/>
      <c r="H484" s="243"/>
      <c r="I484" s="243"/>
      <c r="J484" s="243"/>
      <c r="K484" s="243"/>
      <c r="L484" s="243"/>
      <c r="M484" s="243"/>
      <c r="N484" s="243"/>
      <c r="O484" s="243"/>
      <c r="P484" s="243"/>
      <c r="Q484" s="243"/>
      <c r="R484" s="243"/>
      <c r="S484" s="243"/>
      <c r="T484" s="274"/>
      <c r="U484" s="243"/>
      <c r="V484" s="243"/>
      <c r="W484" s="243"/>
      <c r="X484" s="243"/>
      <c r="Y484" s="243"/>
      <c r="Z484" s="243"/>
      <c r="AA484" s="243"/>
      <c r="AB484" s="243"/>
      <c r="AC484" s="243"/>
      <c r="AD484" s="243"/>
      <c r="AE484" s="243"/>
      <c r="AF484" s="243"/>
      <c r="AG484" s="243"/>
      <c r="AH484" s="243"/>
    </row>
    <row r="485">
      <c r="A485" s="243"/>
      <c r="B485" s="15"/>
      <c r="C485" s="15"/>
      <c r="D485" s="15"/>
      <c r="E485" s="15"/>
      <c r="F485" s="15"/>
      <c r="G485" s="243"/>
      <c r="H485" s="243"/>
      <c r="I485" s="243"/>
      <c r="J485" s="243"/>
      <c r="K485" s="243"/>
      <c r="L485" s="243"/>
      <c r="M485" s="243"/>
      <c r="N485" s="243"/>
      <c r="O485" s="243"/>
      <c r="P485" s="243"/>
      <c r="Q485" s="243"/>
      <c r="R485" s="243"/>
      <c r="S485" s="243"/>
      <c r="T485" s="274"/>
      <c r="U485" s="243"/>
      <c r="V485" s="243"/>
      <c r="W485" s="243"/>
      <c r="X485" s="243"/>
      <c r="Y485" s="243"/>
      <c r="Z485" s="243"/>
      <c r="AA485" s="243"/>
      <c r="AB485" s="243"/>
      <c r="AC485" s="243"/>
      <c r="AD485" s="243"/>
      <c r="AE485" s="243"/>
      <c r="AF485" s="243"/>
      <c r="AG485" s="243"/>
      <c r="AH485" s="243"/>
    </row>
    <row r="486">
      <c r="A486" s="243"/>
      <c r="B486" s="15"/>
      <c r="C486" s="15"/>
      <c r="D486" s="15"/>
      <c r="E486" s="15"/>
      <c r="F486" s="15"/>
      <c r="G486" s="243"/>
      <c r="H486" s="243"/>
      <c r="I486" s="243"/>
      <c r="J486" s="243"/>
      <c r="K486" s="243"/>
      <c r="L486" s="243"/>
      <c r="M486" s="243"/>
      <c r="N486" s="243"/>
      <c r="O486" s="243"/>
      <c r="P486" s="243"/>
      <c r="Q486" s="243"/>
      <c r="R486" s="243"/>
      <c r="S486" s="243"/>
      <c r="T486" s="274"/>
      <c r="U486" s="243"/>
      <c r="V486" s="243"/>
      <c r="W486" s="243"/>
      <c r="X486" s="243"/>
      <c r="Y486" s="243"/>
      <c r="Z486" s="243"/>
      <c r="AA486" s="243"/>
      <c r="AB486" s="243"/>
      <c r="AC486" s="243"/>
      <c r="AD486" s="243"/>
      <c r="AE486" s="243"/>
      <c r="AF486" s="243"/>
      <c r="AG486" s="243"/>
      <c r="AH486" s="243"/>
    </row>
    <row r="487">
      <c r="A487" s="243"/>
      <c r="B487" s="15"/>
      <c r="C487" s="15"/>
      <c r="D487" s="15"/>
      <c r="E487" s="15"/>
      <c r="F487" s="15"/>
      <c r="G487" s="243"/>
      <c r="H487" s="243"/>
      <c r="I487" s="243"/>
      <c r="J487" s="243"/>
      <c r="K487" s="243"/>
      <c r="L487" s="243"/>
      <c r="M487" s="243"/>
      <c r="N487" s="243"/>
      <c r="O487" s="243"/>
      <c r="P487" s="243"/>
      <c r="Q487" s="243"/>
      <c r="R487" s="243"/>
      <c r="S487" s="243"/>
      <c r="T487" s="274"/>
      <c r="U487" s="243"/>
      <c r="V487" s="243"/>
      <c r="W487" s="243"/>
      <c r="X487" s="243"/>
      <c r="Y487" s="243"/>
      <c r="Z487" s="243"/>
      <c r="AA487" s="243"/>
      <c r="AB487" s="243"/>
      <c r="AC487" s="243"/>
      <c r="AD487" s="243"/>
      <c r="AE487" s="243"/>
      <c r="AF487" s="243"/>
      <c r="AG487" s="243"/>
      <c r="AH487" s="243"/>
    </row>
    <row r="488">
      <c r="A488" s="243"/>
      <c r="B488" s="15"/>
      <c r="C488" s="15"/>
      <c r="D488" s="15"/>
      <c r="E488" s="15"/>
      <c r="F488" s="15"/>
      <c r="G488" s="243"/>
      <c r="H488" s="243"/>
      <c r="I488" s="243"/>
      <c r="J488" s="243"/>
      <c r="K488" s="243"/>
      <c r="L488" s="243"/>
      <c r="M488" s="243"/>
      <c r="N488" s="243"/>
      <c r="O488" s="243"/>
      <c r="P488" s="243"/>
      <c r="Q488" s="243"/>
      <c r="R488" s="243"/>
      <c r="S488" s="243"/>
      <c r="T488" s="274"/>
      <c r="U488" s="243"/>
      <c r="V488" s="243"/>
      <c r="W488" s="243"/>
      <c r="X488" s="243"/>
      <c r="Y488" s="243"/>
      <c r="Z488" s="243"/>
      <c r="AA488" s="243"/>
      <c r="AB488" s="243"/>
      <c r="AC488" s="243"/>
      <c r="AD488" s="243"/>
      <c r="AE488" s="243"/>
      <c r="AF488" s="243"/>
      <c r="AG488" s="243"/>
      <c r="AH488" s="243"/>
    </row>
    <row r="489">
      <c r="A489" s="243"/>
      <c r="B489" s="15"/>
      <c r="C489" s="15"/>
      <c r="D489" s="15"/>
      <c r="E489" s="15"/>
      <c r="F489" s="15"/>
      <c r="G489" s="243"/>
      <c r="H489" s="243"/>
      <c r="I489" s="243"/>
      <c r="J489" s="243"/>
      <c r="K489" s="243"/>
      <c r="L489" s="243"/>
      <c r="M489" s="243"/>
      <c r="N489" s="243"/>
      <c r="O489" s="243"/>
      <c r="P489" s="243"/>
      <c r="Q489" s="243"/>
      <c r="R489" s="243"/>
      <c r="S489" s="243"/>
      <c r="T489" s="274"/>
      <c r="U489" s="243"/>
      <c r="V489" s="243"/>
      <c r="W489" s="243"/>
      <c r="X489" s="243"/>
      <c r="Y489" s="243"/>
      <c r="Z489" s="243"/>
      <c r="AA489" s="243"/>
      <c r="AB489" s="243"/>
      <c r="AC489" s="243"/>
      <c r="AD489" s="243"/>
      <c r="AE489" s="243"/>
      <c r="AF489" s="243"/>
      <c r="AG489" s="243"/>
      <c r="AH489" s="243"/>
    </row>
    <row r="490">
      <c r="A490" s="243"/>
      <c r="B490" s="15"/>
      <c r="C490" s="15"/>
      <c r="D490" s="15"/>
      <c r="E490" s="15"/>
      <c r="F490" s="15"/>
      <c r="G490" s="243"/>
      <c r="H490" s="243"/>
      <c r="I490" s="243"/>
      <c r="J490" s="243"/>
      <c r="K490" s="243"/>
      <c r="L490" s="243"/>
      <c r="M490" s="243"/>
      <c r="N490" s="243"/>
      <c r="O490" s="243"/>
      <c r="P490" s="243"/>
      <c r="Q490" s="243"/>
      <c r="R490" s="243"/>
      <c r="S490" s="243"/>
      <c r="T490" s="274"/>
      <c r="U490" s="243"/>
      <c r="V490" s="243"/>
      <c r="W490" s="243"/>
      <c r="X490" s="243"/>
      <c r="Y490" s="243"/>
      <c r="Z490" s="243"/>
      <c r="AA490" s="243"/>
      <c r="AB490" s="243"/>
      <c r="AC490" s="243"/>
      <c r="AD490" s="243"/>
      <c r="AE490" s="243"/>
      <c r="AF490" s="243"/>
      <c r="AG490" s="243"/>
      <c r="AH490" s="243"/>
    </row>
    <row r="491">
      <c r="A491" s="243"/>
      <c r="B491" s="15"/>
      <c r="C491" s="15"/>
      <c r="D491" s="15"/>
      <c r="E491" s="15"/>
      <c r="F491" s="15"/>
      <c r="G491" s="243"/>
      <c r="H491" s="243"/>
      <c r="I491" s="243"/>
      <c r="J491" s="243"/>
      <c r="K491" s="243"/>
      <c r="L491" s="243"/>
      <c r="M491" s="243"/>
      <c r="N491" s="243"/>
      <c r="O491" s="243"/>
      <c r="P491" s="243"/>
      <c r="Q491" s="243"/>
      <c r="R491" s="243"/>
      <c r="S491" s="243"/>
      <c r="T491" s="274"/>
      <c r="U491" s="243"/>
      <c r="V491" s="243"/>
      <c r="W491" s="243"/>
      <c r="X491" s="243"/>
      <c r="Y491" s="243"/>
      <c r="Z491" s="243"/>
      <c r="AA491" s="243"/>
      <c r="AB491" s="243"/>
      <c r="AC491" s="243"/>
      <c r="AD491" s="243"/>
      <c r="AE491" s="243"/>
      <c r="AF491" s="243"/>
      <c r="AG491" s="243"/>
      <c r="AH491" s="243"/>
    </row>
    <row r="492">
      <c r="A492" s="243"/>
      <c r="B492" s="15"/>
      <c r="C492" s="15"/>
      <c r="D492" s="15"/>
      <c r="E492" s="15"/>
      <c r="F492" s="15"/>
      <c r="G492" s="243"/>
      <c r="H492" s="243"/>
      <c r="I492" s="243"/>
      <c r="J492" s="243"/>
      <c r="K492" s="243"/>
      <c r="L492" s="243"/>
      <c r="M492" s="243"/>
      <c r="N492" s="243"/>
      <c r="O492" s="243"/>
      <c r="P492" s="243"/>
      <c r="Q492" s="243"/>
      <c r="R492" s="243"/>
      <c r="S492" s="243"/>
      <c r="T492" s="274"/>
      <c r="U492" s="243"/>
      <c r="V492" s="243"/>
      <c r="W492" s="243"/>
      <c r="X492" s="243"/>
      <c r="Y492" s="243"/>
      <c r="Z492" s="243"/>
      <c r="AA492" s="243"/>
      <c r="AB492" s="243"/>
      <c r="AC492" s="243"/>
      <c r="AD492" s="243"/>
      <c r="AE492" s="243"/>
      <c r="AF492" s="243"/>
      <c r="AG492" s="243"/>
      <c r="AH492" s="243"/>
    </row>
    <row r="493">
      <c r="A493" s="243"/>
      <c r="B493" s="15"/>
      <c r="C493" s="15"/>
      <c r="D493" s="15"/>
      <c r="E493" s="15"/>
      <c r="F493" s="15"/>
      <c r="G493" s="243"/>
      <c r="H493" s="243"/>
      <c r="I493" s="243"/>
      <c r="J493" s="243"/>
      <c r="K493" s="243"/>
      <c r="L493" s="243"/>
      <c r="M493" s="243"/>
      <c r="N493" s="243"/>
      <c r="O493" s="243"/>
      <c r="P493" s="243"/>
      <c r="Q493" s="243"/>
      <c r="R493" s="243"/>
      <c r="S493" s="243"/>
      <c r="T493" s="274"/>
      <c r="U493" s="243"/>
      <c r="V493" s="243"/>
      <c r="W493" s="243"/>
      <c r="X493" s="243"/>
      <c r="Y493" s="243"/>
      <c r="Z493" s="243"/>
      <c r="AA493" s="243"/>
      <c r="AB493" s="243"/>
      <c r="AC493" s="243"/>
      <c r="AD493" s="243"/>
      <c r="AE493" s="243"/>
      <c r="AF493" s="243"/>
      <c r="AG493" s="243"/>
      <c r="AH493" s="243"/>
    </row>
    <row r="494">
      <c r="A494" s="243"/>
      <c r="B494" s="15"/>
      <c r="C494" s="15"/>
      <c r="D494" s="15"/>
      <c r="E494" s="15"/>
      <c r="F494" s="15"/>
      <c r="G494" s="243"/>
      <c r="H494" s="243"/>
      <c r="I494" s="243"/>
      <c r="J494" s="243"/>
      <c r="K494" s="243"/>
      <c r="L494" s="243"/>
      <c r="M494" s="243"/>
      <c r="N494" s="243"/>
      <c r="O494" s="243"/>
      <c r="P494" s="243"/>
      <c r="Q494" s="243"/>
      <c r="R494" s="243"/>
      <c r="S494" s="243"/>
      <c r="T494" s="274"/>
      <c r="U494" s="243"/>
      <c r="V494" s="243"/>
      <c r="W494" s="243"/>
      <c r="X494" s="243"/>
      <c r="Y494" s="243"/>
      <c r="Z494" s="243"/>
      <c r="AA494" s="243"/>
      <c r="AB494" s="243"/>
      <c r="AC494" s="243"/>
      <c r="AD494" s="243"/>
      <c r="AE494" s="243"/>
      <c r="AF494" s="243"/>
      <c r="AG494" s="243"/>
      <c r="AH494" s="243"/>
    </row>
    <row r="495">
      <c r="A495" s="243"/>
      <c r="B495" s="15"/>
      <c r="C495" s="15"/>
      <c r="D495" s="15"/>
      <c r="E495" s="15"/>
      <c r="F495" s="15"/>
      <c r="G495" s="243"/>
      <c r="H495" s="243"/>
      <c r="I495" s="243"/>
      <c r="J495" s="243"/>
      <c r="K495" s="243"/>
      <c r="L495" s="243"/>
      <c r="M495" s="243"/>
      <c r="N495" s="243"/>
      <c r="O495" s="243"/>
      <c r="P495" s="243"/>
      <c r="Q495" s="243"/>
      <c r="R495" s="243"/>
      <c r="S495" s="243"/>
      <c r="T495" s="274"/>
      <c r="U495" s="243"/>
      <c r="V495" s="243"/>
      <c r="W495" s="243"/>
      <c r="X495" s="243"/>
      <c r="Y495" s="243"/>
      <c r="Z495" s="243"/>
      <c r="AA495" s="243"/>
      <c r="AB495" s="243"/>
      <c r="AC495" s="243"/>
      <c r="AD495" s="243"/>
      <c r="AE495" s="243"/>
      <c r="AF495" s="243"/>
      <c r="AG495" s="243"/>
      <c r="AH495" s="243"/>
    </row>
    <row r="496">
      <c r="A496" s="243"/>
      <c r="B496" s="15"/>
      <c r="C496" s="15"/>
      <c r="D496" s="15"/>
      <c r="E496" s="15"/>
      <c r="F496" s="15"/>
      <c r="G496" s="243"/>
      <c r="H496" s="243"/>
      <c r="I496" s="243"/>
      <c r="J496" s="243"/>
      <c r="K496" s="243"/>
      <c r="L496" s="243"/>
      <c r="M496" s="243"/>
      <c r="N496" s="243"/>
      <c r="O496" s="243"/>
      <c r="P496" s="243"/>
      <c r="Q496" s="243"/>
      <c r="R496" s="243"/>
      <c r="S496" s="243"/>
      <c r="T496" s="274"/>
      <c r="U496" s="243"/>
      <c r="V496" s="243"/>
      <c r="W496" s="243"/>
      <c r="X496" s="243"/>
      <c r="Y496" s="243"/>
      <c r="Z496" s="243"/>
      <c r="AA496" s="243"/>
      <c r="AB496" s="243"/>
      <c r="AC496" s="243"/>
      <c r="AD496" s="243"/>
      <c r="AE496" s="243"/>
      <c r="AF496" s="243"/>
      <c r="AG496" s="243"/>
      <c r="AH496" s="243"/>
    </row>
    <row r="497">
      <c r="A497" s="243"/>
      <c r="B497" s="15"/>
      <c r="C497" s="15"/>
      <c r="D497" s="15"/>
      <c r="E497" s="15"/>
      <c r="F497" s="15"/>
      <c r="G497" s="243"/>
      <c r="H497" s="243"/>
      <c r="I497" s="243"/>
      <c r="J497" s="243"/>
      <c r="K497" s="243"/>
      <c r="L497" s="243"/>
      <c r="M497" s="243"/>
      <c r="N497" s="243"/>
      <c r="O497" s="243"/>
      <c r="P497" s="243"/>
      <c r="Q497" s="243"/>
      <c r="R497" s="243"/>
      <c r="S497" s="243"/>
      <c r="T497" s="274"/>
      <c r="U497" s="243"/>
      <c r="V497" s="243"/>
      <c r="W497" s="243"/>
      <c r="X497" s="243"/>
      <c r="Y497" s="243"/>
      <c r="Z497" s="243"/>
      <c r="AA497" s="243"/>
      <c r="AB497" s="243"/>
      <c r="AC497" s="243"/>
      <c r="AD497" s="243"/>
      <c r="AE497" s="243"/>
      <c r="AF497" s="243"/>
      <c r="AG497" s="243"/>
      <c r="AH497" s="243"/>
    </row>
    <row r="498">
      <c r="A498" s="243"/>
      <c r="B498" s="15"/>
      <c r="C498" s="15"/>
      <c r="D498" s="15"/>
      <c r="E498" s="15"/>
      <c r="F498" s="15"/>
      <c r="G498" s="243"/>
      <c r="H498" s="243"/>
      <c r="I498" s="243"/>
      <c r="J498" s="243"/>
      <c r="K498" s="243"/>
      <c r="L498" s="243"/>
      <c r="M498" s="243"/>
      <c r="N498" s="243"/>
      <c r="O498" s="243"/>
      <c r="P498" s="243"/>
      <c r="Q498" s="243"/>
      <c r="R498" s="243"/>
      <c r="S498" s="243"/>
      <c r="T498" s="274"/>
      <c r="U498" s="243"/>
      <c r="V498" s="243"/>
      <c r="W498" s="243"/>
      <c r="X498" s="243"/>
      <c r="Y498" s="243"/>
      <c r="Z498" s="243"/>
      <c r="AA498" s="243"/>
      <c r="AB498" s="243"/>
      <c r="AC498" s="243"/>
      <c r="AD498" s="243"/>
      <c r="AE498" s="243"/>
      <c r="AF498" s="243"/>
      <c r="AG498" s="243"/>
      <c r="AH498" s="243"/>
    </row>
    <row r="499">
      <c r="A499" s="243"/>
      <c r="B499" s="15"/>
      <c r="C499" s="15"/>
      <c r="D499" s="15"/>
      <c r="E499" s="15"/>
      <c r="F499" s="15"/>
      <c r="G499" s="243"/>
      <c r="H499" s="243"/>
      <c r="I499" s="243"/>
      <c r="J499" s="243"/>
      <c r="K499" s="243"/>
      <c r="L499" s="243"/>
      <c r="M499" s="243"/>
      <c r="N499" s="243"/>
      <c r="O499" s="243"/>
      <c r="P499" s="243"/>
      <c r="Q499" s="243"/>
      <c r="R499" s="243"/>
      <c r="S499" s="243"/>
      <c r="T499" s="274"/>
      <c r="U499" s="243"/>
      <c r="V499" s="243"/>
      <c r="W499" s="243"/>
      <c r="X499" s="243"/>
      <c r="Y499" s="243"/>
      <c r="Z499" s="243"/>
      <c r="AA499" s="243"/>
      <c r="AB499" s="243"/>
      <c r="AC499" s="243"/>
      <c r="AD499" s="243"/>
      <c r="AE499" s="243"/>
      <c r="AF499" s="243"/>
      <c r="AG499" s="243"/>
      <c r="AH499" s="243"/>
    </row>
    <row r="500">
      <c r="A500" s="243"/>
      <c r="B500" s="15"/>
      <c r="C500" s="15"/>
      <c r="D500" s="15"/>
      <c r="E500" s="15"/>
      <c r="F500" s="15"/>
      <c r="G500" s="243"/>
      <c r="H500" s="243"/>
      <c r="I500" s="243"/>
      <c r="J500" s="243"/>
      <c r="K500" s="243"/>
      <c r="L500" s="243"/>
      <c r="M500" s="243"/>
      <c r="N500" s="243"/>
      <c r="O500" s="243"/>
      <c r="P500" s="243"/>
      <c r="Q500" s="243"/>
      <c r="R500" s="243"/>
      <c r="S500" s="243"/>
      <c r="T500" s="274"/>
      <c r="U500" s="243"/>
      <c r="V500" s="243"/>
      <c r="W500" s="243"/>
      <c r="X500" s="243"/>
      <c r="Y500" s="243"/>
      <c r="Z500" s="243"/>
      <c r="AA500" s="243"/>
      <c r="AB500" s="243"/>
      <c r="AC500" s="243"/>
      <c r="AD500" s="243"/>
      <c r="AE500" s="243"/>
      <c r="AF500" s="243"/>
      <c r="AG500" s="243"/>
      <c r="AH500" s="243"/>
    </row>
    <row r="501">
      <c r="A501" s="243"/>
      <c r="B501" s="15"/>
      <c r="C501" s="15"/>
      <c r="D501" s="15"/>
      <c r="E501" s="15"/>
      <c r="F501" s="15"/>
      <c r="G501" s="243"/>
      <c r="H501" s="243"/>
      <c r="I501" s="243"/>
      <c r="J501" s="243"/>
      <c r="K501" s="243"/>
      <c r="L501" s="243"/>
      <c r="M501" s="243"/>
      <c r="N501" s="243"/>
      <c r="O501" s="243"/>
      <c r="P501" s="243"/>
      <c r="Q501" s="243"/>
      <c r="R501" s="243"/>
      <c r="S501" s="243"/>
      <c r="T501" s="274"/>
      <c r="U501" s="243"/>
      <c r="V501" s="243"/>
      <c r="W501" s="243"/>
      <c r="X501" s="243"/>
      <c r="Y501" s="243"/>
      <c r="Z501" s="243"/>
      <c r="AA501" s="243"/>
      <c r="AB501" s="243"/>
      <c r="AC501" s="243"/>
      <c r="AD501" s="243"/>
      <c r="AE501" s="243"/>
      <c r="AF501" s="243"/>
      <c r="AG501" s="243"/>
      <c r="AH501" s="243"/>
    </row>
    <row r="502">
      <c r="A502" s="243"/>
      <c r="B502" s="15"/>
      <c r="C502" s="15"/>
      <c r="D502" s="15"/>
      <c r="E502" s="15"/>
      <c r="F502" s="15"/>
      <c r="G502" s="243"/>
      <c r="H502" s="243"/>
      <c r="I502" s="243"/>
      <c r="J502" s="243"/>
      <c r="K502" s="243"/>
      <c r="L502" s="243"/>
      <c r="M502" s="243"/>
      <c r="N502" s="243"/>
      <c r="O502" s="243"/>
      <c r="P502" s="243"/>
      <c r="Q502" s="243"/>
      <c r="R502" s="243"/>
      <c r="S502" s="243"/>
      <c r="T502" s="274"/>
      <c r="U502" s="243"/>
      <c r="V502" s="243"/>
      <c r="W502" s="243"/>
      <c r="X502" s="243"/>
      <c r="Y502" s="243"/>
      <c r="Z502" s="243"/>
      <c r="AA502" s="243"/>
      <c r="AB502" s="243"/>
      <c r="AC502" s="243"/>
      <c r="AD502" s="243"/>
      <c r="AE502" s="243"/>
      <c r="AF502" s="243"/>
      <c r="AG502" s="243"/>
      <c r="AH502" s="243"/>
    </row>
    <row r="503">
      <c r="A503" s="243"/>
      <c r="B503" s="15"/>
      <c r="C503" s="15"/>
      <c r="D503" s="15"/>
      <c r="E503" s="15"/>
      <c r="F503" s="15"/>
      <c r="G503" s="243"/>
      <c r="H503" s="243"/>
      <c r="I503" s="243"/>
      <c r="J503" s="243"/>
      <c r="K503" s="243"/>
      <c r="L503" s="243"/>
      <c r="M503" s="243"/>
      <c r="N503" s="243"/>
      <c r="O503" s="243"/>
      <c r="P503" s="243"/>
      <c r="Q503" s="243"/>
      <c r="R503" s="243"/>
      <c r="S503" s="243"/>
      <c r="T503" s="274"/>
      <c r="U503" s="243"/>
      <c r="V503" s="243"/>
      <c r="W503" s="243"/>
      <c r="X503" s="243"/>
      <c r="Y503" s="243"/>
      <c r="Z503" s="243"/>
      <c r="AA503" s="243"/>
      <c r="AB503" s="243"/>
      <c r="AC503" s="243"/>
      <c r="AD503" s="243"/>
      <c r="AE503" s="243"/>
      <c r="AF503" s="243"/>
      <c r="AG503" s="243"/>
      <c r="AH503" s="243"/>
    </row>
    <row r="504">
      <c r="A504" s="243"/>
      <c r="B504" s="15"/>
      <c r="C504" s="15"/>
      <c r="D504" s="15"/>
      <c r="E504" s="15"/>
      <c r="F504" s="15"/>
      <c r="G504" s="243"/>
      <c r="H504" s="243"/>
      <c r="I504" s="243"/>
      <c r="J504" s="243"/>
      <c r="K504" s="243"/>
      <c r="L504" s="243"/>
      <c r="M504" s="243"/>
      <c r="N504" s="243"/>
      <c r="O504" s="243"/>
      <c r="P504" s="243"/>
      <c r="Q504" s="243"/>
      <c r="R504" s="243"/>
      <c r="S504" s="243"/>
      <c r="T504" s="274"/>
      <c r="U504" s="243"/>
      <c r="V504" s="243"/>
      <c r="W504" s="243"/>
      <c r="X504" s="243"/>
      <c r="Y504" s="243"/>
      <c r="Z504" s="243"/>
      <c r="AA504" s="243"/>
      <c r="AB504" s="243"/>
      <c r="AC504" s="243"/>
      <c r="AD504" s="243"/>
      <c r="AE504" s="243"/>
      <c r="AF504" s="243"/>
      <c r="AG504" s="243"/>
      <c r="AH504" s="243"/>
    </row>
    <row r="505">
      <c r="A505" s="243"/>
      <c r="B505" s="15"/>
      <c r="C505" s="15"/>
      <c r="D505" s="15"/>
      <c r="E505" s="15"/>
      <c r="F505" s="15"/>
      <c r="G505" s="243"/>
      <c r="H505" s="243"/>
      <c r="I505" s="243"/>
      <c r="J505" s="243"/>
      <c r="K505" s="243"/>
      <c r="L505" s="243"/>
      <c r="M505" s="243"/>
      <c r="N505" s="243"/>
      <c r="O505" s="243"/>
      <c r="P505" s="243"/>
      <c r="Q505" s="243"/>
      <c r="R505" s="243"/>
      <c r="S505" s="243"/>
      <c r="T505" s="274"/>
      <c r="U505" s="243"/>
      <c r="V505" s="243"/>
      <c r="W505" s="243"/>
      <c r="X505" s="243"/>
      <c r="Y505" s="243"/>
      <c r="Z505" s="243"/>
      <c r="AA505" s="243"/>
      <c r="AB505" s="243"/>
      <c r="AC505" s="243"/>
      <c r="AD505" s="243"/>
      <c r="AE505" s="243"/>
      <c r="AF505" s="243"/>
      <c r="AG505" s="243"/>
      <c r="AH505" s="243"/>
    </row>
    <row r="506">
      <c r="A506" s="243"/>
      <c r="B506" s="15"/>
      <c r="C506" s="15"/>
      <c r="D506" s="15"/>
      <c r="E506" s="15"/>
      <c r="F506" s="15"/>
      <c r="G506" s="243"/>
      <c r="H506" s="243"/>
      <c r="I506" s="243"/>
      <c r="J506" s="243"/>
      <c r="K506" s="243"/>
      <c r="L506" s="243"/>
      <c r="M506" s="243"/>
      <c r="N506" s="243"/>
      <c r="O506" s="243"/>
      <c r="P506" s="243"/>
      <c r="Q506" s="243"/>
      <c r="R506" s="243"/>
      <c r="S506" s="243"/>
      <c r="T506" s="274"/>
      <c r="U506" s="243"/>
      <c r="V506" s="243"/>
      <c r="W506" s="243"/>
      <c r="X506" s="243"/>
      <c r="Y506" s="243"/>
      <c r="Z506" s="243"/>
      <c r="AA506" s="243"/>
      <c r="AB506" s="243"/>
      <c r="AC506" s="243"/>
      <c r="AD506" s="243"/>
      <c r="AE506" s="243"/>
      <c r="AF506" s="243"/>
      <c r="AG506" s="243"/>
      <c r="AH506" s="243"/>
    </row>
    <row r="507">
      <c r="A507" s="243"/>
      <c r="B507" s="15"/>
      <c r="C507" s="15"/>
      <c r="D507" s="15"/>
      <c r="E507" s="15"/>
      <c r="F507" s="15"/>
      <c r="G507" s="243"/>
      <c r="H507" s="243"/>
      <c r="I507" s="243"/>
      <c r="J507" s="243"/>
      <c r="K507" s="243"/>
      <c r="L507" s="243"/>
      <c r="M507" s="243"/>
      <c r="N507" s="243"/>
      <c r="O507" s="243"/>
      <c r="P507" s="243"/>
      <c r="Q507" s="243"/>
      <c r="R507" s="243"/>
      <c r="S507" s="243"/>
      <c r="T507" s="274"/>
      <c r="U507" s="243"/>
      <c r="V507" s="243"/>
      <c r="W507" s="243"/>
      <c r="X507" s="243"/>
      <c r="Y507" s="243"/>
      <c r="Z507" s="243"/>
      <c r="AA507" s="243"/>
      <c r="AB507" s="243"/>
      <c r="AC507" s="243"/>
      <c r="AD507" s="243"/>
      <c r="AE507" s="243"/>
      <c r="AF507" s="243"/>
      <c r="AG507" s="243"/>
      <c r="AH507" s="243"/>
    </row>
    <row r="508">
      <c r="A508" s="243"/>
      <c r="B508" s="15"/>
      <c r="C508" s="15"/>
      <c r="D508" s="15"/>
      <c r="E508" s="15"/>
      <c r="F508" s="15"/>
      <c r="G508" s="243"/>
      <c r="H508" s="243"/>
      <c r="I508" s="243"/>
      <c r="J508" s="243"/>
      <c r="K508" s="243"/>
      <c r="L508" s="243"/>
      <c r="M508" s="243"/>
      <c r="N508" s="243"/>
      <c r="O508" s="243"/>
      <c r="P508" s="243"/>
      <c r="Q508" s="243"/>
      <c r="R508" s="243"/>
      <c r="S508" s="243"/>
      <c r="T508" s="274"/>
      <c r="U508" s="243"/>
      <c r="V508" s="243"/>
      <c r="W508" s="243"/>
      <c r="X508" s="243"/>
      <c r="Y508" s="243"/>
      <c r="Z508" s="243"/>
      <c r="AA508" s="243"/>
      <c r="AB508" s="243"/>
      <c r="AC508" s="243"/>
      <c r="AD508" s="243"/>
      <c r="AE508" s="243"/>
      <c r="AF508" s="243"/>
      <c r="AG508" s="243"/>
      <c r="AH508" s="243"/>
    </row>
    <row r="509">
      <c r="A509" s="243"/>
      <c r="B509" s="15"/>
      <c r="C509" s="15"/>
      <c r="D509" s="15"/>
      <c r="E509" s="15"/>
      <c r="F509" s="15"/>
      <c r="G509" s="243"/>
      <c r="H509" s="243"/>
      <c r="I509" s="243"/>
      <c r="J509" s="243"/>
      <c r="K509" s="243"/>
      <c r="L509" s="243"/>
      <c r="M509" s="243"/>
      <c r="N509" s="243"/>
      <c r="O509" s="243"/>
      <c r="P509" s="243"/>
      <c r="Q509" s="243"/>
      <c r="R509" s="243"/>
      <c r="S509" s="243"/>
      <c r="T509" s="274"/>
      <c r="U509" s="243"/>
      <c r="V509" s="243"/>
      <c r="W509" s="243"/>
      <c r="X509" s="243"/>
      <c r="Y509" s="243"/>
      <c r="Z509" s="243"/>
      <c r="AA509" s="243"/>
      <c r="AB509" s="243"/>
      <c r="AC509" s="243"/>
      <c r="AD509" s="243"/>
      <c r="AE509" s="243"/>
      <c r="AF509" s="243"/>
      <c r="AG509" s="243"/>
      <c r="AH509" s="243"/>
    </row>
    <row r="510">
      <c r="A510" s="243"/>
      <c r="B510" s="15"/>
      <c r="C510" s="15"/>
      <c r="D510" s="15"/>
      <c r="E510" s="15"/>
      <c r="F510" s="15"/>
      <c r="G510" s="243"/>
      <c r="H510" s="243"/>
      <c r="I510" s="243"/>
      <c r="J510" s="243"/>
      <c r="K510" s="243"/>
      <c r="L510" s="243"/>
      <c r="M510" s="243"/>
      <c r="N510" s="243"/>
      <c r="O510" s="243"/>
      <c r="P510" s="243"/>
      <c r="Q510" s="243"/>
      <c r="R510" s="243"/>
      <c r="S510" s="243"/>
      <c r="T510" s="274"/>
      <c r="U510" s="243"/>
      <c r="V510" s="243"/>
      <c r="W510" s="243"/>
      <c r="X510" s="243"/>
      <c r="Y510" s="243"/>
      <c r="Z510" s="243"/>
      <c r="AA510" s="243"/>
      <c r="AB510" s="243"/>
      <c r="AC510" s="243"/>
      <c r="AD510" s="243"/>
      <c r="AE510" s="243"/>
      <c r="AF510" s="243"/>
      <c r="AG510" s="243"/>
      <c r="AH510" s="243"/>
    </row>
    <row r="511">
      <c r="A511" s="243"/>
      <c r="B511" s="15"/>
      <c r="C511" s="15"/>
      <c r="D511" s="15"/>
      <c r="E511" s="15"/>
      <c r="F511" s="15"/>
      <c r="G511" s="243"/>
      <c r="H511" s="243"/>
      <c r="I511" s="243"/>
      <c r="J511" s="243"/>
      <c r="K511" s="243"/>
      <c r="L511" s="243"/>
      <c r="M511" s="243"/>
      <c r="N511" s="243"/>
      <c r="O511" s="243"/>
      <c r="P511" s="243"/>
      <c r="Q511" s="243"/>
      <c r="R511" s="243"/>
      <c r="S511" s="243"/>
      <c r="T511" s="274"/>
      <c r="U511" s="243"/>
      <c r="V511" s="243"/>
      <c r="W511" s="243"/>
      <c r="X511" s="243"/>
      <c r="Y511" s="243"/>
      <c r="Z511" s="243"/>
      <c r="AA511" s="243"/>
      <c r="AB511" s="243"/>
      <c r="AC511" s="243"/>
      <c r="AD511" s="243"/>
      <c r="AE511" s="243"/>
      <c r="AF511" s="243"/>
      <c r="AG511" s="243"/>
      <c r="AH511" s="243"/>
    </row>
    <row r="512">
      <c r="A512" s="243"/>
      <c r="B512" s="15"/>
      <c r="C512" s="15"/>
      <c r="D512" s="15"/>
      <c r="E512" s="15"/>
      <c r="F512" s="15"/>
      <c r="G512" s="243"/>
      <c r="H512" s="243"/>
      <c r="I512" s="243"/>
      <c r="J512" s="243"/>
      <c r="K512" s="243"/>
      <c r="L512" s="243"/>
      <c r="M512" s="243"/>
      <c r="N512" s="243"/>
      <c r="O512" s="243"/>
      <c r="P512" s="243"/>
      <c r="Q512" s="243"/>
      <c r="R512" s="243"/>
      <c r="S512" s="243"/>
      <c r="T512" s="274"/>
      <c r="U512" s="243"/>
      <c r="V512" s="243"/>
      <c r="W512" s="243"/>
      <c r="X512" s="243"/>
      <c r="Y512" s="243"/>
      <c r="Z512" s="243"/>
      <c r="AA512" s="243"/>
      <c r="AB512" s="243"/>
      <c r="AC512" s="243"/>
      <c r="AD512" s="243"/>
      <c r="AE512" s="243"/>
      <c r="AF512" s="243"/>
      <c r="AG512" s="243"/>
      <c r="AH512" s="243"/>
    </row>
    <row r="513">
      <c r="A513" s="243"/>
      <c r="B513" s="15"/>
      <c r="C513" s="15"/>
      <c r="D513" s="15"/>
      <c r="E513" s="15"/>
      <c r="F513" s="15"/>
      <c r="G513" s="243"/>
      <c r="H513" s="243"/>
      <c r="I513" s="243"/>
      <c r="J513" s="243"/>
      <c r="K513" s="243"/>
      <c r="L513" s="243"/>
      <c r="M513" s="243"/>
      <c r="N513" s="243"/>
      <c r="O513" s="243"/>
      <c r="P513" s="243"/>
      <c r="Q513" s="243"/>
      <c r="R513" s="243"/>
      <c r="S513" s="243"/>
      <c r="T513" s="274"/>
      <c r="U513" s="243"/>
      <c r="V513" s="243"/>
      <c r="W513" s="243"/>
      <c r="X513" s="243"/>
      <c r="Y513" s="243"/>
      <c r="Z513" s="243"/>
      <c r="AA513" s="243"/>
      <c r="AB513" s="243"/>
      <c r="AC513" s="243"/>
      <c r="AD513" s="243"/>
      <c r="AE513" s="243"/>
      <c r="AF513" s="243"/>
      <c r="AG513" s="243"/>
      <c r="AH513" s="243"/>
    </row>
    <row r="514">
      <c r="A514" s="243"/>
      <c r="B514" s="15"/>
      <c r="C514" s="15"/>
      <c r="D514" s="15"/>
      <c r="E514" s="15"/>
      <c r="F514" s="15"/>
      <c r="G514" s="243"/>
      <c r="H514" s="243"/>
      <c r="I514" s="243"/>
      <c r="J514" s="243"/>
      <c r="K514" s="243"/>
      <c r="L514" s="243"/>
      <c r="M514" s="243"/>
      <c r="N514" s="243"/>
      <c r="O514" s="243"/>
      <c r="P514" s="243"/>
      <c r="Q514" s="243"/>
      <c r="R514" s="243"/>
      <c r="S514" s="243"/>
      <c r="T514" s="274"/>
      <c r="U514" s="243"/>
      <c r="V514" s="243"/>
      <c r="W514" s="243"/>
      <c r="X514" s="243"/>
      <c r="Y514" s="243"/>
      <c r="Z514" s="243"/>
      <c r="AA514" s="243"/>
      <c r="AB514" s="243"/>
      <c r="AC514" s="243"/>
      <c r="AD514" s="243"/>
      <c r="AE514" s="243"/>
      <c r="AF514" s="243"/>
      <c r="AG514" s="243"/>
      <c r="AH514" s="243"/>
    </row>
    <row r="515">
      <c r="A515" s="243"/>
      <c r="B515" s="15"/>
      <c r="C515" s="15"/>
      <c r="D515" s="15"/>
      <c r="E515" s="15"/>
      <c r="F515" s="15"/>
      <c r="G515" s="243"/>
      <c r="H515" s="243"/>
      <c r="I515" s="243"/>
      <c r="J515" s="243"/>
      <c r="K515" s="243"/>
      <c r="L515" s="243"/>
      <c r="M515" s="243"/>
      <c r="N515" s="243"/>
      <c r="O515" s="243"/>
      <c r="P515" s="243"/>
      <c r="Q515" s="243"/>
      <c r="R515" s="243"/>
      <c r="S515" s="243"/>
      <c r="T515" s="274"/>
      <c r="U515" s="243"/>
      <c r="V515" s="243"/>
      <c r="W515" s="243"/>
      <c r="X515" s="243"/>
      <c r="Y515" s="243"/>
      <c r="Z515" s="243"/>
      <c r="AA515" s="243"/>
      <c r="AB515" s="243"/>
      <c r="AC515" s="243"/>
      <c r="AD515" s="243"/>
      <c r="AE515" s="243"/>
      <c r="AF515" s="243"/>
      <c r="AG515" s="243"/>
      <c r="AH515" s="243"/>
    </row>
    <row r="516">
      <c r="A516" s="243"/>
      <c r="B516" s="15"/>
      <c r="C516" s="15"/>
      <c r="D516" s="15"/>
      <c r="E516" s="15"/>
      <c r="F516" s="15"/>
      <c r="G516" s="243"/>
      <c r="H516" s="243"/>
      <c r="I516" s="243"/>
      <c r="J516" s="243"/>
      <c r="K516" s="243"/>
      <c r="L516" s="243"/>
      <c r="M516" s="243"/>
      <c r="N516" s="243"/>
      <c r="O516" s="243"/>
      <c r="P516" s="243"/>
      <c r="Q516" s="243"/>
      <c r="R516" s="243"/>
      <c r="S516" s="243"/>
      <c r="T516" s="274"/>
      <c r="U516" s="243"/>
      <c r="V516" s="243"/>
      <c r="W516" s="243"/>
      <c r="X516" s="243"/>
      <c r="Y516" s="243"/>
      <c r="Z516" s="243"/>
      <c r="AA516" s="243"/>
      <c r="AB516" s="243"/>
      <c r="AC516" s="243"/>
      <c r="AD516" s="243"/>
      <c r="AE516" s="243"/>
      <c r="AF516" s="243"/>
      <c r="AG516" s="243"/>
      <c r="AH516" s="243"/>
    </row>
    <row r="517">
      <c r="A517" s="243"/>
      <c r="B517" s="15"/>
      <c r="C517" s="15"/>
      <c r="D517" s="15"/>
      <c r="E517" s="15"/>
      <c r="F517" s="15"/>
      <c r="G517" s="243"/>
      <c r="H517" s="243"/>
      <c r="I517" s="243"/>
      <c r="J517" s="243"/>
      <c r="K517" s="243"/>
      <c r="L517" s="243"/>
      <c r="M517" s="243"/>
      <c r="N517" s="243"/>
      <c r="O517" s="243"/>
      <c r="P517" s="243"/>
      <c r="Q517" s="243"/>
      <c r="R517" s="243"/>
      <c r="S517" s="243"/>
      <c r="T517" s="274"/>
      <c r="U517" s="243"/>
      <c r="V517" s="243"/>
      <c r="W517" s="243"/>
      <c r="X517" s="243"/>
      <c r="Y517" s="243"/>
      <c r="Z517" s="243"/>
      <c r="AA517" s="243"/>
      <c r="AB517" s="243"/>
      <c r="AC517" s="243"/>
      <c r="AD517" s="243"/>
      <c r="AE517" s="243"/>
      <c r="AF517" s="243"/>
      <c r="AG517" s="243"/>
      <c r="AH517" s="243"/>
    </row>
    <row r="518">
      <c r="A518" s="243"/>
      <c r="B518" s="15"/>
      <c r="C518" s="15"/>
      <c r="D518" s="15"/>
      <c r="E518" s="15"/>
      <c r="F518" s="15"/>
      <c r="G518" s="243"/>
      <c r="H518" s="243"/>
      <c r="I518" s="243"/>
      <c r="J518" s="243"/>
      <c r="K518" s="243"/>
      <c r="L518" s="243"/>
      <c r="M518" s="243"/>
      <c r="N518" s="243"/>
      <c r="O518" s="243"/>
      <c r="P518" s="243"/>
      <c r="Q518" s="243"/>
      <c r="R518" s="243"/>
      <c r="S518" s="243"/>
      <c r="T518" s="274"/>
      <c r="U518" s="243"/>
      <c r="V518" s="243"/>
      <c r="W518" s="243"/>
      <c r="X518" s="243"/>
      <c r="Y518" s="243"/>
      <c r="Z518" s="243"/>
      <c r="AA518" s="243"/>
      <c r="AB518" s="243"/>
      <c r="AC518" s="243"/>
      <c r="AD518" s="243"/>
      <c r="AE518" s="243"/>
      <c r="AF518" s="243"/>
      <c r="AG518" s="243"/>
      <c r="AH518" s="243"/>
    </row>
    <row r="519">
      <c r="A519" s="243"/>
      <c r="B519" s="15"/>
      <c r="C519" s="15"/>
      <c r="D519" s="15"/>
      <c r="E519" s="15"/>
      <c r="F519" s="15"/>
      <c r="G519" s="243"/>
      <c r="H519" s="243"/>
      <c r="I519" s="243"/>
      <c r="J519" s="243"/>
      <c r="K519" s="243"/>
      <c r="L519" s="243"/>
      <c r="M519" s="243"/>
      <c r="N519" s="243"/>
      <c r="O519" s="243"/>
      <c r="P519" s="243"/>
      <c r="Q519" s="243"/>
      <c r="R519" s="243"/>
      <c r="S519" s="243"/>
      <c r="T519" s="274"/>
      <c r="U519" s="243"/>
      <c r="V519" s="243"/>
      <c r="W519" s="243"/>
      <c r="X519" s="243"/>
      <c r="Y519" s="243"/>
      <c r="Z519" s="243"/>
      <c r="AA519" s="243"/>
      <c r="AB519" s="243"/>
      <c r="AC519" s="243"/>
      <c r="AD519" s="243"/>
      <c r="AE519" s="243"/>
      <c r="AF519" s="243"/>
      <c r="AG519" s="243"/>
      <c r="AH519" s="243"/>
    </row>
    <row r="520">
      <c r="A520" s="243"/>
      <c r="B520" s="15"/>
      <c r="C520" s="15"/>
      <c r="D520" s="15"/>
      <c r="E520" s="15"/>
      <c r="F520" s="15"/>
      <c r="G520" s="243"/>
      <c r="H520" s="243"/>
      <c r="I520" s="243"/>
      <c r="J520" s="243"/>
      <c r="K520" s="243"/>
      <c r="L520" s="243"/>
      <c r="M520" s="243"/>
      <c r="N520" s="243"/>
      <c r="O520" s="243"/>
      <c r="P520" s="243"/>
      <c r="Q520" s="243"/>
      <c r="R520" s="243"/>
      <c r="S520" s="243"/>
      <c r="T520" s="274"/>
      <c r="U520" s="243"/>
      <c r="V520" s="243"/>
      <c r="W520" s="243"/>
      <c r="X520" s="243"/>
      <c r="Y520" s="243"/>
      <c r="Z520" s="243"/>
      <c r="AA520" s="243"/>
      <c r="AB520" s="243"/>
      <c r="AC520" s="243"/>
      <c r="AD520" s="243"/>
      <c r="AE520" s="243"/>
      <c r="AF520" s="243"/>
      <c r="AG520" s="243"/>
      <c r="AH520" s="243"/>
    </row>
    <row r="521">
      <c r="A521" s="243"/>
      <c r="B521" s="15"/>
      <c r="C521" s="15"/>
      <c r="D521" s="15"/>
      <c r="E521" s="15"/>
      <c r="F521" s="15"/>
      <c r="G521" s="243"/>
      <c r="H521" s="243"/>
      <c r="I521" s="243"/>
      <c r="J521" s="243"/>
      <c r="K521" s="243"/>
      <c r="L521" s="243"/>
      <c r="M521" s="243"/>
      <c r="N521" s="243"/>
      <c r="O521" s="243"/>
      <c r="P521" s="243"/>
      <c r="Q521" s="243"/>
      <c r="R521" s="243"/>
      <c r="S521" s="243"/>
      <c r="T521" s="274"/>
      <c r="U521" s="243"/>
      <c r="V521" s="243"/>
      <c r="W521" s="243"/>
      <c r="X521" s="243"/>
      <c r="Y521" s="243"/>
      <c r="Z521" s="243"/>
      <c r="AA521" s="243"/>
      <c r="AB521" s="243"/>
      <c r="AC521" s="243"/>
      <c r="AD521" s="243"/>
      <c r="AE521" s="243"/>
      <c r="AF521" s="243"/>
      <c r="AG521" s="243"/>
      <c r="AH521" s="243"/>
    </row>
    <row r="522">
      <c r="A522" s="243"/>
      <c r="B522" s="15"/>
      <c r="C522" s="15"/>
      <c r="D522" s="15"/>
      <c r="E522" s="15"/>
      <c r="F522" s="15"/>
      <c r="G522" s="243"/>
      <c r="H522" s="243"/>
      <c r="I522" s="243"/>
      <c r="J522" s="243"/>
      <c r="K522" s="243"/>
      <c r="L522" s="243"/>
      <c r="M522" s="243"/>
      <c r="N522" s="243"/>
      <c r="O522" s="243"/>
      <c r="P522" s="243"/>
      <c r="Q522" s="243"/>
      <c r="R522" s="243"/>
      <c r="S522" s="243"/>
      <c r="T522" s="274"/>
      <c r="U522" s="243"/>
      <c r="V522" s="243"/>
      <c r="W522" s="243"/>
      <c r="X522" s="243"/>
      <c r="Y522" s="243"/>
      <c r="Z522" s="243"/>
      <c r="AA522" s="243"/>
      <c r="AB522" s="243"/>
      <c r="AC522" s="243"/>
      <c r="AD522" s="243"/>
      <c r="AE522" s="243"/>
      <c r="AF522" s="243"/>
      <c r="AG522" s="243"/>
      <c r="AH522" s="243"/>
    </row>
    <row r="523">
      <c r="A523" s="243"/>
      <c r="B523" s="15"/>
      <c r="C523" s="15"/>
      <c r="D523" s="15"/>
      <c r="E523" s="15"/>
      <c r="F523" s="15"/>
      <c r="G523" s="243"/>
      <c r="H523" s="243"/>
      <c r="I523" s="243"/>
      <c r="J523" s="243"/>
      <c r="K523" s="243"/>
      <c r="L523" s="243"/>
      <c r="M523" s="243"/>
      <c r="N523" s="243"/>
      <c r="O523" s="243"/>
      <c r="P523" s="243"/>
      <c r="Q523" s="243"/>
      <c r="R523" s="243"/>
      <c r="S523" s="243"/>
      <c r="T523" s="274"/>
      <c r="U523" s="243"/>
      <c r="V523" s="243"/>
      <c r="W523" s="243"/>
      <c r="X523" s="243"/>
      <c r="Y523" s="243"/>
      <c r="Z523" s="243"/>
      <c r="AA523" s="243"/>
      <c r="AB523" s="243"/>
      <c r="AC523" s="243"/>
      <c r="AD523" s="243"/>
      <c r="AE523" s="243"/>
      <c r="AF523" s="243"/>
      <c r="AG523" s="243"/>
      <c r="AH523" s="243"/>
    </row>
    <row r="524">
      <c r="A524" s="243"/>
      <c r="B524" s="15"/>
      <c r="C524" s="15"/>
      <c r="D524" s="15"/>
      <c r="E524" s="15"/>
      <c r="F524" s="15"/>
      <c r="G524" s="243"/>
      <c r="H524" s="243"/>
      <c r="I524" s="243"/>
      <c r="J524" s="243"/>
      <c r="K524" s="243"/>
      <c r="L524" s="243"/>
      <c r="M524" s="243"/>
      <c r="N524" s="243"/>
      <c r="O524" s="243"/>
      <c r="P524" s="243"/>
      <c r="Q524" s="243"/>
      <c r="R524" s="243"/>
      <c r="S524" s="243"/>
      <c r="T524" s="274"/>
      <c r="U524" s="243"/>
      <c r="V524" s="243"/>
      <c r="W524" s="243"/>
      <c r="X524" s="243"/>
      <c r="Y524" s="243"/>
      <c r="Z524" s="243"/>
      <c r="AA524" s="243"/>
      <c r="AB524" s="243"/>
      <c r="AC524" s="243"/>
      <c r="AD524" s="243"/>
      <c r="AE524" s="243"/>
      <c r="AF524" s="243"/>
      <c r="AG524" s="243"/>
      <c r="AH524" s="243"/>
    </row>
    <row r="525">
      <c r="A525" s="243"/>
      <c r="B525" s="15"/>
      <c r="C525" s="15"/>
      <c r="D525" s="15"/>
      <c r="E525" s="15"/>
      <c r="F525" s="15"/>
      <c r="G525" s="243"/>
      <c r="H525" s="243"/>
      <c r="I525" s="243"/>
      <c r="J525" s="243"/>
      <c r="K525" s="243"/>
      <c r="L525" s="243"/>
      <c r="M525" s="243"/>
      <c r="N525" s="243"/>
      <c r="O525" s="243"/>
      <c r="P525" s="243"/>
      <c r="Q525" s="243"/>
      <c r="R525" s="243"/>
      <c r="S525" s="243"/>
      <c r="T525" s="274"/>
      <c r="U525" s="243"/>
      <c r="V525" s="243"/>
      <c r="W525" s="243"/>
      <c r="X525" s="243"/>
      <c r="Y525" s="243"/>
      <c r="Z525" s="243"/>
      <c r="AA525" s="243"/>
      <c r="AB525" s="243"/>
      <c r="AC525" s="243"/>
      <c r="AD525" s="243"/>
      <c r="AE525" s="243"/>
      <c r="AF525" s="243"/>
      <c r="AG525" s="243"/>
      <c r="AH525" s="243"/>
    </row>
    <row r="526">
      <c r="A526" s="243"/>
      <c r="B526" s="15"/>
      <c r="C526" s="15"/>
      <c r="D526" s="15"/>
      <c r="E526" s="15"/>
      <c r="F526" s="15"/>
      <c r="G526" s="243"/>
      <c r="H526" s="243"/>
      <c r="I526" s="243"/>
      <c r="J526" s="243"/>
      <c r="K526" s="243"/>
      <c r="L526" s="243"/>
      <c r="M526" s="243"/>
      <c r="N526" s="243"/>
      <c r="O526" s="243"/>
      <c r="P526" s="243"/>
      <c r="Q526" s="243"/>
      <c r="R526" s="243"/>
      <c r="S526" s="243"/>
      <c r="T526" s="274"/>
      <c r="U526" s="243"/>
      <c r="V526" s="243"/>
      <c r="W526" s="243"/>
      <c r="X526" s="243"/>
      <c r="Y526" s="243"/>
      <c r="Z526" s="243"/>
      <c r="AA526" s="243"/>
      <c r="AB526" s="243"/>
      <c r="AC526" s="243"/>
      <c r="AD526" s="243"/>
      <c r="AE526" s="243"/>
      <c r="AF526" s="243"/>
      <c r="AG526" s="243"/>
      <c r="AH526" s="243"/>
    </row>
    <row r="527">
      <c r="A527" s="243"/>
      <c r="B527" s="15"/>
      <c r="C527" s="15"/>
      <c r="D527" s="15"/>
      <c r="E527" s="15"/>
      <c r="F527" s="15"/>
      <c r="G527" s="243"/>
      <c r="H527" s="243"/>
      <c r="I527" s="243"/>
      <c r="J527" s="243"/>
      <c r="K527" s="243"/>
      <c r="L527" s="243"/>
      <c r="M527" s="243"/>
      <c r="N527" s="243"/>
      <c r="O527" s="243"/>
      <c r="P527" s="243"/>
      <c r="Q527" s="243"/>
      <c r="R527" s="243"/>
      <c r="S527" s="243"/>
      <c r="T527" s="274"/>
      <c r="U527" s="243"/>
      <c r="V527" s="243"/>
      <c r="W527" s="243"/>
      <c r="X527" s="243"/>
      <c r="Y527" s="243"/>
      <c r="Z527" s="243"/>
      <c r="AA527" s="243"/>
      <c r="AB527" s="243"/>
      <c r="AC527" s="243"/>
      <c r="AD527" s="243"/>
      <c r="AE527" s="243"/>
      <c r="AF527" s="243"/>
      <c r="AG527" s="243"/>
      <c r="AH527" s="243"/>
    </row>
    <row r="528">
      <c r="A528" s="243"/>
      <c r="B528" s="15"/>
      <c r="C528" s="15"/>
      <c r="D528" s="15"/>
      <c r="E528" s="15"/>
      <c r="F528" s="15"/>
      <c r="G528" s="243"/>
      <c r="H528" s="243"/>
      <c r="I528" s="243"/>
      <c r="J528" s="243"/>
      <c r="K528" s="243"/>
      <c r="L528" s="243"/>
      <c r="M528" s="243"/>
      <c r="N528" s="243"/>
      <c r="O528" s="243"/>
      <c r="P528" s="243"/>
      <c r="Q528" s="243"/>
      <c r="R528" s="243"/>
      <c r="S528" s="243"/>
      <c r="T528" s="274"/>
      <c r="U528" s="243"/>
      <c r="V528" s="243"/>
      <c r="W528" s="243"/>
      <c r="X528" s="243"/>
      <c r="Y528" s="243"/>
      <c r="Z528" s="243"/>
      <c r="AA528" s="243"/>
      <c r="AB528" s="243"/>
      <c r="AC528" s="243"/>
      <c r="AD528" s="243"/>
      <c r="AE528" s="243"/>
      <c r="AF528" s="243"/>
      <c r="AG528" s="243"/>
      <c r="AH528" s="243"/>
    </row>
    <row r="529">
      <c r="A529" s="243"/>
      <c r="B529" s="15"/>
      <c r="C529" s="15"/>
      <c r="D529" s="15"/>
      <c r="E529" s="15"/>
      <c r="F529" s="15"/>
      <c r="G529" s="243"/>
      <c r="H529" s="243"/>
      <c r="I529" s="243"/>
      <c r="J529" s="243"/>
      <c r="K529" s="243"/>
      <c r="L529" s="243"/>
      <c r="M529" s="243"/>
      <c r="N529" s="243"/>
      <c r="O529" s="243"/>
      <c r="P529" s="243"/>
      <c r="Q529" s="243"/>
      <c r="R529" s="243"/>
      <c r="S529" s="243"/>
      <c r="T529" s="274"/>
      <c r="U529" s="243"/>
      <c r="V529" s="243"/>
      <c r="W529" s="243"/>
      <c r="X529" s="243"/>
      <c r="Y529" s="243"/>
      <c r="Z529" s="243"/>
      <c r="AA529" s="243"/>
      <c r="AB529" s="243"/>
      <c r="AC529" s="243"/>
      <c r="AD529" s="243"/>
      <c r="AE529" s="243"/>
      <c r="AF529" s="243"/>
      <c r="AG529" s="243"/>
      <c r="AH529" s="243"/>
    </row>
    <row r="530">
      <c r="A530" s="243"/>
      <c r="B530" s="15"/>
      <c r="C530" s="15"/>
      <c r="D530" s="15"/>
      <c r="E530" s="15"/>
      <c r="F530" s="15"/>
      <c r="G530" s="243"/>
      <c r="H530" s="243"/>
      <c r="I530" s="243"/>
      <c r="J530" s="243"/>
      <c r="K530" s="243"/>
      <c r="L530" s="243"/>
      <c r="M530" s="243"/>
      <c r="N530" s="243"/>
      <c r="O530" s="243"/>
      <c r="P530" s="243"/>
      <c r="Q530" s="243"/>
      <c r="R530" s="243"/>
      <c r="S530" s="243"/>
      <c r="T530" s="274"/>
      <c r="U530" s="243"/>
      <c r="V530" s="243"/>
      <c r="W530" s="243"/>
      <c r="X530" s="243"/>
      <c r="Y530" s="243"/>
      <c r="Z530" s="243"/>
      <c r="AA530" s="243"/>
      <c r="AB530" s="243"/>
      <c r="AC530" s="243"/>
      <c r="AD530" s="243"/>
      <c r="AE530" s="243"/>
      <c r="AF530" s="243"/>
      <c r="AG530" s="243"/>
      <c r="AH530" s="243"/>
    </row>
    <row r="531">
      <c r="A531" s="243"/>
      <c r="B531" s="15"/>
      <c r="C531" s="15"/>
      <c r="D531" s="15"/>
      <c r="E531" s="15"/>
      <c r="F531" s="15"/>
      <c r="G531" s="243"/>
      <c r="H531" s="243"/>
      <c r="I531" s="243"/>
      <c r="J531" s="243"/>
      <c r="K531" s="243"/>
      <c r="L531" s="243"/>
      <c r="M531" s="243"/>
      <c r="N531" s="243"/>
      <c r="O531" s="243"/>
      <c r="P531" s="243"/>
      <c r="Q531" s="243"/>
      <c r="R531" s="243"/>
      <c r="S531" s="243"/>
      <c r="T531" s="274"/>
      <c r="U531" s="243"/>
      <c r="V531" s="243"/>
      <c r="W531" s="243"/>
      <c r="X531" s="243"/>
      <c r="Y531" s="243"/>
      <c r="Z531" s="243"/>
      <c r="AA531" s="243"/>
      <c r="AB531" s="243"/>
      <c r="AC531" s="243"/>
      <c r="AD531" s="243"/>
      <c r="AE531" s="243"/>
      <c r="AF531" s="243"/>
      <c r="AG531" s="243"/>
      <c r="AH531" s="243"/>
    </row>
    <row r="532">
      <c r="A532" s="243"/>
      <c r="B532" s="15"/>
      <c r="C532" s="15"/>
      <c r="D532" s="15"/>
      <c r="E532" s="15"/>
      <c r="F532" s="15"/>
      <c r="G532" s="243"/>
      <c r="H532" s="243"/>
      <c r="I532" s="243"/>
      <c r="J532" s="243"/>
      <c r="K532" s="243"/>
      <c r="L532" s="243"/>
      <c r="M532" s="243"/>
      <c r="N532" s="243"/>
      <c r="O532" s="243"/>
      <c r="P532" s="243"/>
      <c r="Q532" s="243"/>
      <c r="R532" s="243"/>
      <c r="S532" s="243"/>
      <c r="T532" s="274"/>
      <c r="U532" s="243"/>
      <c r="V532" s="243"/>
      <c r="W532" s="243"/>
      <c r="X532" s="243"/>
      <c r="Y532" s="243"/>
      <c r="Z532" s="243"/>
      <c r="AA532" s="243"/>
      <c r="AB532" s="243"/>
      <c r="AC532" s="243"/>
      <c r="AD532" s="243"/>
      <c r="AE532" s="243"/>
      <c r="AF532" s="243"/>
      <c r="AG532" s="243"/>
      <c r="AH532" s="243"/>
    </row>
    <row r="533">
      <c r="A533" s="243"/>
      <c r="B533" s="15"/>
      <c r="C533" s="15"/>
      <c r="D533" s="15"/>
      <c r="E533" s="15"/>
      <c r="F533" s="15"/>
      <c r="G533" s="243"/>
      <c r="H533" s="243"/>
      <c r="I533" s="243"/>
      <c r="J533" s="243"/>
      <c r="K533" s="243"/>
      <c r="L533" s="243"/>
      <c r="M533" s="243"/>
      <c r="N533" s="243"/>
      <c r="O533" s="243"/>
      <c r="P533" s="243"/>
      <c r="Q533" s="243"/>
      <c r="R533" s="243"/>
      <c r="S533" s="243"/>
      <c r="T533" s="274"/>
      <c r="U533" s="243"/>
      <c r="V533" s="243"/>
      <c r="W533" s="243"/>
      <c r="X533" s="243"/>
      <c r="Y533" s="243"/>
      <c r="Z533" s="243"/>
      <c r="AA533" s="243"/>
      <c r="AB533" s="243"/>
      <c r="AC533" s="243"/>
      <c r="AD533" s="243"/>
      <c r="AE533" s="243"/>
      <c r="AF533" s="243"/>
      <c r="AG533" s="243"/>
      <c r="AH533" s="243"/>
    </row>
    <row r="534">
      <c r="A534" s="243"/>
      <c r="B534" s="15"/>
      <c r="C534" s="15"/>
      <c r="D534" s="15"/>
      <c r="E534" s="15"/>
      <c r="F534" s="15"/>
      <c r="G534" s="243"/>
      <c r="H534" s="243"/>
      <c r="I534" s="243"/>
      <c r="J534" s="243"/>
      <c r="K534" s="243"/>
      <c r="L534" s="243"/>
      <c r="M534" s="243"/>
      <c r="N534" s="243"/>
      <c r="O534" s="243"/>
      <c r="P534" s="243"/>
      <c r="Q534" s="243"/>
      <c r="R534" s="243"/>
      <c r="S534" s="243"/>
      <c r="T534" s="274"/>
      <c r="U534" s="243"/>
      <c r="V534" s="243"/>
      <c r="W534" s="243"/>
      <c r="X534" s="243"/>
      <c r="Y534" s="243"/>
      <c r="Z534" s="243"/>
      <c r="AA534" s="243"/>
      <c r="AB534" s="243"/>
      <c r="AC534" s="243"/>
      <c r="AD534" s="243"/>
      <c r="AE534" s="243"/>
      <c r="AF534" s="243"/>
      <c r="AG534" s="243"/>
      <c r="AH534" s="243"/>
    </row>
    <row r="535">
      <c r="A535" s="243"/>
      <c r="B535" s="15"/>
      <c r="C535" s="15"/>
      <c r="D535" s="15"/>
      <c r="E535" s="15"/>
      <c r="F535" s="15"/>
      <c r="G535" s="243"/>
      <c r="H535" s="243"/>
      <c r="I535" s="243"/>
      <c r="J535" s="243"/>
      <c r="K535" s="243"/>
      <c r="L535" s="243"/>
      <c r="M535" s="243"/>
      <c r="N535" s="243"/>
      <c r="O535" s="243"/>
      <c r="P535" s="243"/>
      <c r="Q535" s="243"/>
      <c r="R535" s="243"/>
      <c r="S535" s="243"/>
      <c r="T535" s="274"/>
      <c r="U535" s="243"/>
      <c r="V535" s="243"/>
      <c r="W535" s="243"/>
      <c r="X535" s="243"/>
      <c r="Y535" s="243"/>
      <c r="Z535" s="243"/>
      <c r="AA535" s="243"/>
      <c r="AB535" s="243"/>
      <c r="AC535" s="243"/>
      <c r="AD535" s="243"/>
      <c r="AE535" s="243"/>
      <c r="AF535" s="243"/>
      <c r="AG535" s="243"/>
      <c r="AH535" s="243"/>
    </row>
    <row r="536">
      <c r="A536" s="243"/>
      <c r="B536" s="15"/>
      <c r="C536" s="15"/>
      <c r="D536" s="15"/>
      <c r="E536" s="15"/>
      <c r="F536" s="15"/>
      <c r="G536" s="243"/>
      <c r="H536" s="243"/>
      <c r="I536" s="243"/>
      <c r="J536" s="243"/>
      <c r="K536" s="243"/>
      <c r="L536" s="243"/>
      <c r="M536" s="243"/>
      <c r="N536" s="243"/>
      <c r="O536" s="243"/>
      <c r="P536" s="243"/>
      <c r="Q536" s="243"/>
      <c r="R536" s="243"/>
      <c r="S536" s="243"/>
      <c r="T536" s="274"/>
      <c r="U536" s="243"/>
      <c r="V536" s="243"/>
      <c r="W536" s="243"/>
      <c r="X536" s="243"/>
      <c r="Y536" s="243"/>
      <c r="Z536" s="243"/>
      <c r="AA536" s="243"/>
      <c r="AB536" s="243"/>
      <c r="AC536" s="243"/>
      <c r="AD536" s="243"/>
      <c r="AE536" s="243"/>
      <c r="AF536" s="243"/>
      <c r="AG536" s="243"/>
      <c r="AH536" s="243"/>
    </row>
    <row r="537">
      <c r="A537" s="243"/>
      <c r="B537" s="15"/>
      <c r="C537" s="15"/>
      <c r="D537" s="15"/>
      <c r="E537" s="15"/>
      <c r="F537" s="15"/>
      <c r="G537" s="243"/>
      <c r="H537" s="243"/>
      <c r="I537" s="243"/>
      <c r="J537" s="243"/>
      <c r="K537" s="243"/>
      <c r="L537" s="243"/>
      <c r="M537" s="243"/>
      <c r="N537" s="243"/>
      <c r="O537" s="243"/>
      <c r="P537" s="243"/>
      <c r="Q537" s="243"/>
      <c r="R537" s="243"/>
      <c r="S537" s="243"/>
      <c r="T537" s="274"/>
      <c r="U537" s="243"/>
      <c r="V537" s="243"/>
      <c r="W537" s="243"/>
      <c r="X537" s="243"/>
      <c r="Y537" s="243"/>
      <c r="Z537" s="243"/>
      <c r="AA537" s="243"/>
      <c r="AB537" s="243"/>
      <c r="AC537" s="243"/>
      <c r="AD537" s="243"/>
      <c r="AE537" s="243"/>
      <c r="AF537" s="243"/>
      <c r="AG537" s="243"/>
      <c r="AH537" s="243"/>
    </row>
    <row r="538">
      <c r="A538" s="243"/>
      <c r="B538" s="15"/>
      <c r="C538" s="15"/>
      <c r="D538" s="15"/>
      <c r="E538" s="15"/>
      <c r="F538" s="15"/>
      <c r="G538" s="243"/>
      <c r="H538" s="243"/>
      <c r="I538" s="243"/>
      <c r="J538" s="243"/>
      <c r="K538" s="243"/>
      <c r="L538" s="243"/>
      <c r="M538" s="243"/>
      <c r="N538" s="243"/>
      <c r="O538" s="243"/>
      <c r="P538" s="243"/>
      <c r="Q538" s="243"/>
      <c r="R538" s="243"/>
      <c r="S538" s="243"/>
      <c r="T538" s="274"/>
      <c r="U538" s="243"/>
      <c r="V538" s="243"/>
      <c r="W538" s="243"/>
      <c r="X538" s="243"/>
      <c r="Y538" s="243"/>
      <c r="Z538" s="243"/>
      <c r="AA538" s="243"/>
      <c r="AB538" s="243"/>
      <c r="AC538" s="243"/>
      <c r="AD538" s="243"/>
      <c r="AE538" s="243"/>
      <c r="AF538" s="243"/>
      <c r="AG538" s="243"/>
      <c r="AH538" s="243"/>
    </row>
    <row r="539">
      <c r="A539" s="243"/>
      <c r="B539" s="15"/>
      <c r="C539" s="15"/>
      <c r="D539" s="15"/>
      <c r="E539" s="15"/>
      <c r="F539" s="15"/>
      <c r="G539" s="243"/>
      <c r="H539" s="243"/>
      <c r="I539" s="243"/>
      <c r="J539" s="243"/>
      <c r="K539" s="243"/>
      <c r="L539" s="243"/>
      <c r="M539" s="243"/>
      <c r="N539" s="243"/>
      <c r="O539" s="243"/>
      <c r="P539" s="243"/>
      <c r="Q539" s="243"/>
      <c r="R539" s="243"/>
      <c r="S539" s="243"/>
      <c r="T539" s="274"/>
      <c r="U539" s="243"/>
      <c r="V539" s="243"/>
      <c r="W539" s="243"/>
      <c r="X539" s="243"/>
      <c r="Y539" s="243"/>
      <c r="Z539" s="243"/>
      <c r="AA539" s="243"/>
      <c r="AB539" s="243"/>
      <c r="AC539" s="243"/>
      <c r="AD539" s="243"/>
      <c r="AE539" s="243"/>
      <c r="AF539" s="243"/>
      <c r="AG539" s="243"/>
      <c r="AH539" s="243"/>
    </row>
    <row r="540">
      <c r="A540" s="243"/>
      <c r="B540" s="15"/>
      <c r="C540" s="15"/>
      <c r="D540" s="15"/>
      <c r="E540" s="15"/>
      <c r="F540" s="15"/>
      <c r="G540" s="243"/>
      <c r="H540" s="243"/>
      <c r="I540" s="243"/>
      <c r="J540" s="243"/>
      <c r="K540" s="243"/>
      <c r="L540" s="243"/>
      <c r="M540" s="243"/>
      <c r="N540" s="243"/>
      <c r="O540" s="243"/>
      <c r="P540" s="243"/>
      <c r="Q540" s="243"/>
      <c r="R540" s="243"/>
      <c r="S540" s="243"/>
      <c r="T540" s="274"/>
      <c r="U540" s="243"/>
      <c r="V540" s="243"/>
      <c r="W540" s="243"/>
      <c r="X540" s="243"/>
      <c r="Y540" s="243"/>
      <c r="Z540" s="243"/>
      <c r="AA540" s="243"/>
      <c r="AB540" s="243"/>
      <c r="AC540" s="243"/>
      <c r="AD540" s="243"/>
      <c r="AE540" s="243"/>
      <c r="AF540" s="243"/>
      <c r="AG540" s="243"/>
      <c r="AH540" s="243"/>
    </row>
    <row r="541">
      <c r="A541" s="243"/>
      <c r="B541" s="15"/>
      <c r="C541" s="15"/>
      <c r="D541" s="15"/>
      <c r="E541" s="15"/>
      <c r="F541" s="15"/>
      <c r="G541" s="243"/>
      <c r="H541" s="243"/>
      <c r="I541" s="243"/>
      <c r="J541" s="243"/>
      <c r="K541" s="243"/>
      <c r="L541" s="243"/>
      <c r="M541" s="243"/>
      <c r="N541" s="243"/>
      <c r="O541" s="243"/>
      <c r="P541" s="243"/>
      <c r="Q541" s="243"/>
      <c r="R541" s="243"/>
      <c r="S541" s="243"/>
      <c r="T541" s="274"/>
      <c r="U541" s="243"/>
      <c r="V541" s="243"/>
      <c r="W541" s="243"/>
      <c r="X541" s="243"/>
      <c r="Y541" s="243"/>
      <c r="Z541" s="243"/>
      <c r="AA541" s="243"/>
      <c r="AB541" s="243"/>
      <c r="AC541" s="243"/>
      <c r="AD541" s="243"/>
      <c r="AE541" s="243"/>
      <c r="AF541" s="243"/>
      <c r="AG541" s="243"/>
      <c r="AH541" s="243"/>
    </row>
    <row r="542">
      <c r="A542" s="243"/>
      <c r="B542" s="15"/>
      <c r="C542" s="15"/>
      <c r="D542" s="15"/>
      <c r="E542" s="15"/>
      <c r="F542" s="15"/>
      <c r="G542" s="243"/>
      <c r="H542" s="243"/>
      <c r="I542" s="243"/>
      <c r="J542" s="243"/>
      <c r="K542" s="243"/>
      <c r="L542" s="243"/>
      <c r="M542" s="243"/>
      <c r="N542" s="243"/>
      <c r="O542" s="243"/>
      <c r="P542" s="243"/>
      <c r="Q542" s="243"/>
      <c r="R542" s="243"/>
      <c r="S542" s="243"/>
      <c r="T542" s="274"/>
      <c r="U542" s="243"/>
      <c r="V542" s="243"/>
      <c r="W542" s="243"/>
      <c r="X542" s="243"/>
      <c r="Y542" s="243"/>
      <c r="Z542" s="243"/>
      <c r="AA542" s="243"/>
      <c r="AB542" s="243"/>
      <c r="AC542" s="243"/>
      <c r="AD542" s="243"/>
      <c r="AE542" s="243"/>
      <c r="AF542" s="243"/>
      <c r="AG542" s="243"/>
      <c r="AH542" s="243"/>
    </row>
    <row r="543">
      <c r="A543" s="243"/>
      <c r="B543" s="15"/>
      <c r="C543" s="15"/>
      <c r="D543" s="15"/>
      <c r="E543" s="15"/>
      <c r="F543" s="15"/>
      <c r="G543" s="243"/>
      <c r="H543" s="243"/>
      <c r="I543" s="243"/>
      <c r="J543" s="243"/>
      <c r="K543" s="243"/>
      <c r="L543" s="243"/>
      <c r="M543" s="243"/>
      <c r="N543" s="243"/>
      <c r="O543" s="243"/>
      <c r="P543" s="243"/>
      <c r="Q543" s="243"/>
      <c r="R543" s="243"/>
      <c r="S543" s="243"/>
      <c r="T543" s="274"/>
      <c r="U543" s="243"/>
      <c r="V543" s="243"/>
      <c r="W543" s="243"/>
      <c r="X543" s="243"/>
      <c r="Y543" s="243"/>
      <c r="Z543" s="243"/>
      <c r="AA543" s="243"/>
      <c r="AB543" s="243"/>
      <c r="AC543" s="243"/>
      <c r="AD543" s="243"/>
      <c r="AE543" s="243"/>
      <c r="AF543" s="243"/>
      <c r="AG543" s="243"/>
      <c r="AH543" s="243"/>
    </row>
    <row r="544">
      <c r="A544" s="243"/>
      <c r="B544" s="15"/>
      <c r="C544" s="15"/>
      <c r="D544" s="15"/>
      <c r="E544" s="15"/>
      <c r="F544" s="15"/>
      <c r="G544" s="243"/>
      <c r="H544" s="243"/>
      <c r="I544" s="243"/>
      <c r="J544" s="243"/>
      <c r="K544" s="243"/>
      <c r="L544" s="243"/>
      <c r="M544" s="243"/>
      <c r="N544" s="243"/>
      <c r="O544" s="243"/>
      <c r="P544" s="243"/>
      <c r="Q544" s="243"/>
      <c r="R544" s="243"/>
      <c r="S544" s="243"/>
      <c r="T544" s="274"/>
      <c r="U544" s="243"/>
      <c r="V544" s="243"/>
      <c r="W544" s="243"/>
      <c r="X544" s="243"/>
      <c r="Y544" s="243"/>
      <c r="Z544" s="243"/>
      <c r="AA544" s="243"/>
      <c r="AB544" s="243"/>
      <c r="AC544" s="243"/>
      <c r="AD544" s="243"/>
      <c r="AE544" s="243"/>
      <c r="AF544" s="243"/>
      <c r="AG544" s="243"/>
      <c r="AH544" s="243"/>
    </row>
    <row r="545">
      <c r="A545" s="243"/>
      <c r="B545" s="15"/>
      <c r="C545" s="15"/>
      <c r="D545" s="15"/>
      <c r="E545" s="15"/>
      <c r="F545" s="15"/>
      <c r="G545" s="243"/>
      <c r="H545" s="243"/>
      <c r="I545" s="243"/>
      <c r="J545" s="243"/>
      <c r="K545" s="243"/>
      <c r="L545" s="243"/>
      <c r="M545" s="243"/>
      <c r="N545" s="243"/>
      <c r="O545" s="243"/>
      <c r="P545" s="243"/>
      <c r="Q545" s="243"/>
      <c r="R545" s="243"/>
      <c r="S545" s="243"/>
      <c r="T545" s="274"/>
      <c r="U545" s="243"/>
      <c r="V545" s="243"/>
      <c r="W545" s="243"/>
      <c r="X545" s="243"/>
      <c r="Y545" s="243"/>
      <c r="Z545" s="243"/>
      <c r="AA545" s="243"/>
      <c r="AB545" s="243"/>
      <c r="AC545" s="243"/>
      <c r="AD545" s="243"/>
      <c r="AE545" s="243"/>
      <c r="AF545" s="243"/>
      <c r="AG545" s="243"/>
      <c r="AH545" s="243"/>
    </row>
    <row r="546">
      <c r="A546" s="243"/>
      <c r="B546" s="15"/>
      <c r="C546" s="15"/>
      <c r="D546" s="15"/>
      <c r="E546" s="15"/>
      <c r="F546" s="15"/>
      <c r="G546" s="243"/>
      <c r="H546" s="243"/>
      <c r="I546" s="243"/>
      <c r="J546" s="243"/>
      <c r="K546" s="243"/>
      <c r="L546" s="243"/>
      <c r="M546" s="243"/>
      <c r="N546" s="243"/>
      <c r="O546" s="243"/>
      <c r="P546" s="243"/>
      <c r="Q546" s="243"/>
      <c r="R546" s="243"/>
      <c r="S546" s="243"/>
      <c r="T546" s="274"/>
      <c r="U546" s="243"/>
      <c r="V546" s="243"/>
      <c r="W546" s="243"/>
      <c r="X546" s="243"/>
      <c r="Y546" s="243"/>
      <c r="Z546" s="243"/>
      <c r="AA546" s="243"/>
      <c r="AB546" s="243"/>
      <c r="AC546" s="243"/>
      <c r="AD546" s="243"/>
      <c r="AE546" s="243"/>
      <c r="AF546" s="243"/>
      <c r="AG546" s="243"/>
      <c r="AH546" s="243"/>
    </row>
    <row r="547">
      <c r="A547" s="243"/>
      <c r="B547" s="15"/>
      <c r="C547" s="15"/>
      <c r="D547" s="15"/>
      <c r="E547" s="15"/>
      <c r="F547" s="15"/>
      <c r="G547" s="243"/>
      <c r="H547" s="243"/>
      <c r="I547" s="243"/>
      <c r="J547" s="243"/>
      <c r="K547" s="243"/>
      <c r="L547" s="243"/>
      <c r="M547" s="243"/>
      <c r="N547" s="243"/>
      <c r="O547" s="243"/>
      <c r="P547" s="243"/>
      <c r="Q547" s="243"/>
      <c r="R547" s="243"/>
      <c r="S547" s="243"/>
      <c r="T547" s="274"/>
      <c r="U547" s="243"/>
      <c r="V547" s="243"/>
      <c r="W547" s="243"/>
      <c r="X547" s="243"/>
      <c r="Y547" s="243"/>
      <c r="Z547" s="243"/>
      <c r="AA547" s="243"/>
      <c r="AB547" s="243"/>
      <c r="AC547" s="243"/>
      <c r="AD547" s="243"/>
      <c r="AE547" s="243"/>
      <c r="AF547" s="243"/>
      <c r="AG547" s="243"/>
      <c r="AH547" s="243"/>
    </row>
    <row r="548">
      <c r="A548" s="243"/>
      <c r="B548" s="15"/>
      <c r="C548" s="15"/>
      <c r="D548" s="15"/>
      <c r="E548" s="15"/>
      <c r="F548" s="15"/>
      <c r="G548" s="243"/>
      <c r="H548" s="243"/>
      <c r="I548" s="243"/>
      <c r="J548" s="243"/>
      <c r="K548" s="243"/>
      <c r="L548" s="243"/>
      <c r="M548" s="243"/>
      <c r="N548" s="243"/>
      <c r="O548" s="243"/>
      <c r="P548" s="243"/>
      <c r="Q548" s="243"/>
      <c r="R548" s="243"/>
      <c r="S548" s="243"/>
      <c r="T548" s="274"/>
      <c r="U548" s="243"/>
      <c r="V548" s="243"/>
      <c r="W548" s="243"/>
      <c r="X548" s="243"/>
      <c r="Y548" s="243"/>
      <c r="Z548" s="243"/>
      <c r="AA548" s="243"/>
      <c r="AB548" s="243"/>
      <c r="AC548" s="243"/>
      <c r="AD548" s="243"/>
      <c r="AE548" s="243"/>
      <c r="AF548" s="243"/>
      <c r="AG548" s="243"/>
      <c r="AH548" s="243"/>
    </row>
    <row r="549">
      <c r="A549" s="243"/>
      <c r="B549" s="15"/>
      <c r="C549" s="15"/>
      <c r="D549" s="15"/>
      <c r="E549" s="15"/>
      <c r="F549" s="15"/>
      <c r="G549" s="243"/>
      <c r="H549" s="243"/>
      <c r="I549" s="243"/>
      <c r="J549" s="243"/>
      <c r="K549" s="243"/>
      <c r="L549" s="243"/>
      <c r="M549" s="243"/>
      <c r="N549" s="243"/>
      <c r="O549" s="243"/>
      <c r="P549" s="243"/>
      <c r="Q549" s="243"/>
      <c r="R549" s="243"/>
      <c r="S549" s="243"/>
      <c r="T549" s="274"/>
      <c r="U549" s="243"/>
      <c r="V549" s="243"/>
      <c r="W549" s="243"/>
      <c r="X549" s="243"/>
      <c r="Y549" s="243"/>
      <c r="Z549" s="243"/>
      <c r="AA549" s="243"/>
      <c r="AB549" s="243"/>
      <c r="AC549" s="243"/>
      <c r="AD549" s="243"/>
      <c r="AE549" s="243"/>
      <c r="AF549" s="243"/>
      <c r="AG549" s="243"/>
      <c r="AH549" s="243"/>
    </row>
    <row r="550">
      <c r="A550" s="243"/>
      <c r="B550" s="15"/>
      <c r="C550" s="15"/>
      <c r="D550" s="15"/>
      <c r="E550" s="15"/>
      <c r="F550" s="15"/>
      <c r="G550" s="243"/>
      <c r="H550" s="243"/>
      <c r="I550" s="243"/>
      <c r="J550" s="243"/>
      <c r="K550" s="243"/>
      <c r="L550" s="243"/>
      <c r="M550" s="243"/>
      <c r="N550" s="243"/>
      <c r="O550" s="243"/>
      <c r="P550" s="243"/>
      <c r="Q550" s="243"/>
      <c r="R550" s="243"/>
      <c r="S550" s="243"/>
      <c r="T550" s="274"/>
      <c r="U550" s="243"/>
      <c r="V550" s="243"/>
      <c r="W550" s="243"/>
      <c r="X550" s="243"/>
      <c r="Y550" s="243"/>
      <c r="Z550" s="243"/>
      <c r="AA550" s="243"/>
      <c r="AB550" s="243"/>
      <c r="AC550" s="243"/>
      <c r="AD550" s="243"/>
      <c r="AE550" s="243"/>
      <c r="AF550" s="243"/>
      <c r="AG550" s="243"/>
      <c r="AH550" s="243"/>
    </row>
    <row r="551">
      <c r="A551" s="243"/>
      <c r="B551" s="15"/>
      <c r="C551" s="15"/>
      <c r="D551" s="15"/>
      <c r="E551" s="15"/>
      <c r="F551" s="15"/>
      <c r="G551" s="243"/>
      <c r="H551" s="243"/>
      <c r="I551" s="243"/>
      <c r="J551" s="243"/>
      <c r="K551" s="243"/>
      <c r="L551" s="243"/>
      <c r="M551" s="243"/>
      <c r="N551" s="243"/>
      <c r="O551" s="243"/>
      <c r="P551" s="243"/>
      <c r="Q551" s="243"/>
      <c r="R551" s="243"/>
      <c r="S551" s="243"/>
      <c r="T551" s="274"/>
      <c r="U551" s="243"/>
      <c r="V551" s="243"/>
      <c r="W551" s="243"/>
      <c r="X551" s="243"/>
      <c r="Y551" s="243"/>
      <c r="Z551" s="243"/>
      <c r="AA551" s="243"/>
      <c r="AB551" s="243"/>
      <c r="AC551" s="243"/>
      <c r="AD551" s="243"/>
      <c r="AE551" s="243"/>
      <c r="AF551" s="243"/>
      <c r="AG551" s="243"/>
      <c r="AH551" s="243"/>
    </row>
    <row r="552">
      <c r="A552" s="243"/>
      <c r="B552" s="15"/>
      <c r="C552" s="15"/>
      <c r="D552" s="15"/>
      <c r="E552" s="15"/>
      <c r="F552" s="15"/>
      <c r="G552" s="243"/>
      <c r="H552" s="243"/>
      <c r="I552" s="243"/>
      <c r="J552" s="243"/>
      <c r="K552" s="243"/>
      <c r="L552" s="243"/>
      <c r="M552" s="243"/>
      <c r="N552" s="243"/>
      <c r="O552" s="243"/>
      <c r="P552" s="243"/>
      <c r="Q552" s="243"/>
      <c r="R552" s="243"/>
      <c r="S552" s="243"/>
      <c r="T552" s="274"/>
      <c r="U552" s="243"/>
      <c r="V552" s="243"/>
      <c r="W552" s="243"/>
      <c r="X552" s="243"/>
      <c r="Y552" s="243"/>
      <c r="Z552" s="243"/>
      <c r="AA552" s="243"/>
      <c r="AB552" s="243"/>
      <c r="AC552" s="243"/>
      <c r="AD552" s="243"/>
      <c r="AE552" s="243"/>
      <c r="AF552" s="243"/>
      <c r="AG552" s="243"/>
      <c r="AH552" s="243"/>
    </row>
    <row r="553">
      <c r="A553" s="243"/>
      <c r="B553" s="15"/>
      <c r="C553" s="15"/>
      <c r="D553" s="15"/>
      <c r="E553" s="15"/>
      <c r="F553" s="15"/>
      <c r="G553" s="243"/>
      <c r="H553" s="243"/>
      <c r="I553" s="243"/>
      <c r="J553" s="243"/>
      <c r="K553" s="243"/>
      <c r="L553" s="243"/>
      <c r="M553" s="243"/>
      <c r="N553" s="243"/>
      <c r="O553" s="243"/>
      <c r="P553" s="243"/>
      <c r="Q553" s="243"/>
      <c r="R553" s="243"/>
      <c r="S553" s="243"/>
      <c r="T553" s="274"/>
      <c r="U553" s="243"/>
      <c r="V553" s="243"/>
      <c r="W553" s="243"/>
      <c r="X553" s="243"/>
      <c r="Y553" s="243"/>
      <c r="Z553" s="243"/>
      <c r="AA553" s="243"/>
      <c r="AB553" s="243"/>
      <c r="AC553" s="243"/>
      <c r="AD553" s="243"/>
      <c r="AE553" s="243"/>
      <c r="AF553" s="243"/>
      <c r="AG553" s="243"/>
      <c r="AH553" s="243"/>
    </row>
    <row r="554">
      <c r="A554" s="243"/>
      <c r="B554" s="15"/>
      <c r="C554" s="15"/>
      <c r="D554" s="15"/>
      <c r="E554" s="15"/>
      <c r="F554" s="15"/>
      <c r="G554" s="243"/>
      <c r="H554" s="243"/>
      <c r="I554" s="243"/>
      <c r="J554" s="243"/>
      <c r="K554" s="243"/>
      <c r="L554" s="243"/>
      <c r="M554" s="243"/>
      <c r="N554" s="243"/>
      <c r="O554" s="243"/>
      <c r="P554" s="243"/>
      <c r="Q554" s="243"/>
      <c r="R554" s="243"/>
      <c r="S554" s="243"/>
      <c r="T554" s="274"/>
      <c r="U554" s="243"/>
      <c r="V554" s="243"/>
      <c r="W554" s="243"/>
      <c r="X554" s="243"/>
      <c r="Y554" s="243"/>
      <c r="Z554" s="243"/>
      <c r="AA554" s="243"/>
      <c r="AB554" s="243"/>
      <c r="AC554" s="243"/>
      <c r="AD554" s="243"/>
      <c r="AE554" s="243"/>
      <c r="AF554" s="243"/>
      <c r="AG554" s="243"/>
      <c r="AH554" s="243"/>
    </row>
    <row r="555">
      <c r="A555" s="243"/>
      <c r="B555" s="15"/>
      <c r="C555" s="15"/>
      <c r="D555" s="15"/>
      <c r="E555" s="15"/>
      <c r="F555" s="15"/>
      <c r="G555" s="243"/>
      <c r="H555" s="243"/>
      <c r="I555" s="243"/>
      <c r="J555" s="243"/>
      <c r="K555" s="243"/>
      <c r="L555" s="243"/>
      <c r="M555" s="243"/>
      <c r="N555" s="243"/>
      <c r="O555" s="243"/>
      <c r="P555" s="243"/>
      <c r="Q555" s="243"/>
      <c r="R555" s="243"/>
      <c r="S555" s="243"/>
      <c r="T555" s="274"/>
      <c r="U555" s="243"/>
      <c r="V555" s="243"/>
      <c r="W555" s="243"/>
      <c r="X555" s="243"/>
      <c r="Y555" s="243"/>
      <c r="Z555" s="243"/>
      <c r="AA555" s="243"/>
      <c r="AB555" s="243"/>
      <c r="AC555" s="243"/>
      <c r="AD555" s="243"/>
      <c r="AE555" s="243"/>
      <c r="AF555" s="243"/>
      <c r="AG555" s="243"/>
      <c r="AH555" s="243"/>
    </row>
    <row r="556">
      <c r="A556" s="243"/>
      <c r="B556" s="15"/>
      <c r="C556" s="15"/>
      <c r="D556" s="15"/>
      <c r="E556" s="15"/>
      <c r="F556" s="15"/>
      <c r="G556" s="243"/>
      <c r="H556" s="243"/>
      <c r="I556" s="243"/>
      <c r="J556" s="243"/>
      <c r="K556" s="243"/>
      <c r="L556" s="243"/>
      <c r="M556" s="243"/>
      <c r="N556" s="243"/>
      <c r="O556" s="243"/>
      <c r="P556" s="243"/>
      <c r="Q556" s="243"/>
      <c r="R556" s="243"/>
      <c r="S556" s="243"/>
      <c r="T556" s="274"/>
      <c r="U556" s="243"/>
      <c r="V556" s="243"/>
      <c r="W556" s="243"/>
      <c r="X556" s="243"/>
      <c r="Y556" s="243"/>
      <c r="Z556" s="243"/>
      <c r="AA556" s="243"/>
      <c r="AB556" s="243"/>
      <c r="AC556" s="243"/>
      <c r="AD556" s="243"/>
      <c r="AE556" s="243"/>
      <c r="AF556" s="243"/>
      <c r="AG556" s="243"/>
      <c r="AH556" s="243"/>
    </row>
    <row r="557">
      <c r="A557" s="243"/>
      <c r="B557" s="15"/>
      <c r="C557" s="15"/>
      <c r="D557" s="15"/>
      <c r="E557" s="15"/>
      <c r="F557" s="15"/>
      <c r="G557" s="243"/>
      <c r="H557" s="243"/>
      <c r="I557" s="243"/>
      <c r="J557" s="243"/>
      <c r="K557" s="243"/>
      <c r="L557" s="243"/>
      <c r="M557" s="243"/>
      <c r="N557" s="243"/>
      <c r="O557" s="243"/>
      <c r="P557" s="243"/>
      <c r="Q557" s="243"/>
      <c r="R557" s="243"/>
      <c r="S557" s="243"/>
      <c r="T557" s="274"/>
      <c r="U557" s="243"/>
      <c r="V557" s="243"/>
      <c r="W557" s="243"/>
      <c r="X557" s="243"/>
      <c r="Y557" s="243"/>
      <c r="Z557" s="243"/>
      <c r="AA557" s="243"/>
      <c r="AB557" s="243"/>
      <c r="AC557" s="243"/>
      <c r="AD557" s="243"/>
      <c r="AE557" s="243"/>
      <c r="AF557" s="243"/>
      <c r="AG557" s="243"/>
      <c r="AH557" s="243"/>
    </row>
    <row r="558">
      <c r="A558" s="243"/>
      <c r="B558" s="15"/>
      <c r="C558" s="15"/>
      <c r="D558" s="15"/>
      <c r="E558" s="15"/>
      <c r="F558" s="15"/>
      <c r="G558" s="243"/>
      <c r="H558" s="243"/>
      <c r="I558" s="243"/>
      <c r="J558" s="243"/>
      <c r="K558" s="243"/>
      <c r="L558" s="243"/>
      <c r="M558" s="243"/>
      <c r="N558" s="243"/>
      <c r="O558" s="243"/>
      <c r="P558" s="243"/>
      <c r="Q558" s="243"/>
      <c r="R558" s="243"/>
      <c r="S558" s="243"/>
      <c r="T558" s="274"/>
      <c r="U558" s="243"/>
      <c r="V558" s="243"/>
      <c r="W558" s="243"/>
      <c r="X558" s="243"/>
      <c r="Y558" s="243"/>
      <c r="Z558" s="243"/>
      <c r="AA558" s="243"/>
      <c r="AB558" s="243"/>
      <c r="AC558" s="243"/>
      <c r="AD558" s="243"/>
      <c r="AE558" s="243"/>
      <c r="AF558" s="243"/>
      <c r="AG558" s="243"/>
      <c r="AH558" s="243"/>
    </row>
    <row r="559">
      <c r="A559" s="243"/>
      <c r="B559" s="15"/>
      <c r="C559" s="15"/>
      <c r="D559" s="15"/>
      <c r="E559" s="15"/>
      <c r="F559" s="15"/>
      <c r="G559" s="243"/>
      <c r="H559" s="243"/>
      <c r="I559" s="243"/>
      <c r="J559" s="243"/>
      <c r="K559" s="243"/>
      <c r="L559" s="243"/>
      <c r="M559" s="243"/>
      <c r="N559" s="243"/>
      <c r="O559" s="243"/>
      <c r="P559" s="243"/>
      <c r="Q559" s="243"/>
      <c r="R559" s="243"/>
      <c r="S559" s="243"/>
      <c r="T559" s="274"/>
      <c r="U559" s="243"/>
      <c r="V559" s="243"/>
      <c r="W559" s="243"/>
      <c r="X559" s="243"/>
      <c r="Y559" s="243"/>
      <c r="Z559" s="243"/>
      <c r="AA559" s="243"/>
      <c r="AB559" s="243"/>
      <c r="AC559" s="243"/>
      <c r="AD559" s="243"/>
      <c r="AE559" s="243"/>
      <c r="AF559" s="243"/>
      <c r="AG559" s="243"/>
      <c r="AH559" s="243"/>
    </row>
    <row r="560">
      <c r="A560" s="243"/>
      <c r="B560" s="15"/>
      <c r="C560" s="15"/>
      <c r="D560" s="15"/>
      <c r="E560" s="15"/>
      <c r="F560" s="15"/>
      <c r="G560" s="243"/>
      <c r="H560" s="243"/>
      <c r="I560" s="243"/>
      <c r="J560" s="243"/>
      <c r="K560" s="243"/>
      <c r="L560" s="243"/>
      <c r="M560" s="243"/>
      <c r="N560" s="243"/>
      <c r="O560" s="243"/>
      <c r="P560" s="243"/>
      <c r="Q560" s="243"/>
      <c r="R560" s="243"/>
      <c r="S560" s="243"/>
      <c r="T560" s="274"/>
      <c r="U560" s="243"/>
      <c r="V560" s="243"/>
      <c r="W560" s="243"/>
      <c r="X560" s="243"/>
      <c r="Y560" s="243"/>
      <c r="Z560" s="243"/>
      <c r="AA560" s="243"/>
      <c r="AB560" s="243"/>
      <c r="AC560" s="243"/>
      <c r="AD560" s="243"/>
      <c r="AE560" s="243"/>
      <c r="AF560" s="243"/>
      <c r="AG560" s="243"/>
      <c r="AH560" s="243"/>
    </row>
    <row r="561">
      <c r="A561" s="243"/>
      <c r="B561" s="15"/>
      <c r="C561" s="15"/>
      <c r="D561" s="15"/>
      <c r="E561" s="15"/>
      <c r="F561" s="15"/>
      <c r="G561" s="243"/>
      <c r="H561" s="243"/>
      <c r="I561" s="243"/>
      <c r="J561" s="243"/>
      <c r="K561" s="243"/>
      <c r="L561" s="243"/>
      <c r="M561" s="243"/>
      <c r="N561" s="243"/>
      <c r="O561" s="243"/>
      <c r="P561" s="243"/>
      <c r="Q561" s="243"/>
      <c r="R561" s="243"/>
      <c r="S561" s="243"/>
      <c r="T561" s="274"/>
      <c r="U561" s="243"/>
      <c r="V561" s="243"/>
      <c r="W561" s="243"/>
      <c r="X561" s="243"/>
      <c r="Y561" s="243"/>
      <c r="Z561" s="243"/>
      <c r="AA561" s="243"/>
      <c r="AB561" s="243"/>
      <c r="AC561" s="243"/>
      <c r="AD561" s="243"/>
      <c r="AE561" s="243"/>
      <c r="AF561" s="243"/>
      <c r="AG561" s="243"/>
      <c r="AH561" s="243"/>
    </row>
    <row r="562">
      <c r="A562" s="243"/>
      <c r="B562" s="15"/>
      <c r="C562" s="15"/>
      <c r="D562" s="15"/>
      <c r="E562" s="15"/>
      <c r="F562" s="15"/>
      <c r="G562" s="243"/>
      <c r="H562" s="243"/>
      <c r="I562" s="243"/>
      <c r="J562" s="243"/>
      <c r="K562" s="243"/>
      <c r="L562" s="243"/>
      <c r="M562" s="243"/>
      <c r="N562" s="243"/>
      <c r="O562" s="243"/>
      <c r="P562" s="243"/>
      <c r="Q562" s="243"/>
      <c r="R562" s="243"/>
      <c r="S562" s="243"/>
      <c r="T562" s="274"/>
      <c r="U562" s="243"/>
      <c r="V562" s="243"/>
      <c r="W562" s="243"/>
      <c r="X562" s="243"/>
      <c r="Y562" s="243"/>
      <c r="Z562" s="243"/>
      <c r="AA562" s="243"/>
      <c r="AB562" s="243"/>
      <c r="AC562" s="243"/>
      <c r="AD562" s="243"/>
      <c r="AE562" s="243"/>
      <c r="AF562" s="243"/>
      <c r="AG562" s="243"/>
      <c r="AH562" s="243"/>
    </row>
    <row r="563">
      <c r="A563" s="243"/>
      <c r="B563" s="15"/>
      <c r="C563" s="15"/>
      <c r="D563" s="15"/>
      <c r="E563" s="15"/>
      <c r="F563" s="15"/>
      <c r="G563" s="243"/>
      <c r="H563" s="243"/>
      <c r="I563" s="243"/>
      <c r="J563" s="243"/>
      <c r="K563" s="243"/>
      <c r="L563" s="243"/>
      <c r="M563" s="243"/>
      <c r="N563" s="243"/>
      <c r="O563" s="243"/>
      <c r="P563" s="243"/>
      <c r="Q563" s="243"/>
      <c r="R563" s="243"/>
      <c r="S563" s="243"/>
      <c r="T563" s="274"/>
      <c r="U563" s="243"/>
      <c r="V563" s="243"/>
      <c r="W563" s="243"/>
      <c r="X563" s="243"/>
      <c r="Y563" s="243"/>
      <c r="Z563" s="243"/>
      <c r="AA563" s="243"/>
      <c r="AB563" s="243"/>
      <c r="AC563" s="243"/>
      <c r="AD563" s="243"/>
      <c r="AE563" s="243"/>
      <c r="AF563" s="243"/>
      <c r="AG563" s="243"/>
      <c r="AH563" s="243"/>
    </row>
    <row r="564">
      <c r="A564" s="243"/>
      <c r="B564" s="15"/>
      <c r="C564" s="15"/>
      <c r="D564" s="15"/>
      <c r="E564" s="15"/>
      <c r="F564" s="15"/>
      <c r="G564" s="243"/>
      <c r="H564" s="243"/>
      <c r="I564" s="243"/>
      <c r="J564" s="243"/>
      <c r="K564" s="243"/>
      <c r="L564" s="243"/>
      <c r="M564" s="243"/>
      <c r="N564" s="243"/>
      <c r="O564" s="243"/>
      <c r="P564" s="243"/>
      <c r="Q564" s="243"/>
      <c r="R564" s="243"/>
      <c r="S564" s="243"/>
      <c r="T564" s="274"/>
      <c r="U564" s="243"/>
      <c r="V564" s="243"/>
      <c r="W564" s="243"/>
      <c r="X564" s="243"/>
      <c r="Y564" s="243"/>
      <c r="Z564" s="243"/>
      <c r="AA564" s="243"/>
      <c r="AB564" s="243"/>
      <c r="AC564" s="243"/>
      <c r="AD564" s="243"/>
      <c r="AE564" s="243"/>
      <c r="AF564" s="243"/>
      <c r="AG564" s="243"/>
      <c r="AH564" s="243"/>
    </row>
    <row r="565">
      <c r="A565" s="243"/>
      <c r="B565" s="15"/>
      <c r="C565" s="15"/>
      <c r="D565" s="15"/>
      <c r="E565" s="15"/>
      <c r="F565" s="15"/>
      <c r="G565" s="243"/>
      <c r="H565" s="243"/>
      <c r="I565" s="243"/>
      <c r="J565" s="243"/>
      <c r="K565" s="243"/>
      <c r="L565" s="243"/>
      <c r="M565" s="243"/>
      <c r="N565" s="243"/>
      <c r="O565" s="243"/>
      <c r="P565" s="243"/>
      <c r="Q565" s="243"/>
      <c r="R565" s="243"/>
      <c r="S565" s="243"/>
      <c r="T565" s="274"/>
      <c r="U565" s="243"/>
      <c r="V565" s="243"/>
      <c r="W565" s="243"/>
      <c r="X565" s="243"/>
      <c r="Y565" s="243"/>
      <c r="Z565" s="243"/>
      <c r="AA565" s="243"/>
      <c r="AB565" s="243"/>
      <c r="AC565" s="243"/>
      <c r="AD565" s="243"/>
      <c r="AE565" s="243"/>
      <c r="AF565" s="243"/>
      <c r="AG565" s="243"/>
      <c r="AH565" s="243"/>
    </row>
    <row r="566">
      <c r="A566" s="243"/>
      <c r="B566" s="15"/>
      <c r="C566" s="15"/>
      <c r="D566" s="15"/>
      <c r="E566" s="15"/>
      <c r="F566" s="15"/>
      <c r="G566" s="243"/>
      <c r="H566" s="243"/>
      <c r="I566" s="243"/>
      <c r="J566" s="243"/>
      <c r="K566" s="243"/>
      <c r="L566" s="243"/>
      <c r="M566" s="243"/>
      <c r="N566" s="243"/>
      <c r="O566" s="243"/>
      <c r="P566" s="243"/>
      <c r="Q566" s="243"/>
      <c r="R566" s="243"/>
      <c r="S566" s="243"/>
      <c r="T566" s="274"/>
      <c r="U566" s="243"/>
      <c r="V566" s="243"/>
      <c r="W566" s="243"/>
      <c r="X566" s="243"/>
      <c r="Y566" s="243"/>
      <c r="Z566" s="243"/>
      <c r="AA566" s="243"/>
      <c r="AB566" s="243"/>
      <c r="AC566" s="243"/>
      <c r="AD566" s="243"/>
      <c r="AE566" s="243"/>
      <c r="AF566" s="243"/>
      <c r="AG566" s="243"/>
      <c r="AH566" s="243"/>
    </row>
    <row r="567">
      <c r="A567" s="243"/>
      <c r="B567" s="15"/>
      <c r="C567" s="15"/>
      <c r="D567" s="15"/>
      <c r="E567" s="15"/>
      <c r="F567" s="15"/>
      <c r="G567" s="243"/>
      <c r="H567" s="243"/>
      <c r="I567" s="243"/>
      <c r="J567" s="243"/>
      <c r="K567" s="243"/>
      <c r="L567" s="243"/>
      <c r="M567" s="243"/>
      <c r="N567" s="243"/>
      <c r="O567" s="243"/>
      <c r="P567" s="243"/>
      <c r="Q567" s="243"/>
      <c r="R567" s="243"/>
      <c r="S567" s="243"/>
      <c r="T567" s="274"/>
      <c r="U567" s="243"/>
      <c r="V567" s="243"/>
      <c r="W567" s="243"/>
      <c r="X567" s="243"/>
      <c r="Y567" s="243"/>
      <c r="Z567" s="243"/>
      <c r="AA567" s="243"/>
      <c r="AB567" s="243"/>
      <c r="AC567" s="243"/>
      <c r="AD567" s="243"/>
      <c r="AE567" s="243"/>
      <c r="AF567" s="243"/>
      <c r="AG567" s="243"/>
      <c r="AH567" s="243"/>
    </row>
    <row r="568">
      <c r="A568" s="243"/>
      <c r="B568" s="15"/>
      <c r="C568" s="15"/>
      <c r="D568" s="15"/>
      <c r="E568" s="15"/>
      <c r="F568" s="15"/>
      <c r="G568" s="243"/>
      <c r="H568" s="243"/>
      <c r="I568" s="243"/>
      <c r="J568" s="243"/>
      <c r="K568" s="243"/>
      <c r="L568" s="243"/>
      <c r="M568" s="243"/>
      <c r="N568" s="243"/>
      <c r="O568" s="243"/>
      <c r="P568" s="243"/>
      <c r="Q568" s="243"/>
      <c r="R568" s="243"/>
      <c r="S568" s="243"/>
      <c r="T568" s="274"/>
      <c r="U568" s="243"/>
      <c r="V568" s="243"/>
      <c r="W568" s="243"/>
      <c r="X568" s="243"/>
      <c r="Y568" s="243"/>
      <c r="Z568" s="243"/>
      <c r="AA568" s="243"/>
      <c r="AB568" s="243"/>
      <c r="AC568" s="243"/>
      <c r="AD568" s="243"/>
      <c r="AE568" s="243"/>
      <c r="AF568" s="243"/>
      <c r="AG568" s="243"/>
      <c r="AH568" s="243"/>
    </row>
    <row r="569">
      <c r="A569" s="243"/>
      <c r="B569" s="15"/>
      <c r="C569" s="15"/>
      <c r="D569" s="15"/>
      <c r="E569" s="15"/>
      <c r="F569" s="15"/>
      <c r="G569" s="243"/>
      <c r="H569" s="243"/>
      <c r="I569" s="243"/>
      <c r="J569" s="243"/>
      <c r="K569" s="243"/>
      <c r="L569" s="243"/>
      <c r="M569" s="243"/>
      <c r="N569" s="243"/>
      <c r="O569" s="243"/>
      <c r="P569" s="243"/>
      <c r="Q569" s="243"/>
      <c r="R569" s="243"/>
      <c r="S569" s="243"/>
      <c r="T569" s="274"/>
      <c r="U569" s="243"/>
      <c r="V569" s="243"/>
      <c r="W569" s="243"/>
      <c r="X569" s="243"/>
      <c r="Y569" s="243"/>
      <c r="Z569" s="243"/>
      <c r="AA569" s="243"/>
      <c r="AB569" s="243"/>
      <c r="AC569" s="243"/>
      <c r="AD569" s="243"/>
      <c r="AE569" s="243"/>
      <c r="AF569" s="243"/>
      <c r="AG569" s="243"/>
      <c r="AH569" s="243"/>
    </row>
    <row r="570">
      <c r="A570" s="243"/>
      <c r="B570" s="15"/>
      <c r="C570" s="15"/>
      <c r="D570" s="15"/>
      <c r="E570" s="15"/>
      <c r="F570" s="15"/>
      <c r="G570" s="243"/>
      <c r="H570" s="243"/>
      <c r="I570" s="243"/>
      <c r="J570" s="243"/>
      <c r="K570" s="243"/>
      <c r="L570" s="243"/>
      <c r="M570" s="243"/>
      <c r="N570" s="243"/>
      <c r="O570" s="243"/>
      <c r="P570" s="243"/>
      <c r="Q570" s="243"/>
      <c r="R570" s="243"/>
      <c r="S570" s="243"/>
      <c r="T570" s="274"/>
      <c r="U570" s="243"/>
      <c r="V570" s="243"/>
      <c r="W570" s="243"/>
      <c r="X570" s="243"/>
      <c r="Y570" s="243"/>
      <c r="Z570" s="243"/>
      <c r="AA570" s="243"/>
      <c r="AB570" s="243"/>
      <c r="AC570" s="243"/>
      <c r="AD570" s="243"/>
      <c r="AE570" s="243"/>
      <c r="AF570" s="243"/>
      <c r="AG570" s="243"/>
      <c r="AH570" s="243"/>
    </row>
    <row r="571">
      <c r="A571" s="243"/>
      <c r="B571" s="15"/>
      <c r="C571" s="15"/>
      <c r="D571" s="15"/>
      <c r="E571" s="15"/>
      <c r="F571" s="15"/>
      <c r="G571" s="243"/>
      <c r="H571" s="243"/>
      <c r="I571" s="243"/>
      <c r="J571" s="243"/>
      <c r="K571" s="243"/>
      <c r="L571" s="243"/>
      <c r="M571" s="243"/>
      <c r="N571" s="243"/>
      <c r="O571" s="243"/>
      <c r="P571" s="243"/>
      <c r="Q571" s="243"/>
      <c r="R571" s="243"/>
      <c r="S571" s="243"/>
      <c r="T571" s="274"/>
      <c r="U571" s="243"/>
      <c r="V571" s="243"/>
      <c r="W571" s="243"/>
      <c r="X571" s="243"/>
      <c r="Y571" s="243"/>
      <c r="Z571" s="243"/>
      <c r="AA571" s="243"/>
      <c r="AB571" s="243"/>
      <c r="AC571" s="243"/>
      <c r="AD571" s="243"/>
      <c r="AE571" s="243"/>
      <c r="AF571" s="243"/>
      <c r="AG571" s="243"/>
      <c r="AH571" s="243"/>
    </row>
    <row r="572">
      <c r="A572" s="243"/>
      <c r="B572" s="15"/>
      <c r="C572" s="15"/>
      <c r="D572" s="15"/>
      <c r="E572" s="15"/>
      <c r="F572" s="15"/>
      <c r="G572" s="243"/>
      <c r="H572" s="243"/>
      <c r="I572" s="243"/>
      <c r="J572" s="243"/>
      <c r="K572" s="243"/>
      <c r="L572" s="243"/>
      <c r="M572" s="243"/>
      <c r="N572" s="243"/>
      <c r="O572" s="243"/>
      <c r="P572" s="243"/>
      <c r="Q572" s="243"/>
      <c r="R572" s="243"/>
      <c r="S572" s="243"/>
      <c r="T572" s="274"/>
      <c r="U572" s="243"/>
      <c r="V572" s="243"/>
      <c r="W572" s="243"/>
      <c r="X572" s="243"/>
      <c r="Y572" s="243"/>
      <c r="Z572" s="243"/>
      <c r="AA572" s="243"/>
      <c r="AB572" s="243"/>
      <c r="AC572" s="243"/>
      <c r="AD572" s="243"/>
      <c r="AE572" s="243"/>
      <c r="AF572" s="243"/>
      <c r="AG572" s="243"/>
      <c r="AH572" s="243"/>
    </row>
    <row r="573">
      <c r="A573" s="243"/>
      <c r="B573" s="15"/>
      <c r="C573" s="15"/>
      <c r="D573" s="15"/>
      <c r="E573" s="15"/>
      <c r="F573" s="15"/>
      <c r="G573" s="243"/>
      <c r="H573" s="243"/>
      <c r="I573" s="243"/>
      <c r="J573" s="243"/>
      <c r="K573" s="243"/>
      <c r="L573" s="243"/>
      <c r="M573" s="243"/>
      <c r="N573" s="243"/>
      <c r="O573" s="243"/>
      <c r="P573" s="243"/>
      <c r="Q573" s="243"/>
      <c r="R573" s="243"/>
      <c r="S573" s="243"/>
      <c r="T573" s="274"/>
      <c r="U573" s="243"/>
      <c r="V573" s="243"/>
      <c r="W573" s="243"/>
      <c r="X573" s="243"/>
      <c r="Y573" s="243"/>
      <c r="Z573" s="243"/>
      <c r="AA573" s="243"/>
      <c r="AB573" s="243"/>
      <c r="AC573" s="243"/>
      <c r="AD573" s="243"/>
      <c r="AE573" s="243"/>
      <c r="AF573" s="243"/>
      <c r="AG573" s="243"/>
      <c r="AH573" s="243"/>
    </row>
    <row r="574">
      <c r="A574" s="243"/>
      <c r="B574" s="15"/>
      <c r="C574" s="15"/>
      <c r="D574" s="15"/>
      <c r="E574" s="15"/>
      <c r="F574" s="15"/>
      <c r="G574" s="243"/>
      <c r="H574" s="243"/>
      <c r="I574" s="243"/>
      <c r="J574" s="243"/>
      <c r="K574" s="243"/>
      <c r="L574" s="243"/>
      <c r="M574" s="243"/>
      <c r="N574" s="243"/>
      <c r="O574" s="243"/>
      <c r="P574" s="243"/>
      <c r="Q574" s="243"/>
      <c r="R574" s="243"/>
      <c r="S574" s="243"/>
      <c r="T574" s="274"/>
      <c r="U574" s="243"/>
      <c r="V574" s="243"/>
      <c r="W574" s="243"/>
      <c r="X574" s="243"/>
      <c r="Y574" s="243"/>
      <c r="Z574" s="243"/>
      <c r="AA574" s="243"/>
      <c r="AB574" s="243"/>
      <c r="AC574" s="243"/>
      <c r="AD574" s="243"/>
      <c r="AE574" s="243"/>
      <c r="AF574" s="243"/>
      <c r="AG574" s="243"/>
      <c r="AH574" s="243"/>
    </row>
    <row r="575">
      <c r="A575" s="243"/>
      <c r="B575" s="15"/>
      <c r="C575" s="15"/>
      <c r="D575" s="15"/>
      <c r="E575" s="15"/>
      <c r="F575" s="15"/>
      <c r="G575" s="243"/>
      <c r="H575" s="243"/>
      <c r="I575" s="243"/>
      <c r="J575" s="243"/>
      <c r="K575" s="243"/>
      <c r="L575" s="243"/>
      <c r="M575" s="243"/>
      <c r="N575" s="243"/>
      <c r="O575" s="243"/>
      <c r="P575" s="243"/>
      <c r="Q575" s="243"/>
      <c r="R575" s="243"/>
      <c r="S575" s="243"/>
      <c r="T575" s="274"/>
      <c r="U575" s="243"/>
      <c r="V575" s="243"/>
      <c r="W575" s="243"/>
      <c r="X575" s="243"/>
      <c r="Y575" s="243"/>
      <c r="Z575" s="243"/>
      <c r="AA575" s="243"/>
      <c r="AB575" s="243"/>
      <c r="AC575" s="243"/>
      <c r="AD575" s="243"/>
      <c r="AE575" s="243"/>
      <c r="AF575" s="243"/>
      <c r="AG575" s="243"/>
      <c r="AH575" s="243"/>
    </row>
    <row r="576">
      <c r="A576" s="243"/>
      <c r="B576" s="15"/>
      <c r="C576" s="15"/>
      <c r="D576" s="15"/>
      <c r="E576" s="15"/>
      <c r="F576" s="15"/>
      <c r="G576" s="243"/>
      <c r="H576" s="243"/>
      <c r="I576" s="243"/>
      <c r="J576" s="243"/>
      <c r="K576" s="243"/>
      <c r="L576" s="243"/>
      <c r="M576" s="243"/>
      <c r="N576" s="243"/>
      <c r="O576" s="243"/>
      <c r="P576" s="243"/>
      <c r="Q576" s="243"/>
      <c r="R576" s="243"/>
      <c r="S576" s="243"/>
      <c r="T576" s="274"/>
      <c r="U576" s="243"/>
      <c r="V576" s="243"/>
      <c r="W576" s="243"/>
      <c r="X576" s="243"/>
      <c r="Y576" s="243"/>
      <c r="Z576" s="243"/>
      <c r="AA576" s="243"/>
      <c r="AB576" s="243"/>
      <c r="AC576" s="243"/>
      <c r="AD576" s="243"/>
      <c r="AE576" s="243"/>
      <c r="AF576" s="243"/>
      <c r="AG576" s="243"/>
      <c r="AH576" s="243"/>
    </row>
    <row r="577">
      <c r="A577" s="243"/>
      <c r="B577" s="15"/>
      <c r="C577" s="15"/>
      <c r="D577" s="15"/>
      <c r="E577" s="15"/>
      <c r="F577" s="15"/>
      <c r="G577" s="243"/>
      <c r="H577" s="243"/>
      <c r="I577" s="243"/>
      <c r="J577" s="243"/>
      <c r="K577" s="243"/>
      <c r="L577" s="243"/>
      <c r="M577" s="243"/>
      <c r="N577" s="243"/>
      <c r="O577" s="243"/>
      <c r="P577" s="243"/>
      <c r="Q577" s="243"/>
      <c r="R577" s="243"/>
      <c r="S577" s="243"/>
      <c r="T577" s="274"/>
      <c r="U577" s="243"/>
      <c r="V577" s="243"/>
      <c r="W577" s="243"/>
      <c r="X577" s="243"/>
      <c r="Y577" s="243"/>
      <c r="Z577" s="243"/>
      <c r="AA577" s="243"/>
      <c r="AB577" s="243"/>
      <c r="AC577" s="243"/>
      <c r="AD577" s="243"/>
      <c r="AE577" s="243"/>
      <c r="AF577" s="243"/>
      <c r="AG577" s="243"/>
      <c r="AH577" s="243"/>
    </row>
    <row r="578">
      <c r="A578" s="243"/>
      <c r="B578" s="15"/>
      <c r="C578" s="15"/>
      <c r="D578" s="15"/>
      <c r="E578" s="15"/>
      <c r="F578" s="15"/>
      <c r="G578" s="243"/>
      <c r="H578" s="243"/>
      <c r="I578" s="243"/>
      <c r="J578" s="243"/>
      <c r="K578" s="243"/>
      <c r="L578" s="243"/>
      <c r="M578" s="243"/>
      <c r="N578" s="243"/>
      <c r="O578" s="243"/>
      <c r="P578" s="243"/>
      <c r="Q578" s="243"/>
      <c r="R578" s="243"/>
      <c r="S578" s="243"/>
      <c r="T578" s="274"/>
      <c r="U578" s="243"/>
      <c r="V578" s="243"/>
      <c r="W578" s="243"/>
      <c r="X578" s="243"/>
      <c r="Y578" s="243"/>
      <c r="Z578" s="243"/>
      <c r="AA578" s="243"/>
      <c r="AB578" s="243"/>
      <c r="AC578" s="243"/>
      <c r="AD578" s="243"/>
      <c r="AE578" s="243"/>
      <c r="AF578" s="243"/>
      <c r="AG578" s="243"/>
      <c r="AH578" s="243"/>
    </row>
    <row r="579">
      <c r="A579" s="243"/>
      <c r="B579" s="15"/>
      <c r="C579" s="15"/>
      <c r="D579" s="15"/>
      <c r="E579" s="15"/>
      <c r="F579" s="15"/>
      <c r="G579" s="243"/>
      <c r="H579" s="243"/>
      <c r="I579" s="243"/>
      <c r="J579" s="243"/>
      <c r="K579" s="243"/>
      <c r="L579" s="243"/>
      <c r="M579" s="243"/>
      <c r="N579" s="243"/>
      <c r="O579" s="243"/>
      <c r="P579" s="243"/>
      <c r="Q579" s="243"/>
      <c r="R579" s="243"/>
      <c r="S579" s="243"/>
      <c r="T579" s="274"/>
      <c r="U579" s="243"/>
      <c r="V579" s="243"/>
      <c r="W579" s="243"/>
      <c r="X579" s="243"/>
      <c r="Y579" s="243"/>
      <c r="Z579" s="243"/>
      <c r="AA579" s="243"/>
      <c r="AB579" s="243"/>
      <c r="AC579" s="243"/>
      <c r="AD579" s="243"/>
      <c r="AE579" s="243"/>
      <c r="AF579" s="243"/>
      <c r="AG579" s="243"/>
      <c r="AH579" s="243"/>
    </row>
    <row r="580">
      <c r="A580" s="243"/>
      <c r="B580" s="15"/>
      <c r="C580" s="15"/>
      <c r="D580" s="15"/>
      <c r="E580" s="15"/>
      <c r="F580" s="15"/>
      <c r="G580" s="243"/>
      <c r="H580" s="243"/>
      <c r="I580" s="243"/>
      <c r="J580" s="243"/>
      <c r="K580" s="243"/>
      <c r="L580" s="243"/>
      <c r="M580" s="243"/>
      <c r="N580" s="243"/>
      <c r="O580" s="243"/>
      <c r="P580" s="243"/>
      <c r="Q580" s="243"/>
      <c r="R580" s="243"/>
      <c r="S580" s="243"/>
      <c r="T580" s="274"/>
      <c r="U580" s="243"/>
      <c r="V580" s="243"/>
      <c r="W580" s="243"/>
      <c r="X580" s="243"/>
      <c r="Y580" s="243"/>
      <c r="Z580" s="243"/>
      <c r="AA580" s="243"/>
      <c r="AB580" s="243"/>
      <c r="AC580" s="243"/>
      <c r="AD580" s="243"/>
      <c r="AE580" s="243"/>
      <c r="AF580" s="243"/>
      <c r="AG580" s="243"/>
      <c r="AH580" s="243"/>
    </row>
    <row r="581">
      <c r="A581" s="243"/>
      <c r="B581" s="15"/>
      <c r="C581" s="15"/>
      <c r="D581" s="15"/>
      <c r="E581" s="15"/>
      <c r="F581" s="15"/>
      <c r="G581" s="243"/>
      <c r="H581" s="243"/>
      <c r="I581" s="243"/>
      <c r="J581" s="243"/>
      <c r="K581" s="243"/>
      <c r="L581" s="243"/>
      <c r="M581" s="243"/>
      <c r="N581" s="243"/>
      <c r="O581" s="243"/>
      <c r="P581" s="243"/>
      <c r="Q581" s="243"/>
      <c r="R581" s="243"/>
      <c r="S581" s="243"/>
      <c r="T581" s="274"/>
      <c r="U581" s="243"/>
      <c r="V581" s="243"/>
      <c r="W581" s="243"/>
      <c r="X581" s="243"/>
      <c r="Y581" s="243"/>
      <c r="Z581" s="243"/>
      <c r="AA581" s="243"/>
      <c r="AB581" s="243"/>
      <c r="AC581" s="243"/>
      <c r="AD581" s="243"/>
      <c r="AE581" s="243"/>
      <c r="AF581" s="243"/>
      <c r="AG581" s="243"/>
      <c r="AH581" s="243"/>
    </row>
    <row r="582">
      <c r="A582" s="243"/>
      <c r="B582" s="15"/>
      <c r="C582" s="15"/>
      <c r="D582" s="15"/>
      <c r="E582" s="15"/>
      <c r="F582" s="15"/>
      <c r="G582" s="243"/>
      <c r="H582" s="243"/>
      <c r="I582" s="243"/>
      <c r="J582" s="243"/>
      <c r="K582" s="243"/>
      <c r="L582" s="243"/>
      <c r="M582" s="243"/>
      <c r="N582" s="243"/>
      <c r="O582" s="243"/>
      <c r="P582" s="243"/>
      <c r="Q582" s="243"/>
      <c r="R582" s="243"/>
      <c r="S582" s="243"/>
      <c r="T582" s="274"/>
      <c r="U582" s="243"/>
      <c r="V582" s="243"/>
      <c r="W582" s="243"/>
      <c r="X582" s="243"/>
      <c r="Y582" s="243"/>
      <c r="Z582" s="243"/>
      <c r="AA582" s="243"/>
      <c r="AB582" s="243"/>
      <c r="AC582" s="243"/>
      <c r="AD582" s="243"/>
      <c r="AE582" s="243"/>
      <c r="AF582" s="243"/>
      <c r="AG582" s="243"/>
      <c r="AH582" s="243"/>
    </row>
    <row r="583">
      <c r="A583" s="243"/>
      <c r="B583" s="15"/>
      <c r="C583" s="15"/>
      <c r="D583" s="15"/>
      <c r="E583" s="15"/>
      <c r="F583" s="15"/>
      <c r="G583" s="243"/>
      <c r="H583" s="243"/>
      <c r="I583" s="243"/>
      <c r="J583" s="243"/>
      <c r="K583" s="243"/>
      <c r="L583" s="243"/>
      <c r="M583" s="243"/>
      <c r="N583" s="243"/>
      <c r="O583" s="243"/>
      <c r="P583" s="243"/>
      <c r="Q583" s="243"/>
      <c r="R583" s="243"/>
      <c r="S583" s="243"/>
      <c r="T583" s="274"/>
      <c r="U583" s="243"/>
      <c r="V583" s="243"/>
      <c r="W583" s="243"/>
      <c r="X583" s="243"/>
      <c r="Y583" s="243"/>
      <c r="Z583" s="243"/>
      <c r="AA583" s="243"/>
      <c r="AB583" s="243"/>
      <c r="AC583" s="243"/>
      <c r="AD583" s="243"/>
      <c r="AE583" s="243"/>
      <c r="AF583" s="243"/>
      <c r="AG583" s="243"/>
      <c r="AH583" s="243"/>
    </row>
    <row r="584">
      <c r="A584" s="243"/>
      <c r="B584" s="15"/>
      <c r="C584" s="15"/>
      <c r="D584" s="15"/>
      <c r="E584" s="15"/>
      <c r="F584" s="15"/>
      <c r="G584" s="243"/>
      <c r="H584" s="243"/>
      <c r="I584" s="243"/>
      <c r="J584" s="243"/>
      <c r="K584" s="243"/>
      <c r="L584" s="243"/>
      <c r="M584" s="243"/>
      <c r="N584" s="243"/>
      <c r="O584" s="243"/>
      <c r="P584" s="243"/>
      <c r="Q584" s="243"/>
      <c r="R584" s="243"/>
      <c r="S584" s="243"/>
      <c r="T584" s="274"/>
      <c r="U584" s="243"/>
      <c r="V584" s="243"/>
      <c r="W584" s="243"/>
      <c r="X584" s="243"/>
      <c r="Y584" s="243"/>
      <c r="Z584" s="243"/>
      <c r="AA584" s="243"/>
      <c r="AB584" s="243"/>
      <c r="AC584" s="243"/>
      <c r="AD584" s="243"/>
      <c r="AE584" s="243"/>
      <c r="AF584" s="243"/>
      <c r="AG584" s="243"/>
      <c r="AH584" s="243"/>
    </row>
    <row r="585">
      <c r="A585" s="243"/>
      <c r="B585" s="15"/>
      <c r="C585" s="15"/>
      <c r="D585" s="15"/>
      <c r="E585" s="15"/>
      <c r="F585" s="15"/>
      <c r="G585" s="243"/>
      <c r="H585" s="243"/>
      <c r="I585" s="243"/>
      <c r="J585" s="243"/>
      <c r="K585" s="243"/>
      <c r="L585" s="243"/>
      <c r="M585" s="243"/>
      <c r="N585" s="243"/>
      <c r="O585" s="243"/>
      <c r="P585" s="243"/>
      <c r="Q585" s="243"/>
      <c r="R585" s="243"/>
      <c r="S585" s="243"/>
      <c r="T585" s="274"/>
      <c r="U585" s="243"/>
      <c r="V585" s="243"/>
      <c r="W585" s="243"/>
      <c r="X585" s="243"/>
      <c r="Y585" s="243"/>
      <c r="Z585" s="243"/>
      <c r="AA585" s="243"/>
      <c r="AB585" s="243"/>
      <c r="AC585" s="243"/>
      <c r="AD585" s="243"/>
      <c r="AE585" s="243"/>
      <c r="AF585" s="243"/>
      <c r="AG585" s="243"/>
      <c r="AH585" s="243"/>
    </row>
    <row r="586">
      <c r="A586" s="243"/>
      <c r="B586" s="15"/>
      <c r="C586" s="15"/>
      <c r="D586" s="15"/>
      <c r="E586" s="15"/>
      <c r="F586" s="15"/>
      <c r="G586" s="243"/>
      <c r="H586" s="243"/>
      <c r="I586" s="243"/>
      <c r="J586" s="243"/>
      <c r="K586" s="243"/>
      <c r="L586" s="243"/>
      <c r="M586" s="243"/>
      <c r="N586" s="243"/>
      <c r="O586" s="243"/>
      <c r="P586" s="243"/>
      <c r="Q586" s="243"/>
      <c r="R586" s="243"/>
      <c r="S586" s="243"/>
      <c r="T586" s="274"/>
      <c r="U586" s="243"/>
      <c r="V586" s="243"/>
      <c r="W586" s="243"/>
      <c r="X586" s="243"/>
      <c r="Y586" s="243"/>
      <c r="Z586" s="243"/>
      <c r="AA586" s="243"/>
      <c r="AB586" s="243"/>
      <c r="AC586" s="243"/>
      <c r="AD586" s="243"/>
      <c r="AE586" s="243"/>
      <c r="AF586" s="243"/>
      <c r="AG586" s="243"/>
      <c r="AH586" s="243"/>
    </row>
    <row r="587">
      <c r="A587" s="243"/>
      <c r="B587" s="15"/>
      <c r="C587" s="15"/>
      <c r="D587" s="15"/>
      <c r="E587" s="15"/>
      <c r="F587" s="15"/>
      <c r="G587" s="243"/>
      <c r="H587" s="243"/>
      <c r="I587" s="243"/>
      <c r="J587" s="243"/>
      <c r="K587" s="243"/>
      <c r="L587" s="243"/>
      <c r="M587" s="243"/>
      <c r="N587" s="243"/>
      <c r="O587" s="243"/>
      <c r="P587" s="243"/>
      <c r="Q587" s="243"/>
      <c r="R587" s="243"/>
      <c r="S587" s="243"/>
      <c r="T587" s="274"/>
      <c r="U587" s="243"/>
      <c r="V587" s="243"/>
      <c r="W587" s="243"/>
      <c r="X587" s="243"/>
      <c r="Y587" s="243"/>
      <c r="Z587" s="243"/>
      <c r="AA587" s="243"/>
      <c r="AB587" s="243"/>
      <c r="AC587" s="243"/>
      <c r="AD587" s="243"/>
      <c r="AE587" s="243"/>
      <c r="AF587" s="243"/>
      <c r="AG587" s="243"/>
      <c r="AH587" s="243"/>
    </row>
    <row r="588">
      <c r="A588" s="243"/>
      <c r="B588" s="15"/>
      <c r="C588" s="15"/>
      <c r="D588" s="15"/>
      <c r="E588" s="15"/>
      <c r="F588" s="15"/>
      <c r="G588" s="243"/>
      <c r="H588" s="243"/>
      <c r="I588" s="243"/>
      <c r="J588" s="243"/>
      <c r="K588" s="243"/>
      <c r="L588" s="243"/>
      <c r="M588" s="243"/>
      <c r="N588" s="243"/>
      <c r="O588" s="243"/>
      <c r="P588" s="243"/>
      <c r="Q588" s="243"/>
      <c r="R588" s="243"/>
      <c r="S588" s="243"/>
      <c r="T588" s="274"/>
      <c r="U588" s="243"/>
      <c r="V588" s="243"/>
      <c r="W588" s="243"/>
      <c r="X588" s="243"/>
      <c r="Y588" s="243"/>
      <c r="Z588" s="243"/>
      <c r="AA588" s="243"/>
      <c r="AB588" s="243"/>
      <c r="AC588" s="243"/>
      <c r="AD588" s="243"/>
      <c r="AE588" s="243"/>
      <c r="AF588" s="243"/>
      <c r="AG588" s="243"/>
      <c r="AH588" s="243"/>
    </row>
    <row r="589">
      <c r="A589" s="243"/>
      <c r="B589" s="15"/>
      <c r="C589" s="15"/>
      <c r="D589" s="15"/>
      <c r="E589" s="15"/>
      <c r="F589" s="15"/>
      <c r="G589" s="243"/>
      <c r="H589" s="243"/>
      <c r="I589" s="243"/>
      <c r="J589" s="243"/>
      <c r="K589" s="243"/>
      <c r="L589" s="243"/>
      <c r="M589" s="243"/>
      <c r="N589" s="243"/>
      <c r="O589" s="243"/>
      <c r="P589" s="243"/>
      <c r="Q589" s="243"/>
      <c r="R589" s="243"/>
      <c r="S589" s="243"/>
      <c r="T589" s="274"/>
      <c r="U589" s="243"/>
      <c r="V589" s="243"/>
      <c r="W589" s="243"/>
      <c r="X589" s="243"/>
      <c r="Y589" s="243"/>
      <c r="Z589" s="243"/>
      <c r="AA589" s="243"/>
      <c r="AB589" s="243"/>
      <c r="AC589" s="243"/>
      <c r="AD589" s="243"/>
      <c r="AE589" s="243"/>
      <c r="AF589" s="243"/>
      <c r="AG589" s="243"/>
      <c r="AH589" s="243"/>
    </row>
    <row r="590">
      <c r="A590" s="243"/>
      <c r="B590" s="15"/>
      <c r="C590" s="15"/>
      <c r="D590" s="15"/>
      <c r="E590" s="15"/>
      <c r="F590" s="15"/>
      <c r="G590" s="243"/>
      <c r="H590" s="243"/>
      <c r="I590" s="243"/>
      <c r="J590" s="243"/>
      <c r="K590" s="243"/>
      <c r="L590" s="243"/>
      <c r="M590" s="243"/>
      <c r="N590" s="243"/>
      <c r="O590" s="243"/>
      <c r="P590" s="243"/>
      <c r="Q590" s="243"/>
      <c r="R590" s="243"/>
      <c r="S590" s="243"/>
      <c r="T590" s="274"/>
      <c r="U590" s="243"/>
      <c r="V590" s="243"/>
      <c r="W590" s="243"/>
      <c r="X590" s="243"/>
      <c r="Y590" s="243"/>
      <c r="Z590" s="243"/>
      <c r="AA590" s="243"/>
      <c r="AB590" s="243"/>
      <c r="AC590" s="243"/>
      <c r="AD590" s="243"/>
      <c r="AE590" s="243"/>
      <c r="AF590" s="243"/>
      <c r="AG590" s="243"/>
      <c r="AH590" s="243"/>
    </row>
    <row r="591">
      <c r="A591" s="243"/>
      <c r="B591" s="15"/>
      <c r="C591" s="15"/>
      <c r="D591" s="15"/>
      <c r="E591" s="15"/>
      <c r="F591" s="15"/>
      <c r="G591" s="243"/>
      <c r="H591" s="243"/>
      <c r="I591" s="243"/>
      <c r="J591" s="243"/>
      <c r="K591" s="243"/>
      <c r="L591" s="243"/>
      <c r="M591" s="243"/>
      <c r="N591" s="243"/>
      <c r="O591" s="243"/>
      <c r="P591" s="243"/>
      <c r="Q591" s="243"/>
      <c r="R591" s="243"/>
      <c r="S591" s="243"/>
      <c r="T591" s="274"/>
      <c r="U591" s="243"/>
      <c r="V591" s="243"/>
      <c r="W591" s="243"/>
      <c r="X591" s="243"/>
      <c r="Y591" s="243"/>
      <c r="Z591" s="243"/>
      <c r="AA591" s="243"/>
      <c r="AB591" s="243"/>
      <c r="AC591" s="243"/>
      <c r="AD591" s="243"/>
      <c r="AE591" s="243"/>
      <c r="AF591" s="243"/>
      <c r="AG591" s="243"/>
      <c r="AH591" s="243"/>
    </row>
    <row r="592">
      <c r="A592" s="243"/>
      <c r="B592" s="15"/>
      <c r="C592" s="15"/>
      <c r="D592" s="15"/>
      <c r="E592" s="15"/>
      <c r="F592" s="15"/>
      <c r="G592" s="243"/>
      <c r="H592" s="243"/>
      <c r="I592" s="243"/>
      <c r="J592" s="243"/>
      <c r="K592" s="243"/>
      <c r="L592" s="243"/>
      <c r="M592" s="243"/>
      <c r="N592" s="243"/>
      <c r="O592" s="243"/>
      <c r="P592" s="243"/>
      <c r="Q592" s="243"/>
      <c r="R592" s="243"/>
      <c r="S592" s="243"/>
      <c r="T592" s="274"/>
      <c r="U592" s="243"/>
      <c r="V592" s="243"/>
      <c r="W592" s="243"/>
      <c r="X592" s="243"/>
      <c r="Y592" s="243"/>
      <c r="Z592" s="243"/>
      <c r="AA592" s="243"/>
      <c r="AB592" s="243"/>
      <c r="AC592" s="243"/>
      <c r="AD592" s="243"/>
      <c r="AE592" s="243"/>
      <c r="AF592" s="243"/>
      <c r="AG592" s="243"/>
      <c r="AH592" s="243"/>
    </row>
    <row r="593">
      <c r="A593" s="243"/>
      <c r="B593" s="15"/>
      <c r="C593" s="15"/>
      <c r="D593" s="15"/>
      <c r="E593" s="15"/>
      <c r="F593" s="15"/>
      <c r="G593" s="243"/>
      <c r="H593" s="243"/>
      <c r="I593" s="243"/>
      <c r="J593" s="243"/>
      <c r="K593" s="243"/>
      <c r="L593" s="243"/>
      <c r="M593" s="243"/>
      <c r="N593" s="243"/>
      <c r="O593" s="243"/>
      <c r="P593" s="243"/>
      <c r="Q593" s="243"/>
      <c r="R593" s="243"/>
      <c r="S593" s="243"/>
      <c r="T593" s="274"/>
      <c r="U593" s="243"/>
      <c r="V593" s="243"/>
      <c r="W593" s="243"/>
      <c r="X593" s="243"/>
      <c r="Y593" s="243"/>
      <c r="Z593" s="243"/>
      <c r="AA593" s="243"/>
      <c r="AB593" s="243"/>
      <c r="AC593" s="243"/>
      <c r="AD593" s="243"/>
      <c r="AE593" s="243"/>
      <c r="AF593" s="243"/>
      <c r="AG593" s="243"/>
      <c r="AH593" s="243"/>
    </row>
    <row r="594">
      <c r="A594" s="243"/>
      <c r="B594" s="15"/>
      <c r="C594" s="15"/>
      <c r="D594" s="15"/>
      <c r="E594" s="15"/>
      <c r="F594" s="15"/>
      <c r="G594" s="243"/>
      <c r="H594" s="243"/>
      <c r="I594" s="243"/>
      <c r="J594" s="243"/>
      <c r="K594" s="243"/>
      <c r="L594" s="243"/>
      <c r="M594" s="243"/>
      <c r="N594" s="243"/>
      <c r="O594" s="243"/>
      <c r="P594" s="243"/>
      <c r="Q594" s="243"/>
      <c r="R594" s="243"/>
      <c r="S594" s="243"/>
      <c r="T594" s="274"/>
      <c r="U594" s="243"/>
      <c r="V594" s="243"/>
      <c r="W594" s="243"/>
      <c r="X594" s="243"/>
      <c r="Y594" s="243"/>
      <c r="Z594" s="243"/>
      <c r="AA594" s="243"/>
      <c r="AB594" s="243"/>
      <c r="AC594" s="243"/>
      <c r="AD594" s="243"/>
      <c r="AE594" s="243"/>
      <c r="AF594" s="243"/>
      <c r="AG594" s="243"/>
      <c r="AH594" s="243"/>
    </row>
    <row r="595">
      <c r="A595" s="243"/>
      <c r="B595" s="15"/>
      <c r="C595" s="15"/>
      <c r="D595" s="15"/>
      <c r="E595" s="15"/>
      <c r="F595" s="15"/>
      <c r="G595" s="243"/>
      <c r="H595" s="243"/>
      <c r="I595" s="243"/>
      <c r="J595" s="243"/>
      <c r="K595" s="243"/>
      <c r="L595" s="243"/>
      <c r="M595" s="243"/>
      <c r="N595" s="243"/>
      <c r="O595" s="243"/>
      <c r="P595" s="243"/>
      <c r="Q595" s="243"/>
      <c r="R595" s="243"/>
      <c r="S595" s="243"/>
      <c r="T595" s="274"/>
      <c r="U595" s="243"/>
      <c r="V595" s="243"/>
      <c r="W595" s="243"/>
      <c r="X595" s="243"/>
      <c r="Y595" s="243"/>
      <c r="Z595" s="243"/>
      <c r="AA595" s="243"/>
      <c r="AB595" s="243"/>
      <c r="AC595" s="243"/>
      <c r="AD595" s="243"/>
      <c r="AE595" s="243"/>
      <c r="AF595" s="243"/>
      <c r="AG595" s="243"/>
      <c r="AH595" s="243"/>
    </row>
    <row r="596">
      <c r="A596" s="243"/>
      <c r="B596" s="15"/>
      <c r="C596" s="15"/>
      <c r="D596" s="15"/>
      <c r="E596" s="15"/>
      <c r="F596" s="15"/>
      <c r="G596" s="243"/>
      <c r="H596" s="243"/>
      <c r="I596" s="243"/>
      <c r="J596" s="243"/>
      <c r="K596" s="243"/>
      <c r="L596" s="243"/>
      <c r="M596" s="243"/>
      <c r="N596" s="243"/>
      <c r="O596" s="243"/>
      <c r="P596" s="243"/>
      <c r="Q596" s="243"/>
      <c r="R596" s="243"/>
      <c r="S596" s="243"/>
      <c r="T596" s="274"/>
      <c r="U596" s="243"/>
      <c r="V596" s="243"/>
      <c r="W596" s="243"/>
      <c r="X596" s="243"/>
      <c r="Y596" s="243"/>
      <c r="Z596" s="243"/>
      <c r="AA596" s="243"/>
      <c r="AB596" s="243"/>
      <c r="AC596" s="243"/>
      <c r="AD596" s="243"/>
      <c r="AE596" s="243"/>
      <c r="AF596" s="243"/>
      <c r="AG596" s="243"/>
      <c r="AH596" s="243"/>
    </row>
    <row r="597">
      <c r="A597" s="243"/>
      <c r="B597" s="15"/>
      <c r="C597" s="15"/>
      <c r="D597" s="15"/>
      <c r="E597" s="15"/>
      <c r="F597" s="15"/>
      <c r="G597" s="243"/>
      <c r="H597" s="243"/>
      <c r="I597" s="243"/>
      <c r="J597" s="243"/>
      <c r="K597" s="243"/>
      <c r="L597" s="243"/>
      <c r="M597" s="243"/>
      <c r="N597" s="243"/>
      <c r="O597" s="243"/>
      <c r="P597" s="243"/>
      <c r="Q597" s="243"/>
      <c r="R597" s="243"/>
      <c r="S597" s="243"/>
      <c r="T597" s="274"/>
      <c r="U597" s="243"/>
      <c r="V597" s="243"/>
      <c r="W597" s="243"/>
      <c r="X597" s="243"/>
      <c r="Y597" s="243"/>
      <c r="Z597" s="243"/>
      <c r="AA597" s="243"/>
      <c r="AB597" s="243"/>
      <c r="AC597" s="243"/>
      <c r="AD597" s="243"/>
      <c r="AE597" s="243"/>
      <c r="AF597" s="243"/>
      <c r="AG597" s="243"/>
      <c r="AH597" s="243"/>
    </row>
    <row r="598">
      <c r="A598" s="243"/>
      <c r="B598" s="15"/>
      <c r="C598" s="15"/>
      <c r="D598" s="15"/>
      <c r="E598" s="15"/>
      <c r="F598" s="15"/>
      <c r="G598" s="243"/>
      <c r="H598" s="243"/>
      <c r="I598" s="243"/>
      <c r="J598" s="243"/>
      <c r="K598" s="243"/>
      <c r="L598" s="243"/>
      <c r="M598" s="243"/>
      <c r="N598" s="243"/>
      <c r="O598" s="243"/>
      <c r="P598" s="243"/>
      <c r="Q598" s="243"/>
      <c r="R598" s="243"/>
      <c r="S598" s="243"/>
      <c r="T598" s="274"/>
      <c r="U598" s="243"/>
      <c r="V598" s="243"/>
      <c r="W598" s="243"/>
      <c r="X598" s="243"/>
      <c r="Y598" s="243"/>
      <c r="Z598" s="243"/>
      <c r="AA598" s="243"/>
      <c r="AB598" s="243"/>
      <c r="AC598" s="243"/>
      <c r="AD598" s="243"/>
      <c r="AE598" s="243"/>
      <c r="AF598" s="243"/>
      <c r="AG598" s="243"/>
      <c r="AH598" s="243"/>
    </row>
    <row r="599">
      <c r="A599" s="243"/>
      <c r="B599" s="15"/>
      <c r="C599" s="15"/>
      <c r="D599" s="15"/>
      <c r="E599" s="15"/>
      <c r="F599" s="15"/>
      <c r="G599" s="243"/>
      <c r="H599" s="243"/>
      <c r="I599" s="243"/>
      <c r="J599" s="243"/>
      <c r="K599" s="243"/>
      <c r="L599" s="243"/>
      <c r="M599" s="243"/>
      <c r="N599" s="243"/>
      <c r="O599" s="243"/>
      <c r="P599" s="243"/>
      <c r="Q599" s="243"/>
      <c r="R599" s="243"/>
      <c r="S599" s="243"/>
      <c r="T599" s="274"/>
      <c r="U599" s="243"/>
      <c r="V599" s="243"/>
      <c r="W599" s="243"/>
      <c r="X599" s="243"/>
      <c r="Y599" s="243"/>
      <c r="Z599" s="243"/>
      <c r="AA599" s="243"/>
      <c r="AB599" s="243"/>
      <c r="AC599" s="243"/>
      <c r="AD599" s="243"/>
      <c r="AE599" s="243"/>
      <c r="AF599" s="243"/>
      <c r="AG599" s="243"/>
      <c r="AH599" s="243"/>
    </row>
    <row r="600">
      <c r="A600" s="243"/>
      <c r="B600" s="15"/>
      <c r="C600" s="15"/>
      <c r="D600" s="15"/>
      <c r="E600" s="15"/>
      <c r="F600" s="15"/>
      <c r="G600" s="243"/>
      <c r="H600" s="243"/>
      <c r="I600" s="243"/>
      <c r="J600" s="243"/>
      <c r="K600" s="243"/>
      <c r="L600" s="243"/>
      <c r="M600" s="243"/>
      <c r="N600" s="243"/>
      <c r="O600" s="243"/>
      <c r="P600" s="243"/>
      <c r="Q600" s="243"/>
      <c r="R600" s="243"/>
      <c r="S600" s="243"/>
      <c r="T600" s="274"/>
      <c r="U600" s="243"/>
      <c r="V600" s="243"/>
      <c r="W600" s="243"/>
      <c r="X600" s="243"/>
      <c r="Y600" s="243"/>
      <c r="Z600" s="243"/>
      <c r="AA600" s="243"/>
      <c r="AB600" s="243"/>
      <c r="AC600" s="243"/>
      <c r="AD600" s="243"/>
      <c r="AE600" s="243"/>
      <c r="AF600" s="243"/>
      <c r="AG600" s="243"/>
      <c r="AH600" s="243"/>
    </row>
    <row r="601">
      <c r="A601" s="243"/>
      <c r="B601" s="15"/>
      <c r="C601" s="15"/>
      <c r="D601" s="15"/>
      <c r="E601" s="15"/>
      <c r="F601" s="15"/>
      <c r="G601" s="243"/>
      <c r="H601" s="243"/>
      <c r="I601" s="243"/>
      <c r="J601" s="243"/>
      <c r="K601" s="243"/>
      <c r="L601" s="243"/>
      <c r="M601" s="243"/>
      <c r="N601" s="243"/>
      <c r="O601" s="243"/>
      <c r="P601" s="243"/>
      <c r="Q601" s="243"/>
      <c r="R601" s="243"/>
      <c r="S601" s="243"/>
      <c r="T601" s="274"/>
      <c r="U601" s="243"/>
      <c r="V601" s="243"/>
      <c r="W601" s="243"/>
      <c r="X601" s="243"/>
      <c r="Y601" s="243"/>
      <c r="Z601" s="243"/>
      <c r="AA601" s="243"/>
      <c r="AB601" s="243"/>
      <c r="AC601" s="243"/>
      <c r="AD601" s="243"/>
      <c r="AE601" s="243"/>
      <c r="AF601" s="243"/>
      <c r="AG601" s="243"/>
      <c r="AH601" s="243"/>
    </row>
    <row r="602">
      <c r="A602" s="243"/>
      <c r="B602" s="15"/>
      <c r="C602" s="15"/>
      <c r="D602" s="15"/>
      <c r="E602" s="15"/>
      <c r="F602" s="15"/>
      <c r="G602" s="243"/>
      <c r="H602" s="243"/>
      <c r="I602" s="243"/>
      <c r="J602" s="243"/>
      <c r="K602" s="243"/>
      <c r="L602" s="243"/>
      <c r="M602" s="243"/>
      <c r="N602" s="243"/>
      <c r="O602" s="243"/>
      <c r="P602" s="243"/>
      <c r="Q602" s="243"/>
      <c r="R602" s="243"/>
      <c r="S602" s="243"/>
      <c r="T602" s="274"/>
      <c r="U602" s="243"/>
      <c r="V602" s="243"/>
      <c r="W602" s="243"/>
      <c r="X602" s="243"/>
      <c r="Y602" s="243"/>
      <c r="Z602" s="243"/>
      <c r="AA602" s="243"/>
      <c r="AB602" s="243"/>
      <c r="AC602" s="243"/>
      <c r="AD602" s="243"/>
      <c r="AE602" s="243"/>
      <c r="AF602" s="243"/>
      <c r="AG602" s="243"/>
      <c r="AH602" s="243"/>
    </row>
    <row r="603">
      <c r="A603" s="243"/>
      <c r="B603" s="15"/>
      <c r="C603" s="15"/>
      <c r="D603" s="15"/>
      <c r="E603" s="15"/>
      <c r="F603" s="15"/>
      <c r="G603" s="243"/>
      <c r="H603" s="243"/>
      <c r="I603" s="243"/>
      <c r="J603" s="243"/>
      <c r="K603" s="243"/>
      <c r="L603" s="243"/>
      <c r="M603" s="243"/>
      <c r="N603" s="243"/>
      <c r="O603" s="243"/>
      <c r="P603" s="243"/>
      <c r="Q603" s="243"/>
      <c r="R603" s="243"/>
      <c r="S603" s="243"/>
      <c r="T603" s="274"/>
      <c r="U603" s="243"/>
      <c r="V603" s="243"/>
      <c r="W603" s="243"/>
      <c r="X603" s="243"/>
      <c r="Y603" s="243"/>
      <c r="Z603" s="243"/>
      <c r="AA603" s="243"/>
      <c r="AB603" s="243"/>
      <c r="AC603" s="243"/>
      <c r="AD603" s="243"/>
      <c r="AE603" s="243"/>
      <c r="AF603" s="243"/>
      <c r="AG603" s="243"/>
      <c r="AH603" s="243"/>
    </row>
    <row r="604">
      <c r="A604" s="243"/>
      <c r="B604" s="15"/>
      <c r="C604" s="15"/>
      <c r="D604" s="15"/>
      <c r="E604" s="15"/>
      <c r="F604" s="15"/>
      <c r="G604" s="243"/>
      <c r="H604" s="243"/>
      <c r="I604" s="243"/>
      <c r="J604" s="243"/>
      <c r="K604" s="243"/>
      <c r="L604" s="243"/>
      <c r="M604" s="243"/>
      <c r="N604" s="243"/>
      <c r="O604" s="243"/>
      <c r="P604" s="243"/>
      <c r="Q604" s="243"/>
      <c r="R604" s="243"/>
      <c r="S604" s="243"/>
      <c r="T604" s="274"/>
      <c r="U604" s="243"/>
      <c r="V604" s="243"/>
      <c r="W604" s="243"/>
      <c r="X604" s="243"/>
      <c r="Y604" s="243"/>
      <c r="Z604" s="243"/>
      <c r="AA604" s="243"/>
      <c r="AB604" s="243"/>
      <c r="AC604" s="243"/>
      <c r="AD604" s="243"/>
      <c r="AE604" s="243"/>
      <c r="AF604" s="243"/>
      <c r="AG604" s="243"/>
      <c r="AH604" s="243"/>
    </row>
    <row r="605">
      <c r="A605" s="243"/>
      <c r="B605" s="15"/>
      <c r="C605" s="15"/>
      <c r="D605" s="15"/>
      <c r="E605" s="15"/>
      <c r="F605" s="15"/>
      <c r="G605" s="243"/>
      <c r="H605" s="243"/>
      <c r="I605" s="243"/>
      <c r="J605" s="243"/>
      <c r="K605" s="243"/>
      <c r="L605" s="243"/>
      <c r="M605" s="243"/>
      <c r="N605" s="243"/>
      <c r="O605" s="243"/>
      <c r="P605" s="243"/>
      <c r="Q605" s="243"/>
      <c r="R605" s="243"/>
      <c r="S605" s="243"/>
      <c r="T605" s="274"/>
      <c r="U605" s="243"/>
      <c r="V605" s="243"/>
      <c r="W605" s="243"/>
      <c r="X605" s="243"/>
      <c r="Y605" s="243"/>
      <c r="Z605" s="243"/>
      <c r="AA605" s="243"/>
      <c r="AB605" s="243"/>
      <c r="AC605" s="243"/>
      <c r="AD605" s="243"/>
      <c r="AE605" s="243"/>
      <c r="AF605" s="243"/>
      <c r="AG605" s="243"/>
      <c r="AH605" s="243"/>
    </row>
    <row r="606">
      <c r="A606" s="243"/>
      <c r="B606" s="15"/>
      <c r="C606" s="15"/>
      <c r="D606" s="15"/>
      <c r="E606" s="15"/>
      <c r="F606" s="15"/>
      <c r="G606" s="243"/>
      <c r="H606" s="243"/>
      <c r="I606" s="243"/>
      <c r="J606" s="243"/>
      <c r="K606" s="243"/>
      <c r="L606" s="243"/>
      <c r="M606" s="243"/>
      <c r="N606" s="243"/>
      <c r="O606" s="243"/>
      <c r="P606" s="243"/>
      <c r="Q606" s="243"/>
      <c r="R606" s="243"/>
      <c r="S606" s="243"/>
      <c r="T606" s="274"/>
      <c r="U606" s="243"/>
      <c r="V606" s="243"/>
      <c r="W606" s="243"/>
      <c r="X606" s="243"/>
      <c r="Y606" s="243"/>
      <c r="Z606" s="243"/>
      <c r="AA606" s="243"/>
      <c r="AB606" s="243"/>
      <c r="AC606" s="243"/>
      <c r="AD606" s="243"/>
      <c r="AE606" s="243"/>
      <c r="AF606" s="243"/>
      <c r="AG606" s="243"/>
      <c r="AH606" s="243"/>
    </row>
    <row r="607">
      <c r="A607" s="243"/>
      <c r="B607" s="15"/>
      <c r="C607" s="15"/>
      <c r="D607" s="15"/>
      <c r="E607" s="15"/>
      <c r="F607" s="15"/>
      <c r="G607" s="243"/>
      <c r="H607" s="243"/>
      <c r="I607" s="243"/>
      <c r="J607" s="243"/>
      <c r="K607" s="243"/>
      <c r="L607" s="243"/>
      <c r="M607" s="243"/>
      <c r="N607" s="243"/>
      <c r="O607" s="243"/>
      <c r="P607" s="243"/>
      <c r="Q607" s="243"/>
      <c r="R607" s="243"/>
      <c r="S607" s="243"/>
      <c r="T607" s="274"/>
      <c r="U607" s="243"/>
      <c r="V607" s="243"/>
      <c r="W607" s="243"/>
      <c r="X607" s="243"/>
      <c r="Y607" s="243"/>
      <c r="Z607" s="243"/>
      <c r="AA607" s="243"/>
      <c r="AB607" s="243"/>
      <c r="AC607" s="243"/>
      <c r="AD607" s="243"/>
      <c r="AE607" s="243"/>
      <c r="AF607" s="243"/>
      <c r="AG607" s="243"/>
      <c r="AH607" s="243"/>
    </row>
    <row r="608">
      <c r="A608" s="243"/>
      <c r="B608" s="15"/>
      <c r="C608" s="15"/>
      <c r="D608" s="15"/>
      <c r="E608" s="15"/>
      <c r="F608" s="15"/>
      <c r="G608" s="243"/>
      <c r="H608" s="243"/>
      <c r="I608" s="243"/>
      <c r="J608" s="243"/>
      <c r="K608" s="243"/>
      <c r="L608" s="243"/>
      <c r="M608" s="243"/>
      <c r="N608" s="243"/>
      <c r="O608" s="243"/>
      <c r="P608" s="243"/>
      <c r="Q608" s="243"/>
      <c r="R608" s="243"/>
      <c r="S608" s="243"/>
      <c r="T608" s="274"/>
      <c r="U608" s="243"/>
      <c r="V608" s="243"/>
      <c r="W608" s="243"/>
      <c r="X608" s="243"/>
      <c r="Y608" s="243"/>
      <c r="Z608" s="243"/>
      <c r="AA608" s="243"/>
      <c r="AB608" s="243"/>
      <c r="AC608" s="243"/>
      <c r="AD608" s="243"/>
      <c r="AE608" s="243"/>
      <c r="AF608" s="243"/>
      <c r="AG608" s="243"/>
      <c r="AH608" s="243"/>
    </row>
    <row r="609">
      <c r="A609" s="243"/>
      <c r="B609" s="15"/>
      <c r="C609" s="15"/>
      <c r="D609" s="15"/>
      <c r="E609" s="15"/>
      <c r="F609" s="15"/>
      <c r="G609" s="243"/>
      <c r="H609" s="243"/>
      <c r="I609" s="243"/>
      <c r="J609" s="243"/>
      <c r="K609" s="243"/>
      <c r="L609" s="243"/>
      <c r="M609" s="243"/>
      <c r="N609" s="243"/>
      <c r="O609" s="243"/>
      <c r="P609" s="243"/>
      <c r="Q609" s="243"/>
      <c r="R609" s="243"/>
      <c r="S609" s="243"/>
      <c r="T609" s="274"/>
      <c r="U609" s="243"/>
      <c r="V609" s="243"/>
      <c r="W609" s="243"/>
      <c r="X609" s="243"/>
      <c r="Y609" s="243"/>
      <c r="Z609" s="243"/>
      <c r="AA609" s="243"/>
      <c r="AB609" s="243"/>
      <c r="AC609" s="243"/>
      <c r="AD609" s="243"/>
      <c r="AE609" s="243"/>
      <c r="AF609" s="243"/>
      <c r="AG609" s="243"/>
      <c r="AH609" s="243"/>
    </row>
    <row r="610">
      <c r="A610" s="243"/>
      <c r="B610" s="15"/>
      <c r="C610" s="15"/>
      <c r="D610" s="15"/>
      <c r="E610" s="15"/>
      <c r="F610" s="15"/>
      <c r="G610" s="243"/>
      <c r="H610" s="243"/>
      <c r="I610" s="243"/>
      <c r="J610" s="243"/>
      <c r="K610" s="243"/>
      <c r="L610" s="243"/>
      <c r="M610" s="243"/>
      <c r="N610" s="243"/>
      <c r="O610" s="243"/>
      <c r="P610" s="243"/>
      <c r="Q610" s="243"/>
      <c r="R610" s="243"/>
      <c r="S610" s="243"/>
      <c r="T610" s="274"/>
      <c r="U610" s="243"/>
      <c r="V610" s="243"/>
      <c r="W610" s="243"/>
      <c r="X610" s="243"/>
      <c r="Y610" s="243"/>
      <c r="Z610" s="243"/>
      <c r="AA610" s="243"/>
      <c r="AB610" s="243"/>
      <c r="AC610" s="243"/>
      <c r="AD610" s="243"/>
      <c r="AE610" s="243"/>
      <c r="AF610" s="243"/>
      <c r="AG610" s="243"/>
      <c r="AH610" s="243"/>
    </row>
    <row r="611">
      <c r="A611" s="243"/>
      <c r="B611" s="15"/>
      <c r="C611" s="15"/>
      <c r="D611" s="15"/>
      <c r="E611" s="15"/>
      <c r="F611" s="15"/>
      <c r="G611" s="243"/>
      <c r="H611" s="243"/>
      <c r="I611" s="243"/>
      <c r="J611" s="243"/>
      <c r="K611" s="243"/>
      <c r="L611" s="243"/>
      <c r="M611" s="243"/>
      <c r="N611" s="243"/>
      <c r="O611" s="243"/>
      <c r="P611" s="243"/>
      <c r="Q611" s="243"/>
      <c r="R611" s="243"/>
      <c r="S611" s="243"/>
      <c r="T611" s="274"/>
      <c r="U611" s="243"/>
      <c r="V611" s="243"/>
      <c r="W611" s="243"/>
      <c r="X611" s="243"/>
      <c r="Y611" s="243"/>
      <c r="Z611" s="243"/>
      <c r="AA611" s="243"/>
      <c r="AB611" s="243"/>
      <c r="AC611" s="243"/>
      <c r="AD611" s="243"/>
      <c r="AE611" s="243"/>
      <c r="AF611" s="243"/>
      <c r="AG611" s="243"/>
      <c r="AH611" s="243"/>
    </row>
    <row r="612">
      <c r="A612" s="243"/>
      <c r="B612" s="15"/>
      <c r="C612" s="15"/>
      <c r="D612" s="15"/>
      <c r="E612" s="15"/>
      <c r="F612" s="15"/>
      <c r="G612" s="243"/>
      <c r="H612" s="243"/>
      <c r="I612" s="243"/>
      <c r="J612" s="243"/>
      <c r="K612" s="243"/>
      <c r="L612" s="243"/>
      <c r="M612" s="243"/>
      <c r="N612" s="243"/>
      <c r="O612" s="243"/>
      <c r="P612" s="243"/>
      <c r="Q612" s="243"/>
      <c r="R612" s="243"/>
      <c r="S612" s="243"/>
      <c r="T612" s="274"/>
      <c r="U612" s="243"/>
      <c r="V612" s="243"/>
      <c r="W612" s="243"/>
      <c r="X612" s="243"/>
      <c r="Y612" s="243"/>
      <c r="Z612" s="243"/>
      <c r="AA612" s="243"/>
      <c r="AB612" s="243"/>
      <c r="AC612" s="243"/>
      <c r="AD612" s="243"/>
      <c r="AE612" s="243"/>
      <c r="AF612" s="243"/>
      <c r="AG612" s="243"/>
      <c r="AH612" s="243"/>
    </row>
    <row r="613">
      <c r="A613" s="243"/>
      <c r="B613" s="15"/>
      <c r="C613" s="15"/>
      <c r="D613" s="15"/>
      <c r="E613" s="15"/>
      <c r="F613" s="15"/>
      <c r="G613" s="243"/>
      <c r="H613" s="243"/>
      <c r="I613" s="243"/>
      <c r="J613" s="243"/>
      <c r="K613" s="243"/>
      <c r="L613" s="243"/>
      <c r="M613" s="243"/>
      <c r="N613" s="243"/>
      <c r="O613" s="243"/>
      <c r="P613" s="243"/>
      <c r="Q613" s="243"/>
      <c r="R613" s="243"/>
      <c r="S613" s="243"/>
      <c r="T613" s="274"/>
      <c r="U613" s="243"/>
      <c r="V613" s="243"/>
      <c r="W613" s="243"/>
      <c r="X613" s="243"/>
      <c r="Y613" s="243"/>
      <c r="Z613" s="243"/>
      <c r="AA613" s="243"/>
      <c r="AB613" s="243"/>
      <c r="AC613" s="243"/>
      <c r="AD613" s="243"/>
      <c r="AE613" s="243"/>
      <c r="AF613" s="243"/>
      <c r="AG613" s="243"/>
      <c r="AH613" s="243"/>
    </row>
    <row r="614">
      <c r="A614" s="243"/>
      <c r="B614" s="15"/>
      <c r="C614" s="15"/>
      <c r="D614" s="15"/>
      <c r="E614" s="15"/>
      <c r="F614" s="15"/>
      <c r="G614" s="243"/>
      <c r="H614" s="243"/>
      <c r="I614" s="243"/>
      <c r="J614" s="243"/>
      <c r="K614" s="243"/>
      <c r="L614" s="243"/>
      <c r="M614" s="243"/>
      <c r="N614" s="243"/>
      <c r="O614" s="243"/>
      <c r="P614" s="243"/>
      <c r="Q614" s="243"/>
      <c r="R614" s="243"/>
      <c r="S614" s="243"/>
      <c r="T614" s="274"/>
      <c r="U614" s="243"/>
      <c r="V614" s="243"/>
      <c r="W614" s="243"/>
      <c r="X614" s="243"/>
      <c r="Y614" s="243"/>
      <c r="Z614" s="243"/>
      <c r="AA614" s="243"/>
      <c r="AB614" s="243"/>
      <c r="AC614" s="243"/>
      <c r="AD614" s="243"/>
      <c r="AE614" s="243"/>
      <c r="AF614" s="243"/>
      <c r="AG614" s="243"/>
      <c r="AH614" s="243"/>
    </row>
    <row r="615">
      <c r="A615" s="243"/>
      <c r="B615" s="15"/>
      <c r="C615" s="15"/>
      <c r="D615" s="15"/>
      <c r="E615" s="15"/>
      <c r="F615" s="15"/>
      <c r="G615" s="243"/>
      <c r="H615" s="243"/>
      <c r="I615" s="243"/>
      <c r="J615" s="243"/>
      <c r="K615" s="243"/>
      <c r="L615" s="243"/>
      <c r="M615" s="243"/>
      <c r="N615" s="243"/>
      <c r="O615" s="243"/>
      <c r="P615" s="243"/>
      <c r="Q615" s="243"/>
      <c r="R615" s="243"/>
      <c r="S615" s="243"/>
      <c r="T615" s="274"/>
      <c r="U615" s="243"/>
      <c r="V615" s="243"/>
      <c r="W615" s="243"/>
      <c r="X615" s="243"/>
      <c r="Y615" s="243"/>
      <c r="Z615" s="243"/>
      <c r="AA615" s="243"/>
      <c r="AB615" s="243"/>
      <c r="AC615" s="243"/>
      <c r="AD615" s="243"/>
      <c r="AE615" s="243"/>
      <c r="AF615" s="243"/>
      <c r="AG615" s="243"/>
      <c r="AH615" s="243"/>
    </row>
    <row r="616">
      <c r="A616" s="243"/>
      <c r="B616" s="15"/>
      <c r="C616" s="15"/>
      <c r="D616" s="15"/>
      <c r="E616" s="15"/>
      <c r="F616" s="15"/>
      <c r="G616" s="243"/>
      <c r="H616" s="243"/>
      <c r="I616" s="243"/>
      <c r="J616" s="243"/>
      <c r="K616" s="243"/>
      <c r="L616" s="243"/>
      <c r="M616" s="243"/>
      <c r="N616" s="243"/>
      <c r="O616" s="243"/>
      <c r="P616" s="243"/>
      <c r="Q616" s="243"/>
      <c r="R616" s="243"/>
      <c r="S616" s="243"/>
      <c r="T616" s="274"/>
      <c r="U616" s="243"/>
      <c r="V616" s="243"/>
      <c r="W616" s="243"/>
      <c r="X616" s="243"/>
      <c r="Y616" s="243"/>
      <c r="Z616" s="243"/>
      <c r="AA616" s="243"/>
      <c r="AB616" s="243"/>
      <c r="AC616" s="243"/>
      <c r="AD616" s="243"/>
      <c r="AE616" s="243"/>
      <c r="AF616" s="243"/>
      <c r="AG616" s="243"/>
      <c r="AH616" s="243"/>
    </row>
    <row r="617">
      <c r="A617" s="243"/>
      <c r="B617" s="15"/>
      <c r="C617" s="15"/>
      <c r="D617" s="15"/>
      <c r="E617" s="15"/>
      <c r="F617" s="15"/>
      <c r="G617" s="243"/>
      <c r="H617" s="243"/>
      <c r="I617" s="243"/>
      <c r="J617" s="243"/>
      <c r="K617" s="243"/>
      <c r="L617" s="243"/>
      <c r="M617" s="243"/>
      <c r="N617" s="243"/>
      <c r="O617" s="243"/>
      <c r="P617" s="243"/>
      <c r="Q617" s="243"/>
      <c r="R617" s="243"/>
      <c r="S617" s="243"/>
      <c r="T617" s="274"/>
      <c r="U617" s="243"/>
      <c r="V617" s="243"/>
      <c r="W617" s="243"/>
      <c r="X617" s="243"/>
      <c r="Y617" s="243"/>
      <c r="Z617" s="243"/>
      <c r="AA617" s="243"/>
      <c r="AB617" s="243"/>
      <c r="AC617" s="243"/>
      <c r="AD617" s="243"/>
      <c r="AE617" s="243"/>
      <c r="AF617" s="243"/>
      <c r="AG617" s="243"/>
      <c r="AH617" s="243"/>
    </row>
    <row r="618">
      <c r="A618" s="243"/>
      <c r="B618" s="15"/>
      <c r="C618" s="15"/>
      <c r="D618" s="15"/>
      <c r="E618" s="15"/>
      <c r="F618" s="15"/>
      <c r="G618" s="243"/>
      <c r="H618" s="243"/>
      <c r="I618" s="243"/>
      <c r="J618" s="243"/>
      <c r="K618" s="243"/>
      <c r="L618" s="243"/>
      <c r="M618" s="243"/>
      <c r="N618" s="243"/>
      <c r="O618" s="243"/>
      <c r="P618" s="243"/>
      <c r="Q618" s="243"/>
      <c r="R618" s="243"/>
      <c r="S618" s="243"/>
      <c r="T618" s="274"/>
      <c r="U618" s="243"/>
      <c r="V618" s="243"/>
      <c r="W618" s="243"/>
      <c r="X618" s="243"/>
      <c r="Y618" s="243"/>
      <c r="Z618" s="243"/>
      <c r="AA618" s="243"/>
      <c r="AB618" s="243"/>
      <c r="AC618" s="243"/>
      <c r="AD618" s="243"/>
      <c r="AE618" s="243"/>
      <c r="AF618" s="243"/>
      <c r="AG618" s="243"/>
      <c r="AH618" s="243"/>
    </row>
    <row r="619">
      <c r="A619" s="243"/>
      <c r="B619" s="15"/>
      <c r="C619" s="15"/>
      <c r="D619" s="15"/>
      <c r="E619" s="15"/>
      <c r="F619" s="15"/>
      <c r="G619" s="243"/>
      <c r="H619" s="243"/>
      <c r="I619" s="243"/>
      <c r="J619" s="243"/>
      <c r="K619" s="243"/>
      <c r="L619" s="243"/>
      <c r="M619" s="243"/>
      <c r="N619" s="243"/>
      <c r="O619" s="243"/>
      <c r="P619" s="243"/>
      <c r="Q619" s="243"/>
      <c r="R619" s="243"/>
      <c r="S619" s="243"/>
      <c r="T619" s="274"/>
      <c r="U619" s="243"/>
      <c r="V619" s="243"/>
      <c r="W619" s="243"/>
      <c r="X619" s="243"/>
      <c r="Y619" s="243"/>
      <c r="Z619" s="243"/>
      <c r="AA619" s="243"/>
      <c r="AB619" s="243"/>
      <c r="AC619" s="243"/>
      <c r="AD619" s="243"/>
      <c r="AE619" s="243"/>
      <c r="AF619" s="243"/>
      <c r="AG619" s="243"/>
      <c r="AH619" s="243"/>
    </row>
    <row r="620">
      <c r="A620" s="243"/>
      <c r="B620" s="15"/>
      <c r="C620" s="15"/>
      <c r="D620" s="15"/>
      <c r="E620" s="15"/>
      <c r="F620" s="15"/>
      <c r="G620" s="243"/>
      <c r="H620" s="243"/>
      <c r="I620" s="243"/>
      <c r="J620" s="243"/>
      <c r="K620" s="243"/>
      <c r="L620" s="243"/>
      <c r="M620" s="243"/>
      <c r="N620" s="243"/>
      <c r="O620" s="243"/>
      <c r="P620" s="243"/>
      <c r="Q620" s="243"/>
      <c r="R620" s="243"/>
      <c r="S620" s="243"/>
      <c r="T620" s="274"/>
      <c r="U620" s="243"/>
      <c r="V620" s="243"/>
      <c r="W620" s="243"/>
      <c r="X620" s="243"/>
      <c r="Y620" s="243"/>
      <c r="Z620" s="243"/>
      <c r="AA620" s="243"/>
      <c r="AB620" s="243"/>
      <c r="AC620" s="243"/>
      <c r="AD620" s="243"/>
      <c r="AE620" s="243"/>
      <c r="AF620" s="243"/>
      <c r="AG620" s="243"/>
      <c r="AH620" s="243"/>
    </row>
    <row r="621">
      <c r="A621" s="243"/>
      <c r="B621" s="15"/>
      <c r="C621" s="15"/>
      <c r="D621" s="15"/>
      <c r="E621" s="15"/>
      <c r="F621" s="15"/>
      <c r="G621" s="243"/>
      <c r="H621" s="243"/>
      <c r="I621" s="243"/>
      <c r="J621" s="243"/>
      <c r="K621" s="243"/>
      <c r="L621" s="243"/>
      <c r="M621" s="243"/>
      <c r="N621" s="243"/>
      <c r="O621" s="243"/>
      <c r="P621" s="243"/>
      <c r="Q621" s="243"/>
      <c r="R621" s="243"/>
      <c r="S621" s="243"/>
      <c r="T621" s="274"/>
      <c r="U621" s="243"/>
      <c r="V621" s="243"/>
      <c r="W621" s="243"/>
      <c r="X621" s="243"/>
      <c r="Y621" s="243"/>
      <c r="Z621" s="243"/>
      <c r="AA621" s="243"/>
      <c r="AB621" s="243"/>
      <c r="AC621" s="243"/>
      <c r="AD621" s="243"/>
      <c r="AE621" s="243"/>
      <c r="AF621" s="243"/>
      <c r="AG621" s="243"/>
      <c r="AH621" s="243"/>
    </row>
    <row r="622">
      <c r="A622" s="243"/>
      <c r="B622" s="15"/>
      <c r="C622" s="15"/>
      <c r="D622" s="15"/>
      <c r="E622" s="15"/>
      <c r="F622" s="15"/>
      <c r="G622" s="243"/>
      <c r="H622" s="243"/>
      <c r="I622" s="243"/>
      <c r="J622" s="243"/>
      <c r="K622" s="243"/>
      <c r="L622" s="243"/>
      <c r="M622" s="243"/>
      <c r="N622" s="243"/>
      <c r="O622" s="243"/>
      <c r="P622" s="243"/>
      <c r="Q622" s="243"/>
      <c r="R622" s="243"/>
      <c r="S622" s="243"/>
      <c r="T622" s="274"/>
      <c r="U622" s="243"/>
      <c r="V622" s="243"/>
      <c r="W622" s="243"/>
      <c r="X622" s="243"/>
      <c r="Y622" s="243"/>
      <c r="Z622" s="243"/>
      <c r="AA622" s="243"/>
      <c r="AB622" s="243"/>
      <c r="AC622" s="243"/>
      <c r="AD622" s="243"/>
      <c r="AE622" s="243"/>
      <c r="AF622" s="243"/>
      <c r="AG622" s="243"/>
      <c r="AH622" s="243"/>
    </row>
    <row r="623">
      <c r="A623" s="243"/>
      <c r="B623" s="15"/>
      <c r="C623" s="15"/>
      <c r="D623" s="15"/>
      <c r="E623" s="15"/>
      <c r="F623" s="15"/>
      <c r="G623" s="243"/>
      <c r="H623" s="243"/>
      <c r="I623" s="243"/>
      <c r="J623" s="243"/>
      <c r="K623" s="243"/>
      <c r="L623" s="243"/>
      <c r="M623" s="243"/>
      <c r="N623" s="243"/>
      <c r="O623" s="243"/>
      <c r="P623" s="243"/>
      <c r="Q623" s="243"/>
      <c r="R623" s="243"/>
      <c r="S623" s="243"/>
      <c r="T623" s="274"/>
      <c r="U623" s="243"/>
      <c r="V623" s="243"/>
      <c r="W623" s="243"/>
      <c r="X623" s="243"/>
      <c r="Y623" s="243"/>
      <c r="Z623" s="243"/>
      <c r="AA623" s="243"/>
      <c r="AB623" s="243"/>
      <c r="AC623" s="243"/>
      <c r="AD623" s="243"/>
      <c r="AE623" s="243"/>
      <c r="AF623" s="243"/>
      <c r="AG623" s="243"/>
      <c r="AH623" s="243"/>
    </row>
    <row r="624">
      <c r="A624" s="243"/>
      <c r="B624" s="15"/>
      <c r="C624" s="15"/>
      <c r="D624" s="15"/>
      <c r="E624" s="15"/>
      <c r="F624" s="15"/>
      <c r="G624" s="243"/>
      <c r="H624" s="243"/>
      <c r="I624" s="243"/>
      <c r="J624" s="243"/>
      <c r="K624" s="243"/>
      <c r="L624" s="243"/>
      <c r="M624" s="243"/>
      <c r="N624" s="243"/>
      <c r="O624" s="243"/>
      <c r="P624" s="243"/>
      <c r="Q624" s="243"/>
      <c r="R624" s="243"/>
      <c r="S624" s="243"/>
      <c r="T624" s="274"/>
      <c r="U624" s="243"/>
      <c r="V624" s="243"/>
      <c r="W624" s="243"/>
      <c r="X624" s="243"/>
      <c r="Y624" s="243"/>
      <c r="Z624" s="243"/>
      <c r="AA624" s="243"/>
      <c r="AB624" s="243"/>
      <c r="AC624" s="243"/>
      <c r="AD624" s="243"/>
      <c r="AE624" s="243"/>
      <c r="AF624" s="243"/>
      <c r="AG624" s="243"/>
      <c r="AH624" s="243"/>
    </row>
    <row r="625">
      <c r="A625" s="243"/>
      <c r="B625" s="15"/>
      <c r="C625" s="15"/>
      <c r="D625" s="15"/>
      <c r="E625" s="15"/>
      <c r="F625" s="15"/>
      <c r="G625" s="243"/>
      <c r="H625" s="243"/>
      <c r="I625" s="243"/>
      <c r="J625" s="243"/>
      <c r="K625" s="243"/>
      <c r="L625" s="243"/>
      <c r="M625" s="243"/>
      <c r="N625" s="243"/>
      <c r="O625" s="243"/>
      <c r="P625" s="243"/>
      <c r="Q625" s="243"/>
      <c r="R625" s="243"/>
      <c r="S625" s="243"/>
      <c r="T625" s="274"/>
      <c r="U625" s="243"/>
      <c r="V625" s="243"/>
      <c r="W625" s="243"/>
      <c r="X625" s="243"/>
      <c r="Y625" s="243"/>
      <c r="Z625" s="243"/>
      <c r="AA625" s="243"/>
      <c r="AB625" s="243"/>
      <c r="AC625" s="243"/>
      <c r="AD625" s="243"/>
      <c r="AE625" s="243"/>
      <c r="AF625" s="243"/>
      <c r="AG625" s="243"/>
      <c r="AH625" s="243"/>
    </row>
    <row r="626">
      <c r="A626" s="243"/>
      <c r="B626" s="15"/>
      <c r="C626" s="15"/>
      <c r="D626" s="15"/>
      <c r="E626" s="15"/>
      <c r="F626" s="15"/>
      <c r="G626" s="243"/>
      <c r="H626" s="243"/>
      <c r="I626" s="243"/>
      <c r="J626" s="243"/>
      <c r="K626" s="243"/>
      <c r="L626" s="243"/>
      <c r="M626" s="243"/>
      <c r="N626" s="243"/>
      <c r="O626" s="243"/>
      <c r="P626" s="243"/>
      <c r="Q626" s="243"/>
      <c r="R626" s="243"/>
      <c r="S626" s="243"/>
      <c r="T626" s="274"/>
      <c r="U626" s="243"/>
      <c r="V626" s="243"/>
      <c r="W626" s="243"/>
      <c r="X626" s="243"/>
      <c r="Y626" s="243"/>
      <c r="Z626" s="243"/>
      <c r="AA626" s="243"/>
      <c r="AB626" s="243"/>
      <c r="AC626" s="243"/>
      <c r="AD626" s="243"/>
      <c r="AE626" s="243"/>
      <c r="AF626" s="243"/>
      <c r="AG626" s="243"/>
      <c r="AH626" s="243"/>
    </row>
    <row r="627">
      <c r="A627" s="243"/>
      <c r="B627" s="15"/>
      <c r="C627" s="15"/>
      <c r="D627" s="15"/>
      <c r="E627" s="15"/>
      <c r="F627" s="15"/>
      <c r="G627" s="243"/>
      <c r="H627" s="243"/>
      <c r="I627" s="243"/>
      <c r="J627" s="243"/>
      <c r="K627" s="243"/>
      <c r="L627" s="243"/>
      <c r="M627" s="243"/>
      <c r="N627" s="243"/>
      <c r="O627" s="243"/>
      <c r="P627" s="243"/>
      <c r="Q627" s="243"/>
      <c r="R627" s="243"/>
      <c r="S627" s="243"/>
      <c r="T627" s="274"/>
      <c r="U627" s="243"/>
      <c r="V627" s="243"/>
      <c r="W627" s="243"/>
      <c r="X627" s="243"/>
      <c r="Y627" s="243"/>
      <c r="Z627" s="243"/>
      <c r="AA627" s="243"/>
      <c r="AB627" s="243"/>
      <c r="AC627" s="243"/>
      <c r="AD627" s="243"/>
      <c r="AE627" s="243"/>
      <c r="AF627" s="243"/>
      <c r="AG627" s="243"/>
      <c r="AH627" s="243"/>
    </row>
    <row r="628">
      <c r="A628" s="243"/>
      <c r="B628" s="15"/>
      <c r="C628" s="15"/>
      <c r="D628" s="15"/>
      <c r="E628" s="15"/>
      <c r="F628" s="15"/>
      <c r="G628" s="243"/>
      <c r="H628" s="243"/>
      <c r="I628" s="243"/>
      <c r="J628" s="243"/>
      <c r="K628" s="243"/>
      <c r="L628" s="243"/>
      <c r="M628" s="243"/>
      <c r="N628" s="243"/>
      <c r="O628" s="243"/>
      <c r="P628" s="243"/>
      <c r="Q628" s="243"/>
      <c r="R628" s="243"/>
      <c r="S628" s="243"/>
      <c r="T628" s="274"/>
      <c r="U628" s="243"/>
      <c r="V628" s="243"/>
      <c r="W628" s="243"/>
      <c r="X628" s="243"/>
      <c r="Y628" s="243"/>
      <c r="Z628" s="243"/>
      <c r="AA628" s="243"/>
      <c r="AB628" s="243"/>
      <c r="AC628" s="243"/>
      <c r="AD628" s="243"/>
      <c r="AE628" s="243"/>
      <c r="AF628" s="243"/>
      <c r="AG628" s="243"/>
      <c r="AH628" s="243"/>
    </row>
    <row r="629">
      <c r="A629" s="243"/>
      <c r="B629" s="15"/>
      <c r="C629" s="15"/>
      <c r="D629" s="15"/>
      <c r="E629" s="15"/>
      <c r="F629" s="15"/>
      <c r="G629" s="243"/>
      <c r="H629" s="243"/>
      <c r="I629" s="243"/>
      <c r="J629" s="243"/>
      <c r="K629" s="243"/>
      <c r="L629" s="243"/>
      <c r="M629" s="243"/>
      <c r="N629" s="243"/>
      <c r="O629" s="243"/>
      <c r="P629" s="243"/>
      <c r="Q629" s="243"/>
      <c r="R629" s="243"/>
      <c r="S629" s="243"/>
      <c r="T629" s="274"/>
      <c r="U629" s="243"/>
      <c r="V629" s="243"/>
      <c r="W629" s="243"/>
      <c r="X629" s="243"/>
      <c r="Y629" s="243"/>
      <c r="Z629" s="243"/>
      <c r="AA629" s="243"/>
      <c r="AB629" s="243"/>
      <c r="AC629" s="243"/>
      <c r="AD629" s="243"/>
      <c r="AE629" s="243"/>
      <c r="AF629" s="243"/>
      <c r="AG629" s="243"/>
      <c r="AH629" s="243"/>
    </row>
    <row r="630">
      <c r="A630" s="243"/>
      <c r="B630" s="15"/>
      <c r="C630" s="15"/>
      <c r="D630" s="15"/>
      <c r="E630" s="15"/>
      <c r="F630" s="15"/>
      <c r="G630" s="243"/>
      <c r="H630" s="243"/>
      <c r="I630" s="243"/>
      <c r="J630" s="243"/>
      <c r="K630" s="243"/>
      <c r="L630" s="243"/>
      <c r="M630" s="243"/>
      <c r="N630" s="243"/>
      <c r="O630" s="243"/>
      <c r="P630" s="243"/>
      <c r="Q630" s="243"/>
      <c r="R630" s="243"/>
      <c r="S630" s="243"/>
      <c r="T630" s="274"/>
      <c r="U630" s="243"/>
      <c r="V630" s="243"/>
      <c r="W630" s="243"/>
      <c r="X630" s="243"/>
      <c r="Y630" s="243"/>
      <c r="Z630" s="243"/>
      <c r="AA630" s="243"/>
      <c r="AB630" s="243"/>
      <c r="AC630" s="243"/>
      <c r="AD630" s="243"/>
      <c r="AE630" s="243"/>
      <c r="AF630" s="243"/>
      <c r="AG630" s="243"/>
      <c r="AH630" s="243"/>
    </row>
    <row r="631">
      <c r="A631" s="243"/>
      <c r="B631" s="15"/>
      <c r="C631" s="15"/>
      <c r="D631" s="15"/>
      <c r="E631" s="15"/>
      <c r="F631" s="15"/>
      <c r="G631" s="243"/>
      <c r="H631" s="243"/>
      <c r="I631" s="243"/>
      <c r="J631" s="243"/>
      <c r="K631" s="243"/>
      <c r="L631" s="243"/>
      <c r="M631" s="243"/>
      <c r="N631" s="243"/>
      <c r="O631" s="243"/>
      <c r="P631" s="243"/>
      <c r="Q631" s="243"/>
      <c r="R631" s="243"/>
      <c r="S631" s="243"/>
      <c r="T631" s="274"/>
      <c r="U631" s="243"/>
      <c r="V631" s="243"/>
      <c r="W631" s="243"/>
      <c r="X631" s="243"/>
      <c r="Y631" s="243"/>
      <c r="Z631" s="243"/>
      <c r="AA631" s="243"/>
      <c r="AB631" s="243"/>
      <c r="AC631" s="243"/>
      <c r="AD631" s="243"/>
      <c r="AE631" s="243"/>
      <c r="AF631" s="243"/>
      <c r="AG631" s="243"/>
      <c r="AH631" s="243"/>
    </row>
    <row r="632">
      <c r="A632" s="243"/>
      <c r="B632" s="15"/>
      <c r="C632" s="15"/>
      <c r="D632" s="15"/>
      <c r="E632" s="15"/>
      <c r="F632" s="15"/>
      <c r="G632" s="243"/>
      <c r="H632" s="243"/>
      <c r="I632" s="243"/>
      <c r="J632" s="243"/>
      <c r="K632" s="243"/>
      <c r="L632" s="243"/>
      <c r="M632" s="243"/>
      <c r="N632" s="243"/>
      <c r="O632" s="243"/>
      <c r="P632" s="243"/>
      <c r="Q632" s="243"/>
      <c r="R632" s="243"/>
      <c r="S632" s="243"/>
      <c r="T632" s="274"/>
      <c r="U632" s="243"/>
      <c r="V632" s="243"/>
      <c r="W632" s="243"/>
      <c r="X632" s="243"/>
      <c r="Y632" s="243"/>
      <c r="Z632" s="243"/>
      <c r="AA632" s="243"/>
      <c r="AB632" s="243"/>
      <c r="AC632" s="243"/>
      <c r="AD632" s="243"/>
      <c r="AE632" s="243"/>
      <c r="AF632" s="243"/>
      <c r="AG632" s="243"/>
      <c r="AH632" s="243"/>
    </row>
    <row r="633">
      <c r="A633" s="243"/>
      <c r="B633" s="15"/>
      <c r="C633" s="15"/>
      <c r="D633" s="15"/>
      <c r="E633" s="15"/>
      <c r="F633" s="15"/>
      <c r="G633" s="243"/>
      <c r="H633" s="243"/>
      <c r="I633" s="243"/>
      <c r="J633" s="243"/>
      <c r="K633" s="243"/>
      <c r="L633" s="243"/>
      <c r="M633" s="243"/>
      <c r="N633" s="243"/>
      <c r="O633" s="243"/>
      <c r="P633" s="243"/>
      <c r="Q633" s="243"/>
      <c r="R633" s="243"/>
      <c r="S633" s="243"/>
      <c r="T633" s="274"/>
      <c r="U633" s="243"/>
      <c r="V633" s="243"/>
      <c r="W633" s="243"/>
      <c r="X633" s="243"/>
      <c r="Y633" s="243"/>
      <c r="Z633" s="243"/>
      <c r="AA633" s="243"/>
      <c r="AB633" s="243"/>
      <c r="AC633" s="243"/>
      <c r="AD633" s="243"/>
      <c r="AE633" s="243"/>
      <c r="AF633" s="243"/>
      <c r="AG633" s="243"/>
      <c r="AH633" s="243"/>
    </row>
    <row r="634">
      <c r="A634" s="243"/>
      <c r="B634" s="15"/>
      <c r="C634" s="15"/>
      <c r="D634" s="15"/>
      <c r="E634" s="15"/>
      <c r="F634" s="15"/>
      <c r="G634" s="243"/>
      <c r="H634" s="243"/>
      <c r="I634" s="243"/>
      <c r="J634" s="243"/>
      <c r="K634" s="243"/>
      <c r="L634" s="243"/>
      <c r="M634" s="243"/>
      <c r="N634" s="243"/>
      <c r="O634" s="243"/>
      <c r="P634" s="243"/>
      <c r="Q634" s="243"/>
      <c r="R634" s="243"/>
      <c r="S634" s="243"/>
      <c r="T634" s="274"/>
      <c r="U634" s="243"/>
      <c r="V634" s="243"/>
      <c r="W634" s="243"/>
      <c r="X634" s="243"/>
      <c r="Y634" s="243"/>
      <c r="Z634" s="243"/>
      <c r="AA634" s="243"/>
      <c r="AB634" s="243"/>
      <c r="AC634" s="243"/>
      <c r="AD634" s="243"/>
      <c r="AE634" s="243"/>
      <c r="AF634" s="243"/>
      <c r="AG634" s="243"/>
      <c r="AH634" s="243"/>
    </row>
    <row r="635">
      <c r="A635" s="243"/>
      <c r="B635" s="15"/>
      <c r="C635" s="15"/>
      <c r="D635" s="15"/>
      <c r="E635" s="15"/>
      <c r="F635" s="15"/>
      <c r="G635" s="243"/>
      <c r="H635" s="243"/>
      <c r="I635" s="243"/>
      <c r="J635" s="243"/>
      <c r="K635" s="243"/>
      <c r="L635" s="243"/>
      <c r="M635" s="243"/>
      <c r="N635" s="243"/>
      <c r="O635" s="243"/>
      <c r="P635" s="243"/>
      <c r="Q635" s="243"/>
      <c r="R635" s="243"/>
      <c r="S635" s="243"/>
      <c r="T635" s="274"/>
      <c r="U635" s="243"/>
      <c r="V635" s="243"/>
      <c r="W635" s="243"/>
      <c r="X635" s="243"/>
      <c r="Y635" s="243"/>
      <c r="Z635" s="243"/>
      <c r="AA635" s="243"/>
      <c r="AB635" s="243"/>
      <c r="AC635" s="243"/>
      <c r="AD635" s="243"/>
      <c r="AE635" s="243"/>
      <c r="AF635" s="243"/>
      <c r="AG635" s="243"/>
      <c r="AH635" s="243"/>
    </row>
    <row r="636">
      <c r="A636" s="243"/>
      <c r="B636" s="15"/>
      <c r="C636" s="15"/>
      <c r="D636" s="15"/>
      <c r="E636" s="15"/>
      <c r="F636" s="15"/>
      <c r="G636" s="243"/>
      <c r="H636" s="243"/>
      <c r="I636" s="243"/>
      <c r="J636" s="243"/>
      <c r="K636" s="243"/>
      <c r="L636" s="243"/>
      <c r="M636" s="243"/>
      <c r="N636" s="243"/>
      <c r="O636" s="243"/>
      <c r="P636" s="243"/>
      <c r="Q636" s="243"/>
      <c r="R636" s="243"/>
      <c r="S636" s="243"/>
      <c r="T636" s="274"/>
      <c r="U636" s="243"/>
      <c r="V636" s="243"/>
      <c r="W636" s="243"/>
      <c r="X636" s="243"/>
      <c r="Y636" s="243"/>
      <c r="Z636" s="243"/>
      <c r="AA636" s="243"/>
      <c r="AB636" s="243"/>
      <c r="AC636" s="243"/>
      <c r="AD636" s="243"/>
      <c r="AE636" s="243"/>
      <c r="AF636" s="243"/>
      <c r="AG636" s="243"/>
      <c r="AH636" s="243"/>
    </row>
    <row r="637">
      <c r="A637" s="243"/>
      <c r="B637" s="15"/>
      <c r="C637" s="15"/>
      <c r="D637" s="15"/>
      <c r="E637" s="15"/>
      <c r="F637" s="15"/>
      <c r="G637" s="243"/>
      <c r="H637" s="243"/>
      <c r="I637" s="243"/>
      <c r="J637" s="243"/>
      <c r="K637" s="243"/>
      <c r="L637" s="243"/>
      <c r="M637" s="243"/>
      <c r="N637" s="243"/>
      <c r="O637" s="243"/>
      <c r="P637" s="243"/>
      <c r="Q637" s="243"/>
      <c r="R637" s="243"/>
      <c r="S637" s="243"/>
      <c r="T637" s="274"/>
      <c r="U637" s="243"/>
      <c r="V637" s="243"/>
      <c r="W637" s="243"/>
      <c r="X637" s="243"/>
      <c r="Y637" s="243"/>
      <c r="Z637" s="243"/>
      <c r="AA637" s="243"/>
      <c r="AB637" s="243"/>
      <c r="AC637" s="243"/>
      <c r="AD637" s="243"/>
      <c r="AE637" s="243"/>
      <c r="AF637" s="243"/>
      <c r="AG637" s="243"/>
      <c r="AH637" s="243"/>
    </row>
    <row r="638">
      <c r="A638" s="243"/>
      <c r="B638" s="15"/>
      <c r="C638" s="15"/>
      <c r="D638" s="15"/>
      <c r="E638" s="15"/>
      <c r="F638" s="15"/>
      <c r="G638" s="243"/>
      <c r="H638" s="243"/>
      <c r="I638" s="243"/>
      <c r="J638" s="243"/>
      <c r="K638" s="243"/>
      <c r="L638" s="243"/>
      <c r="M638" s="243"/>
      <c r="N638" s="243"/>
      <c r="O638" s="243"/>
      <c r="P638" s="243"/>
      <c r="Q638" s="243"/>
      <c r="R638" s="243"/>
      <c r="S638" s="243"/>
      <c r="T638" s="274"/>
      <c r="U638" s="243"/>
      <c r="V638" s="243"/>
      <c r="W638" s="243"/>
      <c r="X638" s="243"/>
      <c r="Y638" s="243"/>
      <c r="Z638" s="243"/>
      <c r="AA638" s="243"/>
      <c r="AB638" s="243"/>
      <c r="AC638" s="243"/>
      <c r="AD638" s="243"/>
      <c r="AE638" s="243"/>
      <c r="AF638" s="243"/>
      <c r="AG638" s="243"/>
      <c r="AH638" s="243"/>
    </row>
    <row r="639">
      <c r="A639" s="243"/>
      <c r="B639" s="15"/>
      <c r="C639" s="15"/>
      <c r="D639" s="15"/>
      <c r="E639" s="15"/>
      <c r="F639" s="15"/>
      <c r="G639" s="243"/>
      <c r="H639" s="243"/>
      <c r="I639" s="243"/>
      <c r="J639" s="243"/>
      <c r="K639" s="243"/>
      <c r="L639" s="243"/>
      <c r="M639" s="243"/>
      <c r="N639" s="243"/>
      <c r="O639" s="243"/>
      <c r="P639" s="243"/>
      <c r="Q639" s="243"/>
      <c r="R639" s="243"/>
      <c r="S639" s="243"/>
      <c r="T639" s="274"/>
      <c r="U639" s="243"/>
      <c r="V639" s="243"/>
      <c r="W639" s="243"/>
      <c r="X639" s="243"/>
      <c r="Y639" s="243"/>
      <c r="Z639" s="243"/>
      <c r="AA639" s="243"/>
      <c r="AB639" s="243"/>
      <c r="AC639" s="243"/>
      <c r="AD639" s="243"/>
      <c r="AE639" s="243"/>
      <c r="AF639" s="243"/>
      <c r="AG639" s="243"/>
      <c r="AH639" s="243"/>
    </row>
    <row r="640">
      <c r="A640" s="243"/>
      <c r="B640" s="15"/>
      <c r="C640" s="15"/>
      <c r="D640" s="15"/>
      <c r="E640" s="15"/>
      <c r="F640" s="15"/>
      <c r="G640" s="243"/>
      <c r="H640" s="243"/>
      <c r="I640" s="243"/>
      <c r="J640" s="243"/>
      <c r="K640" s="243"/>
      <c r="L640" s="243"/>
      <c r="M640" s="243"/>
      <c r="N640" s="243"/>
      <c r="O640" s="243"/>
      <c r="P640" s="243"/>
      <c r="Q640" s="243"/>
      <c r="R640" s="243"/>
      <c r="S640" s="243"/>
      <c r="T640" s="274"/>
      <c r="U640" s="243"/>
      <c r="V640" s="243"/>
      <c r="W640" s="243"/>
      <c r="X640" s="243"/>
      <c r="Y640" s="243"/>
      <c r="Z640" s="243"/>
      <c r="AA640" s="243"/>
      <c r="AB640" s="243"/>
      <c r="AC640" s="243"/>
      <c r="AD640" s="243"/>
      <c r="AE640" s="243"/>
      <c r="AF640" s="243"/>
      <c r="AG640" s="243"/>
      <c r="AH640" s="243"/>
    </row>
    <row r="641">
      <c r="A641" s="243"/>
      <c r="B641" s="15"/>
      <c r="C641" s="15"/>
      <c r="D641" s="15"/>
      <c r="E641" s="15"/>
      <c r="F641" s="15"/>
      <c r="G641" s="243"/>
      <c r="H641" s="243"/>
      <c r="I641" s="243"/>
      <c r="J641" s="243"/>
      <c r="K641" s="243"/>
      <c r="L641" s="243"/>
      <c r="M641" s="243"/>
      <c r="N641" s="243"/>
      <c r="O641" s="243"/>
      <c r="P641" s="243"/>
      <c r="Q641" s="243"/>
      <c r="R641" s="243"/>
      <c r="S641" s="243"/>
      <c r="T641" s="274"/>
      <c r="U641" s="243"/>
      <c r="V641" s="243"/>
      <c r="W641" s="243"/>
      <c r="X641" s="243"/>
      <c r="Y641" s="243"/>
      <c r="Z641" s="243"/>
      <c r="AA641" s="243"/>
      <c r="AB641" s="243"/>
      <c r="AC641" s="243"/>
      <c r="AD641" s="243"/>
      <c r="AE641" s="243"/>
      <c r="AF641" s="243"/>
      <c r="AG641" s="243"/>
      <c r="AH641" s="243"/>
    </row>
    <row r="642">
      <c r="A642" s="243"/>
      <c r="B642" s="15"/>
      <c r="C642" s="15"/>
      <c r="D642" s="15"/>
      <c r="E642" s="15"/>
      <c r="F642" s="15"/>
      <c r="G642" s="243"/>
      <c r="H642" s="243"/>
      <c r="I642" s="243"/>
      <c r="J642" s="243"/>
      <c r="K642" s="243"/>
      <c r="L642" s="243"/>
      <c r="M642" s="243"/>
      <c r="N642" s="243"/>
      <c r="O642" s="243"/>
      <c r="P642" s="243"/>
      <c r="Q642" s="243"/>
      <c r="R642" s="243"/>
      <c r="S642" s="243"/>
      <c r="T642" s="274"/>
      <c r="U642" s="243"/>
      <c r="V642" s="243"/>
      <c r="W642" s="243"/>
      <c r="X642" s="243"/>
      <c r="Y642" s="243"/>
      <c r="Z642" s="243"/>
      <c r="AA642" s="243"/>
      <c r="AB642" s="243"/>
      <c r="AC642" s="243"/>
      <c r="AD642" s="243"/>
      <c r="AE642" s="243"/>
      <c r="AF642" s="243"/>
      <c r="AG642" s="243"/>
      <c r="AH642" s="243"/>
    </row>
    <row r="643">
      <c r="A643" s="243"/>
      <c r="B643" s="15"/>
      <c r="C643" s="15"/>
      <c r="D643" s="15"/>
      <c r="E643" s="15"/>
      <c r="F643" s="15"/>
      <c r="G643" s="243"/>
      <c r="H643" s="243"/>
      <c r="I643" s="243"/>
      <c r="J643" s="243"/>
      <c r="K643" s="243"/>
      <c r="L643" s="243"/>
      <c r="M643" s="243"/>
      <c r="N643" s="243"/>
      <c r="O643" s="243"/>
      <c r="P643" s="243"/>
      <c r="Q643" s="243"/>
      <c r="R643" s="243"/>
      <c r="S643" s="243"/>
      <c r="T643" s="274"/>
      <c r="U643" s="243"/>
      <c r="V643" s="243"/>
      <c r="W643" s="243"/>
      <c r="X643" s="243"/>
      <c r="Y643" s="243"/>
      <c r="Z643" s="243"/>
      <c r="AA643" s="243"/>
      <c r="AB643" s="243"/>
      <c r="AC643" s="243"/>
      <c r="AD643" s="243"/>
      <c r="AE643" s="243"/>
      <c r="AF643" s="243"/>
      <c r="AG643" s="243"/>
      <c r="AH643" s="243"/>
    </row>
    <row r="644">
      <c r="A644" s="243"/>
      <c r="B644" s="15"/>
      <c r="C644" s="15"/>
      <c r="D644" s="15"/>
      <c r="E644" s="15"/>
      <c r="F644" s="15"/>
      <c r="G644" s="243"/>
      <c r="H644" s="243"/>
      <c r="I644" s="243"/>
      <c r="J644" s="243"/>
      <c r="K644" s="243"/>
      <c r="L644" s="243"/>
      <c r="M644" s="243"/>
      <c r="N644" s="243"/>
      <c r="O644" s="243"/>
      <c r="P644" s="243"/>
      <c r="Q644" s="243"/>
      <c r="R644" s="243"/>
      <c r="S644" s="243"/>
      <c r="T644" s="274"/>
      <c r="U644" s="243"/>
      <c r="V644" s="243"/>
      <c r="W644" s="243"/>
      <c r="X644" s="243"/>
      <c r="Y644" s="243"/>
      <c r="Z644" s="243"/>
      <c r="AA644" s="243"/>
      <c r="AB644" s="243"/>
      <c r="AC644" s="243"/>
      <c r="AD644" s="243"/>
      <c r="AE644" s="243"/>
      <c r="AF644" s="243"/>
      <c r="AG644" s="243"/>
      <c r="AH644" s="243"/>
    </row>
    <row r="645">
      <c r="A645" s="243"/>
      <c r="B645" s="15"/>
      <c r="C645" s="15"/>
      <c r="D645" s="15"/>
      <c r="E645" s="15"/>
      <c r="F645" s="15"/>
      <c r="G645" s="243"/>
      <c r="H645" s="243"/>
      <c r="I645" s="243"/>
      <c r="J645" s="243"/>
      <c r="K645" s="243"/>
      <c r="L645" s="243"/>
      <c r="M645" s="243"/>
      <c r="N645" s="243"/>
      <c r="O645" s="243"/>
      <c r="P645" s="243"/>
      <c r="Q645" s="243"/>
      <c r="R645" s="243"/>
      <c r="S645" s="243"/>
      <c r="T645" s="274"/>
      <c r="U645" s="243"/>
      <c r="V645" s="243"/>
      <c r="W645" s="243"/>
      <c r="X645" s="243"/>
      <c r="Y645" s="243"/>
      <c r="Z645" s="243"/>
      <c r="AA645" s="243"/>
      <c r="AB645" s="243"/>
      <c r="AC645" s="243"/>
      <c r="AD645" s="243"/>
      <c r="AE645" s="243"/>
      <c r="AF645" s="243"/>
      <c r="AG645" s="243"/>
      <c r="AH645" s="243"/>
    </row>
    <row r="646">
      <c r="A646" s="243"/>
      <c r="B646" s="15"/>
      <c r="C646" s="15"/>
      <c r="D646" s="15"/>
      <c r="E646" s="15"/>
      <c r="F646" s="15"/>
      <c r="G646" s="243"/>
      <c r="H646" s="243"/>
      <c r="I646" s="243"/>
      <c r="J646" s="243"/>
      <c r="K646" s="243"/>
      <c r="L646" s="243"/>
      <c r="M646" s="243"/>
      <c r="N646" s="243"/>
      <c r="O646" s="243"/>
      <c r="P646" s="243"/>
      <c r="Q646" s="243"/>
      <c r="R646" s="243"/>
      <c r="S646" s="243"/>
      <c r="T646" s="274"/>
      <c r="U646" s="243"/>
      <c r="V646" s="243"/>
      <c r="W646" s="243"/>
      <c r="X646" s="243"/>
      <c r="Y646" s="243"/>
      <c r="Z646" s="243"/>
      <c r="AA646" s="243"/>
      <c r="AB646" s="243"/>
      <c r="AC646" s="243"/>
      <c r="AD646" s="243"/>
      <c r="AE646" s="243"/>
      <c r="AF646" s="243"/>
      <c r="AG646" s="243"/>
      <c r="AH646" s="243"/>
    </row>
    <row r="647">
      <c r="A647" s="243"/>
      <c r="B647" s="15"/>
      <c r="C647" s="15"/>
      <c r="D647" s="15"/>
      <c r="E647" s="15"/>
      <c r="F647" s="15"/>
      <c r="G647" s="243"/>
      <c r="H647" s="243"/>
      <c r="I647" s="243"/>
      <c r="J647" s="243"/>
      <c r="K647" s="243"/>
      <c r="L647" s="243"/>
      <c r="M647" s="243"/>
      <c r="N647" s="243"/>
      <c r="O647" s="243"/>
      <c r="P647" s="243"/>
      <c r="Q647" s="243"/>
      <c r="R647" s="243"/>
      <c r="S647" s="243"/>
      <c r="T647" s="274"/>
      <c r="U647" s="243"/>
      <c r="V647" s="243"/>
      <c r="W647" s="243"/>
      <c r="X647" s="243"/>
      <c r="Y647" s="243"/>
      <c r="Z647" s="243"/>
      <c r="AA647" s="243"/>
      <c r="AB647" s="243"/>
      <c r="AC647" s="243"/>
      <c r="AD647" s="243"/>
      <c r="AE647" s="243"/>
      <c r="AF647" s="243"/>
      <c r="AG647" s="243"/>
      <c r="AH647" s="243"/>
    </row>
    <row r="648">
      <c r="A648" s="243"/>
      <c r="B648" s="15"/>
      <c r="C648" s="15"/>
      <c r="D648" s="15"/>
      <c r="E648" s="15"/>
      <c r="F648" s="15"/>
      <c r="G648" s="243"/>
      <c r="H648" s="243"/>
      <c r="I648" s="243"/>
      <c r="J648" s="243"/>
      <c r="K648" s="243"/>
      <c r="L648" s="243"/>
      <c r="M648" s="243"/>
      <c r="N648" s="243"/>
      <c r="O648" s="243"/>
      <c r="P648" s="243"/>
      <c r="Q648" s="243"/>
      <c r="R648" s="243"/>
      <c r="S648" s="243"/>
      <c r="T648" s="274"/>
      <c r="U648" s="243"/>
      <c r="V648" s="243"/>
      <c r="W648" s="243"/>
      <c r="X648" s="243"/>
      <c r="Y648" s="243"/>
      <c r="Z648" s="243"/>
      <c r="AA648" s="243"/>
      <c r="AB648" s="243"/>
      <c r="AC648" s="243"/>
      <c r="AD648" s="243"/>
      <c r="AE648" s="243"/>
      <c r="AF648" s="243"/>
      <c r="AG648" s="243"/>
      <c r="AH648" s="243"/>
    </row>
    <row r="649">
      <c r="A649" s="243"/>
      <c r="B649" s="15"/>
      <c r="C649" s="15"/>
      <c r="D649" s="15"/>
      <c r="E649" s="15"/>
      <c r="F649" s="15"/>
      <c r="G649" s="243"/>
      <c r="H649" s="243"/>
      <c r="I649" s="243"/>
      <c r="J649" s="243"/>
      <c r="K649" s="243"/>
      <c r="L649" s="243"/>
      <c r="M649" s="243"/>
      <c r="N649" s="243"/>
      <c r="O649" s="243"/>
      <c r="P649" s="243"/>
      <c r="Q649" s="243"/>
      <c r="R649" s="243"/>
      <c r="S649" s="243"/>
      <c r="T649" s="274"/>
      <c r="U649" s="243"/>
      <c r="V649" s="243"/>
      <c r="W649" s="243"/>
      <c r="X649" s="243"/>
      <c r="Y649" s="243"/>
      <c r="Z649" s="243"/>
      <c r="AA649" s="243"/>
      <c r="AB649" s="243"/>
      <c r="AC649" s="243"/>
      <c r="AD649" s="243"/>
      <c r="AE649" s="243"/>
      <c r="AF649" s="243"/>
      <c r="AG649" s="243"/>
      <c r="AH649" s="243"/>
    </row>
    <row r="650">
      <c r="A650" s="243"/>
      <c r="B650" s="15"/>
      <c r="C650" s="15"/>
      <c r="D650" s="15"/>
      <c r="E650" s="15"/>
      <c r="F650" s="15"/>
      <c r="G650" s="243"/>
      <c r="H650" s="243"/>
      <c r="I650" s="243"/>
      <c r="J650" s="243"/>
      <c r="K650" s="243"/>
      <c r="L650" s="243"/>
      <c r="M650" s="243"/>
      <c r="N650" s="243"/>
      <c r="O650" s="243"/>
      <c r="P650" s="243"/>
      <c r="Q650" s="243"/>
      <c r="R650" s="243"/>
      <c r="S650" s="243"/>
      <c r="T650" s="274"/>
      <c r="U650" s="243"/>
      <c r="V650" s="243"/>
      <c r="W650" s="243"/>
      <c r="X650" s="243"/>
      <c r="Y650" s="243"/>
      <c r="Z650" s="243"/>
      <c r="AA650" s="243"/>
      <c r="AB650" s="243"/>
      <c r="AC650" s="243"/>
      <c r="AD650" s="243"/>
      <c r="AE650" s="243"/>
      <c r="AF650" s="243"/>
      <c r="AG650" s="243"/>
      <c r="AH650" s="243"/>
    </row>
    <row r="651">
      <c r="A651" s="243"/>
      <c r="B651" s="15"/>
      <c r="C651" s="15"/>
      <c r="D651" s="15"/>
      <c r="E651" s="15"/>
      <c r="F651" s="15"/>
      <c r="G651" s="243"/>
      <c r="H651" s="243"/>
      <c r="I651" s="243"/>
      <c r="J651" s="243"/>
      <c r="K651" s="243"/>
      <c r="L651" s="243"/>
      <c r="M651" s="243"/>
      <c r="N651" s="243"/>
      <c r="O651" s="243"/>
      <c r="P651" s="243"/>
      <c r="Q651" s="243"/>
      <c r="R651" s="243"/>
      <c r="S651" s="243"/>
      <c r="T651" s="274"/>
      <c r="U651" s="243"/>
      <c r="V651" s="243"/>
      <c r="W651" s="243"/>
      <c r="X651" s="243"/>
      <c r="Y651" s="243"/>
      <c r="Z651" s="243"/>
      <c r="AA651" s="243"/>
      <c r="AB651" s="243"/>
      <c r="AC651" s="243"/>
      <c r="AD651" s="243"/>
      <c r="AE651" s="243"/>
      <c r="AF651" s="243"/>
      <c r="AG651" s="243"/>
      <c r="AH651" s="243"/>
    </row>
    <row r="652">
      <c r="A652" s="243"/>
      <c r="B652" s="15"/>
      <c r="C652" s="15"/>
      <c r="D652" s="15"/>
      <c r="E652" s="15"/>
      <c r="F652" s="15"/>
      <c r="G652" s="243"/>
      <c r="H652" s="243"/>
      <c r="I652" s="243"/>
      <c r="J652" s="243"/>
      <c r="K652" s="243"/>
      <c r="L652" s="243"/>
      <c r="M652" s="243"/>
      <c r="N652" s="243"/>
      <c r="O652" s="243"/>
      <c r="P652" s="243"/>
      <c r="Q652" s="243"/>
      <c r="R652" s="243"/>
      <c r="S652" s="243"/>
      <c r="T652" s="274"/>
      <c r="U652" s="243"/>
      <c r="V652" s="243"/>
      <c r="W652" s="243"/>
      <c r="X652" s="243"/>
      <c r="Y652" s="243"/>
      <c r="Z652" s="243"/>
      <c r="AA652" s="243"/>
      <c r="AB652" s="243"/>
      <c r="AC652" s="243"/>
      <c r="AD652" s="243"/>
      <c r="AE652" s="243"/>
      <c r="AF652" s="243"/>
      <c r="AG652" s="243"/>
      <c r="AH652" s="243"/>
    </row>
    <row r="653">
      <c r="A653" s="243"/>
      <c r="B653" s="15"/>
      <c r="C653" s="15"/>
      <c r="D653" s="15"/>
      <c r="E653" s="15"/>
      <c r="F653" s="15"/>
      <c r="G653" s="243"/>
      <c r="H653" s="243"/>
      <c r="I653" s="243"/>
      <c r="J653" s="243"/>
      <c r="K653" s="243"/>
      <c r="L653" s="243"/>
      <c r="M653" s="243"/>
      <c r="N653" s="243"/>
      <c r="O653" s="243"/>
      <c r="P653" s="243"/>
      <c r="Q653" s="243"/>
      <c r="R653" s="243"/>
      <c r="S653" s="243"/>
      <c r="T653" s="274"/>
      <c r="U653" s="243"/>
      <c r="V653" s="243"/>
      <c r="W653" s="243"/>
      <c r="X653" s="243"/>
      <c r="Y653" s="243"/>
      <c r="Z653" s="243"/>
      <c r="AA653" s="243"/>
      <c r="AB653" s="243"/>
      <c r="AC653" s="243"/>
      <c r="AD653" s="243"/>
      <c r="AE653" s="243"/>
      <c r="AF653" s="243"/>
      <c r="AG653" s="243"/>
      <c r="AH653" s="243"/>
    </row>
    <row r="654">
      <c r="A654" s="243"/>
      <c r="B654" s="15"/>
      <c r="C654" s="15"/>
      <c r="D654" s="15"/>
      <c r="E654" s="15"/>
      <c r="F654" s="15"/>
      <c r="G654" s="243"/>
      <c r="H654" s="243"/>
      <c r="I654" s="243"/>
      <c r="J654" s="243"/>
      <c r="K654" s="243"/>
      <c r="L654" s="243"/>
      <c r="M654" s="243"/>
      <c r="N654" s="243"/>
      <c r="O654" s="243"/>
      <c r="P654" s="243"/>
      <c r="Q654" s="243"/>
      <c r="R654" s="243"/>
      <c r="S654" s="243"/>
      <c r="T654" s="274"/>
      <c r="U654" s="243"/>
      <c r="V654" s="243"/>
      <c r="W654" s="243"/>
      <c r="X654" s="243"/>
      <c r="Y654" s="243"/>
      <c r="Z654" s="243"/>
      <c r="AA654" s="243"/>
      <c r="AB654" s="243"/>
      <c r="AC654" s="243"/>
      <c r="AD654" s="243"/>
      <c r="AE654" s="243"/>
      <c r="AF654" s="243"/>
      <c r="AG654" s="243"/>
      <c r="AH654" s="243"/>
    </row>
    <row r="655">
      <c r="A655" s="243"/>
      <c r="B655" s="15"/>
      <c r="C655" s="15"/>
      <c r="D655" s="15"/>
      <c r="E655" s="15"/>
      <c r="F655" s="15"/>
      <c r="G655" s="243"/>
      <c r="H655" s="243"/>
      <c r="I655" s="243"/>
      <c r="J655" s="243"/>
      <c r="K655" s="243"/>
      <c r="L655" s="243"/>
      <c r="M655" s="243"/>
      <c r="N655" s="243"/>
      <c r="O655" s="243"/>
      <c r="P655" s="243"/>
      <c r="Q655" s="243"/>
      <c r="R655" s="243"/>
      <c r="S655" s="243"/>
      <c r="T655" s="274"/>
      <c r="U655" s="243"/>
      <c r="V655" s="243"/>
      <c r="W655" s="243"/>
      <c r="X655" s="243"/>
      <c r="Y655" s="243"/>
      <c r="Z655" s="243"/>
      <c r="AA655" s="243"/>
      <c r="AB655" s="243"/>
      <c r="AC655" s="243"/>
      <c r="AD655" s="243"/>
      <c r="AE655" s="243"/>
      <c r="AF655" s="243"/>
      <c r="AG655" s="243"/>
      <c r="AH655" s="243"/>
    </row>
    <row r="656">
      <c r="A656" s="243"/>
      <c r="B656" s="15"/>
      <c r="C656" s="15"/>
      <c r="D656" s="15"/>
      <c r="E656" s="15"/>
      <c r="F656" s="15"/>
      <c r="G656" s="243"/>
      <c r="H656" s="243"/>
      <c r="I656" s="243"/>
      <c r="J656" s="243"/>
      <c r="K656" s="243"/>
      <c r="L656" s="243"/>
      <c r="M656" s="243"/>
      <c r="N656" s="243"/>
      <c r="O656" s="243"/>
      <c r="P656" s="243"/>
      <c r="Q656" s="243"/>
      <c r="R656" s="243"/>
      <c r="S656" s="243"/>
      <c r="T656" s="274"/>
      <c r="U656" s="243"/>
      <c r="V656" s="243"/>
      <c r="W656" s="243"/>
      <c r="X656" s="243"/>
      <c r="Y656" s="243"/>
      <c r="Z656" s="243"/>
      <c r="AA656" s="243"/>
      <c r="AB656" s="243"/>
      <c r="AC656" s="243"/>
      <c r="AD656" s="243"/>
      <c r="AE656" s="243"/>
      <c r="AF656" s="243"/>
      <c r="AG656" s="243"/>
      <c r="AH656" s="243"/>
    </row>
    <row r="657">
      <c r="A657" s="243"/>
      <c r="B657" s="15"/>
      <c r="C657" s="15"/>
      <c r="D657" s="15"/>
      <c r="E657" s="15"/>
      <c r="F657" s="15"/>
      <c r="G657" s="243"/>
      <c r="H657" s="243"/>
      <c r="I657" s="243"/>
      <c r="J657" s="243"/>
      <c r="K657" s="243"/>
      <c r="L657" s="243"/>
      <c r="M657" s="243"/>
      <c r="N657" s="243"/>
      <c r="O657" s="243"/>
      <c r="P657" s="243"/>
      <c r="Q657" s="243"/>
      <c r="R657" s="243"/>
      <c r="S657" s="243"/>
      <c r="T657" s="274"/>
      <c r="U657" s="243"/>
      <c r="V657" s="243"/>
      <c r="W657" s="243"/>
      <c r="X657" s="243"/>
      <c r="Y657" s="243"/>
      <c r="Z657" s="243"/>
      <c r="AA657" s="243"/>
      <c r="AB657" s="243"/>
      <c r="AC657" s="243"/>
      <c r="AD657" s="243"/>
      <c r="AE657" s="243"/>
      <c r="AF657" s="243"/>
      <c r="AG657" s="243"/>
      <c r="AH657" s="243"/>
    </row>
    <row r="658">
      <c r="A658" s="243"/>
      <c r="B658" s="15"/>
      <c r="C658" s="15"/>
      <c r="D658" s="15"/>
      <c r="E658" s="15"/>
      <c r="F658" s="15"/>
      <c r="G658" s="243"/>
      <c r="H658" s="243"/>
      <c r="I658" s="243"/>
      <c r="J658" s="243"/>
      <c r="K658" s="243"/>
      <c r="L658" s="243"/>
      <c r="M658" s="243"/>
      <c r="N658" s="243"/>
      <c r="O658" s="243"/>
      <c r="P658" s="243"/>
      <c r="Q658" s="243"/>
      <c r="R658" s="243"/>
      <c r="S658" s="243"/>
      <c r="T658" s="274"/>
      <c r="U658" s="243"/>
      <c r="V658" s="243"/>
      <c r="W658" s="243"/>
      <c r="X658" s="243"/>
      <c r="Y658" s="243"/>
      <c r="Z658" s="243"/>
      <c r="AA658" s="243"/>
      <c r="AB658" s="243"/>
      <c r="AC658" s="243"/>
      <c r="AD658" s="243"/>
      <c r="AE658" s="243"/>
      <c r="AF658" s="243"/>
      <c r="AG658" s="243"/>
      <c r="AH658" s="243"/>
    </row>
    <row r="659">
      <c r="A659" s="243"/>
      <c r="B659" s="15"/>
      <c r="C659" s="15"/>
      <c r="D659" s="15"/>
      <c r="E659" s="15"/>
      <c r="F659" s="15"/>
      <c r="G659" s="243"/>
      <c r="H659" s="243"/>
      <c r="I659" s="243"/>
      <c r="J659" s="243"/>
      <c r="K659" s="243"/>
      <c r="L659" s="243"/>
      <c r="M659" s="243"/>
      <c r="N659" s="243"/>
      <c r="O659" s="243"/>
      <c r="P659" s="243"/>
      <c r="Q659" s="243"/>
      <c r="R659" s="243"/>
      <c r="S659" s="243"/>
      <c r="T659" s="274"/>
      <c r="U659" s="243"/>
      <c r="V659" s="243"/>
      <c r="W659" s="243"/>
      <c r="X659" s="243"/>
      <c r="Y659" s="243"/>
      <c r="Z659" s="243"/>
      <c r="AA659" s="243"/>
      <c r="AB659" s="243"/>
      <c r="AC659" s="243"/>
      <c r="AD659" s="243"/>
      <c r="AE659" s="243"/>
      <c r="AF659" s="243"/>
      <c r="AG659" s="243"/>
      <c r="AH659" s="243"/>
    </row>
    <row r="660">
      <c r="A660" s="243"/>
      <c r="B660" s="15"/>
      <c r="C660" s="15"/>
      <c r="D660" s="15"/>
      <c r="E660" s="15"/>
      <c r="F660" s="15"/>
      <c r="G660" s="243"/>
      <c r="H660" s="243"/>
      <c r="I660" s="243"/>
      <c r="J660" s="243"/>
      <c r="K660" s="243"/>
      <c r="L660" s="243"/>
      <c r="M660" s="243"/>
      <c r="N660" s="243"/>
      <c r="O660" s="243"/>
      <c r="P660" s="243"/>
      <c r="Q660" s="243"/>
      <c r="R660" s="243"/>
      <c r="S660" s="243"/>
      <c r="T660" s="274"/>
      <c r="U660" s="243"/>
      <c r="V660" s="243"/>
      <c r="W660" s="243"/>
      <c r="X660" s="243"/>
      <c r="Y660" s="243"/>
      <c r="Z660" s="243"/>
      <c r="AA660" s="243"/>
      <c r="AB660" s="243"/>
      <c r="AC660" s="243"/>
      <c r="AD660" s="243"/>
      <c r="AE660" s="243"/>
      <c r="AF660" s="243"/>
      <c r="AG660" s="243"/>
      <c r="AH660" s="243"/>
    </row>
    <row r="661">
      <c r="A661" s="243"/>
      <c r="B661" s="15"/>
      <c r="C661" s="15"/>
      <c r="D661" s="15"/>
      <c r="E661" s="15"/>
      <c r="F661" s="15"/>
      <c r="G661" s="243"/>
      <c r="H661" s="243"/>
      <c r="I661" s="243"/>
      <c r="J661" s="243"/>
      <c r="K661" s="243"/>
      <c r="L661" s="243"/>
      <c r="M661" s="243"/>
      <c r="N661" s="243"/>
      <c r="O661" s="243"/>
      <c r="P661" s="243"/>
      <c r="Q661" s="243"/>
      <c r="R661" s="243"/>
      <c r="S661" s="243"/>
      <c r="T661" s="274"/>
      <c r="U661" s="243"/>
      <c r="V661" s="243"/>
      <c r="W661" s="243"/>
      <c r="X661" s="243"/>
      <c r="Y661" s="243"/>
      <c r="Z661" s="243"/>
      <c r="AA661" s="243"/>
      <c r="AB661" s="243"/>
      <c r="AC661" s="243"/>
      <c r="AD661" s="243"/>
      <c r="AE661" s="243"/>
      <c r="AF661" s="243"/>
      <c r="AG661" s="243"/>
      <c r="AH661" s="243"/>
    </row>
    <row r="662">
      <c r="A662" s="243"/>
      <c r="B662" s="15"/>
      <c r="C662" s="15"/>
      <c r="D662" s="15"/>
      <c r="E662" s="15"/>
      <c r="F662" s="15"/>
      <c r="G662" s="243"/>
      <c r="H662" s="243"/>
      <c r="I662" s="243"/>
      <c r="J662" s="243"/>
      <c r="K662" s="243"/>
      <c r="L662" s="243"/>
      <c r="M662" s="243"/>
      <c r="N662" s="243"/>
      <c r="O662" s="243"/>
      <c r="P662" s="243"/>
      <c r="Q662" s="243"/>
      <c r="R662" s="243"/>
      <c r="S662" s="243"/>
      <c r="T662" s="274"/>
      <c r="U662" s="243"/>
      <c r="V662" s="243"/>
      <c r="W662" s="243"/>
      <c r="X662" s="243"/>
      <c r="Y662" s="243"/>
      <c r="Z662" s="243"/>
      <c r="AA662" s="243"/>
      <c r="AB662" s="243"/>
      <c r="AC662" s="243"/>
      <c r="AD662" s="243"/>
      <c r="AE662" s="243"/>
      <c r="AF662" s="243"/>
      <c r="AG662" s="243"/>
      <c r="AH662" s="243"/>
    </row>
    <row r="663">
      <c r="A663" s="243"/>
      <c r="B663" s="15"/>
      <c r="C663" s="15"/>
      <c r="D663" s="15"/>
      <c r="E663" s="15"/>
      <c r="F663" s="15"/>
      <c r="G663" s="243"/>
      <c r="H663" s="243"/>
      <c r="I663" s="243"/>
      <c r="J663" s="243"/>
      <c r="K663" s="243"/>
      <c r="L663" s="243"/>
      <c r="M663" s="243"/>
      <c r="N663" s="243"/>
      <c r="O663" s="243"/>
      <c r="P663" s="243"/>
      <c r="Q663" s="243"/>
      <c r="R663" s="243"/>
      <c r="S663" s="243"/>
      <c r="T663" s="274"/>
      <c r="U663" s="243"/>
      <c r="V663" s="243"/>
      <c r="W663" s="243"/>
      <c r="X663" s="243"/>
      <c r="Y663" s="243"/>
      <c r="Z663" s="243"/>
      <c r="AA663" s="243"/>
      <c r="AB663" s="243"/>
      <c r="AC663" s="243"/>
      <c r="AD663" s="243"/>
      <c r="AE663" s="243"/>
      <c r="AF663" s="243"/>
      <c r="AG663" s="243"/>
      <c r="AH663" s="243"/>
    </row>
    <row r="664">
      <c r="A664" s="243"/>
      <c r="B664" s="15"/>
      <c r="C664" s="15"/>
      <c r="D664" s="15"/>
      <c r="E664" s="15"/>
      <c r="F664" s="15"/>
      <c r="G664" s="243"/>
      <c r="H664" s="243"/>
      <c r="I664" s="243"/>
      <c r="J664" s="243"/>
      <c r="K664" s="243"/>
      <c r="L664" s="243"/>
      <c r="M664" s="243"/>
      <c r="N664" s="243"/>
      <c r="O664" s="243"/>
      <c r="P664" s="243"/>
      <c r="Q664" s="243"/>
      <c r="R664" s="243"/>
      <c r="S664" s="243"/>
      <c r="T664" s="274"/>
      <c r="U664" s="243"/>
      <c r="V664" s="243"/>
      <c r="W664" s="243"/>
      <c r="X664" s="243"/>
      <c r="Y664" s="243"/>
      <c r="Z664" s="243"/>
      <c r="AA664" s="243"/>
      <c r="AB664" s="243"/>
      <c r="AC664" s="243"/>
      <c r="AD664" s="243"/>
      <c r="AE664" s="243"/>
      <c r="AF664" s="243"/>
      <c r="AG664" s="243"/>
      <c r="AH664" s="243"/>
    </row>
    <row r="665">
      <c r="A665" s="243"/>
      <c r="B665" s="15"/>
      <c r="C665" s="15"/>
      <c r="D665" s="15"/>
      <c r="E665" s="15"/>
      <c r="F665" s="15"/>
      <c r="G665" s="243"/>
      <c r="H665" s="243"/>
      <c r="I665" s="243"/>
      <c r="J665" s="243"/>
      <c r="K665" s="243"/>
      <c r="L665" s="243"/>
      <c r="M665" s="243"/>
      <c r="N665" s="243"/>
      <c r="O665" s="243"/>
      <c r="P665" s="243"/>
      <c r="Q665" s="243"/>
      <c r="R665" s="243"/>
      <c r="S665" s="243"/>
      <c r="T665" s="274"/>
      <c r="U665" s="243"/>
      <c r="V665" s="243"/>
      <c r="W665" s="243"/>
      <c r="X665" s="243"/>
      <c r="Y665" s="243"/>
      <c r="Z665" s="243"/>
      <c r="AA665" s="243"/>
      <c r="AB665" s="243"/>
      <c r="AC665" s="243"/>
      <c r="AD665" s="243"/>
      <c r="AE665" s="243"/>
      <c r="AF665" s="243"/>
      <c r="AG665" s="243"/>
      <c r="AH665" s="243"/>
    </row>
    <row r="666">
      <c r="A666" s="243"/>
      <c r="B666" s="15"/>
      <c r="C666" s="15"/>
      <c r="D666" s="15"/>
      <c r="E666" s="15"/>
      <c r="F666" s="15"/>
      <c r="G666" s="243"/>
      <c r="H666" s="243"/>
      <c r="I666" s="243"/>
      <c r="J666" s="243"/>
      <c r="K666" s="243"/>
      <c r="L666" s="243"/>
      <c r="M666" s="243"/>
      <c r="N666" s="243"/>
      <c r="O666" s="243"/>
      <c r="P666" s="243"/>
      <c r="Q666" s="243"/>
      <c r="R666" s="243"/>
      <c r="S666" s="243"/>
      <c r="T666" s="274"/>
      <c r="U666" s="243"/>
      <c r="V666" s="243"/>
      <c r="W666" s="243"/>
      <c r="X666" s="243"/>
      <c r="Y666" s="243"/>
      <c r="Z666" s="243"/>
      <c r="AA666" s="243"/>
      <c r="AB666" s="243"/>
      <c r="AC666" s="243"/>
      <c r="AD666" s="243"/>
      <c r="AE666" s="243"/>
      <c r="AF666" s="243"/>
      <c r="AG666" s="243"/>
      <c r="AH666" s="243"/>
    </row>
    <row r="667">
      <c r="A667" s="243"/>
      <c r="B667" s="15"/>
      <c r="C667" s="15"/>
      <c r="D667" s="15"/>
      <c r="E667" s="15"/>
      <c r="F667" s="15"/>
      <c r="G667" s="243"/>
      <c r="H667" s="243"/>
      <c r="I667" s="243"/>
      <c r="J667" s="243"/>
      <c r="K667" s="243"/>
      <c r="L667" s="243"/>
      <c r="M667" s="243"/>
      <c r="N667" s="243"/>
      <c r="O667" s="243"/>
      <c r="P667" s="243"/>
      <c r="Q667" s="243"/>
      <c r="R667" s="243"/>
      <c r="S667" s="243"/>
      <c r="T667" s="274"/>
      <c r="U667" s="243"/>
      <c r="V667" s="243"/>
      <c r="W667" s="243"/>
      <c r="X667" s="243"/>
      <c r="Y667" s="243"/>
      <c r="Z667" s="243"/>
      <c r="AA667" s="243"/>
      <c r="AB667" s="243"/>
      <c r="AC667" s="243"/>
      <c r="AD667" s="243"/>
      <c r="AE667" s="243"/>
      <c r="AF667" s="243"/>
      <c r="AG667" s="243"/>
      <c r="AH667" s="243"/>
    </row>
    <row r="668">
      <c r="A668" s="243"/>
      <c r="B668" s="15"/>
      <c r="C668" s="15"/>
      <c r="D668" s="15"/>
      <c r="E668" s="15"/>
      <c r="F668" s="15"/>
      <c r="G668" s="243"/>
      <c r="H668" s="243"/>
      <c r="I668" s="243"/>
      <c r="J668" s="243"/>
      <c r="K668" s="243"/>
      <c r="L668" s="243"/>
      <c r="M668" s="243"/>
      <c r="N668" s="243"/>
      <c r="O668" s="243"/>
      <c r="P668" s="243"/>
      <c r="Q668" s="243"/>
      <c r="R668" s="243"/>
      <c r="S668" s="243"/>
      <c r="T668" s="274"/>
      <c r="U668" s="243"/>
      <c r="V668" s="243"/>
      <c r="W668" s="243"/>
      <c r="X668" s="243"/>
      <c r="Y668" s="243"/>
      <c r="Z668" s="243"/>
      <c r="AA668" s="243"/>
      <c r="AB668" s="243"/>
      <c r="AC668" s="243"/>
      <c r="AD668" s="243"/>
      <c r="AE668" s="243"/>
      <c r="AF668" s="243"/>
      <c r="AG668" s="243"/>
      <c r="AH668" s="243"/>
    </row>
    <row r="669">
      <c r="A669" s="243"/>
      <c r="B669" s="15"/>
      <c r="C669" s="15"/>
      <c r="D669" s="15"/>
      <c r="E669" s="15"/>
      <c r="F669" s="15"/>
      <c r="G669" s="243"/>
      <c r="H669" s="243"/>
      <c r="I669" s="243"/>
      <c r="J669" s="243"/>
      <c r="K669" s="243"/>
      <c r="L669" s="243"/>
      <c r="M669" s="243"/>
      <c r="N669" s="243"/>
      <c r="O669" s="243"/>
      <c r="P669" s="243"/>
      <c r="Q669" s="243"/>
      <c r="R669" s="243"/>
      <c r="S669" s="243"/>
      <c r="T669" s="274"/>
      <c r="U669" s="243"/>
      <c r="V669" s="243"/>
      <c r="W669" s="243"/>
      <c r="X669" s="243"/>
      <c r="Y669" s="243"/>
      <c r="Z669" s="243"/>
      <c r="AA669" s="243"/>
      <c r="AB669" s="243"/>
      <c r="AC669" s="243"/>
      <c r="AD669" s="243"/>
      <c r="AE669" s="243"/>
      <c r="AF669" s="243"/>
      <c r="AG669" s="243"/>
      <c r="AH669" s="243"/>
    </row>
    <row r="670">
      <c r="A670" s="243"/>
      <c r="B670" s="15"/>
      <c r="C670" s="15"/>
      <c r="D670" s="15"/>
      <c r="E670" s="15"/>
      <c r="F670" s="15"/>
      <c r="G670" s="243"/>
      <c r="H670" s="243"/>
      <c r="I670" s="243"/>
      <c r="J670" s="243"/>
      <c r="K670" s="243"/>
      <c r="L670" s="243"/>
      <c r="M670" s="243"/>
      <c r="N670" s="243"/>
      <c r="O670" s="243"/>
      <c r="P670" s="243"/>
      <c r="Q670" s="243"/>
      <c r="R670" s="243"/>
      <c r="S670" s="243"/>
      <c r="T670" s="274"/>
      <c r="U670" s="243"/>
      <c r="V670" s="243"/>
      <c r="W670" s="243"/>
      <c r="X670" s="243"/>
      <c r="Y670" s="243"/>
      <c r="Z670" s="243"/>
      <c r="AA670" s="243"/>
      <c r="AB670" s="243"/>
      <c r="AC670" s="243"/>
      <c r="AD670" s="243"/>
      <c r="AE670" s="243"/>
      <c r="AF670" s="243"/>
      <c r="AG670" s="243"/>
      <c r="AH670" s="243"/>
    </row>
    <row r="671">
      <c r="A671" s="243"/>
      <c r="B671" s="15"/>
      <c r="C671" s="15"/>
      <c r="D671" s="15"/>
      <c r="E671" s="15"/>
      <c r="F671" s="15"/>
      <c r="G671" s="243"/>
      <c r="H671" s="243"/>
      <c r="I671" s="243"/>
      <c r="J671" s="243"/>
      <c r="K671" s="243"/>
      <c r="L671" s="243"/>
      <c r="M671" s="243"/>
      <c r="N671" s="243"/>
      <c r="O671" s="243"/>
      <c r="P671" s="243"/>
      <c r="Q671" s="243"/>
      <c r="R671" s="243"/>
      <c r="S671" s="243"/>
      <c r="T671" s="274"/>
      <c r="U671" s="243"/>
      <c r="V671" s="243"/>
      <c r="W671" s="243"/>
      <c r="X671" s="243"/>
      <c r="Y671" s="243"/>
      <c r="Z671" s="243"/>
      <c r="AA671" s="243"/>
      <c r="AB671" s="243"/>
      <c r="AC671" s="243"/>
      <c r="AD671" s="243"/>
      <c r="AE671" s="243"/>
      <c r="AF671" s="243"/>
      <c r="AG671" s="243"/>
      <c r="AH671" s="243"/>
    </row>
    <row r="672">
      <c r="A672" s="243"/>
      <c r="B672" s="15"/>
      <c r="C672" s="15"/>
      <c r="D672" s="15"/>
      <c r="E672" s="15"/>
      <c r="F672" s="15"/>
      <c r="G672" s="243"/>
      <c r="H672" s="243"/>
      <c r="I672" s="243"/>
      <c r="J672" s="243"/>
      <c r="K672" s="243"/>
      <c r="L672" s="243"/>
      <c r="M672" s="243"/>
      <c r="N672" s="243"/>
      <c r="O672" s="243"/>
      <c r="P672" s="243"/>
      <c r="Q672" s="243"/>
      <c r="R672" s="243"/>
      <c r="S672" s="243"/>
      <c r="T672" s="274"/>
      <c r="U672" s="243"/>
      <c r="V672" s="243"/>
      <c r="W672" s="243"/>
      <c r="X672" s="243"/>
      <c r="Y672" s="243"/>
      <c r="Z672" s="243"/>
      <c r="AA672" s="243"/>
      <c r="AB672" s="243"/>
      <c r="AC672" s="243"/>
      <c r="AD672" s="243"/>
      <c r="AE672" s="243"/>
      <c r="AF672" s="243"/>
      <c r="AG672" s="243"/>
      <c r="AH672" s="243"/>
    </row>
    <row r="673">
      <c r="A673" s="243"/>
      <c r="B673" s="15"/>
      <c r="C673" s="15"/>
      <c r="D673" s="15"/>
      <c r="E673" s="15"/>
      <c r="F673" s="15"/>
      <c r="G673" s="243"/>
      <c r="H673" s="243"/>
      <c r="I673" s="243"/>
      <c r="J673" s="243"/>
      <c r="K673" s="243"/>
      <c r="L673" s="243"/>
      <c r="M673" s="243"/>
      <c r="N673" s="243"/>
      <c r="O673" s="243"/>
      <c r="P673" s="243"/>
      <c r="Q673" s="243"/>
      <c r="R673" s="243"/>
      <c r="S673" s="243"/>
      <c r="T673" s="274"/>
      <c r="U673" s="243"/>
      <c r="V673" s="243"/>
      <c r="W673" s="243"/>
      <c r="X673" s="243"/>
      <c r="Y673" s="243"/>
      <c r="Z673" s="243"/>
      <c r="AA673" s="243"/>
      <c r="AB673" s="243"/>
      <c r="AC673" s="243"/>
      <c r="AD673" s="243"/>
      <c r="AE673" s="243"/>
      <c r="AF673" s="243"/>
      <c r="AG673" s="243"/>
      <c r="AH673" s="243"/>
    </row>
    <row r="674">
      <c r="A674" s="243"/>
      <c r="B674" s="15"/>
      <c r="C674" s="15"/>
      <c r="D674" s="15"/>
      <c r="E674" s="15"/>
      <c r="F674" s="15"/>
      <c r="G674" s="243"/>
      <c r="H674" s="243"/>
      <c r="I674" s="243"/>
      <c r="J674" s="243"/>
      <c r="K674" s="243"/>
      <c r="L674" s="243"/>
      <c r="M674" s="243"/>
      <c r="N674" s="243"/>
      <c r="O674" s="243"/>
      <c r="P674" s="243"/>
      <c r="Q674" s="243"/>
      <c r="R674" s="243"/>
      <c r="S674" s="243"/>
      <c r="T674" s="274"/>
      <c r="U674" s="243"/>
      <c r="V674" s="243"/>
      <c r="W674" s="243"/>
      <c r="X674" s="243"/>
      <c r="Y674" s="243"/>
      <c r="Z674" s="243"/>
      <c r="AA674" s="243"/>
      <c r="AB674" s="243"/>
      <c r="AC674" s="243"/>
      <c r="AD674" s="243"/>
      <c r="AE674" s="243"/>
      <c r="AF674" s="243"/>
      <c r="AG674" s="243"/>
      <c r="AH674" s="243"/>
    </row>
    <row r="675">
      <c r="A675" s="243"/>
      <c r="B675" s="15"/>
      <c r="C675" s="15"/>
      <c r="D675" s="15"/>
      <c r="E675" s="15"/>
      <c r="F675" s="15"/>
      <c r="G675" s="243"/>
      <c r="H675" s="243"/>
      <c r="I675" s="243"/>
      <c r="J675" s="243"/>
      <c r="K675" s="243"/>
      <c r="L675" s="243"/>
      <c r="M675" s="243"/>
      <c r="N675" s="243"/>
      <c r="O675" s="243"/>
      <c r="P675" s="243"/>
      <c r="Q675" s="243"/>
      <c r="R675" s="243"/>
      <c r="S675" s="243"/>
      <c r="T675" s="274"/>
      <c r="U675" s="243"/>
      <c r="V675" s="243"/>
      <c r="W675" s="243"/>
      <c r="X675" s="243"/>
      <c r="Y675" s="243"/>
      <c r="Z675" s="243"/>
      <c r="AA675" s="243"/>
      <c r="AB675" s="243"/>
      <c r="AC675" s="243"/>
      <c r="AD675" s="243"/>
      <c r="AE675" s="243"/>
      <c r="AF675" s="243"/>
      <c r="AG675" s="243"/>
      <c r="AH675" s="243"/>
    </row>
    <row r="676">
      <c r="A676" s="243"/>
      <c r="B676" s="15"/>
      <c r="C676" s="15"/>
      <c r="D676" s="15"/>
      <c r="E676" s="15"/>
      <c r="F676" s="15"/>
      <c r="G676" s="243"/>
      <c r="H676" s="243"/>
      <c r="I676" s="243"/>
      <c r="J676" s="243"/>
      <c r="K676" s="243"/>
      <c r="L676" s="243"/>
      <c r="M676" s="243"/>
      <c r="N676" s="243"/>
      <c r="O676" s="243"/>
      <c r="P676" s="243"/>
      <c r="Q676" s="243"/>
      <c r="R676" s="243"/>
      <c r="S676" s="243"/>
      <c r="T676" s="274"/>
      <c r="U676" s="243"/>
      <c r="V676" s="243"/>
      <c r="W676" s="243"/>
      <c r="X676" s="243"/>
      <c r="Y676" s="243"/>
      <c r="Z676" s="243"/>
      <c r="AA676" s="243"/>
      <c r="AB676" s="243"/>
      <c r="AC676" s="243"/>
      <c r="AD676" s="243"/>
      <c r="AE676" s="243"/>
      <c r="AF676" s="243"/>
      <c r="AG676" s="243"/>
      <c r="AH676" s="243"/>
    </row>
    <row r="677">
      <c r="A677" s="243"/>
      <c r="B677" s="15"/>
      <c r="C677" s="15"/>
      <c r="D677" s="15"/>
      <c r="E677" s="15"/>
      <c r="F677" s="15"/>
      <c r="G677" s="243"/>
      <c r="H677" s="243"/>
      <c r="I677" s="243"/>
      <c r="J677" s="243"/>
      <c r="K677" s="243"/>
      <c r="L677" s="243"/>
      <c r="M677" s="243"/>
      <c r="N677" s="243"/>
      <c r="O677" s="243"/>
      <c r="P677" s="243"/>
      <c r="Q677" s="243"/>
      <c r="R677" s="243"/>
      <c r="S677" s="243"/>
      <c r="T677" s="274"/>
      <c r="U677" s="243"/>
      <c r="V677" s="243"/>
      <c r="W677" s="243"/>
      <c r="X677" s="243"/>
      <c r="Y677" s="243"/>
      <c r="Z677" s="243"/>
      <c r="AA677" s="243"/>
      <c r="AB677" s="243"/>
      <c r="AC677" s="243"/>
      <c r="AD677" s="243"/>
      <c r="AE677" s="243"/>
      <c r="AF677" s="243"/>
      <c r="AG677" s="243"/>
      <c r="AH677" s="243"/>
    </row>
    <row r="678">
      <c r="A678" s="243"/>
      <c r="B678" s="15"/>
      <c r="C678" s="15"/>
      <c r="D678" s="15"/>
      <c r="E678" s="15"/>
      <c r="F678" s="15"/>
      <c r="G678" s="243"/>
      <c r="H678" s="243"/>
      <c r="I678" s="243"/>
      <c r="J678" s="243"/>
      <c r="K678" s="243"/>
      <c r="L678" s="243"/>
      <c r="M678" s="243"/>
      <c r="N678" s="243"/>
      <c r="O678" s="243"/>
      <c r="P678" s="243"/>
      <c r="Q678" s="243"/>
      <c r="R678" s="243"/>
      <c r="S678" s="243"/>
      <c r="T678" s="274"/>
      <c r="U678" s="243"/>
      <c r="V678" s="243"/>
      <c r="W678" s="243"/>
      <c r="X678" s="243"/>
      <c r="Y678" s="243"/>
      <c r="Z678" s="243"/>
      <c r="AA678" s="243"/>
      <c r="AB678" s="243"/>
      <c r="AC678" s="243"/>
      <c r="AD678" s="243"/>
      <c r="AE678" s="243"/>
      <c r="AF678" s="243"/>
      <c r="AG678" s="243"/>
      <c r="AH678" s="243"/>
    </row>
    <row r="679">
      <c r="A679" s="243"/>
      <c r="B679" s="15"/>
      <c r="C679" s="15"/>
      <c r="D679" s="15"/>
      <c r="E679" s="15"/>
      <c r="F679" s="15"/>
      <c r="G679" s="243"/>
      <c r="H679" s="243"/>
      <c r="I679" s="243"/>
      <c r="J679" s="243"/>
      <c r="K679" s="243"/>
      <c r="L679" s="243"/>
      <c r="M679" s="243"/>
      <c r="N679" s="243"/>
      <c r="O679" s="243"/>
      <c r="P679" s="243"/>
      <c r="Q679" s="243"/>
      <c r="R679" s="243"/>
      <c r="S679" s="243"/>
      <c r="T679" s="274"/>
      <c r="U679" s="243"/>
      <c r="V679" s="243"/>
      <c r="W679" s="243"/>
      <c r="X679" s="243"/>
      <c r="Y679" s="243"/>
      <c r="Z679" s="243"/>
      <c r="AA679" s="243"/>
      <c r="AB679" s="243"/>
      <c r="AC679" s="243"/>
      <c r="AD679" s="243"/>
      <c r="AE679" s="243"/>
      <c r="AF679" s="243"/>
      <c r="AG679" s="243"/>
      <c r="AH679" s="243"/>
    </row>
    <row r="680">
      <c r="A680" s="243"/>
      <c r="B680" s="15"/>
      <c r="C680" s="15"/>
      <c r="D680" s="15"/>
      <c r="E680" s="15"/>
      <c r="F680" s="15"/>
      <c r="G680" s="243"/>
      <c r="H680" s="243"/>
      <c r="I680" s="243"/>
      <c r="J680" s="243"/>
      <c r="K680" s="243"/>
      <c r="L680" s="243"/>
      <c r="M680" s="243"/>
      <c r="N680" s="243"/>
      <c r="O680" s="243"/>
      <c r="P680" s="243"/>
      <c r="Q680" s="243"/>
      <c r="R680" s="243"/>
      <c r="S680" s="243"/>
      <c r="T680" s="274"/>
      <c r="U680" s="243"/>
      <c r="V680" s="243"/>
      <c r="W680" s="243"/>
      <c r="X680" s="243"/>
      <c r="Y680" s="243"/>
      <c r="Z680" s="243"/>
      <c r="AA680" s="243"/>
      <c r="AB680" s="243"/>
      <c r="AC680" s="243"/>
      <c r="AD680" s="243"/>
      <c r="AE680" s="243"/>
      <c r="AF680" s="243"/>
      <c r="AG680" s="243"/>
      <c r="AH680" s="243"/>
    </row>
    <row r="681">
      <c r="A681" s="243"/>
      <c r="B681" s="15"/>
      <c r="C681" s="15"/>
      <c r="D681" s="15"/>
      <c r="E681" s="15"/>
      <c r="F681" s="15"/>
      <c r="G681" s="243"/>
      <c r="H681" s="243"/>
      <c r="I681" s="243"/>
      <c r="J681" s="243"/>
      <c r="K681" s="243"/>
      <c r="L681" s="243"/>
      <c r="M681" s="243"/>
      <c r="N681" s="243"/>
      <c r="O681" s="243"/>
      <c r="P681" s="243"/>
      <c r="Q681" s="243"/>
      <c r="R681" s="243"/>
      <c r="S681" s="243"/>
      <c r="T681" s="274"/>
      <c r="U681" s="243"/>
      <c r="V681" s="243"/>
      <c r="W681" s="243"/>
      <c r="X681" s="243"/>
      <c r="Y681" s="243"/>
      <c r="Z681" s="243"/>
      <c r="AA681" s="243"/>
      <c r="AB681" s="243"/>
      <c r="AC681" s="243"/>
      <c r="AD681" s="243"/>
      <c r="AE681" s="243"/>
      <c r="AF681" s="243"/>
      <c r="AG681" s="243"/>
      <c r="AH681" s="243"/>
    </row>
    <row r="682">
      <c r="A682" s="243"/>
      <c r="B682" s="15"/>
      <c r="C682" s="15"/>
      <c r="D682" s="15"/>
      <c r="E682" s="15"/>
      <c r="F682" s="15"/>
      <c r="G682" s="243"/>
      <c r="H682" s="243"/>
      <c r="I682" s="243"/>
      <c r="J682" s="243"/>
      <c r="K682" s="243"/>
      <c r="L682" s="243"/>
      <c r="M682" s="243"/>
      <c r="N682" s="243"/>
      <c r="O682" s="243"/>
      <c r="P682" s="243"/>
      <c r="Q682" s="243"/>
      <c r="R682" s="243"/>
      <c r="S682" s="243"/>
      <c r="T682" s="274"/>
      <c r="U682" s="243"/>
      <c r="V682" s="243"/>
      <c r="W682" s="243"/>
      <c r="X682" s="243"/>
      <c r="Y682" s="243"/>
      <c r="Z682" s="243"/>
      <c r="AA682" s="243"/>
      <c r="AB682" s="243"/>
      <c r="AC682" s="243"/>
      <c r="AD682" s="243"/>
      <c r="AE682" s="243"/>
      <c r="AF682" s="243"/>
      <c r="AG682" s="243"/>
      <c r="AH682" s="243"/>
    </row>
    <row r="683">
      <c r="A683" s="243"/>
      <c r="B683" s="15"/>
      <c r="C683" s="15"/>
      <c r="D683" s="15"/>
      <c r="E683" s="15"/>
      <c r="F683" s="15"/>
      <c r="G683" s="243"/>
      <c r="H683" s="243"/>
      <c r="I683" s="243"/>
      <c r="J683" s="243"/>
      <c r="K683" s="243"/>
      <c r="L683" s="243"/>
      <c r="M683" s="243"/>
      <c r="N683" s="243"/>
      <c r="O683" s="243"/>
      <c r="P683" s="243"/>
      <c r="Q683" s="243"/>
      <c r="R683" s="243"/>
      <c r="S683" s="243"/>
      <c r="T683" s="274"/>
      <c r="U683" s="243"/>
      <c r="V683" s="243"/>
      <c r="W683" s="243"/>
      <c r="X683" s="243"/>
      <c r="Y683" s="243"/>
      <c r="Z683" s="243"/>
      <c r="AA683" s="243"/>
      <c r="AB683" s="243"/>
      <c r="AC683" s="243"/>
      <c r="AD683" s="243"/>
      <c r="AE683" s="243"/>
      <c r="AF683" s="243"/>
      <c r="AG683" s="243"/>
      <c r="AH683" s="243"/>
    </row>
    <row r="684">
      <c r="A684" s="243"/>
      <c r="B684" s="15"/>
      <c r="C684" s="15"/>
      <c r="D684" s="15"/>
      <c r="E684" s="15"/>
      <c r="F684" s="15"/>
      <c r="G684" s="243"/>
      <c r="H684" s="243"/>
      <c r="I684" s="243"/>
      <c r="J684" s="243"/>
      <c r="K684" s="243"/>
      <c r="L684" s="243"/>
      <c r="M684" s="243"/>
      <c r="N684" s="243"/>
      <c r="O684" s="243"/>
      <c r="P684" s="243"/>
      <c r="Q684" s="243"/>
      <c r="R684" s="243"/>
      <c r="S684" s="243"/>
      <c r="T684" s="274"/>
      <c r="U684" s="243"/>
      <c r="V684" s="243"/>
      <c r="W684" s="243"/>
      <c r="X684" s="243"/>
      <c r="Y684" s="243"/>
      <c r="Z684" s="243"/>
      <c r="AA684" s="243"/>
      <c r="AB684" s="243"/>
      <c r="AC684" s="243"/>
      <c r="AD684" s="243"/>
      <c r="AE684" s="243"/>
      <c r="AF684" s="243"/>
      <c r="AG684" s="243"/>
      <c r="AH684" s="243"/>
    </row>
    <row r="685">
      <c r="A685" s="243"/>
      <c r="B685" s="15"/>
      <c r="C685" s="15"/>
      <c r="D685" s="15"/>
      <c r="E685" s="15"/>
      <c r="F685" s="15"/>
      <c r="G685" s="243"/>
      <c r="H685" s="243"/>
      <c r="I685" s="243"/>
      <c r="J685" s="243"/>
      <c r="K685" s="243"/>
      <c r="L685" s="243"/>
      <c r="M685" s="243"/>
      <c r="N685" s="243"/>
      <c r="O685" s="243"/>
      <c r="P685" s="243"/>
      <c r="Q685" s="243"/>
      <c r="R685" s="243"/>
      <c r="S685" s="243"/>
      <c r="T685" s="274"/>
      <c r="U685" s="243"/>
      <c r="V685" s="243"/>
      <c r="W685" s="243"/>
      <c r="X685" s="243"/>
      <c r="Y685" s="243"/>
      <c r="Z685" s="243"/>
      <c r="AA685" s="243"/>
      <c r="AB685" s="243"/>
      <c r="AC685" s="243"/>
      <c r="AD685" s="243"/>
      <c r="AE685" s="243"/>
      <c r="AF685" s="243"/>
      <c r="AG685" s="243"/>
      <c r="AH685" s="243"/>
    </row>
    <row r="686">
      <c r="A686" s="243"/>
      <c r="B686" s="15"/>
      <c r="C686" s="15"/>
      <c r="D686" s="15"/>
      <c r="E686" s="15"/>
      <c r="F686" s="15"/>
      <c r="G686" s="243"/>
      <c r="H686" s="243"/>
      <c r="I686" s="243"/>
      <c r="J686" s="243"/>
      <c r="K686" s="243"/>
      <c r="L686" s="243"/>
      <c r="M686" s="243"/>
      <c r="N686" s="243"/>
      <c r="O686" s="243"/>
      <c r="P686" s="243"/>
      <c r="Q686" s="243"/>
      <c r="R686" s="243"/>
      <c r="S686" s="243"/>
      <c r="T686" s="274"/>
      <c r="U686" s="243"/>
      <c r="V686" s="243"/>
      <c r="W686" s="243"/>
      <c r="X686" s="243"/>
      <c r="Y686" s="243"/>
      <c r="Z686" s="243"/>
      <c r="AA686" s="243"/>
      <c r="AB686" s="243"/>
      <c r="AC686" s="243"/>
      <c r="AD686" s="243"/>
      <c r="AE686" s="243"/>
      <c r="AF686" s="243"/>
      <c r="AG686" s="243"/>
      <c r="AH686" s="243"/>
    </row>
    <row r="687">
      <c r="A687" s="243"/>
      <c r="B687" s="15"/>
      <c r="C687" s="15"/>
      <c r="D687" s="15"/>
      <c r="E687" s="15"/>
      <c r="F687" s="15"/>
      <c r="G687" s="243"/>
      <c r="H687" s="243"/>
      <c r="I687" s="243"/>
      <c r="J687" s="243"/>
      <c r="K687" s="243"/>
      <c r="L687" s="243"/>
      <c r="M687" s="243"/>
      <c r="N687" s="243"/>
      <c r="O687" s="243"/>
      <c r="P687" s="243"/>
      <c r="Q687" s="243"/>
      <c r="R687" s="243"/>
      <c r="S687" s="243"/>
      <c r="T687" s="274"/>
      <c r="U687" s="243"/>
      <c r="V687" s="243"/>
      <c r="W687" s="243"/>
      <c r="X687" s="243"/>
      <c r="Y687" s="243"/>
      <c r="Z687" s="243"/>
      <c r="AA687" s="243"/>
      <c r="AB687" s="243"/>
      <c r="AC687" s="243"/>
      <c r="AD687" s="243"/>
      <c r="AE687" s="243"/>
      <c r="AF687" s="243"/>
      <c r="AG687" s="243"/>
      <c r="AH687" s="243"/>
    </row>
    <row r="688">
      <c r="A688" s="243"/>
      <c r="B688" s="15"/>
      <c r="C688" s="15"/>
      <c r="D688" s="15"/>
      <c r="E688" s="15"/>
      <c r="F688" s="15"/>
      <c r="G688" s="243"/>
      <c r="H688" s="243"/>
      <c r="I688" s="243"/>
      <c r="J688" s="243"/>
      <c r="K688" s="243"/>
      <c r="L688" s="243"/>
      <c r="M688" s="243"/>
      <c r="N688" s="243"/>
      <c r="O688" s="243"/>
      <c r="P688" s="243"/>
      <c r="Q688" s="243"/>
      <c r="R688" s="243"/>
      <c r="S688" s="243"/>
      <c r="T688" s="274"/>
      <c r="U688" s="243"/>
      <c r="V688" s="243"/>
      <c r="W688" s="243"/>
      <c r="X688" s="243"/>
      <c r="Y688" s="243"/>
      <c r="Z688" s="243"/>
      <c r="AA688" s="243"/>
      <c r="AB688" s="243"/>
      <c r="AC688" s="243"/>
      <c r="AD688" s="243"/>
      <c r="AE688" s="243"/>
      <c r="AF688" s="243"/>
      <c r="AG688" s="243"/>
      <c r="AH688" s="243"/>
    </row>
    <row r="689">
      <c r="A689" s="243"/>
      <c r="B689" s="15"/>
      <c r="C689" s="15"/>
      <c r="D689" s="15"/>
      <c r="E689" s="15"/>
      <c r="F689" s="15"/>
      <c r="G689" s="243"/>
      <c r="H689" s="243"/>
      <c r="I689" s="243"/>
      <c r="J689" s="243"/>
      <c r="K689" s="243"/>
      <c r="L689" s="243"/>
      <c r="M689" s="243"/>
      <c r="N689" s="243"/>
      <c r="O689" s="243"/>
      <c r="P689" s="243"/>
      <c r="Q689" s="243"/>
      <c r="R689" s="243"/>
      <c r="S689" s="243"/>
      <c r="T689" s="274"/>
      <c r="U689" s="243"/>
      <c r="V689" s="243"/>
      <c r="W689" s="243"/>
      <c r="X689" s="243"/>
      <c r="Y689" s="243"/>
      <c r="Z689" s="243"/>
      <c r="AA689" s="243"/>
      <c r="AB689" s="243"/>
      <c r="AC689" s="243"/>
      <c r="AD689" s="243"/>
      <c r="AE689" s="243"/>
      <c r="AF689" s="243"/>
      <c r="AG689" s="243"/>
      <c r="AH689" s="243"/>
    </row>
    <row r="690">
      <c r="A690" s="243"/>
      <c r="B690" s="15"/>
      <c r="C690" s="15"/>
      <c r="D690" s="15"/>
      <c r="E690" s="15"/>
      <c r="F690" s="15"/>
      <c r="G690" s="243"/>
      <c r="H690" s="243"/>
      <c r="I690" s="243"/>
      <c r="J690" s="243"/>
      <c r="K690" s="243"/>
      <c r="L690" s="243"/>
      <c r="M690" s="243"/>
      <c r="N690" s="243"/>
      <c r="O690" s="243"/>
      <c r="P690" s="243"/>
      <c r="Q690" s="243"/>
      <c r="R690" s="243"/>
      <c r="S690" s="243"/>
      <c r="T690" s="274"/>
      <c r="U690" s="243"/>
      <c r="V690" s="243"/>
      <c r="W690" s="243"/>
      <c r="X690" s="243"/>
      <c r="Y690" s="243"/>
      <c r="Z690" s="243"/>
      <c r="AA690" s="243"/>
      <c r="AB690" s="243"/>
      <c r="AC690" s="243"/>
      <c r="AD690" s="243"/>
      <c r="AE690" s="243"/>
      <c r="AF690" s="243"/>
      <c r="AG690" s="243"/>
      <c r="AH690" s="243"/>
    </row>
    <row r="691">
      <c r="A691" s="243"/>
      <c r="B691" s="15"/>
      <c r="C691" s="15"/>
      <c r="D691" s="15"/>
      <c r="E691" s="15"/>
      <c r="F691" s="15"/>
      <c r="G691" s="243"/>
      <c r="H691" s="243"/>
      <c r="I691" s="243"/>
      <c r="J691" s="243"/>
      <c r="K691" s="243"/>
      <c r="L691" s="243"/>
      <c r="M691" s="243"/>
      <c r="N691" s="243"/>
      <c r="O691" s="243"/>
      <c r="P691" s="243"/>
      <c r="Q691" s="243"/>
      <c r="R691" s="243"/>
      <c r="S691" s="243"/>
      <c r="T691" s="274"/>
      <c r="U691" s="243"/>
      <c r="V691" s="243"/>
      <c r="W691" s="243"/>
      <c r="X691" s="243"/>
      <c r="Y691" s="243"/>
      <c r="Z691" s="243"/>
      <c r="AA691" s="243"/>
      <c r="AB691" s="243"/>
      <c r="AC691" s="243"/>
      <c r="AD691" s="243"/>
      <c r="AE691" s="243"/>
      <c r="AF691" s="243"/>
      <c r="AG691" s="243"/>
      <c r="AH691" s="243"/>
    </row>
    <row r="692">
      <c r="A692" s="243"/>
      <c r="B692" s="15"/>
      <c r="C692" s="15"/>
      <c r="D692" s="15"/>
      <c r="E692" s="15"/>
      <c r="F692" s="15"/>
      <c r="G692" s="243"/>
      <c r="H692" s="243"/>
      <c r="I692" s="243"/>
      <c r="J692" s="243"/>
      <c r="K692" s="243"/>
      <c r="L692" s="243"/>
      <c r="M692" s="243"/>
      <c r="N692" s="243"/>
      <c r="O692" s="243"/>
      <c r="P692" s="243"/>
      <c r="Q692" s="243"/>
      <c r="R692" s="243"/>
      <c r="S692" s="243"/>
      <c r="T692" s="274"/>
      <c r="U692" s="243"/>
      <c r="V692" s="243"/>
      <c r="W692" s="243"/>
      <c r="X692" s="243"/>
      <c r="Y692" s="243"/>
      <c r="Z692" s="243"/>
      <c r="AA692" s="243"/>
      <c r="AB692" s="243"/>
      <c r="AC692" s="243"/>
      <c r="AD692" s="243"/>
      <c r="AE692" s="243"/>
      <c r="AF692" s="243"/>
      <c r="AG692" s="243"/>
      <c r="AH692" s="243"/>
    </row>
    <row r="693">
      <c r="A693" s="243"/>
      <c r="B693" s="15"/>
      <c r="C693" s="15"/>
      <c r="D693" s="15"/>
      <c r="E693" s="15"/>
      <c r="F693" s="15"/>
      <c r="G693" s="243"/>
      <c r="H693" s="243"/>
      <c r="I693" s="243"/>
      <c r="J693" s="243"/>
      <c r="K693" s="243"/>
      <c r="L693" s="243"/>
      <c r="M693" s="243"/>
      <c r="N693" s="243"/>
      <c r="O693" s="243"/>
      <c r="P693" s="243"/>
      <c r="Q693" s="243"/>
      <c r="R693" s="243"/>
      <c r="S693" s="243"/>
      <c r="T693" s="274"/>
      <c r="U693" s="243"/>
      <c r="V693" s="243"/>
      <c r="W693" s="243"/>
      <c r="X693" s="243"/>
      <c r="Y693" s="243"/>
      <c r="Z693" s="243"/>
      <c r="AA693" s="243"/>
      <c r="AB693" s="243"/>
      <c r="AC693" s="243"/>
      <c r="AD693" s="243"/>
      <c r="AE693" s="243"/>
      <c r="AF693" s="243"/>
      <c r="AG693" s="243"/>
      <c r="AH693" s="243"/>
    </row>
    <row r="694">
      <c r="A694" s="243"/>
      <c r="B694" s="15"/>
      <c r="C694" s="15"/>
      <c r="D694" s="15"/>
      <c r="E694" s="15"/>
      <c r="F694" s="15"/>
      <c r="G694" s="243"/>
      <c r="H694" s="243"/>
      <c r="I694" s="243"/>
      <c r="J694" s="243"/>
      <c r="K694" s="243"/>
      <c r="L694" s="243"/>
      <c r="M694" s="243"/>
      <c r="N694" s="243"/>
      <c r="O694" s="243"/>
      <c r="P694" s="243"/>
      <c r="Q694" s="243"/>
      <c r="R694" s="243"/>
      <c r="S694" s="243"/>
      <c r="T694" s="274"/>
      <c r="U694" s="243"/>
      <c r="V694" s="243"/>
      <c r="W694" s="243"/>
      <c r="X694" s="243"/>
      <c r="Y694" s="243"/>
      <c r="Z694" s="243"/>
      <c r="AA694" s="243"/>
      <c r="AB694" s="243"/>
      <c r="AC694" s="243"/>
      <c r="AD694" s="243"/>
      <c r="AE694" s="243"/>
      <c r="AF694" s="243"/>
      <c r="AG694" s="243"/>
      <c r="AH694" s="243"/>
    </row>
    <row r="695">
      <c r="A695" s="243"/>
      <c r="B695" s="15"/>
      <c r="C695" s="15"/>
      <c r="D695" s="15"/>
      <c r="E695" s="15"/>
      <c r="F695" s="15"/>
      <c r="G695" s="243"/>
      <c r="H695" s="243"/>
      <c r="I695" s="243"/>
      <c r="J695" s="243"/>
      <c r="K695" s="243"/>
      <c r="L695" s="243"/>
      <c r="M695" s="243"/>
      <c r="N695" s="243"/>
      <c r="O695" s="243"/>
      <c r="P695" s="243"/>
      <c r="Q695" s="243"/>
      <c r="R695" s="243"/>
      <c r="S695" s="243"/>
      <c r="T695" s="274"/>
      <c r="U695" s="243"/>
      <c r="V695" s="243"/>
      <c r="W695" s="243"/>
      <c r="X695" s="243"/>
      <c r="Y695" s="243"/>
      <c r="Z695" s="243"/>
      <c r="AA695" s="243"/>
      <c r="AB695" s="243"/>
      <c r="AC695" s="243"/>
      <c r="AD695" s="243"/>
      <c r="AE695" s="243"/>
      <c r="AF695" s="243"/>
      <c r="AG695" s="243"/>
      <c r="AH695" s="243"/>
    </row>
    <row r="696">
      <c r="A696" s="243"/>
      <c r="B696" s="15"/>
      <c r="C696" s="15"/>
      <c r="D696" s="15"/>
      <c r="E696" s="15"/>
      <c r="F696" s="15"/>
      <c r="G696" s="243"/>
      <c r="H696" s="243"/>
      <c r="I696" s="243"/>
      <c r="J696" s="243"/>
      <c r="K696" s="243"/>
      <c r="L696" s="243"/>
      <c r="M696" s="243"/>
      <c r="N696" s="243"/>
      <c r="O696" s="243"/>
      <c r="P696" s="243"/>
      <c r="Q696" s="243"/>
      <c r="R696" s="243"/>
      <c r="S696" s="243"/>
      <c r="T696" s="274"/>
      <c r="U696" s="243"/>
      <c r="V696" s="243"/>
      <c r="W696" s="243"/>
      <c r="X696" s="243"/>
      <c r="Y696" s="243"/>
      <c r="Z696" s="243"/>
      <c r="AA696" s="243"/>
      <c r="AB696" s="243"/>
      <c r="AC696" s="243"/>
      <c r="AD696" s="243"/>
      <c r="AE696" s="243"/>
      <c r="AF696" s="243"/>
      <c r="AG696" s="243"/>
      <c r="AH696" s="243"/>
    </row>
    <row r="697">
      <c r="A697" s="243"/>
      <c r="B697" s="15"/>
      <c r="C697" s="15"/>
      <c r="D697" s="15"/>
      <c r="E697" s="15"/>
      <c r="F697" s="15"/>
      <c r="G697" s="243"/>
      <c r="H697" s="243"/>
      <c r="I697" s="243"/>
      <c r="J697" s="243"/>
      <c r="K697" s="243"/>
      <c r="L697" s="243"/>
      <c r="M697" s="243"/>
      <c r="N697" s="243"/>
      <c r="O697" s="243"/>
      <c r="P697" s="243"/>
      <c r="Q697" s="243"/>
      <c r="R697" s="243"/>
      <c r="S697" s="243"/>
      <c r="T697" s="274"/>
      <c r="U697" s="243"/>
      <c r="V697" s="243"/>
      <c r="W697" s="243"/>
      <c r="X697" s="243"/>
      <c r="Y697" s="243"/>
      <c r="Z697" s="243"/>
      <c r="AA697" s="243"/>
      <c r="AB697" s="243"/>
      <c r="AC697" s="243"/>
      <c r="AD697" s="243"/>
      <c r="AE697" s="243"/>
      <c r="AF697" s="243"/>
      <c r="AG697" s="243"/>
      <c r="AH697" s="243"/>
    </row>
    <row r="698">
      <c r="A698" s="243"/>
      <c r="B698" s="15"/>
      <c r="C698" s="15"/>
      <c r="D698" s="15"/>
      <c r="E698" s="15"/>
      <c r="F698" s="15"/>
      <c r="G698" s="243"/>
      <c r="H698" s="243"/>
      <c r="I698" s="243"/>
      <c r="J698" s="243"/>
      <c r="K698" s="243"/>
      <c r="L698" s="243"/>
      <c r="M698" s="243"/>
      <c r="N698" s="243"/>
      <c r="O698" s="243"/>
      <c r="P698" s="243"/>
      <c r="Q698" s="243"/>
      <c r="R698" s="243"/>
      <c r="S698" s="243"/>
      <c r="T698" s="274"/>
      <c r="U698" s="243"/>
      <c r="V698" s="243"/>
      <c r="W698" s="243"/>
      <c r="X698" s="243"/>
      <c r="Y698" s="243"/>
      <c r="Z698" s="243"/>
      <c r="AA698" s="243"/>
      <c r="AB698" s="243"/>
      <c r="AC698" s="243"/>
      <c r="AD698" s="243"/>
      <c r="AE698" s="243"/>
      <c r="AF698" s="243"/>
      <c r="AG698" s="243"/>
      <c r="AH698" s="243"/>
    </row>
    <row r="699">
      <c r="A699" s="243"/>
      <c r="B699" s="15"/>
      <c r="C699" s="15"/>
      <c r="D699" s="15"/>
      <c r="E699" s="15"/>
      <c r="F699" s="15"/>
      <c r="G699" s="243"/>
      <c r="H699" s="243"/>
      <c r="I699" s="243"/>
      <c r="J699" s="243"/>
      <c r="K699" s="243"/>
      <c r="L699" s="243"/>
      <c r="M699" s="243"/>
      <c r="N699" s="243"/>
      <c r="O699" s="243"/>
      <c r="P699" s="243"/>
      <c r="Q699" s="243"/>
      <c r="R699" s="243"/>
      <c r="S699" s="243"/>
      <c r="T699" s="274"/>
      <c r="U699" s="243"/>
      <c r="V699" s="243"/>
      <c r="W699" s="243"/>
      <c r="X699" s="243"/>
      <c r="Y699" s="243"/>
      <c r="Z699" s="243"/>
      <c r="AA699" s="243"/>
      <c r="AB699" s="243"/>
      <c r="AC699" s="243"/>
      <c r="AD699" s="243"/>
      <c r="AE699" s="243"/>
      <c r="AF699" s="243"/>
      <c r="AG699" s="243"/>
      <c r="AH699" s="243"/>
    </row>
    <row r="700">
      <c r="A700" s="243"/>
      <c r="B700" s="15"/>
      <c r="C700" s="15"/>
      <c r="D700" s="15"/>
      <c r="E700" s="15"/>
      <c r="F700" s="15"/>
      <c r="G700" s="243"/>
      <c r="H700" s="243"/>
      <c r="I700" s="243"/>
      <c r="J700" s="243"/>
      <c r="K700" s="243"/>
      <c r="L700" s="243"/>
      <c r="M700" s="243"/>
      <c r="N700" s="243"/>
      <c r="O700" s="243"/>
      <c r="P700" s="243"/>
      <c r="Q700" s="243"/>
      <c r="R700" s="243"/>
      <c r="S700" s="243"/>
      <c r="T700" s="274"/>
      <c r="U700" s="243"/>
      <c r="V700" s="243"/>
      <c r="W700" s="243"/>
      <c r="X700" s="243"/>
      <c r="Y700" s="243"/>
      <c r="Z700" s="243"/>
      <c r="AA700" s="243"/>
      <c r="AB700" s="243"/>
      <c r="AC700" s="243"/>
      <c r="AD700" s="243"/>
      <c r="AE700" s="243"/>
      <c r="AF700" s="243"/>
      <c r="AG700" s="243"/>
      <c r="AH700" s="243"/>
    </row>
    <row r="701">
      <c r="A701" s="243"/>
      <c r="B701" s="15"/>
      <c r="C701" s="15"/>
      <c r="D701" s="15"/>
      <c r="E701" s="15"/>
      <c r="F701" s="15"/>
      <c r="G701" s="243"/>
      <c r="H701" s="243"/>
      <c r="I701" s="243"/>
      <c r="J701" s="243"/>
      <c r="K701" s="243"/>
      <c r="L701" s="243"/>
      <c r="M701" s="243"/>
      <c r="N701" s="243"/>
      <c r="O701" s="243"/>
      <c r="P701" s="243"/>
      <c r="Q701" s="243"/>
      <c r="R701" s="243"/>
      <c r="S701" s="243"/>
      <c r="T701" s="274"/>
      <c r="U701" s="243"/>
      <c r="V701" s="243"/>
      <c r="W701" s="243"/>
      <c r="X701" s="243"/>
      <c r="Y701" s="243"/>
      <c r="Z701" s="243"/>
      <c r="AA701" s="243"/>
      <c r="AB701" s="243"/>
      <c r="AC701" s="243"/>
      <c r="AD701" s="243"/>
      <c r="AE701" s="243"/>
      <c r="AF701" s="243"/>
      <c r="AG701" s="243"/>
      <c r="AH701" s="243"/>
    </row>
    <row r="702">
      <c r="A702" s="243"/>
      <c r="B702" s="15"/>
      <c r="C702" s="15"/>
      <c r="D702" s="15"/>
      <c r="E702" s="15"/>
      <c r="F702" s="15"/>
      <c r="G702" s="243"/>
      <c r="H702" s="243"/>
      <c r="I702" s="243"/>
      <c r="J702" s="243"/>
      <c r="K702" s="243"/>
      <c r="L702" s="243"/>
      <c r="M702" s="243"/>
      <c r="N702" s="243"/>
      <c r="O702" s="243"/>
      <c r="P702" s="243"/>
      <c r="Q702" s="243"/>
      <c r="R702" s="243"/>
      <c r="S702" s="243"/>
      <c r="T702" s="274"/>
      <c r="U702" s="243"/>
      <c r="V702" s="243"/>
      <c r="W702" s="243"/>
      <c r="X702" s="243"/>
      <c r="Y702" s="243"/>
      <c r="Z702" s="243"/>
      <c r="AA702" s="243"/>
      <c r="AB702" s="243"/>
      <c r="AC702" s="243"/>
      <c r="AD702" s="243"/>
      <c r="AE702" s="243"/>
      <c r="AF702" s="243"/>
      <c r="AG702" s="243"/>
      <c r="AH702" s="243"/>
    </row>
    <row r="703">
      <c r="A703" s="243"/>
      <c r="B703" s="15"/>
      <c r="C703" s="15"/>
      <c r="D703" s="15"/>
      <c r="E703" s="15"/>
      <c r="F703" s="15"/>
      <c r="G703" s="243"/>
      <c r="H703" s="243"/>
      <c r="I703" s="243"/>
      <c r="J703" s="243"/>
      <c r="K703" s="243"/>
      <c r="L703" s="243"/>
      <c r="M703" s="243"/>
      <c r="N703" s="243"/>
      <c r="O703" s="243"/>
      <c r="P703" s="243"/>
      <c r="Q703" s="243"/>
      <c r="R703" s="243"/>
      <c r="S703" s="243"/>
      <c r="T703" s="274"/>
      <c r="U703" s="243"/>
      <c r="V703" s="243"/>
      <c r="W703" s="243"/>
      <c r="X703" s="243"/>
      <c r="Y703" s="243"/>
      <c r="Z703" s="243"/>
      <c r="AA703" s="243"/>
      <c r="AB703" s="243"/>
      <c r="AC703" s="243"/>
      <c r="AD703" s="243"/>
      <c r="AE703" s="243"/>
      <c r="AF703" s="243"/>
      <c r="AG703" s="243"/>
      <c r="AH703" s="243"/>
    </row>
    <row r="704">
      <c r="A704" s="243"/>
      <c r="B704" s="15"/>
      <c r="C704" s="15"/>
      <c r="D704" s="15"/>
      <c r="E704" s="15"/>
      <c r="F704" s="15"/>
      <c r="G704" s="243"/>
      <c r="H704" s="243"/>
      <c r="I704" s="243"/>
      <c r="J704" s="243"/>
      <c r="K704" s="243"/>
      <c r="L704" s="243"/>
      <c r="M704" s="243"/>
      <c r="N704" s="243"/>
      <c r="O704" s="243"/>
      <c r="P704" s="243"/>
      <c r="Q704" s="243"/>
      <c r="R704" s="243"/>
      <c r="S704" s="243"/>
      <c r="T704" s="274"/>
      <c r="U704" s="243"/>
      <c r="V704" s="243"/>
      <c r="W704" s="243"/>
      <c r="X704" s="243"/>
      <c r="Y704" s="243"/>
      <c r="Z704" s="243"/>
      <c r="AA704" s="243"/>
      <c r="AB704" s="243"/>
      <c r="AC704" s="243"/>
      <c r="AD704" s="243"/>
      <c r="AE704" s="243"/>
      <c r="AF704" s="243"/>
      <c r="AG704" s="243"/>
      <c r="AH704" s="243"/>
    </row>
    <row r="705">
      <c r="A705" s="243"/>
      <c r="B705" s="15"/>
      <c r="C705" s="15"/>
      <c r="D705" s="15"/>
      <c r="E705" s="15"/>
      <c r="F705" s="15"/>
      <c r="G705" s="243"/>
      <c r="H705" s="243"/>
      <c r="I705" s="243"/>
      <c r="J705" s="243"/>
      <c r="K705" s="243"/>
      <c r="L705" s="243"/>
      <c r="M705" s="243"/>
      <c r="N705" s="243"/>
      <c r="O705" s="243"/>
      <c r="P705" s="243"/>
      <c r="Q705" s="243"/>
      <c r="R705" s="243"/>
      <c r="S705" s="243"/>
      <c r="T705" s="274"/>
      <c r="U705" s="243"/>
      <c r="V705" s="243"/>
      <c r="W705" s="243"/>
      <c r="X705" s="243"/>
      <c r="Y705" s="243"/>
      <c r="Z705" s="243"/>
      <c r="AA705" s="243"/>
      <c r="AB705" s="243"/>
      <c r="AC705" s="243"/>
      <c r="AD705" s="243"/>
      <c r="AE705" s="243"/>
      <c r="AF705" s="243"/>
      <c r="AG705" s="243"/>
      <c r="AH705" s="243"/>
    </row>
    <row r="706">
      <c r="A706" s="243"/>
      <c r="B706" s="15"/>
      <c r="C706" s="15"/>
      <c r="D706" s="15"/>
      <c r="E706" s="15"/>
      <c r="F706" s="15"/>
      <c r="G706" s="243"/>
      <c r="H706" s="243"/>
      <c r="I706" s="243"/>
      <c r="J706" s="243"/>
      <c r="K706" s="243"/>
      <c r="L706" s="243"/>
      <c r="M706" s="243"/>
      <c r="N706" s="243"/>
      <c r="O706" s="243"/>
      <c r="P706" s="243"/>
      <c r="Q706" s="243"/>
      <c r="R706" s="243"/>
      <c r="S706" s="243"/>
      <c r="T706" s="274"/>
      <c r="U706" s="243"/>
      <c r="V706" s="243"/>
      <c r="W706" s="243"/>
      <c r="X706" s="243"/>
      <c r="Y706" s="243"/>
      <c r="Z706" s="243"/>
      <c r="AA706" s="243"/>
      <c r="AB706" s="243"/>
      <c r="AC706" s="243"/>
      <c r="AD706" s="243"/>
      <c r="AE706" s="243"/>
      <c r="AF706" s="243"/>
      <c r="AG706" s="243"/>
      <c r="AH706" s="243"/>
    </row>
    <row r="707">
      <c r="A707" s="243"/>
      <c r="B707" s="15"/>
      <c r="C707" s="15"/>
      <c r="D707" s="15"/>
      <c r="E707" s="15"/>
      <c r="F707" s="15"/>
      <c r="G707" s="243"/>
      <c r="H707" s="243"/>
      <c r="I707" s="243"/>
      <c r="J707" s="243"/>
      <c r="K707" s="243"/>
      <c r="L707" s="243"/>
      <c r="M707" s="243"/>
      <c r="N707" s="243"/>
      <c r="O707" s="243"/>
      <c r="P707" s="243"/>
      <c r="Q707" s="243"/>
      <c r="R707" s="243"/>
      <c r="S707" s="243"/>
      <c r="T707" s="274"/>
      <c r="U707" s="243"/>
      <c r="V707" s="243"/>
      <c r="W707" s="243"/>
      <c r="X707" s="243"/>
      <c r="Y707" s="243"/>
      <c r="Z707" s="243"/>
      <c r="AA707" s="243"/>
      <c r="AB707" s="243"/>
      <c r="AC707" s="243"/>
      <c r="AD707" s="243"/>
      <c r="AE707" s="243"/>
      <c r="AF707" s="243"/>
      <c r="AG707" s="243"/>
      <c r="AH707" s="243"/>
    </row>
    <row r="708">
      <c r="A708" s="243"/>
      <c r="B708" s="15"/>
      <c r="C708" s="15"/>
      <c r="D708" s="15"/>
      <c r="E708" s="15"/>
      <c r="F708" s="15"/>
      <c r="G708" s="243"/>
      <c r="H708" s="243"/>
      <c r="I708" s="243"/>
      <c r="J708" s="243"/>
      <c r="K708" s="243"/>
      <c r="L708" s="243"/>
      <c r="M708" s="243"/>
      <c r="N708" s="243"/>
      <c r="O708" s="243"/>
      <c r="P708" s="243"/>
      <c r="Q708" s="243"/>
      <c r="R708" s="243"/>
      <c r="S708" s="243"/>
      <c r="T708" s="274"/>
      <c r="U708" s="243"/>
      <c r="V708" s="243"/>
      <c r="W708" s="243"/>
      <c r="X708" s="243"/>
      <c r="Y708" s="243"/>
      <c r="Z708" s="243"/>
      <c r="AA708" s="243"/>
      <c r="AB708" s="243"/>
      <c r="AC708" s="243"/>
      <c r="AD708" s="243"/>
      <c r="AE708" s="243"/>
      <c r="AF708" s="243"/>
      <c r="AG708" s="243"/>
      <c r="AH708" s="243"/>
    </row>
    <row r="709">
      <c r="A709" s="243"/>
      <c r="B709" s="15"/>
      <c r="C709" s="15"/>
      <c r="D709" s="15"/>
      <c r="E709" s="15"/>
      <c r="F709" s="15"/>
      <c r="G709" s="243"/>
      <c r="H709" s="243"/>
      <c r="I709" s="243"/>
      <c r="J709" s="243"/>
      <c r="K709" s="243"/>
      <c r="L709" s="243"/>
      <c r="M709" s="243"/>
      <c r="N709" s="243"/>
      <c r="O709" s="243"/>
      <c r="P709" s="243"/>
      <c r="Q709" s="243"/>
      <c r="R709" s="243"/>
      <c r="S709" s="243"/>
      <c r="T709" s="274"/>
      <c r="U709" s="243"/>
      <c r="V709" s="243"/>
      <c r="W709" s="243"/>
      <c r="X709" s="243"/>
      <c r="Y709" s="243"/>
      <c r="Z709" s="243"/>
      <c r="AA709" s="243"/>
      <c r="AB709" s="243"/>
      <c r="AC709" s="243"/>
      <c r="AD709" s="243"/>
      <c r="AE709" s="243"/>
      <c r="AF709" s="243"/>
      <c r="AG709" s="243"/>
      <c r="AH709" s="243"/>
    </row>
    <row r="710">
      <c r="A710" s="243"/>
      <c r="B710" s="15"/>
      <c r="C710" s="15"/>
      <c r="D710" s="15"/>
      <c r="E710" s="15"/>
      <c r="F710" s="15"/>
      <c r="G710" s="243"/>
      <c r="H710" s="243"/>
      <c r="I710" s="243"/>
      <c r="J710" s="243"/>
      <c r="K710" s="243"/>
      <c r="L710" s="243"/>
      <c r="M710" s="243"/>
      <c r="N710" s="243"/>
      <c r="O710" s="243"/>
      <c r="P710" s="243"/>
      <c r="Q710" s="243"/>
      <c r="R710" s="243"/>
      <c r="S710" s="243"/>
      <c r="T710" s="274"/>
      <c r="U710" s="243"/>
      <c r="V710" s="243"/>
      <c r="W710" s="243"/>
      <c r="X710" s="243"/>
      <c r="Y710" s="243"/>
      <c r="Z710" s="243"/>
      <c r="AA710" s="243"/>
      <c r="AB710" s="243"/>
      <c r="AC710" s="243"/>
      <c r="AD710" s="243"/>
      <c r="AE710" s="243"/>
      <c r="AF710" s="243"/>
      <c r="AG710" s="243"/>
      <c r="AH710" s="243"/>
    </row>
    <row r="711">
      <c r="A711" s="243"/>
      <c r="B711" s="15"/>
      <c r="C711" s="15"/>
      <c r="D711" s="15"/>
      <c r="E711" s="15"/>
      <c r="F711" s="15"/>
      <c r="G711" s="243"/>
      <c r="H711" s="243"/>
      <c r="I711" s="243"/>
      <c r="J711" s="243"/>
      <c r="K711" s="243"/>
      <c r="L711" s="243"/>
      <c r="M711" s="243"/>
      <c r="N711" s="243"/>
      <c r="O711" s="243"/>
      <c r="P711" s="243"/>
      <c r="Q711" s="243"/>
      <c r="R711" s="243"/>
      <c r="S711" s="243"/>
      <c r="T711" s="274"/>
      <c r="U711" s="243"/>
      <c r="V711" s="243"/>
      <c r="W711" s="243"/>
      <c r="X711" s="243"/>
      <c r="Y711" s="243"/>
      <c r="Z711" s="243"/>
      <c r="AA711" s="243"/>
      <c r="AB711" s="243"/>
      <c r="AC711" s="243"/>
      <c r="AD711" s="243"/>
      <c r="AE711" s="243"/>
      <c r="AF711" s="243"/>
      <c r="AG711" s="243"/>
      <c r="AH711" s="243"/>
    </row>
    <row r="712">
      <c r="A712" s="243"/>
      <c r="B712" s="15"/>
      <c r="C712" s="15"/>
      <c r="D712" s="15"/>
      <c r="E712" s="15"/>
      <c r="F712" s="15"/>
      <c r="G712" s="243"/>
      <c r="H712" s="243"/>
      <c r="I712" s="243"/>
      <c r="J712" s="243"/>
      <c r="K712" s="243"/>
      <c r="L712" s="243"/>
      <c r="M712" s="243"/>
      <c r="N712" s="243"/>
      <c r="O712" s="243"/>
      <c r="P712" s="243"/>
      <c r="Q712" s="243"/>
      <c r="R712" s="243"/>
      <c r="S712" s="243"/>
      <c r="T712" s="274"/>
      <c r="U712" s="243"/>
      <c r="V712" s="243"/>
      <c r="W712" s="243"/>
      <c r="X712" s="243"/>
      <c r="Y712" s="243"/>
      <c r="Z712" s="243"/>
      <c r="AA712" s="243"/>
      <c r="AB712" s="243"/>
      <c r="AC712" s="243"/>
      <c r="AD712" s="243"/>
      <c r="AE712" s="243"/>
      <c r="AF712" s="243"/>
      <c r="AG712" s="243"/>
      <c r="AH712" s="243"/>
    </row>
    <row r="713">
      <c r="A713" s="243"/>
      <c r="B713" s="15"/>
      <c r="C713" s="15"/>
      <c r="D713" s="15"/>
      <c r="E713" s="15"/>
      <c r="F713" s="15"/>
      <c r="G713" s="243"/>
      <c r="H713" s="243"/>
      <c r="I713" s="243"/>
      <c r="J713" s="243"/>
      <c r="K713" s="243"/>
      <c r="L713" s="243"/>
      <c r="M713" s="243"/>
      <c r="N713" s="243"/>
      <c r="O713" s="243"/>
      <c r="P713" s="243"/>
      <c r="Q713" s="243"/>
      <c r="R713" s="243"/>
      <c r="S713" s="243"/>
      <c r="T713" s="274"/>
      <c r="U713" s="243"/>
      <c r="V713" s="243"/>
      <c r="W713" s="243"/>
      <c r="X713" s="243"/>
      <c r="Y713" s="243"/>
      <c r="Z713" s="243"/>
      <c r="AA713" s="243"/>
      <c r="AB713" s="243"/>
      <c r="AC713" s="243"/>
      <c r="AD713" s="243"/>
      <c r="AE713" s="243"/>
      <c r="AF713" s="243"/>
      <c r="AG713" s="243"/>
      <c r="AH713" s="243"/>
    </row>
    <row r="714">
      <c r="A714" s="243"/>
      <c r="B714" s="15"/>
      <c r="C714" s="15"/>
      <c r="D714" s="15"/>
      <c r="E714" s="15"/>
      <c r="F714" s="15"/>
      <c r="G714" s="243"/>
      <c r="H714" s="243"/>
      <c r="I714" s="243"/>
      <c r="J714" s="243"/>
      <c r="K714" s="243"/>
      <c r="L714" s="243"/>
      <c r="M714" s="243"/>
      <c r="N714" s="243"/>
      <c r="O714" s="243"/>
      <c r="P714" s="243"/>
      <c r="Q714" s="243"/>
      <c r="R714" s="243"/>
      <c r="S714" s="243"/>
      <c r="T714" s="274"/>
      <c r="U714" s="243"/>
      <c r="V714" s="243"/>
      <c r="W714" s="243"/>
      <c r="X714" s="243"/>
      <c r="Y714" s="243"/>
      <c r="Z714" s="243"/>
      <c r="AA714" s="243"/>
      <c r="AB714" s="243"/>
      <c r="AC714" s="243"/>
      <c r="AD714" s="243"/>
      <c r="AE714" s="243"/>
      <c r="AF714" s="243"/>
      <c r="AG714" s="243"/>
      <c r="AH714" s="243"/>
    </row>
    <row r="715">
      <c r="A715" s="243"/>
      <c r="B715" s="15"/>
      <c r="C715" s="15"/>
      <c r="D715" s="15"/>
      <c r="E715" s="15"/>
      <c r="F715" s="15"/>
      <c r="G715" s="243"/>
      <c r="H715" s="243"/>
      <c r="I715" s="243"/>
      <c r="J715" s="243"/>
      <c r="K715" s="243"/>
      <c r="L715" s="243"/>
      <c r="M715" s="243"/>
      <c r="N715" s="243"/>
      <c r="O715" s="243"/>
      <c r="P715" s="243"/>
      <c r="Q715" s="243"/>
      <c r="R715" s="243"/>
      <c r="S715" s="243"/>
      <c r="T715" s="274"/>
      <c r="U715" s="243"/>
      <c r="V715" s="243"/>
      <c r="W715" s="243"/>
      <c r="X715" s="243"/>
      <c r="Y715" s="243"/>
      <c r="Z715" s="243"/>
      <c r="AA715" s="243"/>
      <c r="AB715" s="243"/>
      <c r="AC715" s="243"/>
      <c r="AD715" s="243"/>
      <c r="AE715" s="243"/>
      <c r="AF715" s="243"/>
      <c r="AG715" s="243"/>
      <c r="AH715" s="243"/>
    </row>
    <row r="716">
      <c r="A716" s="243"/>
      <c r="B716" s="15"/>
      <c r="C716" s="15"/>
      <c r="D716" s="15"/>
      <c r="E716" s="15"/>
      <c r="F716" s="15"/>
      <c r="G716" s="243"/>
      <c r="H716" s="243"/>
      <c r="I716" s="243"/>
      <c r="J716" s="243"/>
      <c r="K716" s="243"/>
      <c r="L716" s="243"/>
      <c r="M716" s="243"/>
      <c r="N716" s="243"/>
      <c r="O716" s="243"/>
      <c r="P716" s="243"/>
      <c r="Q716" s="243"/>
      <c r="R716" s="243"/>
      <c r="S716" s="243"/>
      <c r="T716" s="274"/>
      <c r="U716" s="243"/>
      <c r="V716" s="243"/>
      <c r="W716" s="243"/>
      <c r="X716" s="243"/>
      <c r="Y716" s="243"/>
      <c r="Z716" s="243"/>
      <c r="AA716" s="243"/>
      <c r="AB716" s="243"/>
      <c r="AC716" s="243"/>
      <c r="AD716" s="243"/>
      <c r="AE716" s="243"/>
      <c r="AF716" s="243"/>
      <c r="AG716" s="243"/>
      <c r="AH716" s="243"/>
    </row>
    <row r="717">
      <c r="A717" s="243"/>
      <c r="B717" s="15"/>
      <c r="C717" s="15"/>
      <c r="D717" s="15"/>
      <c r="E717" s="15"/>
      <c r="F717" s="15"/>
      <c r="G717" s="243"/>
      <c r="H717" s="243"/>
      <c r="I717" s="243"/>
      <c r="J717" s="243"/>
      <c r="K717" s="243"/>
      <c r="L717" s="243"/>
      <c r="M717" s="243"/>
      <c r="N717" s="243"/>
      <c r="O717" s="243"/>
      <c r="P717" s="243"/>
      <c r="Q717" s="243"/>
      <c r="R717" s="243"/>
      <c r="S717" s="243"/>
      <c r="T717" s="274"/>
      <c r="U717" s="243"/>
      <c r="V717" s="243"/>
      <c r="W717" s="243"/>
      <c r="X717" s="243"/>
      <c r="Y717" s="243"/>
      <c r="Z717" s="243"/>
      <c r="AA717" s="243"/>
      <c r="AB717" s="243"/>
      <c r="AC717" s="243"/>
      <c r="AD717" s="243"/>
      <c r="AE717" s="243"/>
      <c r="AF717" s="243"/>
      <c r="AG717" s="243"/>
      <c r="AH717" s="243"/>
    </row>
    <row r="718">
      <c r="A718" s="243"/>
      <c r="B718" s="15"/>
      <c r="C718" s="15"/>
      <c r="D718" s="15"/>
      <c r="E718" s="15"/>
      <c r="F718" s="15"/>
      <c r="G718" s="243"/>
      <c r="H718" s="243"/>
      <c r="I718" s="243"/>
      <c r="J718" s="243"/>
      <c r="K718" s="243"/>
      <c r="L718" s="243"/>
      <c r="M718" s="243"/>
      <c r="N718" s="243"/>
      <c r="O718" s="243"/>
      <c r="P718" s="243"/>
      <c r="Q718" s="243"/>
      <c r="R718" s="243"/>
      <c r="S718" s="243"/>
      <c r="T718" s="274"/>
      <c r="U718" s="243"/>
      <c r="V718" s="243"/>
      <c r="W718" s="243"/>
      <c r="X718" s="243"/>
      <c r="Y718" s="243"/>
      <c r="Z718" s="243"/>
      <c r="AA718" s="243"/>
      <c r="AB718" s="243"/>
      <c r="AC718" s="243"/>
      <c r="AD718" s="243"/>
      <c r="AE718" s="243"/>
      <c r="AF718" s="243"/>
      <c r="AG718" s="243"/>
      <c r="AH718" s="243"/>
    </row>
    <row r="719">
      <c r="A719" s="243"/>
      <c r="B719" s="15"/>
      <c r="C719" s="15"/>
      <c r="D719" s="15"/>
      <c r="E719" s="15"/>
      <c r="F719" s="15"/>
      <c r="G719" s="243"/>
      <c r="H719" s="243"/>
      <c r="I719" s="243"/>
      <c r="J719" s="243"/>
      <c r="K719" s="243"/>
      <c r="L719" s="243"/>
      <c r="M719" s="243"/>
      <c r="N719" s="243"/>
      <c r="O719" s="243"/>
      <c r="P719" s="243"/>
      <c r="Q719" s="243"/>
      <c r="R719" s="243"/>
      <c r="S719" s="243"/>
      <c r="T719" s="274"/>
      <c r="U719" s="243"/>
      <c r="V719" s="243"/>
      <c r="W719" s="243"/>
      <c r="X719" s="243"/>
      <c r="Y719" s="243"/>
      <c r="Z719" s="243"/>
      <c r="AA719" s="243"/>
      <c r="AB719" s="243"/>
      <c r="AC719" s="243"/>
      <c r="AD719" s="243"/>
      <c r="AE719" s="243"/>
      <c r="AF719" s="243"/>
      <c r="AG719" s="243"/>
      <c r="AH719" s="243"/>
    </row>
    <row r="720">
      <c r="A720" s="243"/>
      <c r="B720" s="15"/>
      <c r="C720" s="15"/>
      <c r="D720" s="15"/>
      <c r="E720" s="15"/>
      <c r="F720" s="15"/>
      <c r="G720" s="243"/>
      <c r="H720" s="243"/>
      <c r="I720" s="243"/>
      <c r="J720" s="243"/>
      <c r="K720" s="243"/>
      <c r="L720" s="243"/>
      <c r="M720" s="243"/>
      <c r="N720" s="243"/>
      <c r="O720" s="243"/>
      <c r="P720" s="243"/>
      <c r="Q720" s="243"/>
      <c r="R720" s="243"/>
      <c r="S720" s="243"/>
      <c r="T720" s="274"/>
      <c r="U720" s="243"/>
      <c r="V720" s="243"/>
      <c r="W720" s="243"/>
      <c r="X720" s="243"/>
      <c r="Y720" s="243"/>
      <c r="Z720" s="243"/>
      <c r="AA720" s="243"/>
      <c r="AB720" s="243"/>
      <c r="AC720" s="243"/>
      <c r="AD720" s="243"/>
      <c r="AE720" s="243"/>
      <c r="AF720" s="243"/>
      <c r="AG720" s="243"/>
      <c r="AH720" s="243"/>
    </row>
    <row r="721">
      <c r="A721" s="243"/>
      <c r="B721" s="15"/>
      <c r="C721" s="15"/>
      <c r="D721" s="15"/>
      <c r="E721" s="15"/>
      <c r="F721" s="15"/>
      <c r="G721" s="243"/>
      <c r="H721" s="243"/>
      <c r="I721" s="243"/>
      <c r="J721" s="243"/>
      <c r="K721" s="243"/>
      <c r="L721" s="243"/>
      <c r="M721" s="243"/>
      <c r="N721" s="243"/>
      <c r="O721" s="243"/>
      <c r="P721" s="243"/>
      <c r="Q721" s="243"/>
      <c r="R721" s="243"/>
      <c r="S721" s="243"/>
      <c r="T721" s="274"/>
      <c r="U721" s="243"/>
      <c r="V721" s="243"/>
      <c r="W721" s="243"/>
      <c r="X721" s="243"/>
      <c r="Y721" s="243"/>
      <c r="Z721" s="243"/>
      <c r="AA721" s="243"/>
      <c r="AB721" s="243"/>
      <c r="AC721" s="243"/>
      <c r="AD721" s="243"/>
      <c r="AE721" s="243"/>
      <c r="AF721" s="243"/>
      <c r="AG721" s="243"/>
      <c r="AH721" s="243"/>
    </row>
    <row r="722">
      <c r="A722" s="243"/>
      <c r="B722" s="15"/>
      <c r="C722" s="15"/>
      <c r="D722" s="15"/>
      <c r="E722" s="15"/>
      <c r="F722" s="15"/>
      <c r="G722" s="243"/>
      <c r="H722" s="243"/>
      <c r="I722" s="243"/>
      <c r="J722" s="243"/>
      <c r="K722" s="243"/>
      <c r="L722" s="243"/>
      <c r="M722" s="243"/>
      <c r="N722" s="243"/>
      <c r="O722" s="243"/>
      <c r="P722" s="243"/>
      <c r="Q722" s="243"/>
      <c r="R722" s="243"/>
      <c r="S722" s="243"/>
      <c r="T722" s="274"/>
      <c r="U722" s="243"/>
      <c r="V722" s="243"/>
      <c r="W722" s="243"/>
      <c r="X722" s="243"/>
      <c r="Y722" s="243"/>
      <c r="Z722" s="243"/>
      <c r="AA722" s="243"/>
      <c r="AB722" s="243"/>
      <c r="AC722" s="243"/>
      <c r="AD722" s="243"/>
      <c r="AE722" s="243"/>
      <c r="AF722" s="243"/>
      <c r="AG722" s="243"/>
      <c r="AH722" s="243"/>
    </row>
    <row r="723">
      <c r="A723" s="243"/>
      <c r="B723" s="15"/>
      <c r="C723" s="15"/>
      <c r="D723" s="15"/>
      <c r="E723" s="15"/>
      <c r="F723" s="15"/>
      <c r="G723" s="243"/>
      <c r="H723" s="243"/>
      <c r="I723" s="243"/>
      <c r="J723" s="243"/>
      <c r="K723" s="243"/>
      <c r="L723" s="243"/>
      <c r="M723" s="243"/>
      <c r="N723" s="243"/>
      <c r="O723" s="243"/>
      <c r="P723" s="243"/>
      <c r="Q723" s="243"/>
      <c r="R723" s="243"/>
      <c r="S723" s="243"/>
      <c r="T723" s="274"/>
      <c r="U723" s="243"/>
      <c r="V723" s="243"/>
      <c r="W723" s="243"/>
      <c r="X723" s="243"/>
      <c r="Y723" s="243"/>
      <c r="Z723" s="243"/>
      <c r="AA723" s="243"/>
      <c r="AB723" s="243"/>
      <c r="AC723" s="243"/>
      <c r="AD723" s="243"/>
      <c r="AE723" s="243"/>
      <c r="AF723" s="243"/>
      <c r="AG723" s="243"/>
      <c r="AH723" s="243"/>
    </row>
    <row r="724">
      <c r="A724" s="243"/>
      <c r="B724" s="15"/>
      <c r="C724" s="15"/>
      <c r="D724" s="15"/>
      <c r="E724" s="15"/>
      <c r="F724" s="15"/>
      <c r="G724" s="243"/>
      <c r="H724" s="243"/>
      <c r="I724" s="243"/>
      <c r="J724" s="243"/>
      <c r="K724" s="243"/>
      <c r="L724" s="243"/>
      <c r="M724" s="243"/>
      <c r="N724" s="243"/>
      <c r="O724" s="243"/>
      <c r="P724" s="243"/>
      <c r="Q724" s="243"/>
      <c r="R724" s="243"/>
      <c r="S724" s="243"/>
      <c r="T724" s="274"/>
      <c r="U724" s="243"/>
      <c r="V724" s="243"/>
      <c r="W724" s="243"/>
      <c r="X724" s="243"/>
      <c r="Y724" s="243"/>
      <c r="Z724" s="243"/>
      <c r="AA724" s="243"/>
      <c r="AB724" s="243"/>
      <c r="AC724" s="243"/>
      <c r="AD724" s="243"/>
      <c r="AE724" s="243"/>
      <c r="AF724" s="243"/>
      <c r="AG724" s="243"/>
      <c r="AH724" s="243"/>
    </row>
    <row r="725">
      <c r="A725" s="243"/>
      <c r="B725" s="15"/>
      <c r="C725" s="15"/>
      <c r="D725" s="15"/>
      <c r="E725" s="15"/>
      <c r="F725" s="15"/>
      <c r="G725" s="243"/>
      <c r="H725" s="243"/>
      <c r="I725" s="243"/>
      <c r="J725" s="243"/>
      <c r="K725" s="243"/>
      <c r="L725" s="243"/>
      <c r="M725" s="243"/>
      <c r="N725" s="243"/>
      <c r="O725" s="243"/>
      <c r="P725" s="243"/>
      <c r="Q725" s="243"/>
      <c r="R725" s="243"/>
      <c r="S725" s="243"/>
      <c r="T725" s="274"/>
      <c r="U725" s="243"/>
      <c r="V725" s="243"/>
      <c r="W725" s="243"/>
      <c r="X725" s="243"/>
      <c r="Y725" s="243"/>
      <c r="Z725" s="243"/>
      <c r="AA725" s="243"/>
      <c r="AB725" s="243"/>
      <c r="AC725" s="243"/>
      <c r="AD725" s="243"/>
      <c r="AE725" s="243"/>
      <c r="AF725" s="243"/>
      <c r="AG725" s="243"/>
      <c r="AH725" s="243"/>
    </row>
    <row r="726">
      <c r="A726" s="243"/>
      <c r="B726" s="15"/>
      <c r="C726" s="15"/>
      <c r="D726" s="15"/>
      <c r="E726" s="15"/>
      <c r="F726" s="15"/>
      <c r="G726" s="243"/>
      <c r="H726" s="243"/>
      <c r="I726" s="243"/>
      <c r="J726" s="243"/>
      <c r="K726" s="243"/>
      <c r="L726" s="243"/>
      <c r="M726" s="243"/>
      <c r="N726" s="243"/>
      <c r="O726" s="243"/>
      <c r="P726" s="243"/>
      <c r="Q726" s="243"/>
      <c r="R726" s="243"/>
      <c r="S726" s="243"/>
      <c r="T726" s="274"/>
      <c r="U726" s="243"/>
      <c r="V726" s="243"/>
      <c r="W726" s="243"/>
      <c r="X726" s="243"/>
      <c r="Y726" s="243"/>
      <c r="Z726" s="243"/>
      <c r="AA726" s="243"/>
      <c r="AB726" s="243"/>
      <c r="AC726" s="243"/>
      <c r="AD726" s="243"/>
      <c r="AE726" s="243"/>
      <c r="AF726" s="243"/>
      <c r="AG726" s="243"/>
      <c r="AH726" s="243"/>
    </row>
    <row r="727">
      <c r="A727" s="243"/>
      <c r="B727" s="15"/>
      <c r="C727" s="15"/>
      <c r="D727" s="15"/>
      <c r="E727" s="15"/>
      <c r="F727" s="15"/>
      <c r="G727" s="243"/>
      <c r="H727" s="243"/>
      <c r="I727" s="243"/>
      <c r="J727" s="243"/>
      <c r="K727" s="243"/>
      <c r="L727" s="243"/>
      <c r="M727" s="243"/>
      <c r="N727" s="243"/>
      <c r="O727" s="243"/>
      <c r="P727" s="243"/>
      <c r="Q727" s="243"/>
      <c r="R727" s="243"/>
      <c r="S727" s="243"/>
      <c r="T727" s="274"/>
      <c r="U727" s="243"/>
      <c r="V727" s="243"/>
      <c r="W727" s="243"/>
      <c r="X727" s="243"/>
      <c r="Y727" s="243"/>
      <c r="Z727" s="243"/>
      <c r="AA727" s="243"/>
      <c r="AB727" s="243"/>
      <c r="AC727" s="243"/>
      <c r="AD727" s="243"/>
      <c r="AE727" s="243"/>
      <c r="AF727" s="243"/>
      <c r="AG727" s="243"/>
      <c r="AH727" s="243"/>
    </row>
    <row r="728">
      <c r="A728" s="243"/>
      <c r="B728" s="15"/>
      <c r="C728" s="15"/>
      <c r="D728" s="15"/>
      <c r="E728" s="15"/>
      <c r="F728" s="15"/>
      <c r="G728" s="243"/>
      <c r="H728" s="243"/>
      <c r="I728" s="243"/>
      <c r="J728" s="243"/>
      <c r="K728" s="243"/>
      <c r="L728" s="243"/>
      <c r="M728" s="243"/>
      <c r="N728" s="243"/>
      <c r="O728" s="243"/>
      <c r="P728" s="243"/>
      <c r="Q728" s="243"/>
      <c r="R728" s="243"/>
      <c r="S728" s="243"/>
      <c r="T728" s="274"/>
      <c r="U728" s="243"/>
      <c r="V728" s="243"/>
      <c r="W728" s="243"/>
      <c r="X728" s="243"/>
      <c r="Y728" s="243"/>
      <c r="Z728" s="243"/>
      <c r="AA728" s="243"/>
      <c r="AB728" s="243"/>
      <c r="AC728" s="243"/>
      <c r="AD728" s="243"/>
      <c r="AE728" s="243"/>
      <c r="AF728" s="243"/>
      <c r="AG728" s="243"/>
      <c r="AH728" s="243"/>
    </row>
    <row r="729">
      <c r="A729" s="243"/>
      <c r="B729" s="15"/>
      <c r="C729" s="15"/>
      <c r="D729" s="15"/>
      <c r="E729" s="15"/>
      <c r="F729" s="15"/>
      <c r="G729" s="243"/>
      <c r="H729" s="243"/>
      <c r="I729" s="243"/>
      <c r="J729" s="243"/>
      <c r="K729" s="243"/>
      <c r="L729" s="243"/>
      <c r="M729" s="243"/>
      <c r="N729" s="243"/>
      <c r="O729" s="243"/>
      <c r="P729" s="243"/>
      <c r="Q729" s="243"/>
      <c r="R729" s="243"/>
      <c r="S729" s="243"/>
      <c r="T729" s="274"/>
      <c r="U729" s="243"/>
      <c r="V729" s="243"/>
      <c r="W729" s="243"/>
      <c r="X729" s="243"/>
      <c r="Y729" s="243"/>
      <c r="Z729" s="243"/>
      <c r="AA729" s="243"/>
      <c r="AB729" s="243"/>
      <c r="AC729" s="243"/>
      <c r="AD729" s="243"/>
      <c r="AE729" s="243"/>
      <c r="AF729" s="243"/>
      <c r="AG729" s="243"/>
      <c r="AH729" s="243"/>
    </row>
    <row r="730">
      <c r="A730" s="243"/>
      <c r="B730" s="15"/>
      <c r="C730" s="15"/>
      <c r="D730" s="15"/>
      <c r="E730" s="15"/>
      <c r="F730" s="15"/>
      <c r="G730" s="243"/>
      <c r="H730" s="243"/>
      <c r="I730" s="243"/>
      <c r="J730" s="243"/>
      <c r="K730" s="243"/>
      <c r="L730" s="243"/>
      <c r="M730" s="243"/>
      <c r="N730" s="243"/>
      <c r="O730" s="243"/>
      <c r="P730" s="243"/>
      <c r="Q730" s="243"/>
      <c r="R730" s="243"/>
      <c r="S730" s="243"/>
      <c r="T730" s="274"/>
      <c r="U730" s="243"/>
      <c r="V730" s="243"/>
      <c r="W730" s="243"/>
      <c r="X730" s="243"/>
      <c r="Y730" s="243"/>
      <c r="Z730" s="243"/>
      <c r="AA730" s="243"/>
      <c r="AB730" s="243"/>
      <c r="AC730" s="243"/>
      <c r="AD730" s="243"/>
      <c r="AE730" s="243"/>
      <c r="AF730" s="243"/>
      <c r="AG730" s="243"/>
      <c r="AH730" s="243"/>
    </row>
    <row r="731">
      <c r="A731" s="243"/>
      <c r="B731" s="15"/>
      <c r="C731" s="15"/>
      <c r="D731" s="15"/>
      <c r="E731" s="15"/>
      <c r="F731" s="15"/>
      <c r="G731" s="243"/>
      <c r="H731" s="243"/>
      <c r="I731" s="243"/>
      <c r="J731" s="243"/>
      <c r="K731" s="243"/>
      <c r="L731" s="243"/>
      <c r="M731" s="243"/>
      <c r="N731" s="243"/>
      <c r="O731" s="243"/>
      <c r="P731" s="243"/>
      <c r="Q731" s="243"/>
      <c r="R731" s="243"/>
      <c r="S731" s="243"/>
      <c r="T731" s="274"/>
      <c r="U731" s="243"/>
      <c r="V731" s="243"/>
      <c r="W731" s="243"/>
      <c r="X731" s="243"/>
      <c r="Y731" s="243"/>
      <c r="Z731" s="243"/>
      <c r="AA731" s="243"/>
      <c r="AB731" s="243"/>
      <c r="AC731" s="243"/>
      <c r="AD731" s="243"/>
      <c r="AE731" s="243"/>
      <c r="AF731" s="243"/>
      <c r="AG731" s="243"/>
      <c r="AH731" s="243"/>
    </row>
    <row r="732">
      <c r="A732" s="243"/>
      <c r="B732" s="15"/>
      <c r="C732" s="15"/>
      <c r="D732" s="15"/>
      <c r="E732" s="15"/>
      <c r="F732" s="15"/>
      <c r="G732" s="243"/>
      <c r="H732" s="243"/>
      <c r="I732" s="243"/>
      <c r="J732" s="243"/>
      <c r="K732" s="243"/>
      <c r="L732" s="243"/>
      <c r="M732" s="243"/>
      <c r="N732" s="243"/>
      <c r="O732" s="243"/>
      <c r="P732" s="243"/>
      <c r="Q732" s="243"/>
      <c r="R732" s="243"/>
      <c r="S732" s="243"/>
      <c r="T732" s="274"/>
      <c r="U732" s="243"/>
      <c r="V732" s="243"/>
      <c r="W732" s="243"/>
      <c r="X732" s="243"/>
      <c r="Y732" s="243"/>
      <c r="Z732" s="243"/>
      <c r="AA732" s="243"/>
      <c r="AB732" s="243"/>
      <c r="AC732" s="243"/>
      <c r="AD732" s="243"/>
      <c r="AE732" s="243"/>
      <c r="AF732" s="243"/>
      <c r="AG732" s="243"/>
      <c r="AH732" s="243"/>
    </row>
    <row r="733">
      <c r="A733" s="243"/>
      <c r="B733" s="15"/>
      <c r="C733" s="15"/>
      <c r="D733" s="15"/>
      <c r="E733" s="15"/>
      <c r="F733" s="15"/>
      <c r="G733" s="243"/>
      <c r="H733" s="243"/>
      <c r="I733" s="243"/>
      <c r="J733" s="243"/>
      <c r="K733" s="243"/>
      <c r="L733" s="243"/>
      <c r="M733" s="243"/>
      <c r="N733" s="243"/>
      <c r="O733" s="243"/>
      <c r="P733" s="243"/>
      <c r="Q733" s="243"/>
      <c r="R733" s="243"/>
      <c r="S733" s="243"/>
      <c r="T733" s="274"/>
      <c r="U733" s="243"/>
      <c r="V733" s="243"/>
      <c r="W733" s="243"/>
      <c r="X733" s="243"/>
      <c r="Y733" s="243"/>
      <c r="Z733" s="243"/>
      <c r="AA733" s="243"/>
      <c r="AB733" s="243"/>
      <c r="AC733" s="243"/>
      <c r="AD733" s="243"/>
      <c r="AE733" s="243"/>
      <c r="AF733" s="243"/>
      <c r="AG733" s="243"/>
      <c r="AH733" s="243"/>
    </row>
    <row r="734">
      <c r="A734" s="243"/>
      <c r="B734" s="15"/>
      <c r="C734" s="15"/>
      <c r="D734" s="15"/>
      <c r="E734" s="15"/>
      <c r="F734" s="15"/>
      <c r="G734" s="243"/>
      <c r="H734" s="243"/>
      <c r="I734" s="243"/>
      <c r="J734" s="243"/>
      <c r="K734" s="243"/>
      <c r="L734" s="243"/>
      <c r="M734" s="243"/>
      <c r="N734" s="243"/>
      <c r="O734" s="243"/>
      <c r="P734" s="243"/>
      <c r="Q734" s="243"/>
      <c r="R734" s="243"/>
      <c r="S734" s="243"/>
      <c r="T734" s="274"/>
      <c r="U734" s="243"/>
      <c r="V734" s="243"/>
      <c r="W734" s="243"/>
      <c r="X734" s="243"/>
      <c r="Y734" s="243"/>
      <c r="Z734" s="243"/>
      <c r="AA734" s="243"/>
      <c r="AB734" s="243"/>
      <c r="AC734" s="243"/>
      <c r="AD734" s="243"/>
      <c r="AE734" s="243"/>
      <c r="AF734" s="243"/>
      <c r="AG734" s="243"/>
      <c r="AH734" s="243"/>
    </row>
    <row r="735">
      <c r="A735" s="243"/>
      <c r="B735" s="15"/>
      <c r="C735" s="15"/>
      <c r="D735" s="15"/>
      <c r="E735" s="15"/>
      <c r="F735" s="15"/>
      <c r="G735" s="243"/>
      <c r="H735" s="243"/>
      <c r="I735" s="243"/>
      <c r="J735" s="243"/>
      <c r="K735" s="243"/>
      <c r="L735" s="243"/>
      <c r="M735" s="243"/>
      <c r="N735" s="243"/>
      <c r="O735" s="243"/>
      <c r="P735" s="243"/>
      <c r="Q735" s="243"/>
      <c r="R735" s="243"/>
      <c r="S735" s="243"/>
      <c r="T735" s="274"/>
      <c r="U735" s="243"/>
      <c r="V735" s="243"/>
      <c r="W735" s="243"/>
      <c r="X735" s="243"/>
      <c r="Y735" s="243"/>
      <c r="Z735" s="243"/>
      <c r="AA735" s="243"/>
      <c r="AB735" s="243"/>
      <c r="AC735" s="243"/>
      <c r="AD735" s="243"/>
      <c r="AE735" s="243"/>
      <c r="AF735" s="243"/>
      <c r="AG735" s="243"/>
      <c r="AH735" s="243"/>
    </row>
    <row r="736">
      <c r="A736" s="243"/>
      <c r="B736" s="15"/>
      <c r="C736" s="15"/>
      <c r="D736" s="15"/>
      <c r="E736" s="15"/>
      <c r="F736" s="15"/>
      <c r="G736" s="243"/>
      <c r="H736" s="243"/>
      <c r="I736" s="243"/>
      <c r="J736" s="243"/>
      <c r="K736" s="243"/>
      <c r="L736" s="243"/>
      <c r="M736" s="243"/>
      <c r="N736" s="243"/>
      <c r="O736" s="243"/>
      <c r="P736" s="243"/>
      <c r="Q736" s="243"/>
      <c r="R736" s="243"/>
      <c r="S736" s="243"/>
      <c r="T736" s="274"/>
      <c r="U736" s="243"/>
      <c r="V736" s="243"/>
      <c r="W736" s="243"/>
      <c r="X736" s="243"/>
      <c r="Y736" s="243"/>
      <c r="Z736" s="243"/>
      <c r="AA736" s="243"/>
      <c r="AB736" s="243"/>
      <c r="AC736" s="243"/>
      <c r="AD736" s="243"/>
      <c r="AE736" s="243"/>
      <c r="AF736" s="243"/>
      <c r="AG736" s="243"/>
      <c r="AH736" s="243"/>
    </row>
    <row r="737">
      <c r="A737" s="243"/>
      <c r="B737" s="15"/>
      <c r="C737" s="15"/>
      <c r="D737" s="15"/>
      <c r="E737" s="15"/>
      <c r="F737" s="15"/>
      <c r="G737" s="243"/>
      <c r="H737" s="243"/>
      <c r="I737" s="243"/>
      <c r="J737" s="243"/>
      <c r="K737" s="243"/>
      <c r="L737" s="243"/>
      <c r="M737" s="243"/>
      <c r="N737" s="243"/>
      <c r="O737" s="243"/>
      <c r="P737" s="243"/>
      <c r="Q737" s="243"/>
      <c r="R737" s="243"/>
      <c r="S737" s="243"/>
      <c r="T737" s="274"/>
      <c r="U737" s="243"/>
      <c r="V737" s="243"/>
      <c r="W737" s="243"/>
      <c r="X737" s="243"/>
      <c r="Y737" s="243"/>
      <c r="Z737" s="243"/>
      <c r="AA737" s="243"/>
      <c r="AB737" s="243"/>
      <c r="AC737" s="243"/>
      <c r="AD737" s="243"/>
      <c r="AE737" s="243"/>
      <c r="AF737" s="243"/>
      <c r="AG737" s="243"/>
      <c r="AH737" s="243"/>
    </row>
    <row r="738">
      <c r="A738" s="243"/>
      <c r="B738" s="15"/>
      <c r="C738" s="15"/>
      <c r="D738" s="15"/>
      <c r="E738" s="15"/>
      <c r="F738" s="15"/>
      <c r="G738" s="243"/>
      <c r="H738" s="243"/>
      <c r="I738" s="243"/>
      <c r="J738" s="243"/>
      <c r="K738" s="243"/>
      <c r="L738" s="243"/>
      <c r="M738" s="243"/>
      <c r="N738" s="243"/>
      <c r="O738" s="243"/>
      <c r="P738" s="243"/>
      <c r="Q738" s="243"/>
      <c r="R738" s="243"/>
      <c r="S738" s="243"/>
      <c r="T738" s="274"/>
      <c r="U738" s="243"/>
      <c r="V738" s="243"/>
      <c r="W738" s="243"/>
      <c r="X738" s="243"/>
      <c r="Y738" s="243"/>
      <c r="Z738" s="243"/>
      <c r="AA738" s="243"/>
      <c r="AB738" s="243"/>
      <c r="AC738" s="243"/>
      <c r="AD738" s="243"/>
      <c r="AE738" s="243"/>
      <c r="AF738" s="243"/>
      <c r="AG738" s="243"/>
      <c r="AH738" s="243"/>
    </row>
    <row r="739">
      <c r="A739" s="243"/>
      <c r="B739" s="15"/>
      <c r="C739" s="15"/>
      <c r="D739" s="15"/>
      <c r="E739" s="15"/>
      <c r="F739" s="15"/>
      <c r="G739" s="243"/>
      <c r="H739" s="243"/>
      <c r="I739" s="243"/>
      <c r="J739" s="243"/>
      <c r="K739" s="243"/>
      <c r="L739" s="243"/>
      <c r="M739" s="243"/>
      <c r="N739" s="243"/>
      <c r="O739" s="243"/>
      <c r="P739" s="243"/>
      <c r="Q739" s="243"/>
      <c r="R739" s="243"/>
      <c r="S739" s="243"/>
      <c r="T739" s="274"/>
      <c r="U739" s="243"/>
      <c r="V739" s="243"/>
      <c r="W739" s="243"/>
      <c r="X739" s="243"/>
      <c r="Y739" s="243"/>
      <c r="Z739" s="243"/>
      <c r="AA739" s="243"/>
      <c r="AB739" s="243"/>
      <c r="AC739" s="243"/>
      <c r="AD739" s="243"/>
      <c r="AE739" s="243"/>
      <c r="AF739" s="243"/>
      <c r="AG739" s="243"/>
      <c r="AH739" s="243"/>
    </row>
    <row r="740">
      <c r="A740" s="243"/>
      <c r="B740" s="15"/>
      <c r="C740" s="15"/>
      <c r="D740" s="15"/>
      <c r="E740" s="15"/>
      <c r="F740" s="15"/>
      <c r="G740" s="243"/>
      <c r="H740" s="243"/>
      <c r="I740" s="243"/>
      <c r="J740" s="243"/>
      <c r="K740" s="243"/>
      <c r="L740" s="243"/>
      <c r="M740" s="243"/>
      <c r="N740" s="243"/>
      <c r="O740" s="243"/>
      <c r="P740" s="243"/>
      <c r="Q740" s="243"/>
      <c r="R740" s="243"/>
      <c r="S740" s="243"/>
      <c r="T740" s="274"/>
      <c r="U740" s="243"/>
      <c r="V740" s="243"/>
      <c r="W740" s="243"/>
      <c r="X740" s="243"/>
      <c r="Y740" s="243"/>
      <c r="Z740" s="243"/>
      <c r="AA740" s="243"/>
      <c r="AB740" s="243"/>
      <c r="AC740" s="243"/>
      <c r="AD740" s="243"/>
      <c r="AE740" s="243"/>
      <c r="AF740" s="243"/>
      <c r="AG740" s="243"/>
      <c r="AH740" s="243"/>
    </row>
    <row r="741">
      <c r="A741" s="243"/>
      <c r="B741" s="15"/>
      <c r="C741" s="15"/>
      <c r="D741" s="15"/>
      <c r="E741" s="15"/>
      <c r="F741" s="15"/>
      <c r="G741" s="243"/>
      <c r="H741" s="243"/>
      <c r="I741" s="243"/>
      <c r="J741" s="243"/>
      <c r="K741" s="243"/>
      <c r="L741" s="243"/>
      <c r="M741" s="243"/>
      <c r="N741" s="243"/>
      <c r="O741" s="243"/>
      <c r="P741" s="243"/>
      <c r="Q741" s="243"/>
      <c r="R741" s="243"/>
      <c r="S741" s="243"/>
      <c r="T741" s="274"/>
      <c r="U741" s="243"/>
      <c r="V741" s="243"/>
      <c r="W741" s="243"/>
      <c r="X741" s="243"/>
      <c r="Y741" s="243"/>
      <c r="Z741" s="243"/>
      <c r="AA741" s="243"/>
      <c r="AB741" s="243"/>
      <c r="AC741" s="243"/>
      <c r="AD741" s="243"/>
      <c r="AE741" s="243"/>
      <c r="AF741" s="243"/>
      <c r="AG741" s="243"/>
      <c r="AH741" s="243"/>
    </row>
    <row r="742">
      <c r="A742" s="243"/>
      <c r="B742" s="15"/>
      <c r="C742" s="15"/>
      <c r="D742" s="15"/>
      <c r="E742" s="15"/>
      <c r="F742" s="15"/>
      <c r="G742" s="243"/>
      <c r="H742" s="243"/>
      <c r="I742" s="243"/>
      <c r="J742" s="243"/>
      <c r="K742" s="243"/>
      <c r="L742" s="243"/>
      <c r="M742" s="243"/>
      <c r="N742" s="243"/>
      <c r="O742" s="243"/>
      <c r="P742" s="243"/>
      <c r="Q742" s="243"/>
      <c r="R742" s="243"/>
      <c r="S742" s="243"/>
      <c r="T742" s="274"/>
      <c r="U742" s="243"/>
      <c r="V742" s="243"/>
      <c r="W742" s="243"/>
      <c r="X742" s="243"/>
      <c r="Y742" s="243"/>
      <c r="Z742" s="243"/>
      <c r="AA742" s="243"/>
      <c r="AB742" s="243"/>
      <c r="AC742" s="243"/>
      <c r="AD742" s="243"/>
      <c r="AE742" s="243"/>
      <c r="AF742" s="243"/>
      <c r="AG742" s="243"/>
      <c r="AH742" s="243"/>
    </row>
    <row r="743">
      <c r="A743" s="243"/>
      <c r="B743" s="15"/>
      <c r="C743" s="15"/>
      <c r="D743" s="15"/>
      <c r="E743" s="15"/>
      <c r="F743" s="15"/>
      <c r="G743" s="243"/>
      <c r="H743" s="243"/>
      <c r="I743" s="243"/>
      <c r="J743" s="243"/>
      <c r="K743" s="243"/>
      <c r="L743" s="243"/>
      <c r="M743" s="243"/>
      <c r="N743" s="243"/>
      <c r="O743" s="243"/>
      <c r="P743" s="243"/>
      <c r="Q743" s="243"/>
      <c r="R743" s="243"/>
      <c r="S743" s="243"/>
      <c r="T743" s="274"/>
      <c r="U743" s="243"/>
      <c r="V743" s="243"/>
      <c r="W743" s="243"/>
      <c r="X743" s="243"/>
      <c r="Y743" s="243"/>
      <c r="Z743" s="243"/>
      <c r="AA743" s="243"/>
      <c r="AB743" s="243"/>
      <c r="AC743" s="243"/>
      <c r="AD743" s="243"/>
      <c r="AE743" s="243"/>
      <c r="AF743" s="243"/>
      <c r="AG743" s="243"/>
      <c r="AH743" s="243"/>
    </row>
    <row r="744">
      <c r="A744" s="243"/>
      <c r="B744" s="15"/>
      <c r="C744" s="15"/>
      <c r="D744" s="15"/>
      <c r="E744" s="15"/>
      <c r="F744" s="15"/>
      <c r="G744" s="243"/>
      <c r="H744" s="243"/>
      <c r="I744" s="243"/>
      <c r="J744" s="243"/>
      <c r="K744" s="243"/>
      <c r="L744" s="243"/>
      <c r="M744" s="243"/>
      <c r="N744" s="243"/>
      <c r="O744" s="243"/>
      <c r="P744" s="243"/>
      <c r="Q744" s="243"/>
      <c r="R744" s="243"/>
      <c r="S744" s="243"/>
      <c r="T744" s="274"/>
      <c r="U744" s="243"/>
      <c r="V744" s="243"/>
      <c r="W744" s="243"/>
      <c r="X744" s="243"/>
      <c r="Y744" s="243"/>
      <c r="Z744" s="243"/>
      <c r="AA744" s="243"/>
      <c r="AB744" s="243"/>
      <c r="AC744" s="243"/>
      <c r="AD744" s="243"/>
      <c r="AE744" s="243"/>
      <c r="AF744" s="243"/>
      <c r="AG744" s="243"/>
      <c r="AH744" s="243"/>
    </row>
    <row r="745">
      <c r="A745" s="243"/>
      <c r="B745" s="15"/>
      <c r="C745" s="15"/>
      <c r="D745" s="15"/>
      <c r="E745" s="15"/>
      <c r="F745" s="15"/>
      <c r="G745" s="243"/>
      <c r="H745" s="243"/>
      <c r="I745" s="243"/>
      <c r="J745" s="243"/>
      <c r="K745" s="243"/>
      <c r="L745" s="243"/>
      <c r="M745" s="243"/>
      <c r="N745" s="243"/>
      <c r="O745" s="243"/>
      <c r="P745" s="243"/>
      <c r="Q745" s="243"/>
      <c r="R745" s="243"/>
      <c r="S745" s="243"/>
      <c r="T745" s="274"/>
      <c r="U745" s="243"/>
      <c r="V745" s="243"/>
      <c r="W745" s="243"/>
      <c r="X745" s="243"/>
      <c r="Y745" s="243"/>
      <c r="Z745" s="243"/>
      <c r="AA745" s="243"/>
      <c r="AB745" s="243"/>
      <c r="AC745" s="243"/>
      <c r="AD745" s="243"/>
      <c r="AE745" s="243"/>
      <c r="AF745" s="243"/>
      <c r="AG745" s="243"/>
      <c r="AH745" s="243"/>
    </row>
    <row r="746">
      <c r="A746" s="243"/>
      <c r="B746" s="15"/>
      <c r="C746" s="15"/>
      <c r="D746" s="15"/>
      <c r="E746" s="15"/>
      <c r="F746" s="15"/>
      <c r="G746" s="243"/>
      <c r="H746" s="243"/>
      <c r="I746" s="243"/>
      <c r="J746" s="243"/>
      <c r="K746" s="243"/>
      <c r="L746" s="243"/>
      <c r="M746" s="243"/>
      <c r="N746" s="243"/>
      <c r="O746" s="243"/>
      <c r="P746" s="243"/>
      <c r="Q746" s="243"/>
      <c r="R746" s="243"/>
      <c r="S746" s="243"/>
      <c r="T746" s="274"/>
      <c r="U746" s="243"/>
      <c r="V746" s="243"/>
      <c r="W746" s="243"/>
      <c r="X746" s="243"/>
      <c r="Y746" s="243"/>
      <c r="Z746" s="243"/>
      <c r="AA746" s="243"/>
      <c r="AB746" s="243"/>
      <c r="AC746" s="243"/>
      <c r="AD746" s="243"/>
      <c r="AE746" s="243"/>
      <c r="AF746" s="243"/>
      <c r="AG746" s="243"/>
      <c r="AH746" s="243"/>
    </row>
    <row r="747">
      <c r="A747" s="243"/>
      <c r="B747" s="15"/>
      <c r="C747" s="15"/>
      <c r="D747" s="15"/>
      <c r="E747" s="15"/>
      <c r="F747" s="15"/>
      <c r="G747" s="243"/>
      <c r="H747" s="243"/>
      <c r="I747" s="243"/>
      <c r="J747" s="243"/>
      <c r="K747" s="243"/>
      <c r="L747" s="243"/>
      <c r="M747" s="243"/>
      <c r="N747" s="243"/>
      <c r="O747" s="243"/>
      <c r="P747" s="243"/>
      <c r="Q747" s="243"/>
      <c r="R747" s="243"/>
      <c r="S747" s="243"/>
      <c r="T747" s="274"/>
      <c r="U747" s="243"/>
      <c r="V747" s="243"/>
      <c r="W747" s="243"/>
      <c r="X747" s="243"/>
      <c r="Y747" s="243"/>
      <c r="Z747" s="243"/>
      <c r="AA747" s="243"/>
      <c r="AB747" s="243"/>
      <c r="AC747" s="243"/>
      <c r="AD747" s="243"/>
      <c r="AE747" s="243"/>
      <c r="AF747" s="243"/>
      <c r="AG747" s="243"/>
      <c r="AH747" s="243"/>
    </row>
    <row r="748">
      <c r="A748" s="243"/>
      <c r="B748" s="15"/>
      <c r="C748" s="15"/>
      <c r="D748" s="15"/>
      <c r="E748" s="15"/>
      <c r="F748" s="15"/>
      <c r="G748" s="243"/>
      <c r="H748" s="243"/>
      <c r="I748" s="243"/>
      <c r="J748" s="243"/>
      <c r="K748" s="243"/>
      <c r="L748" s="243"/>
      <c r="M748" s="243"/>
      <c r="N748" s="243"/>
      <c r="O748" s="243"/>
      <c r="P748" s="243"/>
      <c r="Q748" s="243"/>
      <c r="R748" s="243"/>
      <c r="S748" s="243"/>
      <c r="T748" s="274"/>
      <c r="U748" s="243"/>
      <c r="V748" s="243"/>
      <c r="W748" s="243"/>
      <c r="X748" s="243"/>
      <c r="Y748" s="243"/>
      <c r="Z748" s="243"/>
      <c r="AA748" s="243"/>
      <c r="AB748" s="243"/>
      <c r="AC748" s="243"/>
      <c r="AD748" s="243"/>
      <c r="AE748" s="243"/>
      <c r="AF748" s="243"/>
      <c r="AG748" s="243"/>
      <c r="AH748" s="243"/>
    </row>
    <row r="749">
      <c r="A749" s="243"/>
      <c r="B749" s="15"/>
      <c r="C749" s="15"/>
      <c r="D749" s="15"/>
      <c r="E749" s="15"/>
      <c r="F749" s="15"/>
      <c r="G749" s="243"/>
      <c r="H749" s="243"/>
      <c r="I749" s="243"/>
      <c r="J749" s="243"/>
      <c r="K749" s="243"/>
      <c r="L749" s="243"/>
      <c r="M749" s="243"/>
      <c r="N749" s="243"/>
      <c r="O749" s="243"/>
      <c r="P749" s="243"/>
      <c r="Q749" s="243"/>
      <c r="R749" s="243"/>
      <c r="S749" s="243"/>
      <c r="T749" s="274"/>
      <c r="U749" s="243"/>
      <c r="V749" s="243"/>
      <c r="W749" s="243"/>
      <c r="X749" s="243"/>
      <c r="Y749" s="243"/>
      <c r="Z749" s="243"/>
      <c r="AA749" s="243"/>
      <c r="AB749" s="243"/>
      <c r="AC749" s="243"/>
      <c r="AD749" s="243"/>
      <c r="AE749" s="243"/>
      <c r="AF749" s="243"/>
      <c r="AG749" s="243"/>
      <c r="AH749" s="243"/>
    </row>
    <row r="750">
      <c r="A750" s="243"/>
      <c r="B750" s="15"/>
      <c r="C750" s="15"/>
      <c r="D750" s="15"/>
      <c r="E750" s="15"/>
      <c r="F750" s="15"/>
      <c r="G750" s="243"/>
      <c r="H750" s="243"/>
      <c r="I750" s="243"/>
      <c r="J750" s="243"/>
      <c r="K750" s="243"/>
      <c r="L750" s="243"/>
      <c r="M750" s="243"/>
      <c r="N750" s="243"/>
      <c r="O750" s="243"/>
      <c r="P750" s="243"/>
      <c r="Q750" s="243"/>
      <c r="R750" s="243"/>
      <c r="S750" s="243"/>
      <c r="T750" s="274"/>
      <c r="U750" s="243"/>
      <c r="V750" s="243"/>
      <c r="W750" s="243"/>
      <c r="X750" s="243"/>
      <c r="Y750" s="243"/>
      <c r="Z750" s="243"/>
      <c r="AA750" s="243"/>
      <c r="AB750" s="243"/>
      <c r="AC750" s="243"/>
      <c r="AD750" s="243"/>
      <c r="AE750" s="243"/>
      <c r="AF750" s="243"/>
      <c r="AG750" s="243"/>
      <c r="AH750" s="243"/>
    </row>
    <row r="751">
      <c r="A751" s="243"/>
      <c r="B751" s="15"/>
      <c r="C751" s="15"/>
      <c r="D751" s="15"/>
      <c r="E751" s="15"/>
      <c r="F751" s="15"/>
      <c r="G751" s="243"/>
      <c r="H751" s="243"/>
      <c r="I751" s="243"/>
      <c r="J751" s="243"/>
      <c r="K751" s="243"/>
      <c r="L751" s="243"/>
      <c r="M751" s="243"/>
      <c r="N751" s="243"/>
      <c r="O751" s="243"/>
      <c r="P751" s="243"/>
      <c r="Q751" s="243"/>
      <c r="R751" s="243"/>
      <c r="S751" s="243"/>
      <c r="T751" s="274"/>
      <c r="U751" s="243"/>
      <c r="V751" s="243"/>
      <c r="W751" s="243"/>
      <c r="X751" s="243"/>
      <c r="Y751" s="243"/>
      <c r="Z751" s="243"/>
      <c r="AA751" s="243"/>
      <c r="AB751" s="243"/>
      <c r="AC751" s="243"/>
      <c r="AD751" s="243"/>
      <c r="AE751" s="243"/>
      <c r="AF751" s="243"/>
      <c r="AG751" s="243"/>
      <c r="AH751" s="243"/>
    </row>
    <row r="752">
      <c r="A752" s="243"/>
      <c r="B752" s="15"/>
      <c r="C752" s="15"/>
      <c r="D752" s="15"/>
      <c r="E752" s="15"/>
      <c r="F752" s="15"/>
      <c r="G752" s="243"/>
      <c r="H752" s="243"/>
      <c r="I752" s="243"/>
      <c r="J752" s="243"/>
      <c r="K752" s="243"/>
      <c r="L752" s="243"/>
      <c r="M752" s="243"/>
      <c r="N752" s="243"/>
      <c r="O752" s="243"/>
      <c r="P752" s="243"/>
      <c r="Q752" s="243"/>
      <c r="R752" s="243"/>
      <c r="S752" s="243"/>
      <c r="T752" s="274"/>
      <c r="U752" s="243"/>
      <c r="V752" s="243"/>
      <c r="W752" s="243"/>
      <c r="X752" s="243"/>
      <c r="Y752" s="243"/>
      <c r="Z752" s="243"/>
      <c r="AA752" s="243"/>
      <c r="AB752" s="243"/>
      <c r="AC752" s="243"/>
      <c r="AD752" s="243"/>
      <c r="AE752" s="243"/>
      <c r="AF752" s="243"/>
      <c r="AG752" s="243"/>
      <c r="AH752" s="243"/>
    </row>
    <row r="753">
      <c r="A753" s="243"/>
      <c r="B753" s="15"/>
      <c r="C753" s="15"/>
      <c r="D753" s="15"/>
      <c r="E753" s="15"/>
      <c r="F753" s="15"/>
      <c r="G753" s="243"/>
      <c r="H753" s="243"/>
      <c r="I753" s="243"/>
      <c r="J753" s="243"/>
      <c r="K753" s="243"/>
      <c r="L753" s="243"/>
      <c r="M753" s="243"/>
      <c r="N753" s="243"/>
      <c r="O753" s="243"/>
      <c r="P753" s="243"/>
      <c r="Q753" s="243"/>
      <c r="R753" s="243"/>
      <c r="S753" s="243"/>
      <c r="T753" s="274"/>
      <c r="U753" s="243"/>
      <c r="V753" s="243"/>
      <c r="W753" s="243"/>
      <c r="X753" s="243"/>
      <c r="Y753" s="243"/>
      <c r="Z753" s="243"/>
      <c r="AA753" s="243"/>
      <c r="AB753" s="243"/>
      <c r="AC753" s="243"/>
      <c r="AD753" s="243"/>
      <c r="AE753" s="243"/>
      <c r="AF753" s="243"/>
      <c r="AG753" s="243"/>
      <c r="AH753" s="243"/>
    </row>
    <row r="754">
      <c r="A754" s="243"/>
      <c r="B754" s="15"/>
      <c r="C754" s="15"/>
      <c r="D754" s="15"/>
      <c r="E754" s="15"/>
      <c r="F754" s="15"/>
      <c r="G754" s="243"/>
      <c r="H754" s="243"/>
      <c r="I754" s="243"/>
      <c r="J754" s="243"/>
      <c r="K754" s="243"/>
      <c r="L754" s="243"/>
      <c r="M754" s="243"/>
      <c r="N754" s="243"/>
      <c r="O754" s="243"/>
      <c r="P754" s="243"/>
      <c r="Q754" s="243"/>
      <c r="R754" s="243"/>
      <c r="S754" s="243"/>
      <c r="T754" s="274"/>
      <c r="U754" s="243"/>
      <c r="V754" s="243"/>
      <c r="W754" s="243"/>
      <c r="X754" s="243"/>
      <c r="Y754" s="243"/>
      <c r="Z754" s="243"/>
      <c r="AA754" s="243"/>
      <c r="AB754" s="243"/>
      <c r="AC754" s="243"/>
      <c r="AD754" s="243"/>
      <c r="AE754" s="243"/>
      <c r="AF754" s="243"/>
      <c r="AG754" s="243"/>
      <c r="AH754" s="243"/>
    </row>
    <row r="755">
      <c r="A755" s="243"/>
      <c r="B755" s="15"/>
      <c r="C755" s="15"/>
      <c r="D755" s="15"/>
      <c r="E755" s="15"/>
      <c r="F755" s="15"/>
      <c r="G755" s="243"/>
      <c r="H755" s="243"/>
      <c r="I755" s="243"/>
      <c r="J755" s="243"/>
      <c r="K755" s="243"/>
      <c r="L755" s="243"/>
      <c r="M755" s="243"/>
      <c r="N755" s="243"/>
      <c r="O755" s="243"/>
      <c r="P755" s="243"/>
      <c r="Q755" s="243"/>
      <c r="R755" s="243"/>
      <c r="S755" s="243"/>
      <c r="T755" s="274"/>
      <c r="U755" s="243"/>
      <c r="V755" s="243"/>
      <c r="W755" s="243"/>
      <c r="X755" s="243"/>
      <c r="Y755" s="243"/>
      <c r="Z755" s="243"/>
      <c r="AA755" s="243"/>
      <c r="AB755" s="243"/>
      <c r="AC755" s="243"/>
      <c r="AD755" s="243"/>
      <c r="AE755" s="243"/>
      <c r="AF755" s="243"/>
      <c r="AG755" s="243"/>
      <c r="AH755" s="243"/>
    </row>
    <row r="756">
      <c r="A756" s="243"/>
      <c r="B756" s="15"/>
      <c r="C756" s="15"/>
      <c r="D756" s="15"/>
      <c r="E756" s="15"/>
      <c r="F756" s="15"/>
      <c r="G756" s="243"/>
      <c r="H756" s="243"/>
      <c r="I756" s="243"/>
      <c r="J756" s="243"/>
      <c r="K756" s="243"/>
      <c r="L756" s="243"/>
      <c r="M756" s="243"/>
      <c r="N756" s="243"/>
      <c r="O756" s="243"/>
      <c r="P756" s="243"/>
      <c r="Q756" s="243"/>
      <c r="R756" s="243"/>
      <c r="S756" s="243"/>
      <c r="T756" s="274"/>
      <c r="U756" s="243"/>
      <c r="V756" s="243"/>
      <c r="W756" s="243"/>
      <c r="X756" s="243"/>
      <c r="Y756" s="243"/>
      <c r="Z756" s="243"/>
      <c r="AA756" s="243"/>
      <c r="AB756" s="243"/>
      <c r="AC756" s="243"/>
      <c r="AD756" s="243"/>
      <c r="AE756" s="243"/>
      <c r="AF756" s="243"/>
      <c r="AG756" s="243"/>
      <c r="AH756" s="243"/>
    </row>
    <row r="757">
      <c r="A757" s="243"/>
      <c r="B757" s="15"/>
      <c r="C757" s="15"/>
      <c r="D757" s="15"/>
      <c r="E757" s="15"/>
      <c r="F757" s="15"/>
      <c r="G757" s="243"/>
      <c r="H757" s="243"/>
      <c r="I757" s="243"/>
      <c r="J757" s="243"/>
      <c r="K757" s="243"/>
      <c r="L757" s="243"/>
      <c r="M757" s="243"/>
      <c r="N757" s="243"/>
      <c r="O757" s="243"/>
      <c r="P757" s="243"/>
      <c r="Q757" s="243"/>
      <c r="R757" s="243"/>
      <c r="S757" s="243"/>
      <c r="T757" s="274"/>
      <c r="U757" s="243"/>
      <c r="V757" s="243"/>
      <c r="W757" s="243"/>
      <c r="X757" s="243"/>
      <c r="Y757" s="243"/>
      <c r="Z757" s="243"/>
      <c r="AA757" s="243"/>
      <c r="AB757" s="243"/>
      <c r="AC757" s="243"/>
      <c r="AD757" s="243"/>
      <c r="AE757" s="243"/>
      <c r="AF757" s="243"/>
      <c r="AG757" s="243"/>
      <c r="AH757" s="243"/>
    </row>
    <row r="758">
      <c r="A758" s="243"/>
      <c r="B758" s="15"/>
      <c r="C758" s="15"/>
      <c r="D758" s="15"/>
      <c r="E758" s="15"/>
      <c r="F758" s="15"/>
      <c r="G758" s="243"/>
      <c r="H758" s="243"/>
      <c r="I758" s="243"/>
      <c r="J758" s="243"/>
      <c r="K758" s="243"/>
      <c r="L758" s="243"/>
      <c r="M758" s="243"/>
      <c r="N758" s="243"/>
      <c r="O758" s="243"/>
      <c r="P758" s="243"/>
      <c r="Q758" s="243"/>
      <c r="R758" s="243"/>
      <c r="S758" s="243"/>
      <c r="T758" s="274"/>
      <c r="U758" s="243"/>
      <c r="V758" s="243"/>
      <c r="W758" s="243"/>
      <c r="X758" s="243"/>
      <c r="Y758" s="243"/>
      <c r="Z758" s="243"/>
      <c r="AA758" s="243"/>
      <c r="AB758" s="243"/>
      <c r="AC758" s="243"/>
      <c r="AD758" s="243"/>
      <c r="AE758" s="243"/>
      <c r="AF758" s="243"/>
      <c r="AG758" s="243"/>
      <c r="AH758" s="243"/>
    </row>
    <row r="759">
      <c r="A759" s="243"/>
      <c r="B759" s="15"/>
      <c r="C759" s="15"/>
      <c r="D759" s="15"/>
      <c r="E759" s="15"/>
      <c r="F759" s="15"/>
      <c r="G759" s="243"/>
      <c r="H759" s="243"/>
      <c r="I759" s="243"/>
      <c r="J759" s="243"/>
      <c r="K759" s="243"/>
      <c r="L759" s="243"/>
      <c r="M759" s="243"/>
      <c r="N759" s="243"/>
      <c r="O759" s="243"/>
      <c r="P759" s="243"/>
      <c r="Q759" s="243"/>
      <c r="R759" s="243"/>
      <c r="S759" s="243"/>
      <c r="T759" s="274"/>
      <c r="U759" s="243"/>
      <c r="V759" s="243"/>
      <c r="W759" s="243"/>
      <c r="X759" s="243"/>
      <c r="Y759" s="243"/>
      <c r="Z759" s="243"/>
      <c r="AA759" s="243"/>
      <c r="AB759" s="243"/>
      <c r="AC759" s="243"/>
      <c r="AD759" s="243"/>
      <c r="AE759" s="243"/>
      <c r="AF759" s="243"/>
      <c r="AG759" s="243"/>
      <c r="AH759" s="243"/>
    </row>
    <row r="760">
      <c r="A760" s="243"/>
      <c r="B760" s="15"/>
      <c r="C760" s="15"/>
      <c r="D760" s="15"/>
      <c r="E760" s="15"/>
      <c r="F760" s="15"/>
      <c r="G760" s="243"/>
      <c r="H760" s="243"/>
      <c r="I760" s="243"/>
      <c r="J760" s="243"/>
      <c r="K760" s="243"/>
      <c r="L760" s="243"/>
      <c r="M760" s="243"/>
      <c r="N760" s="243"/>
      <c r="O760" s="243"/>
      <c r="P760" s="243"/>
      <c r="Q760" s="243"/>
      <c r="R760" s="243"/>
      <c r="S760" s="243"/>
      <c r="T760" s="274"/>
      <c r="U760" s="243"/>
      <c r="V760" s="243"/>
      <c r="W760" s="243"/>
      <c r="X760" s="243"/>
      <c r="Y760" s="243"/>
      <c r="Z760" s="243"/>
      <c r="AA760" s="243"/>
      <c r="AB760" s="243"/>
      <c r="AC760" s="243"/>
      <c r="AD760" s="243"/>
      <c r="AE760" s="243"/>
      <c r="AF760" s="243"/>
      <c r="AG760" s="243"/>
      <c r="AH760" s="243"/>
    </row>
    <row r="761">
      <c r="A761" s="243"/>
      <c r="B761" s="15"/>
      <c r="C761" s="15"/>
      <c r="D761" s="15"/>
      <c r="E761" s="15"/>
      <c r="F761" s="15"/>
      <c r="G761" s="243"/>
      <c r="H761" s="243"/>
      <c r="I761" s="243"/>
      <c r="J761" s="243"/>
      <c r="K761" s="243"/>
      <c r="L761" s="243"/>
      <c r="M761" s="243"/>
      <c r="N761" s="243"/>
      <c r="O761" s="243"/>
      <c r="P761" s="243"/>
      <c r="Q761" s="243"/>
      <c r="R761" s="243"/>
      <c r="S761" s="243"/>
      <c r="T761" s="274"/>
      <c r="U761" s="243"/>
      <c r="V761" s="243"/>
      <c r="W761" s="243"/>
      <c r="X761" s="243"/>
      <c r="Y761" s="243"/>
      <c r="Z761" s="243"/>
      <c r="AA761" s="243"/>
      <c r="AB761" s="243"/>
      <c r="AC761" s="243"/>
      <c r="AD761" s="243"/>
      <c r="AE761" s="243"/>
      <c r="AF761" s="243"/>
      <c r="AG761" s="243"/>
      <c r="AH761" s="243"/>
    </row>
    <row r="762">
      <c r="A762" s="243"/>
      <c r="B762" s="15"/>
      <c r="C762" s="15"/>
      <c r="D762" s="15"/>
      <c r="E762" s="15"/>
      <c r="F762" s="15"/>
      <c r="G762" s="243"/>
      <c r="H762" s="243"/>
      <c r="I762" s="243"/>
      <c r="J762" s="243"/>
      <c r="K762" s="243"/>
      <c r="L762" s="243"/>
      <c r="M762" s="243"/>
      <c r="N762" s="243"/>
      <c r="O762" s="243"/>
      <c r="P762" s="243"/>
      <c r="Q762" s="243"/>
      <c r="R762" s="243"/>
      <c r="S762" s="243"/>
      <c r="T762" s="274"/>
      <c r="U762" s="243"/>
      <c r="V762" s="243"/>
      <c r="W762" s="243"/>
      <c r="X762" s="243"/>
      <c r="Y762" s="243"/>
      <c r="Z762" s="243"/>
      <c r="AA762" s="243"/>
      <c r="AB762" s="243"/>
      <c r="AC762" s="243"/>
      <c r="AD762" s="243"/>
      <c r="AE762" s="243"/>
      <c r="AF762" s="243"/>
      <c r="AG762" s="243"/>
      <c r="AH762" s="243"/>
    </row>
    <row r="763">
      <c r="A763" s="243"/>
      <c r="B763" s="15"/>
      <c r="C763" s="15"/>
      <c r="D763" s="15"/>
      <c r="E763" s="15"/>
      <c r="F763" s="15"/>
      <c r="G763" s="243"/>
      <c r="H763" s="243"/>
      <c r="I763" s="243"/>
      <c r="J763" s="243"/>
      <c r="K763" s="243"/>
      <c r="L763" s="243"/>
      <c r="M763" s="243"/>
      <c r="N763" s="243"/>
      <c r="O763" s="243"/>
      <c r="P763" s="243"/>
      <c r="Q763" s="243"/>
      <c r="R763" s="243"/>
      <c r="S763" s="243"/>
      <c r="T763" s="274"/>
      <c r="U763" s="243"/>
      <c r="V763" s="243"/>
      <c r="W763" s="243"/>
      <c r="X763" s="243"/>
      <c r="Y763" s="243"/>
      <c r="Z763" s="243"/>
      <c r="AA763" s="243"/>
      <c r="AB763" s="243"/>
      <c r="AC763" s="243"/>
      <c r="AD763" s="243"/>
      <c r="AE763" s="243"/>
      <c r="AF763" s="243"/>
      <c r="AG763" s="243"/>
      <c r="AH763" s="243"/>
    </row>
    <row r="764">
      <c r="A764" s="243"/>
      <c r="B764" s="15"/>
      <c r="C764" s="15"/>
      <c r="D764" s="15"/>
      <c r="E764" s="15"/>
      <c r="F764" s="15"/>
      <c r="G764" s="243"/>
      <c r="H764" s="243"/>
      <c r="I764" s="243"/>
      <c r="J764" s="243"/>
      <c r="K764" s="243"/>
      <c r="L764" s="243"/>
      <c r="M764" s="243"/>
      <c r="N764" s="243"/>
      <c r="O764" s="243"/>
      <c r="P764" s="243"/>
      <c r="Q764" s="243"/>
      <c r="R764" s="243"/>
      <c r="S764" s="243"/>
      <c r="T764" s="274"/>
      <c r="U764" s="243"/>
      <c r="V764" s="243"/>
      <c r="W764" s="243"/>
      <c r="X764" s="243"/>
      <c r="Y764" s="243"/>
      <c r="Z764" s="243"/>
      <c r="AA764" s="243"/>
      <c r="AB764" s="243"/>
      <c r="AC764" s="243"/>
      <c r="AD764" s="243"/>
      <c r="AE764" s="243"/>
      <c r="AF764" s="243"/>
      <c r="AG764" s="243"/>
      <c r="AH764" s="243"/>
    </row>
    <row r="765">
      <c r="A765" s="243"/>
      <c r="B765" s="15"/>
      <c r="C765" s="15"/>
      <c r="D765" s="15"/>
      <c r="E765" s="15"/>
      <c r="F765" s="15"/>
      <c r="G765" s="243"/>
      <c r="H765" s="243"/>
      <c r="I765" s="243"/>
      <c r="J765" s="243"/>
      <c r="K765" s="243"/>
      <c r="L765" s="243"/>
      <c r="M765" s="243"/>
      <c r="N765" s="243"/>
      <c r="O765" s="243"/>
      <c r="P765" s="243"/>
      <c r="Q765" s="243"/>
      <c r="R765" s="243"/>
      <c r="S765" s="243"/>
      <c r="T765" s="274"/>
      <c r="U765" s="243"/>
      <c r="V765" s="243"/>
      <c r="W765" s="243"/>
      <c r="X765" s="243"/>
      <c r="Y765" s="243"/>
      <c r="Z765" s="243"/>
      <c r="AA765" s="243"/>
      <c r="AB765" s="243"/>
      <c r="AC765" s="243"/>
      <c r="AD765" s="243"/>
      <c r="AE765" s="243"/>
      <c r="AF765" s="243"/>
      <c r="AG765" s="243"/>
      <c r="AH765" s="243"/>
    </row>
    <row r="766">
      <c r="A766" s="243"/>
      <c r="B766" s="15"/>
      <c r="C766" s="15"/>
      <c r="D766" s="15"/>
      <c r="E766" s="15"/>
      <c r="F766" s="15"/>
      <c r="G766" s="243"/>
      <c r="H766" s="243"/>
      <c r="I766" s="243"/>
      <c r="J766" s="243"/>
      <c r="K766" s="243"/>
      <c r="L766" s="243"/>
      <c r="M766" s="243"/>
      <c r="N766" s="243"/>
      <c r="O766" s="243"/>
      <c r="P766" s="243"/>
      <c r="Q766" s="243"/>
      <c r="R766" s="243"/>
      <c r="S766" s="243"/>
      <c r="T766" s="274"/>
      <c r="U766" s="243"/>
      <c r="V766" s="243"/>
      <c r="W766" s="243"/>
      <c r="X766" s="243"/>
      <c r="Y766" s="243"/>
      <c r="Z766" s="243"/>
      <c r="AA766" s="243"/>
      <c r="AB766" s="243"/>
      <c r="AC766" s="243"/>
      <c r="AD766" s="243"/>
      <c r="AE766" s="243"/>
      <c r="AF766" s="243"/>
      <c r="AG766" s="243"/>
      <c r="AH766" s="243"/>
    </row>
    <row r="767">
      <c r="A767" s="243"/>
      <c r="B767" s="15"/>
      <c r="C767" s="15"/>
      <c r="D767" s="15"/>
      <c r="E767" s="15"/>
      <c r="F767" s="15"/>
      <c r="G767" s="243"/>
      <c r="H767" s="243"/>
      <c r="I767" s="243"/>
      <c r="J767" s="243"/>
      <c r="K767" s="243"/>
      <c r="L767" s="243"/>
      <c r="M767" s="243"/>
      <c r="N767" s="243"/>
      <c r="O767" s="243"/>
      <c r="P767" s="243"/>
      <c r="Q767" s="243"/>
      <c r="R767" s="243"/>
      <c r="S767" s="243"/>
      <c r="T767" s="274"/>
      <c r="U767" s="243"/>
      <c r="V767" s="243"/>
      <c r="W767" s="243"/>
      <c r="X767" s="243"/>
      <c r="Y767" s="243"/>
      <c r="Z767" s="243"/>
      <c r="AA767" s="243"/>
      <c r="AB767" s="243"/>
      <c r="AC767" s="243"/>
      <c r="AD767" s="243"/>
      <c r="AE767" s="243"/>
      <c r="AF767" s="243"/>
      <c r="AG767" s="243"/>
      <c r="AH767" s="243"/>
    </row>
    <row r="768">
      <c r="A768" s="243"/>
      <c r="B768" s="15"/>
      <c r="C768" s="15"/>
      <c r="D768" s="15"/>
      <c r="E768" s="15"/>
      <c r="F768" s="15"/>
      <c r="G768" s="243"/>
      <c r="H768" s="243"/>
      <c r="I768" s="243"/>
      <c r="J768" s="243"/>
      <c r="K768" s="243"/>
      <c r="L768" s="243"/>
      <c r="M768" s="243"/>
      <c r="N768" s="243"/>
      <c r="O768" s="243"/>
      <c r="P768" s="243"/>
      <c r="Q768" s="243"/>
      <c r="R768" s="243"/>
      <c r="S768" s="243"/>
      <c r="T768" s="274"/>
      <c r="U768" s="243"/>
      <c r="V768" s="243"/>
      <c r="W768" s="243"/>
      <c r="X768" s="243"/>
      <c r="Y768" s="243"/>
      <c r="Z768" s="243"/>
      <c r="AA768" s="243"/>
      <c r="AB768" s="243"/>
      <c r="AC768" s="243"/>
      <c r="AD768" s="243"/>
      <c r="AE768" s="243"/>
      <c r="AF768" s="243"/>
      <c r="AG768" s="243"/>
      <c r="AH768" s="243"/>
    </row>
    <row r="769">
      <c r="A769" s="243"/>
      <c r="B769" s="15"/>
      <c r="C769" s="15"/>
      <c r="D769" s="15"/>
      <c r="E769" s="15"/>
      <c r="F769" s="15"/>
      <c r="G769" s="243"/>
      <c r="H769" s="243"/>
      <c r="I769" s="243"/>
      <c r="J769" s="243"/>
      <c r="K769" s="243"/>
      <c r="L769" s="243"/>
      <c r="M769" s="243"/>
      <c r="N769" s="243"/>
      <c r="O769" s="243"/>
      <c r="P769" s="243"/>
      <c r="Q769" s="243"/>
      <c r="R769" s="243"/>
      <c r="S769" s="243"/>
      <c r="T769" s="274"/>
      <c r="U769" s="243"/>
      <c r="V769" s="243"/>
      <c r="W769" s="243"/>
      <c r="X769" s="243"/>
      <c r="Y769" s="243"/>
      <c r="Z769" s="243"/>
      <c r="AA769" s="243"/>
      <c r="AB769" s="243"/>
      <c r="AC769" s="243"/>
      <c r="AD769" s="243"/>
      <c r="AE769" s="243"/>
      <c r="AF769" s="243"/>
      <c r="AG769" s="243"/>
      <c r="AH769" s="243"/>
    </row>
    <row r="770">
      <c r="A770" s="243"/>
      <c r="B770" s="15"/>
      <c r="C770" s="15"/>
      <c r="D770" s="15"/>
      <c r="E770" s="15"/>
      <c r="F770" s="15"/>
      <c r="G770" s="243"/>
      <c r="H770" s="243"/>
      <c r="I770" s="243"/>
      <c r="J770" s="243"/>
      <c r="K770" s="243"/>
      <c r="L770" s="243"/>
      <c r="M770" s="243"/>
      <c r="N770" s="243"/>
      <c r="O770" s="243"/>
      <c r="P770" s="243"/>
      <c r="Q770" s="243"/>
      <c r="R770" s="243"/>
      <c r="S770" s="243"/>
      <c r="T770" s="274"/>
      <c r="U770" s="243"/>
      <c r="V770" s="243"/>
      <c r="W770" s="243"/>
      <c r="X770" s="243"/>
      <c r="Y770" s="243"/>
      <c r="Z770" s="243"/>
      <c r="AA770" s="243"/>
      <c r="AB770" s="243"/>
      <c r="AC770" s="243"/>
      <c r="AD770" s="243"/>
      <c r="AE770" s="243"/>
      <c r="AF770" s="243"/>
      <c r="AG770" s="243"/>
      <c r="AH770" s="243"/>
    </row>
    <row r="771">
      <c r="A771" s="243"/>
      <c r="B771" s="15"/>
      <c r="C771" s="15"/>
      <c r="D771" s="15"/>
      <c r="E771" s="15"/>
      <c r="F771" s="15"/>
      <c r="G771" s="243"/>
      <c r="H771" s="243"/>
      <c r="I771" s="243"/>
      <c r="J771" s="243"/>
      <c r="K771" s="243"/>
      <c r="L771" s="243"/>
      <c r="M771" s="243"/>
      <c r="N771" s="243"/>
      <c r="O771" s="243"/>
      <c r="P771" s="243"/>
      <c r="Q771" s="243"/>
      <c r="R771" s="243"/>
      <c r="S771" s="243"/>
      <c r="T771" s="274"/>
      <c r="U771" s="243"/>
      <c r="V771" s="243"/>
      <c r="W771" s="243"/>
      <c r="X771" s="243"/>
      <c r="Y771" s="243"/>
      <c r="Z771" s="243"/>
      <c r="AA771" s="243"/>
      <c r="AB771" s="243"/>
      <c r="AC771" s="243"/>
      <c r="AD771" s="243"/>
      <c r="AE771" s="243"/>
      <c r="AF771" s="243"/>
      <c r="AG771" s="243"/>
      <c r="AH771" s="243"/>
    </row>
    <row r="772">
      <c r="A772" s="243"/>
      <c r="B772" s="15"/>
      <c r="C772" s="15"/>
      <c r="D772" s="15"/>
      <c r="E772" s="15"/>
      <c r="F772" s="15"/>
      <c r="G772" s="243"/>
      <c r="H772" s="243"/>
      <c r="I772" s="243"/>
      <c r="J772" s="243"/>
      <c r="K772" s="243"/>
      <c r="L772" s="243"/>
      <c r="M772" s="243"/>
      <c r="N772" s="243"/>
      <c r="O772" s="243"/>
      <c r="P772" s="243"/>
      <c r="Q772" s="243"/>
      <c r="R772" s="243"/>
      <c r="S772" s="243"/>
      <c r="T772" s="274"/>
      <c r="U772" s="243"/>
      <c r="V772" s="243"/>
      <c r="W772" s="243"/>
      <c r="X772" s="243"/>
      <c r="Y772" s="243"/>
      <c r="Z772" s="243"/>
      <c r="AA772" s="243"/>
      <c r="AB772" s="243"/>
      <c r="AC772" s="243"/>
      <c r="AD772" s="243"/>
      <c r="AE772" s="243"/>
      <c r="AF772" s="243"/>
      <c r="AG772" s="243"/>
      <c r="AH772" s="243"/>
    </row>
    <row r="773">
      <c r="A773" s="243"/>
      <c r="B773" s="15"/>
      <c r="C773" s="15"/>
      <c r="D773" s="15"/>
      <c r="E773" s="15"/>
      <c r="F773" s="15"/>
      <c r="G773" s="243"/>
      <c r="H773" s="243"/>
      <c r="I773" s="243"/>
      <c r="J773" s="243"/>
      <c r="K773" s="243"/>
      <c r="L773" s="243"/>
      <c r="M773" s="243"/>
      <c r="N773" s="243"/>
      <c r="O773" s="243"/>
      <c r="P773" s="243"/>
      <c r="Q773" s="243"/>
      <c r="R773" s="243"/>
      <c r="S773" s="243"/>
      <c r="T773" s="274"/>
      <c r="U773" s="243"/>
      <c r="V773" s="243"/>
      <c r="W773" s="243"/>
      <c r="X773" s="243"/>
      <c r="Y773" s="243"/>
      <c r="Z773" s="243"/>
      <c r="AA773" s="243"/>
      <c r="AB773" s="243"/>
      <c r="AC773" s="243"/>
      <c r="AD773" s="243"/>
      <c r="AE773" s="243"/>
      <c r="AF773" s="243"/>
      <c r="AG773" s="243"/>
      <c r="AH773" s="243"/>
    </row>
    <row r="774">
      <c r="A774" s="243"/>
      <c r="B774" s="15"/>
      <c r="C774" s="15"/>
      <c r="D774" s="15"/>
      <c r="E774" s="15"/>
      <c r="F774" s="15"/>
      <c r="G774" s="243"/>
      <c r="H774" s="243"/>
      <c r="I774" s="243"/>
      <c r="J774" s="243"/>
      <c r="K774" s="243"/>
      <c r="L774" s="243"/>
      <c r="M774" s="243"/>
      <c r="N774" s="243"/>
      <c r="O774" s="243"/>
      <c r="P774" s="243"/>
      <c r="Q774" s="243"/>
      <c r="R774" s="243"/>
      <c r="S774" s="243"/>
      <c r="T774" s="274"/>
      <c r="U774" s="243"/>
      <c r="V774" s="243"/>
      <c r="W774" s="243"/>
      <c r="X774" s="243"/>
      <c r="Y774" s="243"/>
      <c r="Z774" s="243"/>
      <c r="AA774" s="243"/>
      <c r="AB774" s="243"/>
      <c r="AC774" s="243"/>
      <c r="AD774" s="243"/>
      <c r="AE774" s="243"/>
      <c r="AF774" s="243"/>
      <c r="AG774" s="243"/>
      <c r="AH774" s="243"/>
    </row>
    <row r="775">
      <c r="A775" s="243"/>
      <c r="B775" s="15"/>
      <c r="C775" s="15"/>
      <c r="D775" s="15"/>
      <c r="E775" s="15"/>
      <c r="F775" s="15"/>
      <c r="G775" s="243"/>
      <c r="H775" s="243"/>
      <c r="I775" s="243"/>
      <c r="J775" s="243"/>
      <c r="K775" s="243"/>
      <c r="L775" s="243"/>
      <c r="M775" s="243"/>
      <c r="N775" s="243"/>
      <c r="O775" s="243"/>
      <c r="P775" s="243"/>
      <c r="Q775" s="243"/>
      <c r="R775" s="243"/>
      <c r="S775" s="243"/>
      <c r="T775" s="274"/>
      <c r="U775" s="243"/>
      <c r="V775" s="243"/>
      <c r="W775" s="243"/>
      <c r="X775" s="243"/>
      <c r="Y775" s="243"/>
      <c r="Z775" s="243"/>
      <c r="AA775" s="243"/>
      <c r="AB775" s="243"/>
      <c r="AC775" s="243"/>
      <c r="AD775" s="243"/>
      <c r="AE775" s="243"/>
      <c r="AF775" s="243"/>
      <c r="AG775" s="243"/>
      <c r="AH775" s="243"/>
    </row>
    <row r="776">
      <c r="A776" s="243"/>
      <c r="B776" s="15"/>
      <c r="C776" s="15"/>
      <c r="D776" s="15"/>
      <c r="E776" s="15"/>
      <c r="F776" s="15"/>
      <c r="G776" s="243"/>
      <c r="H776" s="243"/>
      <c r="I776" s="243"/>
      <c r="J776" s="243"/>
      <c r="K776" s="243"/>
      <c r="L776" s="243"/>
      <c r="M776" s="243"/>
      <c r="N776" s="243"/>
      <c r="O776" s="243"/>
      <c r="P776" s="243"/>
      <c r="Q776" s="243"/>
      <c r="R776" s="243"/>
      <c r="S776" s="243"/>
      <c r="T776" s="274"/>
      <c r="U776" s="243"/>
      <c r="V776" s="243"/>
      <c r="W776" s="243"/>
      <c r="X776" s="243"/>
      <c r="Y776" s="243"/>
      <c r="Z776" s="243"/>
      <c r="AA776" s="243"/>
      <c r="AB776" s="243"/>
      <c r="AC776" s="243"/>
      <c r="AD776" s="243"/>
      <c r="AE776" s="243"/>
      <c r="AF776" s="243"/>
      <c r="AG776" s="243"/>
      <c r="AH776" s="243"/>
    </row>
    <row r="777">
      <c r="A777" s="243"/>
      <c r="B777" s="15"/>
      <c r="C777" s="15"/>
      <c r="D777" s="15"/>
      <c r="E777" s="15"/>
      <c r="F777" s="15"/>
      <c r="G777" s="243"/>
      <c r="H777" s="243"/>
      <c r="I777" s="243"/>
      <c r="J777" s="243"/>
      <c r="K777" s="243"/>
      <c r="L777" s="243"/>
      <c r="M777" s="243"/>
      <c r="N777" s="243"/>
      <c r="O777" s="243"/>
      <c r="P777" s="243"/>
      <c r="Q777" s="243"/>
      <c r="R777" s="243"/>
      <c r="S777" s="243"/>
      <c r="T777" s="274"/>
      <c r="U777" s="243"/>
      <c r="V777" s="243"/>
      <c r="W777" s="243"/>
      <c r="X777" s="243"/>
      <c r="Y777" s="243"/>
      <c r="Z777" s="243"/>
      <c r="AA777" s="243"/>
      <c r="AB777" s="243"/>
      <c r="AC777" s="243"/>
      <c r="AD777" s="243"/>
      <c r="AE777" s="243"/>
      <c r="AF777" s="243"/>
      <c r="AG777" s="243"/>
      <c r="AH777" s="243"/>
    </row>
    <row r="778">
      <c r="A778" s="243"/>
      <c r="B778" s="15"/>
      <c r="C778" s="15"/>
      <c r="D778" s="15"/>
      <c r="E778" s="15"/>
      <c r="F778" s="15"/>
      <c r="G778" s="243"/>
      <c r="H778" s="243"/>
      <c r="I778" s="243"/>
      <c r="J778" s="243"/>
      <c r="K778" s="243"/>
      <c r="L778" s="243"/>
      <c r="M778" s="243"/>
      <c r="N778" s="243"/>
      <c r="O778" s="243"/>
      <c r="P778" s="243"/>
      <c r="Q778" s="243"/>
      <c r="R778" s="243"/>
      <c r="S778" s="243"/>
      <c r="T778" s="274"/>
      <c r="U778" s="243"/>
      <c r="V778" s="243"/>
      <c r="W778" s="243"/>
      <c r="X778" s="243"/>
      <c r="Y778" s="243"/>
      <c r="Z778" s="243"/>
      <c r="AA778" s="243"/>
      <c r="AB778" s="243"/>
      <c r="AC778" s="243"/>
      <c r="AD778" s="243"/>
      <c r="AE778" s="243"/>
      <c r="AF778" s="243"/>
      <c r="AG778" s="243"/>
      <c r="AH778" s="243"/>
    </row>
    <row r="779">
      <c r="A779" s="243"/>
      <c r="B779" s="15"/>
      <c r="C779" s="15"/>
      <c r="D779" s="15"/>
      <c r="E779" s="15"/>
      <c r="F779" s="15"/>
      <c r="G779" s="243"/>
      <c r="H779" s="243"/>
      <c r="I779" s="243"/>
      <c r="J779" s="243"/>
      <c r="K779" s="243"/>
      <c r="L779" s="243"/>
      <c r="M779" s="243"/>
      <c r="N779" s="243"/>
      <c r="O779" s="243"/>
      <c r="P779" s="243"/>
      <c r="Q779" s="243"/>
      <c r="R779" s="243"/>
      <c r="S779" s="243"/>
      <c r="T779" s="274"/>
      <c r="U779" s="243"/>
      <c r="V779" s="243"/>
      <c r="W779" s="243"/>
      <c r="X779" s="243"/>
      <c r="Y779" s="243"/>
      <c r="Z779" s="243"/>
      <c r="AA779" s="243"/>
      <c r="AB779" s="243"/>
      <c r="AC779" s="243"/>
      <c r="AD779" s="243"/>
      <c r="AE779" s="243"/>
      <c r="AF779" s="243"/>
      <c r="AG779" s="243"/>
      <c r="AH779" s="243"/>
    </row>
    <row r="780">
      <c r="A780" s="243"/>
      <c r="B780" s="15"/>
      <c r="C780" s="15"/>
      <c r="D780" s="15"/>
      <c r="E780" s="15"/>
      <c r="F780" s="15"/>
      <c r="G780" s="243"/>
      <c r="H780" s="243"/>
      <c r="I780" s="243"/>
      <c r="J780" s="243"/>
      <c r="K780" s="243"/>
      <c r="L780" s="243"/>
      <c r="M780" s="243"/>
      <c r="N780" s="243"/>
      <c r="O780" s="243"/>
      <c r="P780" s="243"/>
      <c r="Q780" s="243"/>
      <c r="R780" s="243"/>
      <c r="S780" s="243"/>
      <c r="T780" s="274"/>
      <c r="U780" s="243"/>
      <c r="V780" s="243"/>
      <c r="W780" s="243"/>
      <c r="X780" s="243"/>
      <c r="Y780" s="243"/>
      <c r="Z780" s="243"/>
      <c r="AA780" s="243"/>
      <c r="AB780" s="243"/>
      <c r="AC780" s="243"/>
      <c r="AD780" s="243"/>
      <c r="AE780" s="243"/>
      <c r="AF780" s="243"/>
      <c r="AG780" s="243"/>
      <c r="AH780" s="243"/>
    </row>
    <row r="781">
      <c r="A781" s="243"/>
      <c r="B781" s="15"/>
      <c r="C781" s="15"/>
      <c r="D781" s="15"/>
      <c r="E781" s="15"/>
      <c r="F781" s="15"/>
      <c r="G781" s="243"/>
      <c r="H781" s="243"/>
      <c r="I781" s="243"/>
      <c r="J781" s="243"/>
      <c r="K781" s="243"/>
      <c r="L781" s="243"/>
      <c r="M781" s="243"/>
      <c r="N781" s="243"/>
      <c r="O781" s="243"/>
      <c r="P781" s="243"/>
      <c r="Q781" s="243"/>
      <c r="R781" s="243"/>
      <c r="S781" s="243"/>
      <c r="T781" s="274"/>
      <c r="U781" s="243"/>
      <c r="V781" s="243"/>
      <c r="W781" s="243"/>
      <c r="X781" s="243"/>
      <c r="Y781" s="243"/>
      <c r="Z781" s="243"/>
      <c r="AA781" s="243"/>
      <c r="AB781" s="243"/>
      <c r="AC781" s="243"/>
      <c r="AD781" s="243"/>
      <c r="AE781" s="243"/>
      <c r="AF781" s="243"/>
      <c r="AG781" s="243"/>
      <c r="AH781" s="243"/>
    </row>
    <row r="782">
      <c r="A782" s="243"/>
      <c r="B782" s="15"/>
      <c r="C782" s="15"/>
      <c r="D782" s="15"/>
      <c r="E782" s="15"/>
      <c r="F782" s="15"/>
      <c r="G782" s="243"/>
      <c r="H782" s="243"/>
      <c r="I782" s="243"/>
      <c r="J782" s="243"/>
      <c r="K782" s="243"/>
      <c r="L782" s="243"/>
      <c r="M782" s="243"/>
      <c r="N782" s="243"/>
      <c r="O782" s="243"/>
      <c r="P782" s="243"/>
      <c r="Q782" s="243"/>
      <c r="R782" s="243"/>
      <c r="S782" s="243"/>
      <c r="T782" s="274"/>
      <c r="U782" s="243"/>
      <c r="V782" s="243"/>
      <c r="W782" s="243"/>
      <c r="X782" s="243"/>
      <c r="Y782" s="243"/>
      <c r="Z782" s="243"/>
      <c r="AA782" s="243"/>
      <c r="AB782" s="243"/>
      <c r="AC782" s="243"/>
      <c r="AD782" s="243"/>
      <c r="AE782" s="243"/>
      <c r="AF782" s="243"/>
      <c r="AG782" s="243"/>
      <c r="AH782" s="243"/>
    </row>
    <row r="783">
      <c r="A783" s="243"/>
      <c r="B783" s="15"/>
      <c r="C783" s="15"/>
      <c r="D783" s="15"/>
      <c r="E783" s="15"/>
      <c r="F783" s="15"/>
      <c r="G783" s="243"/>
      <c r="H783" s="243"/>
      <c r="I783" s="243"/>
      <c r="J783" s="243"/>
      <c r="K783" s="243"/>
      <c r="L783" s="243"/>
      <c r="M783" s="243"/>
      <c r="N783" s="243"/>
      <c r="O783" s="243"/>
      <c r="P783" s="243"/>
      <c r="Q783" s="243"/>
      <c r="R783" s="243"/>
      <c r="S783" s="243"/>
      <c r="T783" s="274"/>
      <c r="U783" s="243"/>
      <c r="V783" s="243"/>
      <c r="W783" s="243"/>
      <c r="X783" s="243"/>
      <c r="Y783" s="243"/>
      <c r="Z783" s="243"/>
      <c r="AA783" s="243"/>
      <c r="AB783" s="243"/>
      <c r="AC783" s="243"/>
      <c r="AD783" s="243"/>
      <c r="AE783" s="243"/>
      <c r="AF783" s="243"/>
      <c r="AG783" s="243"/>
      <c r="AH783" s="243"/>
    </row>
    <row r="784">
      <c r="A784" s="243"/>
      <c r="B784" s="15"/>
      <c r="C784" s="15"/>
      <c r="D784" s="15"/>
      <c r="E784" s="15"/>
      <c r="F784" s="15"/>
      <c r="G784" s="243"/>
      <c r="H784" s="243"/>
      <c r="I784" s="243"/>
      <c r="J784" s="243"/>
      <c r="K784" s="243"/>
      <c r="L784" s="243"/>
      <c r="M784" s="243"/>
      <c r="N784" s="243"/>
      <c r="O784" s="243"/>
      <c r="P784" s="243"/>
      <c r="Q784" s="243"/>
      <c r="R784" s="243"/>
      <c r="S784" s="243"/>
      <c r="T784" s="274"/>
      <c r="U784" s="243"/>
      <c r="V784" s="243"/>
      <c r="W784" s="243"/>
      <c r="X784" s="243"/>
      <c r="Y784" s="243"/>
      <c r="Z784" s="243"/>
      <c r="AA784" s="243"/>
      <c r="AB784" s="243"/>
      <c r="AC784" s="243"/>
      <c r="AD784" s="243"/>
      <c r="AE784" s="243"/>
      <c r="AF784" s="243"/>
      <c r="AG784" s="243"/>
      <c r="AH784" s="243"/>
    </row>
    <row r="785">
      <c r="A785" s="243"/>
      <c r="B785" s="15"/>
      <c r="C785" s="15"/>
      <c r="D785" s="15"/>
      <c r="E785" s="15"/>
      <c r="F785" s="15"/>
      <c r="G785" s="243"/>
      <c r="H785" s="243"/>
      <c r="I785" s="243"/>
      <c r="J785" s="243"/>
      <c r="K785" s="243"/>
      <c r="L785" s="243"/>
      <c r="M785" s="243"/>
      <c r="N785" s="243"/>
      <c r="O785" s="243"/>
      <c r="P785" s="243"/>
      <c r="Q785" s="243"/>
      <c r="R785" s="243"/>
      <c r="S785" s="243"/>
      <c r="T785" s="274"/>
      <c r="U785" s="243"/>
      <c r="V785" s="243"/>
      <c r="W785" s="243"/>
      <c r="X785" s="243"/>
      <c r="Y785" s="243"/>
      <c r="Z785" s="243"/>
      <c r="AA785" s="243"/>
      <c r="AB785" s="243"/>
      <c r="AC785" s="243"/>
      <c r="AD785" s="243"/>
      <c r="AE785" s="243"/>
      <c r="AF785" s="243"/>
      <c r="AG785" s="243"/>
      <c r="AH785" s="243"/>
    </row>
    <row r="786">
      <c r="A786" s="243"/>
      <c r="B786" s="15"/>
      <c r="C786" s="15"/>
      <c r="D786" s="15"/>
      <c r="E786" s="15"/>
      <c r="F786" s="15"/>
      <c r="G786" s="243"/>
      <c r="H786" s="243"/>
      <c r="I786" s="243"/>
      <c r="J786" s="243"/>
      <c r="K786" s="243"/>
      <c r="L786" s="243"/>
      <c r="M786" s="243"/>
      <c r="N786" s="243"/>
      <c r="O786" s="243"/>
      <c r="P786" s="243"/>
      <c r="Q786" s="243"/>
      <c r="R786" s="243"/>
      <c r="S786" s="243"/>
      <c r="T786" s="274"/>
      <c r="U786" s="243"/>
      <c r="V786" s="243"/>
      <c r="W786" s="243"/>
      <c r="X786" s="243"/>
      <c r="Y786" s="243"/>
      <c r="Z786" s="243"/>
      <c r="AA786" s="243"/>
      <c r="AB786" s="243"/>
      <c r="AC786" s="243"/>
      <c r="AD786" s="243"/>
      <c r="AE786" s="243"/>
      <c r="AF786" s="243"/>
      <c r="AG786" s="243"/>
      <c r="AH786" s="243"/>
    </row>
    <row r="787">
      <c r="A787" s="243"/>
      <c r="B787" s="15"/>
      <c r="C787" s="15"/>
      <c r="D787" s="15"/>
      <c r="E787" s="15"/>
      <c r="F787" s="15"/>
      <c r="G787" s="243"/>
      <c r="H787" s="243"/>
      <c r="I787" s="243"/>
      <c r="J787" s="243"/>
      <c r="K787" s="243"/>
      <c r="L787" s="243"/>
      <c r="M787" s="243"/>
      <c r="N787" s="243"/>
      <c r="O787" s="243"/>
      <c r="P787" s="243"/>
      <c r="Q787" s="243"/>
      <c r="R787" s="243"/>
      <c r="S787" s="243"/>
      <c r="T787" s="274"/>
      <c r="U787" s="243"/>
      <c r="V787" s="243"/>
      <c r="W787" s="243"/>
      <c r="X787" s="243"/>
      <c r="Y787" s="243"/>
      <c r="Z787" s="243"/>
      <c r="AA787" s="243"/>
      <c r="AB787" s="243"/>
      <c r="AC787" s="243"/>
      <c r="AD787" s="243"/>
      <c r="AE787" s="243"/>
      <c r="AF787" s="243"/>
      <c r="AG787" s="243"/>
      <c r="AH787" s="243"/>
    </row>
    <row r="788">
      <c r="A788" s="243"/>
      <c r="B788" s="15"/>
      <c r="C788" s="15"/>
      <c r="D788" s="15"/>
      <c r="E788" s="15"/>
      <c r="F788" s="15"/>
      <c r="G788" s="243"/>
      <c r="H788" s="243"/>
      <c r="I788" s="243"/>
      <c r="J788" s="243"/>
      <c r="K788" s="243"/>
      <c r="L788" s="243"/>
      <c r="M788" s="243"/>
      <c r="N788" s="243"/>
      <c r="O788" s="243"/>
      <c r="P788" s="243"/>
      <c r="Q788" s="243"/>
      <c r="R788" s="243"/>
      <c r="S788" s="243"/>
      <c r="T788" s="274"/>
      <c r="U788" s="243"/>
      <c r="V788" s="243"/>
      <c r="W788" s="243"/>
      <c r="X788" s="243"/>
      <c r="Y788" s="243"/>
      <c r="Z788" s="243"/>
      <c r="AA788" s="243"/>
      <c r="AB788" s="243"/>
      <c r="AC788" s="243"/>
      <c r="AD788" s="243"/>
      <c r="AE788" s="243"/>
      <c r="AF788" s="243"/>
      <c r="AG788" s="243"/>
      <c r="AH788" s="243"/>
    </row>
    <row r="789">
      <c r="A789" s="243"/>
      <c r="B789" s="15"/>
      <c r="C789" s="15"/>
      <c r="D789" s="15"/>
      <c r="E789" s="15"/>
      <c r="F789" s="15"/>
      <c r="G789" s="243"/>
      <c r="H789" s="243"/>
      <c r="I789" s="243"/>
      <c r="J789" s="243"/>
      <c r="K789" s="243"/>
      <c r="L789" s="243"/>
      <c r="M789" s="243"/>
      <c r="N789" s="243"/>
      <c r="O789" s="243"/>
      <c r="P789" s="243"/>
      <c r="Q789" s="243"/>
      <c r="R789" s="243"/>
      <c r="S789" s="243"/>
      <c r="T789" s="274"/>
      <c r="U789" s="243"/>
      <c r="V789" s="243"/>
      <c r="W789" s="243"/>
      <c r="X789" s="243"/>
      <c r="Y789" s="243"/>
      <c r="Z789" s="243"/>
      <c r="AA789" s="243"/>
      <c r="AB789" s="243"/>
      <c r="AC789" s="243"/>
      <c r="AD789" s="243"/>
      <c r="AE789" s="243"/>
      <c r="AF789" s="243"/>
      <c r="AG789" s="243"/>
      <c r="AH789" s="243"/>
    </row>
    <row r="790">
      <c r="A790" s="243"/>
      <c r="B790" s="15"/>
      <c r="C790" s="15"/>
      <c r="D790" s="15"/>
      <c r="E790" s="15"/>
      <c r="F790" s="15"/>
      <c r="G790" s="243"/>
      <c r="H790" s="243"/>
      <c r="I790" s="243"/>
      <c r="J790" s="243"/>
      <c r="K790" s="243"/>
      <c r="L790" s="243"/>
      <c r="M790" s="243"/>
      <c r="N790" s="243"/>
      <c r="O790" s="243"/>
      <c r="P790" s="243"/>
      <c r="Q790" s="243"/>
      <c r="R790" s="243"/>
      <c r="S790" s="243"/>
      <c r="T790" s="274"/>
      <c r="U790" s="243"/>
      <c r="V790" s="243"/>
      <c r="W790" s="243"/>
      <c r="X790" s="243"/>
      <c r="Y790" s="243"/>
      <c r="Z790" s="243"/>
      <c r="AA790" s="243"/>
      <c r="AB790" s="243"/>
      <c r="AC790" s="243"/>
      <c r="AD790" s="243"/>
      <c r="AE790" s="243"/>
      <c r="AF790" s="243"/>
      <c r="AG790" s="243"/>
      <c r="AH790" s="243"/>
    </row>
    <row r="791">
      <c r="A791" s="243"/>
      <c r="B791" s="15"/>
      <c r="C791" s="15"/>
      <c r="D791" s="15"/>
      <c r="E791" s="15"/>
      <c r="F791" s="15"/>
      <c r="G791" s="243"/>
      <c r="H791" s="243"/>
      <c r="I791" s="243"/>
      <c r="J791" s="243"/>
      <c r="K791" s="243"/>
      <c r="L791" s="243"/>
      <c r="M791" s="243"/>
      <c r="N791" s="243"/>
      <c r="O791" s="243"/>
      <c r="P791" s="243"/>
      <c r="Q791" s="243"/>
      <c r="R791" s="243"/>
      <c r="S791" s="243"/>
      <c r="T791" s="274"/>
      <c r="U791" s="243"/>
      <c r="V791" s="243"/>
      <c r="W791" s="243"/>
      <c r="X791" s="243"/>
      <c r="Y791" s="243"/>
      <c r="Z791" s="243"/>
      <c r="AA791" s="243"/>
      <c r="AB791" s="243"/>
      <c r="AC791" s="243"/>
      <c r="AD791" s="243"/>
      <c r="AE791" s="243"/>
      <c r="AF791" s="243"/>
      <c r="AG791" s="243"/>
      <c r="AH791" s="243"/>
    </row>
    <row r="792">
      <c r="A792" s="243"/>
      <c r="B792" s="15"/>
      <c r="C792" s="15"/>
      <c r="D792" s="15"/>
      <c r="E792" s="15"/>
      <c r="F792" s="15"/>
      <c r="G792" s="243"/>
      <c r="H792" s="243"/>
      <c r="I792" s="243"/>
      <c r="J792" s="243"/>
      <c r="K792" s="243"/>
      <c r="L792" s="243"/>
      <c r="M792" s="243"/>
      <c r="N792" s="243"/>
      <c r="O792" s="243"/>
      <c r="P792" s="243"/>
      <c r="Q792" s="243"/>
      <c r="R792" s="243"/>
      <c r="S792" s="243"/>
      <c r="T792" s="274"/>
      <c r="U792" s="243"/>
      <c r="V792" s="243"/>
      <c r="W792" s="243"/>
      <c r="X792" s="243"/>
      <c r="Y792" s="243"/>
      <c r="Z792" s="243"/>
      <c r="AA792" s="243"/>
      <c r="AB792" s="243"/>
      <c r="AC792" s="243"/>
      <c r="AD792" s="243"/>
      <c r="AE792" s="243"/>
      <c r="AF792" s="243"/>
      <c r="AG792" s="243"/>
      <c r="AH792" s="243"/>
    </row>
    <row r="793">
      <c r="A793" s="243"/>
      <c r="B793" s="15"/>
      <c r="C793" s="15"/>
      <c r="D793" s="15"/>
      <c r="E793" s="15"/>
      <c r="F793" s="15"/>
      <c r="G793" s="243"/>
      <c r="H793" s="243"/>
      <c r="I793" s="243"/>
      <c r="J793" s="243"/>
      <c r="K793" s="243"/>
      <c r="L793" s="243"/>
      <c r="M793" s="243"/>
      <c r="N793" s="243"/>
      <c r="O793" s="243"/>
      <c r="P793" s="243"/>
      <c r="Q793" s="243"/>
      <c r="R793" s="243"/>
      <c r="S793" s="243"/>
      <c r="T793" s="274"/>
      <c r="U793" s="243"/>
      <c r="V793" s="243"/>
      <c r="W793" s="243"/>
      <c r="X793" s="243"/>
      <c r="Y793" s="243"/>
      <c r="Z793" s="243"/>
      <c r="AA793" s="243"/>
      <c r="AB793" s="243"/>
      <c r="AC793" s="243"/>
      <c r="AD793" s="243"/>
      <c r="AE793" s="243"/>
      <c r="AF793" s="243"/>
      <c r="AG793" s="243"/>
      <c r="AH793" s="243"/>
    </row>
    <row r="794">
      <c r="A794" s="243"/>
      <c r="B794" s="15"/>
      <c r="C794" s="15"/>
      <c r="D794" s="15"/>
      <c r="E794" s="15"/>
      <c r="F794" s="15"/>
      <c r="G794" s="243"/>
      <c r="H794" s="243"/>
      <c r="I794" s="243"/>
      <c r="J794" s="243"/>
      <c r="K794" s="243"/>
      <c r="L794" s="243"/>
      <c r="M794" s="243"/>
      <c r="N794" s="243"/>
      <c r="O794" s="243"/>
      <c r="P794" s="243"/>
      <c r="Q794" s="243"/>
      <c r="R794" s="243"/>
      <c r="S794" s="243"/>
      <c r="T794" s="274"/>
      <c r="U794" s="243"/>
      <c r="V794" s="243"/>
      <c r="W794" s="243"/>
      <c r="X794" s="243"/>
      <c r="Y794" s="243"/>
      <c r="Z794" s="243"/>
      <c r="AA794" s="243"/>
      <c r="AB794" s="243"/>
      <c r="AC794" s="243"/>
      <c r="AD794" s="243"/>
      <c r="AE794" s="243"/>
      <c r="AF794" s="243"/>
      <c r="AG794" s="243"/>
      <c r="AH794" s="243"/>
    </row>
    <row r="795">
      <c r="A795" s="243"/>
      <c r="B795" s="15"/>
      <c r="C795" s="15"/>
      <c r="D795" s="15"/>
      <c r="E795" s="15"/>
      <c r="F795" s="15"/>
      <c r="G795" s="243"/>
      <c r="H795" s="243"/>
      <c r="I795" s="243"/>
      <c r="J795" s="243"/>
      <c r="K795" s="243"/>
      <c r="L795" s="243"/>
      <c r="M795" s="243"/>
      <c r="N795" s="243"/>
      <c r="O795" s="243"/>
      <c r="P795" s="243"/>
      <c r="Q795" s="243"/>
      <c r="R795" s="243"/>
      <c r="S795" s="243"/>
      <c r="T795" s="274"/>
      <c r="U795" s="243"/>
      <c r="V795" s="243"/>
      <c r="W795" s="243"/>
      <c r="X795" s="243"/>
      <c r="Y795" s="243"/>
      <c r="Z795" s="243"/>
      <c r="AA795" s="243"/>
      <c r="AB795" s="243"/>
      <c r="AC795" s="243"/>
      <c r="AD795" s="243"/>
      <c r="AE795" s="243"/>
      <c r="AF795" s="243"/>
      <c r="AG795" s="243"/>
      <c r="AH795" s="243"/>
    </row>
    <row r="796">
      <c r="A796" s="243"/>
      <c r="B796" s="15"/>
      <c r="C796" s="15"/>
      <c r="D796" s="15"/>
      <c r="E796" s="15"/>
      <c r="F796" s="15"/>
      <c r="G796" s="243"/>
      <c r="H796" s="243"/>
      <c r="I796" s="243"/>
      <c r="J796" s="243"/>
      <c r="K796" s="243"/>
      <c r="L796" s="243"/>
      <c r="M796" s="243"/>
      <c r="N796" s="243"/>
      <c r="O796" s="243"/>
      <c r="P796" s="243"/>
      <c r="Q796" s="243"/>
      <c r="R796" s="243"/>
      <c r="S796" s="243"/>
      <c r="T796" s="274"/>
      <c r="U796" s="243"/>
      <c r="V796" s="243"/>
      <c r="W796" s="243"/>
      <c r="X796" s="243"/>
      <c r="Y796" s="243"/>
      <c r="Z796" s="243"/>
      <c r="AA796" s="243"/>
      <c r="AB796" s="243"/>
      <c r="AC796" s="243"/>
      <c r="AD796" s="243"/>
      <c r="AE796" s="243"/>
      <c r="AF796" s="243"/>
      <c r="AG796" s="243"/>
      <c r="AH796" s="243"/>
    </row>
    <row r="797">
      <c r="A797" s="243"/>
      <c r="B797" s="15"/>
      <c r="C797" s="15"/>
      <c r="D797" s="15"/>
      <c r="E797" s="15"/>
      <c r="F797" s="15"/>
      <c r="G797" s="243"/>
      <c r="H797" s="243"/>
      <c r="I797" s="243"/>
      <c r="J797" s="243"/>
      <c r="K797" s="243"/>
      <c r="L797" s="243"/>
      <c r="M797" s="243"/>
      <c r="N797" s="243"/>
      <c r="O797" s="243"/>
      <c r="P797" s="243"/>
      <c r="Q797" s="243"/>
      <c r="R797" s="243"/>
      <c r="S797" s="243"/>
      <c r="T797" s="274"/>
      <c r="U797" s="243"/>
      <c r="V797" s="243"/>
      <c r="W797" s="243"/>
      <c r="X797" s="243"/>
      <c r="Y797" s="243"/>
      <c r="Z797" s="243"/>
      <c r="AA797" s="243"/>
      <c r="AB797" s="243"/>
      <c r="AC797" s="243"/>
      <c r="AD797" s="243"/>
      <c r="AE797" s="243"/>
      <c r="AF797" s="243"/>
      <c r="AG797" s="243"/>
      <c r="AH797" s="243"/>
    </row>
    <row r="798">
      <c r="A798" s="243"/>
      <c r="B798" s="15"/>
      <c r="C798" s="15"/>
      <c r="D798" s="15"/>
      <c r="E798" s="15"/>
      <c r="F798" s="15"/>
      <c r="G798" s="243"/>
      <c r="H798" s="243"/>
      <c r="I798" s="243"/>
      <c r="J798" s="243"/>
      <c r="K798" s="243"/>
      <c r="L798" s="243"/>
      <c r="M798" s="243"/>
      <c r="N798" s="243"/>
      <c r="O798" s="243"/>
      <c r="P798" s="243"/>
      <c r="Q798" s="243"/>
      <c r="R798" s="243"/>
      <c r="S798" s="243"/>
      <c r="T798" s="274"/>
      <c r="U798" s="243"/>
      <c r="V798" s="243"/>
      <c r="W798" s="243"/>
      <c r="X798" s="243"/>
      <c r="Y798" s="243"/>
      <c r="Z798" s="243"/>
      <c r="AA798" s="243"/>
      <c r="AB798" s="243"/>
      <c r="AC798" s="243"/>
      <c r="AD798" s="243"/>
      <c r="AE798" s="243"/>
      <c r="AF798" s="243"/>
      <c r="AG798" s="243"/>
      <c r="AH798" s="243"/>
    </row>
    <row r="799">
      <c r="A799" s="243"/>
      <c r="B799" s="15"/>
      <c r="C799" s="15"/>
      <c r="D799" s="15"/>
      <c r="E799" s="15"/>
      <c r="F799" s="15"/>
      <c r="G799" s="243"/>
      <c r="H799" s="243"/>
      <c r="I799" s="243"/>
      <c r="J799" s="243"/>
      <c r="K799" s="243"/>
      <c r="L799" s="243"/>
      <c r="M799" s="243"/>
      <c r="N799" s="243"/>
      <c r="O799" s="243"/>
      <c r="P799" s="243"/>
      <c r="Q799" s="243"/>
      <c r="R799" s="243"/>
      <c r="S799" s="243"/>
      <c r="T799" s="274"/>
      <c r="U799" s="243"/>
      <c r="V799" s="243"/>
      <c r="W799" s="243"/>
      <c r="X799" s="243"/>
      <c r="Y799" s="243"/>
      <c r="Z799" s="243"/>
      <c r="AA799" s="243"/>
      <c r="AB799" s="243"/>
      <c r="AC799" s="243"/>
      <c r="AD799" s="243"/>
      <c r="AE799" s="243"/>
      <c r="AF799" s="243"/>
      <c r="AG799" s="243"/>
      <c r="AH799" s="243"/>
    </row>
    <row r="800">
      <c r="A800" s="243"/>
      <c r="B800" s="15"/>
      <c r="C800" s="15"/>
      <c r="D800" s="15"/>
      <c r="E800" s="15"/>
      <c r="F800" s="15"/>
      <c r="G800" s="243"/>
      <c r="H800" s="243"/>
      <c r="I800" s="243"/>
      <c r="J800" s="243"/>
      <c r="K800" s="243"/>
      <c r="L800" s="243"/>
      <c r="M800" s="243"/>
      <c r="N800" s="243"/>
      <c r="O800" s="243"/>
      <c r="P800" s="243"/>
      <c r="Q800" s="243"/>
      <c r="R800" s="243"/>
      <c r="S800" s="243"/>
      <c r="T800" s="274"/>
      <c r="U800" s="243"/>
      <c r="V800" s="243"/>
      <c r="W800" s="243"/>
      <c r="X800" s="243"/>
      <c r="Y800" s="243"/>
      <c r="Z800" s="243"/>
      <c r="AA800" s="243"/>
      <c r="AB800" s="243"/>
      <c r="AC800" s="243"/>
      <c r="AD800" s="243"/>
      <c r="AE800" s="243"/>
      <c r="AF800" s="243"/>
      <c r="AG800" s="243"/>
      <c r="AH800" s="243"/>
    </row>
    <row r="801">
      <c r="A801" s="243"/>
      <c r="B801" s="15"/>
      <c r="C801" s="15"/>
      <c r="D801" s="15"/>
      <c r="E801" s="15"/>
      <c r="F801" s="15"/>
      <c r="G801" s="243"/>
      <c r="H801" s="243"/>
      <c r="I801" s="243"/>
      <c r="J801" s="243"/>
      <c r="K801" s="243"/>
      <c r="L801" s="243"/>
      <c r="M801" s="243"/>
      <c r="N801" s="243"/>
      <c r="O801" s="243"/>
      <c r="P801" s="243"/>
      <c r="Q801" s="243"/>
      <c r="R801" s="243"/>
      <c r="S801" s="243"/>
      <c r="T801" s="274"/>
      <c r="U801" s="243"/>
      <c r="V801" s="243"/>
      <c r="W801" s="243"/>
      <c r="X801" s="243"/>
      <c r="Y801" s="243"/>
      <c r="Z801" s="243"/>
      <c r="AA801" s="243"/>
      <c r="AB801" s="243"/>
      <c r="AC801" s="243"/>
      <c r="AD801" s="243"/>
      <c r="AE801" s="243"/>
      <c r="AF801" s="243"/>
      <c r="AG801" s="243"/>
      <c r="AH801" s="243"/>
    </row>
    <row r="802">
      <c r="A802" s="243"/>
      <c r="B802" s="15"/>
      <c r="C802" s="15"/>
      <c r="D802" s="15"/>
      <c r="E802" s="15"/>
      <c r="F802" s="15"/>
      <c r="G802" s="243"/>
      <c r="H802" s="243"/>
      <c r="I802" s="243"/>
      <c r="J802" s="243"/>
      <c r="K802" s="243"/>
      <c r="L802" s="243"/>
      <c r="M802" s="243"/>
      <c r="N802" s="243"/>
      <c r="O802" s="243"/>
      <c r="P802" s="243"/>
      <c r="Q802" s="243"/>
      <c r="R802" s="243"/>
      <c r="S802" s="243"/>
      <c r="T802" s="274"/>
      <c r="U802" s="243"/>
      <c r="V802" s="243"/>
      <c r="W802" s="243"/>
      <c r="X802" s="243"/>
      <c r="Y802" s="243"/>
      <c r="Z802" s="243"/>
      <c r="AA802" s="243"/>
      <c r="AB802" s="243"/>
      <c r="AC802" s="243"/>
      <c r="AD802" s="243"/>
      <c r="AE802" s="243"/>
      <c r="AF802" s="243"/>
      <c r="AG802" s="243"/>
      <c r="AH802" s="243"/>
    </row>
    <row r="803">
      <c r="A803" s="243"/>
      <c r="B803" s="15"/>
      <c r="C803" s="15"/>
      <c r="D803" s="15"/>
      <c r="E803" s="15"/>
      <c r="F803" s="15"/>
      <c r="G803" s="243"/>
      <c r="H803" s="243"/>
      <c r="I803" s="243"/>
      <c r="J803" s="243"/>
      <c r="K803" s="243"/>
      <c r="L803" s="243"/>
      <c r="M803" s="243"/>
      <c r="N803" s="243"/>
      <c r="O803" s="243"/>
      <c r="P803" s="243"/>
      <c r="Q803" s="243"/>
      <c r="R803" s="243"/>
      <c r="S803" s="243"/>
      <c r="T803" s="274"/>
      <c r="U803" s="243"/>
      <c r="V803" s="243"/>
      <c r="W803" s="243"/>
      <c r="X803" s="243"/>
      <c r="Y803" s="243"/>
      <c r="Z803" s="243"/>
      <c r="AA803" s="243"/>
      <c r="AB803" s="243"/>
      <c r="AC803" s="243"/>
      <c r="AD803" s="243"/>
      <c r="AE803" s="243"/>
      <c r="AF803" s="243"/>
      <c r="AG803" s="243"/>
      <c r="AH803" s="243"/>
    </row>
    <row r="804">
      <c r="A804" s="243"/>
      <c r="B804" s="15"/>
      <c r="C804" s="15"/>
      <c r="D804" s="15"/>
      <c r="E804" s="15"/>
      <c r="F804" s="15"/>
      <c r="G804" s="243"/>
      <c r="H804" s="243"/>
      <c r="I804" s="243"/>
      <c r="J804" s="243"/>
      <c r="K804" s="243"/>
      <c r="L804" s="243"/>
      <c r="M804" s="243"/>
      <c r="N804" s="243"/>
      <c r="O804" s="243"/>
      <c r="P804" s="243"/>
      <c r="Q804" s="243"/>
      <c r="R804" s="243"/>
      <c r="S804" s="243"/>
      <c r="T804" s="274"/>
      <c r="U804" s="243"/>
      <c r="V804" s="243"/>
      <c r="W804" s="243"/>
      <c r="X804" s="243"/>
      <c r="Y804" s="243"/>
      <c r="Z804" s="243"/>
      <c r="AA804" s="243"/>
      <c r="AB804" s="243"/>
      <c r="AC804" s="243"/>
      <c r="AD804" s="243"/>
      <c r="AE804" s="243"/>
      <c r="AF804" s="243"/>
      <c r="AG804" s="243"/>
      <c r="AH804" s="243"/>
    </row>
    <row r="805">
      <c r="A805" s="243"/>
      <c r="B805" s="15"/>
      <c r="C805" s="15"/>
      <c r="D805" s="15"/>
      <c r="E805" s="15"/>
      <c r="F805" s="15"/>
      <c r="G805" s="243"/>
      <c r="H805" s="243"/>
      <c r="I805" s="243"/>
      <c r="J805" s="243"/>
      <c r="K805" s="243"/>
      <c r="L805" s="243"/>
      <c r="M805" s="243"/>
      <c r="N805" s="243"/>
      <c r="O805" s="243"/>
      <c r="P805" s="243"/>
      <c r="Q805" s="243"/>
      <c r="R805" s="243"/>
      <c r="S805" s="243"/>
      <c r="T805" s="274"/>
      <c r="U805" s="243"/>
      <c r="V805" s="243"/>
      <c r="W805" s="243"/>
      <c r="X805" s="243"/>
      <c r="Y805" s="243"/>
      <c r="Z805" s="243"/>
      <c r="AA805" s="243"/>
      <c r="AB805" s="243"/>
      <c r="AC805" s="243"/>
      <c r="AD805" s="243"/>
      <c r="AE805" s="243"/>
      <c r="AF805" s="243"/>
      <c r="AG805" s="243"/>
      <c r="AH805" s="243"/>
    </row>
    <row r="806">
      <c r="A806" s="243"/>
      <c r="B806" s="15"/>
      <c r="C806" s="15"/>
      <c r="D806" s="15"/>
      <c r="E806" s="15"/>
      <c r="F806" s="15"/>
      <c r="G806" s="243"/>
      <c r="H806" s="243"/>
      <c r="I806" s="243"/>
      <c r="J806" s="243"/>
      <c r="K806" s="243"/>
      <c r="L806" s="243"/>
      <c r="M806" s="243"/>
      <c r="N806" s="243"/>
      <c r="O806" s="243"/>
      <c r="P806" s="243"/>
      <c r="Q806" s="243"/>
      <c r="R806" s="243"/>
      <c r="S806" s="243"/>
      <c r="T806" s="274"/>
      <c r="U806" s="243"/>
      <c r="V806" s="243"/>
      <c r="W806" s="243"/>
      <c r="X806" s="243"/>
      <c r="Y806" s="243"/>
      <c r="Z806" s="243"/>
      <c r="AA806" s="243"/>
      <c r="AB806" s="243"/>
      <c r="AC806" s="243"/>
      <c r="AD806" s="243"/>
      <c r="AE806" s="243"/>
      <c r="AF806" s="243"/>
      <c r="AG806" s="243"/>
      <c r="AH806" s="243"/>
    </row>
    <row r="807">
      <c r="A807" s="243"/>
      <c r="B807" s="15"/>
      <c r="C807" s="15"/>
      <c r="D807" s="15"/>
      <c r="E807" s="15"/>
      <c r="F807" s="15"/>
      <c r="G807" s="243"/>
      <c r="H807" s="243"/>
      <c r="I807" s="243"/>
      <c r="J807" s="243"/>
      <c r="K807" s="243"/>
      <c r="L807" s="243"/>
      <c r="M807" s="243"/>
      <c r="N807" s="243"/>
      <c r="O807" s="243"/>
      <c r="P807" s="243"/>
      <c r="Q807" s="243"/>
      <c r="R807" s="243"/>
      <c r="S807" s="243"/>
      <c r="T807" s="274"/>
      <c r="U807" s="243"/>
      <c r="V807" s="243"/>
      <c r="W807" s="243"/>
      <c r="X807" s="243"/>
      <c r="Y807" s="243"/>
      <c r="Z807" s="243"/>
      <c r="AA807" s="243"/>
      <c r="AB807" s="243"/>
      <c r="AC807" s="243"/>
      <c r="AD807" s="243"/>
      <c r="AE807" s="243"/>
      <c r="AF807" s="243"/>
      <c r="AG807" s="243"/>
      <c r="AH807" s="243"/>
    </row>
    <row r="808">
      <c r="B808" s="15"/>
      <c r="C808" s="15"/>
      <c r="D808" s="15"/>
      <c r="E808" s="15"/>
      <c r="F808" s="15"/>
      <c r="G808" s="243"/>
      <c r="H808" s="243"/>
      <c r="I808" s="243"/>
      <c r="J808" s="243"/>
      <c r="K808" s="243"/>
      <c r="L808" s="243"/>
      <c r="M808" s="243"/>
      <c r="N808" s="243"/>
      <c r="O808" s="243"/>
      <c r="P808" s="243"/>
      <c r="Q808" s="243"/>
      <c r="R808" s="243"/>
      <c r="S808" s="243"/>
      <c r="T808" s="274"/>
      <c r="U808" s="243"/>
      <c r="V808" s="243"/>
      <c r="W808" s="243"/>
      <c r="X808" s="243"/>
      <c r="Y808" s="243"/>
      <c r="Z808" s="243"/>
      <c r="AA808" s="243"/>
      <c r="AB808" s="243"/>
      <c r="AC808" s="243"/>
      <c r="AD808" s="243"/>
      <c r="AE808" s="243"/>
      <c r="AF808" s="243"/>
      <c r="AG808" s="243"/>
      <c r="AH808" s="243"/>
    </row>
    <row r="809">
      <c r="B809" s="15"/>
      <c r="C809" s="15"/>
      <c r="D809" s="15"/>
      <c r="E809" s="15"/>
      <c r="F809" s="15"/>
      <c r="G809" s="243"/>
      <c r="H809" s="243"/>
      <c r="I809" s="243"/>
      <c r="J809" s="243"/>
      <c r="K809" s="243"/>
      <c r="L809" s="243"/>
      <c r="M809" s="243"/>
      <c r="N809" s="243"/>
      <c r="O809" s="243"/>
      <c r="P809" s="243"/>
      <c r="Q809" s="243"/>
      <c r="R809" s="243"/>
      <c r="S809" s="243"/>
      <c r="T809" s="274"/>
      <c r="U809" s="243"/>
      <c r="V809" s="243"/>
      <c r="W809" s="243"/>
      <c r="X809" s="243"/>
      <c r="Y809" s="243"/>
      <c r="Z809" s="243"/>
      <c r="AA809" s="243"/>
      <c r="AB809" s="243"/>
      <c r="AC809" s="243"/>
      <c r="AD809" s="243"/>
      <c r="AE809" s="243"/>
      <c r="AF809" s="243"/>
      <c r="AG809" s="243"/>
      <c r="AH809" s="243"/>
    </row>
    <row r="810">
      <c r="B810" s="15"/>
      <c r="C810" s="15"/>
      <c r="D810" s="15"/>
      <c r="E810" s="15"/>
      <c r="F810" s="15"/>
      <c r="G810" s="243"/>
      <c r="H810" s="243"/>
      <c r="I810" s="243"/>
      <c r="J810" s="243"/>
      <c r="K810" s="243"/>
      <c r="L810" s="243"/>
      <c r="M810" s="243"/>
      <c r="N810" s="243"/>
      <c r="O810" s="243"/>
      <c r="P810" s="243"/>
      <c r="Q810" s="243"/>
      <c r="R810" s="243"/>
      <c r="S810" s="243"/>
      <c r="T810" s="274"/>
      <c r="U810" s="243"/>
      <c r="V810" s="243"/>
      <c r="W810" s="243"/>
      <c r="X810" s="243"/>
      <c r="Y810" s="243"/>
      <c r="Z810" s="243"/>
      <c r="AA810" s="243"/>
      <c r="AB810" s="243"/>
      <c r="AC810" s="243"/>
      <c r="AD810" s="243"/>
      <c r="AE810" s="243"/>
      <c r="AF810" s="243"/>
      <c r="AG810" s="243"/>
      <c r="AH810" s="243"/>
    </row>
    <row r="811">
      <c r="B811" s="15"/>
      <c r="C811" s="15"/>
      <c r="D811" s="15"/>
      <c r="E811" s="15"/>
      <c r="F811" s="15"/>
      <c r="G811" s="243"/>
      <c r="H811" s="243"/>
      <c r="I811" s="243"/>
      <c r="J811" s="243"/>
      <c r="K811" s="243"/>
      <c r="L811" s="243"/>
      <c r="M811" s="243"/>
      <c r="N811" s="243"/>
      <c r="O811" s="243"/>
      <c r="P811" s="243"/>
      <c r="Q811" s="243"/>
      <c r="R811" s="243"/>
      <c r="S811" s="243"/>
      <c r="T811" s="274"/>
      <c r="U811" s="243"/>
      <c r="V811" s="243"/>
      <c r="W811" s="243"/>
      <c r="X811" s="243"/>
      <c r="Y811" s="243"/>
      <c r="Z811" s="243"/>
      <c r="AA811" s="243"/>
      <c r="AB811" s="243"/>
      <c r="AC811" s="243"/>
      <c r="AD811" s="243"/>
      <c r="AE811" s="243"/>
      <c r="AF811" s="243"/>
      <c r="AG811" s="243"/>
      <c r="AH811" s="243"/>
    </row>
    <row r="812">
      <c r="B812" s="15"/>
      <c r="C812" s="15"/>
      <c r="D812" s="15"/>
      <c r="E812" s="15"/>
      <c r="F812" s="15"/>
      <c r="G812" s="243"/>
      <c r="H812" s="243"/>
      <c r="I812" s="243"/>
      <c r="J812" s="243"/>
      <c r="K812" s="243"/>
      <c r="L812" s="243"/>
      <c r="M812" s="243"/>
      <c r="N812" s="243"/>
      <c r="O812" s="243"/>
      <c r="P812" s="243"/>
      <c r="Q812" s="243"/>
      <c r="R812" s="243"/>
      <c r="S812" s="243"/>
      <c r="T812" s="274"/>
      <c r="U812" s="243"/>
      <c r="V812" s="243"/>
      <c r="W812" s="243"/>
      <c r="X812" s="243"/>
      <c r="Y812" s="243"/>
      <c r="Z812" s="243"/>
      <c r="AA812" s="243"/>
      <c r="AB812" s="243"/>
      <c r="AC812" s="243"/>
      <c r="AD812" s="243"/>
      <c r="AE812" s="243"/>
      <c r="AF812" s="243"/>
      <c r="AG812" s="243"/>
      <c r="AH812" s="243"/>
    </row>
    <row r="813">
      <c r="B813" s="15"/>
      <c r="C813" s="15"/>
      <c r="D813" s="15"/>
      <c r="E813" s="15"/>
      <c r="F813" s="15"/>
      <c r="G813" s="243"/>
      <c r="H813" s="243"/>
      <c r="I813" s="243"/>
      <c r="J813" s="243"/>
      <c r="K813" s="243"/>
      <c r="L813" s="243"/>
      <c r="M813" s="243"/>
      <c r="N813" s="243"/>
      <c r="O813" s="243"/>
      <c r="P813" s="243"/>
      <c r="Q813" s="243"/>
      <c r="R813" s="243"/>
      <c r="S813" s="243"/>
      <c r="T813" s="274"/>
      <c r="U813" s="243"/>
      <c r="V813" s="243"/>
      <c r="W813" s="243"/>
      <c r="X813" s="243"/>
      <c r="Y813" s="243"/>
      <c r="Z813" s="243"/>
      <c r="AA813" s="243"/>
      <c r="AB813" s="243"/>
      <c r="AC813" s="243"/>
      <c r="AD813" s="243"/>
      <c r="AE813" s="243"/>
      <c r="AF813" s="243"/>
      <c r="AG813" s="243"/>
      <c r="AH813" s="243"/>
    </row>
    <row r="814">
      <c r="B814" s="15"/>
      <c r="C814" s="15"/>
      <c r="D814" s="15"/>
      <c r="E814" s="15"/>
      <c r="F814" s="15"/>
      <c r="G814" s="243"/>
      <c r="H814" s="243"/>
      <c r="I814" s="243"/>
      <c r="J814" s="243"/>
      <c r="K814" s="243"/>
      <c r="L814" s="243"/>
      <c r="M814" s="243"/>
      <c r="N814" s="243"/>
      <c r="O814" s="243"/>
      <c r="P814" s="243"/>
      <c r="Q814" s="243"/>
      <c r="R814" s="243"/>
      <c r="S814" s="243"/>
      <c r="T814" s="274"/>
      <c r="U814" s="243"/>
      <c r="V814" s="243"/>
      <c r="W814" s="243"/>
      <c r="X814" s="243"/>
      <c r="Y814" s="243"/>
      <c r="Z814" s="243"/>
      <c r="AA814" s="243"/>
      <c r="AB814" s="243"/>
      <c r="AC814" s="243"/>
      <c r="AD814" s="243"/>
      <c r="AE814" s="243"/>
      <c r="AF814" s="243"/>
      <c r="AG814" s="243"/>
      <c r="AH814" s="243"/>
    </row>
    <row r="815">
      <c r="B815" s="15"/>
      <c r="C815" s="15"/>
      <c r="D815" s="15"/>
      <c r="E815" s="15"/>
      <c r="F815" s="15"/>
      <c r="G815" s="243"/>
      <c r="H815" s="243"/>
      <c r="I815" s="243"/>
      <c r="J815" s="243"/>
      <c r="K815" s="243"/>
      <c r="L815" s="243"/>
      <c r="M815" s="243"/>
      <c r="N815" s="243"/>
      <c r="O815" s="243"/>
      <c r="P815" s="243"/>
      <c r="Q815" s="243"/>
      <c r="R815" s="243"/>
      <c r="S815" s="243"/>
      <c r="T815" s="274"/>
      <c r="U815" s="243"/>
      <c r="V815" s="243"/>
      <c r="W815" s="243"/>
      <c r="X815" s="243"/>
      <c r="Y815" s="243"/>
      <c r="Z815" s="243"/>
      <c r="AA815" s="243"/>
      <c r="AB815" s="243"/>
      <c r="AC815" s="243"/>
      <c r="AD815" s="243"/>
      <c r="AE815" s="243"/>
      <c r="AF815" s="243"/>
      <c r="AG815" s="243"/>
      <c r="AH815" s="243"/>
    </row>
    <row r="816">
      <c r="B816" s="15"/>
      <c r="C816" s="15"/>
      <c r="D816" s="15"/>
      <c r="E816" s="15"/>
      <c r="F816" s="15"/>
      <c r="G816" s="243"/>
      <c r="H816" s="243"/>
      <c r="I816" s="243"/>
      <c r="J816" s="243"/>
      <c r="K816" s="243"/>
      <c r="L816" s="243"/>
      <c r="M816" s="243"/>
      <c r="N816" s="243"/>
      <c r="O816" s="243"/>
      <c r="P816" s="243"/>
      <c r="Q816" s="243"/>
      <c r="R816" s="243"/>
      <c r="S816" s="243"/>
      <c r="T816" s="274"/>
      <c r="U816" s="243"/>
      <c r="V816" s="243"/>
      <c r="W816" s="243"/>
      <c r="X816" s="243"/>
      <c r="Y816" s="243"/>
      <c r="Z816" s="243"/>
      <c r="AA816" s="243"/>
      <c r="AB816" s="243"/>
      <c r="AC816" s="243"/>
      <c r="AD816" s="243"/>
      <c r="AE816" s="243"/>
      <c r="AF816" s="243"/>
      <c r="AG816" s="243"/>
      <c r="AH816" s="243"/>
    </row>
    <row r="817">
      <c r="B817" s="15"/>
      <c r="C817" s="15"/>
      <c r="D817" s="15"/>
      <c r="E817" s="15"/>
      <c r="F817" s="15"/>
      <c r="G817" s="243"/>
      <c r="H817" s="243"/>
      <c r="I817" s="243"/>
      <c r="J817" s="243"/>
      <c r="K817" s="243"/>
      <c r="L817" s="243"/>
      <c r="M817" s="243"/>
      <c r="N817" s="243"/>
      <c r="O817" s="243"/>
      <c r="P817" s="243"/>
      <c r="Q817" s="243"/>
      <c r="R817" s="243"/>
      <c r="S817" s="243"/>
      <c r="T817" s="274"/>
      <c r="U817" s="243"/>
      <c r="V817" s="243"/>
      <c r="W817" s="243"/>
      <c r="X817" s="243"/>
      <c r="Y817" s="243"/>
      <c r="Z817" s="243"/>
      <c r="AA817" s="243"/>
      <c r="AB817" s="243"/>
      <c r="AC817" s="243"/>
      <c r="AD817" s="243"/>
      <c r="AE817" s="243"/>
      <c r="AF817" s="243"/>
      <c r="AG817" s="243"/>
      <c r="AH817" s="243"/>
    </row>
    <row r="818">
      <c r="B818" s="15"/>
      <c r="C818" s="15"/>
      <c r="D818" s="15"/>
      <c r="E818" s="15"/>
      <c r="F818" s="15"/>
      <c r="G818" s="243"/>
      <c r="H818" s="243"/>
      <c r="I818" s="243"/>
      <c r="J818" s="243"/>
      <c r="K818" s="243"/>
      <c r="L818" s="243"/>
      <c r="M818" s="243"/>
      <c r="N818" s="243"/>
      <c r="O818" s="243"/>
      <c r="P818" s="243"/>
      <c r="Q818" s="243"/>
      <c r="R818" s="243"/>
      <c r="S818" s="243"/>
      <c r="T818" s="274"/>
      <c r="U818" s="243"/>
      <c r="V818" s="243"/>
      <c r="W818" s="243"/>
      <c r="X818" s="243"/>
      <c r="Y818" s="243"/>
      <c r="Z818" s="243"/>
      <c r="AA818" s="243"/>
      <c r="AB818" s="243"/>
      <c r="AC818" s="243"/>
      <c r="AD818" s="243"/>
      <c r="AE818" s="243"/>
      <c r="AF818" s="243"/>
      <c r="AG818" s="243"/>
      <c r="AH818" s="243"/>
    </row>
    <row r="819">
      <c r="B819" s="15"/>
      <c r="C819" s="15"/>
      <c r="D819" s="15"/>
      <c r="E819" s="15"/>
      <c r="F819" s="15"/>
      <c r="G819" s="243"/>
      <c r="H819" s="243"/>
      <c r="I819" s="243"/>
      <c r="J819" s="243"/>
      <c r="K819" s="243"/>
      <c r="L819" s="243"/>
      <c r="M819" s="243"/>
      <c r="N819" s="243"/>
      <c r="O819" s="243"/>
      <c r="P819" s="243"/>
      <c r="Q819" s="243"/>
      <c r="R819" s="243"/>
      <c r="S819" s="243"/>
      <c r="T819" s="274"/>
      <c r="U819" s="243"/>
      <c r="V819" s="243"/>
      <c r="W819" s="243"/>
      <c r="X819" s="243"/>
      <c r="Y819" s="243"/>
      <c r="Z819" s="243"/>
      <c r="AA819" s="243"/>
      <c r="AB819" s="243"/>
      <c r="AC819" s="243"/>
      <c r="AD819" s="243"/>
      <c r="AE819" s="243"/>
      <c r="AF819" s="243"/>
      <c r="AG819" s="243"/>
      <c r="AH819" s="243"/>
    </row>
    <row r="820">
      <c r="B820" s="15"/>
      <c r="C820" s="15"/>
      <c r="D820" s="15"/>
      <c r="E820" s="15"/>
      <c r="F820" s="15"/>
      <c r="G820" s="243"/>
      <c r="H820" s="243"/>
      <c r="I820" s="243"/>
      <c r="J820" s="243"/>
      <c r="K820" s="243"/>
      <c r="L820" s="243"/>
      <c r="M820" s="243"/>
      <c r="N820" s="243"/>
      <c r="O820" s="243"/>
      <c r="P820" s="243"/>
      <c r="Q820" s="243"/>
      <c r="R820" s="243"/>
      <c r="S820" s="243"/>
      <c r="T820" s="274"/>
      <c r="U820" s="243"/>
      <c r="V820" s="243"/>
      <c r="W820" s="243"/>
      <c r="X820" s="243"/>
      <c r="Y820" s="243"/>
      <c r="Z820" s="243"/>
      <c r="AA820" s="243"/>
      <c r="AB820" s="243"/>
      <c r="AC820" s="243"/>
      <c r="AD820" s="243"/>
      <c r="AE820" s="243"/>
      <c r="AF820" s="243"/>
      <c r="AG820" s="243"/>
      <c r="AH820" s="243"/>
    </row>
    <row r="821">
      <c r="B821" s="15"/>
      <c r="C821" s="15"/>
      <c r="D821" s="15"/>
      <c r="E821" s="15"/>
      <c r="F821" s="15"/>
      <c r="G821" s="243"/>
      <c r="H821" s="243"/>
      <c r="I821" s="243"/>
      <c r="J821" s="243"/>
      <c r="K821" s="243"/>
      <c r="L821" s="243"/>
      <c r="M821" s="243"/>
      <c r="N821" s="243"/>
      <c r="O821" s="243"/>
      <c r="P821" s="243"/>
      <c r="Q821" s="243"/>
      <c r="R821" s="243"/>
      <c r="S821" s="243"/>
      <c r="T821" s="274"/>
      <c r="U821" s="243"/>
      <c r="V821" s="243"/>
      <c r="W821" s="243"/>
      <c r="X821" s="243"/>
      <c r="Y821" s="243"/>
      <c r="Z821" s="243"/>
      <c r="AA821" s="243"/>
      <c r="AB821" s="243"/>
      <c r="AC821" s="243"/>
      <c r="AD821" s="243"/>
      <c r="AE821" s="243"/>
      <c r="AF821" s="243"/>
      <c r="AG821" s="243"/>
      <c r="AH821" s="243"/>
    </row>
    <row r="822">
      <c r="B822" s="15"/>
      <c r="C822" s="15"/>
      <c r="D822" s="15"/>
      <c r="E822" s="15"/>
      <c r="F822" s="15"/>
      <c r="G822" s="243"/>
      <c r="H822" s="243"/>
      <c r="I822" s="243"/>
      <c r="J822" s="243"/>
      <c r="K822" s="243"/>
      <c r="L822" s="243"/>
      <c r="M822" s="243"/>
      <c r="N822" s="243"/>
      <c r="O822" s="243"/>
      <c r="P822" s="243"/>
      <c r="Q822" s="243"/>
      <c r="R822" s="243"/>
      <c r="S822" s="243"/>
      <c r="T822" s="274"/>
      <c r="U822" s="243"/>
      <c r="V822" s="243"/>
      <c r="W822" s="243"/>
      <c r="X822" s="243"/>
      <c r="Y822" s="243"/>
      <c r="Z822" s="243"/>
      <c r="AA822" s="243"/>
      <c r="AB822" s="243"/>
      <c r="AC822" s="243"/>
      <c r="AD822" s="243"/>
      <c r="AE822" s="243"/>
      <c r="AF822" s="243"/>
      <c r="AG822" s="243"/>
      <c r="AH822" s="243"/>
    </row>
    <row r="823">
      <c r="B823" s="15"/>
      <c r="C823" s="15"/>
      <c r="D823" s="15"/>
      <c r="E823" s="15"/>
      <c r="F823" s="15"/>
      <c r="G823" s="243"/>
      <c r="H823" s="243"/>
      <c r="I823" s="243"/>
      <c r="J823" s="243"/>
      <c r="K823" s="243"/>
      <c r="L823" s="243"/>
      <c r="M823" s="243"/>
      <c r="N823" s="243"/>
      <c r="O823" s="243"/>
      <c r="P823" s="243"/>
      <c r="Q823" s="243"/>
      <c r="R823" s="243"/>
      <c r="S823" s="243"/>
      <c r="T823" s="274"/>
      <c r="U823" s="243"/>
      <c r="V823" s="243"/>
      <c r="W823" s="243"/>
      <c r="X823" s="243"/>
      <c r="Y823" s="243"/>
      <c r="Z823" s="243"/>
      <c r="AA823" s="243"/>
      <c r="AB823" s="243"/>
      <c r="AC823" s="243"/>
      <c r="AD823" s="243"/>
      <c r="AE823" s="243"/>
      <c r="AF823" s="243"/>
      <c r="AG823" s="243"/>
      <c r="AH823" s="243"/>
    </row>
    <row r="824">
      <c r="B824" s="15"/>
      <c r="C824" s="15"/>
      <c r="D824" s="15"/>
      <c r="E824" s="15"/>
      <c r="F824" s="15"/>
      <c r="G824" s="243"/>
      <c r="H824" s="243"/>
      <c r="I824" s="243"/>
      <c r="J824" s="243"/>
      <c r="K824" s="243"/>
      <c r="L824" s="243"/>
      <c r="M824" s="243"/>
      <c r="N824" s="243"/>
      <c r="O824" s="243"/>
      <c r="P824" s="243"/>
      <c r="Q824" s="243"/>
      <c r="R824" s="243"/>
      <c r="S824" s="243"/>
      <c r="T824" s="274"/>
      <c r="U824" s="243"/>
      <c r="V824" s="243"/>
      <c r="W824" s="243"/>
      <c r="X824" s="243"/>
      <c r="Y824" s="243"/>
      <c r="Z824" s="243"/>
      <c r="AA824" s="243"/>
      <c r="AB824" s="243"/>
      <c r="AC824" s="243"/>
      <c r="AD824" s="243"/>
      <c r="AE824" s="243"/>
      <c r="AF824" s="243"/>
      <c r="AG824" s="243"/>
      <c r="AH824" s="243"/>
    </row>
    <row r="825">
      <c r="B825" s="15"/>
      <c r="C825" s="15"/>
      <c r="D825" s="15"/>
      <c r="E825" s="15"/>
      <c r="F825" s="15"/>
      <c r="G825" s="243"/>
      <c r="H825" s="243"/>
      <c r="I825" s="243"/>
      <c r="J825" s="243"/>
      <c r="K825" s="243"/>
      <c r="L825" s="243"/>
      <c r="M825" s="243"/>
      <c r="N825" s="243"/>
      <c r="O825" s="243"/>
      <c r="P825" s="243"/>
      <c r="Q825" s="243"/>
      <c r="R825" s="243"/>
      <c r="S825" s="243"/>
      <c r="T825" s="274"/>
      <c r="U825" s="243"/>
      <c r="V825" s="243"/>
      <c r="W825" s="243"/>
      <c r="X825" s="243"/>
      <c r="Y825" s="243"/>
      <c r="Z825" s="243"/>
      <c r="AA825" s="243"/>
      <c r="AB825" s="243"/>
      <c r="AC825" s="243"/>
      <c r="AD825" s="243"/>
      <c r="AE825" s="243"/>
      <c r="AF825" s="243"/>
      <c r="AG825" s="243"/>
      <c r="AH825" s="243"/>
    </row>
    <row r="826">
      <c r="B826" s="15"/>
      <c r="C826" s="15"/>
      <c r="D826" s="15"/>
      <c r="E826" s="15"/>
      <c r="F826" s="15"/>
      <c r="G826" s="243"/>
      <c r="H826" s="243"/>
      <c r="I826" s="243"/>
      <c r="J826" s="243"/>
      <c r="K826" s="243"/>
      <c r="L826" s="243"/>
      <c r="M826" s="243"/>
      <c r="N826" s="243"/>
      <c r="O826" s="243"/>
      <c r="P826" s="243"/>
      <c r="Q826" s="243"/>
      <c r="R826" s="243"/>
      <c r="S826" s="243"/>
      <c r="T826" s="274"/>
      <c r="U826" s="243"/>
      <c r="V826" s="243"/>
      <c r="W826" s="243"/>
      <c r="X826" s="243"/>
      <c r="Y826" s="243"/>
      <c r="Z826" s="243"/>
      <c r="AA826" s="243"/>
      <c r="AB826" s="243"/>
      <c r="AC826" s="243"/>
      <c r="AD826" s="243"/>
      <c r="AE826" s="243"/>
      <c r="AF826" s="243"/>
      <c r="AG826" s="243"/>
      <c r="AH826" s="243"/>
    </row>
    <row r="827">
      <c r="B827" s="15"/>
      <c r="C827" s="15"/>
      <c r="D827" s="15"/>
      <c r="E827" s="15"/>
      <c r="F827" s="15"/>
      <c r="G827" s="243"/>
      <c r="H827" s="243"/>
      <c r="I827" s="243"/>
      <c r="J827" s="243"/>
      <c r="K827" s="243"/>
      <c r="L827" s="243"/>
      <c r="M827" s="243"/>
      <c r="N827" s="243"/>
      <c r="O827" s="243"/>
      <c r="P827" s="243"/>
      <c r="Q827" s="243"/>
      <c r="R827" s="243"/>
      <c r="S827" s="243"/>
      <c r="T827" s="274"/>
      <c r="U827" s="243"/>
      <c r="V827" s="243"/>
      <c r="W827" s="243"/>
      <c r="X827" s="243"/>
      <c r="Y827" s="243"/>
      <c r="Z827" s="243"/>
      <c r="AA827" s="243"/>
      <c r="AB827" s="243"/>
      <c r="AC827" s="243"/>
      <c r="AD827" s="243"/>
      <c r="AE827" s="243"/>
      <c r="AF827" s="243"/>
      <c r="AG827" s="243"/>
      <c r="AH827" s="243"/>
    </row>
    <row r="828">
      <c r="B828" s="15"/>
      <c r="C828" s="15"/>
      <c r="D828" s="15"/>
      <c r="E828" s="15"/>
      <c r="F828" s="15"/>
      <c r="G828" s="243"/>
      <c r="H828" s="243"/>
      <c r="I828" s="243"/>
      <c r="J828" s="243"/>
      <c r="K828" s="243"/>
      <c r="L828" s="243"/>
      <c r="M828" s="243"/>
      <c r="N828" s="243"/>
      <c r="O828" s="243"/>
      <c r="P828" s="243"/>
      <c r="Q828" s="243"/>
      <c r="R828" s="243"/>
      <c r="S828" s="243"/>
      <c r="T828" s="274"/>
      <c r="U828" s="243"/>
      <c r="V828" s="243"/>
      <c r="W828" s="243"/>
      <c r="X828" s="243"/>
      <c r="Y828" s="243"/>
      <c r="Z828" s="243"/>
      <c r="AA828" s="243"/>
      <c r="AB828" s="243"/>
      <c r="AC828" s="243"/>
      <c r="AD828" s="243"/>
      <c r="AE828" s="243"/>
      <c r="AF828" s="243"/>
      <c r="AG828" s="243"/>
      <c r="AH828" s="243"/>
    </row>
    <row r="829">
      <c r="B829" s="15"/>
      <c r="C829" s="15"/>
      <c r="D829" s="15"/>
      <c r="E829" s="15"/>
      <c r="F829" s="15"/>
      <c r="G829" s="243"/>
      <c r="H829" s="243"/>
      <c r="I829" s="243"/>
      <c r="J829" s="243"/>
      <c r="K829" s="243"/>
      <c r="L829" s="243"/>
      <c r="M829" s="243"/>
      <c r="N829" s="243"/>
      <c r="O829" s="243"/>
      <c r="P829" s="243"/>
      <c r="Q829" s="243"/>
      <c r="R829" s="243"/>
      <c r="S829" s="243"/>
      <c r="T829" s="274"/>
      <c r="U829" s="243"/>
      <c r="V829" s="243"/>
      <c r="W829" s="243"/>
      <c r="X829" s="243"/>
      <c r="Y829" s="243"/>
      <c r="Z829" s="243"/>
      <c r="AA829" s="243"/>
      <c r="AB829" s="243"/>
      <c r="AC829" s="243"/>
      <c r="AD829" s="243"/>
      <c r="AE829" s="243"/>
      <c r="AF829" s="243"/>
      <c r="AG829" s="243"/>
      <c r="AH829" s="243"/>
    </row>
    <row r="830">
      <c r="B830" s="15"/>
      <c r="C830" s="15"/>
      <c r="D830" s="15"/>
      <c r="E830" s="15"/>
      <c r="F830" s="15"/>
      <c r="G830" s="243"/>
      <c r="H830" s="243"/>
      <c r="I830" s="243"/>
      <c r="J830" s="243"/>
      <c r="K830" s="243"/>
      <c r="L830" s="243"/>
      <c r="M830" s="243"/>
      <c r="N830" s="243"/>
      <c r="O830" s="243"/>
      <c r="P830" s="243"/>
      <c r="Q830" s="243"/>
      <c r="R830" s="243"/>
      <c r="S830" s="243"/>
      <c r="T830" s="274"/>
      <c r="U830" s="243"/>
      <c r="V830" s="243"/>
      <c r="W830" s="243"/>
      <c r="X830" s="243"/>
      <c r="Y830" s="243"/>
      <c r="Z830" s="243"/>
      <c r="AA830" s="243"/>
      <c r="AB830" s="243"/>
      <c r="AC830" s="243"/>
      <c r="AD830" s="243"/>
      <c r="AE830" s="243"/>
      <c r="AF830" s="243"/>
      <c r="AG830" s="243"/>
      <c r="AH830" s="243"/>
    </row>
    <row r="831">
      <c r="B831" s="15"/>
      <c r="C831" s="15"/>
      <c r="D831" s="15"/>
      <c r="E831" s="15"/>
      <c r="F831" s="15"/>
      <c r="G831" s="243"/>
      <c r="H831" s="243"/>
      <c r="I831" s="243"/>
      <c r="J831" s="243"/>
      <c r="K831" s="243"/>
      <c r="L831" s="243"/>
      <c r="M831" s="243"/>
      <c r="N831" s="243"/>
      <c r="O831" s="243"/>
      <c r="P831" s="243"/>
      <c r="Q831" s="243"/>
      <c r="R831" s="243"/>
      <c r="S831" s="243"/>
      <c r="T831" s="274"/>
      <c r="U831" s="243"/>
      <c r="V831" s="243"/>
      <c r="W831" s="243"/>
      <c r="X831" s="243"/>
      <c r="Y831" s="243"/>
      <c r="Z831" s="243"/>
      <c r="AA831" s="243"/>
      <c r="AB831" s="243"/>
      <c r="AC831" s="243"/>
      <c r="AD831" s="243"/>
      <c r="AE831" s="243"/>
      <c r="AF831" s="243"/>
      <c r="AG831" s="243"/>
      <c r="AH831" s="243"/>
    </row>
    <row r="832">
      <c r="B832" s="15"/>
      <c r="C832" s="15"/>
      <c r="D832" s="15"/>
      <c r="E832" s="15"/>
      <c r="F832" s="15"/>
      <c r="G832" s="243"/>
      <c r="H832" s="243"/>
      <c r="I832" s="243"/>
      <c r="J832" s="243"/>
      <c r="K832" s="243"/>
      <c r="L832" s="243"/>
      <c r="M832" s="243"/>
      <c r="N832" s="243"/>
      <c r="O832" s="243"/>
      <c r="P832" s="243"/>
      <c r="Q832" s="243"/>
      <c r="R832" s="243"/>
      <c r="S832" s="243"/>
      <c r="T832" s="274"/>
      <c r="U832" s="243"/>
      <c r="V832" s="243"/>
      <c r="W832" s="243"/>
      <c r="X832" s="243"/>
      <c r="Y832" s="243"/>
      <c r="Z832" s="243"/>
      <c r="AA832" s="243"/>
      <c r="AB832" s="243"/>
      <c r="AC832" s="243"/>
      <c r="AD832" s="243"/>
      <c r="AE832" s="243"/>
      <c r="AF832" s="243"/>
      <c r="AG832" s="243"/>
      <c r="AH832" s="243"/>
    </row>
    <row r="833">
      <c r="B833" s="15"/>
      <c r="C833" s="15"/>
      <c r="D833" s="15"/>
      <c r="E833" s="15"/>
      <c r="F833" s="15"/>
      <c r="G833" s="243"/>
      <c r="H833" s="243"/>
      <c r="I833" s="243"/>
      <c r="J833" s="243"/>
      <c r="K833" s="243"/>
      <c r="L833" s="243"/>
      <c r="M833" s="243"/>
      <c r="N833" s="243"/>
      <c r="O833" s="243"/>
      <c r="P833" s="243"/>
      <c r="Q833" s="243"/>
      <c r="R833" s="243"/>
      <c r="S833" s="243"/>
      <c r="T833" s="274"/>
      <c r="U833" s="243"/>
      <c r="V833" s="243"/>
      <c r="W833" s="243"/>
      <c r="X833" s="243"/>
      <c r="Y833" s="243"/>
      <c r="Z833" s="243"/>
      <c r="AA833" s="243"/>
      <c r="AB833" s="243"/>
      <c r="AC833" s="243"/>
      <c r="AD833" s="243"/>
      <c r="AE833" s="243"/>
      <c r="AF833" s="243"/>
      <c r="AG833" s="243"/>
      <c r="AH833" s="243"/>
    </row>
    <row r="834">
      <c r="B834" s="15"/>
      <c r="C834" s="15"/>
      <c r="D834" s="15"/>
      <c r="E834" s="15"/>
      <c r="F834" s="15"/>
      <c r="G834" s="243"/>
      <c r="H834" s="243"/>
      <c r="I834" s="243"/>
      <c r="J834" s="243"/>
      <c r="K834" s="243"/>
      <c r="L834" s="243"/>
      <c r="M834" s="243"/>
      <c r="N834" s="243"/>
      <c r="O834" s="243"/>
      <c r="P834" s="243"/>
      <c r="Q834" s="243"/>
      <c r="R834" s="243"/>
      <c r="S834" s="243"/>
      <c r="T834" s="274"/>
      <c r="U834" s="243"/>
      <c r="V834" s="243"/>
      <c r="W834" s="243"/>
      <c r="X834" s="243"/>
      <c r="Y834" s="243"/>
      <c r="Z834" s="243"/>
      <c r="AA834" s="243"/>
      <c r="AB834" s="243"/>
      <c r="AC834" s="243"/>
      <c r="AD834" s="243"/>
      <c r="AE834" s="243"/>
      <c r="AF834" s="243"/>
      <c r="AG834" s="243"/>
      <c r="AH834" s="243"/>
    </row>
    <row r="835">
      <c r="B835" s="15"/>
      <c r="C835" s="15"/>
      <c r="D835" s="15"/>
      <c r="E835" s="15"/>
      <c r="F835" s="15"/>
      <c r="G835" s="243"/>
      <c r="H835" s="243"/>
      <c r="I835" s="243"/>
      <c r="J835" s="243"/>
      <c r="K835" s="243"/>
      <c r="L835" s="243"/>
      <c r="M835" s="243"/>
      <c r="N835" s="243"/>
      <c r="O835" s="243"/>
      <c r="P835" s="243"/>
      <c r="Q835" s="243"/>
      <c r="R835" s="243"/>
      <c r="S835" s="243"/>
      <c r="T835" s="274"/>
      <c r="U835" s="243"/>
      <c r="V835" s="243"/>
      <c r="W835" s="243"/>
      <c r="X835" s="243"/>
      <c r="Y835" s="243"/>
      <c r="Z835" s="243"/>
      <c r="AA835" s="243"/>
      <c r="AB835" s="243"/>
      <c r="AC835" s="243"/>
      <c r="AD835" s="243"/>
      <c r="AE835" s="243"/>
      <c r="AF835" s="243"/>
      <c r="AG835" s="243"/>
      <c r="AH835" s="243"/>
    </row>
    <row r="836">
      <c r="B836" s="15"/>
      <c r="C836" s="15"/>
      <c r="D836" s="15"/>
      <c r="E836" s="15"/>
      <c r="F836" s="15"/>
      <c r="G836" s="243"/>
      <c r="H836" s="243"/>
      <c r="I836" s="243"/>
      <c r="J836" s="243"/>
      <c r="K836" s="243"/>
      <c r="L836" s="243"/>
      <c r="M836" s="243"/>
      <c r="N836" s="243"/>
      <c r="O836" s="243"/>
      <c r="P836" s="243"/>
      <c r="Q836" s="243"/>
      <c r="R836" s="243"/>
      <c r="S836" s="243"/>
      <c r="T836" s="274"/>
      <c r="U836" s="243"/>
      <c r="V836" s="243"/>
      <c r="W836" s="243"/>
      <c r="X836" s="243"/>
      <c r="Y836" s="243"/>
      <c r="Z836" s="243"/>
      <c r="AA836" s="243"/>
      <c r="AB836" s="243"/>
      <c r="AC836" s="243"/>
      <c r="AD836" s="243"/>
      <c r="AE836" s="243"/>
      <c r="AF836" s="243"/>
      <c r="AG836" s="243"/>
      <c r="AH836" s="243"/>
    </row>
    <row r="837">
      <c r="B837" s="15"/>
      <c r="C837" s="15"/>
      <c r="D837" s="15"/>
      <c r="E837" s="15"/>
      <c r="F837" s="15"/>
      <c r="G837" s="243"/>
      <c r="H837" s="243"/>
      <c r="I837" s="243"/>
      <c r="J837" s="243"/>
      <c r="K837" s="243"/>
      <c r="L837" s="243"/>
      <c r="M837" s="243"/>
      <c r="N837" s="243"/>
      <c r="O837" s="243"/>
      <c r="P837" s="243"/>
      <c r="Q837" s="243"/>
      <c r="R837" s="243"/>
      <c r="S837" s="243"/>
      <c r="T837" s="274"/>
      <c r="U837" s="243"/>
      <c r="V837" s="243"/>
      <c r="W837" s="243"/>
      <c r="X837" s="243"/>
      <c r="Y837" s="243"/>
      <c r="Z837" s="243"/>
      <c r="AA837" s="243"/>
      <c r="AB837" s="243"/>
      <c r="AC837" s="243"/>
      <c r="AD837" s="243"/>
      <c r="AE837" s="243"/>
      <c r="AF837" s="243"/>
      <c r="AG837" s="243"/>
      <c r="AH837" s="243"/>
    </row>
    <row r="838">
      <c r="B838" s="15"/>
      <c r="C838" s="15"/>
      <c r="D838" s="15"/>
      <c r="E838" s="15"/>
      <c r="F838" s="15"/>
      <c r="G838" s="243"/>
      <c r="H838" s="243"/>
      <c r="I838" s="243"/>
      <c r="J838" s="243"/>
      <c r="K838" s="243"/>
      <c r="L838" s="243"/>
      <c r="M838" s="243"/>
      <c r="N838" s="243"/>
      <c r="O838" s="243"/>
      <c r="P838" s="243"/>
      <c r="Q838" s="243"/>
      <c r="R838" s="243"/>
      <c r="S838" s="243"/>
      <c r="T838" s="274"/>
      <c r="U838" s="243"/>
      <c r="V838" s="243"/>
      <c r="W838" s="243"/>
      <c r="X838" s="243"/>
      <c r="Y838" s="243"/>
      <c r="Z838" s="243"/>
      <c r="AA838" s="243"/>
      <c r="AB838" s="243"/>
      <c r="AC838" s="243"/>
      <c r="AD838" s="243"/>
      <c r="AE838" s="243"/>
      <c r="AF838" s="243"/>
      <c r="AG838" s="243"/>
      <c r="AH838" s="243"/>
    </row>
    <row r="839">
      <c r="B839" s="15"/>
      <c r="C839" s="15"/>
      <c r="D839" s="15"/>
      <c r="E839" s="15"/>
      <c r="F839" s="15"/>
      <c r="G839" s="243"/>
      <c r="H839" s="243"/>
      <c r="I839" s="243"/>
      <c r="J839" s="243"/>
      <c r="K839" s="243"/>
      <c r="L839" s="243"/>
      <c r="M839" s="243"/>
      <c r="N839" s="243"/>
      <c r="O839" s="243"/>
      <c r="P839" s="243"/>
      <c r="Q839" s="243"/>
      <c r="R839" s="243"/>
      <c r="S839" s="243"/>
      <c r="T839" s="274"/>
      <c r="U839" s="243"/>
      <c r="V839" s="243"/>
      <c r="W839" s="243"/>
      <c r="X839" s="243"/>
      <c r="Y839" s="243"/>
      <c r="Z839" s="243"/>
      <c r="AA839" s="243"/>
      <c r="AB839" s="243"/>
      <c r="AC839" s="243"/>
      <c r="AD839" s="243"/>
      <c r="AE839" s="243"/>
      <c r="AF839" s="243"/>
      <c r="AG839" s="243"/>
      <c r="AH839" s="243"/>
    </row>
    <row r="840">
      <c r="B840" s="15"/>
      <c r="C840" s="15"/>
      <c r="D840" s="15"/>
      <c r="E840" s="15"/>
      <c r="F840" s="15"/>
      <c r="G840" s="243"/>
      <c r="H840" s="243"/>
      <c r="I840" s="243"/>
      <c r="J840" s="243"/>
      <c r="K840" s="243"/>
      <c r="L840" s="243"/>
      <c r="M840" s="243"/>
      <c r="N840" s="243"/>
      <c r="O840" s="243"/>
      <c r="P840" s="243"/>
      <c r="Q840" s="243"/>
      <c r="R840" s="243"/>
      <c r="S840" s="243"/>
      <c r="T840" s="274"/>
      <c r="U840" s="243"/>
      <c r="V840" s="243"/>
      <c r="W840" s="243"/>
      <c r="X840" s="243"/>
      <c r="Y840" s="243"/>
      <c r="Z840" s="243"/>
      <c r="AA840" s="243"/>
      <c r="AB840" s="243"/>
      <c r="AC840" s="243"/>
      <c r="AD840" s="243"/>
      <c r="AE840" s="243"/>
      <c r="AF840" s="243"/>
      <c r="AG840" s="243"/>
      <c r="AH840" s="243"/>
    </row>
    <row r="841">
      <c r="B841" s="15"/>
      <c r="C841" s="15"/>
      <c r="D841" s="15"/>
      <c r="E841" s="15"/>
      <c r="F841" s="15"/>
      <c r="G841" s="243"/>
      <c r="H841" s="243"/>
      <c r="I841" s="243"/>
      <c r="J841" s="243"/>
      <c r="K841" s="243"/>
      <c r="L841" s="243"/>
      <c r="M841" s="243"/>
      <c r="N841" s="243"/>
      <c r="O841" s="243"/>
      <c r="P841" s="243"/>
      <c r="Q841" s="243"/>
      <c r="R841" s="243"/>
      <c r="S841" s="243"/>
      <c r="T841" s="274"/>
      <c r="U841" s="243"/>
      <c r="V841" s="243"/>
      <c r="W841" s="243"/>
      <c r="X841" s="243"/>
      <c r="Y841" s="243"/>
      <c r="Z841" s="243"/>
      <c r="AA841" s="243"/>
      <c r="AB841" s="243"/>
      <c r="AC841" s="243"/>
      <c r="AD841" s="243"/>
      <c r="AE841" s="243"/>
      <c r="AF841" s="243"/>
      <c r="AG841" s="243"/>
      <c r="AH841" s="243"/>
    </row>
    <row r="842">
      <c r="B842" s="15"/>
      <c r="C842" s="15"/>
      <c r="D842" s="15"/>
      <c r="E842" s="15"/>
      <c r="F842" s="15"/>
      <c r="G842" s="243"/>
      <c r="H842" s="243"/>
      <c r="I842" s="243"/>
      <c r="J842" s="243"/>
      <c r="K842" s="243"/>
      <c r="L842" s="243"/>
      <c r="M842" s="243"/>
      <c r="N842" s="243"/>
      <c r="O842" s="243"/>
      <c r="P842" s="243"/>
      <c r="Q842" s="243"/>
      <c r="R842" s="243"/>
      <c r="S842" s="243"/>
      <c r="T842" s="274"/>
      <c r="U842" s="243"/>
      <c r="V842" s="243"/>
      <c r="W842" s="243"/>
      <c r="X842" s="243"/>
      <c r="Y842" s="243"/>
      <c r="Z842" s="243"/>
      <c r="AA842" s="243"/>
      <c r="AB842" s="243"/>
      <c r="AC842" s="243"/>
      <c r="AD842" s="243"/>
      <c r="AE842" s="243"/>
      <c r="AF842" s="243"/>
      <c r="AG842" s="243"/>
      <c r="AH842" s="243"/>
    </row>
    <row r="843">
      <c r="B843" s="15"/>
      <c r="C843" s="15"/>
      <c r="D843" s="15"/>
      <c r="E843" s="15"/>
      <c r="F843" s="15"/>
      <c r="G843" s="243"/>
      <c r="H843" s="243"/>
      <c r="I843" s="243"/>
      <c r="J843" s="243"/>
      <c r="K843" s="243"/>
      <c r="L843" s="243"/>
      <c r="M843" s="243"/>
      <c r="N843" s="243"/>
      <c r="O843" s="243"/>
      <c r="P843" s="243"/>
      <c r="Q843" s="243"/>
      <c r="R843" s="243"/>
      <c r="S843" s="243"/>
      <c r="T843" s="274"/>
      <c r="U843" s="243"/>
      <c r="V843" s="243"/>
      <c r="W843" s="243"/>
      <c r="X843" s="243"/>
      <c r="Y843" s="243"/>
      <c r="Z843" s="243"/>
      <c r="AA843" s="243"/>
      <c r="AB843" s="243"/>
      <c r="AC843" s="243"/>
      <c r="AD843" s="243"/>
      <c r="AE843" s="243"/>
      <c r="AF843" s="243"/>
      <c r="AG843" s="243"/>
      <c r="AH843" s="243"/>
    </row>
    <row r="844">
      <c r="B844" s="15"/>
      <c r="C844" s="15"/>
      <c r="D844" s="15"/>
      <c r="E844" s="15"/>
      <c r="F844" s="15"/>
      <c r="G844" s="243"/>
      <c r="H844" s="243"/>
      <c r="I844" s="243"/>
      <c r="J844" s="243"/>
      <c r="K844" s="243"/>
      <c r="L844" s="243"/>
      <c r="M844" s="243"/>
      <c r="N844" s="243"/>
      <c r="O844" s="243"/>
      <c r="P844" s="243"/>
      <c r="Q844" s="243"/>
      <c r="R844" s="243"/>
      <c r="S844" s="243"/>
      <c r="T844" s="274"/>
      <c r="U844" s="243"/>
      <c r="V844" s="243"/>
      <c r="W844" s="243"/>
      <c r="X844" s="243"/>
      <c r="Y844" s="243"/>
      <c r="Z844" s="243"/>
      <c r="AA844" s="243"/>
      <c r="AB844" s="243"/>
      <c r="AC844" s="243"/>
      <c r="AD844" s="243"/>
      <c r="AE844" s="243"/>
      <c r="AF844" s="243"/>
      <c r="AG844" s="243"/>
      <c r="AH844" s="243"/>
    </row>
    <row r="845">
      <c r="B845" s="15"/>
      <c r="C845" s="15"/>
      <c r="D845" s="15"/>
      <c r="E845" s="15"/>
      <c r="F845" s="15"/>
      <c r="G845" s="243"/>
      <c r="H845" s="243"/>
      <c r="I845" s="243"/>
      <c r="J845" s="243"/>
      <c r="K845" s="243"/>
      <c r="L845" s="243"/>
      <c r="M845" s="243"/>
      <c r="N845" s="243"/>
      <c r="O845" s="243"/>
      <c r="P845" s="243"/>
      <c r="Q845" s="243"/>
      <c r="R845" s="243"/>
      <c r="S845" s="243"/>
      <c r="T845" s="274"/>
      <c r="U845" s="243"/>
      <c r="V845" s="243"/>
      <c r="W845" s="243"/>
      <c r="X845" s="243"/>
      <c r="Y845" s="243"/>
      <c r="Z845" s="243"/>
      <c r="AA845" s="243"/>
      <c r="AB845" s="243"/>
      <c r="AC845" s="243"/>
      <c r="AD845" s="243"/>
      <c r="AE845" s="243"/>
      <c r="AF845" s="243"/>
      <c r="AG845" s="243"/>
      <c r="AH845" s="243"/>
    </row>
    <row r="846">
      <c r="B846" s="15"/>
      <c r="C846" s="15"/>
      <c r="D846" s="15"/>
      <c r="E846" s="15"/>
      <c r="F846" s="15"/>
      <c r="G846" s="243"/>
      <c r="H846" s="243"/>
      <c r="I846" s="243"/>
      <c r="J846" s="243"/>
      <c r="K846" s="243"/>
      <c r="L846" s="243"/>
      <c r="M846" s="243"/>
      <c r="N846" s="243"/>
      <c r="O846" s="243"/>
      <c r="P846" s="243"/>
      <c r="Q846" s="243"/>
      <c r="R846" s="243"/>
      <c r="S846" s="243"/>
      <c r="T846" s="274"/>
      <c r="U846" s="243"/>
      <c r="V846" s="243"/>
      <c r="W846" s="243"/>
      <c r="X846" s="243"/>
      <c r="Y846" s="243"/>
      <c r="Z846" s="243"/>
      <c r="AA846" s="243"/>
      <c r="AB846" s="243"/>
      <c r="AC846" s="243"/>
      <c r="AD846" s="243"/>
      <c r="AE846" s="243"/>
      <c r="AF846" s="243"/>
      <c r="AG846" s="243"/>
      <c r="AH846" s="243"/>
    </row>
    <row r="847">
      <c r="B847" s="15"/>
      <c r="C847" s="15"/>
      <c r="D847" s="15"/>
      <c r="E847" s="15"/>
      <c r="F847" s="15"/>
      <c r="G847" s="243"/>
      <c r="H847" s="243"/>
      <c r="I847" s="243"/>
      <c r="J847" s="243"/>
      <c r="K847" s="243"/>
      <c r="L847" s="243"/>
      <c r="M847" s="243"/>
      <c r="N847" s="243"/>
      <c r="O847" s="243"/>
      <c r="P847" s="243"/>
      <c r="Q847" s="243"/>
      <c r="R847" s="243"/>
      <c r="S847" s="243"/>
      <c r="T847" s="274"/>
      <c r="U847" s="243"/>
      <c r="V847" s="243"/>
      <c r="W847" s="243"/>
      <c r="X847" s="243"/>
      <c r="Y847" s="243"/>
      <c r="Z847" s="243"/>
      <c r="AA847" s="243"/>
      <c r="AB847" s="243"/>
      <c r="AC847" s="243"/>
      <c r="AD847" s="243"/>
      <c r="AE847" s="243"/>
      <c r="AF847" s="243"/>
      <c r="AG847" s="243"/>
      <c r="AH847" s="243"/>
    </row>
    <row r="848">
      <c r="B848" s="15"/>
      <c r="C848" s="15"/>
      <c r="D848" s="15"/>
      <c r="E848" s="15"/>
      <c r="F848" s="15"/>
      <c r="G848" s="243"/>
      <c r="H848" s="243"/>
      <c r="I848" s="243"/>
      <c r="J848" s="243"/>
      <c r="K848" s="243"/>
      <c r="L848" s="243"/>
      <c r="M848" s="243"/>
      <c r="N848" s="243"/>
      <c r="O848" s="243"/>
      <c r="P848" s="243"/>
      <c r="Q848" s="243"/>
      <c r="R848" s="243"/>
      <c r="S848" s="243"/>
      <c r="T848" s="274"/>
      <c r="U848" s="243"/>
      <c r="V848" s="243"/>
      <c r="W848" s="243"/>
      <c r="X848" s="243"/>
      <c r="Y848" s="243"/>
      <c r="Z848" s="243"/>
      <c r="AA848" s="243"/>
      <c r="AB848" s="243"/>
      <c r="AC848" s="243"/>
      <c r="AD848" s="243"/>
      <c r="AE848" s="243"/>
      <c r="AF848" s="243"/>
      <c r="AG848" s="243"/>
      <c r="AH848" s="243"/>
    </row>
    <row r="849">
      <c r="B849" s="15"/>
      <c r="C849" s="15"/>
      <c r="D849" s="15"/>
      <c r="E849" s="15"/>
      <c r="F849" s="15"/>
      <c r="G849" s="243"/>
      <c r="H849" s="243"/>
      <c r="I849" s="243"/>
      <c r="J849" s="243"/>
      <c r="K849" s="243"/>
      <c r="L849" s="243"/>
      <c r="M849" s="243"/>
      <c r="N849" s="243"/>
      <c r="O849" s="243"/>
      <c r="P849" s="243"/>
      <c r="Q849" s="243"/>
      <c r="R849" s="243"/>
      <c r="S849" s="243"/>
      <c r="T849" s="274"/>
      <c r="U849" s="243"/>
      <c r="V849" s="243"/>
      <c r="W849" s="243"/>
      <c r="X849" s="243"/>
      <c r="Y849" s="243"/>
      <c r="Z849" s="243"/>
      <c r="AA849" s="243"/>
      <c r="AB849" s="243"/>
      <c r="AC849" s="243"/>
      <c r="AD849" s="243"/>
      <c r="AE849" s="243"/>
      <c r="AF849" s="243"/>
      <c r="AG849" s="243"/>
      <c r="AH849" s="243"/>
    </row>
    <row r="850">
      <c r="B850" s="15"/>
      <c r="C850" s="15"/>
      <c r="D850" s="15"/>
      <c r="E850" s="15"/>
      <c r="F850" s="15"/>
      <c r="G850" s="243"/>
      <c r="H850" s="243"/>
      <c r="I850" s="243"/>
      <c r="J850" s="243"/>
      <c r="K850" s="243"/>
      <c r="L850" s="243"/>
      <c r="M850" s="243"/>
      <c r="N850" s="243"/>
      <c r="O850" s="243"/>
      <c r="P850" s="243"/>
      <c r="Q850" s="243"/>
      <c r="R850" s="243"/>
      <c r="S850" s="243"/>
      <c r="T850" s="274"/>
      <c r="U850" s="243"/>
      <c r="V850" s="243"/>
      <c r="W850" s="243"/>
      <c r="X850" s="243"/>
      <c r="Y850" s="243"/>
      <c r="Z850" s="243"/>
      <c r="AA850" s="243"/>
      <c r="AB850" s="243"/>
      <c r="AC850" s="243"/>
      <c r="AD850" s="243"/>
      <c r="AE850" s="243"/>
      <c r="AF850" s="243"/>
      <c r="AG850" s="243"/>
      <c r="AH850" s="243"/>
    </row>
    <row r="851">
      <c r="B851" s="15"/>
      <c r="C851" s="15"/>
      <c r="D851" s="15"/>
      <c r="E851" s="15"/>
      <c r="F851" s="15"/>
      <c r="G851" s="243"/>
      <c r="H851" s="243"/>
      <c r="I851" s="243"/>
      <c r="J851" s="243"/>
      <c r="K851" s="243"/>
      <c r="L851" s="243"/>
      <c r="M851" s="243"/>
      <c r="N851" s="243"/>
      <c r="O851" s="243"/>
      <c r="P851" s="243"/>
      <c r="Q851" s="243"/>
      <c r="R851" s="243"/>
      <c r="S851" s="243"/>
      <c r="T851" s="274"/>
      <c r="U851" s="243"/>
      <c r="V851" s="243"/>
      <c r="W851" s="243"/>
      <c r="X851" s="243"/>
      <c r="Y851" s="243"/>
      <c r="Z851" s="243"/>
      <c r="AA851" s="243"/>
      <c r="AB851" s="243"/>
      <c r="AC851" s="243"/>
      <c r="AD851" s="243"/>
      <c r="AE851" s="243"/>
      <c r="AF851" s="243"/>
      <c r="AG851" s="243"/>
      <c r="AH851" s="243"/>
    </row>
    <row r="852">
      <c r="B852" s="15"/>
      <c r="C852" s="15"/>
      <c r="D852" s="15"/>
      <c r="E852" s="15"/>
      <c r="F852" s="15"/>
      <c r="G852" s="243"/>
      <c r="H852" s="243"/>
      <c r="I852" s="243"/>
      <c r="J852" s="243"/>
      <c r="K852" s="243"/>
      <c r="L852" s="243"/>
      <c r="M852" s="243"/>
      <c r="N852" s="243"/>
      <c r="O852" s="243"/>
      <c r="P852" s="243"/>
      <c r="Q852" s="243"/>
      <c r="R852" s="243"/>
      <c r="S852" s="243"/>
      <c r="T852" s="274"/>
      <c r="U852" s="243"/>
      <c r="V852" s="243"/>
      <c r="W852" s="243"/>
      <c r="X852" s="243"/>
      <c r="Y852" s="243"/>
      <c r="Z852" s="243"/>
      <c r="AA852" s="243"/>
      <c r="AB852" s="243"/>
      <c r="AC852" s="243"/>
      <c r="AD852" s="243"/>
      <c r="AE852" s="243"/>
      <c r="AF852" s="243"/>
      <c r="AG852" s="243"/>
      <c r="AH852" s="243"/>
    </row>
    <row r="853">
      <c r="B853" s="15"/>
      <c r="C853" s="15"/>
      <c r="D853" s="15"/>
      <c r="E853" s="15"/>
      <c r="F853" s="15"/>
      <c r="G853" s="243"/>
      <c r="H853" s="243"/>
      <c r="I853" s="243"/>
      <c r="J853" s="243"/>
      <c r="K853" s="243"/>
      <c r="L853" s="243"/>
      <c r="M853" s="243"/>
      <c r="N853" s="243"/>
      <c r="O853" s="243"/>
      <c r="P853" s="243"/>
      <c r="Q853" s="243"/>
      <c r="R853" s="243"/>
      <c r="S853" s="243"/>
      <c r="T853" s="274"/>
      <c r="U853" s="243"/>
      <c r="V853" s="243"/>
      <c r="W853" s="243"/>
      <c r="X853" s="243"/>
      <c r="Y853" s="243"/>
      <c r="Z853" s="243"/>
      <c r="AA853" s="243"/>
      <c r="AB853" s="243"/>
      <c r="AC853" s="243"/>
      <c r="AD853" s="243"/>
      <c r="AE853" s="243"/>
      <c r="AF853" s="243"/>
      <c r="AG853" s="243"/>
      <c r="AH853" s="243"/>
    </row>
    <row r="854">
      <c r="B854" s="15"/>
      <c r="C854" s="15"/>
      <c r="D854" s="15"/>
      <c r="E854" s="15"/>
      <c r="F854" s="15"/>
      <c r="G854" s="243"/>
      <c r="H854" s="243"/>
      <c r="I854" s="243"/>
      <c r="J854" s="243"/>
      <c r="K854" s="243"/>
      <c r="L854" s="243"/>
      <c r="M854" s="243"/>
      <c r="N854" s="243"/>
      <c r="O854" s="243"/>
      <c r="P854" s="243"/>
      <c r="Q854" s="243"/>
      <c r="R854" s="243"/>
      <c r="S854" s="243"/>
      <c r="T854" s="274"/>
      <c r="U854" s="243"/>
      <c r="V854" s="243"/>
      <c r="W854" s="243"/>
      <c r="X854" s="243"/>
      <c r="Y854" s="243"/>
      <c r="Z854" s="243"/>
      <c r="AA854" s="243"/>
      <c r="AB854" s="243"/>
      <c r="AC854" s="243"/>
      <c r="AD854" s="243"/>
      <c r="AE854" s="243"/>
      <c r="AF854" s="243"/>
      <c r="AG854" s="243"/>
      <c r="AH854" s="243"/>
    </row>
    <row r="855">
      <c r="B855" s="15"/>
      <c r="C855" s="15"/>
      <c r="D855" s="15"/>
      <c r="E855" s="15"/>
      <c r="F855" s="15"/>
      <c r="G855" s="243"/>
      <c r="H855" s="243"/>
      <c r="I855" s="243"/>
      <c r="J855" s="243"/>
      <c r="K855" s="243"/>
      <c r="L855" s="243"/>
      <c r="M855" s="243"/>
      <c r="N855" s="243"/>
      <c r="O855" s="243"/>
      <c r="P855" s="243"/>
      <c r="Q855" s="243"/>
      <c r="R855" s="243"/>
      <c r="S855" s="243"/>
      <c r="T855" s="274"/>
      <c r="U855" s="243"/>
      <c r="V855" s="243"/>
      <c r="W855" s="243"/>
      <c r="X855" s="243"/>
      <c r="Y855" s="243"/>
      <c r="Z855" s="243"/>
      <c r="AA855" s="243"/>
      <c r="AB855" s="243"/>
      <c r="AC855" s="243"/>
      <c r="AD855" s="243"/>
      <c r="AE855" s="243"/>
      <c r="AF855" s="243"/>
      <c r="AG855" s="243"/>
      <c r="AH855" s="243"/>
    </row>
    <row r="856">
      <c r="B856" s="15"/>
      <c r="C856" s="15"/>
      <c r="D856" s="15"/>
      <c r="E856" s="15"/>
      <c r="F856" s="15"/>
      <c r="G856" s="243"/>
      <c r="H856" s="243"/>
      <c r="I856" s="243"/>
      <c r="J856" s="243"/>
      <c r="K856" s="243"/>
      <c r="L856" s="243"/>
      <c r="M856" s="243"/>
      <c r="N856" s="243"/>
      <c r="O856" s="243"/>
      <c r="P856" s="243"/>
      <c r="Q856" s="243"/>
      <c r="R856" s="243"/>
      <c r="S856" s="243"/>
      <c r="T856" s="274"/>
      <c r="U856" s="243"/>
      <c r="V856" s="243"/>
      <c r="W856" s="243"/>
      <c r="X856" s="243"/>
      <c r="Y856" s="243"/>
      <c r="Z856" s="243"/>
      <c r="AA856" s="243"/>
      <c r="AB856" s="243"/>
      <c r="AC856" s="243"/>
      <c r="AD856" s="243"/>
      <c r="AE856" s="243"/>
      <c r="AF856" s="243"/>
      <c r="AG856" s="243"/>
      <c r="AH856" s="243"/>
    </row>
    <row r="857">
      <c r="B857" s="15"/>
      <c r="C857" s="15"/>
      <c r="D857" s="15"/>
      <c r="E857" s="15"/>
      <c r="F857" s="15"/>
      <c r="G857" s="243"/>
      <c r="H857" s="243"/>
      <c r="I857" s="243"/>
      <c r="J857" s="243"/>
      <c r="K857" s="243"/>
      <c r="L857" s="243"/>
      <c r="M857" s="243"/>
      <c r="N857" s="243"/>
      <c r="O857" s="243"/>
      <c r="P857" s="243"/>
      <c r="Q857" s="243"/>
      <c r="R857" s="243"/>
      <c r="S857" s="243"/>
      <c r="T857" s="274"/>
      <c r="U857" s="243"/>
      <c r="V857" s="243"/>
      <c r="W857" s="243"/>
      <c r="X857" s="243"/>
      <c r="Y857" s="243"/>
      <c r="Z857" s="243"/>
      <c r="AA857" s="243"/>
      <c r="AB857" s="243"/>
      <c r="AC857" s="243"/>
      <c r="AD857" s="243"/>
      <c r="AE857" s="243"/>
      <c r="AF857" s="243"/>
      <c r="AG857" s="243"/>
      <c r="AH857" s="243"/>
    </row>
    <row r="858">
      <c r="B858" s="15"/>
      <c r="C858" s="15"/>
      <c r="D858" s="15"/>
      <c r="E858" s="15"/>
      <c r="F858" s="15"/>
      <c r="G858" s="243"/>
      <c r="H858" s="243"/>
      <c r="I858" s="243"/>
      <c r="J858" s="243"/>
      <c r="K858" s="243"/>
      <c r="L858" s="243"/>
      <c r="M858" s="243"/>
      <c r="N858" s="243"/>
      <c r="O858" s="243"/>
      <c r="P858" s="243"/>
      <c r="Q858" s="243"/>
      <c r="R858" s="243"/>
      <c r="S858" s="243"/>
      <c r="T858" s="274"/>
      <c r="U858" s="243"/>
      <c r="V858" s="243"/>
      <c r="W858" s="243"/>
      <c r="X858" s="243"/>
      <c r="Y858" s="243"/>
      <c r="Z858" s="243"/>
      <c r="AA858" s="243"/>
      <c r="AB858" s="243"/>
      <c r="AC858" s="243"/>
      <c r="AD858" s="243"/>
      <c r="AE858" s="243"/>
      <c r="AF858" s="243"/>
      <c r="AG858" s="243"/>
      <c r="AH858" s="243"/>
    </row>
    <row r="859">
      <c r="B859" s="15"/>
      <c r="C859" s="15"/>
      <c r="D859" s="15"/>
      <c r="E859" s="15"/>
      <c r="F859" s="15"/>
      <c r="G859" s="243"/>
      <c r="H859" s="243"/>
      <c r="I859" s="243"/>
      <c r="J859" s="243"/>
      <c r="K859" s="243"/>
      <c r="L859" s="243"/>
      <c r="M859" s="243"/>
      <c r="N859" s="243"/>
      <c r="O859" s="243"/>
      <c r="P859" s="243"/>
      <c r="Q859" s="243"/>
      <c r="R859" s="243"/>
      <c r="S859" s="243"/>
      <c r="T859" s="274"/>
      <c r="U859" s="243"/>
      <c r="V859" s="243"/>
      <c r="W859" s="243"/>
      <c r="X859" s="243"/>
      <c r="Y859" s="243"/>
      <c r="Z859" s="243"/>
      <c r="AA859" s="243"/>
      <c r="AB859" s="243"/>
      <c r="AC859" s="243"/>
      <c r="AD859" s="243"/>
      <c r="AE859" s="243"/>
      <c r="AF859" s="243"/>
      <c r="AG859" s="243"/>
      <c r="AH859" s="243"/>
    </row>
    <row r="860">
      <c r="B860" s="15"/>
      <c r="C860" s="15"/>
      <c r="D860" s="15"/>
      <c r="E860" s="15"/>
      <c r="F860" s="15"/>
      <c r="G860" s="243"/>
      <c r="H860" s="243"/>
      <c r="I860" s="243"/>
      <c r="J860" s="243"/>
      <c r="K860" s="243"/>
      <c r="L860" s="243"/>
      <c r="M860" s="243"/>
      <c r="N860" s="243"/>
      <c r="O860" s="243"/>
      <c r="P860" s="243"/>
      <c r="Q860" s="243"/>
      <c r="R860" s="243"/>
      <c r="S860" s="243"/>
      <c r="T860" s="274"/>
      <c r="U860" s="243"/>
      <c r="V860" s="243"/>
      <c r="W860" s="243"/>
      <c r="X860" s="243"/>
      <c r="Y860" s="243"/>
      <c r="Z860" s="243"/>
      <c r="AA860" s="243"/>
      <c r="AB860" s="243"/>
      <c r="AC860" s="243"/>
      <c r="AD860" s="243"/>
      <c r="AE860" s="243"/>
      <c r="AF860" s="243"/>
      <c r="AG860" s="243"/>
      <c r="AH860" s="243"/>
    </row>
    <row r="861">
      <c r="B861" s="15"/>
      <c r="C861" s="15"/>
      <c r="D861" s="15"/>
      <c r="E861" s="15"/>
      <c r="F861" s="15"/>
      <c r="G861" s="243"/>
      <c r="H861" s="243"/>
      <c r="I861" s="243"/>
      <c r="J861" s="243"/>
      <c r="K861" s="243"/>
      <c r="L861" s="243"/>
      <c r="M861" s="243"/>
      <c r="N861" s="243"/>
      <c r="O861" s="243"/>
      <c r="P861" s="243"/>
      <c r="Q861" s="243"/>
      <c r="R861" s="243"/>
      <c r="S861" s="243"/>
      <c r="T861" s="274"/>
      <c r="U861" s="243"/>
      <c r="V861" s="243"/>
      <c r="W861" s="243"/>
      <c r="X861" s="243"/>
      <c r="Y861" s="243"/>
      <c r="Z861" s="243"/>
      <c r="AA861" s="243"/>
      <c r="AB861" s="243"/>
      <c r="AC861" s="243"/>
      <c r="AD861" s="243"/>
      <c r="AE861" s="243"/>
      <c r="AF861" s="243"/>
      <c r="AG861" s="243"/>
      <c r="AH861" s="243"/>
    </row>
    <row r="862">
      <c r="B862" s="15"/>
      <c r="C862" s="15"/>
      <c r="D862" s="15"/>
      <c r="E862" s="15"/>
      <c r="F862" s="15"/>
      <c r="G862" s="243"/>
      <c r="H862" s="243"/>
      <c r="I862" s="243"/>
      <c r="J862" s="243"/>
      <c r="K862" s="243"/>
      <c r="L862" s="243"/>
      <c r="M862" s="243"/>
      <c r="N862" s="243"/>
      <c r="O862" s="243"/>
      <c r="P862" s="243"/>
      <c r="Q862" s="243"/>
      <c r="R862" s="243"/>
      <c r="S862" s="243"/>
      <c r="T862" s="274"/>
      <c r="U862" s="243"/>
      <c r="V862" s="243"/>
      <c r="W862" s="243"/>
      <c r="X862" s="243"/>
      <c r="Y862" s="243"/>
      <c r="Z862" s="243"/>
      <c r="AA862" s="243"/>
      <c r="AB862" s="243"/>
      <c r="AC862" s="243"/>
      <c r="AD862" s="243"/>
      <c r="AE862" s="243"/>
      <c r="AF862" s="243"/>
      <c r="AG862" s="243"/>
      <c r="AH862" s="243"/>
    </row>
    <row r="863">
      <c r="B863" s="15"/>
      <c r="C863" s="15"/>
      <c r="D863" s="15"/>
      <c r="E863" s="15"/>
      <c r="F863" s="15"/>
      <c r="G863" s="243"/>
      <c r="H863" s="243"/>
      <c r="I863" s="243"/>
      <c r="U863" s="243"/>
      <c r="V863" s="243"/>
      <c r="W863" s="243"/>
      <c r="X863" s="243"/>
      <c r="Y863" s="243"/>
      <c r="Z863" s="243"/>
      <c r="AA863" s="243"/>
      <c r="AB863" s="243"/>
      <c r="AC863" s="243"/>
      <c r="AD863" s="243"/>
      <c r="AE863" s="243"/>
      <c r="AF863" s="243"/>
      <c r="AG863" s="243"/>
      <c r="AH863" s="243"/>
    </row>
    <row r="864">
      <c r="B864" s="15"/>
      <c r="C864" s="15"/>
      <c r="D864" s="15"/>
      <c r="E864" s="15"/>
      <c r="F864" s="15"/>
      <c r="G864" s="243"/>
      <c r="H864" s="243"/>
      <c r="I864" s="243"/>
      <c r="U864" s="243"/>
      <c r="V864" s="243"/>
      <c r="W864" s="243"/>
      <c r="X864" s="243"/>
      <c r="Y864" s="243"/>
      <c r="Z864" s="243"/>
      <c r="AA864" s="243"/>
      <c r="AB864" s="243"/>
      <c r="AC864" s="243"/>
      <c r="AD864" s="243"/>
      <c r="AE864" s="243"/>
      <c r="AF864" s="243"/>
      <c r="AG864" s="243"/>
      <c r="AH864" s="243"/>
    </row>
    <row r="865">
      <c r="B865" s="15"/>
      <c r="C865" s="15"/>
      <c r="D865" s="15"/>
      <c r="E865" s="15"/>
      <c r="F865" s="15"/>
      <c r="G865" s="243"/>
      <c r="H865" s="243"/>
      <c r="I865" s="243"/>
      <c r="U865" s="243"/>
      <c r="V865" s="243"/>
      <c r="W865" s="243"/>
      <c r="X865" s="243"/>
      <c r="Y865" s="243"/>
      <c r="Z865" s="243"/>
      <c r="AA865" s="243"/>
      <c r="AB865" s="243"/>
      <c r="AC865" s="243"/>
      <c r="AD865" s="243"/>
      <c r="AE865" s="243"/>
      <c r="AF865" s="243"/>
      <c r="AG865" s="243"/>
      <c r="AH865" s="243"/>
    </row>
    <row r="866">
      <c r="B866" s="15"/>
      <c r="C866" s="15"/>
      <c r="D866" s="15"/>
      <c r="E866" s="15"/>
      <c r="F866" s="15"/>
      <c r="G866" s="243"/>
      <c r="H866" s="243"/>
      <c r="I866" s="243"/>
      <c r="U866" s="243"/>
      <c r="V866" s="243"/>
      <c r="W866" s="243"/>
      <c r="X866" s="243"/>
      <c r="Y866" s="243"/>
      <c r="Z866" s="243"/>
      <c r="AA866" s="243"/>
      <c r="AB866" s="243"/>
      <c r="AC866" s="243"/>
      <c r="AD866" s="243"/>
      <c r="AE866" s="243"/>
      <c r="AF866" s="243"/>
      <c r="AG866" s="243"/>
      <c r="AH866" s="243"/>
    </row>
    <row r="867">
      <c r="B867" s="15"/>
      <c r="C867" s="15"/>
      <c r="D867" s="15"/>
      <c r="E867" s="15"/>
      <c r="F867" s="15"/>
      <c r="G867" s="243"/>
      <c r="H867" s="243"/>
      <c r="I867" s="243"/>
      <c r="U867" s="243"/>
      <c r="V867" s="243"/>
      <c r="W867" s="243"/>
      <c r="X867" s="243"/>
      <c r="Y867" s="243"/>
      <c r="Z867" s="243"/>
      <c r="AA867" s="243"/>
      <c r="AB867" s="243"/>
      <c r="AC867" s="243"/>
      <c r="AD867" s="243"/>
      <c r="AE867" s="243"/>
      <c r="AF867" s="243"/>
      <c r="AG867" s="243"/>
      <c r="AH867" s="243"/>
    </row>
    <row r="868">
      <c r="B868" s="15"/>
      <c r="C868" s="15"/>
      <c r="D868" s="15"/>
      <c r="E868" s="15"/>
      <c r="F868" s="15"/>
      <c r="G868" s="243"/>
      <c r="H868" s="243"/>
      <c r="I868" s="243"/>
      <c r="U868" s="243"/>
      <c r="V868" s="243"/>
      <c r="W868" s="243"/>
      <c r="X868" s="243"/>
      <c r="Y868" s="243"/>
      <c r="Z868" s="243"/>
      <c r="AA868" s="243"/>
      <c r="AB868" s="243"/>
      <c r="AC868" s="243"/>
      <c r="AD868" s="243"/>
      <c r="AE868" s="243"/>
      <c r="AF868" s="243"/>
      <c r="AG868" s="243"/>
      <c r="AH868" s="243"/>
    </row>
    <row r="869">
      <c r="B869" s="15"/>
      <c r="C869" s="15"/>
      <c r="D869" s="15"/>
      <c r="E869" s="15"/>
      <c r="F869" s="15"/>
      <c r="G869" s="243"/>
      <c r="H869" s="243"/>
      <c r="I869" s="243"/>
      <c r="U869" s="243"/>
      <c r="V869" s="243"/>
      <c r="W869" s="243"/>
      <c r="X869" s="243"/>
      <c r="Y869" s="243"/>
      <c r="Z869" s="243"/>
      <c r="AA869" s="243"/>
      <c r="AB869" s="243"/>
      <c r="AC869" s="243"/>
      <c r="AD869" s="243"/>
      <c r="AE869" s="243"/>
      <c r="AF869" s="243"/>
      <c r="AG869" s="243"/>
      <c r="AH869" s="243"/>
    </row>
    <row r="870">
      <c r="B870" s="15"/>
      <c r="C870" s="15"/>
      <c r="D870" s="15"/>
      <c r="E870" s="15"/>
      <c r="F870" s="15"/>
      <c r="G870" s="243"/>
      <c r="H870" s="243"/>
      <c r="I870" s="243"/>
      <c r="U870" s="243"/>
      <c r="V870" s="243"/>
      <c r="W870" s="243"/>
      <c r="X870" s="243"/>
      <c r="Y870" s="243"/>
      <c r="Z870" s="243"/>
      <c r="AA870" s="243"/>
      <c r="AB870" s="243"/>
      <c r="AC870" s="243"/>
      <c r="AD870" s="243"/>
      <c r="AE870" s="243"/>
      <c r="AF870" s="243"/>
      <c r="AG870" s="243"/>
      <c r="AH870" s="243"/>
    </row>
    <row r="871">
      <c r="B871" s="15"/>
      <c r="C871" s="15"/>
      <c r="D871" s="15"/>
      <c r="E871" s="15"/>
      <c r="F871" s="15"/>
      <c r="G871" s="243"/>
      <c r="H871" s="243"/>
      <c r="I871" s="243"/>
      <c r="U871" s="243"/>
      <c r="V871" s="243"/>
      <c r="W871" s="243"/>
      <c r="X871" s="243"/>
      <c r="Y871" s="243"/>
      <c r="Z871" s="243"/>
      <c r="AA871" s="243"/>
      <c r="AB871" s="243"/>
      <c r="AC871" s="243"/>
      <c r="AD871" s="243"/>
      <c r="AE871" s="243"/>
      <c r="AF871" s="243"/>
      <c r="AG871" s="243"/>
      <c r="AH871" s="243"/>
    </row>
    <row r="872">
      <c r="B872" s="15"/>
      <c r="C872" s="15"/>
      <c r="D872" s="15"/>
      <c r="E872" s="15"/>
      <c r="F872" s="15"/>
      <c r="G872" s="243"/>
      <c r="H872" s="243"/>
      <c r="I872" s="243"/>
      <c r="U872" s="243"/>
      <c r="V872" s="243"/>
      <c r="W872" s="243"/>
      <c r="X872" s="243"/>
      <c r="Y872" s="243"/>
      <c r="Z872" s="243"/>
      <c r="AA872" s="243"/>
      <c r="AB872" s="243"/>
      <c r="AC872" s="243"/>
      <c r="AD872" s="243"/>
      <c r="AE872" s="243"/>
      <c r="AF872" s="243"/>
      <c r="AG872" s="243"/>
      <c r="AH872" s="243"/>
    </row>
    <row r="873">
      <c r="B873" s="15"/>
      <c r="C873" s="15"/>
      <c r="D873" s="15"/>
      <c r="E873" s="15"/>
      <c r="F873" s="15"/>
      <c r="G873" s="243"/>
      <c r="H873" s="243"/>
      <c r="I873" s="243"/>
      <c r="U873" s="243"/>
      <c r="V873" s="243"/>
      <c r="W873" s="243"/>
      <c r="X873" s="243"/>
      <c r="Y873" s="243"/>
      <c r="Z873" s="243"/>
      <c r="AA873" s="243"/>
      <c r="AB873" s="243"/>
      <c r="AC873" s="243"/>
      <c r="AD873" s="243"/>
      <c r="AE873" s="243"/>
      <c r="AF873" s="243"/>
      <c r="AG873" s="243"/>
      <c r="AH873" s="243"/>
    </row>
  </sheetData>
  <mergeCells count="23">
    <mergeCell ref="B3:B4"/>
    <mergeCell ref="C4:D4"/>
    <mergeCell ref="C5:D6"/>
    <mergeCell ref="E5:E6"/>
    <mergeCell ref="F5:F6"/>
    <mergeCell ref="E8:E9"/>
    <mergeCell ref="F8:F9"/>
    <mergeCell ref="C8:D9"/>
    <mergeCell ref="C11:C12"/>
    <mergeCell ref="D11:D12"/>
    <mergeCell ref="C13:D13"/>
    <mergeCell ref="C14:D14"/>
    <mergeCell ref="C15:D15"/>
    <mergeCell ref="E15:E16"/>
    <mergeCell ref="E22:E23"/>
    <mergeCell ref="F22:F23"/>
    <mergeCell ref="C17:D18"/>
    <mergeCell ref="E17:E18"/>
    <mergeCell ref="F17:F18"/>
    <mergeCell ref="B19:B20"/>
    <mergeCell ref="E19:E21"/>
    <mergeCell ref="F19:F21"/>
    <mergeCell ref="C22:D23"/>
  </mergeCells>
  <conditionalFormatting sqref="C3:E23 F4:F23 B5:B23">
    <cfRule type="containsBlanks" dxfId="3" priority="1">
      <formula>LEN(TRIM(C3))=0</formula>
    </cfRule>
  </conditionalFormatting>
  <printOptions horizontalCentered="1"/>
  <pageMargins bottom="0.75" footer="0.0" header="0.0" left="0.7" right="0.7" top="0.75"/>
  <pageSetup orientation="landscape" pageOrder="overThenDown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1.22" defaultRowHeight="15.75"/>
  <cols>
    <col customWidth="1" min="1" max="1" width="2.67"/>
    <col customWidth="1" min="2" max="2" width="8.44"/>
    <col customWidth="1" min="3" max="3" width="6.44"/>
    <col customWidth="1" min="4" max="4" width="9.11"/>
    <col customWidth="1" min="5" max="5" width="7.33"/>
    <col customWidth="1" min="6" max="6" width="33.89"/>
    <col customWidth="1" min="7" max="7" width="13.56"/>
    <col customWidth="1" min="8" max="8" width="10.22"/>
    <col customWidth="1" min="9" max="9" width="31.89"/>
    <col customWidth="1" min="10" max="12" width="2.44"/>
    <col customWidth="1" min="13" max="13" width="6.89"/>
    <col customWidth="1" min="14" max="14" width="24.67"/>
    <col customWidth="1" min="15" max="15" width="7.56"/>
    <col customWidth="1" min="16" max="22" width="4.67"/>
    <col customWidth="1" min="23" max="23" width="3.11"/>
    <col customWidth="1" min="24" max="24" width="3.44"/>
    <col customWidth="1" min="25" max="25" width="11.89"/>
    <col customWidth="1" min="26" max="27" width="14.56"/>
  </cols>
  <sheetData>
    <row r="1" ht="11.25" customHeight="1">
      <c r="A1" s="241"/>
      <c r="B1" s="241"/>
      <c r="C1" s="241"/>
      <c r="D1" s="241"/>
      <c r="E1" s="241"/>
      <c r="F1" s="241"/>
      <c r="G1" s="241"/>
      <c r="H1" s="241"/>
      <c r="I1" s="242"/>
      <c r="J1" s="243"/>
      <c r="K1" s="243"/>
      <c r="L1" s="243"/>
      <c r="M1" s="241"/>
      <c r="N1" s="241"/>
      <c r="O1" s="241"/>
      <c r="P1" s="241"/>
      <c r="Q1" s="241"/>
      <c r="R1" s="241"/>
      <c r="S1" s="241"/>
      <c r="T1" s="241"/>
      <c r="U1" s="241"/>
      <c r="V1" s="241"/>
      <c r="W1" s="274"/>
      <c r="X1" s="243"/>
      <c r="Y1" s="243"/>
      <c r="Z1" s="243"/>
      <c r="AA1" s="243"/>
      <c r="AB1" s="243"/>
      <c r="AC1" s="243"/>
      <c r="AD1" s="243"/>
      <c r="AE1" s="243"/>
      <c r="AF1" s="243"/>
      <c r="AG1" s="243"/>
      <c r="AH1" s="243"/>
      <c r="AI1" s="243"/>
      <c r="AJ1" s="243"/>
      <c r="AK1" s="243"/>
    </row>
    <row r="2">
      <c r="A2" s="244"/>
      <c r="B2" s="245"/>
      <c r="E2" s="245" t="s">
        <v>274</v>
      </c>
      <c r="J2" s="243"/>
      <c r="K2" s="243"/>
      <c r="L2" s="243"/>
      <c r="M2" s="275" t="s">
        <v>275</v>
      </c>
      <c r="N2" s="19"/>
      <c r="O2" s="19"/>
      <c r="P2" s="276" t="s">
        <v>276</v>
      </c>
      <c r="Q2" s="277" t="s">
        <v>277</v>
      </c>
      <c r="R2" s="278" t="s">
        <v>278</v>
      </c>
      <c r="S2" s="279" t="s">
        <v>279</v>
      </c>
      <c r="T2" s="280" t="s">
        <v>280</v>
      </c>
      <c r="U2" s="277" t="s">
        <v>281</v>
      </c>
      <c r="V2" s="281" t="s">
        <v>282</v>
      </c>
      <c r="W2" s="282" t="s">
        <v>283</v>
      </c>
      <c r="X2" s="243"/>
      <c r="Y2" s="243"/>
      <c r="Z2" s="243"/>
      <c r="AA2" s="243"/>
      <c r="AB2" s="243"/>
      <c r="AC2" s="243"/>
      <c r="AD2" s="243"/>
      <c r="AE2" s="243"/>
      <c r="AF2" s="243"/>
      <c r="AG2" s="243"/>
      <c r="AH2" s="243"/>
      <c r="AI2" s="243"/>
      <c r="AJ2" s="243"/>
      <c r="AK2" s="243"/>
    </row>
    <row r="3">
      <c r="A3" s="246"/>
      <c r="B3" s="245"/>
      <c r="C3" s="245"/>
      <c r="D3" s="245"/>
      <c r="E3" s="245"/>
      <c r="F3" s="245"/>
      <c r="G3" s="283" t="s">
        <v>284</v>
      </c>
      <c r="H3" s="245"/>
      <c r="I3" s="284"/>
      <c r="J3" s="243"/>
      <c r="K3" s="243"/>
      <c r="L3" s="243"/>
      <c r="M3" s="285" t="s">
        <v>285</v>
      </c>
      <c r="N3" s="19"/>
      <c r="O3" s="20"/>
      <c r="P3" s="286">
        <v>1.0</v>
      </c>
      <c r="Q3" s="287">
        <v>2.0</v>
      </c>
      <c r="R3" s="288">
        <v>3.0</v>
      </c>
      <c r="S3" s="289">
        <v>5.0</v>
      </c>
      <c r="T3" s="286">
        <v>8.0</v>
      </c>
      <c r="U3" s="287">
        <v>13.0</v>
      </c>
      <c r="V3" s="290">
        <v>21.0</v>
      </c>
      <c r="W3" s="291"/>
      <c r="X3" s="243"/>
      <c r="Y3" s="292" t="s">
        <v>36</v>
      </c>
      <c r="Z3" s="293"/>
      <c r="AA3" s="294"/>
      <c r="AB3" s="243"/>
      <c r="AC3" s="243"/>
      <c r="AD3" s="243"/>
      <c r="AE3" s="243"/>
      <c r="AF3" s="243"/>
      <c r="AG3" s="243"/>
      <c r="AH3" s="243"/>
      <c r="AI3" s="243"/>
      <c r="AJ3" s="243"/>
      <c r="AK3" s="243"/>
    </row>
    <row r="4">
      <c r="A4" s="246"/>
      <c r="B4" s="295" t="s">
        <v>286</v>
      </c>
      <c r="C4" s="296" t="s">
        <v>287</v>
      </c>
      <c r="D4" s="297" t="s">
        <v>288</v>
      </c>
      <c r="E4" s="296" t="s">
        <v>289</v>
      </c>
      <c r="F4" s="298" t="s">
        <v>290</v>
      </c>
      <c r="G4" s="296" t="s">
        <v>291</v>
      </c>
      <c r="H4" s="296" t="s">
        <v>292</v>
      </c>
      <c r="I4" s="299" t="s">
        <v>293</v>
      </c>
      <c r="J4" s="243"/>
      <c r="K4" s="243"/>
      <c r="L4" s="243"/>
      <c r="M4" s="300" t="s">
        <v>287</v>
      </c>
      <c r="N4" s="301" t="s">
        <v>290</v>
      </c>
      <c r="O4" s="291" t="s">
        <v>289</v>
      </c>
      <c r="P4" s="302" t="s">
        <v>294</v>
      </c>
      <c r="Q4" s="303"/>
      <c r="R4" s="303"/>
      <c r="S4" s="303"/>
      <c r="T4" s="303"/>
      <c r="U4" s="303"/>
      <c r="V4" s="304"/>
      <c r="W4" s="291"/>
      <c r="X4" s="243"/>
      <c r="Y4" s="305" t="s">
        <v>295</v>
      </c>
      <c r="Z4" s="306" t="s">
        <v>296</v>
      </c>
      <c r="AA4" s="225"/>
      <c r="AB4" s="243"/>
      <c r="AC4" s="243"/>
      <c r="AD4" s="243"/>
      <c r="AE4" s="243"/>
      <c r="AF4" s="243"/>
      <c r="AG4" s="243"/>
      <c r="AH4" s="243"/>
      <c r="AI4" s="243"/>
      <c r="AJ4" s="243"/>
      <c r="AK4" s="243"/>
    </row>
    <row r="5">
      <c r="A5" s="246"/>
      <c r="B5" s="307" t="b">
        <v>1</v>
      </c>
      <c r="C5" s="308">
        <v>10000.0</v>
      </c>
      <c r="D5" s="309" t="s">
        <v>297</v>
      </c>
      <c r="E5" s="308">
        <v>500.0</v>
      </c>
      <c r="F5" s="310" t="s">
        <v>194</v>
      </c>
      <c r="G5" s="308">
        <v>4400.0</v>
      </c>
      <c r="H5" s="308">
        <v>12000.0</v>
      </c>
      <c r="I5" s="311" t="s">
        <v>298</v>
      </c>
      <c r="J5" s="243"/>
      <c r="K5" s="243"/>
      <c r="L5" s="243"/>
      <c r="M5" s="312">
        <v>5000.0</v>
      </c>
      <c r="N5" s="313" t="s">
        <v>299</v>
      </c>
      <c r="O5" s="314">
        <v>1600.0</v>
      </c>
      <c r="P5" s="315">
        <f t="shared" ref="P5:V5" si="1">ROUNDUP($O5/P$3)</f>
        <v>1600</v>
      </c>
      <c r="Q5" s="316">
        <f t="shared" si="1"/>
        <v>800</v>
      </c>
      <c r="R5" s="317">
        <f t="shared" si="1"/>
        <v>534</v>
      </c>
      <c r="S5" s="318">
        <f t="shared" si="1"/>
        <v>320</v>
      </c>
      <c r="T5" s="315">
        <f t="shared" si="1"/>
        <v>200</v>
      </c>
      <c r="U5" s="316">
        <f t="shared" si="1"/>
        <v>124</v>
      </c>
      <c r="V5" s="319">
        <f t="shared" si="1"/>
        <v>77</v>
      </c>
      <c r="W5" s="320">
        <v>70.0</v>
      </c>
      <c r="X5" s="243"/>
      <c r="Y5" s="102"/>
      <c r="AA5" s="225"/>
      <c r="AB5" s="243"/>
      <c r="AC5" s="243"/>
      <c r="AD5" s="243"/>
      <c r="AE5" s="243"/>
      <c r="AF5" s="243"/>
      <c r="AG5" s="243"/>
      <c r="AH5" s="243"/>
      <c r="AI5" s="243"/>
      <c r="AJ5" s="243"/>
      <c r="AK5" s="243"/>
    </row>
    <row r="6">
      <c r="A6" s="246"/>
      <c r="B6" s="321" t="b">
        <v>1</v>
      </c>
      <c r="C6" s="322">
        <v>10000.0</v>
      </c>
      <c r="D6" s="323" t="s">
        <v>297</v>
      </c>
      <c r="E6" s="322">
        <v>500.0</v>
      </c>
      <c r="F6" s="324" t="s">
        <v>300</v>
      </c>
      <c r="G6" s="322">
        <v>4400.0</v>
      </c>
      <c r="H6" s="322">
        <v>12000.0</v>
      </c>
      <c r="I6" s="311" t="s">
        <v>301</v>
      </c>
      <c r="J6" s="243"/>
      <c r="K6" s="243"/>
      <c r="L6" s="243"/>
      <c r="M6" s="325">
        <v>5000.0</v>
      </c>
      <c r="N6" s="326" t="s">
        <v>302</v>
      </c>
      <c r="O6" s="327">
        <v>1600.0</v>
      </c>
      <c r="P6" s="328">
        <f t="shared" ref="P6:V6" si="2">ROUNDUP($O6/P$3)</f>
        <v>1600</v>
      </c>
      <c r="Q6" s="329">
        <f t="shared" si="2"/>
        <v>800</v>
      </c>
      <c r="R6" s="330">
        <f t="shared" si="2"/>
        <v>534</v>
      </c>
      <c r="S6" s="331">
        <f t="shared" si="2"/>
        <v>320</v>
      </c>
      <c r="T6" s="328">
        <f t="shared" si="2"/>
        <v>200</v>
      </c>
      <c r="U6" s="329">
        <f t="shared" si="2"/>
        <v>124</v>
      </c>
      <c r="V6" s="332">
        <f t="shared" si="2"/>
        <v>77</v>
      </c>
      <c r="W6" s="333">
        <v>71.0</v>
      </c>
      <c r="X6" s="243"/>
      <c r="Y6" s="334"/>
      <c r="Z6" s="335"/>
      <c r="AA6" s="336"/>
      <c r="AB6" s="243"/>
      <c r="AC6" s="243"/>
      <c r="AD6" s="243"/>
      <c r="AE6" s="243"/>
      <c r="AF6" s="243"/>
      <c r="AG6" s="243"/>
      <c r="AH6" s="243"/>
      <c r="AI6" s="243"/>
      <c r="AJ6" s="243"/>
      <c r="AK6" s="243"/>
    </row>
    <row r="7">
      <c r="A7" s="246"/>
      <c r="B7" s="307" t="b">
        <v>1</v>
      </c>
      <c r="C7" s="308">
        <v>10000.0</v>
      </c>
      <c r="D7" s="309" t="s">
        <v>297</v>
      </c>
      <c r="E7" s="308">
        <v>6000.0</v>
      </c>
      <c r="F7" s="310" t="s">
        <v>303</v>
      </c>
      <c r="G7" s="308">
        <v>4400.0</v>
      </c>
      <c r="H7" s="308">
        <v>12000.0</v>
      </c>
      <c r="I7" s="311" t="s">
        <v>304</v>
      </c>
      <c r="J7" s="243"/>
      <c r="K7" s="243"/>
      <c r="L7" s="243"/>
      <c r="M7" s="325">
        <v>5000.0</v>
      </c>
      <c r="N7" s="326" t="s">
        <v>305</v>
      </c>
      <c r="O7" s="327">
        <v>1600.0</v>
      </c>
      <c r="P7" s="328">
        <f t="shared" ref="P7:V7" si="3">ROUNDUP($O7/P$3)</f>
        <v>1600</v>
      </c>
      <c r="Q7" s="329">
        <f t="shared" si="3"/>
        <v>800</v>
      </c>
      <c r="R7" s="330">
        <f t="shared" si="3"/>
        <v>534</v>
      </c>
      <c r="S7" s="331">
        <f t="shared" si="3"/>
        <v>320</v>
      </c>
      <c r="T7" s="328">
        <f t="shared" si="3"/>
        <v>200</v>
      </c>
      <c r="U7" s="329">
        <f t="shared" si="3"/>
        <v>124</v>
      </c>
      <c r="V7" s="332">
        <f t="shared" si="3"/>
        <v>77</v>
      </c>
      <c r="W7" s="337">
        <v>50.0</v>
      </c>
      <c r="X7" s="243"/>
      <c r="Y7" s="338" t="s">
        <v>306</v>
      </c>
      <c r="Z7" s="339" t="s">
        <v>307</v>
      </c>
      <c r="AA7" s="340"/>
      <c r="AB7" s="243"/>
      <c r="AC7" s="243"/>
      <c r="AD7" s="243"/>
      <c r="AE7" s="243"/>
      <c r="AF7" s="243"/>
      <c r="AG7" s="243"/>
      <c r="AH7" s="243"/>
      <c r="AI7" s="243"/>
      <c r="AJ7" s="243"/>
      <c r="AK7" s="243"/>
    </row>
    <row r="8">
      <c r="A8" s="246"/>
      <c r="B8" s="321" t="b">
        <v>1</v>
      </c>
      <c r="C8" s="341">
        <v>10000.0</v>
      </c>
      <c r="D8" s="342" t="s">
        <v>297</v>
      </c>
      <c r="E8" s="341">
        <v>2200.0</v>
      </c>
      <c r="F8" s="343" t="s">
        <v>308</v>
      </c>
      <c r="G8" s="341">
        <v>4400.0</v>
      </c>
      <c r="H8" s="341">
        <v>12000.0</v>
      </c>
      <c r="I8" s="344" t="s">
        <v>309</v>
      </c>
      <c r="J8" s="243"/>
      <c r="K8" s="243"/>
      <c r="L8" s="243"/>
      <c r="M8" s="325">
        <v>5000.0</v>
      </c>
      <c r="N8" s="326" t="s">
        <v>310</v>
      </c>
      <c r="O8" s="327">
        <v>1600.0</v>
      </c>
      <c r="P8" s="328">
        <f t="shared" ref="P8:V8" si="4">ROUNDUP($O8/P$3)</f>
        <v>1600</v>
      </c>
      <c r="Q8" s="329">
        <f t="shared" si="4"/>
        <v>800</v>
      </c>
      <c r="R8" s="330">
        <f t="shared" si="4"/>
        <v>534</v>
      </c>
      <c r="S8" s="331">
        <f t="shared" si="4"/>
        <v>320</v>
      </c>
      <c r="T8" s="328">
        <f t="shared" si="4"/>
        <v>200</v>
      </c>
      <c r="U8" s="329">
        <f t="shared" si="4"/>
        <v>124</v>
      </c>
      <c r="V8" s="332">
        <f t="shared" si="4"/>
        <v>77</v>
      </c>
      <c r="W8" s="333">
        <v>70.0</v>
      </c>
      <c r="X8" s="243"/>
      <c r="Y8" s="102"/>
      <c r="AA8" s="225"/>
      <c r="AB8" s="243"/>
      <c r="AC8" s="243"/>
      <c r="AD8" s="243"/>
      <c r="AE8" s="243"/>
      <c r="AF8" s="243"/>
      <c r="AG8" s="243"/>
      <c r="AH8" s="243"/>
      <c r="AI8" s="243"/>
      <c r="AJ8" s="243"/>
      <c r="AK8" s="243"/>
    </row>
    <row r="9">
      <c r="A9" s="246"/>
      <c r="B9" s="307" t="b">
        <v>1</v>
      </c>
      <c r="C9" s="345">
        <v>10000.0</v>
      </c>
      <c r="D9" s="346" t="s">
        <v>297</v>
      </c>
      <c r="E9" s="345">
        <v>2200.0</v>
      </c>
      <c r="F9" s="347" t="s">
        <v>311</v>
      </c>
      <c r="G9" s="345">
        <v>4400.0</v>
      </c>
      <c r="H9" s="345">
        <v>12000.0</v>
      </c>
      <c r="I9" s="348" t="s">
        <v>309</v>
      </c>
      <c r="J9" s="243"/>
      <c r="K9" s="243"/>
      <c r="L9" s="243"/>
      <c r="M9" s="325">
        <v>5000.0</v>
      </c>
      <c r="N9" s="326" t="s">
        <v>312</v>
      </c>
      <c r="O9" s="327">
        <v>1600.0</v>
      </c>
      <c r="P9" s="328">
        <f t="shared" ref="P9:V9" si="5">ROUNDUP($O9/P$3)</f>
        <v>1600</v>
      </c>
      <c r="Q9" s="329">
        <f t="shared" si="5"/>
        <v>800</v>
      </c>
      <c r="R9" s="330">
        <f t="shared" si="5"/>
        <v>534</v>
      </c>
      <c r="S9" s="331">
        <f t="shared" si="5"/>
        <v>320</v>
      </c>
      <c r="T9" s="328">
        <f t="shared" si="5"/>
        <v>200</v>
      </c>
      <c r="U9" s="329">
        <f t="shared" si="5"/>
        <v>124</v>
      </c>
      <c r="V9" s="332">
        <f t="shared" si="5"/>
        <v>77</v>
      </c>
      <c r="W9" s="333">
        <v>60.0</v>
      </c>
      <c r="X9" s="243"/>
      <c r="Y9" s="21"/>
      <c r="Z9" s="22"/>
      <c r="AA9" s="23"/>
      <c r="AB9" s="243"/>
      <c r="AC9" s="243"/>
      <c r="AD9" s="243"/>
      <c r="AE9" s="243"/>
      <c r="AF9" s="243"/>
      <c r="AG9" s="243"/>
      <c r="AH9" s="243"/>
      <c r="AI9" s="243"/>
      <c r="AJ9" s="243"/>
      <c r="AK9" s="243"/>
    </row>
    <row r="10">
      <c r="A10" s="246"/>
      <c r="B10" s="321" t="b">
        <v>1</v>
      </c>
      <c r="C10" s="341">
        <v>10000.0</v>
      </c>
      <c r="D10" s="342" t="s">
        <v>297</v>
      </c>
      <c r="E10" s="341">
        <v>2200.0</v>
      </c>
      <c r="F10" s="343" t="s">
        <v>313</v>
      </c>
      <c r="G10" s="341">
        <v>4400.0</v>
      </c>
      <c r="H10" s="341">
        <v>12000.0</v>
      </c>
      <c r="I10" s="344" t="s">
        <v>309</v>
      </c>
      <c r="J10" s="243"/>
      <c r="K10" s="243"/>
      <c r="L10" s="243"/>
      <c r="M10" s="349">
        <v>5000.0</v>
      </c>
      <c r="N10" s="350" t="s">
        <v>314</v>
      </c>
      <c r="O10" s="351">
        <v>400.0</v>
      </c>
      <c r="P10" s="352">
        <f t="shared" ref="P10:V10" si="6">ROUNDUP($O10/P$3)</f>
        <v>400</v>
      </c>
      <c r="Q10" s="353">
        <f t="shared" si="6"/>
        <v>200</v>
      </c>
      <c r="R10" s="354">
        <f t="shared" si="6"/>
        <v>134</v>
      </c>
      <c r="S10" s="355">
        <f t="shared" si="6"/>
        <v>80</v>
      </c>
      <c r="T10" s="352">
        <f t="shared" si="6"/>
        <v>50</v>
      </c>
      <c r="U10" s="353">
        <f t="shared" si="6"/>
        <v>31</v>
      </c>
      <c r="V10" s="356">
        <f t="shared" si="6"/>
        <v>20</v>
      </c>
      <c r="W10" s="357">
        <v>70.0</v>
      </c>
      <c r="X10" s="243"/>
      <c r="Y10" s="243"/>
      <c r="Z10" s="243"/>
      <c r="AA10" s="243"/>
      <c r="AB10" s="243"/>
      <c r="AC10" s="243"/>
      <c r="AD10" s="243"/>
      <c r="AE10" s="243"/>
      <c r="AF10" s="243"/>
      <c r="AG10" s="243"/>
      <c r="AH10" s="243"/>
      <c r="AI10" s="243"/>
      <c r="AJ10" s="243"/>
      <c r="AK10" s="243"/>
    </row>
    <row r="11">
      <c r="A11" s="246"/>
      <c r="B11" s="307" t="b">
        <v>1</v>
      </c>
      <c r="C11" s="308">
        <v>10000.0</v>
      </c>
      <c r="D11" s="309" t="s">
        <v>297</v>
      </c>
      <c r="E11" s="308">
        <v>55000.0</v>
      </c>
      <c r="F11" s="310" t="s">
        <v>315</v>
      </c>
      <c r="G11" s="308">
        <v>4400.0</v>
      </c>
      <c r="H11" s="308">
        <v>12000.0</v>
      </c>
      <c r="I11" s="358" t="s">
        <v>316</v>
      </c>
      <c r="J11" s="243"/>
      <c r="K11" s="243"/>
      <c r="L11" s="243"/>
      <c r="M11" s="359">
        <v>3000.0</v>
      </c>
      <c r="N11" s="360" t="s">
        <v>317</v>
      </c>
      <c r="O11" s="361">
        <v>800.0</v>
      </c>
      <c r="P11" s="362">
        <f t="shared" ref="P11:V11" si="7">ROUNDUP($O11/P$3)</f>
        <v>800</v>
      </c>
      <c r="Q11" s="363">
        <f t="shared" si="7"/>
        <v>400</v>
      </c>
      <c r="R11" s="364">
        <f t="shared" si="7"/>
        <v>267</v>
      </c>
      <c r="S11" s="365">
        <f t="shared" si="7"/>
        <v>160</v>
      </c>
      <c r="T11" s="362">
        <f t="shared" si="7"/>
        <v>100</v>
      </c>
      <c r="U11" s="363">
        <f t="shared" si="7"/>
        <v>62</v>
      </c>
      <c r="V11" s="366">
        <f t="shared" si="7"/>
        <v>39</v>
      </c>
      <c r="W11" s="367">
        <v>70.0</v>
      </c>
      <c r="X11" s="243"/>
      <c r="Y11" s="243"/>
      <c r="Z11" s="243"/>
      <c r="AA11" s="243"/>
      <c r="AB11" s="243"/>
      <c r="AC11" s="243"/>
      <c r="AD11" s="243"/>
      <c r="AE11" s="243"/>
      <c r="AF11" s="243"/>
      <c r="AG11" s="243"/>
      <c r="AH11" s="243"/>
      <c r="AI11" s="243"/>
      <c r="AJ11" s="243"/>
      <c r="AK11" s="243"/>
    </row>
    <row r="12">
      <c r="A12" s="246"/>
      <c r="B12" s="368" t="b">
        <v>1</v>
      </c>
      <c r="C12" s="322">
        <v>10000.0</v>
      </c>
      <c r="D12" s="323" t="s">
        <v>297</v>
      </c>
      <c r="E12" s="322">
        <v>15000.0</v>
      </c>
      <c r="F12" s="324" t="s">
        <v>318</v>
      </c>
      <c r="G12" s="322">
        <v>4400.0</v>
      </c>
      <c r="H12" s="322">
        <v>12000.0</v>
      </c>
      <c r="I12" s="369" t="s">
        <v>319</v>
      </c>
      <c r="J12" s="243"/>
      <c r="K12" s="243"/>
      <c r="L12" s="243"/>
      <c r="M12" s="325">
        <v>3000.0</v>
      </c>
      <c r="N12" s="326" t="s">
        <v>320</v>
      </c>
      <c r="O12" s="327">
        <v>800.0</v>
      </c>
      <c r="P12" s="328">
        <f t="shared" ref="P12:V12" si="8">ROUNDUP($O12/P$3)</f>
        <v>800</v>
      </c>
      <c r="Q12" s="329">
        <f t="shared" si="8"/>
        <v>400</v>
      </c>
      <c r="R12" s="330">
        <f t="shared" si="8"/>
        <v>267</v>
      </c>
      <c r="S12" s="331">
        <f t="shared" si="8"/>
        <v>160</v>
      </c>
      <c r="T12" s="328">
        <f t="shared" si="8"/>
        <v>100</v>
      </c>
      <c r="U12" s="329">
        <f t="shared" si="8"/>
        <v>62</v>
      </c>
      <c r="V12" s="332">
        <f t="shared" si="8"/>
        <v>39</v>
      </c>
      <c r="W12" s="333">
        <v>70.0</v>
      </c>
      <c r="X12" s="243"/>
      <c r="Y12" s="243"/>
      <c r="Z12" s="243"/>
      <c r="AA12" s="243"/>
      <c r="AB12" s="243"/>
      <c r="AC12" s="243"/>
      <c r="AD12" s="243"/>
      <c r="AE12" s="243"/>
      <c r="AF12" s="243"/>
      <c r="AG12" s="243"/>
      <c r="AH12" s="243"/>
      <c r="AI12" s="243"/>
      <c r="AJ12" s="243"/>
      <c r="AK12" s="243"/>
    </row>
    <row r="13">
      <c r="A13" s="246"/>
      <c r="B13" s="307" t="b">
        <v>1</v>
      </c>
      <c r="C13" s="345">
        <v>10000.0</v>
      </c>
      <c r="D13" s="346" t="s">
        <v>297</v>
      </c>
      <c r="E13" s="345">
        <v>1500.0</v>
      </c>
      <c r="F13" s="370" t="s">
        <v>321</v>
      </c>
      <c r="G13" s="345">
        <v>4400.0</v>
      </c>
      <c r="H13" s="345">
        <v>12000.0</v>
      </c>
      <c r="I13" s="371" t="s">
        <v>322</v>
      </c>
      <c r="J13" s="243"/>
      <c r="K13" s="243"/>
      <c r="L13" s="243"/>
      <c r="M13" s="325">
        <v>3000.0</v>
      </c>
      <c r="N13" s="326" t="s">
        <v>323</v>
      </c>
      <c r="O13" s="327">
        <v>800.0</v>
      </c>
      <c r="P13" s="328">
        <f t="shared" ref="P13:V13" si="9">ROUNDUP($O13/P$3)</f>
        <v>800</v>
      </c>
      <c r="Q13" s="329">
        <f t="shared" si="9"/>
        <v>400</v>
      </c>
      <c r="R13" s="330">
        <f t="shared" si="9"/>
        <v>267</v>
      </c>
      <c r="S13" s="331">
        <f t="shared" si="9"/>
        <v>160</v>
      </c>
      <c r="T13" s="328">
        <f t="shared" si="9"/>
        <v>100</v>
      </c>
      <c r="U13" s="329">
        <f t="shared" si="9"/>
        <v>62</v>
      </c>
      <c r="V13" s="332">
        <f t="shared" si="9"/>
        <v>39</v>
      </c>
      <c r="W13" s="333">
        <v>62.0</v>
      </c>
      <c r="X13" s="243"/>
      <c r="Y13" s="243"/>
      <c r="Z13" s="243"/>
      <c r="AA13" s="243"/>
      <c r="AB13" s="243"/>
      <c r="AC13" s="243"/>
      <c r="AD13" s="372" t="s">
        <v>324</v>
      </c>
      <c r="AE13" s="372">
        <v>8000.0</v>
      </c>
      <c r="AF13" s="372">
        <v>1000.0</v>
      </c>
      <c r="AG13" s="372">
        <v>75000.0</v>
      </c>
      <c r="AH13" s="243"/>
      <c r="AI13" s="243"/>
      <c r="AJ13" s="243"/>
      <c r="AK13" s="243"/>
    </row>
    <row r="14">
      <c r="A14" s="246"/>
      <c r="B14" s="368" t="b">
        <v>1</v>
      </c>
      <c r="C14" s="341">
        <v>10000.0</v>
      </c>
      <c r="D14" s="342" t="s">
        <v>297</v>
      </c>
      <c r="E14" s="341">
        <v>1600.0</v>
      </c>
      <c r="F14" s="343" t="s">
        <v>325</v>
      </c>
      <c r="G14" s="341">
        <v>4400.0</v>
      </c>
      <c r="H14" s="341">
        <v>12000.0</v>
      </c>
      <c r="I14" s="373" t="s">
        <v>326</v>
      </c>
      <c r="J14" s="243"/>
      <c r="K14" s="243"/>
      <c r="L14" s="243"/>
      <c r="M14" s="325">
        <v>3000.0</v>
      </c>
      <c r="N14" s="326" t="s">
        <v>312</v>
      </c>
      <c r="O14" s="327">
        <v>800.0</v>
      </c>
      <c r="P14" s="328">
        <f t="shared" ref="P14:V14" si="10">ROUNDUP($O14/P$3)</f>
        <v>800</v>
      </c>
      <c r="Q14" s="329">
        <f t="shared" si="10"/>
        <v>400</v>
      </c>
      <c r="R14" s="330">
        <f t="shared" si="10"/>
        <v>267</v>
      </c>
      <c r="S14" s="331">
        <f t="shared" si="10"/>
        <v>160</v>
      </c>
      <c r="T14" s="328">
        <f t="shared" si="10"/>
        <v>100</v>
      </c>
      <c r="U14" s="329">
        <f t="shared" si="10"/>
        <v>62</v>
      </c>
      <c r="V14" s="332">
        <f t="shared" si="10"/>
        <v>39</v>
      </c>
      <c r="W14" s="333">
        <v>60.0</v>
      </c>
      <c r="X14" s="243"/>
      <c r="Y14" s="243"/>
      <c r="Z14" s="243"/>
      <c r="AA14" s="243"/>
      <c r="AB14" s="243"/>
      <c r="AC14" s="243"/>
      <c r="AD14" s="243"/>
      <c r="AE14" s="243"/>
      <c r="AF14" s="243"/>
      <c r="AG14" s="372">
        <v>2300.0</v>
      </c>
      <c r="AH14" s="243"/>
      <c r="AI14" s="243"/>
      <c r="AJ14" s="243"/>
      <c r="AK14" s="243"/>
    </row>
    <row r="15">
      <c r="A15" s="246"/>
      <c r="B15" s="374" t="b">
        <v>1</v>
      </c>
      <c r="C15" s="345">
        <v>10000.0</v>
      </c>
      <c r="D15" s="346" t="s">
        <v>297</v>
      </c>
      <c r="E15" s="345">
        <v>120000.0</v>
      </c>
      <c r="F15" s="347" t="s">
        <v>327</v>
      </c>
      <c r="G15" s="345">
        <v>4400.0</v>
      </c>
      <c r="H15" s="345">
        <v>12000.0</v>
      </c>
      <c r="I15" s="373" t="s">
        <v>326</v>
      </c>
      <c r="J15" s="243"/>
      <c r="K15" s="243"/>
      <c r="L15" s="243"/>
      <c r="M15" s="325">
        <v>3000.0</v>
      </c>
      <c r="N15" s="326" t="s">
        <v>314</v>
      </c>
      <c r="O15" s="327">
        <v>200.0</v>
      </c>
      <c r="P15" s="328">
        <f t="shared" ref="P15:V15" si="11">ROUNDUP($O15/P$3)</f>
        <v>200</v>
      </c>
      <c r="Q15" s="329">
        <f t="shared" si="11"/>
        <v>100</v>
      </c>
      <c r="R15" s="330">
        <f t="shared" si="11"/>
        <v>67</v>
      </c>
      <c r="S15" s="331">
        <f t="shared" si="11"/>
        <v>40</v>
      </c>
      <c r="T15" s="328">
        <f t="shared" si="11"/>
        <v>25</v>
      </c>
      <c r="U15" s="329">
        <f t="shared" si="11"/>
        <v>16</v>
      </c>
      <c r="V15" s="332">
        <f t="shared" si="11"/>
        <v>10</v>
      </c>
      <c r="W15" s="333">
        <v>70.0</v>
      </c>
      <c r="X15" s="243"/>
      <c r="Y15" s="243"/>
      <c r="Z15" s="243"/>
      <c r="AA15" s="243"/>
      <c r="AB15" s="243"/>
      <c r="AC15" s="243"/>
      <c r="AD15" s="243"/>
      <c r="AE15" s="243"/>
      <c r="AF15" s="243"/>
      <c r="AG15" s="372">
        <v>2300.0</v>
      </c>
      <c r="AH15" s="243"/>
      <c r="AI15" s="243"/>
      <c r="AJ15" s="243"/>
      <c r="AK15" s="243"/>
    </row>
    <row r="16">
      <c r="A16" s="246"/>
      <c r="B16" s="321" t="b">
        <v>1</v>
      </c>
      <c r="C16" s="322">
        <v>10000.0</v>
      </c>
      <c r="D16" s="323" t="s">
        <v>297</v>
      </c>
      <c r="E16" s="322">
        <v>7000.0</v>
      </c>
      <c r="F16" s="324" t="s">
        <v>218</v>
      </c>
      <c r="G16" s="322">
        <v>4400.0</v>
      </c>
      <c r="H16" s="322">
        <v>12000.0</v>
      </c>
      <c r="I16" s="375" t="s">
        <v>328</v>
      </c>
      <c r="J16" s="243"/>
      <c r="K16" s="243"/>
      <c r="L16" s="243"/>
      <c r="M16" s="325">
        <v>3000.0</v>
      </c>
      <c r="N16" s="326" t="s">
        <v>329</v>
      </c>
      <c r="O16" s="327">
        <v>800.0</v>
      </c>
      <c r="P16" s="328">
        <f t="shared" ref="P16:V16" si="12">ROUNDUP($O16/P$3)</f>
        <v>800</v>
      </c>
      <c r="Q16" s="329">
        <f t="shared" si="12"/>
        <v>400</v>
      </c>
      <c r="R16" s="330">
        <f t="shared" si="12"/>
        <v>267</v>
      </c>
      <c r="S16" s="331">
        <f t="shared" si="12"/>
        <v>160</v>
      </c>
      <c r="T16" s="328">
        <f t="shared" si="12"/>
        <v>100</v>
      </c>
      <c r="U16" s="329">
        <f t="shared" si="12"/>
        <v>62</v>
      </c>
      <c r="V16" s="332">
        <f t="shared" si="12"/>
        <v>39</v>
      </c>
      <c r="W16" s="333">
        <v>60.0</v>
      </c>
      <c r="X16" s="243"/>
      <c r="Y16" s="243"/>
      <c r="Z16" s="243"/>
      <c r="AA16" s="243"/>
      <c r="AB16" s="243"/>
      <c r="AC16" s="243"/>
      <c r="AD16" s="243"/>
      <c r="AE16" s="243"/>
      <c r="AF16" s="243"/>
      <c r="AG16" s="372">
        <v>8000.0</v>
      </c>
      <c r="AH16" s="243"/>
      <c r="AI16" s="243"/>
      <c r="AJ16" s="243"/>
      <c r="AK16" s="243"/>
    </row>
    <row r="17">
      <c r="A17" s="246"/>
      <c r="B17" s="374" t="b">
        <v>1</v>
      </c>
      <c r="C17" s="345">
        <v>10000.0</v>
      </c>
      <c r="D17" s="346" t="s">
        <v>297</v>
      </c>
      <c r="E17" s="345">
        <v>17000.0</v>
      </c>
      <c r="F17" s="347" t="s">
        <v>330</v>
      </c>
      <c r="G17" s="345">
        <v>4400.0</v>
      </c>
      <c r="H17" s="345">
        <v>12000.0</v>
      </c>
      <c r="I17" s="376" t="s">
        <v>326</v>
      </c>
      <c r="J17" s="243"/>
      <c r="K17" s="243"/>
      <c r="L17" s="243"/>
      <c r="M17" s="377">
        <v>3000.0</v>
      </c>
      <c r="N17" s="378" t="s">
        <v>331</v>
      </c>
      <c r="O17" s="379">
        <v>800.0</v>
      </c>
      <c r="P17" s="380">
        <f t="shared" ref="P17:V17" si="13">ROUNDUP($O17/P$3)</f>
        <v>800</v>
      </c>
      <c r="Q17" s="381">
        <f t="shared" si="13"/>
        <v>400</v>
      </c>
      <c r="R17" s="382">
        <f t="shared" si="13"/>
        <v>267</v>
      </c>
      <c r="S17" s="383">
        <f t="shared" si="13"/>
        <v>160</v>
      </c>
      <c r="T17" s="380">
        <f t="shared" si="13"/>
        <v>100</v>
      </c>
      <c r="U17" s="381">
        <f t="shared" si="13"/>
        <v>62</v>
      </c>
      <c r="V17" s="384">
        <f t="shared" si="13"/>
        <v>39</v>
      </c>
      <c r="W17" s="385">
        <v>58.0</v>
      </c>
      <c r="X17" s="243"/>
      <c r="Y17" s="243"/>
      <c r="Z17" s="243"/>
      <c r="AA17" s="243"/>
      <c r="AB17" s="243"/>
      <c r="AC17" s="243"/>
      <c r="AD17" s="243"/>
      <c r="AE17" s="243"/>
      <c r="AF17" s="243"/>
      <c r="AG17" s="243"/>
      <c r="AH17" s="243"/>
      <c r="AI17" s="243"/>
      <c r="AJ17" s="243"/>
      <c r="AK17" s="243"/>
    </row>
    <row r="18">
      <c r="A18" s="246"/>
      <c r="B18" s="368" t="b">
        <v>1</v>
      </c>
      <c r="C18" s="341">
        <v>10000.0</v>
      </c>
      <c r="D18" s="342" t="s">
        <v>297</v>
      </c>
      <c r="E18" s="341">
        <v>3000.0</v>
      </c>
      <c r="F18" s="343" t="s">
        <v>332</v>
      </c>
      <c r="G18" s="341">
        <v>4400.0</v>
      </c>
      <c r="H18" s="341">
        <v>12000.0</v>
      </c>
      <c r="I18" s="386" t="s">
        <v>333</v>
      </c>
      <c r="J18" s="243"/>
      <c r="K18" s="243"/>
      <c r="L18" s="243"/>
      <c r="M18" s="325">
        <v>1500.0</v>
      </c>
      <c r="N18" s="326" t="s">
        <v>299</v>
      </c>
      <c r="O18" s="327">
        <v>400.0</v>
      </c>
      <c r="P18" s="328">
        <f t="shared" ref="P18:V18" si="14">ROUNDUP($O18/P$3)</f>
        <v>400</v>
      </c>
      <c r="Q18" s="329">
        <f t="shared" si="14"/>
        <v>200</v>
      </c>
      <c r="R18" s="330">
        <f t="shared" si="14"/>
        <v>134</v>
      </c>
      <c r="S18" s="331">
        <f t="shared" si="14"/>
        <v>80</v>
      </c>
      <c r="T18" s="328">
        <f t="shared" si="14"/>
        <v>50</v>
      </c>
      <c r="U18" s="329">
        <f t="shared" si="14"/>
        <v>31</v>
      </c>
      <c r="V18" s="332">
        <f t="shared" si="14"/>
        <v>20</v>
      </c>
      <c r="W18" s="333">
        <v>70.0</v>
      </c>
      <c r="X18" s="243"/>
      <c r="Y18" s="243"/>
      <c r="Z18" s="243"/>
      <c r="AA18" s="243"/>
      <c r="AB18" s="243"/>
      <c r="AC18" s="243"/>
      <c r="AD18" s="243"/>
      <c r="AE18" s="243"/>
      <c r="AF18" s="243"/>
      <c r="AG18" s="243"/>
      <c r="AH18" s="243"/>
      <c r="AI18" s="243"/>
      <c r="AJ18" s="243"/>
      <c r="AK18" s="243"/>
    </row>
    <row r="19">
      <c r="A19" s="246"/>
      <c r="B19" s="374" t="b">
        <v>1</v>
      </c>
      <c r="C19" s="345">
        <v>10000.0</v>
      </c>
      <c r="D19" s="346" t="s">
        <v>297</v>
      </c>
      <c r="E19" s="345">
        <v>225000.0</v>
      </c>
      <c r="F19" s="347" t="s">
        <v>334</v>
      </c>
      <c r="G19" s="345">
        <v>4400.0</v>
      </c>
      <c r="H19" s="345">
        <v>12000.0</v>
      </c>
      <c r="I19" s="386" t="s">
        <v>335</v>
      </c>
      <c r="J19" s="243"/>
      <c r="K19" s="243"/>
      <c r="L19" s="243"/>
      <c r="M19" s="325">
        <v>1500.0</v>
      </c>
      <c r="N19" s="326" t="s">
        <v>305</v>
      </c>
      <c r="O19" s="327">
        <v>400.0</v>
      </c>
      <c r="P19" s="328">
        <f t="shared" ref="P19:V19" si="15">ROUNDUP($O19/P$3)</f>
        <v>400</v>
      </c>
      <c r="Q19" s="329">
        <f t="shared" si="15"/>
        <v>200</v>
      </c>
      <c r="R19" s="330">
        <f t="shared" si="15"/>
        <v>134</v>
      </c>
      <c r="S19" s="331">
        <f t="shared" si="15"/>
        <v>80</v>
      </c>
      <c r="T19" s="328">
        <f t="shared" si="15"/>
        <v>50</v>
      </c>
      <c r="U19" s="329">
        <f t="shared" si="15"/>
        <v>31</v>
      </c>
      <c r="V19" s="332">
        <f t="shared" si="15"/>
        <v>20</v>
      </c>
      <c r="W19" s="337">
        <v>50.0</v>
      </c>
      <c r="X19" s="243"/>
      <c r="Y19" s="243"/>
      <c r="Z19" s="243"/>
      <c r="AA19" s="243"/>
      <c r="AB19" s="243"/>
      <c r="AC19" s="243"/>
      <c r="AD19" s="243"/>
      <c r="AE19" s="243"/>
      <c r="AF19" s="243"/>
      <c r="AG19" s="243"/>
      <c r="AH19" s="243"/>
      <c r="AI19" s="243"/>
      <c r="AJ19" s="243"/>
      <c r="AK19" s="243"/>
    </row>
    <row r="20">
      <c r="A20" s="246"/>
      <c r="B20" s="368" t="b">
        <v>1</v>
      </c>
      <c r="C20" s="341">
        <v>10000.0</v>
      </c>
      <c r="D20" s="342" t="s">
        <v>297</v>
      </c>
      <c r="E20" s="341">
        <v>1500.0</v>
      </c>
      <c r="F20" s="343" t="s">
        <v>336</v>
      </c>
      <c r="G20" s="341">
        <v>4400.0</v>
      </c>
      <c r="H20" s="341">
        <v>12000.0</v>
      </c>
      <c r="I20" s="376" t="s">
        <v>326</v>
      </c>
      <c r="J20" s="243"/>
      <c r="K20" s="243"/>
      <c r="L20" s="243"/>
      <c r="M20" s="325">
        <v>1500.0</v>
      </c>
      <c r="N20" s="326" t="s">
        <v>323</v>
      </c>
      <c r="O20" s="327">
        <v>400.0</v>
      </c>
      <c r="P20" s="328">
        <f t="shared" ref="P20:V20" si="16">ROUNDUP($O20/P$3)</f>
        <v>400</v>
      </c>
      <c r="Q20" s="329">
        <f t="shared" si="16"/>
        <v>200</v>
      </c>
      <c r="R20" s="330">
        <f t="shared" si="16"/>
        <v>134</v>
      </c>
      <c r="S20" s="331">
        <f t="shared" si="16"/>
        <v>80</v>
      </c>
      <c r="T20" s="328">
        <f t="shared" si="16"/>
        <v>50</v>
      </c>
      <c r="U20" s="329">
        <f t="shared" si="16"/>
        <v>31</v>
      </c>
      <c r="V20" s="332">
        <f t="shared" si="16"/>
        <v>20</v>
      </c>
      <c r="W20" s="333">
        <v>62.0</v>
      </c>
      <c r="X20" s="243"/>
      <c r="Y20" s="243"/>
      <c r="Z20" s="243"/>
      <c r="AA20" s="243"/>
      <c r="AB20" s="243"/>
      <c r="AC20" s="243"/>
      <c r="AD20" s="243"/>
      <c r="AE20" s="243"/>
      <c r="AF20" s="243"/>
      <c r="AG20" s="243"/>
      <c r="AH20" s="243"/>
      <c r="AI20" s="243"/>
      <c r="AJ20" s="243"/>
      <c r="AK20" s="243"/>
    </row>
    <row r="21">
      <c r="A21" s="246"/>
      <c r="B21" s="374" t="b">
        <v>1</v>
      </c>
      <c r="C21" s="345">
        <v>10000.0</v>
      </c>
      <c r="D21" s="346" t="s">
        <v>297</v>
      </c>
      <c r="E21" s="345">
        <v>2000.0</v>
      </c>
      <c r="F21" s="347" t="s">
        <v>337</v>
      </c>
      <c r="G21" s="345">
        <v>4400.0</v>
      </c>
      <c r="H21" s="345">
        <v>12000.0</v>
      </c>
      <c r="I21" s="376" t="s">
        <v>326</v>
      </c>
      <c r="J21" s="243"/>
      <c r="K21" s="243"/>
      <c r="L21" s="243"/>
      <c r="M21" s="312">
        <v>1500.0</v>
      </c>
      <c r="N21" s="313" t="s">
        <v>331</v>
      </c>
      <c r="O21" s="314">
        <v>400.0</v>
      </c>
      <c r="P21" s="315">
        <f t="shared" ref="P21:V21" si="17">ROUNDUP($O21/P$3)</f>
        <v>400</v>
      </c>
      <c r="Q21" s="316">
        <f t="shared" si="17"/>
        <v>200</v>
      </c>
      <c r="R21" s="317">
        <f t="shared" si="17"/>
        <v>134</v>
      </c>
      <c r="S21" s="318">
        <f t="shared" si="17"/>
        <v>80</v>
      </c>
      <c r="T21" s="315">
        <f t="shared" si="17"/>
        <v>50</v>
      </c>
      <c r="U21" s="316">
        <f t="shared" si="17"/>
        <v>31</v>
      </c>
      <c r="V21" s="319">
        <f t="shared" si="17"/>
        <v>20</v>
      </c>
      <c r="W21" s="387">
        <v>58.0</v>
      </c>
      <c r="X21" s="243"/>
      <c r="Y21" s="243"/>
      <c r="Z21" s="243"/>
      <c r="AA21" s="243"/>
      <c r="AB21" s="243"/>
      <c r="AC21" s="243"/>
      <c r="AD21" s="243"/>
      <c r="AE21" s="243"/>
      <c r="AF21" s="243"/>
      <c r="AG21" s="243"/>
      <c r="AH21" s="243"/>
      <c r="AI21" s="243"/>
      <c r="AJ21" s="243"/>
      <c r="AK21" s="243"/>
    </row>
    <row r="22">
      <c r="A22" s="246"/>
      <c r="B22" s="321" t="b">
        <v>1</v>
      </c>
      <c r="C22" s="322">
        <v>10000.0</v>
      </c>
      <c r="D22" s="323" t="s">
        <v>338</v>
      </c>
      <c r="E22" s="322">
        <v>4.0</v>
      </c>
      <c r="F22" s="324" t="s">
        <v>339</v>
      </c>
      <c r="G22" s="322">
        <v>825.0</v>
      </c>
      <c r="H22" s="388"/>
      <c r="I22" s="389" t="s">
        <v>340</v>
      </c>
      <c r="J22" s="243"/>
      <c r="K22" s="243"/>
      <c r="L22" s="243"/>
      <c r="M22" s="349">
        <v>1500.0</v>
      </c>
      <c r="N22" s="350" t="s">
        <v>314</v>
      </c>
      <c r="O22" s="351">
        <v>100.0</v>
      </c>
      <c r="P22" s="352">
        <f t="shared" ref="P22:V22" si="18">ROUNDUP($O22/P$3)</f>
        <v>100</v>
      </c>
      <c r="Q22" s="353">
        <f t="shared" si="18"/>
        <v>50</v>
      </c>
      <c r="R22" s="354">
        <f t="shared" si="18"/>
        <v>34</v>
      </c>
      <c r="S22" s="355">
        <f t="shared" si="18"/>
        <v>20</v>
      </c>
      <c r="T22" s="352">
        <f t="shared" si="18"/>
        <v>13</v>
      </c>
      <c r="U22" s="353">
        <f t="shared" si="18"/>
        <v>8</v>
      </c>
      <c r="V22" s="356">
        <f t="shared" si="18"/>
        <v>5</v>
      </c>
      <c r="W22" s="357">
        <v>70.0</v>
      </c>
      <c r="X22" s="243"/>
      <c r="Y22" s="243"/>
      <c r="Z22" s="243"/>
      <c r="AA22" s="243"/>
      <c r="AB22" s="243"/>
      <c r="AC22" s="243"/>
      <c r="AD22" s="243"/>
      <c r="AE22" s="243"/>
      <c r="AF22" s="243"/>
      <c r="AG22" s="243"/>
      <c r="AH22" s="243"/>
      <c r="AI22" s="243"/>
      <c r="AJ22" s="243"/>
      <c r="AK22" s="243"/>
    </row>
    <row r="23">
      <c r="A23" s="246"/>
      <c r="B23" s="307" t="b">
        <v>1</v>
      </c>
      <c r="C23" s="308">
        <v>10000.0</v>
      </c>
      <c r="D23" s="309" t="s">
        <v>338</v>
      </c>
      <c r="E23" s="308">
        <v>4.0</v>
      </c>
      <c r="F23" s="310" t="s">
        <v>341</v>
      </c>
      <c r="G23" s="308">
        <v>825.0</v>
      </c>
      <c r="H23" s="388"/>
      <c r="I23" s="390" t="s">
        <v>340</v>
      </c>
      <c r="J23" s="243"/>
      <c r="K23" s="243"/>
      <c r="L23" s="243"/>
      <c r="M23" s="359">
        <v>750.0</v>
      </c>
      <c r="N23" s="360" t="s">
        <v>317</v>
      </c>
      <c r="O23" s="361">
        <v>200.0</v>
      </c>
      <c r="P23" s="362">
        <f t="shared" ref="P23:V23" si="19">ROUNDUP($O23/P$3)</f>
        <v>200</v>
      </c>
      <c r="Q23" s="363">
        <f t="shared" si="19"/>
        <v>100</v>
      </c>
      <c r="R23" s="364">
        <f t="shared" si="19"/>
        <v>67</v>
      </c>
      <c r="S23" s="365">
        <f t="shared" si="19"/>
        <v>40</v>
      </c>
      <c r="T23" s="362">
        <f t="shared" si="19"/>
        <v>25</v>
      </c>
      <c r="U23" s="363">
        <f t="shared" si="19"/>
        <v>16</v>
      </c>
      <c r="V23" s="366">
        <f t="shared" si="19"/>
        <v>10</v>
      </c>
      <c r="W23" s="367">
        <v>70.0</v>
      </c>
      <c r="X23" s="243"/>
      <c r="Y23" s="243"/>
      <c r="Z23" s="243"/>
      <c r="AA23" s="243"/>
      <c r="AB23" s="243"/>
      <c r="AC23" s="243"/>
      <c r="AD23" s="243"/>
      <c r="AE23" s="243"/>
      <c r="AF23" s="243"/>
      <c r="AG23" s="243"/>
      <c r="AH23" s="243"/>
      <c r="AI23" s="243"/>
      <c r="AJ23" s="243"/>
      <c r="AK23" s="243"/>
    </row>
    <row r="24">
      <c r="A24" s="246"/>
      <c r="B24" s="321" t="b">
        <v>1</v>
      </c>
      <c r="C24" s="322">
        <v>10000.0</v>
      </c>
      <c r="D24" s="323" t="s">
        <v>338</v>
      </c>
      <c r="E24" s="322">
        <v>4.0</v>
      </c>
      <c r="F24" s="324" t="s">
        <v>342</v>
      </c>
      <c r="G24" s="322">
        <v>825.0</v>
      </c>
      <c r="H24" s="388"/>
      <c r="I24" s="389" t="s">
        <v>340</v>
      </c>
      <c r="J24" s="243"/>
      <c r="K24" s="243"/>
      <c r="L24" s="243"/>
      <c r="M24" s="325">
        <v>750.0</v>
      </c>
      <c r="N24" s="326" t="s">
        <v>320</v>
      </c>
      <c r="O24" s="327">
        <v>200.0</v>
      </c>
      <c r="P24" s="328">
        <f t="shared" ref="P24:V24" si="20">ROUNDUP($O24/P$3)</f>
        <v>200</v>
      </c>
      <c r="Q24" s="329">
        <f t="shared" si="20"/>
        <v>100</v>
      </c>
      <c r="R24" s="330">
        <f t="shared" si="20"/>
        <v>67</v>
      </c>
      <c r="S24" s="331">
        <f t="shared" si="20"/>
        <v>40</v>
      </c>
      <c r="T24" s="328">
        <f t="shared" si="20"/>
        <v>25</v>
      </c>
      <c r="U24" s="329">
        <f t="shared" si="20"/>
        <v>16</v>
      </c>
      <c r="V24" s="332">
        <f t="shared" si="20"/>
        <v>10</v>
      </c>
      <c r="W24" s="337">
        <v>50.0</v>
      </c>
      <c r="X24" s="243"/>
      <c r="Y24" s="243"/>
      <c r="Z24" s="243"/>
      <c r="AA24" s="243"/>
      <c r="AB24" s="243"/>
      <c r="AC24" s="243"/>
      <c r="AD24" s="243"/>
      <c r="AE24" s="243"/>
      <c r="AF24" s="243"/>
      <c r="AG24" s="243"/>
      <c r="AH24" s="243"/>
      <c r="AI24" s="243"/>
      <c r="AJ24" s="243"/>
      <c r="AK24" s="243"/>
    </row>
    <row r="25">
      <c r="A25" s="246"/>
      <c r="B25" s="307" t="b">
        <v>1</v>
      </c>
      <c r="C25" s="308">
        <v>10000.0</v>
      </c>
      <c r="D25" s="309" t="s">
        <v>338</v>
      </c>
      <c r="E25" s="308">
        <v>4.0</v>
      </c>
      <c r="F25" s="310" t="s">
        <v>343</v>
      </c>
      <c r="G25" s="308">
        <v>825.0</v>
      </c>
      <c r="H25" s="388"/>
      <c r="I25" s="390" t="s">
        <v>340</v>
      </c>
      <c r="J25" s="243"/>
      <c r="K25" s="243"/>
      <c r="L25" s="243"/>
      <c r="M25" s="325">
        <v>750.0</v>
      </c>
      <c r="N25" s="326" t="s">
        <v>323</v>
      </c>
      <c r="O25" s="327">
        <v>200.0</v>
      </c>
      <c r="P25" s="328">
        <f t="shared" ref="P25:V25" si="21">ROUNDUP($O25/P$3)</f>
        <v>200</v>
      </c>
      <c r="Q25" s="329">
        <f t="shared" si="21"/>
        <v>100</v>
      </c>
      <c r="R25" s="330">
        <f t="shared" si="21"/>
        <v>67</v>
      </c>
      <c r="S25" s="331">
        <f t="shared" si="21"/>
        <v>40</v>
      </c>
      <c r="T25" s="328">
        <f t="shared" si="21"/>
        <v>25</v>
      </c>
      <c r="U25" s="329">
        <f t="shared" si="21"/>
        <v>16</v>
      </c>
      <c r="V25" s="332">
        <f t="shared" si="21"/>
        <v>10</v>
      </c>
      <c r="W25" s="333">
        <v>62.0</v>
      </c>
      <c r="X25" s="243"/>
      <c r="Y25" s="243"/>
      <c r="Z25" s="243"/>
      <c r="AA25" s="243"/>
      <c r="AB25" s="243"/>
      <c r="AC25" s="243"/>
      <c r="AD25" s="243"/>
      <c r="AE25" s="243"/>
      <c r="AF25" s="243"/>
      <c r="AG25" s="243"/>
      <c r="AH25" s="243"/>
      <c r="AI25" s="243"/>
      <c r="AJ25" s="243"/>
      <c r="AK25" s="243"/>
    </row>
    <row r="26">
      <c r="A26" s="246"/>
      <c r="B26" s="321" t="b">
        <v>1</v>
      </c>
      <c r="C26" s="322">
        <v>10000.0</v>
      </c>
      <c r="D26" s="323" t="s">
        <v>338</v>
      </c>
      <c r="E26" s="322">
        <v>12.0</v>
      </c>
      <c r="F26" s="324" t="s">
        <v>344</v>
      </c>
      <c r="G26" s="322">
        <v>825.0</v>
      </c>
      <c r="H26" s="388"/>
      <c r="I26" s="389" t="s">
        <v>340</v>
      </c>
      <c r="J26" s="243"/>
      <c r="K26" s="243"/>
      <c r="L26" s="243"/>
      <c r="M26" s="325">
        <v>750.0</v>
      </c>
      <c r="N26" s="326" t="s">
        <v>312</v>
      </c>
      <c r="O26" s="327">
        <v>200.0</v>
      </c>
      <c r="P26" s="328">
        <f t="shared" ref="P26:V26" si="22">ROUNDUP($O26/P$3)</f>
        <v>200</v>
      </c>
      <c r="Q26" s="329">
        <f t="shared" si="22"/>
        <v>100</v>
      </c>
      <c r="R26" s="330">
        <f t="shared" si="22"/>
        <v>67</v>
      </c>
      <c r="S26" s="331">
        <f t="shared" si="22"/>
        <v>40</v>
      </c>
      <c r="T26" s="328">
        <f t="shared" si="22"/>
        <v>25</v>
      </c>
      <c r="U26" s="329">
        <f t="shared" si="22"/>
        <v>16</v>
      </c>
      <c r="V26" s="332">
        <f t="shared" si="22"/>
        <v>10</v>
      </c>
      <c r="W26" s="333">
        <v>60.0</v>
      </c>
      <c r="X26" s="243"/>
      <c r="Y26" s="243"/>
      <c r="Z26" s="243"/>
      <c r="AA26" s="243"/>
      <c r="AB26" s="243"/>
      <c r="AC26" s="243"/>
      <c r="AD26" s="243"/>
      <c r="AE26" s="243"/>
      <c r="AF26" s="243"/>
      <c r="AG26" s="243"/>
      <c r="AH26" s="243"/>
      <c r="AI26" s="243"/>
      <c r="AJ26" s="243"/>
      <c r="AK26" s="243"/>
    </row>
    <row r="27">
      <c r="A27" s="246"/>
      <c r="B27" s="307" t="b">
        <v>1</v>
      </c>
      <c r="C27" s="308">
        <v>10000.0</v>
      </c>
      <c r="D27" s="309" t="s">
        <v>338</v>
      </c>
      <c r="E27" s="308">
        <v>12.0</v>
      </c>
      <c r="F27" s="310" t="s">
        <v>345</v>
      </c>
      <c r="G27" s="308">
        <v>825.0</v>
      </c>
      <c r="H27" s="391"/>
      <c r="I27" s="390" t="s">
        <v>340</v>
      </c>
      <c r="J27" s="243"/>
      <c r="K27" s="243"/>
      <c r="L27" s="243"/>
      <c r="M27" s="325">
        <v>750.0</v>
      </c>
      <c r="N27" s="326" t="s">
        <v>329</v>
      </c>
      <c r="O27" s="327">
        <v>200.0</v>
      </c>
      <c r="P27" s="328">
        <f t="shared" ref="P27:V27" si="23">ROUNDUP($O27/P$3)</f>
        <v>200</v>
      </c>
      <c r="Q27" s="329">
        <f t="shared" si="23"/>
        <v>100</v>
      </c>
      <c r="R27" s="330">
        <f t="shared" si="23"/>
        <v>67</v>
      </c>
      <c r="S27" s="331">
        <f t="shared" si="23"/>
        <v>40</v>
      </c>
      <c r="T27" s="328">
        <f t="shared" si="23"/>
        <v>25</v>
      </c>
      <c r="U27" s="329">
        <f t="shared" si="23"/>
        <v>16</v>
      </c>
      <c r="V27" s="332">
        <f t="shared" si="23"/>
        <v>10</v>
      </c>
      <c r="W27" s="333">
        <v>60.0</v>
      </c>
      <c r="X27" s="243"/>
      <c r="Y27" s="243"/>
      <c r="Z27" s="243"/>
      <c r="AA27" s="243"/>
      <c r="AB27" s="243"/>
      <c r="AC27" s="243"/>
      <c r="AD27" s="243"/>
      <c r="AE27" s="243"/>
      <c r="AF27" s="243"/>
      <c r="AG27" s="243"/>
      <c r="AH27" s="243"/>
      <c r="AI27" s="243"/>
      <c r="AJ27" s="243"/>
      <c r="AK27" s="243"/>
    </row>
    <row r="28">
      <c r="A28" s="246"/>
      <c r="B28" s="321" t="b">
        <v>1</v>
      </c>
      <c r="C28" s="322">
        <v>10000.0</v>
      </c>
      <c r="D28" s="323" t="s">
        <v>338</v>
      </c>
      <c r="E28" s="322">
        <v>2.0</v>
      </c>
      <c r="F28" s="324" t="s">
        <v>346</v>
      </c>
      <c r="G28" s="322">
        <v>825.0</v>
      </c>
      <c r="H28" s="392"/>
      <c r="I28" s="393" t="s">
        <v>347</v>
      </c>
      <c r="J28" s="243"/>
      <c r="K28" s="243"/>
      <c r="L28" s="243"/>
      <c r="M28" s="394">
        <v>750.0</v>
      </c>
      <c r="N28" s="395" t="s">
        <v>331</v>
      </c>
      <c r="O28" s="396">
        <v>200.0</v>
      </c>
      <c r="P28" s="397">
        <f t="shared" ref="P28:V28" si="24">ROUNDUP($O28/P$3)</f>
        <v>200</v>
      </c>
      <c r="Q28" s="398">
        <f t="shared" si="24"/>
        <v>100</v>
      </c>
      <c r="R28" s="399">
        <f t="shared" si="24"/>
        <v>67</v>
      </c>
      <c r="S28" s="400">
        <f t="shared" si="24"/>
        <v>40</v>
      </c>
      <c r="T28" s="397">
        <f t="shared" si="24"/>
        <v>25</v>
      </c>
      <c r="U28" s="398">
        <f t="shared" si="24"/>
        <v>16</v>
      </c>
      <c r="V28" s="401">
        <f t="shared" si="24"/>
        <v>10</v>
      </c>
      <c r="W28" s="402">
        <v>58.0</v>
      </c>
      <c r="X28" s="243"/>
      <c r="Y28" s="243"/>
      <c r="Z28" s="243"/>
      <c r="AA28" s="243"/>
      <c r="AB28" s="243"/>
      <c r="AC28" s="243"/>
      <c r="AD28" s="243"/>
      <c r="AE28" s="243"/>
      <c r="AF28" s="243"/>
      <c r="AG28" s="243"/>
      <c r="AH28" s="243"/>
      <c r="AI28" s="243"/>
      <c r="AJ28" s="243"/>
      <c r="AK28" s="243"/>
    </row>
    <row r="29">
      <c r="A29" s="246"/>
      <c r="B29" s="307" t="b">
        <v>1</v>
      </c>
      <c r="C29" s="308">
        <v>10000.0</v>
      </c>
      <c r="D29" s="309" t="s">
        <v>338</v>
      </c>
      <c r="E29" s="308">
        <v>6.0</v>
      </c>
      <c r="F29" s="310" t="s">
        <v>348</v>
      </c>
      <c r="G29" s="308">
        <v>825.0</v>
      </c>
      <c r="H29" s="392"/>
      <c r="I29" s="403" t="s">
        <v>347</v>
      </c>
      <c r="J29" s="243"/>
      <c r="K29" s="243"/>
      <c r="L29" s="243"/>
      <c r="M29" s="243"/>
      <c r="N29" s="243"/>
      <c r="O29" s="243"/>
      <c r="P29" s="243"/>
      <c r="Q29" s="243"/>
      <c r="R29" s="243"/>
      <c r="S29" s="243"/>
      <c r="T29" s="243"/>
      <c r="U29" s="243"/>
      <c r="V29" s="243"/>
      <c r="W29" s="274"/>
      <c r="X29" s="243"/>
      <c r="Y29" s="243"/>
      <c r="Z29" s="243"/>
      <c r="AA29" s="243"/>
      <c r="AB29" s="243"/>
      <c r="AC29" s="243"/>
      <c r="AD29" s="243"/>
      <c r="AE29" s="243"/>
      <c r="AF29" s="243"/>
      <c r="AG29" s="243"/>
      <c r="AH29" s="243"/>
      <c r="AI29" s="243"/>
      <c r="AJ29" s="243"/>
      <c r="AK29" s="243"/>
    </row>
    <row r="30">
      <c r="A30" s="246"/>
      <c r="B30" s="321" t="b">
        <v>1</v>
      </c>
      <c r="C30" s="322">
        <v>10000.0</v>
      </c>
      <c r="D30" s="323" t="s">
        <v>349</v>
      </c>
      <c r="E30" s="322">
        <v>4000.0</v>
      </c>
      <c r="F30" s="324" t="s">
        <v>325</v>
      </c>
      <c r="G30" s="322">
        <v>825.0</v>
      </c>
      <c r="H30" s="388"/>
      <c r="I30" s="389" t="s">
        <v>340</v>
      </c>
      <c r="J30" s="243"/>
      <c r="K30" s="243"/>
      <c r="L30" s="243"/>
      <c r="M30" s="243"/>
      <c r="N30" s="404" t="s">
        <v>350</v>
      </c>
      <c r="O30" s="19"/>
      <c r="P30" s="19"/>
      <c r="Q30" s="19"/>
      <c r="R30" s="19"/>
      <c r="S30" s="19"/>
      <c r="T30" s="19"/>
      <c r="U30" s="19"/>
      <c r="V30" s="20"/>
      <c r="W30" s="274"/>
      <c r="X30" s="243"/>
      <c r="Y30" s="243"/>
      <c r="Z30" s="243"/>
      <c r="AA30" s="243"/>
      <c r="AB30" s="243"/>
      <c r="AC30" s="243"/>
      <c r="AD30" s="243"/>
      <c r="AE30" s="243"/>
      <c r="AF30" s="243"/>
      <c r="AG30" s="243"/>
      <c r="AH30" s="243"/>
      <c r="AI30" s="243"/>
      <c r="AJ30" s="243"/>
      <c r="AK30" s="243"/>
    </row>
    <row r="31">
      <c r="A31" s="246"/>
      <c r="B31" s="307" t="b">
        <v>1</v>
      </c>
      <c r="C31" s="308">
        <v>10000.0</v>
      </c>
      <c r="D31" s="309" t="s">
        <v>349</v>
      </c>
      <c r="E31" s="308">
        <v>2600.0</v>
      </c>
      <c r="F31" s="310" t="s">
        <v>351</v>
      </c>
      <c r="G31" s="308">
        <v>825.0</v>
      </c>
      <c r="H31" s="388"/>
      <c r="I31" s="390" t="s">
        <v>340</v>
      </c>
      <c r="J31" s="243"/>
      <c r="K31" s="243"/>
      <c r="L31" s="243"/>
      <c r="M31" s="243"/>
      <c r="N31" s="405"/>
      <c r="O31" s="406"/>
      <c r="P31" s="407" t="s">
        <v>352</v>
      </c>
      <c r="U31" s="406"/>
      <c r="V31" s="225"/>
      <c r="W31" s="274"/>
      <c r="X31" s="243"/>
      <c r="Y31" s="243"/>
      <c r="Z31" s="243"/>
      <c r="AA31" s="243"/>
      <c r="AB31" s="243"/>
      <c r="AC31" s="243"/>
      <c r="AD31" s="243"/>
      <c r="AE31" s="243"/>
      <c r="AF31" s="243"/>
      <c r="AG31" s="243"/>
      <c r="AH31" s="243"/>
      <c r="AI31" s="243"/>
      <c r="AJ31" s="243"/>
      <c r="AK31" s="243"/>
    </row>
    <row r="32">
      <c r="A32" s="246"/>
      <c r="B32" s="321" t="b">
        <v>1</v>
      </c>
      <c r="C32" s="322">
        <v>8800.0</v>
      </c>
      <c r="D32" s="323" t="s">
        <v>349</v>
      </c>
      <c r="E32" s="322">
        <v>2000.0</v>
      </c>
      <c r="F32" s="324" t="s">
        <v>351</v>
      </c>
      <c r="G32" s="322">
        <v>725.0</v>
      </c>
      <c r="H32" s="392"/>
      <c r="I32" s="393" t="s">
        <v>340</v>
      </c>
      <c r="J32" s="243"/>
      <c r="K32" s="243"/>
      <c r="L32" s="243"/>
      <c r="M32" s="243"/>
      <c r="N32" s="102"/>
      <c r="P32" s="408" t="s">
        <v>99</v>
      </c>
      <c r="Q32" s="408" t="s">
        <v>88</v>
      </c>
      <c r="R32" s="408" t="s">
        <v>68</v>
      </c>
      <c r="S32" s="408" t="s">
        <v>54</v>
      </c>
      <c r="T32" s="408" t="s">
        <v>44</v>
      </c>
      <c r="V32" s="225"/>
      <c r="W32" s="274"/>
      <c r="X32" s="243"/>
      <c r="Y32" s="243"/>
      <c r="Z32" s="243"/>
      <c r="AA32" s="243"/>
      <c r="AB32" s="243"/>
      <c r="AC32" s="243"/>
      <c r="AD32" s="243"/>
      <c r="AE32" s="243"/>
      <c r="AF32" s="243"/>
      <c r="AG32" s="243"/>
      <c r="AH32" s="243"/>
      <c r="AI32" s="243"/>
      <c r="AJ32" s="243"/>
      <c r="AK32" s="243"/>
    </row>
    <row r="33">
      <c r="A33" s="246"/>
      <c r="B33" s="374" t="b">
        <v>1</v>
      </c>
      <c r="C33" s="345">
        <v>8000.0</v>
      </c>
      <c r="D33" s="346" t="s">
        <v>349</v>
      </c>
      <c r="E33" s="345">
        <v>32000.0</v>
      </c>
      <c r="F33" s="347" t="s">
        <v>330</v>
      </c>
      <c r="G33" s="345" t="s">
        <v>51</v>
      </c>
      <c r="H33" s="392"/>
      <c r="I33" s="409"/>
      <c r="J33" s="243"/>
      <c r="K33" s="243"/>
      <c r="L33" s="243"/>
      <c r="M33" s="243"/>
      <c r="N33" s="410" t="s">
        <v>353</v>
      </c>
      <c r="O33" s="411" t="s">
        <v>354</v>
      </c>
      <c r="P33" s="22"/>
      <c r="Q33" s="22"/>
      <c r="R33" s="22"/>
      <c r="S33" s="22"/>
      <c r="T33" s="22"/>
      <c r="U33" s="412" t="s">
        <v>355</v>
      </c>
      <c r="V33" s="23"/>
      <c r="W33" s="274"/>
      <c r="X33" s="243"/>
      <c r="Y33" s="243"/>
      <c r="Z33" s="243"/>
      <c r="AA33" s="243"/>
      <c r="AB33" s="243"/>
      <c r="AC33" s="243"/>
      <c r="AD33" s="243"/>
      <c r="AE33" s="243"/>
      <c r="AF33" s="243"/>
      <c r="AG33" s="243"/>
      <c r="AH33" s="243"/>
      <c r="AI33" s="243"/>
      <c r="AJ33" s="243"/>
      <c r="AK33" s="243"/>
    </row>
    <row r="34">
      <c r="A34" s="246"/>
      <c r="B34" s="368" t="b">
        <v>1</v>
      </c>
      <c r="C34" s="341">
        <v>8000.0</v>
      </c>
      <c r="D34" s="342" t="s">
        <v>349</v>
      </c>
      <c r="E34" s="341">
        <v>3000.0</v>
      </c>
      <c r="F34" s="343" t="s">
        <v>325</v>
      </c>
      <c r="G34" s="341">
        <v>660.0</v>
      </c>
      <c r="H34" s="413"/>
      <c r="I34" s="414"/>
      <c r="J34" s="243"/>
      <c r="K34" s="243"/>
      <c r="L34" s="243"/>
      <c r="M34" s="243"/>
      <c r="N34" s="415">
        <v>10000.0</v>
      </c>
      <c r="O34" s="416"/>
      <c r="P34" s="417">
        <v>4400.0</v>
      </c>
      <c r="Q34" s="417">
        <v>3080.0</v>
      </c>
      <c r="R34" s="417">
        <v>1980.0</v>
      </c>
      <c r="S34" s="417">
        <v>1320.0</v>
      </c>
      <c r="T34" s="417"/>
      <c r="U34" s="418">
        <v>12000.0</v>
      </c>
      <c r="V34" s="225"/>
      <c r="W34" s="274"/>
      <c r="X34" s="243"/>
      <c r="Y34" s="243"/>
      <c r="Z34" s="243"/>
      <c r="AA34" s="243"/>
      <c r="AB34" s="243"/>
      <c r="AC34" s="243"/>
      <c r="AD34" s="243"/>
      <c r="AE34" s="243"/>
      <c r="AF34" s="243"/>
      <c r="AG34" s="243"/>
      <c r="AH34" s="243"/>
      <c r="AI34" s="243"/>
      <c r="AJ34" s="243"/>
      <c r="AK34" s="243"/>
    </row>
    <row r="35">
      <c r="A35" s="246"/>
      <c r="B35" s="374" t="b">
        <v>1</v>
      </c>
      <c r="C35" s="345">
        <v>8000.0</v>
      </c>
      <c r="D35" s="346" t="s">
        <v>349</v>
      </c>
      <c r="E35" s="345">
        <v>110000.0</v>
      </c>
      <c r="F35" s="347" t="s">
        <v>315</v>
      </c>
      <c r="G35" s="345">
        <v>660.0</v>
      </c>
      <c r="H35" s="413"/>
      <c r="I35" s="419" t="s">
        <v>356</v>
      </c>
      <c r="J35" s="243"/>
      <c r="K35" s="243"/>
      <c r="L35" s="243"/>
      <c r="M35" s="243"/>
      <c r="N35" s="420">
        <v>10000.0</v>
      </c>
      <c r="O35" s="421" t="s">
        <v>357</v>
      </c>
      <c r="P35" s="422">
        <v>825.0</v>
      </c>
      <c r="Q35" s="422">
        <v>575.0</v>
      </c>
      <c r="R35" s="422">
        <v>370.0</v>
      </c>
      <c r="S35" s="422">
        <v>245.0</v>
      </c>
      <c r="T35" s="422"/>
      <c r="U35" s="423" t="s">
        <v>176</v>
      </c>
      <c r="V35" s="225"/>
      <c r="W35" s="274"/>
      <c r="X35" s="243"/>
      <c r="Y35" s="243"/>
      <c r="Z35" s="243"/>
      <c r="AA35" s="243"/>
      <c r="AB35" s="243"/>
      <c r="AC35" s="243"/>
      <c r="AD35" s="243"/>
      <c r="AE35" s="243"/>
      <c r="AF35" s="243"/>
      <c r="AG35" s="243"/>
      <c r="AH35" s="243"/>
      <c r="AI35" s="243"/>
      <c r="AJ35" s="243"/>
      <c r="AK35" s="243"/>
    </row>
    <row r="36">
      <c r="A36" s="246"/>
      <c r="B36" s="368" t="b">
        <v>1</v>
      </c>
      <c r="C36" s="424">
        <v>8000.0</v>
      </c>
      <c r="D36" s="425" t="s">
        <v>349</v>
      </c>
      <c r="E36" s="424">
        <v>14000.0</v>
      </c>
      <c r="F36" s="426" t="s">
        <v>218</v>
      </c>
      <c r="G36" s="341">
        <v>660.0</v>
      </c>
      <c r="H36" s="413"/>
      <c r="I36" s="427" t="s">
        <v>358</v>
      </c>
      <c r="J36" s="243"/>
      <c r="K36" s="243"/>
      <c r="L36" s="243"/>
      <c r="M36" s="243"/>
      <c r="N36" s="428">
        <v>8000.0</v>
      </c>
      <c r="O36" s="429"/>
      <c r="P36" s="430">
        <v>660.0</v>
      </c>
      <c r="Q36" s="430">
        <v>460.0</v>
      </c>
      <c r="R36" s="430">
        <v>295.0</v>
      </c>
      <c r="S36" s="430">
        <v>195.0</v>
      </c>
      <c r="T36" s="430"/>
      <c r="U36" s="431" t="s">
        <v>176</v>
      </c>
      <c r="V36" s="225"/>
      <c r="W36" s="274"/>
      <c r="X36" s="243"/>
      <c r="Y36" s="243"/>
      <c r="Z36" s="243"/>
      <c r="AA36" s="243"/>
      <c r="AB36" s="243"/>
      <c r="AC36" s="243"/>
      <c r="AD36" s="243"/>
      <c r="AE36" s="243"/>
      <c r="AF36" s="243"/>
      <c r="AG36" s="243"/>
      <c r="AH36" s="243"/>
      <c r="AI36" s="243"/>
      <c r="AJ36" s="243"/>
      <c r="AK36" s="243"/>
    </row>
    <row r="37">
      <c r="A37" s="246"/>
      <c r="B37" s="374" t="b">
        <v>1</v>
      </c>
      <c r="C37" s="345">
        <v>8000.0</v>
      </c>
      <c r="D37" s="346" t="s">
        <v>349</v>
      </c>
      <c r="E37" s="345">
        <v>30.0</v>
      </c>
      <c r="F37" s="432" t="s">
        <v>359</v>
      </c>
      <c r="G37" s="345">
        <v>660.0</v>
      </c>
      <c r="H37" s="413"/>
      <c r="I37" s="414"/>
      <c r="J37" s="243"/>
      <c r="K37" s="243"/>
      <c r="L37" s="243"/>
      <c r="M37" s="243"/>
      <c r="N37" s="420">
        <v>6000.0</v>
      </c>
      <c r="O37" s="421"/>
      <c r="P37" s="422">
        <v>495.0</v>
      </c>
      <c r="Q37" s="422"/>
      <c r="R37" s="422">
        <v>220.0</v>
      </c>
      <c r="S37" s="422"/>
      <c r="T37" s="422"/>
      <c r="U37" s="423"/>
      <c r="V37" s="225"/>
      <c r="W37" s="274"/>
      <c r="X37" s="243"/>
      <c r="Y37" s="243"/>
      <c r="Z37" s="243"/>
      <c r="AA37" s="243"/>
      <c r="AB37" s="243"/>
      <c r="AC37" s="243"/>
      <c r="AD37" s="243"/>
      <c r="AE37" s="243"/>
      <c r="AF37" s="243"/>
      <c r="AG37" s="243"/>
      <c r="AH37" s="243"/>
      <c r="AI37" s="243"/>
      <c r="AJ37" s="243"/>
      <c r="AK37" s="243"/>
    </row>
    <row r="38">
      <c r="A38" s="246"/>
      <c r="B38" s="368" t="b">
        <v>1</v>
      </c>
      <c r="C38" s="341">
        <v>8000.0</v>
      </c>
      <c r="D38" s="342" t="s">
        <v>349</v>
      </c>
      <c r="E38" s="341">
        <v>12000.0</v>
      </c>
      <c r="F38" s="343" t="s">
        <v>360</v>
      </c>
      <c r="G38" s="341">
        <v>660.0</v>
      </c>
      <c r="H38" s="413"/>
      <c r="I38" s="414"/>
      <c r="J38" s="243"/>
      <c r="K38" s="243"/>
      <c r="L38" s="243"/>
      <c r="M38" s="243"/>
      <c r="N38" s="420">
        <v>4400.0</v>
      </c>
      <c r="O38" s="421" t="s">
        <v>357</v>
      </c>
      <c r="P38" s="422">
        <v>365.0</v>
      </c>
      <c r="Q38" s="422"/>
      <c r="R38" s="422">
        <v>160.0</v>
      </c>
      <c r="S38" s="422"/>
      <c r="T38" s="422"/>
      <c r="U38" s="423" t="s">
        <v>176</v>
      </c>
      <c r="V38" s="225"/>
      <c r="W38" s="274"/>
      <c r="X38" s="243"/>
      <c r="Y38" s="243"/>
      <c r="Z38" s="243"/>
      <c r="AA38" s="243"/>
      <c r="AB38" s="243"/>
      <c r="AC38" s="243"/>
      <c r="AD38" s="243"/>
      <c r="AE38" s="243"/>
      <c r="AF38" s="243"/>
      <c r="AG38" s="243"/>
      <c r="AH38" s="243"/>
      <c r="AI38" s="243"/>
      <c r="AJ38" s="243"/>
      <c r="AK38" s="243"/>
    </row>
    <row r="39">
      <c r="A39" s="246"/>
      <c r="B39" s="374" t="b">
        <v>1</v>
      </c>
      <c r="C39" s="345">
        <v>8000.0</v>
      </c>
      <c r="D39" s="346" t="s">
        <v>349</v>
      </c>
      <c r="E39" s="345">
        <v>2000.0</v>
      </c>
      <c r="F39" s="347" t="s">
        <v>361</v>
      </c>
      <c r="G39" s="345">
        <v>660.0</v>
      </c>
      <c r="H39" s="413"/>
      <c r="I39" s="414"/>
      <c r="J39" s="243"/>
      <c r="K39" s="243"/>
      <c r="L39" s="243"/>
      <c r="M39" s="243"/>
      <c r="N39" s="428">
        <v>4000.0</v>
      </c>
      <c r="O39" s="429"/>
      <c r="P39" s="430">
        <v>330.0</v>
      </c>
      <c r="Q39" s="430">
        <v>230.0</v>
      </c>
      <c r="R39" s="430">
        <v>150.0</v>
      </c>
      <c r="S39" s="430">
        <v>100.0</v>
      </c>
      <c r="T39" s="430"/>
      <c r="U39" s="431" t="s">
        <v>176</v>
      </c>
      <c r="V39" s="225"/>
      <c r="W39" s="274"/>
      <c r="X39" s="243"/>
      <c r="Y39" s="243"/>
      <c r="Z39" s="243"/>
      <c r="AA39" s="243"/>
      <c r="AB39" s="243"/>
      <c r="AC39" s="243"/>
      <c r="AD39" s="243"/>
      <c r="AE39" s="243"/>
      <c r="AF39" s="243"/>
      <c r="AG39" s="243"/>
      <c r="AH39" s="243"/>
      <c r="AI39" s="243"/>
      <c r="AJ39" s="243"/>
      <c r="AK39" s="243"/>
    </row>
    <row r="40">
      <c r="A40" s="243"/>
      <c r="B40" s="368" t="b">
        <v>1</v>
      </c>
      <c r="C40" s="341">
        <v>8000.0</v>
      </c>
      <c r="D40" s="342" t="s">
        <v>349</v>
      </c>
      <c r="E40" s="341">
        <v>4200.0</v>
      </c>
      <c r="F40" s="343" t="s">
        <v>178</v>
      </c>
      <c r="G40" s="341">
        <v>660.0</v>
      </c>
      <c r="H40" s="413"/>
      <c r="I40" s="414"/>
      <c r="J40" s="243"/>
      <c r="K40" s="243"/>
      <c r="L40" s="243"/>
      <c r="M40" s="243"/>
      <c r="N40" s="420">
        <v>3000.0</v>
      </c>
      <c r="O40" s="421"/>
      <c r="P40" s="422">
        <v>250.0</v>
      </c>
      <c r="Q40" s="422"/>
      <c r="R40" s="422"/>
      <c r="S40" s="422"/>
      <c r="T40" s="422"/>
      <c r="U40" s="423" t="s">
        <v>176</v>
      </c>
      <c r="V40" s="225"/>
      <c r="W40" s="274"/>
      <c r="X40" s="243"/>
      <c r="Y40" s="243"/>
      <c r="Z40" s="243"/>
      <c r="AA40" s="243"/>
      <c r="AB40" s="243"/>
      <c r="AC40" s="243"/>
      <c r="AD40" s="243"/>
      <c r="AE40" s="243"/>
      <c r="AF40" s="243"/>
      <c r="AG40" s="243"/>
      <c r="AH40" s="243"/>
      <c r="AI40" s="243"/>
      <c r="AJ40" s="243"/>
      <c r="AK40" s="243"/>
    </row>
    <row r="41">
      <c r="A41" s="243"/>
      <c r="B41" s="374" t="b">
        <v>1</v>
      </c>
      <c r="C41" s="345">
        <v>6000.0</v>
      </c>
      <c r="D41" s="346" t="s">
        <v>338</v>
      </c>
      <c r="E41" s="345">
        <v>2.0</v>
      </c>
      <c r="F41" s="347" t="s">
        <v>362</v>
      </c>
      <c r="G41" s="345">
        <v>495.0</v>
      </c>
      <c r="H41" s="413"/>
      <c r="I41" s="414"/>
      <c r="J41" s="243"/>
      <c r="K41" s="243"/>
      <c r="L41" s="243"/>
      <c r="M41" s="243"/>
      <c r="N41" s="420">
        <v>2200.0</v>
      </c>
      <c r="O41" s="421" t="s">
        <v>357</v>
      </c>
      <c r="P41" s="422">
        <v>180.0</v>
      </c>
      <c r="Q41" s="422">
        <v>125.0</v>
      </c>
      <c r="R41" s="422"/>
      <c r="S41" s="422"/>
      <c r="T41" s="422"/>
      <c r="U41" s="423" t="s">
        <v>176</v>
      </c>
      <c r="V41" s="225"/>
      <c r="W41" s="274"/>
      <c r="X41" s="243"/>
      <c r="Y41" s="243"/>
      <c r="Z41" s="243"/>
      <c r="AA41" s="243"/>
      <c r="AB41" s="243"/>
      <c r="AC41" s="243"/>
      <c r="AD41" s="243"/>
      <c r="AE41" s="243"/>
      <c r="AF41" s="243"/>
      <c r="AG41" s="243"/>
      <c r="AH41" s="243"/>
      <c r="AI41" s="243"/>
      <c r="AJ41" s="243"/>
      <c r="AK41" s="243"/>
    </row>
    <row r="42">
      <c r="A42" s="243"/>
      <c r="B42" s="368" t="b">
        <v>1</v>
      </c>
      <c r="C42" s="341">
        <v>6000.0</v>
      </c>
      <c r="D42" s="342" t="s">
        <v>338</v>
      </c>
      <c r="E42" s="341">
        <v>2.0</v>
      </c>
      <c r="F42" s="343" t="s">
        <v>363</v>
      </c>
      <c r="G42" s="341">
        <v>495.0</v>
      </c>
      <c r="H42" s="413"/>
      <c r="I42" s="414"/>
      <c r="J42" s="243"/>
      <c r="K42" s="243"/>
      <c r="L42" s="243"/>
      <c r="M42" s="243"/>
      <c r="N42" s="428" t="s">
        <v>364</v>
      </c>
      <c r="O42" s="429"/>
      <c r="P42" s="430">
        <v>165.0</v>
      </c>
      <c r="Q42" s="430">
        <v>115.0</v>
      </c>
      <c r="R42" s="430">
        <v>75.0</v>
      </c>
      <c r="S42" s="430">
        <v>50.0</v>
      </c>
      <c r="T42" s="430"/>
      <c r="U42" s="431" t="s">
        <v>176</v>
      </c>
      <c r="V42" s="225"/>
      <c r="W42" s="274"/>
      <c r="X42" s="243"/>
      <c r="Y42" s="243"/>
      <c r="Z42" s="243"/>
      <c r="AA42" s="243"/>
      <c r="AB42" s="243"/>
      <c r="AC42" s="243"/>
      <c r="AD42" s="243"/>
      <c r="AE42" s="243"/>
      <c r="AF42" s="243"/>
      <c r="AG42" s="243"/>
      <c r="AH42" s="243"/>
      <c r="AI42" s="243"/>
      <c r="AJ42" s="243"/>
      <c r="AK42" s="243"/>
    </row>
    <row r="43">
      <c r="A43" s="243"/>
      <c r="B43" s="374" t="b">
        <v>1</v>
      </c>
      <c r="C43" s="345">
        <v>5000.0</v>
      </c>
      <c r="D43" s="346" t="s">
        <v>338</v>
      </c>
      <c r="E43" s="345">
        <v>80.0</v>
      </c>
      <c r="F43" s="432" t="s">
        <v>365</v>
      </c>
      <c r="G43" s="392"/>
      <c r="H43" s="392"/>
      <c r="I43" s="409"/>
      <c r="J43" s="243"/>
      <c r="K43" s="243"/>
      <c r="L43" s="243"/>
      <c r="M43" s="243"/>
      <c r="N43" s="433" t="s">
        <v>366</v>
      </c>
      <c r="O43" s="434" t="s">
        <v>176</v>
      </c>
      <c r="P43" s="435" t="s">
        <v>176</v>
      </c>
      <c r="Q43" s="435" t="s">
        <v>176</v>
      </c>
      <c r="R43" s="435" t="s">
        <v>176</v>
      </c>
      <c r="S43" s="435" t="s">
        <v>176</v>
      </c>
      <c r="T43" s="435" t="s">
        <v>176</v>
      </c>
      <c r="U43" s="436" t="s">
        <v>176</v>
      </c>
      <c r="V43" s="225"/>
      <c r="W43" s="274"/>
      <c r="X43" s="243"/>
      <c r="Y43" s="243"/>
      <c r="Z43" s="243"/>
      <c r="AA43" s="243"/>
      <c r="AB43" s="243"/>
      <c r="AC43" s="243"/>
      <c r="AD43" s="243"/>
      <c r="AE43" s="243"/>
      <c r="AF43" s="243"/>
      <c r="AG43" s="243"/>
      <c r="AH43" s="243"/>
      <c r="AI43" s="243"/>
      <c r="AJ43" s="243"/>
      <c r="AK43" s="243"/>
    </row>
    <row r="44">
      <c r="A44" s="243"/>
      <c r="B44" s="368" t="b">
        <v>1</v>
      </c>
      <c r="C44" s="341">
        <v>5000.0</v>
      </c>
      <c r="D44" s="342" t="s">
        <v>338</v>
      </c>
      <c r="E44" s="341">
        <v>3.0</v>
      </c>
      <c r="F44" s="437" t="s">
        <v>367</v>
      </c>
      <c r="G44" s="392"/>
      <c r="H44" s="392"/>
      <c r="I44" s="409"/>
      <c r="J44" s="243"/>
      <c r="K44" s="243"/>
      <c r="L44" s="243"/>
      <c r="M44" s="243"/>
      <c r="N44" s="438" t="s">
        <v>368</v>
      </c>
      <c r="O44" s="22"/>
      <c r="P44" s="22"/>
      <c r="Q44" s="22"/>
      <c r="R44" s="22"/>
      <c r="S44" s="22"/>
      <c r="T44" s="22"/>
      <c r="U44" s="22"/>
      <c r="V44" s="23"/>
      <c r="W44" s="274"/>
      <c r="X44" s="243"/>
      <c r="Y44" s="243"/>
      <c r="Z44" s="243"/>
      <c r="AA44" s="243"/>
      <c r="AB44" s="243"/>
      <c r="AC44" s="243"/>
      <c r="AD44" s="243"/>
      <c r="AE44" s="243"/>
      <c r="AF44" s="243"/>
      <c r="AG44" s="243"/>
      <c r="AH44" s="243"/>
      <c r="AI44" s="243"/>
      <c r="AJ44" s="243"/>
      <c r="AK44" s="243"/>
    </row>
    <row r="45">
      <c r="A45" s="243"/>
      <c r="B45" s="374" t="b">
        <v>1</v>
      </c>
      <c r="C45" s="345">
        <v>5000.0</v>
      </c>
      <c r="D45" s="346" t="s">
        <v>369</v>
      </c>
      <c r="E45" s="345">
        <v>1600.0</v>
      </c>
      <c r="F45" s="432" t="s">
        <v>370</v>
      </c>
      <c r="G45" s="392"/>
      <c r="H45" s="413"/>
      <c r="I45" s="414"/>
      <c r="J45" s="243"/>
      <c r="K45" s="243"/>
      <c r="L45" s="243"/>
      <c r="M45" s="243"/>
      <c r="N45" s="243"/>
      <c r="O45" s="243"/>
      <c r="P45" s="243"/>
      <c r="Q45" s="243"/>
      <c r="R45" s="243"/>
      <c r="S45" s="243"/>
      <c r="T45" s="243"/>
      <c r="U45" s="243"/>
      <c r="V45" s="243"/>
      <c r="W45" s="274"/>
      <c r="X45" s="243"/>
      <c r="Y45" s="243"/>
      <c r="Z45" s="243"/>
      <c r="AA45" s="243"/>
      <c r="AB45" s="243"/>
      <c r="AC45" s="243"/>
      <c r="AD45" s="243"/>
      <c r="AE45" s="243"/>
      <c r="AF45" s="243"/>
      <c r="AG45" s="243"/>
      <c r="AH45" s="243"/>
      <c r="AI45" s="243"/>
      <c r="AJ45" s="243"/>
      <c r="AK45" s="243"/>
    </row>
    <row r="46">
      <c r="A46" s="243"/>
      <c r="B46" s="368" t="b">
        <v>1</v>
      </c>
      <c r="C46" s="341">
        <v>5000.0</v>
      </c>
      <c r="D46" s="342" t="s">
        <v>369</v>
      </c>
      <c r="E46" s="341">
        <v>1600.0</v>
      </c>
      <c r="F46" s="437" t="s">
        <v>371</v>
      </c>
      <c r="G46" s="392"/>
      <c r="H46" s="413"/>
      <c r="I46" s="414"/>
      <c r="J46" s="243"/>
      <c r="K46" s="243"/>
      <c r="L46" s="243"/>
      <c r="M46" s="243"/>
      <c r="N46" s="410" t="s">
        <v>372</v>
      </c>
      <c r="O46" s="410" t="s">
        <v>373</v>
      </c>
      <c r="P46" s="243"/>
      <c r="Q46" s="243"/>
      <c r="R46" s="243"/>
      <c r="S46" s="243"/>
      <c r="T46" s="243"/>
      <c r="U46" s="243"/>
      <c r="V46" s="243"/>
      <c r="W46" s="274"/>
      <c r="X46" s="243"/>
      <c r="Y46" s="243"/>
      <c r="Z46" s="243"/>
      <c r="AA46" s="243"/>
      <c r="AB46" s="243"/>
      <c r="AC46" s="243"/>
      <c r="AD46" s="243"/>
      <c r="AE46" s="243"/>
      <c r="AF46" s="243"/>
      <c r="AG46" s="243"/>
      <c r="AH46" s="243"/>
      <c r="AI46" s="243"/>
      <c r="AJ46" s="243"/>
      <c r="AK46" s="243"/>
    </row>
    <row r="47">
      <c r="A47" s="243"/>
      <c r="B47" s="374" t="b">
        <v>1</v>
      </c>
      <c r="C47" s="345">
        <v>5000.0</v>
      </c>
      <c r="D47" s="346" t="s">
        <v>369</v>
      </c>
      <c r="E47" s="345">
        <v>1600.0</v>
      </c>
      <c r="F47" s="432" t="s">
        <v>374</v>
      </c>
      <c r="G47" s="392"/>
      <c r="H47" s="413"/>
      <c r="I47" s="414"/>
      <c r="J47" s="243"/>
      <c r="K47" s="243"/>
      <c r="L47" s="243"/>
      <c r="M47" s="243"/>
      <c r="N47" s="415" t="s">
        <v>375</v>
      </c>
      <c r="O47" s="415" t="s">
        <v>376</v>
      </c>
      <c r="P47" s="243"/>
      <c r="Q47" s="243"/>
      <c r="R47" s="243"/>
      <c r="S47" s="243"/>
      <c r="T47" s="243"/>
      <c r="U47" s="243"/>
      <c r="V47" s="243"/>
      <c r="W47" s="274"/>
      <c r="X47" s="243"/>
      <c r="Y47" s="243"/>
      <c r="Z47" s="243"/>
      <c r="AA47" s="243"/>
      <c r="AB47" s="243"/>
      <c r="AC47" s="243"/>
      <c r="AD47" s="243"/>
      <c r="AE47" s="243"/>
      <c r="AF47" s="243"/>
      <c r="AG47" s="243"/>
      <c r="AH47" s="243"/>
      <c r="AI47" s="243"/>
      <c r="AJ47" s="243"/>
      <c r="AK47" s="243"/>
    </row>
    <row r="48">
      <c r="A48" s="243"/>
      <c r="B48" s="368" t="b">
        <v>1</v>
      </c>
      <c r="C48" s="341">
        <v>5000.0</v>
      </c>
      <c r="D48" s="342" t="s">
        <v>369</v>
      </c>
      <c r="E48" s="341">
        <v>1600.0</v>
      </c>
      <c r="F48" s="437" t="s">
        <v>377</v>
      </c>
      <c r="G48" s="392"/>
      <c r="H48" s="413"/>
      <c r="I48" s="414"/>
      <c r="J48" s="243"/>
      <c r="K48" s="243"/>
      <c r="L48" s="243"/>
      <c r="M48" s="243"/>
      <c r="N48" s="420" t="s">
        <v>378</v>
      </c>
      <c r="O48" s="420"/>
      <c r="P48" s="243"/>
      <c r="Q48" s="243"/>
      <c r="R48" s="243"/>
      <c r="S48" s="243"/>
      <c r="T48" s="243"/>
      <c r="U48" s="243"/>
      <c r="V48" s="243"/>
      <c r="W48" s="274"/>
      <c r="X48" s="243"/>
      <c r="Y48" s="243"/>
      <c r="Z48" s="243"/>
      <c r="AA48" s="243"/>
      <c r="AB48" s="243"/>
      <c r="AC48" s="243"/>
      <c r="AD48" s="243"/>
      <c r="AE48" s="243"/>
      <c r="AF48" s="243"/>
      <c r="AG48" s="243"/>
      <c r="AH48" s="243"/>
      <c r="AI48" s="243"/>
      <c r="AJ48" s="243"/>
      <c r="AK48" s="243"/>
    </row>
    <row r="49">
      <c r="A49" s="243"/>
      <c r="B49" s="374" t="b">
        <v>1</v>
      </c>
      <c r="C49" s="345">
        <v>5000.0</v>
      </c>
      <c r="D49" s="346" t="s">
        <v>369</v>
      </c>
      <c r="E49" s="345">
        <v>1600.0</v>
      </c>
      <c r="F49" s="432" t="s">
        <v>379</v>
      </c>
      <c r="G49" s="392"/>
      <c r="H49" s="392"/>
      <c r="I49" s="409"/>
      <c r="J49" s="243"/>
      <c r="K49" s="243"/>
      <c r="L49" s="243"/>
      <c r="M49" s="243"/>
      <c r="N49" s="428" t="s">
        <v>380</v>
      </c>
      <c r="O49" s="428"/>
      <c r="P49" s="243"/>
      <c r="Q49" s="243"/>
      <c r="R49" s="243"/>
      <c r="S49" s="243"/>
      <c r="T49" s="243"/>
      <c r="U49" s="243"/>
      <c r="V49" s="243"/>
      <c r="W49" s="274"/>
      <c r="X49" s="243"/>
      <c r="Y49" s="243"/>
      <c r="Z49" s="243"/>
      <c r="AA49" s="243"/>
      <c r="AB49" s="243"/>
      <c r="AC49" s="243"/>
      <c r="AD49" s="243"/>
      <c r="AE49" s="243"/>
      <c r="AF49" s="243"/>
      <c r="AG49" s="243"/>
      <c r="AH49" s="243"/>
      <c r="AI49" s="243"/>
      <c r="AJ49" s="243"/>
      <c r="AK49" s="243"/>
    </row>
    <row r="50">
      <c r="A50" s="243"/>
      <c r="B50" s="368" t="b">
        <v>1</v>
      </c>
      <c r="C50" s="341">
        <v>5000.0</v>
      </c>
      <c r="D50" s="342" t="s">
        <v>369</v>
      </c>
      <c r="E50" s="341">
        <v>1600.0</v>
      </c>
      <c r="F50" s="437" t="s">
        <v>381</v>
      </c>
      <c r="G50" s="392"/>
      <c r="H50" s="392"/>
      <c r="I50" s="409"/>
      <c r="J50" s="243"/>
      <c r="K50" s="243"/>
      <c r="L50" s="243"/>
      <c r="M50" s="243"/>
      <c r="N50" s="243"/>
      <c r="O50" s="243"/>
      <c r="P50" s="243"/>
      <c r="Q50" s="243"/>
      <c r="R50" s="243"/>
      <c r="S50" s="243"/>
      <c r="T50" s="243"/>
      <c r="U50" s="243"/>
      <c r="V50" s="243"/>
      <c r="W50" s="274"/>
      <c r="X50" s="243"/>
      <c r="Y50" s="243"/>
      <c r="Z50" s="243"/>
      <c r="AA50" s="243"/>
      <c r="AB50" s="243"/>
      <c r="AC50" s="243"/>
      <c r="AD50" s="243"/>
      <c r="AE50" s="243"/>
      <c r="AF50" s="243"/>
      <c r="AG50" s="243"/>
      <c r="AH50" s="243"/>
      <c r="AI50" s="243"/>
      <c r="AJ50" s="243"/>
      <c r="AK50" s="243"/>
    </row>
    <row r="51">
      <c r="A51" s="243"/>
      <c r="B51" s="374" t="b">
        <v>1</v>
      </c>
      <c r="C51" s="345">
        <v>5000.0</v>
      </c>
      <c r="D51" s="346" t="s">
        <v>369</v>
      </c>
      <c r="E51" s="345">
        <v>400.0</v>
      </c>
      <c r="F51" s="432" t="s">
        <v>314</v>
      </c>
      <c r="G51" s="392"/>
      <c r="H51" s="392"/>
      <c r="I51" s="409"/>
      <c r="J51" s="243"/>
      <c r="K51" s="243"/>
      <c r="L51" s="243"/>
      <c r="M51" s="243"/>
      <c r="N51" s="439" t="s">
        <v>382</v>
      </c>
      <c r="AD51" s="243"/>
      <c r="AE51" s="243"/>
      <c r="AF51" s="243"/>
      <c r="AG51" s="243"/>
      <c r="AH51" s="243"/>
      <c r="AI51" s="243"/>
      <c r="AJ51" s="243"/>
      <c r="AK51" s="243"/>
    </row>
    <row r="52">
      <c r="A52" s="243"/>
      <c r="B52" s="368" t="b">
        <v>1</v>
      </c>
      <c r="C52" s="341">
        <v>4400.0</v>
      </c>
      <c r="D52" s="342" t="s">
        <v>349</v>
      </c>
      <c r="E52" s="341">
        <v>1200.0</v>
      </c>
      <c r="F52" s="343" t="s">
        <v>351</v>
      </c>
      <c r="G52" s="341">
        <v>365.0</v>
      </c>
      <c r="H52" s="413"/>
      <c r="I52" s="414"/>
      <c r="J52" s="243"/>
      <c r="K52" s="243"/>
      <c r="L52" s="243"/>
      <c r="M52" s="243"/>
      <c r="N52" s="440" t="s">
        <v>383</v>
      </c>
      <c r="O52" s="441"/>
      <c r="P52" s="441"/>
      <c r="Q52" s="441"/>
      <c r="R52" s="441"/>
      <c r="S52" s="441"/>
      <c r="T52" s="441"/>
      <c r="U52" s="441"/>
      <c r="V52" s="441"/>
      <c r="W52" s="442"/>
      <c r="X52" s="441"/>
      <c r="Y52" s="441"/>
      <c r="Z52" s="441"/>
      <c r="AA52" s="441"/>
      <c r="AB52" s="441"/>
      <c r="AC52" s="441"/>
      <c r="AD52" s="243"/>
      <c r="AE52" s="243"/>
      <c r="AF52" s="243"/>
      <c r="AG52" s="243"/>
      <c r="AH52" s="243"/>
      <c r="AI52" s="243"/>
      <c r="AJ52" s="243"/>
      <c r="AK52" s="243"/>
    </row>
    <row r="53">
      <c r="A53" s="243"/>
      <c r="B53" s="374" t="b">
        <v>1</v>
      </c>
      <c r="C53" s="345">
        <v>4000.0</v>
      </c>
      <c r="D53" s="346" t="s">
        <v>338</v>
      </c>
      <c r="E53" s="345">
        <v>5.0</v>
      </c>
      <c r="F53" s="347" t="s">
        <v>344</v>
      </c>
      <c r="G53" s="345">
        <v>330.0</v>
      </c>
      <c r="H53" s="413"/>
      <c r="I53" s="414"/>
      <c r="J53" s="243"/>
      <c r="K53" s="243"/>
      <c r="L53" s="243"/>
      <c r="M53" s="243"/>
      <c r="N53" s="440" t="s">
        <v>384</v>
      </c>
      <c r="O53" s="441"/>
      <c r="P53" s="441"/>
      <c r="Q53" s="441"/>
      <c r="R53" s="441"/>
      <c r="S53" s="441"/>
      <c r="T53" s="441"/>
      <c r="U53" s="441"/>
      <c r="V53" s="441"/>
      <c r="W53" s="442"/>
      <c r="X53" s="441"/>
      <c r="Y53" s="441"/>
      <c r="Z53" s="441"/>
      <c r="AA53" s="441"/>
      <c r="AB53" s="441"/>
      <c r="AC53" s="441"/>
      <c r="AD53" s="243"/>
      <c r="AE53" s="243"/>
      <c r="AF53" s="243"/>
      <c r="AG53" s="243"/>
      <c r="AH53" s="243"/>
      <c r="AI53" s="243"/>
      <c r="AJ53" s="243"/>
      <c r="AK53" s="243"/>
    </row>
    <row r="54">
      <c r="A54" s="243"/>
      <c r="B54" s="368" t="b">
        <v>1</v>
      </c>
      <c r="C54" s="341">
        <v>4000.0</v>
      </c>
      <c r="D54" s="342" t="s">
        <v>349</v>
      </c>
      <c r="E54" s="341">
        <v>1500.0</v>
      </c>
      <c r="F54" s="343" t="s">
        <v>321</v>
      </c>
      <c r="G54" s="392"/>
      <c r="H54" s="413"/>
      <c r="I54" s="414"/>
      <c r="J54" s="243"/>
      <c r="K54" s="243"/>
      <c r="L54" s="243"/>
      <c r="M54" s="243"/>
      <c r="N54" s="440" t="s">
        <v>385</v>
      </c>
      <c r="O54" s="441"/>
      <c r="P54" s="441"/>
      <c r="Q54" s="441"/>
      <c r="R54" s="441"/>
      <c r="S54" s="441"/>
      <c r="T54" s="441"/>
      <c r="U54" s="441"/>
      <c r="V54" s="441"/>
      <c r="W54" s="442"/>
      <c r="X54" s="441"/>
      <c r="Y54" s="441"/>
      <c r="Z54" s="441"/>
      <c r="AA54" s="441"/>
      <c r="AB54" s="441"/>
      <c r="AC54" s="441"/>
      <c r="AD54" s="243"/>
      <c r="AE54" s="243"/>
      <c r="AF54" s="243"/>
      <c r="AG54" s="243"/>
      <c r="AH54" s="243"/>
      <c r="AI54" s="243"/>
      <c r="AJ54" s="243"/>
      <c r="AK54" s="243"/>
    </row>
    <row r="55">
      <c r="A55" s="243"/>
      <c r="B55" s="374" t="b">
        <v>1</v>
      </c>
      <c r="C55" s="345">
        <v>4000.0</v>
      </c>
      <c r="D55" s="346" t="s">
        <v>349</v>
      </c>
      <c r="E55" s="345">
        <v>5000.0</v>
      </c>
      <c r="F55" s="347" t="s">
        <v>386</v>
      </c>
      <c r="G55" s="345">
        <v>330.0</v>
      </c>
      <c r="H55" s="413"/>
      <c r="I55" s="414"/>
      <c r="J55" s="243"/>
      <c r="K55" s="243"/>
      <c r="L55" s="243"/>
      <c r="M55" s="243"/>
      <c r="N55" s="440"/>
      <c r="O55" s="441"/>
      <c r="P55" s="441"/>
      <c r="Q55" s="441"/>
      <c r="R55" s="441"/>
      <c r="S55" s="441"/>
      <c r="T55" s="441"/>
      <c r="U55" s="441"/>
      <c r="V55" s="441"/>
      <c r="W55" s="442"/>
      <c r="X55" s="441"/>
      <c r="Y55" s="441"/>
      <c r="Z55" s="441"/>
      <c r="AA55" s="441"/>
      <c r="AB55" s="441"/>
      <c r="AC55" s="441"/>
      <c r="AD55" s="243"/>
      <c r="AE55" s="243"/>
      <c r="AF55" s="243"/>
      <c r="AG55" s="243"/>
      <c r="AH55" s="243"/>
      <c r="AI55" s="243"/>
      <c r="AJ55" s="243"/>
      <c r="AK55" s="243"/>
    </row>
    <row r="56">
      <c r="A56" s="243"/>
      <c r="B56" s="368" t="b">
        <v>1</v>
      </c>
      <c r="C56" s="341">
        <v>4000.0</v>
      </c>
      <c r="D56" s="342" t="s">
        <v>349</v>
      </c>
      <c r="E56" s="341">
        <v>340000.0</v>
      </c>
      <c r="F56" s="343" t="s">
        <v>387</v>
      </c>
      <c r="G56" s="392"/>
      <c r="H56" s="413"/>
      <c r="I56" s="414"/>
      <c r="J56" s="243"/>
      <c r="K56" s="243"/>
      <c r="L56" s="243"/>
      <c r="M56" s="243"/>
      <c r="N56" s="440" t="s">
        <v>388</v>
      </c>
      <c r="O56" s="441"/>
      <c r="P56" s="441"/>
      <c r="Q56" s="441"/>
      <c r="R56" s="441"/>
      <c r="S56" s="441"/>
      <c r="T56" s="441"/>
      <c r="U56" s="441"/>
      <c r="V56" s="441"/>
      <c r="W56" s="442"/>
      <c r="X56" s="441"/>
      <c r="Y56" s="441"/>
      <c r="Z56" s="441"/>
      <c r="AA56" s="441"/>
      <c r="AB56" s="441"/>
      <c r="AC56" s="441"/>
      <c r="AD56" s="243"/>
      <c r="AE56" s="243"/>
      <c r="AF56" s="243"/>
      <c r="AG56" s="243"/>
      <c r="AH56" s="243"/>
      <c r="AI56" s="243"/>
      <c r="AJ56" s="243"/>
      <c r="AK56" s="243"/>
    </row>
    <row r="57">
      <c r="A57" s="243"/>
      <c r="B57" s="374" t="b">
        <v>1</v>
      </c>
      <c r="C57" s="345">
        <v>4000.0</v>
      </c>
      <c r="D57" s="346" t="s">
        <v>349</v>
      </c>
      <c r="E57" s="345">
        <v>2100.0</v>
      </c>
      <c r="F57" s="347" t="s">
        <v>178</v>
      </c>
      <c r="G57" s="346">
        <v>330.0</v>
      </c>
      <c r="H57" s="413"/>
      <c r="I57" s="414"/>
      <c r="J57" s="243"/>
      <c r="K57" s="243"/>
      <c r="L57" s="243"/>
      <c r="M57" s="243"/>
      <c r="N57" s="440" t="s">
        <v>389</v>
      </c>
      <c r="O57" s="441"/>
      <c r="P57" s="441"/>
      <c r="Q57" s="441"/>
      <c r="R57" s="441"/>
      <c r="S57" s="441"/>
      <c r="T57" s="441"/>
      <c r="U57" s="441"/>
      <c r="V57" s="441"/>
      <c r="W57" s="442"/>
      <c r="X57" s="441"/>
      <c r="Y57" s="441"/>
      <c r="Z57" s="441"/>
      <c r="AA57" s="441"/>
      <c r="AB57" s="441"/>
      <c r="AC57" s="441"/>
      <c r="AD57" s="243"/>
      <c r="AE57" s="243"/>
      <c r="AF57" s="243"/>
      <c r="AG57" s="243"/>
      <c r="AH57" s="243"/>
      <c r="AI57" s="243"/>
      <c r="AJ57" s="243"/>
      <c r="AK57" s="243"/>
    </row>
    <row r="58">
      <c r="A58" s="243"/>
      <c r="B58" s="368" t="b">
        <v>1</v>
      </c>
      <c r="C58" s="341">
        <v>4000.0</v>
      </c>
      <c r="D58" s="342" t="s">
        <v>349</v>
      </c>
      <c r="E58" s="341">
        <v>500.0</v>
      </c>
      <c r="F58" s="343" t="s">
        <v>390</v>
      </c>
      <c r="G58" s="342">
        <v>330.0</v>
      </c>
      <c r="H58" s="413"/>
      <c r="I58" s="414"/>
      <c r="J58" s="243"/>
      <c r="K58" s="243"/>
      <c r="L58" s="243"/>
      <c r="M58" s="243"/>
      <c r="N58" s="440" t="s">
        <v>391</v>
      </c>
      <c r="O58" s="441"/>
      <c r="P58" s="441"/>
      <c r="Q58" s="441"/>
      <c r="R58" s="441"/>
      <c r="S58" s="441"/>
      <c r="T58" s="441"/>
      <c r="U58" s="441"/>
      <c r="V58" s="441"/>
      <c r="W58" s="442"/>
      <c r="X58" s="441"/>
      <c r="Y58" s="441"/>
      <c r="Z58" s="441"/>
      <c r="AA58" s="441"/>
      <c r="AB58" s="441"/>
      <c r="AC58" s="441"/>
      <c r="AD58" s="243"/>
      <c r="AE58" s="243"/>
      <c r="AF58" s="243"/>
      <c r="AG58" s="243"/>
      <c r="AH58" s="243"/>
      <c r="AI58" s="243"/>
      <c r="AJ58" s="243"/>
      <c r="AK58" s="243"/>
    </row>
    <row r="59">
      <c r="A59" s="243"/>
      <c r="B59" s="374" t="b">
        <v>1</v>
      </c>
      <c r="C59" s="345">
        <v>4000.0</v>
      </c>
      <c r="D59" s="346" t="s">
        <v>349</v>
      </c>
      <c r="E59" s="345">
        <v>24000.0</v>
      </c>
      <c r="F59" s="347" t="s">
        <v>392</v>
      </c>
      <c r="G59" s="345">
        <v>330.0</v>
      </c>
      <c r="H59" s="413"/>
      <c r="I59" s="414"/>
      <c r="J59" s="243"/>
      <c r="K59" s="243"/>
      <c r="L59" s="243"/>
      <c r="M59" s="243"/>
      <c r="N59" s="441"/>
      <c r="O59" s="441"/>
      <c r="P59" s="441"/>
      <c r="Q59" s="441"/>
      <c r="R59" s="441"/>
      <c r="S59" s="441"/>
      <c r="T59" s="441"/>
      <c r="U59" s="441"/>
      <c r="V59" s="441"/>
      <c r="W59" s="442"/>
      <c r="X59" s="441"/>
      <c r="Y59" s="441"/>
      <c r="Z59" s="441"/>
      <c r="AA59" s="441"/>
      <c r="AB59" s="441"/>
      <c r="AC59" s="441"/>
      <c r="AD59" s="243"/>
      <c r="AE59" s="243"/>
      <c r="AF59" s="243"/>
      <c r="AG59" s="243"/>
      <c r="AH59" s="243"/>
      <c r="AI59" s="243"/>
      <c r="AJ59" s="243"/>
      <c r="AK59" s="243"/>
    </row>
    <row r="60">
      <c r="A60" s="243"/>
      <c r="B60" s="368" t="b">
        <v>1</v>
      </c>
      <c r="C60" s="341">
        <v>4000.0</v>
      </c>
      <c r="D60" s="342" t="s">
        <v>349</v>
      </c>
      <c r="E60" s="341">
        <v>10000.0</v>
      </c>
      <c r="F60" s="343" t="s">
        <v>393</v>
      </c>
      <c r="G60" s="341">
        <v>330.0</v>
      </c>
      <c r="H60" s="413"/>
      <c r="I60" s="414"/>
      <c r="J60" s="243"/>
      <c r="K60" s="243"/>
      <c r="L60" s="243"/>
      <c r="M60" s="243"/>
      <c r="N60" s="243"/>
      <c r="O60" s="243"/>
      <c r="P60" s="243"/>
      <c r="Q60" s="243"/>
      <c r="R60" s="243"/>
      <c r="S60" s="243"/>
      <c r="T60" s="243"/>
      <c r="U60" s="243"/>
      <c r="V60" s="243"/>
      <c r="W60" s="274"/>
      <c r="X60" s="243"/>
      <c r="Y60" s="243"/>
      <c r="Z60" s="243"/>
      <c r="AA60" s="243"/>
      <c r="AB60" s="243"/>
      <c r="AC60" s="243"/>
      <c r="AD60" s="243"/>
      <c r="AE60" s="243"/>
      <c r="AF60" s="243"/>
      <c r="AG60" s="243"/>
      <c r="AH60" s="243"/>
      <c r="AI60" s="243"/>
      <c r="AJ60" s="243"/>
      <c r="AK60" s="243"/>
    </row>
    <row r="61">
      <c r="A61" s="243"/>
      <c r="B61" s="374" t="b">
        <v>1</v>
      </c>
      <c r="C61" s="345">
        <v>4000.0</v>
      </c>
      <c r="D61" s="346" t="s">
        <v>349</v>
      </c>
      <c r="E61" s="345">
        <v>1000.0</v>
      </c>
      <c r="F61" s="347" t="s">
        <v>361</v>
      </c>
      <c r="G61" s="345">
        <v>330.0</v>
      </c>
      <c r="H61" s="413"/>
      <c r="I61" s="414"/>
      <c r="J61" s="243"/>
      <c r="K61" s="243"/>
      <c r="L61" s="243"/>
      <c r="M61" s="243"/>
      <c r="N61" s="243"/>
      <c r="O61" s="243"/>
      <c r="P61" s="243"/>
      <c r="Q61" s="243"/>
      <c r="R61" s="243"/>
      <c r="S61" s="243"/>
      <c r="T61" s="243"/>
      <c r="U61" s="243"/>
      <c r="V61" s="243"/>
      <c r="W61" s="274"/>
      <c r="X61" s="243"/>
      <c r="Y61" s="243"/>
      <c r="Z61" s="243"/>
      <c r="AA61" s="243"/>
      <c r="AB61" s="243"/>
      <c r="AC61" s="243"/>
      <c r="AD61" s="243"/>
      <c r="AE61" s="243"/>
      <c r="AF61" s="243"/>
      <c r="AG61" s="243"/>
      <c r="AH61" s="243"/>
      <c r="AI61" s="243"/>
      <c r="AJ61" s="243"/>
      <c r="AK61" s="243"/>
    </row>
    <row r="62">
      <c r="A62" s="243"/>
      <c r="B62" s="368" t="b">
        <v>1</v>
      </c>
      <c r="C62" s="341">
        <v>4000.0</v>
      </c>
      <c r="D62" s="342" t="s">
        <v>349</v>
      </c>
      <c r="E62" s="341">
        <v>55000.0</v>
      </c>
      <c r="F62" s="343" t="s">
        <v>315</v>
      </c>
      <c r="G62" s="341">
        <v>330.0</v>
      </c>
      <c r="H62" s="413"/>
      <c r="I62" s="414"/>
      <c r="J62" s="243"/>
      <c r="K62" s="243"/>
      <c r="L62" s="243"/>
      <c r="M62" s="243"/>
      <c r="N62" s="243"/>
      <c r="O62" s="243"/>
      <c r="P62" s="243"/>
      <c r="Q62" s="243"/>
      <c r="R62" s="243"/>
      <c r="S62" s="243"/>
      <c r="T62" s="243"/>
      <c r="U62" s="243"/>
      <c r="V62" s="243"/>
      <c r="W62" s="274"/>
      <c r="X62" s="243"/>
      <c r="Y62" s="243"/>
      <c r="Z62" s="243"/>
      <c r="AA62" s="243"/>
      <c r="AB62" s="243"/>
      <c r="AC62" s="243"/>
      <c r="AD62" s="243"/>
      <c r="AE62" s="243"/>
      <c r="AF62" s="243"/>
      <c r="AG62" s="243"/>
      <c r="AH62" s="243"/>
      <c r="AI62" s="243"/>
      <c r="AJ62" s="243"/>
      <c r="AK62" s="243"/>
    </row>
    <row r="63">
      <c r="A63" s="243"/>
      <c r="B63" s="374" t="b">
        <v>1</v>
      </c>
      <c r="C63" s="345">
        <v>4000.0</v>
      </c>
      <c r="D63" s="346" t="s">
        <v>349</v>
      </c>
      <c r="E63" s="345">
        <v>17000.0</v>
      </c>
      <c r="F63" s="347" t="s">
        <v>330</v>
      </c>
      <c r="G63" s="345">
        <v>330.0</v>
      </c>
      <c r="H63" s="413"/>
      <c r="I63" s="414"/>
      <c r="J63" s="243"/>
      <c r="K63" s="243"/>
      <c r="L63" s="243"/>
      <c r="M63" s="243"/>
      <c r="N63" s="243"/>
      <c r="O63" s="243"/>
      <c r="P63" s="243"/>
      <c r="Q63" s="243"/>
      <c r="R63" s="243"/>
      <c r="S63" s="243"/>
      <c r="T63" s="243"/>
      <c r="U63" s="243"/>
      <c r="V63" s="243"/>
      <c r="W63" s="274"/>
      <c r="X63" s="243"/>
      <c r="Y63" s="243"/>
      <c r="Z63" s="243"/>
      <c r="AA63" s="243"/>
      <c r="AB63" s="243"/>
      <c r="AC63" s="243"/>
      <c r="AD63" s="243"/>
      <c r="AE63" s="243"/>
      <c r="AF63" s="243"/>
      <c r="AG63" s="243"/>
      <c r="AH63" s="243"/>
      <c r="AI63" s="243"/>
      <c r="AJ63" s="243"/>
      <c r="AK63" s="243"/>
    </row>
    <row r="64">
      <c r="A64" s="243"/>
      <c r="B64" s="368" t="b">
        <v>1</v>
      </c>
      <c r="C64" s="341">
        <v>4000.0</v>
      </c>
      <c r="D64" s="342" t="s">
        <v>349</v>
      </c>
      <c r="E64" s="341">
        <v>15.0</v>
      </c>
      <c r="F64" s="343" t="s">
        <v>359</v>
      </c>
      <c r="G64" s="341">
        <v>330.0</v>
      </c>
      <c r="H64" s="413"/>
      <c r="I64" s="414"/>
      <c r="J64" s="243"/>
      <c r="K64" s="243"/>
      <c r="L64" s="243"/>
      <c r="M64" s="243"/>
      <c r="N64" s="243"/>
      <c r="O64" s="243"/>
      <c r="P64" s="243"/>
      <c r="Q64" s="243"/>
      <c r="R64" s="243"/>
      <c r="S64" s="243"/>
      <c r="T64" s="243"/>
      <c r="U64" s="243"/>
      <c r="V64" s="243"/>
      <c r="W64" s="274"/>
      <c r="X64" s="243"/>
      <c r="Y64" s="243"/>
      <c r="Z64" s="243"/>
      <c r="AA64" s="243"/>
      <c r="AB64" s="243"/>
      <c r="AC64" s="243"/>
      <c r="AD64" s="243"/>
      <c r="AE64" s="243"/>
      <c r="AF64" s="243"/>
      <c r="AG64" s="243"/>
      <c r="AH64" s="243"/>
      <c r="AI64" s="243"/>
      <c r="AJ64" s="243"/>
      <c r="AK64" s="243"/>
    </row>
    <row r="65">
      <c r="A65" s="243"/>
      <c r="B65" s="374" t="b">
        <v>1</v>
      </c>
      <c r="C65" s="345">
        <v>4000.0</v>
      </c>
      <c r="D65" s="346" t="s">
        <v>349</v>
      </c>
      <c r="E65" s="345">
        <v>7000.0</v>
      </c>
      <c r="F65" s="347" t="s">
        <v>218</v>
      </c>
      <c r="G65" s="346">
        <v>330.0</v>
      </c>
      <c r="H65" s="413"/>
      <c r="I65" s="414"/>
      <c r="J65" s="243"/>
      <c r="K65" s="243"/>
      <c r="L65" s="243"/>
      <c r="M65" s="243"/>
      <c r="N65" s="243"/>
      <c r="O65" s="243"/>
      <c r="P65" s="243"/>
      <c r="Q65" s="243"/>
      <c r="R65" s="243"/>
      <c r="S65" s="243"/>
      <c r="T65" s="243"/>
      <c r="U65" s="243"/>
      <c r="V65" s="243"/>
      <c r="W65" s="274"/>
      <c r="X65" s="243"/>
      <c r="Y65" s="243"/>
      <c r="Z65" s="243"/>
      <c r="AA65" s="243"/>
      <c r="AB65" s="243"/>
      <c r="AC65" s="243"/>
      <c r="AD65" s="243"/>
      <c r="AE65" s="243"/>
      <c r="AF65" s="243"/>
      <c r="AG65" s="243"/>
      <c r="AH65" s="243"/>
      <c r="AI65" s="243"/>
      <c r="AJ65" s="243"/>
      <c r="AK65" s="243"/>
    </row>
    <row r="66">
      <c r="A66" s="243"/>
      <c r="B66" s="368" t="b">
        <v>1</v>
      </c>
      <c r="C66" s="341">
        <v>4000.0</v>
      </c>
      <c r="D66" s="342" t="s">
        <v>349</v>
      </c>
      <c r="E66" s="341">
        <v>6000.0</v>
      </c>
      <c r="F66" s="343" t="s">
        <v>360</v>
      </c>
      <c r="G66" s="341">
        <v>330.0</v>
      </c>
      <c r="H66" s="413"/>
      <c r="I66" s="414"/>
      <c r="J66" s="243"/>
      <c r="K66" s="243"/>
      <c r="L66" s="243"/>
      <c r="M66" s="243"/>
      <c r="N66" s="243"/>
      <c r="O66" s="243"/>
      <c r="P66" s="243"/>
      <c r="Q66" s="243"/>
      <c r="R66" s="243"/>
      <c r="S66" s="243"/>
      <c r="T66" s="243"/>
      <c r="U66" s="243"/>
      <c r="V66" s="243"/>
      <c r="W66" s="274"/>
      <c r="X66" s="243"/>
      <c r="Y66" s="243"/>
      <c r="Z66" s="243"/>
      <c r="AA66" s="243"/>
      <c r="AB66" s="243"/>
      <c r="AC66" s="243"/>
      <c r="AD66" s="243"/>
      <c r="AE66" s="243"/>
      <c r="AF66" s="243"/>
      <c r="AG66" s="243"/>
      <c r="AH66" s="243"/>
      <c r="AI66" s="243"/>
      <c r="AJ66" s="243"/>
      <c r="AK66" s="243"/>
    </row>
    <row r="67">
      <c r="A67" s="243"/>
      <c r="B67" s="374" t="b">
        <v>1</v>
      </c>
      <c r="C67" s="345">
        <v>4000.0</v>
      </c>
      <c r="D67" s="346" t="s">
        <v>349</v>
      </c>
      <c r="E67" s="345">
        <v>1000.0</v>
      </c>
      <c r="F67" s="347" t="s">
        <v>394</v>
      </c>
      <c r="G67" s="392"/>
      <c r="H67" s="413"/>
      <c r="I67" s="414"/>
      <c r="J67" s="243"/>
      <c r="K67" s="243"/>
      <c r="L67" s="243"/>
      <c r="M67" s="243"/>
      <c r="N67" s="243"/>
      <c r="O67" s="243"/>
      <c r="P67" s="243"/>
      <c r="Q67" s="243"/>
      <c r="R67" s="243"/>
      <c r="S67" s="243"/>
      <c r="T67" s="243"/>
      <c r="U67" s="243"/>
      <c r="V67" s="243"/>
      <c r="W67" s="274"/>
      <c r="X67" s="243"/>
      <c r="Y67" s="243"/>
      <c r="Z67" s="243"/>
      <c r="AA67" s="243"/>
      <c r="AB67" s="243"/>
      <c r="AC67" s="243"/>
      <c r="AD67" s="243"/>
      <c r="AE67" s="243"/>
      <c r="AF67" s="243"/>
      <c r="AG67" s="243"/>
      <c r="AH67" s="243"/>
      <c r="AI67" s="243"/>
      <c r="AJ67" s="243"/>
      <c r="AK67" s="243"/>
    </row>
    <row r="68">
      <c r="A68" s="243"/>
      <c r="B68" s="368" t="b">
        <v>1</v>
      </c>
      <c r="C68" s="341">
        <v>4000.0</v>
      </c>
      <c r="D68" s="342" t="s">
        <v>349</v>
      </c>
      <c r="E68" s="341">
        <v>15.0</v>
      </c>
      <c r="F68" s="343" t="s">
        <v>395</v>
      </c>
      <c r="G68" s="341">
        <v>330.0</v>
      </c>
      <c r="H68" s="413"/>
      <c r="I68" s="414"/>
      <c r="J68" s="243"/>
      <c r="K68" s="243"/>
      <c r="L68" s="243"/>
      <c r="M68" s="243"/>
      <c r="N68" s="243"/>
      <c r="O68" s="243"/>
      <c r="P68" s="243"/>
      <c r="Q68" s="243"/>
      <c r="R68" s="243"/>
      <c r="S68" s="243"/>
      <c r="T68" s="243"/>
      <c r="U68" s="243"/>
      <c r="V68" s="243"/>
      <c r="W68" s="274"/>
      <c r="X68" s="243"/>
      <c r="Y68" s="243"/>
      <c r="Z68" s="243"/>
      <c r="AA68" s="243"/>
      <c r="AB68" s="243"/>
      <c r="AC68" s="243"/>
      <c r="AD68" s="243"/>
      <c r="AE68" s="243"/>
      <c r="AF68" s="243"/>
      <c r="AG68" s="243"/>
      <c r="AH68" s="243"/>
      <c r="AI68" s="243"/>
      <c r="AJ68" s="243"/>
      <c r="AK68" s="243"/>
    </row>
    <row r="69">
      <c r="A69" s="243"/>
      <c r="B69" s="374" t="b">
        <v>1</v>
      </c>
      <c r="C69" s="345">
        <v>3000.0</v>
      </c>
      <c r="D69" s="346" t="s">
        <v>338</v>
      </c>
      <c r="E69" s="345">
        <v>1.0</v>
      </c>
      <c r="F69" s="347" t="s">
        <v>339</v>
      </c>
      <c r="G69" s="346">
        <v>250.0</v>
      </c>
      <c r="H69" s="413"/>
      <c r="I69" s="414"/>
      <c r="J69" s="243"/>
      <c r="K69" s="243"/>
      <c r="L69" s="243"/>
      <c r="M69" s="243"/>
      <c r="N69" s="243"/>
      <c r="O69" s="243"/>
      <c r="P69" s="243"/>
      <c r="Q69" s="243"/>
      <c r="R69" s="243"/>
      <c r="S69" s="243"/>
      <c r="T69" s="243"/>
      <c r="U69" s="243"/>
      <c r="V69" s="243"/>
      <c r="W69" s="274"/>
      <c r="X69" s="243"/>
      <c r="Y69" s="243"/>
      <c r="Z69" s="243"/>
      <c r="AA69" s="243"/>
      <c r="AB69" s="243"/>
      <c r="AC69" s="243"/>
      <c r="AD69" s="243"/>
      <c r="AE69" s="243"/>
      <c r="AF69" s="243"/>
      <c r="AG69" s="243"/>
      <c r="AH69" s="243"/>
      <c r="AI69" s="243"/>
      <c r="AJ69" s="243"/>
      <c r="AK69" s="243"/>
    </row>
    <row r="70">
      <c r="A70" s="243"/>
      <c r="B70" s="368" t="b">
        <v>1</v>
      </c>
      <c r="C70" s="341">
        <v>3000.0</v>
      </c>
      <c r="D70" s="342" t="s">
        <v>338</v>
      </c>
      <c r="E70" s="341">
        <v>10.0</v>
      </c>
      <c r="F70" s="343" t="s">
        <v>396</v>
      </c>
      <c r="G70" s="443"/>
      <c r="H70" s="413"/>
      <c r="I70" s="414"/>
      <c r="J70" s="243"/>
      <c r="K70" s="243"/>
      <c r="L70" s="243"/>
      <c r="M70" s="243"/>
      <c r="N70" s="243"/>
      <c r="O70" s="243"/>
      <c r="P70" s="243"/>
      <c r="Q70" s="243"/>
      <c r="R70" s="243"/>
      <c r="S70" s="243"/>
      <c r="T70" s="243"/>
      <c r="U70" s="243"/>
      <c r="V70" s="243"/>
      <c r="W70" s="274"/>
      <c r="X70" s="243"/>
      <c r="Y70" s="243"/>
      <c r="Z70" s="243"/>
      <c r="AA70" s="243"/>
      <c r="AB70" s="243"/>
      <c r="AC70" s="243"/>
      <c r="AD70" s="243"/>
      <c r="AE70" s="243"/>
      <c r="AF70" s="243"/>
      <c r="AG70" s="243"/>
      <c r="AH70" s="243"/>
      <c r="AI70" s="243"/>
      <c r="AJ70" s="243"/>
      <c r="AK70" s="243"/>
    </row>
    <row r="71">
      <c r="A71" s="243"/>
      <c r="B71" s="374" t="b">
        <v>1</v>
      </c>
      <c r="C71" s="345">
        <v>3000.0</v>
      </c>
      <c r="D71" s="346" t="s">
        <v>338</v>
      </c>
      <c r="E71" s="345">
        <v>40.0</v>
      </c>
      <c r="F71" s="432" t="s">
        <v>397</v>
      </c>
      <c r="G71" s="392"/>
      <c r="H71" s="413"/>
      <c r="I71" s="414"/>
      <c r="J71" s="243"/>
      <c r="K71" s="243"/>
      <c r="L71" s="243"/>
      <c r="M71" s="243"/>
      <c r="N71" s="243"/>
      <c r="O71" s="243"/>
      <c r="P71" s="243"/>
      <c r="Q71" s="243"/>
      <c r="R71" s="243"/>
      <c r="S71" s="243"/>
      <c r="T71" s="243"/>
      <c r="U71" s="243"/>
      <c r="V71" s="243"/>
      <c r="W71" s="274"/>
      <c r="X71" s="243"/>
      <c r="Y71" s="243"/>
      <c r="Z71" s="243"/>
      <c r="AA71" s="243"/>
      <c r="AB71" s="243"/>
      <c r="AC71" s="243"/>
      <c r="AD71" s="243"/>
      <c r="AE71" s="243"/>
      <c r="AF71" s="243"/>
      <c r="AG71" s="243"/>
      <c r="AH71" s="243"/>
      <c r="AI71" s="243"/>
      <c r="AJ71" s="243"/>
      <c r="AK71" s="243"/>
    </row>
    <row r="72">
      <c r="A72" s="243"/>
      <c r="B72" s="368" t="b">
        <v>1</v>
      </c>
      <c r="C72" s="341">
        <v>3000.0</v>
      </c>
      <c r="D72" s="342" t="s">
        <v>338</v>
      </c>
      <c r="E72" s="341">
        <v>2.0</v>
      </c>
      <c r="F72" s="343" t="s">
        <v>367</v>
      </c>
      <c r="G72" s="443"/>
      <c r="H72" s="413"/>
      <c r="I72" s="414"/>
      <c r="J72" s="243"/>
      <c r="K72" s="243"/>
      <c r="L72" s="243"/>
      <c r="M72" s="243"/>
      <c r="N72" s="243"/>
      <c r="O72" s="243"/>
      <c r="P72" s="243"/>
      <c r="Q72" s="243"/>
      <c r="R72" s="243"/>
      <c r="S72" s="243"/>
      <c r="T72" s="243"/>
      <c r="U72" s="243"/>
      <c r="V72" s="243"/>
      <c r="W72" s="274"/>
      <c r="X72" s="243"/>
      <c r="Y72" s="243"/>
      <c r="Z72" s="243"/>
      <c r="AA72" s="243"/>
      <c r="AB72" s="243"/>
      <c r="AC72" s="243"/>
      <c r="AD72" s="243"/>
      <c r="AE72" s="243"/>
      <c r="AF72" s="243"/>
      <c r="AG72" s="243"/>
      <c r="AH72" s="243"/>
      <c r="AI72" s="243"/>
      <c r="AJ72" s="243"/>
      <c r="AK72" s="243"/>
    </row>
    <row r="73">
      <c r="A73" s="243"/>
      <c r="B73" s="374" t="b">
        <v>1</v>
      </c>
      <c r="C73" s="345">
        <v>3000.0</v>
      </c>
      <c r="D73" s="346" t="s">
        <v>369</v>
      </c>
      <c r="E73" s="345">
        <v>800.0</v>
      </c>
      <c r="F73" s="432" t="s">
        <v>371</v>
      </c>
      <c r="G73" s="392"/>
      <c r="H73" s="413"/>
      <c r="I73" s="414"/>
      <c r="J73" s="243"/>
      <c r="K73" s="243"/>
      <c r="L73" s="243"/>
      <c r="M73" s="243"/>
      <c r="N73" s="243"/>
      <c r="O73" s="243"/>
      <c r="P73" s="243"/>
      <c r="Q73" s="243"/>
      <c r="R73" s="243"/>
      <c r="S73" s="243"/>
      <c r="T73" s="243"/>
      <c r="U73" s="243"/>
      <c r="V73" s="243"/>
      <c r="W73" s="274"/>
      <c r="X73" s="243"/>
      <c r="Y73" s="243"/>
      <c r="Z73" s="243"/>
      <c r="AA73" s="243"/>
      <c r="AB73" s="243"/>
      <c r="AC73" s="243"/>
      <c r="AD73" s="243"/>
      <c r="AE73" s="243"/>
      <c r="AF73" s="243"/>
      <c r="AG73" s="243"/>
      <c r="AH73" s="243"/>
      <c r="AI73" s="243"/>
      <c r="AJ73" s="243"/>
      <c r="AK73" s="243"/>
    </row>
    <row r="74">
      <c r="A74" s="243"/>
      <c r="B74" s="368" t="b">
        <v>1</v>
      </c>
      <c r="C74" s="341">
        <v>3000.0</v>
      </c>
      <c r="D74" s="342" t="s">
        <v>369</v>
      </c>
      <c r="E74" s="341">
        <v>800.0</v>
      </c>
      <c r="F74" s="437" t="s">
        <v>398</v>
      </c>
      <c r="G74" s="392"/>
      <c r="H74" s="413"/>
      <c r="I74" s="414"/>
      <c r="J74" s="243"/>
      <c r="K74" s="243"/>
      <c r="L74" s="243"/>
      <c r="M74" s="243"/>
      <c r="N74" s="243"/>
      <c r="O74" s="243"/>
      <c r="P74" s="243"/>
      <c r="Q74" s="243"/>
      <c r="R74" s="243"/>
      <c r="S74" s="243"/>
      <c r="T74" s="243"/>
      <c r="U74" s="243"/>
      <c r="V74" s="243"/>
      <c r="W74" s="274"/>
      <c r="X74" s="243"/>
      <c r="Y74" s="243"/>
      <c r="Z74" s="243"/>
      <c r="AA74" s="243"/>
      <c r="AB74" s="243"/>
      <c r="AC74" s="243"/>
      <c r="AD74" s="243"/>
      <c r="AE74" s="243"/>
      <c r="AF74" s="243"/>
      <c r="AG74" s="243"/>
      <c r="AH74" s="243"/>
      <c r="AI74" s="243"/>
      <c r="AJ74" s="243"/>
      <c r="AK74" s="243"/>
    </row>
    <row r="75">
      <c r="A75" s="243"/>
      <c r="B75" s="374" t="b">
        <v>1</v>
      </c>
      <c r="C75" s="345">
        <v>3000.0</v>
      </c>
      <c r="D75" s="346" t="s">
        <v>369</v>
      </c>
      <c r="E75" s="345">
        <v>800.0</v>
      </c>
      <c r="F75" s="432" t="s">
        <v>331</v>
      </c>
      <c r="G75" s="392"/>
      <c r="H75" s="413"/>
      <c r="I75" s="414"/>
      <c r="J75" s="243"/>
      <c r="K75" s="243"/>
      <c r="L75" s="243"/>
      <c r="M75" s="243"/>
      <c r="N75" s="243"/>
      <c r="O75" s="243"/>
      <c r="P75" s="243"/>
      <c r="Q75" s="243"/>
      <c r="R75" s="243"/>
      <c r="S75" s="243"/>
      <c r="T75" s="243"/>
      <c r="U75" s="243"/>
      <c r="V75" s="243"/>
      <c r="W75" s="274"/>
      <c r="X75" s="243"/>
      <c r="Y75" s="243"/>
      <c r="Z75" s="243"/>
      <c r="AA75" s="243"/>
      <c r="AB75" s="243"/>
      <c r="AC75" s="243"/>
      <c r="AD75" s="243"/>
      <c r="AE75" s="243"/>
      <c r="AF75" s="243"/>
      <c r="AG75" s="243"/>
      <c r="AH75" s="243"/>
      <c r="AI75" s="243"/>
      <c r="AJ75" s="243"/>
      <c r="AK75" s="243"/>
    </row>
    <row r="76">
      <c r="A76" s="243"/>
      <c r="B76" s="368" t="b">
        <v>1</v>
      </c>
      <c r="C76" s="341">
        <v>3000.0</v>
      </c>
      <c r="D76" s="342" t="s">
        <v>369</v>
      </c>
      <c r="E76" s="341">
        <v>800.0</v>
      </c>
      <c r="F76" s="437" t="s">
        <v>312</v>
      </c>
      <c r="G76" s="392"/>
      <c r="H76" s="413"/>
      <c r="I76" s="414"/>
      <c r="J76" s="243"/>
      <c r="K76" s="243"/>
      <c r="L76" s="243"/>
      <c r="M76" s="243"/>
      <c r="N76" s="243"/>
      <c r="O76" s="243"/>
      <c r="P76" s="243"/>
      <c r="Q76" s="243"/>
      <c r="R76" s="243"/>
      <c r="S76" s="243"/>
      <c r="T76" s="243"/>
      <c r="U76" s="243"/>
      <c r="V76" s="243"/>
      <c r="W76" s="274"/>
      <c r="X76" s="243"/>
      <c r="Y76" s="243"/>
      <c r="Z76" s="243"/>
      <c r="AA76" s="243"/>
      <c r="AB76" s="243"/>
      <c r="AC76" s="243"/>
      <c r="AD76" s="243"/>
      <c r="AE76" s="243"/>
      <c r="AF76" s="243"/>
      <c r="AG76" s="243"/>
      <c r="AH76" s="243"/>
      <c r="AI76" s="243"/>
      <c r="AJ76" s="243"/>
      <c r="AK76" s="243"/>
    </row>
    <row r="77">
      <c r="A77" s="243"/>
      <c r="B77" s="374" t="b">
        <v>1</v>
      </c>
      <c r="C77" s="345">
        <v>3000.0</v>
      </c>
      <c r="D77" s="346" t="s">
        <v>369</v>
      </c>
      <c r="E77" s="345">
        <v>800.0</v>
      </c>
      <c r="F77" s="432" t="s">
        <v>323</v>
      </c>
      <c r="G77" s="392"/>
      <c r="H77" s="413"/>
      <c r="I77" s="414"/>
      <c r="J77" s="243"/>
      <c r="K77" s="243"/>
      <c r="L77" s="243"/>
      <c r="M77" s="243"/>
      <c r="N77" s="243"/>
      <c r="O77" s="243"/>
      <c r="P77" s="243"/>
      <c r="Q77" s="243"/>
      <c r="R77" s="243"/>
      <c r="S77" s="243"/>
      <c r="T77" s="243"/>
      <c r="U77" s="243"/>
      <c r="V77" s="243"/>
      <c r="W77" s="274"/>
      <c r="X77" s="243"/>
      <c r="Y77" s="243"/>
      <c r="Z77" s="243"/>
      <c r="AA77" s="243"/>
      <c r="AB77" s="243"/>
      <c r="AC77" s="243"/>
      <c r="AD77" s="243"/>
      <c r="AE77" s="243"/>
      <c r="AF77" s="243"/>
      <c r="AG77" s="243"/>
      <c r="AH77" s="243"/>
      <c r="AI77" s="243"/>
      <c r="AJ77" s="243"/>
      <c r="AK77" s="243"/>
    </row>
    <row r="78">
      <c r="A78" s="243"/>
      <c r="B78" s="368" t="b">
        <v>1</v>
      </c>
      <c r="C78" s="341">
        <v>3000.0</v>
      </c>
      <c r="D78" s="342" t="s">
        <v>369</v>
      </c>
      <c r="E78" s="341">
        <v>200.0</v>
      </c>
      <c r="F78" s="437" t="s">
        <v>314</v>
      </c>
      <c r="G78" s="392"/>
      <c r="H78" s="413"/>
      <c r="I78" s="414"/>
      <c r="J78" s="243"/>
      <c r="K78" s="243"/>
      <c r="L78" s="243"/>
      <c r="M78" s="243"/>
      <c r="N78" s="243"/>
      <c r="O78" s="243"/>
      <c r="P78" s="243"/>
      <c r="Q78" s="243"/>
      <c r="R78" s="243"/>
      <c r="S78" s="243"/>
      <c r="T78" s="243"/>
      <c r="U78" s="243"/>
      <c r="V78" s="243"/>
      <c r="W78" s="274"/>
      <c r="X78" s="243"/>
      <c r="Y78" s="243"/>
      <c r="Z78" s="243"/>
      <c r="AA78" s="243"/>
      <c r="AB78" s="243"/>
      <c r="AC78" s="243"/>
      <c r="AD78" s="243"/>
      <c r="AE78" s="243"/>
      <c r="AF78" s="243"/>
      <c r="AG78" s="243"/>
      <c r="AH78" s="243"/>
      <c r="AI78" s="243"/>
      <c r="AJ78" s="243"/>
      <c r="AK78" s="243"/>
    </row>
    <row r="79">
      <c r="A79" s="243"/>
      <c r="B79" s="374" t="b">
        <v>1</v>
      </c>
      <c r="C79" s="345">
        <v>2200.0</v>
      </c>
      <c r="D79" s="346" t="s">
        <v>349</v>
      </c>
      <c r="E79" s="345">
        <v>600.0</v>
      </c>
      <c r="F79" s="347" t="s">
        <v>351</v>
      </c>
      <c r="G79" s="346">
        <v>180.0</v>
      </c>
      <c r="H79" s="413"/>
      <c r="I79" s="414"/>
      <c r="J79" s="243"/>
      <c r="K79" s="243"/>
      <c r="L79" s="243"/>
      <c r="M79" s="243"/>
      <c r="N79" s="243"/>
      <c r="O79" s="243"/>
      <c r="P79" s="243"/>
      <c r="Q79" s="243"/>
      <c r="R79" s="243"/>
      <c r="S79" s="243"/>
      <c r="T79" s="243"/>
      <c r="U79" s="243"/>
      <c r="V79" s="243"/>
      <c r="W79" s="274"/>
      <c r="X79" s="243"/>
      <c r="Y79" s="243"/>
      <c r="Z79" s="243"/>
      <c r="AA79" s="243"/>
      <c r="AB79" s="243"/>
      <c r="AC79" s="243"/>
      <c r="AD79" s="243"/>
      <c r="AE79" s="243"/>
      <c r="AF79" s="243"/>
      <c r="AG79" s="243"/>
      <c r="AH79" s="243"/>
      <c r="AI79" s="243"/>
      <c r="AJ79" s="243"/>
      <c r="AK79" s="243"/>
    </row>
    <row r="80">
      <c r="A80" s="243"/>
      <c r="B80" s="368" t="b">
        <v>1</v>
      </c>
      <c r="C80" s="341">
        <v>2000.0</v>
      </c>
      <c r="D80" s="342" t="s">
        <v>349</v>
      </c>
      <c r="E80" s="341">
        <v>55000.0</v>
      </c>
      <c r="F80" s="343" t="s">
        <v>315</v>
      </c>
      <c r="G80" s="413"/>
      <c r="H80" s="413"/>
      <c r="I80" s="414"/>
      <c r="J80" s="243"/>
      <c r="K80" s="243"/>
      <c r="L80" s="243"/>
      <c r="M80" s="243"/>
      <c r="N80" s="243"/>
      <c r="O80" s="243"/>
      <c r="P80" s="243"/>
      <c r="Q80" s="243"/>
      <c r="R80" s="243"/>
      <c r="S80" s="243"/>
      <c r="T80" s="243"/>
      <c r="U80" s="243"/>
      <c r="V80" s="243"/>
      <c r="W80" s="274"/>
      <c r="X80" s="243"/>
      <c r="Y80" s="243"/>
      <c r="Z80" s="243"/>
      <c r="AA80" s="243"/>
      <c r="AB80" s="243"/>
      <c r="AC80" s="243"/>
      <c r="AD80" s="243"/>
      <c r="AE80" s="243"/>
      <c r="AF80" s="243"/>
      <c r="AG80" s="243"/>
      <c r="AH80" s="243"/>
      <c r="AI80" s="243"/>
      <c r="AJ80" s="243"/>
      <c r="AK80" s="243"/>
    </row>
    <row r="81">
      <c r="A81" s="243"/>
      <c r="B81" s="374" t="b">
        <v>1</v>
      </c>
      <c r="C81" s="345">
        <v>2000.0</v>
      </c>
      <c r="D81" s="346" t="s">
        <v>349</v>
      </c>
      <c r="E81" s="345">
        <v>7000.0</v>
      </c>
      <c r="F81" s="347" t="s">
        <v>218</v>
      </c>
      <c r="G81" s="413"/>
      <c r="H81" s="413"/>
      <c r="I81" s="414"/>
      <c r="J81" s="243"/>
      <c r="K81" s="243"/>
      <c r="L81" s="243"/>
      <c r="M81" s="243"/>
      <c r="N81" s="243"/>
      <c r="O81" s="243"/>
      <c r="P81" s="243"/>
      <c r="Q81" s="243"/>
      <c r="R81" s="243"/>
      <c r="S81" s="243"/>
      <c r="T81" s="243"/>
      <c r="U81" s="243"/>
      <c r="V81" s="243"/>
      <c r="W81" s="274"/>
      <c r="X81" s="243"/>
      <c r="Y81" s="243"/>
      <c r="Z81" s="243"/>
      <c r="AA81" s="243"/>
      <c r="AB81" s="243"/>
      <c r="AC81" s="243"/>
      <c r="AD81" s="243"/>
      <c r="AE81" s="243"/>
      <c r="AF81" s="243"/>
      <c r="AG81" s="243"/>
      <c r="AH81" s="243"/>
      <c r="AI81" s="243"/>
      <c r="AJ81" s="243"/>
      <c r="AK81" s="243"/>
    </row>
    <row r="82">
      <c r="A82" s="243"/>
      <c r="B82" s="368" t="b">
        <v>1</v>
      </c>
      <c r="C82" s="341">
        <v>2000.0</v>
      </c>
      <c r="D82" s="342" t="s">
        <v>349</v>
      </c>
      <c r="E82" s="341">
        <v>250.0</v>
      </c>
      <c r="F82" s="343" t="s">
        <v>390</v>
      </c>
      <c r="G82" s="342">
        <v>165.0</v>
      </c>
      <c r="H82" s="413"/>
      <c r="I82" s="414"/>
      <c r="J82" s="243"/>
      <c r="K82" s="243"/>
      <c r="L82" s="243"/>
      <c r="M82" s="243"/>
      <c r="N82" s="243"/>
      <c r="O82" s="243"/>
      <c r="P82" s="243"/>
      <c r="Q82" s="243"/>
      <c r="R82" s="243"/>
      <c r="S82" s="243"/>
      <c r="T82" s="243"/>
      <c r="U82" s="243"/>
      <c r="V82" s="243"/>
      <c r="W82" s="274"/>
      <c r="X82" s="243"/>
      <c r="Y82" s="243"/>
      <c r="Z82" s="243"/>
      <c r="AA82" s="243"/>
      <c r="AB82" s="243"/>
      <c r="AC82" s="243"/>
      <c r="AD82" s="243"/>
      <c r="AE82" s="243"/>
      <c r="AF82" s="243"/>
      <c r="AG82" s="243"/>
      <c r="AH82" s="243"/>
      <c r="AI82" s="243"/>
      <c r="AJ82" s="243"/>
      <c r="AK82" s="243"/>
    </row>
    <row r="83">
      <c r="A83" s="243"/>
      <c r="B83" s="374" t="b">
        <v>1</v>
      </c>
      <c r="C83" s="345">
        <v>2000.0</v>
      </c>
      <c r="D83" s="346" t="s">
        <v>349</v>
      </c>
      <c r="E83" s="345">
        <v>7.0</v>
      </c>
      <c r="F83" s="432" t="s">
        <v>359</v>
      </c>
      <c r="G83" s="346" t="s">
        <v>51</v>
      </c>
      <c r="H83" s="413"/>
      <c r="I83" s="414"/>
      <c r="J83" s="243"/>
      <c r="K83" s="243"/>
      <c r="L83" s="243"/>
      <c r="M83" s="243"/>
      <c r="N83" s="243"/>
      <c r="O83" s="243"/>
      <c r="P83" s="243"/>
      <c r="Q83" s="243"/>
      <c r="R83" s="243"/>
      <c r="S83" s="243"/>
      <c r="T83" s="243"/>
      <c r="U83" s="243"/>
      <c r="V83" s="243"/>
      <c r="W83" s="274"/>
      <c r="X83" s="243"/>
      <c r="Y83" s="243"/>
      <c r="Z83" s="243"/>
      <c r="AA83" s="243"/>
      <c r="AB83" s="243"/>
      <c r="AC83" s="243"/>
      <c r="AD83" s="243"/>
      <c r="AE83" s="243"/>
      <c r="AF83" s="243"/>
      <c r="AG83" s="243"/>
      <c r="AH83" s="243"/>
      <c r="AI83" s="243"/>
      <c r="AJ83" s="243"/>
      <c r="AK83" s="243"/>
    </row>
    <row r="84">
      <c r="A84" s="243"/>
      <c r="B84" s="368" t="b">
        <v>1</v>
      </c>
      <c r="C84" s="341">
        <v>2000.0</v>
      </c>
      <c r="D84" s="342" t="s">
        <v>349</v>
      </c>
      <c r="E84" s="341">
        <v>27500.0</v>
      </c>
      <c r="F84" s="343" t="s">
        <v>315</v>
      </c>
      <c r="G84" s="341">
        <v>165.0</v>
      </c>
      <c r="H84" s="413"/>
      <c r="I84" s="414"/>
      <c r="J84" s="243"/>
      <c r="K84" s="243"/>
      <c r="L84" s="243"/>
      <c r="M84" s="243"/>
      <c r="N84" s="243"/>
      <c r="O84" s="243"/>
      <c r="P84" s="243"/>
      <c r="Q84" s="243"/>
      <c r="R84" s="243"/>
      <c r="S84" s="243"/>
      <c r="T84" s="243"/>
      <c r="U84" s="243"/>
      <c r="V84" s="243"/>
      <c r="W84" s="274"/>
      <c r="X84" s="243"/>
      <c r="Y84" s="243"/>
      <c r="Z84" s="243"/>
      <c r="AA84" s="243"/>
      <c r="AB84" s="243"/>
      <c r="AC84" s="243"/>
      <c r="AD84" s="243"/>
      <c r="AE84" s="243"/>
      <c r="AF84" s="243"/>
      <c r="AG84" s="243"/>
      <c r="AH84" s="243"/>
      <c r="AI84" s="243"/>
      <c r="AJ84" s="243"/>
      <c r="AK84" s="243"/>
    </row>
    <row r="85">
      <c r="A85" s="243"/>
      <c r="B85" s="374" t="b">
        <v>1</v>
      </c>
      <c r="C85" s="345">
        <v>2000.0</v>
      </c>
      <c r="D85" s="346" t="s">
        <v>349</v>
      </c>
      <c r="E85" s="345">
        <v>17000.0</v>
      </c>
      <c r="F85" s="347" t="s">
        <v>399</v>
      </c>
      <c r="G85" s="309">
        <v>165.0</v>
      </c>
      <c r="H85" s="413"/>
      <c r="I85" s="419" t="s">
        <v>356</v>
      </c>
      <c r="J85" s="243"/>
      <c r="K85" s="243"/>
      <c r="L85" s="243"/>
      <c r="M85" s="243"/>
      <c r="N85" s="243"/>
      <c r="O85" s="243"/>
      <c r="P85" s="243"/>
      <c r="Q85" s="243"/>
      <c r="R85" s="243"/>
      <c r="S85" s="243"/>
      <c r="T85" s="243"/>
      <c r="U85" s="243"/>
      <c r="V85" s="243"/>
      <c r="W85" s="274"/>
      <c r="X85" s="243"/>
      <c r="Y85" s="243"/>
      <c r="Z85" s="243"/>
      <c r="AA85" s="243"/>
      <c r="AB85" s="243"/>
      <c r="AC85" s="243"/>
      <c r="AD85" s="243"/>
      <c r="AE85" s="243"/>
      <c r="AF85" s="243"/>
      <c r="AG85" s="243"/>
      <c r="AH85" s="243"/>
      <c r="AI85" s="243"/>
      <c r="AJ85" s="243"/>
      <c r="AK85" s="243"/>
    </row>
    <row r="86">
      <c r="A86" s="243"/>
      <c r="B86" s="368" t="b">
        <v>1</v>
      </c>
      <c r="C86" s="341">
        <v>2000.0</v>
      </c>
      <c r="D86" s="342" t="s">
        <v>349</v>
      </c>
      <c r="E86" s="341">
        <v>600.0</v>
      </c>
      <c r="F86" s="343" t="s">
        <v>179</v>
      </c>
      <c r="G86" s="342">
        <v>165.0</v>
      </c>
      <c r="H86" s="413"/>
      <c r="I86" s="414"/>
      <c r="J86" s="243"/>
      <c r="K86" s="243"/>
      <c r="L86" s="243"/>
      <c r="M86" s="243"/>
      <c r="N86" s="243"/>
      <c r="O86" s="243"/>
      <c r="P86" s="243"/>
      <c r="Q86" s="243"/>
      <c r="R86" s="243"/>
      <c r="S86" s="243"/>
      <c r="T86" s="243"/>
      <c r="U86" s="243"/>
      <c r="V86" s="243"/>
      <c r="W86" s="274"/>
      <c r="X86" s="243"/>
      <c r="Y86" s="243"/>
      <c r="Z86" s="243"/>
      <c r="AA86" s="243"/>
      <c r="AB86" s="243"/>
      <c r="AC86" s="243"/>
      <c r="AD86" s="243"/>
      <c r="AE86" s="243"/>
      <c r="AF86" s="243"/>
      <c r="AG86" s="243"/>
      <c r="AH86" s="243"/>
      <c r="AI86" s="243"/>
      <c r="AJ86" s="243"/>
      <c r="AK86" s="243"/>
    </row>
    <row r="87">
      <c r="A87" s="243"/>
      <c r="B87" s="374" t="b">
        <v>1</v>
      </c>
      <c r="C87" s="345">
        <v>2000.0</v>
      </c>
      <c r="D87" s="346" t="s">
        <v>349</v>
      </c>
      <c r="E87" s="345">
        <v>750.0</v>
      </c>
      <c r="F87" s="347" t="s">
        <v>400</v>
      </c>
      <c r="G87" s="346">
        <v>165.0</v>
      </c>
      <c r="H87" s="413"/>
      <c r="I87" s="414"/>
      <c r="J87" s="243"/>
      <c r="K87" s="243"/>
      <c r="L87" s="243"/>
      <c r="M87" s="243"/>
      <c r="N87" s="243"/>
      <c r="O87" s="243"/>
      <c r="P87" s="243"/>
      <c r="Q87" s="243"/>
      <c r="R87" s="243"/>
      <c r="S87" s="243"/>
      <c r="T87" s="243"/>
      <c r="U87" s="243"/>
      <c r="V87" s="243"/>
      <c r="W87" s="274"/>
      <c r="X87" s="243"/>
      <c r="Y87" s="243"/>
      <c r="Z87" s="243"/>
      <c r="AA87" s="243"/>
      <c r="AB87" s="243"/>
      <c r="AC87" s="243"/>
      <c r="AD87" s="243"/>
      <c r="AE87" s="243"/>
      <c r="AF87" s="243"/>
      <c r="AG87" s="243"/>
      <c r="AH87" s="243"/>
      <c r="AI87" s="243"/>
      <c r="AJ87" s="243"/>
      <c r="AK87" s="243"/>
    </row>
    <row r="88">
      <c r="A88" s="243"/>
      <c r="B88" s="368" t="b">
        <v>1</v>
      </c>
      <c r="C88" s="341">
        <v>2000.0</v>
      </c>
      <c r="D88" s="342" t="s">
        <v>349</v>
      </c>
      <c r="E88" s="341">
        <v>170000.0</v>
      </c>
      <c r="F88" s="343" t="s">
        <v>387</v>
      </c>
      <c r="G88" s="342">
        <v>165.0</v>
      </c>
      <c r="H88" s="413"/>
      <c r="I88" s="414"/>
      <c r="J88" s="243"/>
      <c r="K88" s="243"/>
      <c r="L88" s="243"/>
      <c r="M88" s="243"/>
      <c r="N88" s="243"/>
      <c r="O88" s="243"/>
      <c r="P88" s="243"/>
      <c r="Q88" s="243"/>
      <c r="R88" s="243"/>
      <c r="S88" s="243"/>
      <c r="T88" s="243"/>
      <c r="U88" s="243"/>
      <c r="V88" s="243"/>
      <c r="W88" s="274"/>
      <c r="X88" s="243"/>
      <c r="Y88" s="243"/>
      <c r="Z88" s="243"/>
      <c r="AA88" s="243"/>
      <c r="AB88" s="243"/>
      <c r="AC88" s="243"/>
      <c r="AD88" s="243"/>
      <c r="AE88" s="243"/>
      <c r="AF88" s="243"/>
      <c r="AG88" s="243"/>
      <c r="AH88" s="243"/>
      <c r="AI88" s="243"/>
      <c r="AJ88" s="243"/>
      <c r="AK88" s="243"/>
    </row>
    <row r="89">
      <c r="A89" s="243"/>
      <c r="B89" s="374" t="b">
        <v>1</v>
      </c>
      <c r="C89" s="345">
        <v>2000.0</v>
      </c>
      <c r="D89" s="346" t="s">
        <v>349</v>
      </c>
      <c r="E89" s="345">
        <v>250.0</v>
      </c>
      <c r="F89" s="347" t="s">
        <v>390</v>
      </c>
      <c r="G89" s="346">
        <v>165.0</v>
      </c>
      <c r="H89" s="413"/>
      <c r="I89" s="414"/>
      <c r="J89" s="243"/>
      <c r="K89" s="243"/>
      <c r="L89" s="243"/>
      <c r="M89" s="243"/>
      <c r="N89" s="243"/>
      <c r="O89" s="243"/>
      <c r="P89" s="243"/>
      <c r="Q89" s="243"/>
      <c r="R89" s="243"/>
      <c r="S89" s="243"/>
      <c r="T89" s="243"/>
      <c r="U89" s="243"/>
      <c r="V89" s="243"/>
      <c r="W89" s="274"/>
      <c r="X89" s="243"/>
      <c r="Y89" s="243"/>
      <c r="Z89" s="243"/>
      <c r="AA89" s="243"/>
      <c r="AB89" s="243"/>
      <c r="AC89" s="243"/>
      <c r="AD89" s="243"/>
      <c r="AE89" s="243"/>
      <c r="AF89" s="243"/>
      <c r="AG89" s="243"/>
      <c r="AH89" s="243"/>
      <c r="AI89" s="243"/>
      <c r="AJ89" s="243"/>
      <c r="AK89" s="243"/>
    </row>
    <row r="90">
      <c r="A90" s="243"/>
      <c r="B90" s="368" t="b">
        <v>1</v>
      </c>
      <c r="C90" s="341">
        <v>2000.0</v>
      </c>
      <c r="D90" s="342" t="s">
        <v>349</v>
      </c>
      <c r="E90" s="341">
        <v>3000.0</v>
      </c>
      <c r="F90" s="343" t="s">
        <v>360</v>
      </c>
      <c r="G90" s="413"/>
      <c r="H90" s="413"/>
      <c r="I90" s="414"/>
      <c r="J90" s="243"/>
      <c r="K90" s="243"/>
      <c r="L90" s="243"/>
      <c r="M90" s="243"/>
      <c r="N90" s="243"/>
      <c r="O90" s="243"/>
      <c r="P90" s="243"/>
      <c r="Q90" s="243"/>
      <c r="R90" s="243"/>
      <c r="S90" s="243"/>
      <c r="T90" s="243"/>
      <c r="U90" s="243"/>
      <c r="V90" s="243"/>
      <c r="W90" s="274"/>
      <c r="X90" s="243"/>
      <c r="Y90" s="243"/>
      <c r="Z90" s="243"/>
      <c r="AA90" s="243"/>
      <c r="AB90" s="243"/>
      <c r="AC90" s="243"/>
      <c r="AD90" s="243"/>
      <c r="AE90" s="243"/>
      <c r="AF90" s="243"/>
      <c r="AG90" s="243"/>
      <c r="AH90" s="243"/>
      <c r="AI90" s="243"/>
      <c r="AJ90" s="243"/>
      <c r="AK90" s="243"/>
    </row>
    <row r="91">
      <c r="A91" s="243"/>
      <c r="B91" s="374" t="b">
        <v>1</v>
      </c>
      <c r="C91" s="345">
        <v>1500.0</v>
      </c>
      <c r="D91" s="346" t="s">
        <v>401</v>
      </c>
      <c r="E91" s="345">
        <v>20.0</v>
      </c>
      <c r="F91" s="347" t="s">
        <v>402</v>
      </c>
      <c r="G91" s="443"/>
      <c r="H91" s="413"/>
      <c r="I91" s="414"/>
      <c r="J91" s="243"/>
      <c r="K91" s="243"/>
      <c r="L91" s="243"/>
      <c r="M91" s="243"/>
      <c r="N91" s="243"/>
      <c r="O91" s="243"/>
      <c r="P91" s="243"/>
      <c r="Q91" s="243"/>
      <c r="R91" s="243"/>
      <c r="S91" s="243"/>
      <c r="T91" s="243"/>
      <c r="U91" s="243"/>
      <c r="V91" s="243"/>
      <c r="W91" s="274"/>
      <c r="X91" s="243"/>
      <c r="Y91" s="243"/>
      <c r="Z91" s="243"/>
      <c r="AA91" s="243"/>
      <c r="AB91" s="243"/>
      <c r="AC91" s="243"/>
      <c r="AD91" s="243"/>
      <c r="AE91" s="243"/>
      <c r="AF91" s="243"/>
      <c r="AG91" s="243"/>
      <c r="AH91" s="243"/>
      <c r="AI91" s="243"/>
      <c r="AJ91" s="243"/>
      <c r="AK91" s="243"/>
    </row>
    <row r="92">
      <c r="A92" s="243"/>
      <c r="B92" s="368" t="b">
        <v>1</v>
      </c>
      <c r="C92" s="341">
        <v>1500.0</v>
      </c>
      <c r="D92" s="342" t="s">
        <v>401</v>
      </c>
      <c r="E92" s="341">
        <v>20.0</v>
      </c>
      <c r="F92" s="343" t="s">
        <v>403</v>
      </c>
      <c r="G92" s="443"/>
      <c r="H92" s="413"/>
      <c r="I92" s="414"/>
      <c r="J92" s="243"/>
      <c r="K92" s="243"/>
      <c r="L92" s="243"/>
      <c r="M92" s="243"/>
      <c r="N92" s="243"/>
      <c r="O92" s="243"/>
      <c r="P92" s="243"/>
      <c r="Q92" s="243"/>
      <c r="R92" s="243"/>
      <c r="S92" s="243"/>
      <c r="T92" s="243"/>
      <c r="U92" s="243"/>
      <c r="V92" s="243"/>
      <c r="W92" s="274"/>
      <c r="X92" s="243"/>
      <c r="Y92" s="243"/>
      <c r="Z92" s="243"/>
      <c r="AA92" s="243"/>
      <c r="AB92" s="243"/>
      <c r="AC92" s="243"/>
      <c r="AD92" s="243"/>
      <c r="AE92" s="243"/>
      <c r="AF92" s="243"/>
      <c r="AG92" s="243"/>
      <c r="AH92" s="243"/>
      <c r="AI92" s="243"/>
      <c r="AJ92" s="243"/>
      <c r="AK92" s="243"/>
    </row>
    <row r="93">
      <c r="A93" s="243"/>
      <c r="B93" s="374" t="b">
        <v>1</v>
      </c>
      <c r="C93" s="345">
        <v>1500.0</v>
      </c>
      <c r="D93" s="346" t="s">
        <v>338</v>
      </c>
      <c r="E93" s="345">
        <v>5.0</v>
      </c>
      <c r="F93" s="444" t="s">
        <v>404</v>
      </c>
      <c r="G93" s="443"/>
      <c r="H93" s="413"/>
      <c r="I93" s="414"/>
      <c r="J93" s="243"/>
      <c r="K93" s="243"/>
      <c r="L93" s="243"/>
      <c r="M93" s="243"/>
      <c r="N93" s="243"/>
      <c r="O93" s="243"/>
      <c r="P93" s="243"/>
      <c r="Q93" s="243"/>
      <c r="R93" s="243"/>
      <c r="S93" s="243"/>
      <c r="T93" s="243"/>
      <c r="U93" s="243"/>
      <c r="V93" s="243"/>
      <c r="W93" s="274"/>
      <c r="X93" s="243"/>
      <c r="Y93" s="243"/>
      <c r="Z93" s="243"/>
      <c r="AA93" s="243"/>
      <c r="AB93" s="243"/>
      <c r="AC93" s="243"/>
      <c r="AD93" s="243"/>
      <c r="AE93" s="243"/>
      <c r="AF93" s="243"/>
      <c r="AG93" s="243"/>
      <c r="AH93" s="243"/>
      <c r="AI93" s="243"/>
      <c r="AJ93" s="243"/>
      <c r="AK93" s="243"/>
    </row>
    <row r="94">
      <c r="A94" s="243"/>
      <c r="B94" s="368" t="b">
        <v>1</v>
      </c>
      <c r="C94" s="341">
        <v>1500.0</v>
      </c>
      <c r="D94" s="342" t="s">
        <v>338</v>
      </c>
      <c r="E94" s="341">
        <v>8.0</v>
      </c>
      <c r="F94" s="343" t="s">
        <v>405</v>
      </c>
      <c r="G94" s="443"/>
      <c r="H94" s="413"/>
      <c r="I94" s="414"/>
      <c r="J94" s="243"/>
      <c r="K94" s="243"/>
      <c r="L94" s="243"/>
      <c r="M94" s="243"/>
      <c r="N94" s="243"/>
      <c r="O94" s="243"/>
      <c r="P94" s="243"/>
      <c r="Q94" s="243"/>
      <c r="R94" s="243"/>
      <c r="S94" s="243"/>
      <c r="T94" s="243"/>
      <c r="U94" s="243"/>
      <c r="V94" s="243"/>
      <c r="W94" s="274"/>
      <c r="X94" s="243"/>
      <c r="Y94" s="243"/>
      <c r="Z94" s="243"/>
      <c r="AA94" s="243"/>
      <c r="AB94" s="243"/>
      <c r="AC94" s="243"/>
      <c r="AD94" s="243"/>
      <c r="AE94" s="243"/>
      <c r="AF94" s="243"/>
      <c r="AG94" s="243"/>
      <c r="AH94" s="243"/>
      <c r="AI94" s="243"/>
      <c r="AJ94" s="243"/>
      <c r="AK94" s="243"/>
    </row>
    <row r="95">
      <c r="A95" s="243"/>
      <c r="B95" s="374" t="b">
        <v>1</v>
      </c>
      <c r="C95" s="345">
        <v>1500.0</v>
      </c>
      <c r="D95" s="346" t="s">
        <v>338</v>
      </c>
      <c r="E95" s="345">
        <v>3.0</v>
      </c>
      <c r="F95" s="347" t="s">
        <v>344</v>
      </c>
      <c r="G95" s="443"/>
      <c r="H95" s="413"/>
      <c r="I95" s="414"/>
      <c r="J95" s="243"/>
      <c r="K95" s="243"/>
      <c r="L95" s="243"/>
      <c r="M95" s="243"/>
      <c r="N95" s="243"/>
      <c r="O95" s="243"/>
      <c r="P95" s="243"/>
      <c r="Q95" s="243"/>
      <c r="R95" s="243"/>
      <c r="S95" s="243"/>
      <c r="T95" s="243"/>
      <c r="U95" s="243"/>
      <c r="V95" s="243"/>
      <c r="W95" s="274"/>
      <c r="X95" s="243"/>
      <c r="Y95" s="243"/>
      <c r="Z95" s="243"/>
      <c r="AA95" s="243"/>
      <c r="AB95" s="243"/>
      <c r="AC95" s="243"/>
      <c r="AD95" s="243"/>
      <c r="AE95" s="243"/>
      <c r="AF95" s="243"/>
      <c r="AG95" s="243"/>
      <c r="AH95" s="243"/>
      <c r="AI95" s="243"/>
      <c r="AJ95" s="243"/>
      <c r="AK95" s="243"/>
    </row>
    <row r="96">
      <c r="A96" s="243"/>
      <c r="B96" s="368" t="b">
        <v>1</v>
      </c>
      <c r="C96" s="341">
        <v>1500.0</v>
      </c>
      <c r="D96" s="342" t="s">
        <v>338</v>
      </c>
      <c r="E96" s="341">
        <v>2.0</v>
      </c>
      <c r="F96" s="343" t="s">
        <v>345</v>
      </c>
      <c r="G96" s="443"/>
      <c r="H96" s="413"/>
      <c r="I96" s="414"/>
      <c r="J96" s="243"/>
      <c r="K96" s="243"/>
      <c r="L96" s="243"/>
      <c r="M96" s="243"/>
      <c r="N96" s="243"/>
      <c r="O96" s="243"/>
      <c r="P96" s="243"/>
      <c r="Q96" s="243"/>
      <c r="R96" s="243"/>
      <c r="S96" s="243"/>
      <c r="T96" s="243"/>
      <c r="U96" s="243"/>
      <c r="V96" s="243"/>
      <c r="W96" s="274"/>
      <c r="X96" s="243"/>
      <c r="Y96" s="243"/>
      <c r="Z96" s="243"/>
      <c r="AA96" s="243"/>
      <c r="AB96" s="243"/>
      <c r="AC96" s="243"/>
      <c r="AD96" s="243"/>
      <c r="AE96" s="243"/>
      <c r="AF96" s="243"/>
      <c r="AG96" s="243"/>
      <c r="AH96" s="243"/>
      <c r="AI96" s="243"/>
      <c r="AJ96" s="243"/>
      <c r="AK96" s="243"/>
    </row>
    <row r="97">
      <c r="A97" s="243"/>
      <c r="B97" s="374" t="b">
        <v>1</v>
      </c>
      <c r="C97" s="345">
        <v>1500.0</v>
      </c>
      <c r="D97" s="346" t="s">
        <v>338</v>
      </c>
      <c r="E97" s="345">
        <v>6.0</v>
      </c>
      <c r="F97" s="347" t="s">
        <v>396</v>
      </c>
      <c r="G97" s="443"/>
      <c r="H97" s="413"/>
      <c r="I97" s="414"/>
      <c r="J97" s="243"/>
      <c r="K97" s="243"/>
      <c r="L97" s="243"/>
      <c r="M97" s="243"/>
      <c r="N97" s="243"/>
      <c r="O97" s="243"/>
      <c r="P97" s="243"/>
      <c r="Q97" s="243"/>
      <c r="R97" s="243"/>
      <c r="S97" s="243"/>
      <c r="T97" s="243"/>
      <c r="U97" s="243"/>
      <c r="V97" s="243"/>
      <c r="W97" s="274"/>
      <c r="X97" s="243"/>
      <c r="Y97" s="243"/>
      <c r="Z97" s="243"/>
      <c r="AA97" s="243"/>
      <c r="AB97" s="243"/>
      <c r="AC97" s="243"/>
      <c r="AD97" s="243"/>
      <c r="AE97" s="243"/>
      <c r="AF97" s="243"/>
      <c r="AG97" s="243"/>
      <c r="AH97" s="243"/>
      <c r="AI97" s="243"/>
      <c r="AJ97" s="243"/>
      <c r="AK97" s="243"/>
    </row>
    <row r="98">
      <c r="A98" s="243"/>
      <c r="B98" s="368" t="b">
        <v>1</v>
      </c>
      <c r="C98" s="341">
        <v>1500.0</v>
      </c>
      <c r="D98" s="342" t="s">
        <v>338</v>
      </c>
      <c r="E98" s="341">
        <v>3.0</v>
      </c>
      <c r="F98" s="445" t="s">
        <v>406</v>
      </c>
      <c r="G98" s="443"/>
      <c r="H98" s="413"/>
      <c r="I98" s="414"/>
      <c r="J98" s="243"/>
      <c r="K98" s="243"/>
      <c r="L98" s="243"/>
      <c r="M98" s="243"/>
      <c r="N98" s="243"/>
      <c r="O98" s="243"/>
      <c r="P98" s="243"/>
      <c r="Q98" s="243"/>
      <c r="R98" s="243"/>
      <c r="S98" s="243"/>
      <c r="T98" s="243"/>
      <c r="U98" s="243"/>
      <c r="V98" s="243"/>
      <c r="W98" s="274"/>
      <c r="X98" s="243"/>
      <c r="Y98" s="243"/>
      <c r="Z98" s="243"/>
      <c r="AA98" s="243"/>
      <c r="AB98" s="243"/>
      <c r="AC98" s="243"/>
      <c r="AD98" s="243"/>
      <c r="AE98" s="243"/>
      <c r="AF98" s="243"/>
      <c r="AG98" s="243"/>
      <c r="AH98" s="243"/>
      <c r="AI98" s="243"/>
      <c r="AJ98" s="243"/>
      <c r="AK98" s="243"/>
    </row>
    <row r="99">
      <c r="A99" s="243"/>
      <c r="B99" s="374" t="b">
        <v>1</v>
      </c>
      <c r="C99" s="345">
        <v>1500.0</v>
      </c>
      <c r="D99" s="346" t="s">
        <v>338</v>
      </c>
      <c r="E99" s="345">
        <v>20.0</v>
      </c>
      <c r="F99" s="347" t="s">
        <v>407</v>
      </c>
      <c r="G99" s="443"/>
      <c r="H99" s="413"/>
      <c r="I99" s="414"/>
      <c r="J99" s="243"/>
      <c r="K99" s="243"/>
      <c r="L99" s="243"/>
      <c r="M99" s="243"/>
      <c r="N99" s="243"/>
      <c r="O99" s="243"/>
      <c r="P99" s="243"/>
      <c r="Q99" s="243"/>
      <c r="R99" s="243"/>
      <c r="S99" s="243"/>
      <c r="T99" s="243"/>
      <c r="U99" s="243"/>
      <c r="V99" s="243"/>
      <c r="W99" s="274"/>
      <c r="X99" s="243"/>
      <c r="Y99" s="243"/>
      <c r="Z99" s="243"/>
      <c r="AA99" s="243"/>
      <c r="AB99" s="243"/>
      <c r="AC99" s="243"/>
      <c r="AD99" s="243"/>
      <c r="AE99" s="243"/>
      <c r="AF99" s="243"/>
      <c r="AG99" s="243"/>
      <c r="AH99" s="243"/>
      <c r="AI99" s="243"/>
      <c r="AJ99" s="243"/>
      <c r="AK99" s="243"/>
    </row>
    <row r="100">
      <c r="A100" s="243"/>
      <c r="B100" s="368" t="b">
        <v>1</v>
      </c>
      <c r="C100" s="341">
        <v>1500.0</v>
      </c>
      <c r="D100" s="342" t="s">
        <v>369</v>
      </c>
      <c r="E100" s="341">
        <v>100.0</v>
      </c>
      <c r="F100" s="343" t="s">
        <v>408</v>
      </c>
      <c r="G100" s="443"/>
      <c r="H100" s="413"/>
      <c r="I100" s="414"/>
      <c r="J100" s="243"/>
      <c r="K100" s="243"/>
      <c r="L100" s="243"/>
      <c r="M100" s="243"/>
      <c r="N100" s="243"/>
      <c r="O100" s="243"/>
      <c r="P100" s="243"/>
      <c r="Q100" s="243"/>
      <c r="R100" s="243"/>
      <c r="S100" s="243"/>
      <c r="T100" s="243"/>
      <c r="U100" s="243"/>
      <c r="V100" s="243"/>
      <c r="W100" s="274"/>
      <c r="X100" s="243"/>
      <c r="Y100" s="243"/>
      <c r="Z100" s="243"/>
      <c r="AA100" s="243"/>
      <c r="AB100" s="243"/>
      <c r="AC100" s="243"/>
      <c r="AD100" s="243"/>
      <c r="AE100" s="243"/>
      <c r="AF100" s="243"/>
      <c r="AG100" s="243"/>
      <c r="AH100" s="243"/>
      <c r="AI100" s="243"/>
      <c r="AJ100" s="243"/>
      <c r="AK100" s="243"/>
    </row>
    <row r="101">
      <c r="A101" s="243"/>
      <c r="B101" s="374" t="b">
        <v>1</v>
      </c>
      <c r="C101" s="345">
        <v>1500.0</v>
      </c>
      <c r="D101" s="346" t="s">
        <v>369</v>
      </c>
      <c r="E101" s="345">
        <v>400.0</v>
      </c>
      <c r="F101" s="432" t="s">
        <v>371</v>
      </c>
      <c r="G101" s="413"/>
      <c r="H101" s="413"/>
      <c r="I101" s="414"/>
      <c r="J101" s="243"/>
      <c r="K101" s="243"/>
      <c r="L101" s="243"/>
      <c r="M101" s="243"/>
      <c r="N101" s="243"/>
      <c r="O101" s="243"/>
      <c r="P101" s="243"/>
      <c r="Q101" s="243"/>
      <c r="R101" s="243"/>
      <c r="S101" s="243"/>
      <c r="T101" s="243"/>
      <c r="U101" s="243"/>
      <c r="V101" s="243"/>
      <c r="W101" s="274"/>
      <c r="X101" s="243"/>
      <c r="Y101" s="243"/>
      <c r="Z101" s="243"/>
      <c r="AA101" s="243"/>
      <c r="AB101" s="243"/>
      <c r="AC101" s="243"/>
      <c r="AD101" s="243"/>
      <c r="AE101" s="243"/>
      <c r="AF101" s="243"/>
      <c r="AG101" s="243"/>
      <c r="AH101" s="243"/>
      <c r="AI101" s="243"/>
      <c r="AJ101" s="243"/>
      <c r="AK101" s="243"/>
    </row>
    <row r="102">
      <c r="A102" s="243"/>
      <c r="B102" s="368" t="b">
        <v>1</v>
      </c>
      <c r="C102" s="341">
        <v>1500.0</v>
      </c>
      <c r="D102" s="342" t="s">
        <v>369</v>
      </c>
      <c r="E102" s="341">
        <v>400.0</v>
      </c>
      <c r="F102" s="343" t="s">
        <v>379</v>
      </c>
      <c r="G102" s="443"/>
      <c r="H102" s="413"/>
      <c r="I102" s="414"/>
      <c r="J102" s="243"/>
      <c r="K102" s="243"/>
      <c r="L102" s="243"/>
      <c r="M102" s="243"/>
      <c r="N102" s="243"/>
      <c r="O102" s="243"/>
      <c r="P102" s="243"/>
      <c r="Q102" s="243"/>
      <c r="R102" s="243"/>
      <c r="S102" s="243"/>
      <c r="T102" s="243"/>
      <c r="U102" s="243"/>
      <c r="V102" s="243"/>
      <c r="W102" s="274"/>
      <c r="X102" s="243"/>
      <c r="Y102" s="243"/>
      <c r="Z102" s="243"/>
      <c r="AA102" s="243"/>
      <c r="AB102" s="243"/>
      <c r="AC102" s="243"/>
      <c r="AD102" s="243"/>
      <c r="AE102" s="243"/>
      <c r="AF102" s="243"/>
      <c r="AG102" s="243"/>
      <c r="AH102" s="243"/>
      <c r="AI102" s="243"/>
      <c r="AJ102" s="243"/>
      <c r="AK102" s="243"/>
    </row>
    <row r="103">
      <c r="A103" s="243"/>
      <c r="B103" s="374" t="b">
        <v>1</v>
      </c>
      <c r="C103" s="345">
        <v>1500.0</v>
      </c>
      <c r="D103" s="346" t="s">
        <v>369</v>
      </c>
      <c r="E103" s="345">
        <v>400.0</v>
      </c>
      <c r="F103" s="347" t="s">
        <v>381</v>
      </c>
      <c r="G103" s="443"/>
      <c r="H103" s="413"/>
      <c r="I103" s="414"/>
      <c r="J103" s="243"/>
      <c r="K103" s="243"/>
      <c r="L103" s="243"/>
      <c r="M103" s="243"/>
      <c r="N103" s="243"/>
      <c r="O103" s="243"/>
      <c r="P103" s="243"/>
      <c r="Q103" s="243"/>
      <c r="R103" s="243"/>
      <c r="S103" s="243"/>
      <c r="T103" s="243"/>
      <c r="U103" s="243"/>
      <c r="V103" s="243"/>
      <c r="W103" s="274"/>
      <c r="X103" s="243"/>
      <c r="Y103" s="243"/>
      <c r="Z103" s="243"/>
      <c r="AA103" s="243"/>
      <c r="AB103" s="243"/>
      <c r="AC103" s="243"/>
      <c r="AD103" s="243"/>
      <c r="AE103" s="243"/>
      <c r="AF103" s="243"/>
      <c r="AG103" s="243"/>
      <c r="AH103" s="243"/>
      <c r="AI103" s="243"/>
      <c r="AJ103" s="243"/>
      <c r="AK103" s="243"/>
    </row>
    <row r="104">
      <c r="A104" s="243"/>
      <c r="B104" s="368" t="b">
        <v>1</v>
      </c>
      <c r="C104" s="341">
        <v>1500.0</v>
      </c>
      <c r="D104" s="342" t="s">
        <v>349</v>
      </c>
      <c r="E104" s="341">
        <v>12000.0</v>
      </c>
      <c r="F104" s="343" t="s">
        <v>392</v>
      </c>
      <c r="G104" s="443"/>
      <c r="H104" s="413"/>
      <c r="I104" s="414"/>
      <c r="J104" s="243"/>
      <c r="K104" s="243"/>
      <c r="L104" s="243"/>
      <c r="M104" s="243"/>
      <c r="N104" s="243"/>
      <c r="O104" s="243"/>
      <c r="P104" s="243"/>
      <c r="Q104" s="243"/>
      <c r="R104" s="243"/>
      <c r="S104" s="243"/>
      <c r="T104" s="243"/>
      <c r="U104" s="243"/>
      <c r="V104" s="243"/>
      <c r="W104" s="274"/>
      <c r="X104" s="243"/>
      <c r="Y104" s="243"/>
      <c r="Z104" s="243"/>
      <c r="AA104" s="243"/>
      <c r="AB104" s="243"/>
      <c r="AC104" s="243"/>
      <c r="AD104" s="243"/>
      <c r="AE104" s="243"/>
      <c r="AF104" s="243"/>
      <c r="AG104" s="243"/>
      <c r="AH104" s="243"/>
      <c r="AI104" s="243"/>
      <c r="AJ104" s="243"/>
      <c r="AK104" s="243"/>
    </row>
    <row r="105">
      <c r="A105" s="243"/>
      <c r="B105" s="374" t="b">
        <v>1</v>
      </c>
      <c r="C105" s="345">
        <v>1500.0</v>
      </c>
      <c r="D105" s="346" t="s">
        <v>349</v>
      </c>
      <c r="E105" s="345">
        <v>2000.0</v>
      </c>
      <c r="F105" s="347" t="s">
        <v>399</v>
      </c>
      <c r="G105" s="443"/>
      <c r="H105" s="413"/>
      <c r="I105" s="414"/>
      <c r="J105" s="243"/>
      <c r="K105" s="243"/>
      <c r="L105" s="243"/>
      <c r="M105" s="243"/>
      <c r="N105" s="243"/>
      <c r="O105" s="243"/>
      <c r="P105" s="243"/>
      <c r="Q105" s="243"/>
      <c r="R105" s="243"/>
      <c r="S105" s="243"/>
      <c r="T105" s="243"/>
      <c r="U105" s="243"/>
      <c r="V105" s="243"/>
      <c r="W105" s="274"/>
      <c r="X105" s="243"/>
      <c r="Y105" s="243"/>
      <c r="Z105" s="243"/>
      <c r="AA105" s="243"/>
      <c r="AB105" s="243"/>
      <c r="AC105" s="243"/>
      <c r="AD105" s="243"/>
      <c r="AE105" s="243"/>
      <c r="AF105" s="243"/>
      <c r="AG105" s="243"/>
      <c r="AH105" s="243"/>
      <c r="AI105" s="243"/>
      <c r="AJ105" s="243"/>
      <c r="AK105" s="243"/>
    </row>
    <row r="106">
      <c r="A106" s="243"/>
      <c r="B106" s="368" t="b">
        <v>1</v>
      </c>
      <c r="C106" s="341">
        <v>1500.0</v>
      </c>
      <c r="D106" s="342" t="s">
        <v>349</v>
      </c>
      <c r="E106" s="341">
        <v>4000.0</v>
      </c>
      <c r="F106" s="343" t="s">
        <v>409</v>
      </c>
      <c r="G106" s="443"/>
      <c r="H106" s="413"/>
      <c r="I106" s="414"/>
      <c r="J106" s="243"/>
      <c r="K106" s="243"/>
      <c r="L106" s="243"/>
      <c r="M106" s="243"/>
      <c r="N106" s="243"/>
      <c r="O106" s="243"/>
      <c r="P106" s="243"/>
      <c r="Q106" s="243"/>
      <c r="R106" s="243"/>
      <c r="S106" s="243"/>
      <c r="T106" s="243"/>
      <c r="U106" s="243"/>
      <c r="V106" s="243"/>
      <c r="W106" s="274"/>
      <c r="X106" s="243"/>
      <c r="Y106" s="243"/>
      <c r="Z106" s="243"/>
      <c r="AA106" s="243"/>
      <c r="AB106" s="243"/>
      <c r="AC106" s="243"/>
      <c r="AD106" s="243"/>
      <c r="AE106" s="243"/>
      <c r="AF106" s="243"/>
      <c r="AG106" s="243"/>
      <c r="AH106" s="243"/>
      <c r="AI106" s="243"/>
      <c r="AJ106" s="243"/>
      <c r="AK106" s="243"/>
    </row>
    <row r="107">
      <c r="A107" s="243"/>
      <c r="B107" s="374" t="b">
        <v>1</v>
      </c>
      <c r="C107" s="345">
        <v>1500.0</v>
      </c>
      <c r="D107" s="346" t="s">
        <v>349</v>
      </c>
      <c r="E107" s="345">
        <v>500.0</v>
      </c>
      <c r="F107" s="347" t="s">
        <v>361</v>
      </c>
      <c r="G107" s="413"/>
      <c r="H107" s="413"/>
      <c r="I107" s="414"/>
      <c r="J107" s="243"/>
      <c r="K107" s="243"/>
      <c r="L107" s="243"/>
      <c r="M107" s="243"/>
      <c r="N107" s="243"/>
      <c r="O107" s="243"/>
      <c r="P107" s="243"/>
      <c r="Q107" s="243"/>
      <c r="R107" s="243"/>
      <c r="S107" s="243"/>
      <c r="T107" s="243"/>
      <c r="U107" s="243"/>
      <c r="V107" s="243"/>
      <c r="W107" s="274"/>
      <c r="X107" s="243"/>
      <c r="Y107" s="243"/>
      <c r="Z107" s="243"/>
      <c r="AA107" s="243"/>
      <c r="AB107" s="243"/>
      <c r="AC107" s="243"/>
      <c r="AD107" s="243"/>
      <c r="AE107" s="243"/>
      <c r="AF107" s="243"/>
      <c r="AG107" s="243"/>
      <c r="AH107" s="243"/>
      <c r="AI107" s="243"/>
      <c r="AJ107" s="243"/>
      <c r="AK107" s="243"/>
    </row>
    <row r="108">
      <c r="A108" s="243"/>
      <c r="B108" s="368" t="b">
        <v>1</v>
      </c>
      <c r="C108" s="341">
        <v>1500.0</v>
      </c>
      <c r="D108" s="342" t="s">
        <v>349</v>
      </c>
      <c r="E108" s="341">
        <v>1100.0</v>
      </c>
      <c r="F108" s="343" t="s">
        <v>178</v>
      </c>
      <c r="G108" s="413"/>
      <c r="H108" s="413"/>
      <c r="I108" s="414"/>
      <c r="J108" s="243"/>
      <c r="K108" s="243"/>
      <c r="L108" s="243"/>
      <c r="M108" s="243"/>
      <c r="N108" s="243"/>
      <c r="O108" s="243"/>
      <c r="P108" s="243"/>
      <c r="Q108" s="243"/>
      <c r="R108" s="243"/>
      <c r="S108" s="243"/>
      <c r="T108" s="243"/>
      <c r="U108" s="243"/>
      <c r="V108" s="243"/>
      <c r="W108" s="274"/>
      <c r="X108" s="243"/>
      <c r="Y108" s="243"/>
      <c r="Z108" s="243"/>
      <c r="AA108" s="243"/>
      <c r="AB108" s="243"/>
      <c r="AC108" s="243"/>
      <c r="AD108" s="243"/>
      <c r="AE108" s="243"/>
      <c r="AF108" s="243"/>
      <c r="AG108" s="243"/>
      <c r="AH108" s="243"/>
      <c r="AI108" s="243"/>
      <c r="AJ108" s="243"/>
      <c r="AK108" s="243"/>
    </row>
    <row r="109">
      <c r="A109" s="243"/>
      <c r="B109" s="374" t="b">
        <v>1</v>
      </c>
      <c r="C109" s="345">
        <v>750.0</v>
      </c>
      <c r="D109" s="346" t="s">
        <v>401</v>
      </c>
      <c r="E109" s="345">
        <v>10.0</v>
      </c>
      <c r="F109" s="347" t="s">
        <v>402</v>
      </c>
      <c r="G109" s="413"/>
      <c r="H109" s="413"/>
      <c r="I109" s="414"/>
      <c r="J109" s="243"/>
      <c r="K109" s="243"/>
      <c r="L109" s="243"/>
      <c r="M109" s="243"/>
      <c r="N109" s="243"/>
      <c r="O109" s="243"/>
      <c r="P109" s="243"/>
      <c r="Q109" s="243"/>
      <c r="R109" s="243"/>
      <c r="S109" s="243"/>
      <c r="T109" s="243"/>
      <c r="U109" s="243"/>
      <c r="V109" s="243"/>
      <c r="W109" s="274"/>
      <c r="X109" s="243"/>
      <c r="Y109" s="243"/>
      <c r="Z109" s="243"/>
      <c r="AA109" s="243"/>
      <c r="AB109" s="243"/>
      <c r="AC109" s="243"/>
      <c r="AD109" s="243"/>
      <c r="AE109" s="243"/>
      <c r="AF109" s="243"/>
      <c r="AG109" s="243"/>
      <c r="AH109" s="243"/>
      <c r="AI109" s="243"/>
      <c r="AJ109" s="243"/>
      <c r="AK109" s="243"/>
    </row>
    <row r="110">
      <c r="A110" s="243"/>
      <c r="B110" s="368" t="b">
        <v>1</v>
      </c>
      <c r="C110" s="341">
        <v>750.0</v>
      </c>
      <c r="D110" s="342" t="s">
        <v>401</v>
      </c>
      <c r="E110" s="341">
        <v>10.0</v>
      </c>
      <c r="F110" s="343" t="s">
        <v>410</v>
      </c>
      <c r="G110" s="413"/>
      <c r="H110" s="413"/>
      <c r="I110" s="414"/>
      <c r="J110" s="243"/>
      <c r="K110" s="243"/>
      <c r="L110" s="243"/>
      <c r="M110" s="243"/>
      <c r="N110" s="243"/>
      <c r="O110" s="243"/>
      <c r="P110" s="243"/>
      <c r="Q110" s="243"/>
      <c r="R110" s="243"/>
      <c r="S110" s="243"/>
      <c r="T110" s="243"/>
      <c r="U110" s="243"/>
      <c r="V110" s="243"/>
      <c r="W110" s="274"/>
      <c r="X110" s="243"/>
      <c r="Y110" s="243"/>
      <c r="Z110" s="243"/>
      <c r="AA110" s="243"/>
      <c r="AB110" s="243"/>
      <c r="AC110" s="243"/>
      <c r="AD110" s="243"/>
      <c r="AE110" s="243"/>
      <c r="AF110" s="243"/>
      <c r="AG110" s="243"/>
      <c r="AH110" s="243"/>
      <c r="AI110" s="243"/>
      <c r="AJ110" s="243"/>
      <c r="AK110" s="243"/>
    </row>
    <row r="111">
      <c r="A111" s="243"/>
      <c r="B111" s="374" t="b">
        <v>1</v>
      </c>
      <c r="C111" s="345">
        <v>750.0</v>
      </c>
      <c r="D111" s="346" t="s">
        <v>338</v>
      </c>
      <c r="E111" s="345">
        <v>2.0</v>
      </c>
      <c r="F111" s="347" t="s">
        <v>406</v>
      </c>
      <c r="G111" s="413"/>
      <c r="H111" s="413"/>
      <c r="I111" s="414"/>
      <c r="J111" s="243"/>
      <c r="K111" s="243"/>
      <c r="L111" s="243"/>
      <c r="M111" s="243"/>
      <c r="N111" s="243"/>
      <c r="O111" s="243"/>
      <c r="P111" s="243"/>
      <c r="Q111" s="243"/>
      <c r="R111" s="243"/>
      <c r="S111" s="243"/>
      <c r="T111" s="243"/>
      <c r="U111" s="243"/>
      <c r="V111" s="243"/>
      <c r="W111" s="274"/>
      <c r="X111" s="243"/>
      <c r="Y111" s="243"/>
      <c r="Z111" s="243"/>
      <c r="AA111" s="243"/>
      <c r="AB111" s="243"/>
      <c r="AC111" s="243"/>
      <c r="AD111" s="243"/>
      <c r="AE111" s="243"/>
      <c r="AF111" s="243"/>
      <c r="AG111" s="243"/>
      <c r="AH111" s="243"/>
      <c r="AI111" s="243"/>
      <c r="AJ111" s="243"/>
      <c r="AK111" s="243"/>
    </row>
    <row r="112">
      <c r="A112" s="243"/>
      <c r="B112" s="368" t="b">
        <v>1</v>
      </c>
      <c r="C112" s="341">
        <v>750.0</v>
      </c>
      <c r="D112" s="342" t="s">
        <v>338</v>
      </c>
      <c r="E112" s="341">
        <v>3.0</v>
      </c>
      <c r="F112" s="343" t="s">
        <v>396</v>
      </c>
      <c r="G112" s="413"/>
      <c r="H112" s="413"/>
      <c r="I112" s="414"/>
      <c r="J112" s="243"/>
      <c r="K112" s="243"/>
      <c r="L112" s="243"/>
      <c r="M112" s="243"/>
      <c r="N112" s="243"/>
      <c r="O112" s="243"/>
      <c r="P112" s="243"/>
      <c r="Q112" s="243"/>
      <c r="R112" s="243"/>
      <c r="S112" s="243"/>
      <c r="T112" s="243"/>
      <c r="U112" s="243"/>
      <c r="V112" s="243"/>
      <c r="W112" s="274"/>
      <c r="X112" s="243"/>
      <c r="Y112" s="243"/>
      <c r="Z112" s="243"/>
      <c r="AA112" s="243"/>
      <c r="AB112" s="243"/>
      <c r="AC112" s="243"/>
      <c r="AD112" s="243"/>
      <c r="AE112" s="243"/>
      <c r="AF112" s="243"/>
      <c r="AG112" s="243"/>
      <c r="AH112" s="243"/>
      <c r="AI112" s="243"/>
      <c r="AJ112" s="243"/>
      <c r="AK112" s="243"/>
    </row>
    <row r="113">
      <c r="A113" s="243"/>
      <c r="B113" s="374" t="b">
        <v>1</v>
      </c>
      <c r="C113" s="345">
        <v>750.0</v>
      </c>
      <c r="D113" s="346" t="s">
        <v>338</v>
      </c>
      <c r="E113" s="345">
        <v>3.0</v>
      </c>
      <c r="F113" s="446" t="s">
        <v>404</v>
      </c>
      <c r="G113" s="413"/>
      <c r="H113" s="413"/>
      <c r="I113" s="414"/>
      <c r="J113" s="243"/>
      <c r="K113" s="243"/>
      <c r="L113" s="243"/>
      <c r="M113" s="243"/>
      <c r="N113" s="243"/>
      <c r="O113" s="243"/>
      <c r="P113" s="243"/>
      <c r="Q113" s="243"/>
      <c r="R113" s="243"/>
      <c r="S113" s="243"/>
      <c r="T113" s="243"/>
      <c r="U113" s="243"/>
      <c r="V113" s="243"/>
      <c r="W113" s="274"/>
      <c r="X113" s="243"/>
      <c r="Y113" s="243"/>
      <c r="Z113" s="243"/>
      <c r="AA113" s="243"/>
      <c r="AB113" s="243"/>
      <c r="AC113" s="243"/>
      <c r="AD113" s="243"/>
      <c r="AE113" s="243"/>
      <c r="AF113" s="243"/>
      <c r="AG113" s="243"/>
      <c r="AH113" s="243"/>
      <c r="AI113" s="243"/>
      <c r="AJ113" s="243"/>
      <c r="AK113" s="243"/>
    </row>
    <row r="114">
      <c r="A114" s="243"/>
      <c r="B114" s="368" t="b">
        <v>1</v>
      </c>
      <c r="C114" s="341">
        <v>750.0</v>
      </c>
      <c r="D114" s="342" t="s">
        <v>338</v>
      </c>
      <c r="E114" s="341">
        <v>4.0</v>
      </c>
      <c r="F114" s="343" t="s">
        <v>405</v>
      </c>
      <c r="G114" s="413"/>
      <c r="H114" s="413"/>
      <c r="I114" s="414"/>
      <c r="J114" s="243"/>
      <c r="K114" s="243"/>
      <c r="L114" s="243"/>
      <c r="M114" s="243"/>
      <c r="N114" s="243"/>
      <c r="O114" s="243"/>
      <c r="P114" s="243"/>
      <c r="Q114" s="243"/>
      <c r="R114" s="243"/>
      <c r="S114" s="243"/>
      <c r="T114" s="243"/>
      <c r="U114" s="243"/>
      <c r="V114" s="243"/>
      <c r="W114" s="274"/>
      <c r="X114" s="243"/>
      <c r="Y114" s="243"/>
      <c r="Z114" s="243"/>
      <c r="AA114" s="243"/>
      <c r="AB114" s="243"/>
      <c r="AC114" s="243"/>
      <c r="AD114" s="243"/>
      <c r="AE114" s="243"/>
      <c r="AF114" s="243"/>
      <c r="AG114" s="243"/>
      <c r="AH114" s="243"/>
      <c r="AI114" s="243"/>
      <c r="AJ114" s="243"/>
      <c r="AK114" s="243"/>
    </row>
    <row r="115">
      <c r="A115" s="243"/>
      <c r="B115" s="374" t="b">
        <v>1</v>
      </c>
      <c r="C115" s="345">
        <v>750.0</v>
      </c>
      <c r="D115" s="346" t="s">
        <v>338</v>
      </c>
      <c r="E115" s="345">
        <v>6.0</v>
      </c>
      <c r="F115" s="347" t="s">
        <v>411</v>
      </c>
      <c r="G115" s="413"/>
      <c r="H115" s="413"/>
      <c r="I115" s="414"/>
      <c r="J115" s="243"/>
      <c r="K115" s="243"/>
      <c r="L115" s="243"/>
      <c r="M115" s="243"/>
      <c r="N115" s="243"/>
      <c r="O115" s="243"/>
      <c r="P115" s="243"/>
      <c r="Q115" s="243"/>
      <c r="R115" s="243"/>
      <c r="S115" s="243"/>
      <c r="T115" s="243"/>
      <c r="U115" s="243"/>
      <c r="V115" s="243"/>
      <c r="W115" s="274"/>
      <c r="X115" s="243"/>
      <c r="Y115" s="243"/>
      <c r="Z115" s="243"/>
      <c r="AA115" s="243"/>
      <c r="AB115" s="243"/>
      <c r="AC115" s="243"/>
      <c r="AD115" s="243"/>
      <c r="AE115" s="243"/>
      <c r="AF115" s="243"/>
      <c r="AG115" s="243"/>
      <c r="AH115" s="243"/>
      <c r="AI115" s="243"/>
      <c r="AJ115" s="243"/>
      <c r="AK115" s="243"/>
    </row>
    <row r="116">
      <c r="A116" s="243"/>
      <c r="B116" s="368" t="b">
        <v>1</v>
      </c>
      <c r="C116" s="341">
        <v>750.0</v>
      </c>
      <c r="D116" s="342" t="s">
        <v>338</v>
      </c>
      <c r="E116" s="341">
        <v>5.0</v>
      </c>
      <c r="F116" s="343" t="s">
        <v>412</v>
      </c>
      <c r="G116" s="413"/>
      <c r="H116" s="413"/>
      <c r="I116" s="414"/>
      <c r="J116" s="243"/>
      <c r="K116" s="243"/>
      <c r="L116" s="243"/>
      <c r="M116" s="243"/>
      <c r="N116" s="243"/>
      <c r="O116" s="243"/>
      <c r="P116" s="243"/>
      <c r="Q116" s="243"/>
      <c r="R116" s="243"/>
      <c r="S116" s="243"/>
      <c r="T116" s="243"/>
      <c r="U116" s="243"/>
      <c r="V116" s="243"/>
      <c r="W116" s="274"/>
      <c r="X116" s="243"/>
      <c r="Y116" s="243"/>
      <c r="Z116" s="243"/>
      <c r="AA116" s="243"/>
      <c r="AB116" s="243"/>
      <c r="AC116" s="243"/>
      <c r="AD116" s="243"/>
      <c r="AE116" s="243"/>
      <c r="AF116" s="243"/>
      <c r="AG116" s="243"/>
      <c r="AH116" s="243"/>
      <c r="AI116" s="243"/>
      <c r="AJ116" s="243"/>
      <c r="AK116" s="243"/>
    </row>
    <row r="117">
      <c r="A117" s="243"/>
      <c r="B117" s="374" t="b">
        <v>1</v>
      </c>
      <c r="C117" s="345">
        <v>750.0</v>
      </c>
      <c r="D117" s="346" t="s">
        <v>338</v>
      </c>
      <c r="E117" s="345">
        <v>4.0</v>
      </c>
      <c r="F117" s="370" t="s">
        <v>413</v>
      </c>
      <c r="G117" s="413"/>
      <c r="H117" s="413"/>
      <c r="I117" s="414"/>
      <c r="J117" s="243"/>
      <c r="K117" s="243"/>
      <c r="L117" s="243"/>
      <c r="M117" s="243"/>
      <c r="N117" s="243"/>
      <c r="O117" s="243"/>
      <c r="P117" s="243"/>
      <c r="Q117" s="243"/>
      <c r="R117" s="243"/>
      <c r="S117" s="243"/>
      <c r="T117" s="243"/>
      <c r="U117" s="243"/>
      <c r="V117" s="243"/>
      <c r="W117" s="274"/>
      <c r="X117" s="243"/>
      <c r="Y117" s="243"/>
      <c r="Z117" s="243"/>
      <c r="AA117" s="243"/>
      <c r="AB117" s="243"/>
      <c r="AC117" s="243"/>
      <c r="AD117" s="243"/>
      <c r="AE117" s="243"/>
      <c r="AF117" s="243"/>
      <c r="AG117" s="243"/>
      <c r="AH117" s="243"/>
      <c r="AI117" s="243"/>
      <c r="AJ117" s="243"/>
      <c r="AK117" s="243"/>
    </row>
    <row r="118">
      <c r="A118" s="243"/>
      <c r="B118" s="368" t="b">
        <v>1</v>
      </c>
      <c r="C118" s="341">
        <v>750.0</v>
      </c>
      <c r="D118" s="342" t="s">
        <v>369</v>
      </c>
      <c r="E118" s="341">
        <v>400.0</v>
      </c>
      <c r="F118" s="343" t="s">
        <v>414</v>
      </c>
      <c r="G118" s="413"/>
      <c r="H118" s="413"/>
      <c r="I118" s="414"/>
      <c r="J118" s="243"/>
      <c r="K118" s="243"/>
      <c r="L118" s="243"/>
      <c r="M118" s="243"/>
      <c r="N118" s="243"/>
      <c r="O118" s="243"/>
      <c r="P118" s="243"/>
      <c r="Q118" s="243"/>
      <c r="R118" s="243"/>
      <c r="S118" s="243"/>
      <c r="T118" s="243"/>
      <c r="U118" s="243"/>
      <c r="V118" s="243"/>
      <c r="W118" s="274"/>
      <c r="X118" s="243"/>
      <c r="Y118" s="243"/>
      <c r="Z118" s="243"/>
      <c r="AA118" s="243"/>
      <c r="AB118" s="243"/>
      <c r="AC118" s="243"/>
      <c r="AD118" s="243"/>
      <c r="AE118" s="243"/>
      <c r="AF118" s="243"/>
      <c r="AG118" s="243"/>
      <c r="AH118" s="243"/>
      <c r="AI118" s="243"/>
      <c r="AJ118" s="243"/>
      <c r="AK118" s="243"/>
    </row>
    <row r="119">
      <c r="A119" s="243"/>
      <c r="B119" s="374" t="b">
        <v>1</v>
      </c>
      <c r="C119" s="345">
        <v>750.0</v>
      </c>
      <c r="D119" s="346" t="s">
        <v>369</v>
      </c>
      <c r="E119" s="345">
        <v>200.0</v>
      </c>
      <c r="F119" s="347" t="s">
        <v>379</v>
      </c>
      <c r="G119" s="443"/>
      <c r="H119" s="413"/>
      <c r="I119" s="414"/>
      <c r="J119" s="243"/>
      <c r="K119" s="243"/>
      <c r="L119" s="243"/>
      <c r="M119" s="243"/>
      <c r="N119" s="243"/>
      <c r="O119" s="243"/>
      <c r="P119" s="243"/>
      <c r="Q119" s="243"/>
      <c r="R119" s="243"/>
      <c r="S119" s="243"/>
      <c r="T119" s="243"/>
      <c r="U119" s="243"/>
      <c r="V119" s="243"/>
      <c r="W119" s="274"/>
      <c r="X119" s="243"/>
      <c r="Y119" s="243"/>
      <c r="Z119" s="243"/>
      <c r="AA119" s="243"/>
      <c r="AB119" s="243"/>
      <c r="AC119" s="243"/>
      <c r="AD119" s="243"/>
      <c r="AE119" s="243"/>
      <c r="AF119" s="243"/>
      <c r="AG119" s="243"/>
      <c r="AH119" s="243"/>
      <c r="AI119" s="243"/>
      <c r="AJ119" s="243"/>
      <c r="AK119" s="243"/>
    </row>
    <row r="120">
      <c r="A120" s="243"/>
      <c r="B120" s="368" t="b">
        <v>1</v>
      </c>
      <c r="C120" s="341">
        <v>750.0</v>
      </c>
      <c r="D120" s="342" t="s">
        <v>349</v>
      </c>
      <c r="E120" s="341">
        <v>400.0</v>
      </c>
      <c r="F120" s="343" t="s">
        <v>351</v>
      </c>
      <c r="G120" s="413"/>
      <c r="H120" s="413"/>
      <c r="I120" s="414"/>
      <c r="J120" s="243"/>
      <c r="K120" s="243"/>
      <c r="L120" s="243"/>
      <c r="M120" s="243"/>
      <c r="N120" s="243"/>
      <c r="O120" s="243"/>
      <c r="P120" s="243"/>
      <c r="Q120" s="243"/>
      <c r="R120" s="243"/>
      <c r="S120" s="243"/>
      <c r="T120" s="243"/>
      <c r="U120" s="243"/>
      <c r="V120" s="243"/>
      <c r="W120" s="274"/>
      <c r="X120" s="243"/>
      <c r="Y120" s="243"/>
      <c r="Z120" s="243"/>
      <c r="AA120" s="243"/>
      <c r="AB120" s="243"/>
      <c r="AC120" s="243"/>
      <c r="AD120" s="243"/>
      <c r="AE120" s="243"/>
      <c r="AF120" s="243"/>
      <c r="AG120" s="243"/>
      <c r="AH120" s="243"/>
      <c r="AI120" s="243"/>
      <c r="AJ120" s="243"/>
      <c r="AK120" s="243"/>
    </row>
    <row r="121">
      <c r="A121" s="243"/>
      <c r="B121" s="374" t="b">
        <v>1</v>
      </c>
      <c r="C121" s="345">
        <v>750.0</v>
      </c>
      <c r="D121" s="346" t="s">
        <v>349</v>
      </c>
      <c r="E121" s="345">
        <v>6000.0</v>
      </c>
      <c r="F121" s="347" t="s">
        <v>392</v>
      </c>
      <c r="G121" s="413"/>
      <c r="H121" s="413"/>
      <c r="I121" s="414"/>
      <c r="J121" s="243"/>
      <c r="K121" s="243"/>
      <c r="L121" s="243"/>
      <c r="M121" s="243"/>
      <c r="N121" s="243"/>
      <c r="O121" s="243"/>
      <c r="P121" s="243"/>
      <c r="Q121" s="243"/>
      <c r="R121" s="243"/>
      <c r="S121" s="243"/>
      <c r="T121" s="243"/>
      <c r="U121" s="243"/>
      <c r="V121" s="243"/>
      <c r="W121" s="274"/>
      <c r="X121" s="243"/>
      <c r="Y121" s="243"/>
      <c r="Z121" s="243"/>
      <c r="AA121" s="243"/>
      <c r="AB121" s="243"/>
      <c r="AC121" s="243"/>
      <c r="AD121" s="243"/>
      <c r="AE121" s="243"/>
      <c r="AF121" s="243"/>
      <c r="AG121" s="243"/>
      <c r="AH121" s="243"/>
      <c r="AI121" s="243"/>
      <c r="AJ121" s="243"/>
      <c r="AK121" s="243"/>
    </row>
    <row r="122">
      <c r="A122" s="243"/>
      <c r="B122" s="368" t="b">
        <v>1</v>
      </c>
      <c r="C122" s="341">
        <v>750.0</v>
      </c>
      <c r="D122" s="342" t="s">
        <v>349</v>
      </c>
      <c r="E122" s="341">
        <v>250.0</v>
      </c>
      <c r="F122" s="343" t="s">
        <v>361</v>
      </c>
      <c r="G122" s="413"/>
      <c r="H122" s="413"/>
      <c r="I122" s="414"/>
      <c r="J122" s="243"/>
      <c r="K122" s="243"/>
      <c r="L122" s="243"/>
      <c r="M122" s="243"/>
      <c r="N122" s="243"/>
      <c r="O122" s="243"/>
      <c r="P122" s="243"/>
      <c r="Q122" s="243"/>
      <c r="R122" s="243"/>
      <c r="S122" s="243"/>
      <c r="T122" s="243"/>
      <c r="U122" s="243"/>
      <c r="V122" s="243"/>
      <c r="W122" s="274"/>
      <c r="X122" s="243"/>
      <c r="Y122" s="243"/>
      <c r="Z122" s="243"/>
      <c r="AA122" s="243"/>
      <c r="AB122" s="243"/>
      <c r="AC122" s="243"/>
      <c r="AD122" s="243"/>
      <c r="AE122" s="243"/>
      <c r="AF122" s="243"/>
      <c r="AG122" s="243"/>
      <c r="AH122" s="243"/>
      <c r="AI122" s="243"/>
      <c r="AJ122" s="243"/>
      <c r="AK122" s="243"/>
    </row>
    <row r="123">
      <c r="A123" s="243"/>
      <c r="B123" s="374" t="b">
        <v>1</v>
      </c>
      <c r="C123" s="345">
        <v>750.0</v>
      </c>
      <c r="D123" s="346" t="s">
        <v>349</v>
      </c>
      <c r="E123" s="345">
        <v>35000.0</v>
      </c>
      <c r="F123" s="347" t="s">
        <v>415</v>
      </c>
      <c r="G123" s="413"/>
      <c r="H123" s="413"/>
      <c r="I123" s="414"/>
      <c r="J123" s="243"/>
      <c r="K123" s="243"/>
      <c r="L123" s="243"/>
      <c r="M123" s="243"/>
      <c r="N123" s="243"/>
      <c r="O123" s="243"/>
      <c r="P123" s="243"/>
      <c r="Q123" s="243"/>
      <c r="R123" s="243"/>
      <c r="S123" s="243"/>
      <c r="T123" s="243"/>
      <c r="U123" s="243"/>
      <c r="V123" s="243"/>
      <c r="W123" s="274"/>
      <c r="X123" s="243"/>
      <c r="Y123" s="243"/>
      <c r="Z123" s="243"/>
      <c r="AA123" s="243"/>
      <c r="AB123" s="243"/>
      <c r="AC123" s="243"/>
      <c r="AD123" s="243"/>
      <c r="AE123" s="243"/>
      <c r="AF123" s="243"/>
      <c r="AG123" s="243"/>
      <c r="AH123" s="243"/>
      <c r="AI123" s="243"/>
      <c r="AJ123" s="243"/>
      <c r="AK123" s="243"/>
    </row>
    <row r="124">
      <c r="A124" s="243"/>
      <c r="B124" s="368" t="b">
        <v>1</v>
      </c>
      <c r="C124" s="341">
        <v>750.0</v>
      </c>
      <c r="D124" s="342" t="s">
        <v>349</v>
      </c>
      <c r="E124" s="341">
        <v>1000.0</v>
      </c>
      <c r="F124" s="343" t="s">
        <v>399</v>
      </c>
      <c r="G124" s="413"/>
      <c r="H124" s="413"/>
      <c r="I124" s="414"/>
      <c r="J124" s="243"/>
      <c r="K124" s="243"/>
      <c r="L124" s="243"/>
      <c r="M124" s="243"/>
      <c r="N124" s="243"/>
      <c r="O124" s="243"/>
      <c r="P124" s="243"/>
      <c r="Q124" s="243"/>
      <c r="R124" s="243"/>
      <c r="S124" s="243"/>
      <c r="T124" s="243"/>
      <c r="U124" s="243"/>
      <c r="V124" s="243"/>
      <c r="W124" s="274"/>
      <c r="X124" s="243"/>
      <c r="Y124" s="243"/>
      <c r="Z124" s="243"/>
      <c r="AA124" s="243"/>
      <c r="AB124" s="243"/>
      <c r="AC124" s="243"/>
      <c r="AD124" s="243"/>
      <c r="AE124" s="243"/>
      <c r="AF124" s="243"/>
      <c r="AG124" s="243"/>
      <c r="AH124" s="243"/>
      <c r="AI124" s="243"/>
      <c r="AJ124" s="243"/>
      <c r="AK124" s="243"/>
    </row>
    <row r="125">
      <c r="A125" s="243"/>
      <c r="B125" s="374" t="b">
        <v>1</v>
      </c>
      <c r="C125" s="345">
        <v>750.0</v>
      </c>
      <c r="D125" s="346" t="s">
        <v>349</v>
      </c>
      <c r="E125" s="345">
        <v>200.0</v>
      </c>
      <c r="F125" s="347" t="s">
        <v>394</v>
      </c>
      <c r="G125" s="413"/>
      <c r="H125" s="413"/>
      <c r="I125" s="414"/>
      <c r="J125" s="243"/>
      <c r="K125" s="243"/>
      <c r="L125" s="243"/>
      <c r="M125" s="243"/>
      <c r="N125" s="243"/>
      <c r="O125" s="243"/>
      <c r="P125" s="243"/>
      <c r="Q125" s="243"/>
      <c r="R125" s="243"/>
      <c r="S125" s="243"/>
      <c r="T125" s="243"/>
      <c r="U125" s="243"/>
      <c r="V125" s="243"/>
      <c r="W125" s="274"/>
      <c r="X125" s="243"/>
      <c r="Y125" s="243"/>
      <c r="Z125" s="243"/>
      <c r="AA125" s="243"/>
      <c r="AB125" s="243"/>
      <c r="AC125" s="243"/>
      <c r="AD125" s="243"/>
      <c r="AE125" s="243"/>
      <c r="AF125" s="243"/>
      <c r="AG125" s="243"/>
      <c r="AH125" s="243"/>
      <c r="AI125" s="243"/>
      <c r="AJ125" s="243"/>
      <c r="AK125" s="243"/>
    </row>
    <row r="126">
      <c r="A126" s="243"/>
      <c r="B126" s="368" t="b">
        <v>1</v>
      </c>
      <c r="C126" s="341">
        <v>750.0</v>
      </c>
      <c r="D126" s="342" t="s">
        <v>349</v>
      </c>
      <c r="E126" s="341">
        <v>2400.0</v>
      </c>
      <c r="F126" s="343" t="s">
        <v>409</v>
      </c>
      <c r="G126" s="413"/>
      <c r="H126" s="413"/>
      <c r="I126" s="414"/>
      <c r="J126" s="243"/>
      <c r="K126" s="243"/>
      <c r="L126" s="243"/>
      <c r="M126" s="243"/>
      <c r="N126" s="243"/>
      <c r="O126" s="243"/>
      <c r="P126" s="243"/>
      <c r="Q126" s="243"/>
      <c r="R126" s="243"/>
      <c r="S126" s="243"/>
      <c r="T126" s="243"/>
      <c r="U126" s="243"/>
      <c r="V126" s="243"/>
      <c r="W126" s="274"/>
      <c r="X126" s="243"/>
      <c r="Y126" s="243"/>
      <c r="Z126" s="243"/>
      <c r="AA126" s="243"/>
      <c r="AB126" s="243"/>
      <c r="AC126" s="243"/>
      <c r="AD126" s="243"/>
      <c r="AE126" s="243"/>
      <c r="AF126" s="243"/>
      <c r="AG126" s="243"/>
      <c r="AH126" s="243"/>
      <c r="AI126" s="243"/>
      <c r="AJ126" s="243"/>
      <c r="AK126" s="243"/>
    </row>
    <row r="127">
      <c r="A127" s="243"/>
      <c r="B127" s="374" t="b">
        <v>1</v>
      </c>
      <c r="C127" s="345">
        <v>750.0</v>
      </c>
      <c r="D127" s="346" t="s">
        <v>349</v>
      </c>
      <c r="E127" s="345">
        <v>400.0</v>
      </c>
      <c r="F127" s="347" t="s">
        <v>321</v>
      </c>
      <c r="G127" s="413"/>
      <c r="H127" s="413"/>
      <c r="I127" s="414"/>
      <c r="J127" s="243"/>
      <c r="K127" s="243"/>
      <c r="L127" s="243"/>
      <c r="M127" s="243"/>
      <c r="N127" s="243"/>
      <c r="O127" s="243"/>
      <c r="P127" s="243"/>
      <c r="Q127" s="243"/>
      <c r="R127" s="243"/>
      <c r="S127" s="243"/>
      <c r="T127" s="243"/>
      <c r="U127" s="243"/>
      <c r="V127" s="243"/>
      <c r="W127" s="274"/>
      <c r="X127" s="243"/>
      <c r="Y127" s="243"/>
      <c r="Z127" s="243"/>
      <c r="AA127" s="243"/>
      <c r="AB127" s="243"/>
      <c r="AC127" s="243"/>
      <c r="AD127" s="243"/>
      <c r="AE127" s="243"/>
      <c r="AF127" s="243"/>
      <c r="AG127" s="243"/>
      <c r="AH127" s="243"/>
      <c r="AI127" s="243"/>
      <c r="AJ127" s="243"/>
      <c r="AK127" s="243"/>
    </row>
    <row r="128" hidden="1">
      <c r="A128" s="243"/>
      <c r="B128" s="368" t="b">
        <v>1</v>
      </c>
      <c r="C128" s="341">
        <v>750.0</v>
      </c>
      <c r="D128" s="342" t="s">
        <v>349</v>
      </c>
      <c r="E128" s="341">
        <v>1500.0</v>
      </c>
      <c r="F128" s="343" t="s">
        <v>360</v>
      </c>
      <c r="G128" s="413"/>
      <c r="H128" s="413"/>
      <c r="I128" s="414"/>
      <c r="J128" s="243"/>
      <c r="K128" s="243"/>
      <c r="L128" s="243"/>
      <c r="M128" s="243"/>
      <c r="N128" s="243"/>
      <c r="O128" s="243"/>
      <c r="P128" s="243"/>
      <c r="Q128" s="243"/>
      <c r="R128" s="243"/>
      <c r="S128" s="243"/>
      <c r="T128" s="243"/>
      <c r="U128" s="243"/>
      <c r="V128" s="243"/>
      <c r="W128" s="274"/>
      <c r="X128" s="243"/>
      <c r="Y128" s="243"/>
      <c r="Z128" s="243"/>
      <c r="AA128" s="243"/>
      <c r="AB128" s="243"/>
      <c r="AC128" s="243"/>
      <c r="AD128" s="243"/>
      <c r="AE128" s="243"/>
      <c r="AF128" s="243"/>
      <c r="AG128" s="243"/>
      <c r="AH128" s="243"/>
      <c r="AI128" s="243"/>
      <c r="AJ128" s="243"/>
      <c r="AK128" s="243"/>
    </row>
    <row r="129" hidden="1">
      <c r="A129" s="243"/>
      <c r="B129" s="374" t="b">
        <v>1</v>
      </c>
      <c r="C129" s="345">
        <v>750.0</v>
      </c>
      <c r="D129" s="346" t="s">
        <v>349</v>
      </c>
      <c r="E129" s="345">
        <v>100.0</v>
      </c>
      <c r="F129" s="347" t="s">
        <v>416</v>
      </c>
      <c r="G129" s="413"/>
      <c r="H129" s="413"/>
      <c r="I129" s="414"/>
      <c r="J129" s="243"/>
      <c r="K129" s="243"/>
      <c r="L129" s="243"/>
      <c r="M129" s="243"/>
      <c r="N129" s="243"/>
      <c r="O129" s="243"/>
      <c r="P129" s="243"/>
      <c r="Q129" s="243"/>
      <c r="R129" s="243"/>
      <c r="S129" s="243"/>
      <c r="T129" s="243"/>
      <c r="U129" s="243"/>
      <c r="V129" s="243"/>
      <c r="W129" s="274"/>
      <c r="X129" s="243"/>
      <c r="Y129" s="243"/>
      <c r="Z129" s="243"/>
      <c r="AA129" s="243"/>
      <c r="AB129" s="243"/>
      <c r="AC129" s="243"/>
      <c r="AD129" s="243"/>
      <c r="AE129" s="243"/>
      <c r="AF129" s="243"/>
      <c r="AG129" s="243"/>
      <c r="AH129" s="243"/>
      <c r="AI129" s="243"/>
      <c r="AJ129" s="243"/>
      <c r="AK129" s="243"/>
    </row>
    <row r="130" hidden="1">
      <c r="A130" s="243"/>
      <c r="B130" s="368" t="b">
        <v>1</v>
      </c>
      <c r="C130" s="341">
        <v>2000.0</v>
      </c>
      <c r="D130" s="342" t="s">
        <v>349</v>
      </c>
      <c r="E130" s="341">
        <v>9000.0</v>
      </c>
      <c r="F130" s="343" t="s">
        <v>330</v>
      </c>
      <c r="G130" s="342">
        <v>165.0</v>
      </c>
      <c r="H130" s="413"/>
      <c r="I130" s="414"/>
      <c r="J130" s="243"/>
      <c r="K130" s="243"/>
      <c r="L130" s="243"/>
      <c r="M130" s="243"/>
      <c r="N130" s="243"/>
      <c r="O130" s="243"/>
      <c r="P130" s="243"/>
      <c r="Q130" s="243"/>
      <c r="R130" s="243"/>
      <c r="S130" s="243"/>
      <c r="T130" s="243"/>
      <c r="U130" s="243"/>
      <c r="V130" s="243"/>
      <c r="W130" s="274"/>
      <c r="X130" s="243"/>
      <c r="Y130" s="243"/>
      <c r="Z130" s="243"/>
      <c r="AA130" s="243"/>
      <c r="AB130" s="243"/>
      <c r="AC130" s="243"/>
      <c r="AD130" s="243"/>
      <c r="AE130" s="243"/>
      <c r="AF130" s="243"/>
      <c r="AG130" s="243"/>
      <c r="AH130" s="243"/>
      <c r="AI130" s="243"/>
      <c r="AJ130" s="243"/>
      <c r="AK130" s="243"/>
    </row>
    <row r="131" hidden="1">
      <c r="A131" s="243"/>
      <c r="B131" s="374" t="b">
        <v>1</v>
      </c>
      <c r="C131" s="345">
        <v>5000.0</v>
      </c>
      <c r="D131" s="346" t="s">
        <v>369</v>
      </c>
      <c r="E131" s="345">
        <v>1600.0</v>
      </c>
      <c r="F131" s="432" t="s">
        <v>312</v>
      </c>
      <c r="G131" s="392"/>
      <c r="H131" s="392"/>
      <c r="I131" s="409"/>
      <c r="J131" s="243"/>
      <c r="K131" s="243"/>
      <c r="L131" s="243"/>
      <c r="M131" s="243"/>
      <c r="N131" s="243"/>
      <c r="O131" s="243"/>
      <c r="P131" s="243"/>
      <c r="Q131" s="243"/>
      <c r="R131" s="243"/>
      <c r="S131" s="243"/>
      <c r="T131" s="243"/>
      <c r="U131" s="243"/>
      <c r="V131" s="243"/>
      <c r="W131" s="274"/>
      <c r="X131" s="243"/>
      <c r="Y131" s="243"/>
      <c r="Z131" s="243"/>
      <c r="AA131" s="243"/>
      <c r="AB131" s="243"/>
      <c r="AC131" s="243"/>
      <c r="AD131" s="243"/>
      <c r="AE131" s="243"/>
      <c r="AF131" s="243"/>
      <c r="AG131" s="243"/>
      <c r="AH131" s="243"/>
      <c r="AI131" s="243"/>
      <c r="AJ131" s="243"/>
      <c r="AK131" s="243"/>
    </row>
    <row r="132" hidden="1">
      <c r="A132" s="243"/>
      <c r="B132" s="368" t="b">
        <v>0</v>
      </c>
      <c r="C132" s="341">
        <v>10000.0</v>
      </c>
      <c r="D132" s="342" t="s">
        <v>297</v>
      </c>
      <c r="E132" s="341">
        <v>1800.0</v>
      </c>
      <c r="F132" s="343" t="s">
        <v>417</v>
      </c>
      <c r="G132" s="341">
        <v>4400.0</v>
      </c>
      <c r="H132" s="341">
        <v>12000.0</v>
      </c>
      <c r="I132" s="389" t="s">
        <v>418</v>
      </c>
      <c r="J132" s="243"/>
      <c r="K132" s="243"/>
      <c r="L132" s="243"/>
      <c r="M132" s="243"/>
      <c r="N132" s="243"/>
      <c r="O132" s="243"/>
      <c r="P132" s="243"/>
      <c r="Q132" s="243"/>
      <c r="R132" s="243"/>
      <c r="S132" s="243"/>
      <c r="T132" s="243"/>
      <c r="U132" s="243"/>
      <c r="V132" s="243"/>
      <c r="W132" s="274"/>
      <c r="X132" s="243"/>
      <c r="Y132" s="243"/>
      <c r="Z132" s="243"/>
      <c r="AA132" s="243"/>
      <c r="AB132" s="243"/>
      <c r="AC132" s="243"/>
      <c r="AD132" s="243"/>
      <c r="AE132" s="243"/>
      <c r="AF132" s="243"/>
      <c r="AG132" s="243"/>
      <c r="AH132" s="243"/>
      <c r="AI132" s="243"/>
      <c r="AJ132" s="243"/>
      <c r="AK132" s="243"/>
    </row>
    <row r="133" hidden="1">
      <c r="A133" s="243"/>
      <c r="B133" s="374" t="b">
        <v>0</v>
      </c>
      <c r="C133" s="345">
        <v>10000.0</v>
      </c>
      <c r="D133" s="346" t="s">
        <v>297</v>
      </c>
      <c r="E133" s="345">
        <v>11000.0</v>
      </c>
      <c r="F133" s="347" t="s">
        <v>419</v>
      </c>
      <c r="G133" s="345">
        <v>4400.0</v>
      </c>
      <c r="H133" s="345">
        <v>12000.0</v>
      </c>
      <c r="I133" s="390" t="s">
        <v>418</v>
      </c>
      <c r="J133" s="243"/>
      <c r="K133" s="243"/>
      <c r="L133" s="243"/>
      <c r="M133" s="243"/>
      <c r="N133" s="243"/>
      <c r="O133" s="243"/>
      <c r="P133" s="243"/>
      <c r="Q133" s="243"/>
      <c r="R133" s="243"/>
      <c r="S133" s="243"/>
      <c r="T133" s="243"/>
      <c r="U133" s="243"/>
      <c r="V133" s="243"/>
      <c r="W133" s="274"/>
      <c r="X133" s="243"/>
      <c r="Y133" s="243"/>
      <c r="Z133" s="243"/>
      <c r="AA133" s="243"/>
      <c r="AB133" s="243"/>
      <c r="AC133" s="243"/>
      <c r="AD133" s="243"/>
      <c r="AE133" s="243"/>
      <c r="AF133" s="243"/>
      <c r="AG133" s="243"/>
      <c r="AH133" s="243"/>
      <c r="AI133" s="243"/>
      <c r="AJ133" s="243"/>
      <c r="AK133" s="243"/>
    </row>
    <row r="134" hidden="1">
      <c r="A134" s="243"/>
      <c r="B134" s="368" t="b">
        <v>0</v>
      </c>
      <c r="C134" s="341">
        <v>10000.0</v>
      </c>
      <c r="D134" s="342" t="s">
        <v>297</v>
      </c>
      <c r="E134" s="341">
        <v>140000.0</v>
      </c>
      <c r="F134" s="343" t="s">
        <v>415</v>
      </c>
      <c r="G134" s="341">
        <v>4400.0</v>
      </c>
      <c r="H134" s="341">
        <v>12000.0</v>
      </c>
      <c r="I134" s="389" t="s">
        <v>418</v>
      </c>
      <c r="J134" s="243"/>
      <c r="K134" s="243"/>
      <c r="L134" s="243"/>
      <c r="M134" s="243"/>
      <c r="N134" s="243"/>
      <c r="O134" s="243"/>
      <c r="P134" s="243"/>
      <c r="Q134" s="243"/>
      <c r="R134" s="243"/>
      <c r="S134" s="243"/>
      <c r="T134" s="243"/>
      <c r="U134" s="243"/>
      <c r="V134" s="243"/>
      <c r="W134" s="274"/>
      <c r="X134" s="243"/>
      <c r="Y134" s="243"/>
      <c r="Z134" s="243"/>
      <c r="AA134" s="243"/>
      <c r="AB134" s="243"/>
      <c r="AC134" s="243"/>
      <c r="AD134" s="243"/>
      <c r="AE134" s="243"/>
      <c r="AF134" s="243"/>
      <c r="AG134" s="243"/>
      <c r="AH134" s="243"/>
      <c r="AI134" s="243"/>
      <c r="AJ134" s="243"/>
      <c r="AK134" s="243"/>
    </row>
    <row r="135" hidden="1">
      <c r="A135" s="243"/>
      <c r="B135" s="307" t="b">
        <v>0</v>
      </c>
      <c r="C135" s="308">
        <v>10000.0</v>
      </c>
      <c r="D135" s="309" t="s">
        <v>297</v>
      </c>
      <c r="E135" s="308">
        <v>34000.0</v>
      </c>
      <c r="F135" s="310" t="s">
        <v>399</v>
      </c>
      <c r="G135" s="308">
        <v>4400.0</v>
      </c>
      <c r="H135" s="308">
        <v>12000.0</v>
      </c>
      <c r="I135" s="390" t="s">
        <v>420</v>
      </c>
      <c r="J135" s="243"/>
      <c r="K135" s="243"/>
      <c r="L135" s="243"/>
      <c r="M135" s="243"/>
      <c r="N135" s="243"/>
      <c r="O135" s="243"/>
      <c r="P135" s="243"/>
      <c r="Q135" s="243"/>
      <c r="R135" s="243"/>
      <c r="S135" s="243"/>
      <c r="T135" s="243"/>
      <c r="U135" s="243"/>
      <c r="V135" s="243"/>
      <c r="W135" s="274"/>
      <c r="X135" s="243"/>
      <c r="Y135" s="243"/>
      <c r="Z135" s="243"/>
      <c r="AA135" s="243"/>
      <c r="AB135" s="243"/>
      <c r="AC135" s="243"/>
      <c r="AD135" s="243"/>
      <c r="AE135" s="243"/>
      <c r="AF135" s="243"/>
      <c r="AG135" s="243"/>
      <c r="AH135" s="243"/>
      <c r="AI135" s="243"/>
      <c r="AJ135" s="243"/>
      <c r="AK135" s="243"/>
    </row>
    <row r="136" hidden="1">
      <c r="A136" s="243"/>
      <c r="B136" s="368" t="b">
        <v>0</v>
      </c>
      <c r="C136" s="341">
        <v>10000.0</v>
      </c>
      <c r="D136" s="342" t="s">
        <v>297</v>
      </c>
      <c r="E136" s="341">
        <v>600.0</v>
      </c>
      <c r="F136" s="343" t="s">
        <v>421</v>
      </c>
      <c r="G136" s="341">
        <v>4400.0</v>
      </c>
      <c r="H136" s="341">
        <v>12000.0</v>
      </c>
      <c r="I136" s="409"/>
      <c r="J136" s="243"/>
      <c r="K136" s="243"/>
      <c r="L136" s="243"/>
      <c r="M136" s="243"/>
      <c r="N136" s="243"/>
      <c r="O136" s="243"/>
      <c r="P136" s="243"/>
      <c r="Q136" s="243"/>
      <c r="R136" s="243"/>
      <c r="S136" s="243"/>
      <c r="T136" s="243"/>
      <c r="U136" s="243"/>
      <c r="V136" s="243"/>
      <c r="W136" s="274"/>
      <c r="X136" s="243"/>
      <c r="Y136" s="243"/>
      <c r="Z136" s="243"/>
      <c r="AA136" s="243"/>
      <c r="AB136" s="243"/>
      <c r="AC136" s="243"/>
      <c r="AD136" s="243"/>
      <c r="AE136" s="243"/>
      <c r="AF136" s="243"/>
      <c r="AG136" s="243"/>
      <c r="AH136" s="243"/>
      <c r="AI136" s="243"/>
      <c r="AJ136" s="243"/>
      <c r="AK136" s="243"/>
    </row>
    <row r="137" hidden="1">
      <c r="A137" s="243"/>
      <c r="B137" s="374" t="b">
        <v>0</v>
      </c>
      <c r="C137" s="345">
        <v>10000.0</v>
      </c>
      <c r="D137" s="346" t="s">
        <v>297</v>
      </c>
      <c r="E137" s="345">
        <v>1400.0</v>
      </c>
      <c r="F137" s="347" t="s">
        <v>179</v>
      </c>
      <c r="G137" s="345">
        <v>4400.0</v>
      </c>
      <c r="H137" s="345">
        <v>12000.0</v>
      </c>
      <c r="I137" s="409"/>
      <c r="J137" s="243"/>
      <c r="K137" s="243"/>
      <c r="L137" s="243"/>
      <c r="M137" s="243"/>
      <c r="N137" s="243"/>
      <c r="O137" s="243"/>
      <c r="P137" s="243"/>
      <c r="Q137" s="243"/>
      <c r="R137" s="243"/>
      <c r="S137" s="243"/>
      <c r="T137" s="243"/>
      <c r="U137" s="243"/>
      <c r="V137" s="243"/>
      <c r="W137" s="274"/>
      <c r="X137" s="243"/>
      <c r="Y137" s="243"/>
      <c r="Z137" s="243"/>
      <c r="AA137" s="243"/>
      <c r="AB137" s="243"/>
      <c r="AC137" s="243"/>
      <c r="AD137" s="243"/>
      <c r="AE137" s="243"/>
      <c r="AF137" s="243"/>
      <c r="AG137" s="243"/>
      <c r="AH137" s="243"/>
      <c r="AI137" s="243"/>
      <c r="AJ137" s="243"/>
      <c r="AK137" s="243"/>
    </row>
    <row r="138" hidden="1">
      <c r="A138" s="243"/>
      <c r="B138" s="368" t="b">
        <v>0</v>
      </c>
      <c r="C138" s="341">
        <v>10000.0</v>
      </c>
      <c r="D138" s="342" t="s">
        <v>297</v>
      </c>
      <c r="E138" s="341">
        <v>30000.0</v>
      </c>
      <c r="F138" s="343" t="s">
        <v>422</v>
      </c>
      <c r="G138" s="341">
        <v>4400.0</v>
      </c>
      <c r="H138" s="341">
        <v>12000.0</v>
      </c>
      <c r="I138" s="409"/>
      <c r="J138" s="243"/>
      <c r="K138" s="243"/>
      <c r="L138" s="243"/>
      <c r="M138" s="243"/>
      <c r="N138" s="243"/>
      <c r="O138" s="243"/>
      <c r="P138" s="243"/>
      <c r="Q138" s="243"/>
      <c r="R138" s="243"/>
      <c r="S138" s="243"/>
      <c r="T138" s="243"/>
      <c r="U138" s="243"/>
      <c r="V138" s="243"/>
      <c r="W138" s="274"/>
      <c r="X138" s="243"/>
      <c r="Y138" s="243"/>
      <c r="Z138" s="243"/>
      <c r="AA138" s="243"/>
      <c r="AB138" s="243"/>
      <c r="AC138" s="243"/>
      <c r="AD138" s="243"/>
      <c r="AE138" s="243"/>
      <c r="AF138" s="243"/>
      <c r="AG138" s="243"/>
      <c r="AH138" s="243"/>
      <c r="AI138" s="243"/>
      <c r="AJ138" s="243"/>
      <c r="AK138" s="243"/>
    </row>
    <row r="139" hidden="1">
      <c r="A139" s="243"/>
      <c r="B139" s="374" t="b">
        <v>0</v>
      </c>
      <c r="C139" s="345">
        <v>10000.0</v>
      </c>
      <c r="D139" s="346" t="s">
        <v>297</v>
      </c>
      <c r="E139" s="345">
        <v>1700.0</v>
      </c>
      <c r="F139" s="347" t="s">
        <v>423</v>
      </c>
      <c r="G139" s="345">
        <v>4400.0</v>
      </c>
      <c r="H139" s="345">
        <v>12000.0</v>
      </c>
      <c r="I139" s="409"/>
      <c r="J139" s="243"/>
      <c r="K139" s="243"/>
      <c r="L139" s="243"/>
      <c r="M139" s="243"/>
      <c r="N139" s="243"/>
      <c r="O139" s="243"/>
      <c r="P139" s="243"/>
      <c r="Q139" s="243"/>
      <c r="R139" s="243"/>
      <c r="S139" s="243"/>
      <c r="T139" s="243"/>
      <c r="U139" s="243"/>
      <c r="V139" s="243"/>
      <c r="W139" s="274"/>
      <c r="X139" s="243"/>
      <c r="Y139" s="243"/>
      <c r="Z139" s="243"/>
      <c r="AA139" s="243"/>
      <c r="AB139" s="243"/>
      <c r="AC139" s="243"/>
      <c r="AD139" s="243"/>
      <c r="AE139" s="243"/>
      <c r="AF139" s="243"/>
      <c r="AG139" s="243"/>
      <c r="AH139" s="243"/>
      <c r="AI139" s="243"/>
      <c r="AJ139" s="243"/>
      <c r="AK139" s="243"/>
    </row>
    <row r="140" hidden="1">
      <c r="A140" s="243"/>
      <c r="B140" s="368" t="b">
        <v>0</v>
      </c>
      <c r="C140" s="341">
        <v>10000.0</v>
      </c>
      <c r="D140" s="342" t="s">
        <v>297</v>
      </c>
      <c r="E140" s="341">
        <v>1000.0</v>
      </c>
      <c r="F140" s="343" t="s">
        <v>416</v>
      </c>
      <c r="G140" s="341">
        <v>4400.0</v>
      </c>
      <c r="H140" s="341">
        <v>12000.0</v>
      </c>
      <c r="I140" s="409"/>
      <c r="J140" s="243"/>
      <c r="K140" s="243"/>
      <c r="L140" s="243"/>
      <c r="M140" s="243"/>
      <c r="N140" s="243"/>
      <c r="O140" s="243"/>
      <c r="P140" s="243"/>
      <c r="Q140" s="243"/>
      <c r="R140" s="243"/>
      <c r="S140" s="243"/>
      <c r="T140" s="243"/>
      <c r="U140" s="243"/>
      <c r="V140" s="243"/>
      <c r="W140" s="274"/>
      <c r="X140" s="243"/>
      <c r="Y140" s="243"/>
      <c r="Z140" s="243"/>
      <c r="AA140" s="243"/>
      <c r="AB140" s="243"/>
      <c r="AC140" s="243"/>
      <c r="AD140" s="243"/>
      <c r="AE140" s="243"/>
      <c r="AF140" s="243"/>
      <c r="AG140" s="243"/>
      <c r="AH140" s="243"/>
      <c r="AI140" s="243"/>
      <c r="AJ140" s="243"/>
      <c r="AK140" s="243"/>
    </row>
    <row r="141" hidden="1">
      <c r="A141" s="243"/>
      <c r="B141" s="374" t="b">
        <v>0</v>
      </c>
      <c r="C141" s="345">
        <v>10000.0</v>
      </c>
      <c r="D141" s="346" t="s">
        <v>297</v>
      </c>
      <c r="E141" s="345">
        <v>1500.0</v>
      </c>
      <c r="F141" s="347" t="s">
        <v>424</v>
      </c>
      <c r="G141" s="345">
        <v>4400.0</v>
      </c>
      <c r="H141" s="345">
        <v>12000.0</v>
      </c>
      <c r="I141" s="409"/>
      <c r="J141" s="243"/>
      <c r="K141" s="243"/>
      <c r="L141" s="243"/>
      <c r="M141" s="243"/>
      <c r="N141" s="243"/>
      <c r="O141" s="243"/>
      <c r="P141" s="243"/>
      <c r="Q141" s="243"/>
      <c r="R141" s="243"/>
      <c r="S141" s="243"/>
      <c r="T141" s="243"/>
      <c r="U141" s="243"/>
      <c r="V141" s="243"/>
      <c r="W141" s="274"/>
      <c r="X141" s="243"/>
      <c r="Y141" s="243"/>
      <c r="Z141" s="243"/>
      <c r="AA141" s="243"/>
      <c r="AB141" s="243"/>
      <c r="AC141" s="243"/>
      <c r="AD141" s="243"/>
      <c r="AE141" s="243"/>
      <c r="AF141" s="243"/>
      <c r="AG141" s="243"/>
      <c r="AH141" s="243"/>
      <c r="AI141" s="243"/>
      <c r="AJ141" s="243"/>
      <c r="AK141" s="243"/>
    </row>
    <row r="142" hidden="1">
      <c r="A142" s="243"/>
      <c r="B142" s="321" t="b">
        <v>0</v>
      </c>
      <c r="C142" s="322">
        <v>10000.0</v>
      </c>
      <c r="D142" s="323" t="s">
        <v>338</v>
      </c>
      <c r="E142" s="322">
        <v>12.0</v>
      </c>
      <c r="F142" s="324" t="s">
        <v>344</v>
      </c>
      <c r="G142" s="322">
        <v>825.0</v>
      </c>
      <c r="H142" s="388"/>
      <c r="I142" s="389" t="s">
        <v>340</v>
      </c>
      <c r="J142" s="243"/>
      <c r="K142" s="243"/>
      <c r="L142" s="243"/>
      <c r="M142" s="243"/>
      <c r="N142" s="243"/>
      <c r="O142" s="243"/>
      <c r="P142" s="243"/>
      <c r="Q142" s="243"/>
      <c r="R142" s="243"/>
      <c r="S142" s="243"/>
      <c r="T142" s="243"/>
      <c r="U142" s="243"/>
      <c r="V142" s="243"/>
      <c r="W142" s="274"/>
      <c r="X142" s="243"/>
      <c r="Y142" s="243"/>
      <c r="Z142" s="243"/>
      <c r="AA142" s="243"/>
      <c r="AB142" s="243"/>
      <c r="AC142" s="243"/>
      <c r="AD142" s="243"/>
      <c r="AE142" s="243"/>
      <c r="AF142" s="243"/>
      <c r="AG142" s="243"/>
      <c r="AH142" s="243"/>
      <c r="AI142" s="243"/>
      <c r="AJ142" s="243"/>
      <c r="AK142" s="243"/>
    </row>
    <row r="143" hidden="1">
      <c r="A143" s="243"/>
      <c r="B143" s="374" t="b">
        <v>0</v>
      </c>
      <c r="C143" s="345">
        <v>8000.0</v>
      </c>
      <c r="D143" s="346" t="s">
        <v>338</v>
      </c>
      <c r="E143" s="345">
        <v>8.0</v>
      </c>
      <c r="F143" s="347" t="s">
        <v>344</v>
      </c>
      <c r="G143" s="345">
        <v>660.0</v>
      </c>
      <c r="H143" s="413"/>
      <c r="I143" s="414"/>
      <c r="J143" s="243"/>
      <c r="K143" s="243"/>
      <c r="L143" s="243"/>
      <c r="M143" s="243"/>
      <c r="N143" s="243"/>
      <c r="O143" s="243"/>
      <c r="P143" s="243"/>
      <c r="Q143" s="243"/>
      <c r="R143" s="243"/>
      <c r="S143" s="243"/>
      <c r="T143" s="243"/>
      <c r="U143" s="243"/>
      <c r="V143" s="243"/>
      <c r="W143" s="274"/>
      <c r="X143" s="243"/>
      <c r="Y143" s="243"/>
      <c r="Z143" s="243"/>
      <c r="AA143" s="243"/>
      <c r="AB143" s="243"/>
      <c r="AC143" s="243"/>
      <c r="AD143" s="243"/>
      <c r="AE143" s="243"/>
      <c r="AF143" s="243"/>
      <c r="AG143" s="243"/>
      <c r="AH143" s="243"/>
      <c r="AI143" s="243"/>
      <c r="AJ143" s="243"/>
      <c r="AK143" s="243"/>
    </row>
    <row r="144" hidden="1">
      <c r="A144" s="243"/>
      <c r="B144" s="368" t="b">
        <v>0</v>
      </c>
      <c r="C144" s="341">
        <v>8000.0</v>
      </c>
      <c r="D144" s="342" t="s">
        <v>338</v>
      </c>
      <c r="E144" s="341">
        <v>7.0</v>
      </c>
      <c r="F144" s="343" t="s">
        <v>345</v>
      </c>
      <c r="G144" s="392"/>
      <c r="H144" s="413"/>
      <c r="I144" s="414"/>
      <c r="J144" s="243"/>
      <c r="K144" s="243"/>
      <c r="L144" s="243"/>
      <c r="M144" s="243"/>
      <c r="N144" s="243"/>
      <c r="O144" s="243"/>
      <c r="P144" s="243"/>
      <c r="Q144" s="243"/>
      <c r="R144" s="243"/>
      <c r="S144" s="243"/>
      <c r="T144" s="243"/>
      <c r="U144" s="243"/>
      <c r="V144" s="243"/>
      <c r="W144" s="274"/>
      <c r="X144" s="243"/>
      <c r="Y144" s="243"/>
      <c r="Z144" s="243"/>
      <c r="AA144" s="243"/>
      <c r="AB144" s="243"/>
      <c r="AC144" s="243"/>
      <c r="AD144" s="243"/>
      <c r="AE144" s="243"/>
      <c r="AF144" s="243"/>
      <c r="AG144" s="243"/>
      <c r="AH144" s="243"/>
      <c r="AI144" s="243"/>
      <c r="AJ144" s="243"/>
      <c r="AK144" s="243"/>
    </row>
    <row r="145" hidden="1">
      <c r="A145" s="243"/>
      <c r="B145" s="374" t="b">
        <v>0</v>
      </c>
      <c r="C145" s="345">
        <v>8000.0</v>
      </c>
      <c r="D145" s="346" t="s">
        <v>349</v>
      </c>
      <c r="E145" s="345">
        <v>3500.0</v>
      </c>
      <c r="F145" s="432" t="s">
        <v>425</v>
      </c>
      <c r="G145" s="345">
        <v>660.0</v>
      </c>
      <c r="H145" s="413"/>
      <c r="I145" s="414"/>
      <c r="J145" s="243"/>
      <c r="K145" s="243"/>
      <c r="L145" s="243"/>
      <c r="M145" s="243"/>
      <c r="N145" s="243"/>
      <c r="O145" s="243"/>
      <c r="P145" s="243"/>
      <c r="Q145" s="243"/>
      <c r="R145" s="243"/>
      <c r="S145" s="243"/>
      <c r="T145" s="243"/>
      <c r="U145" s="243"/>
      <c r="V145" s="243"/>
      <c r="W145" s="274"/>
      <c r="X145" s="243"/>
      <c r="Y145" s="243"/>
      <c r="Z145" s="243"/>
      <c r="AA145" s="243"/>
      <c r="AB145" s="243"/>
      <c r="AC145" s="243"/>
      <c r="AD145" s="243"/>
      <c r="AE145" s="243"/>
      <c r="AF145" s="243"/>
      <c r="AG145" s="243"/>
      <c r="AH145" s="243"/>
      <c r="AI145" s="243"/>
      <c r="AJ145" s="243"/>
      <c r="AK145" s="243"/>
    </row>
    <row r="146" hidden="1">
      <c r="A146" s="243"/>
      <c r="B146" s="368" t="b">
        <v>0</v>
      </c>
      <c r="C146" s="341">
        <v>8000.0</v>
      </c>
      <c r="D146" s="342" t="s">
        <v>349</v>
      </c>
      <c r="E146" s="341">
        <v>3500.0</v>
      </c>
      <c r="F146" s="343" t="s">
        <v>426</v>
      </c>
      <c r="G146" s="341">
        <v>660.0</v>
      </c>
      <c r="H146" s="413"/>
      <c r="I146" s="414"/>
      <c r="J146" s="243"/>
      <c r="K146" s="243"/>
      <c r="L146" s="243"/>
      <c r="M146" s="243"/>
      <c r="N146" s="243"/>
      <c r="O146" s="243"/>
      <c r="P146" s="243"/>
      <c r="Q146" s="243"/>
      <c r="R146" s="243"/>
      <c r="S146" s="243"/>
      <c r="T146" s="243"/>
      <c r="U146" s="243"/>
      <c r="V146" s="243"/>
      <c r="W146" s="274"/>
      <c r="X146" s="243"/>
      <c r="Y146" s="243"/>
      <c r="Z146" s="243"/>
      <c r="AA146" s="243"/>
      <c r="AB146" s="243"/>
      <c r="AC146" s="243"/>
      <c r="AD146" s="243"/>
      <c r="AE146" s="243"/>
      <c r="AF146" s="243"/>
      <c r="AG146" s="243"/>
      <c r="AH146" s="243"/>
      <c r="AI146" s="243"/>
      <c r="AJ146" s="243"/>
      <c r="AK146" s="243"/>
    </row>
    <row r="147" hidden="1">
      <c r="A147" s="243"/>
      <c r="B147" s="374" t="b">
        <v>0</v>
      </c>
      <c r="C147" s="345">
        <v>8000.0</v>
      </c>
      <c r="D147" s="346" t="s">
        <v>349</v>
      </c>
      <c r="E147" s="345">
        <v>3500.0</v>
      </c>
      <c r="F147" s="347" t="s">
        <v>427</v>
      </c>
      <c r="G147" s="345">
        <v>660.0</v>
      </c>
      <c r="H147" s="413"/>
      <c r="I147" s="414"/>
      <c r="J147" s="243"/>
      <c r="K147" s="243"/>
      <c r="L147" s="243"/>
      <c r="M147" s="243"/>
      <c r="N147" s="243"/>
      <c r="O147" s="243"/>
      <c r="P147" s="243"/>
      <c r="Q147" s="243"/>
      <c r="R147" s="243"/>
      <c r="S147" s="243"/>
      <c r="T147" s="243"/>
      <c r="U147" s="243"/>
      <c r="V147" s="243"/>
      <c r="W147" s="274"/>
      <c r="X147" s="243"/>
      <c r="Y147" s="243"/>
      <c r="Z147" s="243"/>
      <c r="AA147" s="243"/>
      <c r="AB147" s="243"/>
      <c r="AC147" s="243"/>
      <c r="AD147" s="243"/>
      <c r="AE147" s="243"/>
      <c r="AF147" s="243"/>
      <c r="AG147" s="243"/>
      <c r="AH147" s="243"/>
      <c r="AI147" s="243"/>
      <c r="AJ147" s="243"/>
      <c r="AK147" s="243"/>
    </row>
    <row r="148" hidden="1">
      <c r="A148" s="243"/>
      <c r="B148" s="368" t="b">
        <v>0</v>
      </c>
      <c r="C148" s="341">
        <v>8000.0</v>
      </c>
      <c r="D148" s="342" t="s">
        <v>349</v>
      </c>
      <c r="E148" s="341">
        <v>13000.0</v>
      </c>
      <c r="F148" s="437" t="s">
        <v>313</v>
      </c>
      <c r="G148" s="341">
        <v>660.0</v>
      </c>
      <c r="H148" s="413"/>
      <c r="I148" s="414"/>
      <c r="J148" s="243"/>
      <c r="K148" s="243"/>
      <c r="L148" s="243"/>
      <c r="M148" s="243"/>
      <c r="N148" s="243"/>
      <c r="O148" s="243"/>
      <c r="P148" s="243"/>
      <c r="Q148" s="243"/>
      <c r="R148" s="243"/>
      <c r="S148" s="243"/>
      <c r="T148" s="243"/>
      <c r="U148" s="243"/>
      <c r="V148" s="243"/>
      <c r="W148" s="274"/>
      <c r="X148" s="243"/>
      <c r="Y148" s="243"/>
      <c r="Z148" s="243"/>
      <c r="AA148" s="243"/>
      <c r="AB148" s="243"/>
      <c r="AC148" s="243"/>
      <c r="AD148" s="243"/>
      <c r="AE148" s="243"/>
      <c r="AF148" s="243"/>
      <c r="AG148" s="243"/>
      <c r="AH148" s="243"/>
      <c r="AI148" s="243"/>
      <c r="AJ148" s="243"/>
      <c r="AK148" s="243"/>
    </row>
    <row r="149" hidden="1">
      <c r="A149" s="243"/>
      <c r="B149" s="374" t="b">
        <v>0</v>
      </c>
      <c r="C149" s="345">
        <v>8000.0</v>
      </c>
      <c r="D149" s="346" t="s">
        <v>349</v>
      </c>
      <c r="E149" s="345">
        <v>260000.0</v>
      </c>
      <c r="F149" s="347" t="s">
        <v>415</v>
      </c>
      <c r="G149" s="345">
        <v>660.0</v>
      </c>
      <c r="H149" s="413"/>
      <c r="I149" s="419" t="s">
        <v>356</v>
      </c>
      <c r="J149" s="243"/>
      <c r="K149" s="243"/>
      <c r="L149" s="243"/>
      <c r="M149" s="243"/>
      <c r="N149" s="243"/>
      <c r="O149" s="243"/>
      <c r="P149" s="243"/>
      <c r="Q149" s="243"/>
      <c r="R149" s="243"/>
      <c r="S149" s="243"/>
      <c r="T149" s="243"/>
      <c r="U149" s="243"/>
      <c r="V149" s="243"/>
      <c r="W149" s="274"/>
      <c r="X149" s="243"/>
      <c r="Y149" s="243"/>
      <c r="Z149" s="243"/>
      <c r="AA149" s="243"/>
      <c r="AB149" s="243"/>
      <c r="AC149" s="243"/>
      <c r="AD149" s="243"/>
      <c r="AE149" s="243"/>
      <c r="AF149" s="243"/>
      <c r="AG149" s="243"/>
      <c r="AH149" s="243"/>
      <c r="AI149" s="243"/>
      <c r="AJ149" s="243"/>
      <c r="AK149" s="243"/>
    </row>
    <row r="150" hidden="1">
      <c r="A150" s="243"/>
      <c r="B150" s="368" t="b">
        <v>0</v>
      </c>
      <c r="C150" s="341">
        <v>8000.0</v>
      </c>
      <c r="D150" s="342" t="s">
        <v>349</v>
      </c>
      <c r="E150" s="341">
        <v>68000.0</v>
      </c>
      <c r="F150" s="343" t="s">
        <v>399</v>
      </c>
      <c r="G150" s="341">
        <v>660.0</v>
      </c>
      <c r="H150" s="413"/>
      <c r="I150" s="389" t="s">
        <v>356</v>
      </c>
      <c r="J150" s="243"/>
      <c r="K150" s="243"/>
      <c r="L150" s="243"/>
      <c r="M150" s="243"/>
      <c r="N150" s="243"/>
      <c r="O150" s="243"/>
      <c r="P150" s="243"/>
      <c r="Q150" s="243"/>
      <c r="R150" s="243"/>
      <c r="S150" s="243"/>
      <c r="T150" s="243"/>
      <c r="U150" s="243"/>
      <c r="V150" s="243"/>
      <c r="W150" s="274"/>
      <c r="X150" s="243"/>
      <c r="Y150" s="243"/>
      <c r="Z150" s="243"/>
      <c r="AA150" s="243"/>
      <c r="AB150" s="243"/>
      <c r="AC150" s="243"/>
      <c r="AD150" s="243"/>
      <c r="AE150" s="243"/>
      <c r="AF150" s="243"/>
      <c r="AG150" s="243"/>
      <c r="AH150" s="243"/>
      <c r="AI150" s="243"/>
      <c r="AJ150" s="243"/>
      <c r="AK150" s="243"/>
    </row>
    <row r="151" hidden="1">
      <c r="A151" s="243"/>
      <c r="B151" s="374" t="b">
        <v>0</v>
      </c>
      <c r="C151" s="345">
        <v>8000.0</v>
      </c>
      <c r="D151" s="346" t="s">
        <v>349</v>
      </c>
      <c r="E151" s="345">
        <v>4200.0</v>
      </c>
      <c r="F151" s="347" t="s">
        <v>178</v>
      </c>
      <c r="G151" s="345">
        <v>660.0</v>
      </c>
      <c r="H151" s="413"/>
      <c r="I151" s="414"/>
      <c r="J151" s="243"/>
      <c r="K151" s="243"/>
      <c r="L151" s="243"/>
      <c r="M151" s="243"/>
      <c r="N151" s="243"/>
      <c r="O151" s="243"/>
      <c r="P151" s="243"/>
      <c r="Q151" s="243"/>
      <c r="R151" s="243"/>
      <c r="S151" s="243"/>
      <c r="T151" s="243"/>
      <c r="U151" s="243"/>
      <c r="V151" s="243"/>
      <c r="W151" s="274"/>
      <c r="X151" s="243"/>
      <c r="Y151" s="243"/>
      <c r="Z151" s="243"/>
      <c r="AA151" s="243"/>
      <c r="AB151" s="243"/>
      <c r="AC151" s="243"/>
      <c r="AD151" s="243"/>
      <c r="AE151" s="243"/>
      <c r="AF151" s="243"/>
      <c r="AG151" s="243"/>
      <c r="AH151" s="243"/>
      <c r="AI151" s="243"/>
      <c r="AJ151" s="243"/>
      <c r="AK151" s="243"/>
    </row>
    <row r="152" hidden="1">
      <c r="A152" s="243"/>
      <c r="B152" s="368" t="b">
        <v>0</v>
      </c>
      <c r="C152" s="341">
        <v>8000.0</v>
      </c>
      <c r="D152" s="342" t="s">
        <v>349</v>
      </c>
      <c r="E152" s="341">
        <v>60000.0</v>
      </c>
      <c r="F152" s="343" t="s">
        <v>422</v>
      </c>
      <c r="G152" s="341">
        <v>660.0</v>
      </c>
      <c r="H152" s="413"/>
      <c r="I152" s="414"/>
      <c r="J152" s="243"/>
      <c r="K152" s="243"/>
      <c r="L152" s="243"/>
      <c r="M152" s="243"/>
      <c r="N152" s="243"/>
      <c r="O152" s="243"/>
      <c r="P152" s="243"/>
      <c r="Q152" s="243"/>
      <c r="R152" s="243"/>
      <c r="S152" s="243"/>
      <c r="T152" s="243"/>
      <c r="U152" s="243"/>
      <c r="V152" s="243"/>
      <c r="W152" s="274"/>
      <c r="X152" s="243"/>
      <c r="Y152" s="243"/>
      <c r="Z152" s="243"/>
      <c r="AA152" s="243"/>
      <c r="AB152" s="243"/>
      <c r="AC152" s="243"/>
      <c r="AD152" s="243"/>
      <c r="AE152" s="243"/>
      <c r="AF152" s="243"/>
      <c r="AG152" s="243"/>
      <c r="AH152" s="243"/>
      <c r="AI152" s="243"/>
      <c r="AJ152" s="243"/>
      <c r="AK152" s="243"/>
    </row>
    <row r="153" hidden="1">
      <c r="A153" s="243"/>
      <c r="B153" s="374" t="b">
        <v>0</v>
      </c>
      <c r="C153" s="345">
        <v>8000.0</v>
      </c>
      <c r="D153" s="346" t="s">
        <v>349</v>
      </c>
      <c r="E153" s="345">
        <v>30000.0</v>
      </c>
      <c r="F153" s="347" t="s">
        <v>318</v>
      </c>
      <c r="G153" s="345">
        <v>660.0</v>
      </c>
      <c r="H153" s="413"/>
      <c r="I153" s="414"/>
      <c r="J153" s="243"/>
      <c r="K153" s="243"/>
      <c r="L153" s="243"/>
      <c r="M153" s="243"/>
      <c r="N153" s="243"/>
      <c r="O153" s="243"/>
      <c r="P153" s="243"/>
      <c r="Q153" s="243"/>
      <c r="R153" s="243"/>
      <c r="S153" s="243"/>
      <c r="T153" s="243"/>
      <c r="U153" s="243"/>
      <c r="V153" s="243"/>
      <c r="W153" s="274"/>
      <c r="X153" s="243"/>
      <c r="Y153" s="243"/>
      <c r="Z153" s="243"/>
      <c r="AA153" s="243"/>
      <c r="AB153" s="243"/>
      <c r="AC153" s="243"/>
      <c r="AD153" s="243"/>
      <c r="AE153" s="243"/>
      <c r="AF153" s="243"/>
      <c r="AG153" s="243"/>
      <c r="AH153" s="243"/>
      <c r="AI153" s="243"/>
      <c r="AJ153" s="243"/>
      <c r="AK153" s="243"/>
    </row>
    <row r="154" hidden="1">
      <c r="A154" s="243"/>
      <c r="B154" s="368" t="b">
        <v>0</v>
      </c>
      <c r="C154" s="341">
        <v>8000.0</v>
      </c>
      <c r="D154" s="342" t="s">
        <v>349</v>
      </c>
      <c r="E154" s="341">
        <v>3000.0</v>
      </c>
      <c r="F154" s="437" t="s">
        <v>321</v>
      </c>
      <c r="G154" s="341">
        <v>660.0</v>
      </c>
      <c r="H154" s="413"/>
      <c r="I154" s="414"/>
      <c r="J154" s="243"/>
      <c r="K154" s="243"/>
      <c r="L154" s="243"/>
      <c r="M154" s="243"/>
      <c r="N154" s="243"/>
      <c r="O154" s="243"/>
      <c r="P154" s="243"/>
      <c r="Q154" s="243"/>
      <c r="R154" s="243"/>
      <c r="S154" s="243"/>
      <c r="T154" s="243"/>
      <c r="U154" s="243"/>
      <c r="V154" s="243"/>
      <c r="W154" s="274"/>
      <c r="X154" s="243"/>
      <c r="Y154" s="243"/>
      <c r="Z154" s="243"/>
      <c r="AA154" s="243"/>
      <c r="AB154" s="243"/>
      <c r="AC154" s="243"/>
      <c r="AD154" s="243"/>
      <c r="AE154" s="243"/>
      <c r="AF154" s="243"/>
      <c r="AG154" s="243"/>
      <c r="AH154" s="243"/>
      <c r="AI154" s="243"/>
      <c r="AJ154" s="243"/>
      <c r="AK154" s="243"/>
    </row>
    <row r="155" hidden="1">
      <c r="A155" s="243"/>
      <c r="B155" s="374" t="b">
        <v>0</v>
      </c>
      <c r="C155" s="345">
        <v>8000.0</v>
      </c>
      <c r="D155" s="346" t="s">
        <v>349</v>
      </c>
      <c r="E155" s="345">
        <v>2000.0</v>
      </c>
      <c r="F155" s="347" t="s">
        <v>361</v>
      </c>
      <c r="G155" s="345">
        <v>195.0</v>
      </c>
      <c r="H155" s="413"/>
      <c r="I155" s="414"/>
      <c r="J155" s="243"/>
      <c r="K155" s="243"/>
      <c r="L155" s="243"/>
      <c r="M155" s="243"/>
      <c r="N155" s="243"/>
      <c r="O155" s="243"/>
      <c r="P155" s="243"/>
      <c r="Q155" s="243"/>
      <c r="R155" s="243"/>
      <c r="S155" s="243"/>
      <c r="T155" s="243"/>
      <c r="U155" s="243"/>
      <c r="V155" s="243"/>
      <c r="W155" s="274"/>
      <c r="X155" s="243"/>
      <c r="Y155" s="243"/>
      <c r="Z155" s="243"/>
      <c r="AA155" s="243"/>
      <c r="AB155" s="243"/>
      <c r="AC155" s="243"/>
      <c r="AD155" s="243"/>
      <c r="AE155" s="243"/>
      <c r="AF155" s="243"/>
      <c r="AG155" s="243"/>
      <c r="AH155" s="243"/>
      <c r="AI155" s="243"/>
      <c r="AJ155" s="243"/>
      <c r="AK155" s="243"/>
    </row>
    <row r="156" hidden="1">
      <c r="A156" s="243"/>
      <c r="B156" s="368" t="b">
        <v>0</v>
      </c>
      <c r="C156" s="341">
        <v>8000.0</v>
      </c>
      <c r="D156" s="342" t="s">
        <v>349</v>
      </c>
      <c r="E156" s="341">
        <v>1200.0</v>
      </c>
      <c r="F156" s="343" t="s">
        <v>421</v>
      </c>
      <c r="G156" s="341">
        <v>95.0</v>
      </c>
      <c r="H156" s="413"/>
      <c r="I156" s="414"/>
      <c r="J156" s="243"/>
      <c r="K156" s="243"/>
      <c r="L156" s="243"/>
      <c r="M156" s="243"/>
      <c r="N156" s="243"/>
      <c r="O156" s="243"/>
      <c r="P156" s="243"/>
      <c r="Q156" s="243"/>
      <c r="R156" s="243"/>
      <c r="S156" s="243"/>
      <c r="T156" s="243"/>
      <c r="U156" s="243"/>
      <c r="V156" s="243"/>
      <c r="W156" s="274"/>
      <c r="X156" s="243"/>
      <c r="Y156" s="243"/>
      <c r="Z156" s="243"/>
      <c r="AA156" s="243"/>
      <c r="AB156" s="243"/>
      <c r="AC156" s="243"/>
      <c r="AD156" s="243"/>
      <c r="AE156" s="243"/>
      <c r="AF156" s="243"/>
      <c r="AG156" s="243"/>
      <c r="AH156" s="243"/>
      <c r="AI156" s="243"/>
      <c r="AJ156" s="243"/>
      <c r="AK156" s="243"/>
    </row>
    <row r="157" hidden="1">
      <c r="A157" s="243"/>
      <c r="B157" s="374" t="b">
        <v>0</v>
      </c>
      <c r="C157" s="345">
        <v>6000.0</v>
      </c>
      <c r="D157" s="346" t="s">
        <v>338</v>
      </c>
      <c r="E157" s="345">
        <v>2.0</v>
      </c>
      <c r="F157" s="370" t="s">
        <v>339</v>
      </c>
      <c r="G157" s="345" t="s">
        <v>51</v>
      </c>
      <c r="H157" s="413"/>
      <c r="I157" s="414"/>
      <c r="J157" s="243"/>
      <c r="K157" s="243"/>
      <c r="L157" s="243"/>
      <c r="M157" s="243"/>
      <c r="N157" s="243"/>
      <c r="O157" s="243"/>
      <c r="P157" s="243"/>
      <c r="Q157" s="243"/>
      <c r="R157" s="243"/>
      <c r="S157" s="243"/>
      <c r="T157" s="243"/>
      <c r="U157" s="243"/>
      <c r="V157" s="243"/>
      <c r="W157" s="274"/>
      <c r="X157" s="243"/>
      <c r="Y157" s="243"/>
      <c r="Z157" s="243"/>
      <c r="AA157" s="243"/>
      <c r="AB157" s="243"/>
      <c r="AC157" s="243"/>
      <c r="AD157" s="243"/>
      <c r="AE157" s="243"/>
      <c r="AF157" s="243"/>
      <c r="AG157" s="243"/>
      <c r="AH157" s="243"/>
      <c r="AI157" s="243"/>
      <c r="AJ157" s="243"/>
      <c r="AK157" s="243"/>
    </row>
    <row r="158" hidden="1">
      <c r="A158" s="243"/>
      <c r="B158" s="368" t="b">
        <v>0</v>
      </c>
      <c r="C158" s="341">
        <v>4000.0</v>
      </c>
      <c r="D158" s="342" t="s">
        <v>338</v>
      </c>
      <c r="E158" s="341">
        <v>4.0</v>
      </c>
      <c r="F158" s="343" t="s">
        <v>345</v>
      </c>
      <c r="G158" s="341">
        <v>330.0</v>
      </c>
      <c r="H158" s="413"/>
      <c r="I158" s="414"/>
      <c r="J158" s="243"/>
      <c r="K158" s="243"/>
      <c r="L158" s="243"/>
      <c r="M158" s="243"/>
      <c r="N158" s="243"/>
      <c r="O158" s="243"/>
      <c r="P158" s="243"/>
      <c r="Q158" s="243"/>
      <c r="R158" s="243"/>
      <c r="S158" s="243"/>
      <c r="T158" s="243"/>
      <c r="U158" s="243"/>
      <c r="V158" s="243"/>
      <c r="W158" s="274"/>
      <c r="X158" s="243"/>
      <c r="Y158" s="243"/>
      <c r="Z158" s="243"/>
      <c r="AA158" s="243"/>
      <c r="AB158" s="243"/>
      <c r="AC158" s="243"/>
      <c r="AD158" s="243"/>
      <c r="AE158" s="243"/>
      <c r="AF158" s="243"/>
      <c r="AG158" s="243"/>
      <c r="AH158" s="243"/>
      <c r="AI158" s="243"/>
      <c r="AJ158" s="243"/>
      <c r="AK158" s="243"/>
    </row>
    <row r="159" hidden="1">
      <c r="A159" s="243"/>
      <c r="B159" s="374" t="b">
        <v>0</v>
      </c>
      <c r="C159" s="345">
        <v>4000.0</v>
      </c>
      <c r="D159" s="346" t="s">
        <v>338</v>
      </c>
      <c r="E159" s="345">
        <v>8.0</v>
      </c>
      <c r="F159" s="347" t="s">
        <v>344</v>
      </c>
      <c r="G159" s="392"/>
      <c r="H159" s="413"/>
      <c r="I159" s="414"/>
      <c r="J159" s="243"/>
      <c r="K159" s="243"/>
      <c r="L159" s="243"/>
      <c r="M159" s="243"/>
      <c r="N159" s="243"/>
      <c r="O159" s="243"/>
      <c r="P159" s="243"/>
      <c r="Q159" s="243"/>
      <c r="R159" s="243"/>
      <c r="S159" s="243"/>
      <c r="T159" s="243"/>
      <c r="U159" s="243"/>
      <c r="V159" s="243"/>
      <c r="W159" s="274"/>
      <c r="X159" s="243"/>
      <c r="Y159" s="243"/>
      <c r="Z159" s="243"/>
      <c r="AA159" s="243"/>
      <c r="AB159" s="243"/>
      <c r="AC159" s="243"/>
      <c r="AD159" s="243"/>
      <c r="AE159" s="243"/>
      <c r="AF159" s="243"/>
      <c r="AG159" s="243"/>
      <c r="AH159" s="243"/>
      <c r="AI159" s="243"/>
      <c r="AJ159" s="243"/>
      <c r="AK159" s="243"/>
    </row>
    <row r="160" hidden="1">
      <c r="A160" s="243"/>
      <c r="B160" s="368" t="b">
        <v>0</v>
      </c>
      <c r="C160" s="341">
        <v>4000.0</v>
      </c>
      <c r="D160" s="342" t="s">
        <v>349</v>
      </c>
      <c r="E160" s="341">
        <v>3000.0</v>
      </c>
      <c r="F160" s="343" t="s">
        <v>325</v>
      </c>
      <c r="G160" s="392"/>
      <c r="H160" s="413"/>
      <c r="I160" s="414"/>
      <c r="J160" s="243"/>
      <c r="K160" s="243"/>
      <c r="L160" s="243"/>
      <c r="M160" s="243"/>
      <c r="N160" s="243"/>
      <c r="O160" s="243"/>
      <c r="P160" s="243"/>
      <c r="Q160" s="243"/>
      <c r="R160" s="243"/>
      <c r="S160" s="243"/>
      <c r="T160" s="243"/>
      <c r="U160" s="243"/>
      <c r="V160" s="243"/>
      <c r="W160" s="274"/>
      <c r="X160" s="243"/>
      <c r="Y160" s="243"/>
      <c r="Z160" s="243"/>
      <c r="AA160" s="243"/>
      <c r="AB160" s="243"/>
      <c r="AC160" s="243"/>
      <c r="AD160" s="243"/>
      <c r="AE160" s="243"/>
      <c r="AF160" s="243"/>
      <c r="AG160" s="243"/>
      <c r="AH160" s="243"/>
      <c r="AI160" s="243"/>
      <c r="AJ160" s="243"/>
      <c r="AK160" s="243"/>
    </row>
    <row r="161" hidden="1">
      <c r="A161" s="243"/>
      <c r="B161" s="374" t="b">
        <v>0</v>
      </c>
      <c r="C161" s="345">
        <v>4000.0</v>
      </c>
      <c r="D161" s="346" t="s">
        <v>349</v>
      </c>
      <c r="E161" s="345">
        <v>3500.0</v>
      </c>
      <c r="F161" s="347" t="s">
        <v>425</v>
      </c>
      <c r="G161" s="392"/>
      <c r="H161" s="413"/>
      <c r="I161" s="414"/>
      <c r="J161" s="243"/>
      <c r="K161" s="243"/>
      <c r="L161" s="243"/>
      <c r="M161" s="243"/>
      <c r="N161" s="243"/>
      <c r="O161" s="243"/>
      <c r="P161" s="243"/>
      <c r="Q161" s="243"/>
      <c r="R161" s="243"/>
      <c r="S161" s="243"/>
      <c r="T161" s="243"/>
      <c r="U161" s="243"/>
      <c r="V161" s="243"/>
      <c r="W161" s="274"/>
      <c r="X161" s="243"/>
      <c r="Y161" s="243"/>
      <c r="Z161" s="243"/>
      <c r="AA161" s="243"/>
      <c r="AB161" s="243"/>
      <c r="AC161" s="243"/>
      <c r="AD161" s="243"/>
      <c r="AE161" s="243"/>
      <c r="AF161" s="243"/>
      <c r="AG161" s="243"/>
      <c r="AH161" s="243"/>
      <c r="AI161" s="243"/>
      <c r="AJ161" s="243"/>
      <c r="AK161" s="243"/>
    </row>
    <row r="162" hidden="1">
      <c r="A162" s="243"/>
      <c r="B162" s="368" t="b">
        <v>0</v>
      </c>
      <c r="C162" s="341">
        <v>4000.0</v>
      </c>
      <c r="D162" s="342" t="s">
        <v>349</v>
      </c>
      <c r="E162" s="341">
        <v>1800.0</v>
      </c>
      <c r="F162" s="343" t="s">
        <v>417</v>
      </c>
      <c r="G162" s="341">
        <v>330.0</v>
      </c>
      <c r="H162" s="413"/>
      <c r="I162" s="414"/>
      <c r="J162" s="243"/>
      <c r="K162" s="243"/>
      <c r="L162" s="243"/>
      <c r="M162" s="243"/>
      <c r="N162" s="243"/>
      <c r="O162" s="243"/>
      <c r="P162" s="243"/>
      <c r="Q162" s="243"/>
      <c r="R162" s="243"/>
      <c r="S162" s="243"/>
      <c r="T162" s="243"/>
      <c r="U162" s="243"/>
      <c r="V162" s="243"/>
      <c r="W162" s="274"/>
      <c r="X162" s="243"/>
      <c r="Y162" s="243"/>
      <c r="Z162" s="243"/>
      <c r="AA162" s="243"/>
      <c r="AB162" s="243"/>
      <c r="AC162" s="243"/>
      <c r="AD162" s="243"/>
      <c r="AE162" s="243"/>
      <c r="AF162" s="243"/>
      <c r="AG162" s="243"/>
      <c r="AH162" s="243"/>
      <c r="AI162" s="243"/>
      <c r="AJ162" s="243"/>
      <c r="AK162" s="243"/>
    </row>
    <row r="163" hidden="1">
      <c r="A163" s="243"/>
      <c r="B163" s="374" t="b">
        <v>0</v>
      </c>
      <c r="C163" s="345">
        <v>4000.0</v>
      </c>
      <c r="D163" s="346" t="s">
        <v>349</v>
      </c>
      <c r="E163" s="345">
        <v>11000.0</v>
      </c>
      <c r="F163" s="347" t="s">
        <v>419</v>
      </c>
      <c r="G163" s="345">
        <v>330.0</v>
      </c>
      <c r="H163" s="413"/>
      <c r="I163" s="414"/>
      <c r="J163" s="243"/>
      <c r="K163" s="243"/>
      <c r="L163" s="243"/>
      <c r="M163" s="243"/>
      <c r="N163" s="243"/>
      <c r="O163" s="243"/>
      <c r="P163" s="243"/>
      <c r="Q163" s="243"/>
      <c r="R163" s="243"/>
      <c r="S163" s="243"/>
      <c r="T163" s="243"/>
      <c r="U163" s="243"/>
      <c r="V163" s="243"/>
      <c r="W163" s="274"/>
      <c r="X163" s="243"/>
      <c r="Y163" s="243"/>
      <c r="Z163" s="243"/>
      <c r="AA163" s="243"/>
      <c r="AB163" s="243"/>
      <c r="AC163" s="243"/>
      <c r="AD163" s="243"/>
      <c r="AE163" s="243"/>
      <c r="AF163" s="243"/>
      <c r="AG163" s="243"/>
      <c r="AH163" s="243"/>
      <c r="AI163" s="243"/>
      <c r="AJ163" s="243"/>
      <c r="AK163" s="243"/>
    </row>
    <row r="164" hidden="1">
      <c r="A164" s="447"/>
      <c r="B164" s="368" t="b">
        <v>0</v>
      </c>
      <c r="C164" s="341">
        <v>4000.0</v>
      </c>
      <c r="D164" s="342" t="s">
        <v>349</v>
      </c>
      <c r="E164" s="341">
        <v>1800.0</v>
      </c>
      <c r="F164" s="343" t="s">
        <v>426</v>
      </c>
      <c r="G164" s="341">
        <v>330.0</v>
      </c>
      <c r="H164" s="413"/>
      <c r="I164" s="414"/>
      <c r="J164" s="243"/>
      <c r="K164" s="243"/>
      <c r="L164" s="447"/>
      <c r="M164" s="243"/>
      <c r="N164" s="243"/>
      <c r="O164" s="243"/>
      <c r="P164" s="243"/>
      <c r="Q164" s="243"/>
      <c r="R164" s="243"/>
      <c r="S164" s="243"/>
      <c r="T164" s="243"/>
      <c r="U164" s="243"/>
      <c r="V164" s="243"/>
      <c r="W164" s="274"/>
      <c r="X164" s="447"/>
      <c r="Y164" s="447"/>
      <c r="Z164" s="447"/>
      <c r="AA164" s="447"/>
      <c r="AB164" s="447"/>
      <c r="AC164" s="447"/>
      <c r="AD164" s="447"/>
      <c r="AE164" s="447"/>
      <c r="AF164" s="447"/>
      <c r="AG164" s="447"/>
      <c r="AH164" s="447"/>
      <c r="AI164" s="447"/>
      <c r="AJ164" s="447"/>
      <c r="AK164" s="447"/>
    </row>
    <row r="165" hidden="1">
      <c r="A165" s="447"/>
      <c r="B165" s="374" t="b">
        <v>0</v>
      </c>
      <c r="C165" s="345">
        <v>4000.0</v>
      </c>
      <c r="D165" s="346" t="s">
        <v>349</v>
      </c>
      <c r="E165" s="345">
        <v>6600.0</v>
      </c>
      <c r="F165" s="347" t="s">
        <v>308</v>
      </c>
      <c r="G165" s="345">
        <v>330.0</v>
      </c>
      <c r="H165" s="413"/>
      <c r="I165" s="414"/>
      <c r="J165" s="447"/>
      <c r="K165" s="447"/>
      <c r="L165" s="447"/>
      <c r="M165" s="243"/>
      <c r="N165" s="243"/>
      <c r="O165" s="243"/>
      <c r="P165" s="243"/>
      <c r="Q165" s="243"/>
      <c r="R165" s="243"/>
      <c r="S165" s="243"/>
      <c r="T165" s="243"/>
      <c r="U165" s="243"/>
      <c r="V165" s="243"/>
      <c r="W165" s="274"/>
      <c r="X165" s="447"/>
      <c r="Y165" s="447"/>
      <c r="Z165" s="447"/>
      <c r="AA165" s="447"/>
      <c r="AB165" s="447"/>
      <c r="AC165" s="447"/>
      <c r="AD165" s="447"/>
      <c r="AE165" s="447"/>
      <c r="AF165" s="447"/>
      <c r="AG165" s="447"/>
      <c r="AH165" s="447"/>
      <c r="AI165" s="447"/>
      <c r="AJ165" s="447"/>
      <c r="AK165" s="447"/>
    </row>
    <row r="166" hidden="1">
      <c r="A166" s="243"/>
      <c r="B166" s="368" t="b">
        <v>0</v>
      </c>
      <c r="C166" s="341">
        <v>4000.0</v>
      </c>
      <c r="D166" s="342" t="s">
        <v>349</v>
      </c>
      <c r="E166" s="341">
        <v>6600.0</v>
      </c>
      <c r="F166" s="343" t="s">
        <v>311</v>
      </c>
      <c r="G166" s="341">
        <v>330.0</v>
      </c>
      <c r="H166" s="413"/>
      <c r="I166" s="414"/>
      <c r="J166" s="447"/>
      <c r="K166" s="447"/>
      <c r="L166" s="243"/>
      <c r="M166" s="243"/>
      <c r="N166" s="243"/>
      <c r="O166" s="243"/>
      <c r="P166" s="243"/>
      <c r="Q166" s="243"/>
      <c r="R166" s="243"/>
      <c r="S166" s="243"/>
      <c r="T166" s="243"/>
      <c r="U166" s="243"/>
      <c r="V166" s="243"/>
      <c r="W166" s="274"/>
      <c r="X166" s="243"/>
      <c r="Y166" s="243"/>
      <c r="Z166" s="243"/>
      <c r="AA166" s="243"/>
      <c r="AB166" s="243"/>
      <c r="AC166" s="243"/>
      <c r="AD166" s="243"/>
      <c r="AE166" s="243"/>
      <c r="AF166" s="243"/>
      <c r="AG166" s="243"/>
      <c r="AH166" s="243"/>
      <c r="AI166" s="243"/>
      <c r="AJ166" s="243"/>
      <c r="AK166" s="243"/>
    </row>
    <row r="167" hidden="1">
      <c r="A167" s="447"/>
      <c r="B167" s="374" t="b">
        <v>0</v>
      </c>
      <c r="C167" s="345">
        <v>4000.0</v>
      </c>
      <c r="D167" s="346" t="s">
        <v>349</v>
      </c>
      <c r="E167" s="345">
        <v>6600.0</v>
      </c>
      <c r="F167" s="347" t="s">
        <v>313</v>
      </c>
      <c r="G167" s="345">
        <v>330.0</v>
      </c>
      <c r="H167" s="413"/>
      <c r="I167" s="414"/>
      <c r="J167" s="243"/>
      <c r="K167" s="243"/>
      <c r="L167" s="447"/>
      <c r="M167" s="243"/>
      <c r="N167" s="243"/>
      <c r="O167" s="243"/>
      <c r="P167" s="243"/>
      <c r="Q167" s="243"/>
      <c r="R167" s="243"/>
      <c r="S167" s="243"/>
      <c r="T167" s="243"/>
      <c r="U167" s="243"/>
      <c r="V167" s="243"/>
      <c r="W167" s="274"/>
      <c r="X167" s="447"/>
      <c r="Y167" s="447"/>
      <c r="Z167" s="447"/>
      <c r="AA167" s="447"/>
      <c r="AB167" s="447"/>
      <c r="AC167" s="447"/>
      <c r="AD167" s="447"/>
      <c r="AE167" s="447"/>
      <c r="AF167" s="447"/>
      <c r="AG167" s="447"/>
      <c r="AH167" s="447"/>
      <c r="AI167" s="447"/>
      <c r="AJ167" s="447"/>
      <c r="AK167" s="447"/>
    </row>
    <row r="168" hidden="1">
      <c r="A168" s="243"/>
      <c r="B168" s="368" t="b">
        <v>0</v>
      </c>
      <c r="C168" s="341">
        <v>4000.0</v>
      </c>
      <c r="D168" s="342" t="s">
        <v>349</v>
      </c>
      <c r="E168" s="341">
        <v>34000.0</v>
      </c>
      <c r="F168" s="343" t="s">
        <v>399</v>
      </c>
      <c r="G168" s="341">
        <v>330.0</v>
      </c>
      <c r="H168" s="413"/>
      <c r="I168" s="414"/>
      <c r="J168" s="447"/>
      <c r="K168" s="447"/>
      <c r="L168" s="243"/>
      <c r="M168" s="243"/>
      <c r="N168" s="243"/>
      <c r="O168" s="243"/>
      <c r="P168" s="243"/>
      <c r="Q168" s="243"/>
      <c r="R168" s="243"/>
      <c r="S168" s="243"/>
      <c r="T168" s="243"/>
      <c r="U168" s="243"/>
      <c r="V168" s="243"/>
      <c r="W168" s="274"/>
      <c r="X168" s="243"/>
      <c r="Y168" s="243"/>
      <c r="Z168" s="243"/>
      <c r="AA168" s="243"/>
      <c r="AB168" s="243"/>
      <c r="AC168" s="243"/>
      <c r="AD168" s="243"/>
      <c r="AE168" s="243"/>
      <c r="AF168" s="243"/>
      <c r="AG168" s="243"/>
      <c r="AH168" s="243"/>
      <c r="AI168" s="243"/>
      <c r="AJ168" s="243"/>
      <c r="AK168" s="243"/>
    </row>
    <row r="169" hidden="1">
      <c r="A169" s="243"/>
      <c r="B169" s="374" t="b">
        <v>0</v>
      </c>
      <c r="C169" s="345">
        <v>4000.0</v>
      </c>
      <c r="D169" s="346" t="s">
        <v>349</v>
      </c>
      <c r="E169" s="345">
        <v>600.0</v>
      </c>
      <c r="F169" s="347" t="s">
        <v>421</v>
      </c>
      <c r="G169" s="345">
        <v>330.0</v>
      </c>
      <c r="H169" s="413"/>
      <c r="I169" s="414"/>
      <c r="J169" s="243"/>
      <c r="K169" s="243"/>
      <c r="L169" s="243"/>
      <c r="M169" s="447"/>
      <c r="N169" s="447"/>
      <c r="O169" s="447"/>
      <c r="P169" s="447"/>
      <c r="Q169" s="447"/>
      <c r="R169" s="447"/>
      <c r="S169" s="447"/>
      <c r="T169" s="447"/>
      <c r="U169" s="447"/>
      <c r="V169" s="447"/>
      <c r="W169" s="448"/>
      <c r="X169" s="243"/>
      <c r="Y169" s="243"/>
      <c r="Z169" s="243"/>
      <c r="AA169" s="243"/>
      <c r="AB169" s="243"/>
      <c r="AC169" s="243"/>
      <c r="AD169" s="243"/>
      <c r="AE169" s="243"/>
      <c r="AF169" s="243"/>
      <c r="AG169" s="243"/>
      <c r="AH169" s="243"/>
      <c r="AI169" s="243"/>
      <c r="AJ169" s="243"/>
      <c r="AK169" s="243"/>
    </row>
    <row r="170" hidden="1">
      <c r="A170" s="243"/>
      <c r="B170" s="368" t="b">
        <v>0</v>
      </c>
      <c r="C170" s="341">
        <v>4000.0</v>
      </c>
      <c r="D170" s="342" t="s">
        <v>349</v>
      </c>
      <c r="E170" s="341">
        <v>1000.0</v>
      </c>
      <c r="F170" s="343" t="s">
        <v>179</v>
      </c>
      <c r="G170" s="342">
        <v>330.0</v>
      </c>
      <c r="H170" s="413"/>
      <c r="I170" s="414"/>
      <c r="J170" s="243"/>
      <c r="K170" s="243"/>
      <c r="L170" s="243"/>
      <c r="M170" s="447"/>
      <c r="N170" s="447"/>
      <c r="O170" s="447"/>
      <c r="P170" s="447"/>
      <c r="Q170" s="447"/>
      <c r="R170" s="447"/>
      <c r="S170" s="447"/>
      <c r="T170" s="447"/>
      <c r="U170" s="447"/>
      <c r="V170" s="447"/>
      <c r="W170" s="448"/>
      <c r="X170" s="243"/>
      <c r="Y170" s="243"/>
      <c r="Z170" s="243"/>
      <c r="AA170" s="243"/>
      <c r="AB170" s="243"/>
      <c r="AC170" s="243"/>
      <c r="AD170" s="243"/>
      <c r="AE170" s="243"/>
      <c r="AF170" s="243"/>
      <c r="AG170" s="243"/>
      <c r="AH170" s="243"/>
      <c r="AI170" s="243"/>
      <c r="AJ170" s="243"/>
      <c r="AK170" s="243"/>
    </row>
    <row r="171" hidden="1">
      <c r="A171" s="243"/>
      <c r="B171" s="374" t="b">
        <v>0</v>
      </c>
      <c r="C171" s="345">
        <v>4000.0</v>
      </c>
      <c r="D171" s="346" t="s">
        <v>349</v>
      </c>
      <c r="E171" s="345">
        <v>30000.0</v>
      </c>
      <c r="F171" s="347" t="s">
        <v>422</v>
      </c>
      <c r="G171" s="345">
        <v>330.0</v>
      </c>
      <c r="H171" s="413"/>
      <c r="I171" s="414"/>
      <c r="J171" s="243"/>
      <c r="K171" s="243"/>
      <c r="L171" s="243"/>
      <c r="M171" s="243"/>
      <c r="N171" s="243"/>
      <c r="O171" s="243"/>
      <c r="P171" s="243"/>
      <c r="Q171" s="243"/>
      <c r="R171" s="243"/>
      <c r="S171" s="243"/>
      <c r="T171" s="243"/>
      <c r="U171" s="243"/>
      <c r="V171" s="243"/>
      <c r="W171" s="274"/>
      <c r="X171" s="243"/>
      <c r="Y171" s="243"/>
      <c r="Z171" s="243"/>
      <c r="AA171" s="243"/>
      <c r="AB171" s="243"/>
      <c r="AC171" s="243"/>
      <c r="AD171" s="243"/>
      <c r="AE171" s="243"/>
      <c r="AF171" s="243"/>
      <c r="AG171" s="243"/>
      <c r="AH171" s="243"/>
      <c r="AI171" s="243"/>
      <c r="AJ171" s="243"/>
      <c r="AK171" s="243"/>
    </row>
    <row r="172" hidden="1">
      <c r="A172" s="243"/>
      <c r="B172" s="368" t="b">
        <v>0</v>
      </c>
      <c r="C172" s="341">
        <v>4000.0</v>
      </c>
      <c r="D172" s="342" t="s">
        <v>349</v>
      </c>
      <c r="E172" s="341">
        <v>4200.0</v>
      </c>
      <c r="F172" s="449" t="s">
        <v>178</v>
      </c>
      <c r="G172" s="392"/>
      <c r="H172" s="413"/>
      <c r="I172" s="414"/>
      <c r="J172" s="243"/>
      <c r="K172" s="243"/>
      <c r="L172" s="243"/>
      <c r="M172" s="447"/>
      <c r="N172" s="447"/>
      <c r="O172" s="447"/>
      <c r="P172" s="447"/>
      <c r="Q172" s="447"/>
      <c r="R172" s="447"/>
      <c r="S172" s="447"/>
      <c r="T172" s="447"/>
      <c r="U172" s="447"/>
      <c r="V172" s="447"/>
      <c r="W172" s="448"/>
      <c r="X172" s="243"/>
      <c r="Y172" s="243"/>
      <c r="Z172" s="243"/>
      <c r="AA172" s="243"/>
      <c r="AB172" s="243"/>
      <c r="AC172" s="243"/>
      <c r="AD172" s="243"/>
      <c r="AE172" s="243"/>
      <c r="AF172" s="243"/>
      <c r="AG172" s="243"/>
      <c r="AH172" s="243"/>
      <c r="AI172" s="243"/>
      <c r="AJ172" s="243"/>
      <c r="AK172" s="243"/>
    </row>
    <row r="173" hidden="1">
      <c r="A173" s="243"/>
      <c r="B173" s="374" t="b">
        <v>0</v>
      </c>
      <c r="C173" s="345">
        <v>2200.0</v>
      </c>
      <c r="D173" s="346" t="s">
        <v>349</v>
      </c>
      <c r="E173" s="345">
        <v>500.0</v>
      </c>
      <c r="F173" s="347" t="s">
        <v>416</v>
      </c>
      <c r="G173" s="346">
        <v>180.0</v>
      </c>
      <c r="H173" s="413"/>
      <c r="I173" s="414"/>
      <c r="J173" s="243"/>
      <c r="K173" s="243"/>
      <c r="L173" s="243"/>
      <c r="M173" s="243"/>
      <c r="N173" s="243"/>
      <c r="O173" s="243"/>
      <c r="P173" s="243"/>
      <c r="Q173" s="243"/>
      <c r="R173" s="243"/>
      <c r="S173" s="243"/>
      <c r="T173" s="243"/>
      <c r="U173" s="243"/>
      <c r="V173" s="243"/>
      <c r="W173" s="274"/>
      <c r="X173" s="243"/>
      <c r="Y173" s="243"/>
      <c r="Z173" s="243"/>
      <c r="AA173" s="243"/>
      <c r="AB173" s="243"/>
      <c r="AC173" s="243"/>
      <c r="AD173" s="243"/>
      <c r="AE173" s="243"/>
      <c r="AF173" s="243"/>
      <c r="AG173" s="243"/>
      <c r="AH173" s="243"/>
      <c r="AI173" s="243"/>
      <c r="AJ173" s="243"/>
      <c r="AK173" s="243"/>
    </row>
    <row r="174" hidden="1">
      <c r="A174" s="447"/>
      <c r="B174" s="368" t="b">
        <v>0</v>
      </c>
      <c r="C174" s="341">
        <v>2000.0</v>
      </c>
      <c r="D174" s="342" t="s">
        <v>338</v>
      </c>
      <c r="E174" s="341">
        <v>5.0</v>
      </c>
      <c r="F174" s="343" t="s">
        <v>344</v>
      </c>
      <c r="G174" s="413"/>
      <c r="H174" s="413"/>
      <c r="I174" s="414"/>
      <c r="J174" s="243"/>
      <c r="K174" s="243"/>
      <c r="L174" s="447"/>
      <c r="M174" s="243"/>
      <c r="N174" s="243"/>
      <c r="O174" s="243"/>
      <c r="P174" s="243"/>
      <c r="Q174" s="243"/>
      <c r="R174" s="243"/>
      <c r="S174" s="243"/>
      <c r="T174" s="243"/>
      <c r="U174" s="243"/>
      <c r="V174" s="243"/>
      <c r="W174" s="274"/>
      <c r="X174" s="447"/>
      <c r="Y174" s="447"/>
      <c r="Z174" s="447"/>
      <c r="AA174" s="447"/>
      <c r="AB174" s="447"/>
      <c r="AC174" s="447"/>
      <c r="AD174" s="447"/>
      <c r="AE174" s="447"/>
      <c r="AF174" s="447"/>
      <c r="AG174" s="447"/>
      <c r="AH174" s="447"/>
      <c r="AI174" s="447"/>
      <c r="AJ174" s="447"/>
      <c r="AK174" s="447"/>
    </row>
    <row r="175" hidden="1">
      <c r="A175" s="243"/>
      <c r="B175" s="374" t="b">
        <v>0</v>
      </c>
      <c r="C175" s="345">
        <v>2000.0</v>
      </c>
      <c r="D175" s="346" t="s">
        <v>349</v>
      </c>
      <c r="E175" s="345">
        <v>1800.0</v>
      </c>
      <c r="F175" s="347" t="s">
        <v>425</v>
      </c>
      <c r="G175" s="413"/>
      <c r="H175" s="413"/>
      <c r="I175" s="414"/>
      <c r="J175" s="447"/>
      <c r="K175" s="447"/>
      <c r="L175" s="243"/>
      <c r="M175" s="243"/>
      <c r="N175" s="243"/>
      <c r="O175" s="243"/>
      <c r="P175" s="243"/>
      <c r="Q175" s="243"/>
      <c r="R175" s="243"/>
      <c r="S175" s="243"/>
      <c r="T175" s="243"/>
      <c r="U175" s="243"/>
      <c r="V175" s="243"/>
      <c r="W175" s="274"/>
      <c r="X175" s="243"/>
      <c r="Y175" s="243"/>
      <c r="Z175" s="243"/>
      <c r="AA175" s="243"/>
      <c r="AB175" s="243"/>
      <c r="AC175" s="243"/>
      <c r="AD175" s="243"/>
      <c r="AE175" s="243"/>
      <c r="AF175" s="243"/>
      <c r="AG175" s="243"/>
      <c r="AH175" s="243"/>
      <c r="AI175" s="243"/>
      <c r="AJ175" s="243"/>
      <c r="AK175" s="243"/>
    </row>
    <row r="176" hidden="1">
      <c r="A176" s="243"/>
      <c r="B176" s="368" t="b">
        <v>0</v>
      </c>
      <c r="C176" s="341">
        <v>2000.0</v>
      </c>
      <c r="D176" s="342" t="s">
        <v>349</v>
      </c>
      <c r="E176" s="341">
        <v>1800.0</v>
      </c>
      <c r="F176" s="343" t="s">
        <v>426</v>
      </c>
      <c r="G176" s="413"/>
      <c r="H176" s="413"/>
      <c r="I176" s="414"/>
      <c r="J176" s="243"/>
      <c r="K176" s="243"/>
      <c r="L176" s="243"/>
      <c r="M176" s="243"/>
      <c r="N176" s="243"/>
      <c r="O176" s="243"/>
      <c r="P176" s="243"/>
      <c r="Q176" s="243"/>
      <c r="R176" s="243"/>
      <c r="S176" s="243"/>
      <c r="T176" s="243"/>
      <c r="U176" s="243"/>
      <c r="V176" s="243"/>
      <c r="W176" s="274"/>
      <c r="X176" s="243"/>
      <c r="Y176" s="243"/>
      <c r="Z176" s="243"/>
      <c r="AA176" s="243"/>
      <c r="AB176" s="243"/>
      <c r="AC176" s="243"/>
      <c r="AD176" s="243"/>
      <c r="AE176" s="243"/>
      <c r="AF176" s="243"/>
      <c r="AG176" s="243"/>
      <c r="AH176" s="243"/>
      <c r="AI176" s="243"/>
      <c r="AJ176" s="243"/>
      <c r="AK176" s="243"/>
    </row>
    <row r="177" hidden="1">
      <c r="A177" s="243"/>
      <c r="B177" s="374" t="b">
        <v>0</v>
      </c>
      <c r="C177" s="345">
        <v>2000.0</v>
      </c>
      <c r="D177" s="346" t="s">
        <v>349</v>
      </c>
      <c r="E177" s="345">
        <v>1800.0</v>
      </c>
      <c r="F177" s="347" t="s">
        <v>427</v>
      </c>
      <c r="G177" s="413"/>
      <c r="H177" s="413"/>
      <c r="I177" s="414"/>
      <c r="J177" s="243"/>
      <c r="K177" s="243"/>
      <c r="L177" s="243"/>
      <c r="M177" s="243"/>
      <c r="N177" s="243"/>
      <c r="O177" s="243"/>
      <c r="P177" s="243"/>
      <c r="Q177" s="243"/>
      <c r="R177" s="243"/>
      <c r="S177" s="243"/>
      <c r="T177" s="243"/>
      <c r="U177" s="243"/>
      <c r="V177" s="243"/>
      <c r="W177" s="274"/>
      <c r="X177" s="243"/>
      <c r="Y177" s="243"/>
      <c r="Z177" s="243"/>
      <c r="AA177" s="243"/>
      <c r="AB177" s="243"/>
      <c r="AC177" s="243"/>
      <c r="AD177" s="243"/>
      <c r="AE177" s="243"/>
      <c r="AF177" s="243"/>
      <c r="AG177" s="243"/>
      <c r="AH177" s="243"/>
      <c r="AI177" s="243"/>
      <c r="AJ177" s="243"/>
      <c r="AK177" s="243"/>
    </row>
    <row r="178" hidden="1">
      <c r="A178" s="243"/>
      <c r="B178" s="368" t="b">
        <v>0</v>
      </c>
      <c r="C178" s="341">
        <v>2000.0</v>
      </c>
      <c r="D178" s="342" t="s">
        <v>349</v>
      </c>
      <c r="E178" s="341">
        <v>900.0</v>
      </c>
      <c r="F178" s="343" t="s">
        <v>417</v>
      </c>
      <c r="G178" s="341">
        <v>165.0</v>
      </c>
      <c r="H178" s="413"/>
      <c r="I178" s="414"/>
      <c r="J178" s="243"/>
      <c r="K178" s="243"/>
      <c r="L178" s="243"/>
      <c r="M178" s="243"/>
      <c r="N178" s="243"/>
      <c r="O178" s="243"/>
      <c r="P178" s="243"/>
      <c r="Q178" s="243"/>
      <c r="R178" s="243"/>
      <c r="S178" s="243"/>
      <c r="T178" s="243"/>
      <c r="U178" s="243"/>
      <c r="V178" s="243"/>
      <c r="W178" s="274"/>
      <c r="X178" s="243"/>
      <c r="Y178" s="243"/>
      <c r="Z178" s="243"/>
      <c r="AA178" s="243"/>
      <c r="AB178" s="243"/>
      <c r="AC178" s="243"/>
      <c r="AD178" s="243"/>
      <c r="AE178" s="243"/>
      <c r="AF178" s="243"/>
      <c r="AG178" s="243"/>
      <c r="AH178" s="243"/>
      <c r="AI178" s="243"/>
      <c r="AJ178" s="243"/>
      <c r="AK178" s="243"/>
    </row>
    <row r="179" hidden="1">
      <c r="A179" s="243"/>
      <c r="B179" s="374" t="b">
        <v>0</v>
      </c>
      <c r="C179" s="345">
        <v>2000.0</v>
      </c>
      <c r="D179" s="346" t="s">
        <v>349</v>
      </c>
      <c r="E179" s="345">
        <v>5500.0</v>
      </c>
      <c r="F179" s="347" t="s">
        <v>419</v>
      </c>
      <c r="G179" s="346">
        <v>165.0</v>
      </c>
      <c r="H179" s="413"/>
      <c r="I179" s="414"/>
      <c r="J179" s="243"/>
      <c r="K179" s="243"/>
      <c r="L179" s="243"/>
      <c r="M179" s="447"/>
      <c r="N179" s="447"/>
      <c r="O179" s="447"/>
      <c r="P179" s="447"/>
      <c r="Q179" s="447"/>
      <c r="R179" s="447"/>
      <c r="S179" s="447"/>
      <c r="T179" s="447"/>
      <c r="U179" s="447"/>
      <c r="V179" s="447"/>
      <c r="W179" s="448"/>
      <c r="X179" s="243"/>
      <c r="Y179" s="243"/>
      <c r="Z179" s="243"/>
      <c r="AA179" s="243"/>
      <c r="AB179" s="243"/>
      <c r="AC179" s="243"/>
      <c r="AD179" s="243"/>
      <c r="AE179" s="243"/>
      <c r="AF179" s="243"/>
      <c r="AG179" s="243"/>
      <c r="AH179" s="243"/>
      <c r="AI179" s="243"/>
      <c r="AJ179" s="243"/>
      <c r="AK179" s="243"/>
    </row>
    <row r="180" hidden="1">
      <c r="A180" s="243"/>
      <c r="B180" s="368" t="b">
        <v>0</v>
      </c>
      <c r="C180" s="341">
        <v>2000.0</v>
      </c>
      <c r="D180" s="342" t="s">
        <v>349</v>
      </c>
      <c r="E180" s="341">
        <v>1000.0</v>
      </c>
      <c r="F180" s="343" t="s">
        <v>325</v>
      </c>
      <c r="G180" s="342">
        <v>165.0</v>
      </c>
      <c r="H180" s="413"/>
      <c r="I180" s="414"/>
      <c r="J180" s="243"/>
      <c r="K180" s="243"/>
      <c r="L180" s="243"/>
      <c r="M180" s="243"/>
      <c r="N180" s="243"/>
      <c r="O180" s="243"/>
      <c r="P180" s="243"/>
      <c r="Q180" s="243"/>
      <c r="R180" s="243"/>
      <c r="S180" s="243"/>
      <c r="T180" s="243"/>
      <c r="U180" s="243"/>
      <c r="V180" s="243"/>
      <c r="W180" s="274"/>
      <c r="X180" s="243"/>
      <c r="Y180" s="243"/>
      <c r="Z180" s="243"/>
      <c r="AA180" s="243"/>
      <c r="AB180" s="243"/>
      <c r="AC180" s="243"/>
      <c r="AD180" s="243"/>
      <c r="AE180" s="243"/>
      <c r="AF180" s="243"/>
      <c r="AG180" s="243"/>
      <c r="AH180" s="243"/>
      <c r="AI180" s="243"/>
      <c r="AJ180" s="243"/>
      <c r="AK180" s="243"/>
    </row>
    <row r="181" hidden="1">
      <c r="A181" s="243"/>
      <c r="B181" s="374" t="b">
        <v>0</v>
      </c>
      <c r="C181" s="345">
        <v>2000.0</v>
      </c>
      <c r="D181" s="346" t="s">
        <v>349</v>
      </c>
      <c r="E181" s="345">
        <v>900.0</v>
      </c>
      <c r="F181" s="347" t="s">
        <v>426</v>
      </c>
      <c r="G181" s="345">
        <v>165.0</v>
      </c>
      <c r="H181" s="413"/>
      <c r="I181" s="414"/>
      <c r="J181" s="243"/>
      <c r="K181" s="243"/>
      <c r="L181" s="243"/>
      <c r="M181" s="243"/>
      <c r="N181" s="243"/>
      <c r="O181" s="243"/>
      <c r="P181" s="243"/>
      <c r="Q181" s="243"/>
      <c r="R181" s="243"/>
      <c r="S181" s="243"/>
      <c r="T181" s="243"/>
      <c r="U181" s="243"/>
      <c r="V181" s="243"/>
      <c r="W181" s="274"/>
      <c r="X181" s="243"/>
      <c r="Y181" s="243"/>
      <c r="Z181" s="243"/>
      <c r="AA181" s="243"/>
      <c r="AB181" s="243"/>
      <c r="AC181" s="243"/>
      <c r="AD181" s="243"/>
      <c r="AE181" s="243"/>
      <c r="AF181" s="243"/>
      <c r="AG181" s="243"/>
      <c r="AH181" s="243"/>
      <c r="AI181" s="243"/>
      <c r="AJ181" s="243"/>
      <c r="AK181" s="243"/>
    </row>
    <row r="182" hidden="1">
      <c r="A182" s="243"/>
      <c r="B182" s="368" t="b">
        <v>0</v>
      </c>
      <c r="C182" s="341">
        <v>2000.0</v>
      </c>
      <c r="D182" s="342" t="s">
        <v>349</v>
      </c>
      <c r="E182" s="341">
        <v>300.0</v>
      </c>
      <c r="F182" s="343" t="s">
        <v>421</v>
      </c>
      <c r="G182" s="342">
        <v>165.0</v>
      </c>
      <c r="H182" s="413"/>
      <c r="I182" s="414"/>
      <c r="J182" s="243"/>
      <c r="K182" s="243"/>
      <c r="L182" s="243"/>
      <c r="M182" s="243"/>
      <c r="N182" s="243"/>
      <c r="O182" s="243"/>
      <c r="P182" s="243"/>
      <c r="Q182" s="243"/>
      <c r="R182" s="243"/>
      <c r="S182" s="243"/>
      <c r="T182" s="243"/>
      <c r="U182" s="243"/>
      <c r="V182" s="243"/>
      <c r="W182" s="274"/>
      <c r="X182" s="243"/>
      <c r="Y182" s="243"/>
      <c r="Z182" s="243"/>
      <c r="AA182" s="243"/>
      <c r="AB182" s="243"/>
      <c r="AC182" s="243"/>
      <c r="AD182" s="243"/>
      <c r="AE182" s="243"/>
      <c r="AF182" s="243"/>
      <c r="AG182" s="243"/>
      <c r="AH182" s="243"/>
      <c r="AI182" s="243"/>
      <c r="AJ182" s="243"/>
      <c r="AK182" s="243"/>
    </row>
    <row r="183" hidden="1">
      <c r="A183" s="243"/>
      <c r="B183" s="374" t="b">
        <v>0</v>
      </c>
      <c r="C183" s="345">
        <v>2000.0</v>
      </c>
      <c r="D183" s="346" t="s">
        <v>428</v>
      </c>
      <c r="E183" s="345">
        <v>15000.0</v>
      </c>
      <c r="F183" s="347" t="s">
        <v>422</v>
      </c>
      <c r="G183" s="346">
        <v>165.0</v>
      </c>
      <c r="H183" s="413"/>
      <c r="I183" s="414"/>
      <c r="J183" s="243"/>
      <c r="K183" s="243"/>
      <c r="L183" s="243"/>
      <c r="M183" s="243"/>
      <c r="N183" s="243"/>
      <c r="O183" s="243"/>
      <c r="P183" s="243"/>
      <c r="Q183" s="243"/>
      <c r="R183" s="243"/>
      <c r="S183" s="243"/>
      <c r="T183" s="243"/>
      <c r="U183" s="243"/>
      <c r="V183" s="243"/>
      <c r="W183" s="274"/>
      <c r="X183" s="243"/>
      <c r="Y183" s="243"/>
      <c r="Z183" s="243"/>
      <c r="AA183" s="243"/>
      <c r="AB183" s="243"/>
      <c r="AC183" s="243"/>
      <c r="AD183" s="243"/>
      <c r="AE183" s="243"/>
      <c r="AF183" s="243"/>
      <c r="AG183" s="243"/>
      <c r="AH183" s="243"/>
      <c r="AI183" s="243"/>
      <c r="AJ183" s="243"/>
      <c r="AK183" s="243"/>
    </row>
    <row r="184" hidden="1">
      <c r="A184" s="243"/>
      <c r="B184" s="368" t="b">
        <v>0</v>
      </c>
      <c r="C184" s="341">
        <v>2000.0</v>
      </c>
      <c r="D184" s="342" t="s">
        <v>349</v>
      </c>
      <c r="E184" s="341">
        <v>100.0</v>
      </c>
      <c r="F184" s="343" t="s">
        <v>429</v>
      </c>
      <c r="G184" s="342">
        <v>165.0</v>
      </c>
      <c r="H184" s="413"/>
      <c r="I184" s="414"/>
      <c r="J184" s="243"/>
      <c r="K184" s="243"/>
      <c r="L184" s="243"/>
      <c r="M184" s="243"/>
      <c r="N184" s="243"/>
      <c r="O184" s="243"/>
      <c r="P184" s="243"/>
      <c r="Q184" s="243"/>
      <c r="R184" s="243"/>
      <c r="S184" s="243"/>
      <c r="T184" s="243"/>
      <c r="U184" s="243"/>
      <c r="V184" s="243"/>
      <c r="W184" s="274"/>
      <c r="X184" s="243"/>
      <c r="Y184" s="243"/>
      <c r="Z184" s="243"/>
      <c r="AA184" s="243"/>
      <c r="AB184" s="243"/>
      <c r="AC184" s="243"/>
      <c r="AD184" s="243"/>
      <c r="AE184" s="243"/>
      <c r="AF184" s="243"/>
      <c r="AG184" s="243"/>
      <c r="AH184" s="243"/>
      <c r="AI184" s="243"/>
      <c r="AJ184" s="243"/>
      <c r="AK184" s="243"/>
    </row>
    <row r="185" hidden="1">
      <c r="A185" s="243"/>
      <c r="B185" s="374" t="b">
        <v>0</v>
      </c>
      <c r="C185" s="345">
        <v>2000.0</v>
      </c>
      <c r="D185" s="346" t="s">
        <v>349</v>
      </c>
      <c r="E185" s="345">
        <v>7500.0</v>
      </c>
      <c r="F185" s="347" t="s">
        <v>318</v>
      </c>
      <c r="G185" s="346">
        <v>165.0</v>
      </c>
      <c r="H185" s="413"/>
      <c r="I185" s="414"/>
      <c r="J185" s="243"/>
      <c r="K185" s="243"/>
      <c r="L185" s="243"/>
      <c r="M185" s="243"/>
      <c r="N185" s="243"/>
      <c r="O185" s="243"/>
      <c r="P185" s="243"/>
      <c r="Q185" s="243"/>
      <c r="R185" s="243"/>
      <c r="S185" s="243"/>
      <c r="T185" s="243"/>
      <c r="U185" s="243"/>
      <c r="V185" s="243"/>
      <c r="W185" s="274"/>
      <c r="X185" s="243"/>
      <c r="Y185" s="243"/>
      <c r="Z185" s="243"/>
      <c r="AA185" s="243"/>
      <c r="AB185" s="243"/>
      <c r="AC185" s="243"/>
      <c r="AD185" s="243"/>
      <c r="AE185" s="243"/>
      <c r="AF185" s="243"/>
      <c r="AG185" s="243"/>
      <c r="AH185" s="243"/>
      <c r="AI185" s="243"/>
      <c r="AJ185" s="243"/>
      <c r="AK185" s="243"/>
    </row>
    <row r="186" hidden="1">
      <c r="A186" s="243"/>
      <c r="B186" s="368" t="b">
        <v>0</v>
      </c>
      <c r="C186" s="341">
        <v>2000.0</v>
      </c>
      <c r="D186" s="342" t="s">
        <v>349</v>
      </c>
      <c r="E186" s="341">
        <v>15000.0</v>
      </c>
      <c r="F186" s="343" t="s">
        <v>318</v>
      </c>
      <c r="G186" s="413"/>
      <c r="H186" s="413"/>
      <c r="I186" s="414"/>
      <c r="J186" s="243"/>
      <c r="K186" s="243"/>
      <c r="L186" s="243"/>
      <c r="M186" s="243"/>
      <c r="N186" s="243"/>
      <c r="O186" s="243"/>
      <c r="P186" s="243"/>
      <c r="Q186" s="243"/>
      <c r="R186" s="243"/>
      <c r="S186" s="243"/>
      <c r="T186" s="243"/>
      <c r="U186" s="243"/>
      <c r="V186" s="243"/>
      <c r="W186" s="274"/>
      <c r="X186" s="243"/>
      <c r="Y186" s="243"/>
      <c r="Z186" s="243"/>
      <c r="AA186" s="243"/>
      <c r="AB186" s="243"/>
      <c r="AC186" s="243"/>
      <c r="AD186" s="243"/>
      <c r="AE186" s="243"/>
      <c r="AF186" s="243"/>
      <c r="AG186" s="243"/>
      <c r="AH186" s="243"/>
      <c r="AI186" s="243"/>
      <c r="AJ186" s="243"/>
      <c r="AK186" s="243"/>
    </row>
    <row r="187" hidden="1">
      <c r="A187" s="243"/>
      <c r="B187" s="374" t="b">
        <v>0</v>
      </c>
      <c r="C187" s="345">
        <v>1500.0</v>
      </c>
      <c r="D187" s="346" t="s">
        <v>338</v>
      </c>
      <c r="E187" s="345">
        <v>1.0</v>
      </c>
      <c r="F187" s="347" t="s">
        <v>341</v>
      </c>
      <c r="G187" s="413"/>
      <c r="H187" s="413"/>
      <c r="I187" s="414"/>
      <c r="J187" s="243"/>
      <c r="K187" s="243"/>
      <c r="L187" s="243"/>
      <c r="M187" s="243"/>
      <c r="N187" s="243"/>
      <c r="O187" s="243"/>
      <c r="P187" s="243"/>
      <c r="Q187" s="243"/>
      <c r="R187" s="243"/>
      <c r="S187" s="243"/>
      <c r="T187" s="243"/>
      <c r="U187" s="243"/>
      <c r="V187" s="243"/>
      <c r="W187" s="274"/>
      <c r="X187" s="243"/>
      <c r="Y187" s="243"/>
      <c r="Z187" s="243"/>
      <c r="AA187" s="243"/>
      <c r="AB187" s="243"/>
      <c r="AC187" s="243"/>
      <c r="AD187" s="243"/>
      <c r="AE187" s="243"/>
      <c r="AF187" s="243"/>
      <c r="AG187" s="243"/>
      <c r="AH187" s="243"/>
      <c r="AI187" s="243"/>
      <c r="AJ187" s="243"/>
      <c r="AK187" s="243"/>
    </row>
    <row r="188" hidden="1">
      <c r="A188" s="243"/>
      <c r="B188" s="368" t="b">
        <v>0</v>
      </c>
      <c r="C188" s="341">
        <v>1500.0</v>
      </c>
      <c r="D188" s="342" t="s">
        <v>338</v>
      </c>
      <c r="E188" s="341">
        <v>8.0</v>
      </c>
      <c r="F188" s="343" t="s">
        <v>413</v>
      </c>
      <c r="G188" s="443"/>
      <c r="H188" s="413"/>
      <c r="I188" s="414"/>
      <c r="J188" s="243"/>
      <c r="K188" s="243"/>
      <c r="L188" s="243"/>
      <c r="M188" s="243"/>
      <c r="N188" s="243"/>
      <c r="O188" s="243"/>
      <c r="P188" s="243"/>
      <c r="Q188" s="243"/>
      <c r="R188" s="243"/>
      <c r="S188" s="243"/>
      <c r="T188" s="243"/>
      <c r="U188" s="243"/>
      <c r="V188" s="243"/>
      <c r="W188" s="274"/>
      <c r="X188" s="243"/>
      <c r="Y188" s="243"/>
      <c r="Z188" s="243"/>
      <c r="AA188" s="243"/>
      <c r="AB188" s="243"/>
      <c r="AC188" s="243"/>
      <c r="AD188" s="243"/>
      <c r="AE188" s="243"/>
      <c r="AF188" s="243"/>
      <c r="AG188" s="243"/>
      <c r="AH188" s="243"/>
      <c r="AI188" s="243"/>
      <c r="AJ188" s="243"/>
      <c r="AK188" s="243"/>
    </row>
    <row r="189" hidden="1">
      <c r="A189" s="243"/>
      <c r="B189" s="374" t="b">
        <v>0</v>
      </c>
      <c r="C189" s="345">
        <v>1500.0</v>
      </c>
      <c r="D189" s="346" t="s">
        <v>338</v>
      </c>
      <c r="E189" s="345">
        <v>10.0</v>
      </c>
      <c r="F189" s="347" t="s">
        <v>411</v>
      </c>
      <c r="G189" s="443"/>
      <c r="H189" s="413"/>
      <c r="I189" s="414"/>
      <c r="J189" s="243"/>
      <c r="K189" s="243"/>
      <c r="L189" s="243"/>
      <c r="M189" s="243"/>
      <c r="N189" s="243"/>
      <c r="O189" s="243"/>
      <c r="P189" s="243"/>
      <c r="Q189" s="243"/>
      <c r="R189" s="243"/>
      <c r="S189" s="243"/>
      <c r="T189" s="243"/>
      <c r="U189" s="243"/>
      <c r="V189" s="243"/>
      <c r="W189" s="274"/>
      <c r="X189" s="243"/>
      <c r="Y189" s="243"/>
      <c r="Z189" s="243"/>
      <c r="AA189" s="243"/>
      <c r="AB189" s="243"/>
      <c r="AC189" s="243"/>
      <c r="AD189" s="243"/>
      <c r="AE189" s="243"/>
      <c r="AF189" s="243"/>
      <c r="AG189" s="243"/>
      <c r="AH189" s="243"/>
      <c r="AI189" s="243"/>
      <c r="AJ189" s="243"/>
      <c r="AK189" s="243"/>
    </row>
    <row r="190" hidden="1">
      <c r="A190" s="243"/>
      <c r="B190" s="368" t="b">
        <v>0</v>
      </c>
      <c r="C190" s="341">
        <v>1500.0</v>
      </c>
      <c r="D190" s="342" t="s">
        <v>369</v>
      </c>
      <c r="E190" s="341">
        <v>400.0</v>
      </c>
      <c r="F190" s="343" t="s">
        <v>331</v>
      </c>
      <c r="G190" s="443"/>
      <c r="H190" s="413"/>
      <c r="I190" s="414"/>
      <c r="J190" s="243"/>
      <c r="K190" s="243"/>
      <c r="L190" s="243"/>
      <c r="M190" s="243"/>
      <c r="N190" s="243"/>
      <c r="O190" s="243"/>
      <c r="P190" s="243"/>
      <c r="Q190" s="243"/>
      <c r="R190" s="243"/>
      <c r="S190" s="243"/>
      <c r="T190" s="243"/>
      <c r="U190" s="243"/>
      <c r="V190" s="243"/>
      <c r="W190" s="274"/>
      <c r="X190" s="243"/>
      <c r="Y190" s="243"/>
      <c r="Z190" s="243"/>
      <c r="AA190" s="243"/>
      <c r="AB190" s="243"/>
      <c r="AC190" s="243"/>
      <c r="AD190" s="243"/>
      <c r="AE190" s="243"/>
      <c r="AF190" s="243"/>
      <c r="AG190" s="243"/>
      <c r="AH190" s="243"/>
      <c r="AI190" s="243"/>
      <c r="AJ190" s="243"/>
      <c r="AK190" s="243"/>
    </row>
    <row r="191" hidden="1">
      <c r="A191" s="243"/>
      <c r="B191" s="374" t="b">
        <v>0</v>
      </c>
      <c r="C191" s="345">
        <v>1500.0</v>
      </c>
      <c r="D191" s="346" t="s">
        <v>349</v>
      </c>
      <c r="E191" s="345">
        <v>1500.0</v>
      </c>
      <c r="F191" s="347" t="s">
        <v>400</v>
      </c>
      <c r="G191" s="346">
        <v>165.0</v>
      </c>
      <c r="H191" s="413"/>
      <c r="I191" s="414"/>
      <c r="J191" s="243"/>
      <c r="K191" s="243"/>
      <c r="L191" s="243"/>
      <c r="M191" s="243"/>
      <c r="N191" s="243"/>
      <c r="O191" s="243"/>
      <c r="P191" s="243"/>
      <c r="Q191" s="243"/>
      <c r="R191" s="243"/>
      <c r="S191" s="243"/>
      <c r="T191" s="243"/>
      <c r="U191" s="243"/>
      <c r="V191" s="243"/>
      <c r="W191" s="274"/>
      <c r="X191" s="243"/>
      <c r="Y191" s="243"/>
      <c r="Z191" s="243"/>
      <c r="AA191" s="243"/>
      <c r="AB191" s="243"/>
      <c r="AC191" s="243"/>
      <c r="AD191" s="243"/>
      <c r="AE191" s="243"/>
      <c r="AF191" s="243"/>
      <c r="AG191" s="243"/>
      <c r="AH191" s="243"/>
      <c r="AI191" s="243"/>
      <c r="AJ191" s="243"/>
      <c r="AK191" s="243"/>
    </row>
    <row r="192" hidden="1">
      <c r="A192" s="243"/>
      <c r="B192" s="368" t="b">
        <v>0</v>
      </c>
      <c r="C192" s="341">
        <v>1500.0</v>
      </c>
      <c r="D192" s="342" t="s">
        <v>349</v>
      </c>
      <c r="E192" s="341">
        <v>750.0</v>
      </c>
      <c r="F192" s="343" t="s">
        <v>321</v>
      </c>
      <c r="G192" s="443"/>
      <c r="H192" s="413"/>
      <c r="I192" s="414"/>
      <c r="J192" s="243"/>
      <c r="K192" s="243"/>
      <c r="L192" s="243"/>
      <c r="M192" s="243"/>
      <c r="N192" s="243"/>
      <c r="O192" s="243"/>
      <c r="P192" s="243"/>
      <c r="Q192" s="243"/>
      <c r="R192" s="243"/>
      <c r="S192" s="243"/>
      <c r="T192" s="243"/>
      <c r="U192" s="243"/>
      <c r="V192" s="243"/>
      <c r="W192" s="274"/>
      <c r="X192" s="243"/>
      <c r="Y192" s="243"/>
      <c r="Z192" s="243"/>
      <c r="AA192" s="243"/>
      <c r="AB192" s="243"/>
      <c r="AC192" s="243"/>
      <c r="AD192" s="243"/>
      <c r="AE192" s="243"/>
      <c r="AF192" s="243"/>
      <c r="AG192" s="243"/>
      <c r="AH192" s="243"/>
      <c r="AI192" s="243"/>
      <c r="AJ192" s="243"/>
      <c r="AK192" s="243"/>
    </row>
    <row r="193" hidden="1">
      <c r="A193" s="243"/>
      <c r="B193" s="374" t="b">
        <v>0</v>
      </c>
      <c r="C193" s="345">
        <v>1000.0</v>
      </c>
      <c r="D193" s="346" t="s">
        <v>349</v>
      </c>
      <c r="E193" s="345">
        <v>1000.0</v>
      </c>
      <c r="F193" s="347" t="s">
        <v>325</v>
      </c>
      <c r="G193" s="413"/>
      <c r="H193" s="413"/>
      <c r="I193" s="414"/>
      <c r="J193" s="243"/>
      <c r="K193" s="243"/>
      <c r="L193" s="243"/>
      <c r="M193" s="243"/>
      <c r="N193" s="243"/>
      <c r="O193" s="243"/>
      <c r="P193" s="243"/>
      <c r="Q193" s="243"/>
      <c r="R193" s="243"/>
      <c r="S193" s="243"/>
      <c r="T193" s="243"/>
      <c r="U193" s="243"/>
      <c r="V193" s="243"/>
      <c r="W193" s="274"/>
      <c r="X193" s="243"/>
      <c r="Y193" s="243"/>
      <c r="Z193" s="243"/>
      <c r="AA193" s="243"/>
      <c r="AB193" s="243"/>
      <c r="AC193" s="243"/>
      <c r="AD193" s="243"/>
      <c r="AE193" s="243"/>
      <c r="AF193" s="243"/>
      <c r="AG193" s="243"/>
      <c r="AH193" s="243"/>
      <c r="AI193" s="243"/>
      <c r="AJ193" s="243"/>
      <c r="AK193" s="243"/>
    </row>
    <row r="194" hidden="1">
      <c r="A194" s="243"/>
      <c r="B194" s="368" t="b">
        <v>0</v>
      </c>
      <c r="C194" s="341">
        <v>1000.0</v>
      </c>
      <c r="D194" s="342" t="s">
        <v>349</v>
      </c>
      <c r="E194" s="341">
        <v>900.0</v>
      </c>
      <c r="F194" s="343" t="s">
        <v>425</v>
      </c>
      <c r="G194" s="413"/>
      <c r="H194" s="413"/>
      <c r="I194" s="414"/>
      <c r="J194" s="243"/>
      <c r="K194" s="243"/>
      <c r="L194" s="243"/>
      <c r="M194" s="243"/>
      <c r="N194" s="243"/>
      <c r="O194" s="243"/>
      <c r="P194" s="243"/>
      <c r="Q194" s="243"/>
      <c r="R194" s="243"/>
      <c r="S194" s="243"/>
      <c r="T194" s="243"/>
      <c r="U194" s="243"/>
      <c r="V194" s="243"/>
      <c r="W194" s="274"/>
      <c r="X194" s="243"/>
      <c r="Y194" s="243"/>
      <c r="Z194" s="243"/>
      <c r="AA194" s="243"/>
      <c r="AB194" s="243"/>
      <c r="AC194" s="243"/>
      <c r="AD194" s="243"/>
      <c r="AE194" s="243"/>
      <c r="AF194" s="243"/>
      <c r="AG194" s="243"/>
      <c r="AH194" s="243"/>
      <c r="AI194" s="243"/>
      <c r="AJ194" s="243"/>
      <c r="AK194" s="243"/>
    </row>
    <row r="195" hidden="1">
      <c r="A195" s="243"/>
      <c r="B195" s="374" t="b">
        <v>0</v>
      </c>
      <c r="C195" s="345">
        <v>1000.0</v>
      </c>
      <c r="D195" s="346" t="s">
        <v>349</v>
      </c>
      <c r="E195" s="345">
        <v>900.0</v>
      </c>
      <c r="F195" s="347" t="s">
        <v>426</v>
      </c>
      <c r="G195" s="413"/>
      <c r="H195" s="413"/>
      <c r="I195" s="414"/>
      <c r="J195" s="243"/>
      <c r="K195" s="243"/>
      <c r="L195" s="243"/>
      <c r="M195" s="243"/>
      <c r="N195" s="243"/>
      <c r="O195" s="243"/>
      <c r="P195" s="243"/>
      <c r="Q195" s="243"/>
      <c r="R195" s="243"/>
      <c r="S195" s="243"/>
      <c r="T195" s="243"/>
      <c r="U195" s="243"/>
      <c r="V195" s="243"/>
      <c r="W195" s="274"/>
      <c r="X195" s="243"/>
      <c r="Y195" s="243"/>
      <c r="Z195" s="243"/>
      <c r="AA195" s="243"/>
      <c r="AB195" s="243"/>
      <c r="AC195" s="243"/>
      <c r="AD195" s="243"/>
      <c r="AE195" s="243"/>
      <c r="AF195" s="243"/>
      <c r="AG195" s="243"/>
      <c r="AH195" s="243"/>
      <c r="AI195" s="243"/>
      <c r="AJ195" s="243"/>
      <c r="AK195" s="243"/>
    </row>
    <row r="196" hidden="1">
      <c r="A196" s="243"/>
      <c r="B196" s="368" t="b">
        <v>0</v>
      </c>
      <c r="C196" s="341">
        <v>1000.0</v>
      </c>
      <c r="D196" s="342" t="s">
        <v>349</v>
      </c>
      <c r="E196" s="341">
        <v>900.0</v>
      </c>
      <c r="F196" s="343" t="s">
        <v>427</v>
      </c>
      <c r="G196" s="413"/>
      <c r="H196" s="413"/>
      <c r="I196" s="414"/>
      <c r="J196" s="243"/>
      <c r="K196" s="243"/>
      <c r="L196" s="243"/>
      <c r="M196" s="243"/>
      <c r="N196" s="243"/>
      <c r="O196" s="243"/>
      <c r="P196" s="243"/>
      <c r="Q196" s="243"/>
      <c r="R196" s="243"/>
      <c r="S196" s="243"/>
      <c r="T196" s="243"/>
      <c r="U196" s="243"/>
      <c r="V196" s="243"/>
      <c r="W196" s="274"/>
      <c r="X196" s="243"/>
      <c r="Y196" s="243"/>
      <c r="Z196" s="243"/>
      <c r="AA196" s="243"/>
      <c r="AB196" s="243"/>
      <c r="AC196" s="243"/>
      <c r="AD196" s="243"/>
      <c r="AE196" s="243"/>
      <c r="AF196" s="243"/>
      <c r="AG196" s="243"/>
      <c r="AH196" s="243"/>
      <c r="AI196" s="243"/>
      <c r="AJ196" s="243"/>
      <c r="AK196" s="243"/>
    </row>
    <row r="197" hidden="1">
      <c r="A197" s="243"/>
      <c r="B197" s="374" t="b">
        <v>0</v>
      </c>
      <c r="C197" s="345">
        <v>1000.0</v>
      </c>
      <c r="D197" s="346" t="s">
        <v>349</v>
      </c>
      <c r="E197" s="345">
        <v>3300.0</v>
      </c>
      <c r="F197" s="347" t="s">
        <v>308</v>
      </c>
      <c r="G197" s="413"/>
      <c r="H197" s="413"/>
      <c r="I197" s="414"/>
      <c r="J197" s="243"/>
      <c r="K197" s="243"/>
      <c r="L197" s="243"/>
      <c r="M197" s="243"/>
      <c r="N197" s="243"/>
      <c r="O197" s="243"/>
      <c r="P197" s="243"/>
      <c r="Q197" s="243"/>
      <c r="R197" s="243"/>
      <c r="S197" s="243"/>
      <c r="T197" s="243"/>
      <c r="U197" s="243"/>
      <c r="V197" s="243"/>
      <c r="W197" s="274"/>
      <c r="X197" s="243"/>
      <c r="Y197" s="243"/>
      <c r="Z197" s="243"/>
      <c r="AA197" s="243"/>
      <c r="AB197" s="243"/>
      <c r="AC197" s="243"/>
      <c r="AD197" s="243"/>
      <c r="AE197" s="243"/>
      <c r="AF197" s="243"/>
      <c r="AG197" s="243"/>
      <c r="AH197" s="243"/>
      <c r="AI197" s="243"/>
      <c r="AJ197" s="243"/>
      <c r="AK197" s="243"/>
    </row>
    <row r="198" hidden="1">
      <c r="A198" s="243"/>
      <c r="B198" s="368" t="b">
        <v>0</v>
      </c>
      <c r="C198" s="341">
        <v>1000.0</v>
      </c>
      <c r="D198" s="342" t="s">
        <v>349</v>
      </c>
      <c r="E198" s="341">
        <v>3300.0</v>
      </c>
      <c r="F198" s="343" t="s">
        <v>311</v>
      </c>
      <c r="G198" s="413"/>
      <c r="H198" s="413"/>
      <c r="I198" s="414"/>
      <c r="J198" s="243"/>
      <c r="K198" s="243"/>
      <c r="L198" s="243"/>
      <c r="M198" s="243"/>
      <c r="N198" s="243"/>
      <c r="O198" s="243"/>
      <c r="P198" s="243"/>
      <c r="Q198" s="243"/>
      <c r="R198" s="243"/>
      <c r="S198" s="243"/>
      <c r="T198" s="243"/>
      <c r="U198" s="243"/>
      <c r="V198" s="243"/>
      <c r="W198" s="274"/>
      <c r="X198" s="243"/>
      <c r="Y198" s="243"/>
      <c r="Z198" s="243"/>
      <c r="AA198" s="243"/>
      <c r="AB198" s="243"/>
      <c r="AC198" s="243"/>
      <c r="AD198" s="243"/>
      <c r="AE198" s="243"/>
      <c r="AF198" s="243"/>
      <c r="AG198" s="243"/>
      <c r="AH198" s="243"/>
      <c r="AI198" s="243"/>
      <c r="AJ198" s="243"/>
      <c r="AK198" s="243"/>
    </row>
    <row r="199" hidden="1">
      <c r="A199" s="243"/>
      <c r="B199" s="374" t="b">
        <v>0</v>
      </c>
      <c r="C199" s="345">
        <v>1000.0</v>
      </c>
      <c r="D199" s="346" t="s">
        <v>349</v>
      </c>
      <c r="E199" s="345">
        <v>3300.0</v>
      </c>
      <c r="F199" s="347" t="s">
        <v>313</v>
      </c>
      <c r="G199" s="413"/>
      <c r="H199" s="413"/>
      <c r="I199" s="414"/>
      <c r="J199" s="243"/>
      <c r="K199" s="243"/>
      <c r="L199" s="243"/>
      <c r="M199" s="243"/>
      <c r="N199" s="243"/>
      <c r="O199" s="243"/>
      <c r="P199" s="243"/>
      <c r="Q199" s="243"/>
      <c r="R199" s="243"/>
      <c r="S199" s="243"/>
      <c r="T199" s="243"/>
      <c r="U199" s="243"/>
      <c r="V199" s="243"/>
      <c r="W199" s="274"/>
      <c r="X199" s="243"/>
      <c r="Y199" s="243"/>
      <c r="Z199" s="243"/>
      <c r="AA199" s="243"/>
      <c r="AB199" s="243"/>
      <c r="AC199" s="243"/>
      <c r="AD199" s="243"/>
      <c r="AE199" s="243"/>
      <c r="AF199" s="243"/>
      <c r="AG199" s="243"/>
      <c r="AH199" s="243"/>
      <c r="AI199" s="243"/>
      <c r="AJ199" s="243"/>
      <c r="AK199" s="243"/>
    </row>
    <row r="200" hidden="1">
      <c r="A200" s="243"/>
      <c r="B200" s="368" t="b">
        <v>0</v>
      </c>
      <c r="C200" s="341">
        <v>1000.0</v>
      </c>
      <c r="D200" s="342" t="s">
        <v>349</v>
      </c>
      <c r="E200" s="341">
        <v>3500.0</v>
      </c>
      <c r="F200" s="343" t="s">
        <v>218</v>
      </c>
      <c r="G200" s="413"/>
      <c r="H200" s="413"/>
      <c r="I200" s="414"/>
      <c r="J200" s="243"/>
      <c r="K200" s="243"/>
      <c r="L200" s="243"/>
      <c r="M200" s="243"/>
      <c r="N200" s="243"/>
      <c r="O200" s="243"/>
      <c r="P200" s="243"/>
      <c r="Q200" s="243"/>
      <c r="R200" s="243"/>
      <c r="S200" s="243"/>
      <c r="T200" s="243"/>
      <c r="U200" s="243"/>
      <c r="V200" s="243"/>
      <c r="W200" s="274"/>
      <c r="X200" s="243"/>
      <c r="Y200" s="243"/>
      <c r="Z200" s="243"/>
      <c r="AA200" s="243"/>
      <c r="AB200" s="243"/>
      <c r="AC200" s="243"/>
      <c r="AD200" s="243"/>
      <c r="AE200" s="243"/>
      <c r="AF200" s="243"/>
      <c r="AG200" s="243"/>
      <c r="AH200" s="243"/>
      <c r="AI200" s="243"/>
      <c r="AJ200" s="243"/>
      <c r="AK200" s="243"/>
    </row>
    <row r="201" hidden="1">
      <c r="A201" s="243"/>
      <c r="B201" s="374" t="b">
        <v>0</v>
      </c>
      <c r="C201" s="345">
        <v>1000.0</v>
      </c>
      <c r="D201" s="346" t="s">
        <v>349</v>
      </c>
      <c r="E201" s="345">
        <v>9000.0</v>
      </c>
      <c r="F201" s="347" t="s">
        <v>330</v>
      </c>
      <c r="G201" s="413"/>
      <c r="H201" s="413"/>
      <c r="I201" s="414"/>
      <c r="J201" s="243"/>
      <c r="K201" s="243"/>
      <c r="L201" s="243"/>
      <c r="M201" s="243"/>
      <c r="N201" s="243"/>
      <c r="O201" s="243"/>
      <c r="P201" s="243"/>
      <c r="Q201" s="243"/>
      <c r="R201" s="243"/>
      <c r="S201" s="243"/>
      <c r="T201" s="243"/>
      <c r="U201" s="243"/>
      <c r="V201" s="243"/>
      <c r="W201" s="274"/>
      <c r="X201" s="243"/>
      <c r="Y201" s="243"/>
      <c r="Z201" s="243"/>
      <c r="AA201" s="243"/>
      <c r="AB201" s="243"/>
      <c r="AC201" s="243"/>
      <c r="AD201" s="243"/>
      <c r="AE201" s="243"/>
      <c r="AF201" s="243"/>
      <c r="AG201" s="243"/>
      <c r="AH201" s="243"/>
      <c r="AI201" s="243"/>
      <c r="AJ201" s="243"/>
      <c r="AK201" s="243"/>
    </row>
    <row r="202" hidden="1">
      <c r="A202" s="243"/>
      <c r="B202" s="368" t="b">
        <v>0</v>
      </c>
      <c r="C202" s="341">
        <v>1000.0</v>
      </c>
      <c r="D202" s="342" t="s">
        <v>349</v>
      </c>
      <c r="E202" s="341">
        <v>7.0</v>
      </c>
      <c r="F202" s="343" t="s">
        <v>359</v>
      </c>
      <c r="G202" s="413"/>
      <c r="H202" s="413"/>
      <c r="I202" s="414"/>
      <c r="J202" s="243"/>
      <c r="K202" s="243"/>
      <c r="L202" s="243"/>
      <c r="M202" s="243"/>
      <c r="N202" s="243"/>
      <c r="O202" s="243"/>
      <c r="P202" s="243"/>
      <c r="Q202" s="243"/>
      <c r="R202" s="243"/>
      <c r="S202" s="243"/>
      <c r="T202" s="243"/>
      <c r="U202" s="243"/>
      <c r="V202" s="243"/>
      <c r="W202" s="274"/>
      <c r="X202" s="243"/>
      <c r="Y202" s="243"/>
      <c r="Z202" s="243"/>
      <c r="AA202" s="243"/>
      <c r="AB202" s="243"/>
      <c r="AC202" s="243"/>
      <c r="AD202" s="243"/>
      <c r="AE202" s="243"/>
      <c r="AF202" s="243"/>
      <c r="AG202" s="243"/>
      <c r="AH202" s="243"/>
      <c r="AI202" s="243"/>
      <c r="AJ202" s="243"/>
      <c r="AK202" s="243"/>
    </row>
    <row r="203" hidden="1">
      <c r="A203" s="243"/>
      <c r="B203" s="374" t="b">
        <v>0</v>
      </c>
      <c r="C203" s="345">
        <v>1000.0</v>
      </c>
      <c r="D203" s="346" t="s">
        <v>349</v>
      </c>
      <c r="E203" s="345">
        <v>100.0</v>
      </c>
      <c r="F203" s="347" t="s">
        <v>429</v>
      </c>
      <c r="G203" s="413"/>
      <c r="H203" s="413"/>
      <c r="I203" s="414"/>
      <c r="J203" s="243"/>
      <c r="K203" s="243"/>
      <c r="L203" s="243"/>
      <c r="M203" s="243"/>
      <c r="N203" s="243"/>
      <c r="O203" s="243"/>
      <c r="P203" s="243"/>
      <c r="Q203" s="243"/>
      <c r="R203" s="243"/>
      <c r="S203" s="243"/>
      <c r="T203" s="243"/>
      <c r="U203" s="243"/>
      <c r="V203" s="243"/>
      <c r="W203" s="274"/>
      <c r="X203" s="243"/>
      <c r="Y203" s="243"/>
      <c r="Z203" s="243"/>
      <c r="AA203" s="243"/>
      <c r="AB203" s="243"/>
      <c r="AC203" s="243"/>
      <c r="AD203" s="243"/>
      <c r="AE203" s="243"/>
      <c r="AF203" s="243"/>
      <c r="AG203" s="243"/>
      <c r="AH203" s="243"/>
      <c r="AI203" s="243"/>
      <c r="AJ203" s="243"/>
      <c r="AK203" s="243"/>
    </row>
    <row r="204" hidden="1">
      <c r="A204" s="243"/>
      <c r="B204" s="368" t="b">
        <v>0</v>
      </c>
      <c r="C204" s="341">
        <v>1000.0</v>
      </c>
      <c r="D204" s="342" t="s">
        <v>349</v>
      </c>
      <c r="E204" s="341">
        <v>170000.0</v>
      </c>
      <c r="F204" s="343" t="s">
        <v>387</v>
      </c>
      <c r="G204" s="413"/>
      <c r="H204" s="413"/>
      <c r="I204" s="414"/>
      <c r="J204" s="243"/>
      <c r="K204" s="243"/>
      <c r="L204" s="243"/>
      <c r="M204" s="243"/>
      <c r="N204" s="243"/>
      <c r="O204" s="243"/>
      <c r="P204" s="243"/>
      <c r="Q204" s="243"/>
      <c r="R204" s="243"/>
      <c r="S204" s="243"/>
      <c r="T204" s="243"/>
      <c r="U204" s="243"/>
      <c r="V204" s="243"/>
      <c r="W204" s="274"/>
      <c r="X204" s="243"/>
      <c r="Y204" s="243"/>
      <c r="Z204" s="243"/>
      <c r="AA204" s="243"/>
      <c r="AB204" s="243"/>
      <c r="AC204" s="243"/>
      <c r="AD204" s="243"/>
      <c r="AE204" s="243"/>
      <c r="AF204" s="243"/>
      <c r="AG204" s="243"/>
      <c r="AH204" s="243"/>
      <c r="AI204" s="243"/>
      <c r="AJ204" s="243"/>
      <c r="AK204" s="243"/>
    </row>
    <row r="205" hidden="1">
      <c r="A205" s="243"/>
      <c r="B205" s="374" t="b">
        <v>0</v>
      </c>
      <c r="C205" s="345">
        <v>1000.0</v>
      </c>
      <c r="D205" s="346" t="s">
        <v>349</v>
      </c>
      <c r="E205" s="345">
        <v>750.0</v>
      </c>
      <c r="F205" s="347" t="s">
        <v>400</v>
      </c>
      <c r="G205" s="413"/>
      <c r="H205" s="413"/>
      <c r="I205" s="414"/>
      <c r="J205" s="243"/>
      <c r="K205" s="243"/>
      <c r="L205" s="243"/>
      <c r="M205" s="243"/>
      <c r="N205" s="243"/>
      <c r="O205" s="243"/>
      <c r="P205" s="243"/>
      <c r="Q205" s="243"/>
      <c r="R205" s="243"/>
      <c r="S205" s="243"/>
      <c r="T205" s="243"/>
      <c r="U205" s="243"/>
      <c r="V205" s="243"/>
      <c r="W205" s="274"/>
      <c r="X205" s="243"/>
      <c r="Y205" s="243"/>
      <c r="Z205" s="243"/>
      <c r="AA205" s="243"/>
      <c r="AB205" s="243"/>
      <c r="AC205" s="243"/>
      <c r="AD205" s="243"/>
      <c r="AE205" s="243"/>
      <c r="AF205" s="243"/>
      <c r="AG205" s="243"/>
      <c r="AH205" s="243"/>
      <c r="AI205" s="243"/>
      <c r="AJ205" s="243"/>
      <c r="AK205" s="243"/>
    </row>
    <row r="206" hidden="1">
      <c r="A206" s="243"/>
      <c r="B206" s="368" t="b">
        <v>0</v>
      </c>
      <c r="C206" s="341">
        <v>1000.0</v>
      </c>
      <c r="D206" s="342" t="s">
        <v>349</v>
      </c>
      <c r="E206" s="341">
        <v>12000.0</v>
      </c>
      <c r="F206" s="343" t="s">
        <v>360</v>
      </c>
      <c r="G206" s="413"/>
      <c r="H206" s="413"/>
      <c r="I206" s="414"/>
      <c r="J206" s="243"/>
      <c r="K206" s="243"/>
      <c r="L206" s="243"/>
      <c r="M206" s="243"/>
      <c r="N206" s="243"/>
      <c r="O206" s="243"/>
      <c r="P206" s="243"/>
      <c r="Q206" s="243"/>
      <c r="R206" s="243"/>
      <c r="S206" s="243"/>
      <c r="T206" s="243"/>
      <c r="U206" s="243"/>
      <c r="V206" s="243"/>
      <c r="W206" s="274"/>
      <c r="X206" s="243"/>
      <c r="Y206" s="243"/>
      <c r="Z206" s="243"/>
      <c r="AA206" s="243"/>
      <c r="AB206" s="243"/>
      <c r="AC206" s="243"/>
      <c r="AD206" s="243"/>
      <c r="AE206" s="243"/>
      <c r="AF206" s="243"/>
      <c r="AG206" s="243"/>
      <c r="AH206" s="243"/>
      <c r="AI206" s="243"/>
      <c r="AJ206" s="243"/>
      <c r="AK206" s="243"/>
    </row>
    <row r="207" hidden="1">
      <c r="A207" s="243"/>
      <c r="B207" s="374" t="b">
        <v>0</v>
      </c>
      <c r="C207" s="345">
        <v>800.0</v>
      </c>
      <c r="D207" s="346" t="s">
        <v>338</v>
      </c>
      <c r="E207" s="345">
        <v>3.0</v>
      </c>
      <c r="F207" s="347" t="s">
        <v>406</v>
      </c>
      <c r="G207" s="413"/>
      <c r="H207" s="413"/>
      <c r="I207" s="414"/>
      <c r="J207" s="243"/>
      <c r="K207" s="243"/>
      <c r="L207" s="243"/>
      <c r="M207" s="243"/>
      <c r="N207" s="243"/>
      <c r="O207" s="243"/>
      <c r="P207" s="243"/>
      <c r="Q207" s="243"/>
      <c r="R207" s="243"/>
      <c r="S207" s="243"/>
      <c r="T207" s="243"/>
      <c r="U207" s="243"/>
      <c r="V207" s="243"/>
      <c r="W207" s="274"/>
      <c r="X207" s="243"/>
      <c r="Y207" s="243"/>
      <c r="Z207" s="243"/>
      <c r="AA207" s="243"/>
      <c r="AB207" s="243"/>
      <c r="AC207" s="243"/>
      <c r="AD207" s="243"/>
      <c r="AE207" s="243"/>
      <c r="AF207" s="243"/>
      <c r="AG207" s="243"/>
      <c r="AH207" s="243"/>
      <c r="AI207" s="243"/>
      <c r="AJ207" s="243"/>
      <c r="AK207" s="243"/>
    </row>
    <row r="208" hidden="1">
      <c r="A208" s="243"/>
      <c r="B208" s="368" t="b">
        <v>0</v>
      </c>
      <c r="C208" s="341">
        <v>800.0</v>
      </c>
      <c r="D208" s="342" t="s">
        <v>338</v>
      </c>
      <c r="E208" s="341">
        <v>50.0</v>
      </c>
      <c r="F208" s="343" t="s">
        <v>371</v>
      </c>
      <c r="G208" s="413"/>
      <c r="H208" s="413"/>
      <c r="I208" s="414"/>
      <c r="J208" s="243"/>
      <c r="K208" s="243"/>
      <c r="L208" s="243"/>
      <c r="M208" s="243"/>
      <c r="N208" s="243"/>
      <c r="O208" s="243"/>
      <c r="P208" s="243"/>
      <c r="Q208" s="243"/>
      <c r="R208" s="243"/>
      <c r="S208" s="243"/>
      <c r="T208" s="243"/>
      <c r="U208" s="243"/>
      <c r="V208" s="243"/>
      <c r="W208" s="274"/>
      <c r="X208" s="243"/>
      <c r="Y208" s="243"/>
      <c r="Z208" s="243"/>
      <c r="AA208" s="243"/>
      <c r="AB208" s="243"/>
      <c r="AC208" s="243"/>
      <c r="AD208" s="243"/>
      <c r="AE208" s="243"/>
      <c r="AF208" s="243"/>
      <c r="AG208" s="243"/>
      <c r="AH208" s="243"/>
      <c r="AI208" s="243"/>
      <c r="AJ208" s="243"/>
      <c r="AK208" s="243"/>
    </row>
    <row r="209" hidden="1">
      <c r="A209" s="243"/>
      <c r="B209" s="374" t="b">
        <v>0</v>
      </c>
      <c r="C209" s="345">
        <v>800.0</v>
      </c>
      <c r="D209" s="346" t="s">
        <v>338</v>
      </c>
      <c r="E209" s="345">
        <v>50.0</v>
      </c>
      <c r="F209" s="347" t="s">
        <v>414</v>
      </c>
      <c r="G209" s="413"/>
      <c r="H209" s="413"/>
      <c r="I209" s="414"/>
      <c r="J209" s="243"/>
      <c r="K209" s="243"/>
      <c r="L209" s="243"/>
      <c r="M209" s="243"/>
      <c r="N209" s="243"/>
      <c r="O209" s="243"/>
      <c r="P209" s="243"/>
      <c r="Q209" s="243"/>
      <c r="R209" s="243"/>
      <c r="S209" s="243"/>
      <c r="T209" s="243"/>
      <c r="U209" s="243"/>
      <c r="V209" s="243"/>
      <c r="W209" s="274"/>
      <c r="X209" s="243"/>
      <c r="Y209" s="243"/>
      <c r="Z209" s="243"/>
      <c r="AA209" s="243"/>
      <c r="AB209" s="243"/>
      <c r="AC209" s="243"/>
      <c r="AD209" s="243"/>
      <c r="AE209" s="243"/>
      <c r="AF209" s="243"/>
      <c r="AG209" s="243"/>
      <c r="AH209" s="243"/>
      <c r="AI209" s="243"/>
      <c r="AJ209" s="243"/>
      <c r="AK209" s="243"/>
    </row>
    <row r="210" hidden="1">
      <c r="A210" s="243"/>
      <c r="B210" s="450" t="b">
        <v>0</v>
      </c>
      <c r="C210" s="451">
        <v>800.0</v>
      </c>
      <c r="D210" s="452" t="s">
        <v>338</v>
      </c>
      <c r="E210" s="451">
        <v>3.0</v>
      </c>
      <c r="F210" s="453" t="s">
        <v>344</v>
      </c>
      <c r="G210" s="454"/>
      <c r="H210" s="454"/>
      <c r="I210" s="455"/>
      <c r="J210" s="243"/>
      <c r="K210" s="243"/>
      <c r="L210" s="243"/>
      <c r="M210" s="243"/>
      <c r="N210" s="243"/>
      <c r="O210" s="243"/>
      <c r="P210" s="243"/>
      <c r="Q210" s="243"/>
      <c r="R210" s="243"/>
      <c r="S210" s="243"/>
      <c r="T210" s="243"/>
      <c r="U210" s="243"/>
      <c r="V210" s="243"/>
      <c r="W210" s="274"/>
      <c r="X210" s="243"/>
      <c r="Y210" s="243"/>
      <c r="Z210" s="243"/>
      <c r="AA210" s="243"/>
      <c r="AB210" s="243"/>
      <c r="AC210" s="243"/>
      <c r="AD210" s="243"/>
      <c r="AE210" s="243"/>
      <c r="AF210" s="243"/>
      <c r="AG210" s="243"/>
      <c r="AH210" s="243"/>
      <c r="AI210" s="243"/>
      <c r="AJ210" s="243"/>
      <c r="AK210" s="243"/>
    </row>
    <row r="211" hidden="1">
      <c r="A211" s="243"/>
      <c r="B211" s="456" t="b">
        <v>0</v>
      </c>
      <c r="C211" s="457">
        <v>800.0</v>
      </c>
      <c r="D211" s="458" t="s">
        <v>338</v>
      </c>
      <c r="E211" s="457">
        <v>2.0</v>
      </c>
      <c r="F211" s="459" t="s">
        <v>345</v>
      </c>
      <c r="G211" s="454"/>
      <c r="H211" s="454"/>
      <c r="I211" s="455"/>
      <c r="J211" s="243"/>
      <c r="K211" s="243"/>
      <c r="L211" s="243"/>
      <c r="M211" s="243"/>
      <c r="N211" s="243"/>
      <c r="O211" s="243"/>
      <c r="P211" s="243"/>
      <c r="Q211" s="243"/>
      <c r="R211" s="243"/>
      <c r="S211" s="243"/>
      <c r="T211" s="243"/>
      <c r="U211" s="243"/>
      <c r="V211" s="243"/>
      <c r="W211" s="274"/>
      <c r="X211" s="243"/>
      <c r="Y211" s="243"/>
      <c r="Z211" s="243"/>
      <c r="AA211" s="243"/>
      <c r="AB211" s="243"/>
      <c r="AC211" s="243"/>
      <c r="AD211" s="243"/>
      <c r="AE211" s="243"/>
      <c r="AF211" s="243"/>
      <c r="AG211" s="243"/>
      <c r="AH211" s="243"/>
      <c r="AI211" s="243"/>
      <c r="AJ211" s="243"/>
      <c r="AK211" s="243"/>
    </row>
    <row r="212" hidden="1">
      <c r="A212" s="243"/>
      <c r="B212" s="450" t="b">
        <v>0</v>
      </c>
      <c r="C212" s="451">
        <v>800.0</v>
      </c>
      <c r="D212" s="452" t="s">
        <v>338</v>
      </c>
      <c r="E212" s="451">
        <v>6.0</v>
      </c>
      <c r="F212" s="460" t="s">
        <v>396</v>
      </c>
      <c r="G212" s="454"/>
      <c r="H212" s="454"/>
      <c r="I212" s="455"/>
      <c r="J212" s="243"/>
      <c r="K212" s="243"/>
      <c r="L212" s="243"/>
      <c r="M212" s="243"/>
      <c r="N212" s="243"/>
      <c r="O212" s="243"/>
      <c r="P212" s="243"/>
      <c r="Q212" s="243"/>
      <c r="R212" s="243"/>
      <c r="S212" s="243"/>
      <c r="T212" s="243"/>
      <c r="U212" s="243"/>
      <c r="V212" s="243"/>
      <c r="W212" s="274"/>
      <c r="X212" s="243"/>
      <c r="Y212" s="243"/>
      <c r="Z212" s="243"/>
      <c r="AA212" s="243"/>
      <c r="AB212" s="243"/>
      <c r="AC212" s="243"/>
      <c r="AD212" s="243"/>
      <c r="AE212" s="243"/>
      <c r="AF212" s="243"/>
      <c r="AG212" s="243"/>
      <c r="AH212" s="243"/>
      <c r="AI212" s="243"/>
      <c r="AJ212" s="243"/>
      <c r="AK212" s="243"/>
    </row>
    <row r="213" hidden="1">
      <c r="A213" s="243"/>
      <c r="B213" s="374" t="b">
        <v>0</v>
      </c>
      <c r="C213" s="345">
        <v>800.0</v>
      </c>
      <c r="D213" s="346" t="s">
        <v>338</v>
      </c>
      <c r="E213" s="345">
        <v>50.0</v>
      </c>
      <c r="F213" s="347" t="s">
        <v>379</v>
      </c>
      <c r="G213" s="413"/>
      <c r="H213" s="413"/>
      <c r="I213" s="414"/>
      <c r="J213" s="243"/>
      <c r="K213" s="243"/>
      <c r="L213" s="243"/>
      <c r="M213" s="243"/>
      <c r="N213" s="243"/>
      <c r="O213" s="243"/>
      <c r="P213" s="243"/>
      <c r="Q213" s="243"/>
      <c r="R213" s="243"/>
      <c r="S213" s="243"/>
      <c r="T213" s="243"/>
      <c r="U213" s="243"/>
      <c r="V213" s="243"/>
      <c r="W213" s="274"/>
      <c r="X213" s="243"/>
      <c r="Y213" s="243"/>
      <c r="Z213" s="243"/>
      <c r="AA213" s="243"/>
      <c r="AB213" s="243"/>
      <c r="AC213" s="243"/>
      <c r="AD213" s="243"/>
      <c r="AE213" s="243"/>
      <c r="AF213" s="243"/>
      <c r="AG213" s="243"/>
      <c r="AH213" s="243"/>
      <c r="AI213" s="243"/>
      <c r="AJ213" s="243"/>
      <c r="AK213" s="243"/>
    </row>
    <row r="214" hidden="1">
      <c r="A214" s="243"/>
      <c r="B214" s="450" t="b">
        <v>0</v>
      </c>
      <c r="C214" s="451">
        <v>800.0</v>
      </c>
      <c r="D214" s="452" t="s">
        <v>338</v>
      </c>
      <c r="E214" s="451">
        <v>50.0</v>
      </c>
      <c r="F214" s="460" t="s">
        <v>430</v>
      </c>
      <c r="G214" s="413"/>
      <c r="H214" s="413"/>
      <c r="I214" s="414"/>
      <c r="J214" s="243"/>
      <c r="K214" s="243"/>
      <c r="L214" s="243"/>
      <c r="M214" s="243"/>
      <c r="N214" s="243"/>
      <c r="O214" s="243"/>
      <c r="P214" s="243"/>
      <c r="Q214" s="243"/>
      <c r="R214" s="243"/>
      <c r="S214" s="243"/>
      <c r="T214" s="243"/>
      <c r="U214" s="243"/>
      <c r="V214" s="243"/>
      <c r="W214" s="274"/>
      <c r="X214" s="243"/>
      <c r="Y214" s="243"/>
      <c r="Z214" s="243"/>
      <c r="AA214" s="243"/>
      <c r="AB214" s="243"/>
      <c r="AC214" s="243"/>
      <c r="AD214" s="243"/>
      <c r="AE214" s="243"/>
      <c r="AF214" s="243"/>
      <c r="AG214" s="243"/>
      <c r="AH214" s="243"/>
      <c r="AI214" s="243"/>
      <c r="AJ214" s="243"/>
      <c r="AK214" s="243"/>
    </row>
    <row r="215" hidden="1">
      <c r="A215" s="243"/>
      <c r="B215" s="374" t="b">
        <v>0</v>
      </c>
      <c r="C215" s="345">
        <v>800.0</v>
      </c>
      <c r="D215" s="346" t="s">
        <v>338</v>
      </c>
      <c r="E215" s="345">
        <v>50.0</v>
      </c>
      <c r="F215" s="347" t="s">
        <v>431</v>
      </c>
      <c r="G215" s="413"/>
      <c r="H215" s="413"/>
      <c r="I215" s="414"/>
      <c r="J215" s="243"/>
      <c r="K215" s="243"/>
      <c r="L215" s="243"/>
      <c r="M215" s="243"/>
      <c r="N215" s="243"/>
      <c r="O215" s="243"/>
      <c r="P215" s="243"/>
      <c r="Q215" s="243"/>
      <c r="R215" s="243"/>
      <c r="S215" s="243"/>
      <c r="T215" s="243"/>
      <c r="U215" s="243"/>
      <c r="V215" s="243"/>
      <c r="W215" s="274"/>
      <c r="X215" s="243"/>
      <c r="Y215" s="243"/>
      <c r="Z215" s="243"/>
      <c r="AA215" s="243"/>
      <c r="AB215" s="243"/>
      <c r="AC215" s="243"/>
      <c r="AD215" s="243"/>
      <c r="AE215" s="243"/>
      <c r="AF215" s="243"/>
      <c r="AG215" s="243"/>
      <c r="AH215" s="243"/>
      <c r="AI215" s="243"/>
      <c r="AJ215" s="243"/>
      <c r="AK215" s="243"/>
    </row>
    <row r="216" hidden="1">
      <c r="A216" s="243"/>
      <c r="B216" s="368" t="b">
        <v>0</v>
      </c>
      <c r="C216" s="341">
        <v>800.0</v>
      </c>
      <c r="D216" s="342" t="s">
        <v>349</v>
      </c>
      <c r="E216" s="341">
        <v>1100.0</v>
      </c>
      <c r="F216" s="343" t="s">
        <v>178</v>
      </c>
      <c r="G216" s="413"/>
      <c r="H216" s="413"/>
      <c r="I216" s="414"/>
      <c r="J216" s="243"/>
      <c r="K216" s="243"/>
      <c r="L216" s="243"/>
      <c r="M216" s="243"/>
      <c r="N216" s="243"/>
      <c r="O216" s="243"/>
      <c r="P216" s="243"/>
      <c r="Q216" s="243"/>
      <c r="R216" s="243"/>
      <c r="S216" s="243"/>
      <c r="T216" s="243"/>
      <c r="U216" s="243"/>
      <c r="V216" s="243"/>
      <c r="W216" s="274"/>
      <c r="X216" s="243"/>
      <c r="Y216" s="243"/>
      <c r="Z216" s="243"/>
      <c r="AA216" s="243"/>
      <c r="AB216" s="243"/>
      <c r="AC216" s="243"/>
      <c r="AD216" s="243"/>
      <c r="AE216" s="243"/>
      <c r="AF216" s="243"/>
      <c r="AG216" s="243"/>
      <c r="AH216" s="243"/>
      <c r="AI216" s="243"/>
      <c r="AJ216" s="243"/>
      <c r="AK216" s="243"/>
    </row>
    <row r="217" hidden="1">
      <c r="A217" s="243"/>
      <c r="B217" s="374" t="b">
        <v>0</v>
      </c>
      <c r="C217" s="345">
        <v>750.0</v>
      </c>
      <c r="D217" s="346" t="s">
        <v>338</v>
      </c>
      <c r="E217" s="345">
        <v>2.0</v>
      </c>
      <c r="F217" s="347" t="s">
        <v>406</v>
      </c>
      <c r="G217" s="413"/>
      <c r="H217" s="413"/>
      <c r="I217" s="414"/>
      <c r="J217" s="243"/>
      <c r="K217" s="243"/>
      <c r="L217" s="243"/>
      <c r="M217" s="243"/>
      <c r="N217" s="243"/>
      <c r="O217" s="243"/>
      <c r="P217" s="243"/>
      <c r="Q217" s="243"/>
      <c r="R217" s="243"/>
      <c r="S217" s="243"/>
      <c r="T217" s="243"/>
      <c r="U217" s="243"/>
      <c r="V217" s="243"/>
      <c r="W217" s="274"/>
      <c r="X217" s="243"/>
      <c r="Y217" s="243"/>
      <c r="Z217" s="243"/>
      <c r="AA217" s="243"/>
      <c r="AB217" s="243"/>
      <c r="AC217" s="243"/>
      <c r="AD217" s="243"/>
      <c r="AE217" s="243"/>
      <c r="AF217" s="243"/>
      <c r="AG217" s="243"/>
      <c r="AH217" s="243"/>
      <c r="AI217" s="243"/>
      <c r="AJ217" s="243"/>
      <c r="AK217" s="243"/>
    </row>
    <row r="218" hidden="1">
      <c r="A218" s="243"/>
      <c r="B218" s="450" t="b">
        <v>0</v>
      </c>
      <c r="C218" s="451">
        <v>750.0</v>
      </c>
      <c r="D218" s="452" t="s">
        <v>338</v>
      </c>
      <c r="E218" s="451">
        <v>3.0</v>
      </c>
      <c r="F218" s="460" t="s">
        <v>404</v>
      </c>
      <c r="G218" s="454"/>
      <c r="H218" s="454"/>
      <c r="I218" s="455"/>
      <c r="J218" s="243"/>
      <c r="K218" s="243"/>
      <c r="L218" s="243"/>
      <c r="M218" s="243"/>
      <c r="N218" s="243"/>
      <c r="O218" s="243"/>
      <c r="P218" s="243"/>
      <c r="Q218" s="243"/>
      <c r="R218" s="243"/>
      <c r="S218" s="243"/>
      <c r="T218" s="243"/>
      <c r="U218" s="243"/>
      <c r="V218" s="243"/>
      <c r="W218" s="274"/>
      <c r="X218" s="243"/>
      <c r="Y218" s="243"/>
      <c r="Z218" s="243"/>
      <c r="AA218" s="243"/>
      <c r="AB218" s="243"/>
      <c r="AC218" s="243"/>
      <c r="AD218" s="243"/>
      <c r="AE218" s="243"/>
      <c r="AF218" s="243"/>
      <c r="AG218" s="243"/>
      <c r="AH218" s="243"/>
      <c r="AI218" s="243"/>
      <c r="AJ218" s="243"/>
      <c r="AK218" s="243"/>
    </row>
    <row r="219" hidden="1">
      <c r="A219" s="243"/>
      <c r="B219" s="456" t="b">
        <v>0</v>
      </c>
      <c r="C219" s="457">
        <v>750.0</v>
      </c>
      <c r="D219" s="458" t="s">
        <v>338</v>
      </c>
      <c r="E219" s="457">
        <v>25.0</v>
      </c>
      <c r="F219" s="459" t="s">
        <v>430</v>
      </c>
      <c r="G219" s="413"/>
      <c r="H219" s="413"/>
      <c r="I219" s="414"/>
      <c r="J219" s="243"/>
      <c r="K219" s="243"/>
      <c r="L219" s="243"/>
      <c r="M219" s="243"/>
      <c r="N219" s="243"/>
      <c r="O219" s="243"/>
      <c r="P219" s="243"/>
      <c r="Q219" s="243"/>
      <c r="R219" s="243"/>
      <c r="S219" s="243"/>
      <c r="T219" s="243"/>
      <c r="U219" s="243"/>
      <c r="V219" s="243"/>
      <c r="W219" s="274"/>
      <c r="X219" s="243"/>
      <c r="Y219" s="243"/>
      <c r="Z219" s="243"/>
      <c r="AA219" s="243"/>
      <c r="AB219" s="243"/>
      <c r="AC219" s="243"/>
      <c r="AD219" s="243"/>
      <c r="AE219" s="243"/>
      <c r="AF219" s="243"/>
      <c r="AG219" s="243"/>
      <c r="AH219" s="243"/>
      <c r="AI219" s="243"/>
      <c r="AJ219" s="243"/>
      <c r="AK219" s="243"/>
    </row>
    <row r="220" hidden="1">
      <c r="A220" s="243"/>
      <c r="B220" s="368" t="b">
        <v>0</v>
      </c>
      <c r="C220" s="341">
        <v>750.0</v>
      </c>
      <c r="D220" s="342" t="s">
        <v>338</v>
      </c>
      <c r="E220" s="341">
        <v>2.0</v>
      </c>
      <c r="F220" s="343" t="s">
        <v>344</v>
      </c>
      <c r="G220" s="413"/>
      <c r="H220" s="413"/>
      <c r="I220" s="414"/>
      <c r="J220" s="243"/>
      <c r="K220" s="243"/>
      <c r="L220" s="243"/>
      <c r="M220" s="243"/>
      <c r="N220" s="243"/>
      <c r="O220" s="243"/>
      <c r="P220" s="243"/>
      <c r="Q220" s="243"/>
      <c r="R220" s="243"/>
      <c r="S220" s="243"/>
      <c r="T220" s="243"/>
      <c r="U220" s="243"/>
      <c r="V220" s="243"/>
      <c r="W220" s="274"/>
      <c r="X220" s="243"/>
      <c r="Y220" s="243"/>
      <c r="Z220" s="243"/>
      <c r="AA220" s="243"/>
      <c r="AB220" s="243"/>
      <c r="AC220" s="243"/>
      <c r="AD220" s="243"/>
      <c r="AE220" s="243"/>
      <c r="AF220" s="243"/>
      <c r="AG220" s="243"/>
      <c r="AH220" s="243"/>
      <c r="AI220" s="243"/>
      <c r="AJ220" s="243"/>
      <c r="AK220" s="243"/>
    </row>
    <row r="221" hidden="1">
      <c r="A221" s="243"/>
      <c r="B221" s="374" t="b">
        <v>0</v>
      </c>
      <c r="C221" s="345">
        <v>750.0</v>
      </c>
      <c r="D221" s="346" t="s">
        <v>338</v>
      </c>
      <c r="E221" s="345">
        <v>1.0</v>
      </c>
      <c r="F221" s="347" t="s">
        <v>345</v>
      </c>
      <c r="G221" s="413"/>
      <c r="H221" s="413"/>
      <c r="I221" s="414"/>
      <c r="J221" s="243"/>
      <c r="K221" s="243"/>
      <c r="L221" s="243"/>
      <c r="M221" s="243"/>
      <c r="N221" s="243"/>
      <c r="O221" s="243"/>
      <c r="P221" s="243"/>
      <c r="Q221" s="243"/>
      <c r="R221" s="243"/>
      <c r="S221" s="243"/>
      <c r="T221" s="243"/>
      <c r="U221" s="243"/>
      <c r="V221" s="243"/>
      <c r="W221" s="274"/>
      <c r="X221" s="243"/>
      <c r="Y221" s="243"/>
      <c r="Z221" s="243"/>
      <c r="AA221" s="243"/>
      <c r="AB221" s="243"/>
      <c r="AC221" s="243"/>
      <c r="AD221" s="243"/>
      <c r="AE221" s="243"/>
      <c r="AF221" s="243"/>
      <c r="AG221" s="243"/>
      <c r="AH221" s="243"/>
      <c r="AI221" s="243"/>
      <c r="AJ221" s="243"/>
      <c r="AK221" s="243"/>
    </row>
    <row r="222" hidden="1">
      <c r="A222" s="243"/>
      <c r="B222" s="368" t="b">
        <v>0</v>
      </c>
      <c r="C222" s="341">
        <v>750.0</v>
      </c>
      <c r="D222" s="342" t="s">
        <v>338</v>
      </c>
      <c r="E222" s="341">
        <v>4.0</v>
      </c>
      <c r="F222" s="343" t="s">
        <v>413</v>
      </c>
      <c r="G222" s="413"/>
      <c r="H222" s="413"/>
      <c r="I222" s="414"/>
      <c r="J222" s="243"/>
      <c r="K222" s="243"/>
      <c r="L222" s="243"/>
      <c r="M222" s="243"/>
      <c r="N222" s="243"/>
      <c r="O222" s="243"/>
      <c r="P222" s="243"/>
      <c r="Q222" s="243"/>
      <c r="R222" s="243"/>
      <c r="S222" s="243"/>
      <c r="T222" s="243"/>
      <c r="U222" s="243"/>
      <c r="V222" s="243"/>
      <c r="W222" s="274"/>
      <c r="X222" s="243"/>
      <c r="Y222" s="243"/>
      <c r="Z222" s="243"/>
      <c r="AA222" s="243"/>
      <c r="AB222" s="243"/>
      <c r="AC222" s="243"/>
      <c r="AD222" s="243"/>
      <c r="AE222" s="243"/>
      <c r="AF222" s="243"/>
      <c r="AG222" s="243"/>
      <c r="AH222" s="243"/>
      <c r="AI222" s="243"/>
      <c r="AJ222" s="243"/>
      <c r="AK222" s="243"/>
    </row>
    <row r="223" hidden="1">
      <c r="A223" s="243"/>
      <c r="B223" s="374" t="b">
        <v>0</v>
      </c>
      <c r="C223" s="345">
        <v>750.0</v>
      </c>
      <c r="D223" s="346" t="s">
        <v>369</v>
      </c>
      <c r="E223" s="345">
        <v>200.0</v>
      </c>
      <c r="F223" s="347" t="s">
        <v>331</v>
      </c>
      <c r="G223" s="443"/>
      <c r="H223" s="413"/>
      <c r="I223" s="414"/>
      <c r="J223" s="243"/>
      <c r="K223" s="243"/>
      <c r="L223" s="243"/>
      <c r="M223" s="243"/>
      <c r="N223" s="243"/>
      <c r="O223" s="243"/>
      <c r="P223" s="243"/>
      <c r="Q223" s="243"/>
      <c r="R223" s="243"/>
      <c r="S223" s="243"/>
      <c r="T223" s="243"/>
      <c r="U223" s="243"/>
      <c r="V223" s="243"/>
      <c r="W223" s="274"/>
      <c r="X223" s="243"/>
      <c r="Y223" s="243"/>
      <c r="Z223" s="243"/>
      <c r="AA223" s="243"/>
      <c r="AB223" s="243"/>
      <c r="AC223" s="243"/>
      <c r="AD223" s="243"/>
      <c r="AE223" s="243"/>
      <c r="AF223" s="243"/>
      <c r="AG223" s="243"/>
      <c r="AH223" s="243"/>
      <c r="AI223" s="243"/>
      <c r="AJ223" s="243"/>
      <c r="AK223" s="243"/>
    </row>
    <row r="224" hidden="1">
      <c r="A224" s="243"/>
      <c r="B224" s="368" t="b">
        <v>0</v>
      </c>
      <c r="C224" s="341">
        <v>750.0</v>
      </c>
      <c r="D224" s="342" t="s">
        <v>369</v>
      </c>
      <c r="E224" s="341">
        <v>200.0</v>
      </c>
      <c r="F224" s="343" t="s">
        <v>371</v>
      </c>
      <c r="G224" s="413"/>
      <c r="H224" s="413"/>
      <c r="I224" s="414"/>
      <c r="J224" s="243"/>
      <c r="K224" s="243"/>
      <c r="L224" s="243"/>
      <c r="M224" s="243"/>
      <c r="N224" s="243"/>
      <c r="O224" s="243"/>
      <c r="P224" s="243"/>
      <c r="Q224" s="243"/>
      <c r="R224" s="243"/>
      <c r="S224" s="243"/>
      <c r="T224" s="243"/>
      <c r="U224" s="243"/>
      <c r="V224" s="243"/>
      <c r="W224" s="274"/>
      <c r="X224" s="243"/>
      <c r="Y224" s="243"/>
      <c r="Z224" s="243"/>
      <c r="AA224" s="243"/>
      <c r="AB224" s="243"/>
      <c r="AC224" s="243"/>
      <c r="AD224" s="243"/>
      <c r="AE224" s="243"/>
      <c r="AF224" s="243"/>
      <c r="AG224" s="243"/>
      <c r="AH224" s="243"/>
      <c r="AI224" s="243"/>
      <c r="AJ224" s="243"/>
      <c r="AK224" s="243"/>
    </row>
    <row r="225" hidden="1">
      <c r="A225" s="243"/>
      <c r="B225" s="374" t="b">
        <v>0</v>
      </c>
      <c r="C225" s="345">
        <v>750.0</v>
      </c>
      <c r="D225" s="346" t="s">
        <v>369</v>
      </c>
      <c r="E225" s="345">
        <v>200.0</v>
      </c>
      <c r="F225" s="432" t="s">
        <v>312</v>
      </c>
      <c r="G225" s="392"/>
      <c r="H225" s="413"/>
      <c r="I225" s="414"/>
      <c r="J225" s="243"/>
      <c r="K225" s="243"/>
      <c r="L225" s="243"/>
      <c r="M225" s="243"/>
      <c r="N225" s="243"/>
      <c r="O225" s="243"/>
      <c r="P225" s="243"/>
      <c r="Q225" s="243"/>
      <c r="R225" s="243"/>
      <c r="S225" s="243"/>
      <c r="T225" s="243"/>
      <c r="U225" s="243"/>
      <c r="V225" s="243"/>
      <c r="W225" s="274"/>
      <c r="X225" s="243"/>
      <c r="Y225" s="243"/>
      <c r="Z225" s="243"/>
      <c r="AA225" s="243"/>
      <c r="AB225" s="243"/>
      <c r="AC225" s="243"/>
      <c r="AD225" s="243"/>
      <c r="AE225" s="243"/>
      <c r="AF225" s="243"/>
      <c r="AG225" s="243"/>
      <c r="AH225" s="243"/>
      <c r="AI225" s="243"/>
      <c r="AJ225" s="243"/>
      <c r="AK225" s="243"/>
    </row>
    <row r="226" hidden="1">
      <c r="A226" s="243"/>
      <c r="B226" s="368" t="b">
        <v>0</v>
      </c>
      <c r="C226" s="341">
        <v>750.0</v>
      </c>
      <c r="D226" s="342" t="s">
        <v>369</v>
      </c>
      <c r="E226" s="341">
        <v>200.0</v>
      </c>
      <c r="F226" s="343" t="s">
        <v>431</v>
      </c>
      <c r="G226" s="413"/>
      <c r="H226" s="413"/>
      <c r="I226" s="414"/>
      <c r="J226" s="243"/>
      <c r="K226" s="243"/>
      <c r="L226" s="243"/>
      <c r="M226" s="243"/>
      <c r="N226" s="243"/>
      <c r="O226" s="243"/>
      <c r="P226" s="243"/>
      <c r="Q226" s="243"/>
      <c r="R226" s="243"/>
      <c r="S226" s="243"/>
      <c r="T226" s="243"/>
      <c r="U226" s="243"/>
      <c r="V226" s="243"/>
      <c r="W226" s="274"/>
      <c r="X226" s="243"/>
      <c r="Y226" s="243"/>
      <c r="Z226" s="243"/>
      <c r="AA226" s="243"/>
      <c r="AB226" s="243"/>
      <c r="AC226" s="243"/>
      <c r="AD226" s="243"/>
      <c r="AE226" s="243"/>
      <c r="AF226" s="243"/>
      <c r="AG226" s="243"/>
      <c r="AH226" s="243"/>
      <c r="AI226" s="243"/>
      <c r="AJ226" s="243"/>
      <c r="AK226" s="243"/>
    </row>
    <row r="227" hidden="1">
      <c r="A227" s="243"/>
      <c r="B227" s="374" t="b">
        <v>0</v>
      </c>
      <c r="C227" s="345">
        <v>750.0</v>
      </c>
      <c r="D227" s="346" t="s">
        <v>349</v>
      </c>
      <c r="E227" s="345">
        <v>18000.0</v>
      </c>
      <c r="F227" s="347" t="s">
        <v>432</v>
      </c>
      <c r="G227" s="413"/>
      <c r="H227" s="413"/>
      <c r="I227" s="414"/>
      <c r="J227" s="243"/>
      <c r="K227" s="243"/>
      <c r="L227" s="243"/>
      <c r="M227" s="243"/>
      <c r="N227" s="243"/>
      <c r="O227" s="243"/>
      <c r="P227" s="243"/>
      <c r="Q227" s="243"/>
      <c r="R227" s="243"/>
      <c r="S227" s="243"/>
      <c r="T227" s="243"/>
      <c r="U227" s="243"/>
      <c r="V227" s="243"/>
      <c r="W227" s="274"/>
      <c r="X227" s="243"/>
      <c r="Y227" s="243"/>
      <c r="Z227" s="243"/>
      <c r="AA227" s="243"/>
      <c r="AB227" s="243"/>
      <c r="AC227" s="243"/>
      <c r="AD227" s="243"/>
      <c r="AE227" s="243"/>
      <c r="AF227" s="243"/>
      <c r="AG227" s="243"/>
      <c r="AH227" s="243"/>
      <c r="AI227" s="243"/>
      <c r="AJ227" s="243"/>
      <c r="AK227" s="243"/>
    </row>
    <row r="228" hidden="1">
      <c r="A228" s="243"/>
      <c r="B228" s="368" t="b">
        <v>0</v>
      </c>
      <c r="C228" s="341">
        <v>750.0</v>
      </c>
      <c r="D228" s="342" t="s">
        <v>349</v>
      </c>
      <c r="E228" s="341">
        <v>550.0</v>
      </c>
      <c r="F228" s="343" t="s">
        <v>178</v>
      </c>
      <c r="G228" s="413"/>
      <c r="H228" s="413"/>
      <c r="I228" s="414"/>
      <c r="J228" s="243"/>
      <c r="K228" s="243"/>
      <c r="L228" s="243"/>
      <c r="M228" s="243"/>
      <c r="N228" s="243"/>
      <c r="O228" s="243"/>
      <c r="P228" s="243"/>
      <c r="Q228" s="243"/>
      <c r="R228" s="243"/>
      <c r="S228" s="243"/>
      <c r="T228" s="243"/>
      <c r="U228" s="243"/>
      <c r="V228" s="243"/>
      <c r="W228" s="274"/>
      <c r="X228" s="243"/>
      <c r="Y228" s="243"/>
      <c r="Z228" s="243"/>
      <c r="AA228" s="243"/>
      <c r="AB228" s="243"/>
      <c r="AC228" s="243"/>
      <c r="AD228" s="243"/>
      <c r="AE228" s="243"/>
      <c r="AF228" s="243"/>
      <c r="AG228" s="243"/>
      <c r="AH228" s="243"/>
      <c r="AI228" s="243"/>
      <c r="AJ228" s="243"/>
      <c r="AK228" s="243"/>
    </row>
    <row r="229" hidden="1">
      <c r="A229" s="243"/>
      <c r="B229" s="374" t="b">
        <v>0</v>
      </c>
      <c r="C229" s="345">
        <v>750.0</v>
      </c>
      <c r="D229" s="346" t="s">
        <v>349</v>
      </c>
      <c r="E229" s="345">
        <v>200.0</v>
      </c>
      <c r="F229" s="347" t="s">
        <v>179</v>
      </c>
      <c r="G229" s="413"/>
      <c r="H229" s="413"/>
      <c r="I229" s="414"/>
      <c r="J229" s="243"/>
      <c r="K229" s="243"/>
      <c r="L229" s="243"/>
      <c r="M229" s="243"/>
      <c r="N229" s="243"/>
      <c r="O229" s="243"/>
      <c r="P229" s="243"/>
      <c r="Q229" s="243"/>
      <c r="R229" s="243"/>
      <c r="S229" s="243"/>
      <c r="T229" s="243"/>
      <c r="U229" s="243"/>
      <c r="V229" s="243"/>
      <c r="W229" s="274"/>
      <c r="X229" s="243"/>
      <c r="Y229" s="243"/>
      <c r="Z229" s="243"/>
      <c r="AA229" s="243"/>
      <c r="AB229" s="243"/>
      <c r="AC229" s="243"/>
      <c r="AD229" s="243"/>
      <c r="AE229" s="243"/>
      <c r="AF229" s="243"/>
      <c r="AG229" s="243"/>
      <c r="AH229" s="243"/>
      <c r="AI229" s="243"/>
      <c r="AJ229" s="243"/>
      <c r="AK229" s="243"/>
    </row>
    <row r="230" hidden="1">
      <c r="A230" s="243"/>
      <c r="B230" s="461"/>
      <c r="C230" s="451"/>
      <c r="D230" s="452"/>
      <c r="E230" s="451"/>
      <c r="F230" s="460"/>
      <c r="G230" s="413"/>
      <c r="H230" s="413"/>
      <c r="I230" s="414"/>
      <c r="J230" s="243"/>
      <c r="K230" s="243"/>
      <c r="L230" s="243"/>
      <c r="M230" s="243"/>
      <c r="N230" s="243"/>
      <c r="O230" s="243"/>
      <c r="P230" s="243"/>
      <c r="Q230" s="243"/>
      <c r="R230" s="243"/>
      <c r="S230" s="243"/>
      <c r="T230" s="243"/>
      <c r="U230" s="243"/>
      <c r="V230" s="243"/>
      <c r="W230" s="274"/>
      <c r="X230" s="243"/>
      <c r="Y230" s="243"/>
      <c r="Z230" s="243"/>
      <c r="AA230" s="243"/>
      <c r="AB230" s="243"/>
      <c r="AC230" s="243"/>
      <c r="AD230" s="243"/>
      <c r="AE230" s="243"/>
      <c r="AF230" s="243"/>
      <c r="AG230" s="243"/>
      <c r="AH230" s="243"/>
      <c r="AI230" s="243"/>
      <c r="AJ230" s="243"/>
      <c r="AK230" s="243"/>
    </row>
    <row r="231" hidden="1">
      <c r="A231" s="243"/>
      <c r="B231" s="462"/>
      <c r="C231" s="457"/>
      <c r="D231" s="458"/>
      <c r="E231" s="457"/>
      <c r="F231" s="459"/>
      <c r="G231" s="413"/>
      <c r="H231" s="413"/>
      <c r="I231" s="414"/>
      <c r="J231" s="243"/>
      <c r="K231" s="243"/>
      <c r="L231" s="243"/>
      <c r="M231" s="243"/>
      <c r="N231" s="243"/>
      <c r="O231" s="243"/>
      <c r="P231" s="243"/>
      <c r="Q231" s="243"/>
      <c r="R231" s="243"/>
      <c r="S231" s="243"/>
      <c r="T231" s="243"/>
      <c r="U231" s="243"/>
      <c r="V231" s="243"/>
      <c r="W231" s="274"/>
      <c r="X231" s="243"/>
      <c r="Y231" s="243"/>
      <c r="Z231" s="243"/>
      <c r="AA231" s="243"/>
      <c r="AB231" s="243"/>
      <c r="AC231" s="243"/>
      <c r="AD231" s="243"/>
      <c r="AE231" s="243"/>
      <c r="AF231" s="243"/>
      <c r="AG231" s="243"/>
      <c r="AH231" s="243"/>
      <c r="AI231" s="243"/>
      <c r="AJ231" s="243"/>
      <c r="AK231" s="243"/>
    </row>
    <row r="232" hidden="1">
      <c r="A232" s="243"/>
      <c r="B232" s="461"/>
      <c r="C232" s="451"/>
      <c r="D232" s="452"/>
      <c r="E232" s="451"/>
      <c r="F232" s="460"/>
      <c r="G232" s="413"/>
      <c r="H232" s="413"/>
      <c r="I232" s="414"/>
      <c r="J232" s="243"/>
      <c r="K232" s="243"/>
      <c r="L232" s="243"/>
      <c r="M232" s="243"/>
      <c r="N232" s="243"/>
      <c r="O232" s="243"/>
      <c r="P232" s="243"/>
      <c r="Q232" s="243"/>
      <c r="R232" s="243"/>
      <c r="S232" s="243"/>
      <c r="T232" s="243"/>
      <c r="U232" s="243"/>
      <c r="V232" s="243"/>
      <c r="W232" s="274"/>
      <c r="X232" s="243"/>
      <c r="Y232" s="243"/>
      <c r="Z232" s="243"/>
      <c r="AA232" s="243"/>
      <c r="AB232" s="243"/>
      <c r="AC232" s="243"/>
      <c r="AD232" s="243"/>
      <c r="AE232" s="243"/>
      <c r="AF232" s="243"/>
      <c r="AG232" s="243"/>
      <c r="AH232" s="243"/>
      <c r="AI232" s="243"/>
      <c r="AJ232" s="243"/>
      <c r="AK232" s="243"/>
    </row>
    <row r="233" hidden="1">
      <c r="A233" s="243"/>
      <c r="B233" s="462"/>
      <c r="C233" s="457"/>
      <c r="D233" s="458"/>
      <c r="E233" s="457"/>
      <c r="F233" s="459"/>
      <c r="G233" s="413"/>
      <c r="H233" s="413"/>
      <c r="I233" s="414"/>
      <c r="J233" s="243"/>
      <c r="K233" s="243"/>
      <c r="L233" s="243"/>
      <c r="M233" s="243"/>
      <c r="N233" s="243"/>
      <c r="O233" s="243"/>
      <c r="P233" s="243"/>
      <c r="Q233" s="243"/>
      <c r="R233" s="243"/>
      <c r="S233" s="243"/>
      <c r="T233" s="243"/>
      <c r="U233" s="243"/>
      <c r="V233" s="243"/>
      <c r="W233" s="274"/>
      <c r="X233" s="243"/>
      <c r="Y233" s="243"/>
      <c r="Z233" s="243"/>
      <c r="AA233" s="243"/>
      <c r="AB233" s="243"/>
      <c r="AC233" s="243"/>
      <c r="AD233" s="243"/>
      <c r="AE233" s="243"/>
      <c r="AF233" s="243"/>
      <c r="AG233" s="243"/>
      <c r="AH233" s="243"/>
      <c r="AI233" s="243"/>
      <c r="AJ233" s="243"/>
      <c r="AK233" s="243"/>
    </row>
    <row r="234" hidden="1">
      <c r="A234" s="243"/>
      <c r="B234" s="461"/>
      <c r="C234" s="451"/>
      <c r="D234" s="452"/>
      <c r="E234" s="451"/>
      <c r="F234" s="460"/>
      <c r="G234" s="413"/>
      <c r="H234" s="413"/>
      <c r="I234" s="414"/>
      <c r="J234" s="243"/>
      <c r="K234" s="243"/>
      <c r="L234" s="243"/>
      <c r="M234" s="243"/>
      <c r="N234" s="243"/>
      <c r="O234" s="243"/>
      <c r="P234" s="243"/>
      <c r="Q234" s="243"/>
      <c r="R234" s="243"/>
      <c r="S234" s="243"/>
      <c r="T234" s="243"/>
      <c r="U234" s="243"/>
      <c r="V234" s="243"/>
      <c r="W234" s="274"/>
      <c r="X234" s="243"/>
      <c r="Y234" s="243"/>
      <c r="Z234" s="243"/>
      <c r="AA234" s="243"/>
      <c r="AB234" s="243"/>
      <c r="AC234" s="243"/>
      <c r="AD234" s="243"/>
      <c r="AE234" s="243"/>
      <c r="AF234" s="243"/>
      <c r="AG234" s="243"/>
      <c r="AH234" s="243"/>
      <c r="AI234" s="243"/>
      <c r="AJ234" s="243"/>
      <c r="AK234" s="243"/>
    </row>
    <row r="235" hidden="1">
      <c r="A235" s="243"/>
      <c r="B235" s="462"/>
      <c r="C235" s="457"/>
      <c r="D235" s="458"/>
      <c r="E235" s="457"/>
      <c r="F235" s="459"/>
      <c r="G235" s="413"/>
      <c r="H235" s="413"/>
      <c r="I235" s="414"/>
      <c r="J235" s="243"/>
      <c r="K235" s="243"/>
      <c r="L235" s="243"/>
      <c r="M235" s="243"/>
      <c r="N235" s="243"/>
      <c r="O235" s="243"/>
      <c r="P235" s="243"/>
      <c r="Q235" s="243"/>
      <c r="R235" s="243"/>
      <c r="S235" s="243"/>
      <c r="T235" s="243"/>
      <c r="U235" s="243"/>
      <c r="V235" s="243"/>
      <c r="W235" s="274"/>
      <c r="X235" s="243"/>
      <c r="Y235" s="243"/>
      <c r="Z235" s="243"/>
      <c r="AA235" s="243"/>
      <c r="AB235" s="243"/>
      <c r="AC235" s="243"/>
      <c r="AD235" s="243"/>
      <c r="AE235" s="243"/>
      <c r="AF235" s="243"/>
      <c r="AG235" s="243"/>
      <c r="AH235" s="243"/>
      <c r="AI235" s="243"/>
      <c r="AJ235" s="243"/>
      <c r="AK235" s="243"/>
    </row>
    <row r="236" hidden="1">
      <c r="A236" s="243"/>
      <c r="B236" s="461"/>
      <c r="C236" s="451"/>
      <c r="D236" s="452"/>
      <c r="E236" s="451"/>
      <c r="F236" s="460"/>
      <c r="G236" s="413"/>
      <c r="H236" s="413"/>
      <c r="I236" s="414"/>
      <c r="J236" s="243"/>
      <c r="K236" s="243"/>
      <c r="L236" s="243"/>
      <c r="M236" s="243"/>
      <c r="N236" s="243"/>
      <c r="O236" s="243"/>
      <c r="P236" s="243"/>
      <c r="Q236" s="243"/>
      <c r="R236" s="243"/>
      <c r="S236" s="243"/>
      <c r="T236" s="243"/>
      <c r="U236" s="243"/>
      <c r="V236" s="243"/>
      <c r="W236" s="274"/>
      <c r="X236" s="243"/>
      <c r="Y236" s="243"/>
      <c r="Z236" s="243"/>
      <c r="AA236" s="243"/>
      <c r="AB236" s="243"/>
      <c r="AC236" s="243"/>
      <c r="AD236" s="243"/>
      <c r="AE236" s="243"/>
      <c r="AF236" s="243"/>
      <c r="AG236" s="243"/>
      <c r="AH236" s="243"/>
      <c r="AI236" s="243"/>
      <c r="AJ236" s="243"/>
      <c r="AK236" s="243"/>
    </row>
    <row r="237" hidden="1">
      <c r="A237" s="243"/>
      <c r="B237" s="462"/>
      <c r="C237" s="457"/>
      <c r="D237" s="458"/>
      <c r="E237" s="457"/>
      <c r="F237" s="459"/>
      <c r="G237" s="413"/>
      <c r="H237" s="413"/>
      <c r="I237" s="414"/>
      <c r="J237" s="243"/>
      <c r="K237" s="243"/>
      <c r="L237" s="243"/>
      <c r="M237" s="243"/>
      <c r="N237" s="243"/>
      <c r="O237" s="243"/>
      <c r="P237" s="243"/>
      <c r="Q237" s="243"/>
      <c r="R237" s="243"/>
      <c r="S237" s="243"/>
      <c r="T237" s="243"/>
      <c r="U237" s="243"/>
      <c r="V237" s="243"/>
      <c r="W237" s="274"/>
      <c r="X237" s="243"/>
      <c r="Y237" s="243"/>
      <c r="Z237" s="243"/>
      <c r="AA237" s="243"/>
      <c r="AB237" s="243"/>
      <c r="AC237" s="243"/>
      <c r="AD237" s="243"/>
      <c r="AE237" s="243"/>
      <c r="AF237" s="243"/>
      <c r="AG237" s="243"/>
      <c r="AH237" s="243"/>
      <c r="AI237" s="243"/>
      <c r="AJ237" s="243"/>
      <c r="AK237" s="243"/>
    </row>
    <row r="238" hidden="1">
      <c r="A238" s="243"/>
      <c r="B238" s="461"/>
      <c r="C238" s="451"/>
      <c r="D238" s="452"/>
      <c r="E238" s="451"/>
      <c r="F238" s="460"/>
      <c r="G238" s="413"/>
      <c r="H238" s="413"/>
      <c r="I238" s="414"/>
      <c r="J238" s="243"/>
      <c r="K238" s="243"/>
      <c r="L238" s="243"/>
      <c r="M238" s="243"/>
      <c r="N238" s="243"/>
      <c r="O238" s="243"/>
      <c r="P238" s="243"/>
      <c r="Q238" s="243"/>
      <c r="R238" s="243"/>
      <c r="S238" s="243"/>
      <c r="T238" s="243"/>
      <c r="U238" s="243"/>
      <c r="V238" s="243"/>
      <c r="W238" s="274"/>
      <c r="X238" s="243"/>
      <c r="Y238" s="243"/>
      <c r="Z238" s="243"/>
      <c r="AA238" s="243"/>
      <c r="AB238" s="243"/>
      <c r="AC238" s="243"/>
      <c r="AD238" s="243"/>
      <c r="AE238" s="243"/>
      <c r="AF238" s="243"/>
      <c r="AG238" s="243"/>
      <c r="AH238" s="243"/>
      <c r="AI238" s="243"/>
      <c r="AJ238" s="243"/>
      <c r="AK238" s="243"/>
    </row>
    <row r="239" hidden="1">
      <c r="A239" s="243"/>
      <c r="B239" s="462"/>
      <c r="C239" s="457"/>
      <c r="D239" s="458"/>
      <c r="E239" s="457"/>
      <c r="F239" s="459"/>
      <c r="G239" s="413"/>
      <c r="H239" s="413"/>
      <c r="I239" s="414"/>
      <c r="J239" s="243"/>
      <c r="K239" s="243"/>
      <c r="L239" s="243"/>
      <c r="M239" s="243"/>
      <c r="N239" s="243"/>
      <c r="O239" s="243"/>
      <c r="P239" s="243"/>
      <c r="Q239" s="243"/>
      <c r="R239" s="243"/>
      <c r="S239" s="243"/>
      <c r="T239" s="243"/>
      <c r="U239" s="243"/>
      <c r="V239" s="243"/>
      <c r="W239" s="274"/>
      <c r="X239" s="243"/>
      <c r="Y239" s="243"/>
      <c r="Z239" s="243"/>
      <c r="AA239" s="243"/>
      <c r="AB239" s="243"/>
      <c r="AC239" s="243"/>
      <c r="AD239" s="243"/>
      <c r="AE239" s="243"/>
      <c r="AF239" s="243"/>
      <c r="AG239" s="243"/>
      <c r="AH239" s="243"/>
      <c r="AI239" s="243"/>
      <c r="AJ239" s="243"/>
      <c r="AK239" s="243"/>
    </row>
    <row r="240" hidden="1">
      <c r="A240" s="243"/>
      <c r="B240" s="461"/>
      <c r="C240" s="451"/>
      <c r="D240" s="452"/>
      <c r="E240" s="451"/>
      <c r="F240" s="460"/>
      <c r="G240" s="413"/>
      <c r="H240" s="413"/>
      <c r="I240" s="414"/>
      <c r="J240" s="243"/>
      <c r="K240" s="243"/>
      <c r="L240" s="243"/>
      <c r="M240" s="243"/>
      <c r="N240" s="243"/>
      <c r="O240" s="243"/>
      <c r="P240" s="243"/>
      <c r="Q240" s="243"/>
      <c r="R240" s="243"/>
      <c r="S240" s="243"/>
      <c r="T240" s="243"/>
      <c r="U240" s="243"/>
      <c r="V240" s="243"/>
      <c r="W240" s="274"/>
      <c r="X240" s="243"/>
      <c r="Y240" s="243"/>
      <c r="Z240" s="243"/>
      <c r="AA240" s="243"/>
      <c r="AB240" s="243"/>
      <c r="AC240" s="243"/>
      <c r="AD240" s="243"/>
      <c r="AE240" s="243"/>
      <c r="AF240" s="243"/>
      <c r="AG240" s="243"/>
      <c r="AH240" s="243"/>
      <c r="AI240" s="243"/>
      <c r="AJ240" s="243"/>
      <c r="AK240" s="243"/>
    </row>
    <row r="241" hidden="1">
      <c r="A241" s="243"/>
      <c r="B241" s="462"/>
      <c r="C241" s="457"/>
      <c r="D241" s="458"/>
      <c r="E241" s="457"/>
      <c r="F241" s="459"/>
      <c r="G241" s="413"/>
      <c r="H241" s="413"/>
      <c r="I241" s="414"/>
      <c r="J241" s="243"/>
      <c r="K241" s="243"/>
      <c r="L241" s="243"/>
      <c r="M241" s="243"/>
      <c r="N241" s="243"/>
      <c r="O241" s="243"/>
      <c r="P241" s="243"/>
      <c r="Q241" s="243"/>
      <c r="R241" s="243"/>
      <c r="S241" s="243"/>
      <c r="T241" s="243"/>
      <c r="U241" s="243"/>
      <c r="V241" s="243"/>
      <c r="W241" s="274"/>
      <c r="X241" s="243"/>
      <c r="Y241" s="243"/>
      <c r="Z241" s="243"/>
      <c r="AA241" s="243"/>
      <c r="AB241" s="243"/>
      <c r="AC241" s="243"/>
      <c r="AD241" s="243"/>
      <c r="AE241" s="243"/>
      <c r="AF241" s="243"/>
      <c r="AG241" s="243"/>
      <c r="AH241" s="243"/>
      <c r="AI241" s="243"/>
      <c r="AJ241" s="243"/>
      <c r="AK241" s="243"/>
    </row>
    <row r="242" hidden="1">
      <c r="A242" s="243"/>
      <c r="B242" s="461"/>
      <c r="C242" s="451"/>
      <c r="D242" s="452"/>
      <c r="E242" s="451"/>
      <c r="F242" s="460"/>
      <c r="G242" s="413"/>
      <c r="H242" s="413"/>
      <c r="I242" s="414"/>
      <c r="J242" s="243"/>
      <c r="K242" s="243"/>
      <c r="L242" s="243"/>
      <c r="M242" s="243"/>
      <c r="N242" s="243"/>
      <c r="O242" s="243"/>
      <c r="P242" s="243"/>
      <c r="Q242" s="243"/>
      <c r="R242" s="243"/>
      <c r="S242" s="243"/>
      <c r="T242" s="243"/>
      <c r="U242" s="243"/>
      <c r="V242" s="243"/>
      <c r="W242" s="274"/>
      <c r="X242" s="243"/>
      <c r="Y242" s="243"/>
      <c r="Z242" s="243"/>
      <c r="AA242" s="243"/>
      <c r="AB242" s="243"/>
      <c r="AC242" s="243"/>
      <c r="AD242" s="243"/>
      <c r="AE242" s="243"/>
      <c r="AF242" s="243"/>
      <c r="AG242" s="243"/>
      <c r="AH242" s="243"/>
      <c r="AI242" s="243"/>
      <c r="AJ242" s="243"/>
      <c r="AK242" s="243"/>
    </row>
    <row r="243" hidden="1">
      <c r="A243" s="243"/>
      <c r="B243" s="374" t="b">
        <v>0</v>
      </c>
      <c r="C243" s="345"/>
      <c r="D243" s="346"/>
      <c r="E243" s="345"/>
      <c r="F243" s="347"/>
      <c r="G243" s="392"/>
      <c r="H243" s="392"/>
      <c r="I243" s="409"/>
      <c r="J243" s="243"/>
      <c r="K243" s="243"/>
      <c r="L243" s="243"/>
      <c r="M243" s="243"/>
      <c r="N243" s="243"/>
      <c r="O243" s="243"/>
      <c r="P243" s="243"/>
      <c r="Q243" s="243"/>
      <c r="R243" s="243"/>
      <c r="S243" s="243"/>
      <c r="T243" s="243"/>
      <c r="U243" s="243"/>
      <c r="V243" s="243"/>
      <c r="W243" s="274"/>
      <c r="X243" s="243"/>
      <c r="Y243" s="243"/>
      <c r="Z243" s="243"/>
      <c r="AA243" s="243"/>
      <c r="AB243" s="243"/>
      <c r="AC243" s="243"/>
      <c r="AD243" s="243"/>
      <c r="AE243" s="243"/>
      <c r="AF243" s="243"/>
      <c r="AG243" s="243"/>
      <c r="AH243" s="243"/>
      <c r="AI243" s="243"/>
      <c r="AJ243" s="243"/>
      <c r="AK243" s="243"/>
    </row>
    <row r="244" hidden="1">
      <c r="A244" s="243"/>
      <c r="B244" s="321" t="b">
        <v>0</v>
      </c>
      <c r="C244" s="322"/>
      <c r="D244" s="323"/>
      <c r="E244" s="322"/>
      <c r="F244" s="324"/>
      <c r="G244" s="388"/>
      <c r="H244" s="388"/>
      <c r="I244" s="409"/>
      <c r="J244" s="243"/>
      <c r="K244" s="243"/>
      <c r="L244" s="243"/>
      <c r="M244" s="243"/>
      <c r="N244" s="243"/>
      <c r="O244" s="243"/>
      <c r="P244" s="243"/>
      <c r="Q244" s="243"/>
      <c r="R244" s="243"/>
      <c r="S244" s="243"/>
      <c r="T244" s="243"/>
      <c r="U244" s="243"/>
      <c r="V244" s="243"/>
      <c r="W244" s="274"/>
      <c r="X244" s="243"/>
      <c r="Y244" s="243"/>
      <c r="Z244" s="243"/>
      <c r="AA244" s="243"/>
      <c r="AB244" s="243"/>
      <c r="AC244" s="243"/>
      <c r="AD244" s="243"/>
      <c r="AE244" s="243"/>
      <c r="AF244" s="243"/>
      <c r="AG244" s="243"/>
      <c r="AH244" s="243"/>
      <c r="AI244" s="243"/>
      <c r="AJ244" s="243"/>
      <c r="AK244" s="243"/>
    </row>
    <row r="245" hidden="1">
      <c r="A245" s="243"/>
      <c r="B245" s="374" t="b">
        <v>0</v>
      </c>
      <c r="C245" s="345"/>
      <c r="D245" s="346"/>
      <c r="E245" s="345"/>
      <c r="F245" s="347"/>
      <c r="G245" s="392"/>
      <c r="H245" s="392"/>
      <c r="I245" s="409"/>
      <c r="J245" s="243"/>
      <c r="K245" s="243"/>
      <c r="L245" s="243"/>
      <c r="M245" s="243"/>
      <c r="N245" s="243"/>
      <c r="O245" s="243"/>
      <c r="P245" s="243"/>
      <c r="Q245" s="243"/>
      <c r="R245" s="243"/>
      <c r="S245" s="243"/>
      <c r="T245" s="243"/>
      <c r="U245" s="243"/>
      <c r="V245" s="243"/>
      <c r="W245" s="274"/>
      <c r="X245" s="243"/>
      <c r="Y245" s="243"/>
      <c r="Z245" s="243"/>
      <c r="AA245" s="243"/>
      <c r="AB245" s="243"/>
      <c r="AC245" s="243"/>
      <c r="AD245" s="243"/>
      <c r="AE245" s="243"/>
      <c r="AF245" s="243"/>
      <c r="AG245" s="243"/>
      <c r="AH245" s="243"/>
      <c r="AI245" s="243"/>
      <c r="AJ245" s="243"/>
      <c r="AK245" s="243"/>
    </row>
    <row r="246" hidden="1">
      <c r="A246" s="243"/>
      <c r="B246" s="368" t="b">
        <v>0</v>
      </c>
      <c r="C246" s="341"/>
      <c r="D246" s="342"/>
      <c r="E246" s="341"/>
      <c r="F246" s="343"/>
      <c r="G246" s="392"/>
      <c r="H246" s="392"/>
      <c r="I246" s="409"/>
      <c r="J246" s="243"/>
      <c r="K246" s="243"/>
      <c r="L246" s="243"/>
      <c r="M246" s="243"/>
      <c r="N246" s="243"/>
      <c r="O246" s="243"/>
      <c r="P246" s="243"/>
      <c r="Q246" s="243"/>
      <c r="R246" s="243"/>
      <c r="S246" s="243"/>
      <c r="T246" s="243"/>
      <c r="U246" s="243"/>
      <c r="V246" s="243"/>
      <c r="W246" s="274"/>
      <c r="X246" s="243"/>
      <c r="Y246" s="243"/>
      <c r="Z246" s="243"/>
      <c r="AA246" s="243"/>
      <c r="AB246" s="243"/>
      <c r="AC246" s="243"/>
      <c r="AD246" s="243"/>
      <c r="AE246" s="243"/>
      <c r="AF246" s="243"/>
      <c r="AG246" s="243"/>
      <c r="AH246" s="243"/>
      <c r="AI246" s="243"/>
      <c r="AJ246" s="243"/>
      <c r="AK246" s="243"/>
    </row>
    <row r="247" hidden="1">
      <c r="A247" s="243"/>
      <c r="B247" s="307" t="b">
        <v>0</v>
      </c>
      <c r="C247" s="308"/>
      <c r="D247" s="309"/>
      <c r="E247" s="308"/>
      <c r="F247" s="310"/>
      <c r="G247" s="388"/>
      <c r="H247" s="388"/>
      <c r="I247" s="409"/>
      <c r="J247" s="243"/>
      <c r="K247" s="243"/>
      <c r="L247" s="243"/>
      <c r="M247" s="243"/>
      <c r="N247" s="243"/>
      <c r="O247" s="243"/>
      <c r="P247" s="243"/>
      <c r="Q247" s="243"/>
      <c r="R247" s="243"/>
      <c r="S247" s="243"/>
      <c r="T247" s="243"/>
      <c r="U247" s="243"/>
      <c r="V247" s="243"/>
      <c r="W247" s="274"/>
      <c r="X247" s="243"/>
      <c r="Y247" s="243"/>
      <c r="Z247" s="243"/>
      <c r="AA247" s="243"/>
      <c r="AB247" s="243"/>
      <c r="AC247" s="243"/>
      <c r="AD247" s="243"/>
      <c r="AE247" s="243"/>
      <c r="AF247" s="243"/>
      <c r="AG247" s="243"/>
      <c r="AH247" s="243"/>
      <c r="AI247" s="243"/>
      <c r="AJ247" s="243"/>
      <c r="AK247" s="243"/>
    </row>
    <row r="248" hidden="1">
      <c r="A248" s="243"/>
      <c r="B248" s="368" t="b">
        <v>0</v>
      </c>
      <c r="C248" s="341"/>
      <c r="D248" s="342"/>
      <c r="E248" s="341"/>
      <c r="F248" s="437"/>
      <c r="G248" s="392"/>
      <c r="H248" s="413"/>
      <c r="I248" s="414"/>
      <c r="J248" s="243"/>
      <c r="K248" s="243"/>
      <c r="L248" s="243"/>
      <c r="M248" s="243"/>
      <c r="N248" s="243"/>
      <c r="O248" s="243"/>
      <c r="P248" s="243"/>
      <c r="Q248" s="243"/>
      <c r="R248" s="243"/>
      <c r="S248" s="243"/>
      <c r="T248" s="243"/>
      <c r="U248" s="243"/>
      <c r="V248" s="243"/>
      <c r="W248" s="274"/>
      <c r="X248" s="243"/>
      <c r="Y248" s="243"/>
      <c r="Z248" s="243"/>
      <c r="AA248" s="243"/>
      <c r="AB248" s="243"/>
      <c r="AC248" s="243"/>
      <c r="AD248" s="243"/>
      <c r="AE248" s="243"/>
      <c r="AF248" s="243"/>
      <c r="AG248" s="243"/>
      <c r="AH248" s="243"/>
      <c r="AI248" s="243"/>
      <c r="AJ248" s="243"/>
      <c r="AK248" s="243"/>
    </row>
    <row r="249" hidden="1">
      <c r="A249" s="243"/>
      <c r="B249" s="463"/>
      <c r="C249" s="345">
        <v>4000.0</v>
      </c>
      <c r="D249" s="346" t="s">
        <v>349</v>
      </c>
      <c r="E249" s="345">
        <v>2100.0</v>
      </c>
      <c r="F249" s="464" t="s">
        <v>178</v>
      </c>
      <c r="G249" s="346">
        <v>330.0</v>
      </c>
      <c r="H249" s="413"/>
      <c r="I249" s="414"/>
      <c r="J249" s="243"/>
      <c r="K249" s="243"/>
      <c r="L249" s="243"/>
      <c r="M249" s="243"/>
      <c r="N249" s="243"/>
      <c r="O249" s="243"/>
      <c r="P249" s="243"/>
      <c r="Q249" s="243"/>
      <c r="R249" s="243"/>
      <c r="S249" s="243"/>
      <c r="T249" s="243"/>
      <c r="U249" s="243"/>
      <c r="V249" s="243"/>
      <c r="W249" s="274"/>
      <c r="X249" s="243"/>
      <c r="Y249" s="243"/>
      <c r="Z249" s="243"/>
      <c r="AA249" s="243"/>
      <c r="AB249" s="243"/>
      <c r="AC249" s="243"/>
      <c r="AD249" s="243"/>
      <c r="AE249" s="243"/>
      <c r="AF249" s="243"/>
      <c r="AG249" s="243"/>
      <c r="AH249" s="243"/>
      <c r="AI249" s="243"/>
      <c r="AJ249" s="243"/>
      <c r="AK249" s="243"/>
    </row>
    <row r="250">
      <c r="A250" s="243"/>
      <c r="B250" s="461"/>
      <c r="C250" s="451"/>
      <c r="D250" s="452"/>
      <c r="E250" s="451"/>
      <c r="F250" s="460"/>
      <c r="G250" s="413"/>
      <c r="H250" s="413"/>
      <c r="I250" s="414"/>
      <c r="J250" s="243"/>
      <c r="K250" s="243"/>
      <c r="L250" s="243"/>
      <c r="M250" s="243"/>
      <c r="N250" s="243"/>
      <c r="O250" s="243"/>
      <c r="P250" s="243"/>
      <c r="Q250" s="243"/>
      <c r="R250" s="243"/>
      <c r="S250" s="243"/>
      <c r="T250" s="243"/>
      <c r="U250" s="243"/>
      <c r="V250" s="243"/>
      <c r="W250" s="274"/>
      <c r="X250" s="243"/>
      <c r="Y250" s="243"/>
      <c r="Z250" s="243"/>
      <c r="AA250" s="243"/>
      <c r="AB250" s="243"/>
      <c r="AC250" s="243"/>
      <c r="AD250" s="243"/>
      <c r="AE250" s="243"/>
      <c r="AF250" s="243"/>
      <c r="AG250" s="243"/>
      <c r="AH250" s="243"/>
      <c r="AI250" s="243"/>
      <c r="AJ250" s="243"/>
      <c r="AK250" s="243"/>
    </row>
    <row r="251">
      <c r="A251" s="243"/>
      <c r="B251" s="462"/>
      <c r="C251" s="345"/>
      <c r="D251" s="346"/>
      <c r="E251" s="345"/>
      <c r="F251" s="347"/>
      <c r="G251" s="413"/>
      <c r="H251" s="413"/>
      <c r="I251" s="414"/>
      <c r="J251" s="243"/>
      <c r="K251" s="243"/>
      <c r="L251" s="243"/>
      <c r="M251" s="243"/>
      <c r="N251" s="243"/>
      <c r="O251" s="243"/>
      <c r="P251" s="243"/>
      <c r="Q251" s="243"/>
      <c r="R251" s="243"/>
      <c r="S251" s="243"/>
      <c r="T251" s="243"/>
      <c r="U251" s="243"/>
      <c r="V251" s="243"/>
      <c r="W251" s="274"/>
      <c r="X251" s="243"/>
      <c r="Y251" s="243"/>
      <c r="Z251" s="243"/>
      <c r="AA251" s="243"/>
      <c r="AB251" s="243"/>
      <c r="AC251" s="243"/>
      <c r="AD251" s="243"/>
      <c r="AE251" s="243"/>
      <c r="AF251" s="243"/>
      <c r="AG251" s="243"/>
      <c r="AH251" s="243"/>
      <c r="AI251" s="243"/>
      <c r="AJ251" s="243"/>
      <c r="AK251" s="243"/>
    </row>
    <row r="252">
      <c r="A252" s="243"/>
      <c r="B252" s="461"/>
      <c r="C252" s="341"/>
      <c r="D252" s="342"/>
      <c r="E252" s="341"/>
      <c r="F252" s="343"/>
      <c r="G252" s="413"/>
      <c r="H252" s="413"/>
      <c r="I252" s="414"/>
      <c r="J252" s="243"/>
      <c r="K252" s="243"/>
      <c r="L252" s="243"/>
      <c r="M252" s="243"/>
      <c r="N252" s="243"/>
      <c r="O252" s="243"/>
      <c r="P252" s="243"/>
      <c r="Q252" s="243"/>
      <c r="R252" s="243"/>
      <c r="S252" s="243"/>
      <c r="T252" s="243"/>
      <c r="U252" s="243"/>
      <c r="V252" s="243"/>
      <c r="W252" s="274"/>
      <c r="X252" s="243"/>
      <c r="Y252" s="243"/>
      <c r="Z252" s="243"/>
      <c r="AA252" s="243"/>
      <c r="AB252" s="243"/>
      <c r="AC252" s="243"/>
      <c r="AD252" s="243"/>
      <c r="AE252" s="243"/>
      <c r="AF252" s="243"/>
      <c r="AG252" s="243"/>
      <c r="AH252" s="243"/>
      <c r="AI252" s="243"/>
      <c r="AJ252" s="243"/>
      <c r="AK252" s="243"/>
    </row>
    <row r="253">
      <c r="A253" s="243"/>
      <c r="B253" s="465"/>
      <c r="C253" s="466"/>
      <c r="D253" s="467"/>
      <c r="E253" s="466"/>
      <c r="F253" s="468"/>
      <c r="G253" s="469"/>
      <c r="H253" s="470"/>
      <c r="I253" s="471"/>
      <c r="J253" s="243"/>
      <c r="K253" s="243"/>
      <c r="L253" s="243"/>
      <c r="M253" s="243"/>
      <c r="N253" s="243"/>
      <c r="O253" s="243"/>
      <c r="P253" s="243"/>
      <c r="Q253" s="243"/>
      <c r="R253" s="243"/>
      <c r="S253" s="243"/>
      <c r="T253" s="243"/>
      <c r="U253" s="243"/>
      <c r="V253" s="243"/>
      <c r="W253" s="274"/>
      <c r="X253" s="243"/>
      <c r="Y253" s="243"/>
      <c r="Z253" s="243"/>
      <c r="AA253" s="243"/>
      <c r="AB253" s="243"/>
      <c r="AC253" s="243"/>
      <c r="AD253" s="243"/>
      <c r="AE253" s="243"/>
      <c r="AF253" s="243"/>
      <c r="AG253" s="243"/>
      <c r="AH253" s="243"/>
      <c r="AI253" s="243"/>
      <c r="AJ253" s="243"/>
      <c r="AK253" s="243"/>
    </row>
    <row r="254">
      <c r="A254" s="243"/>
      <c r="B254" s="243"/>
      <c r="C254" s="243"/>
      <c r="D254" s="243"/>
      <c r="E254" s="243"/>
      <c r="F254" s="243"/>
      <c r="G254" s="243"/>
      <c r="H254" s="243"/>
      <c r="I254" s="243"/>
      <c r="J254" s="243"/>
      <c r="K254" s="243"/>
      <c r="L254" s="243"/>
      <c r="M254" s="243"/>
      <c r="N254" s="243"/>
      <c r="O254" s="243"/>
      <c r="P254" s="243"/>
      <c r="Q254" s="243"/>
      <c r="R254" s="243"/>
      <c r="S254" s="243"/>
      <c r="T254" s="243"/>
      <c r="U254" s="243"/>
      <c r="V254" s="243"/>
      <c r="W254" s="274"/>
      <c r="X254" s="243"/>
      <c r="Y254" s="243"/>
      <c r="Z254" s="243"/>
      <c r="AA254" s="243"/>
      <c r="AB254" s="243"/>
      <c r="AC254" s="243"/>
      <c r="AD254" s="243"/>
      <c r="AE254" s="243"/>
      <c r="AF254" s="243"/>
      <c r="AG254" s="243"/>
      <c r="AH254" s="243"/>
      <c r="AI254" s="243"/>
      <c r="AJ254" s="243"/>
      <c r="AK254" s="243"/>
    </row>
    <row r="255">
      <c r="A255" s="243"/>
      <c r="B255" s="243"/>
      <c r="C255" s="243"/>
      <c r="D255" s="243"/>
      <c r="E255" s="243"/>
      <c r="F255" s="243"/>
      <c r="G255" s="243"/>
      <c r="H255" s="243"/>
      <c r="I255" s="243"/>
      <c r="J255" s="243"/>
      <c r="K255" s="243"/>
      <c r="L255" s="243"/>
      <c r="M255" s="243"/>
      <c r="N255" s="243"/>
      <c r="O255" s="243"/>
      <c r="P255" s="243"/>
      <c r="Q255" s="243"/>
      <c r="R255" s="243"/>
      <c r="S255" s="243"/>
      <c r="T255" s="243"/>
      <c r="U255" s="243"/>
      <c r="V255" s="243"/>
      <c r="W255" s="274"/>
      <c r="X255" s="243"/>
      <c r="Y255" s="243"/>
      <c r="Z255" s="243"/>
      <c r="AA255" s="243"/>
      <c r="AB255" s="243"/>
      <c r="AC255" s="243"/>
      <c r="AD255" s="243"/>
      <c r="AE255" s="243"/>
      <c r="AF255" s="243"/>
      <c r="AG255" s="243"/>
      <c r="AH255" s="243"/>
      <c r="AI255" s="243"/>
      <c r="AJ255" s="243"/>
      <c r="AK255" s="243"/>
    </row>
    <row r="256">
      <c r="A256" s="243"/>
      <c r="B256" s="243"/>
      <c r="C256" s="243"/>
      <c r="D256" s="243"/>
      <c r="E256" s="243"/>
      <c r="F256" s="243"/>
      <c r="G256" s="243"/>
      <c r="H256" s="243"/>
      <c r="I256" s="243"/>
      <c r="J256" s="243"/>
      <c r="K256" s="243"/>
      <c r="L256" s="243"/>
      <c r="M256" s="243"/>
      <c r="N256" s="243"/>
      <c r="O256" s="243"/>
      <c r="P256" s="243"/>
      <c r="Q256" s="243"/>
      <c r="R256" s="243"/>
      <c r="S256" s="243"/>
      <c r="T256" s="243"/>
      <c r="U256" s="243"/>
      <c r="V256" s="243"/>
      <c r="W256" s="274"/>
      <c r="X256" s="243"/>
      <c r="Y256" s="243"/>
      <c r="Z256" s="243"/>
      <c r="AA256" s="243"/>
      <c r="AB256" s="243"/>
      <c r="AC256" s="243"/>
      <c r="AD256" s="243"/>
      <c r="AE256" s="243"/>
      <c r="AF256" s="243"/>
      <c r="AG256" s="243"/>
      <c r="AH256" s="243"/>
      <c r="AI256" s="243"/>
      <c r="AJ256" s="243"/>
      <c r="AK256" s="243"/>
    </row>
    <row r="257">
      <c r="A257" s="243"/>
      <c r="B257" s="243"/>
      <c r="C257" s="243"/>
      <c r="D257" s="243"/>
      <c r="E257" s="243"/>
      <c r="F257" s="243"/>
      <c r="G257" s="243"/>
      <c r="H257" s="243"/>
      <c r="I257" s="243"/>
      <c r="J257" s="243"/>
      <c r="K257" s="243"/>
      <c r="L257" s="243"/>
      <c r="M257" s="243"/>
      <c r="N257" s="243"/>
      <c r="O257" s="243"/>
      <c r="P257" s="243"/>
      <c r="Q257" s="243"/>
      <c r="R257" s="243"/>
      <c r="S257" s="243"/>
      <c r="T257" s="243"/>
      <c r="U257" s="243"/>
      <c r="V257" s="243"/>
      <c r="W257" s="274"/>
      <c r="X257" s="243"/>
      <c r="Y257" s="243"/>
      <c r="Z257" s="243"/>
      <c r="AA257" s="243"/>
      <c r="AB257" s="243"/>
      <c r="AC257" s="243"/>
      <c r="AD257" s="243"/>
      <c r="AE257" s="243"/>
      <c r="AF257" s="243"/>
      <c r="AG257" s="243"/>
      <c r="AH257" s="243"/>
      <c r="AI257" s="243"/>
      <c r="AJ257" s="243"/>
      <c r="AK257" s="243"/>
    </row>
    <row r="258">
      <c r="A258" s="243"/>
      <c r="B258" s="243"/>
      <c r="C258" s="243"/>
      <c r="D258" s="243"/>
      <c r="E258" s="243"/>
      <c r="F258" s="243"/>
      <c r="G258" s="243"/>
      <c r="H258" s="243"/>
      <c r="I258" s="243"/>
      <c r="J258" s="243"/>
      <c r="K258" s="243"/>
      <c r="L258" s="243"/>
      <c r="M258" s="243"/>
      <c r="N258" s="243"/>
      <c r="O258" s="243"/>
      <c r="P258" s="243"/>
      <c r="Q258" s="243"/>
      <c r="R258" s="243"/>
      <c r="S258" s="243"/>
      <c r="T258" s="243"/>
      <c r="U258" s="243"/>
      <c r="V258" s="243"/>
      <c r="W258" s="274"/>
      <c r="X258" s="243"/>
      <c r="Y258" s="243"/>
      <c r="Z258" s="243"/>
      <c r="AA258" s="243"/>
      <c r="AB258" s="243"/>
      <c r="AC258" s="243"/>
      <c r="AD258" s="243"/>
      <c r="AE258" s="243"/>
      <c r="AF258" s="243"/>
      <c r="AG258" s="243"/>
      <c r="AH258" s="243"/>
      <c r="AI258" s="243"/>
      <c r="AJ258" s="243"/>
      <c r="AK258" s="243"/>
    </row>
    <row r="259">
      <c r="A259" s="243"/>
      <c r="B259" s="243"/>
      <c r="C259" s="243"/>
      <c r="D259" s="243"/>
      <c r="E259" s="243"/>
      <c r="F259" s="243"/>
      <c r="G259" s="243"/>
      <c r="H259" s="243"/>
      <c r="I259" s="15"/>
      <c r="J259" s="243"/>
      <c r="K259" s="243"/>
      <c r="L259" s="243"/>
      <c r="M259" s="243"/>
      <c r="N259" s="243"/>
      <c r="O259" s="243"/>
      <c r="P259" s="243"/>
      <c r="Q259" s="243"/>
      <c r="R259" s="243"/>
      <c r="S259" s="243"/>
      <c r="T259" s="243"/>
      <c r="U259" s="243"/>
      <c r="V259" s="243"/>
      <c r="W259" s="274"/>
      <c r="X259" s="243"/>
      <c r="Y259" s="243"/>
      <c r="Z259" s="243"/>
      <c r="AA259" s="243"/>
      <c r="AB259" s="243"/>
      <c r="AC259" s="243"/>
      <c r="AD259" s="243"/>
      <c r="AE259" s="243"/>
      <c r="AF259" s="243"/>
      <c r="AG259" s="243"/>
      <c r="AH259" s="243"/>
      <c r="AI259" s="243"/>
      <c r="AJ259" s="243"/>
      <c r="AK259" s="243"/>
    </row>
    <row r="260">
      <c r="A260" s="243"/>
      <c r="B260" s="243"/>
      <c r="C260" s="243"/>
      <c r="D260" s="243"/>
      <c r="E260" s="243"/>
      <c r="F260" s="243"/>
      <c r="G260" s="243"/>
      <c r="H260" s="243"/>
      <c r="I260" s="15"/>
      <c r="J260" s="243"/>
      <c r="K260" s="243"/>
      <c r="L260" s="243"/>
      <c r="M260" s="243"/>
      <c r="N260" s="243"/>
      <c r="O260" s="243"/>
      <c r="P260" s="243"/>
      <c r="Q260" s="243"/>
      <c r="R260" s="243"/>
      <c r="S260" s="243"/>
      <c r="T260" s="243"/>
      <c r="U260" s="243"/>
      <c r="V260" s="243"/>
      <c r="W260" s="274"/>
      <c r="X260" s="243"/>
      <c r="Y260" s="243"/>
      <c r="Z260" s="243"/>
      <c r="AA260" s="243"/>
      <c r="AB260" s="243"/>
      <c r="AC260" s="243"/>
      <c r="AD260" s="243"/>
      <c r="AE260" s="243"/>
      <c r="AF260" s="243"/>
      <c r="AG260" s="243"/>
      <c r="AH260" s="243"/>
      <c r="AI260" s="243"/>
      <c r="AJ260" s="243"/>
      <c r="AK260" s="243"/>
    </row>
    <row r="261">
      <c r="A261" s="243"/>
      <c r="B261" s="243"/>
      <c r="C261" s="243"/>
      <c r="D261" s="243"/>
      <c r="E261" s="243"/>
      <c r="F261" s="243"/>
      <c r="G261" s="243"/>
      <c r="H261" s="243"/>
      <c r="I261" s="15"/>
      <c r="J261" s="243"/>
      <c r="K261" s="243"/>
      <c r="L261" s="243"/>
      <c r="M261" s="243"/>
      <c r="N261" s="243"/>
      <c r="O261" s="243"/>
      <c r="P261" s="243"/>
      <c r="Q261" s="243"/>
      <c r="R261" s="243"/>
      <c r="S261" s="243"/>
      <c r="T261" s="243"/>
      <c r="U261" s="243"/>
      <c r="V261" s="243"/>
      <c r="W261" s="274"/>
      <c r="X261" s="243"/>
      <c r="Y261" s="243"/>
      <c r="Z261" s="243"/>
      <c r="AA261" s="243"/>
      <c r="AB261" s="243"/>
      <c r="AC261" s="243"/>
      <c r="AD261" s="243"/>
      <c r="AE261" s="243"/>
      <c r="AF261" s="243"/>
      <c r="AG261" s="243"/>
      <c r="AH261" s="243"/>
      <c r="AI261" s="243"/>
      <c r="AJ261" s="243"/>
      <c r="AK261" s="243"/>
    </row>
    <row r="262">
      <c r="A262" s="243"/>
      <c r="B262" s="243"/>
      <c r="C262" s="243"/>
      <c r="D262" s="243"/>
      <c r="E262" s="243"/>
      <c r="F262" s="243"/>
      <c r="G262" s="243"/>
      <c r="H262" s="243"/>
      <c r="I262" s="15"/>
      <c r="J262" s="243"/>
      <c r="K262" s="243"/>
      <c r="L262" s="243"/>
      <c r="M262" s="243"/>
      <c r="N262" s="243"/>
      <c r="O262" s="243"/>
      <c r="P262" s="243"/>
      <c r="Q262" s="243"/>
      <c r="R262" s="243"/>
      <c r="S262" s="243"/>
      <c r="T262" s="243"/>
      <c r="U262" s="243"/>
      <c r="V262" s="243"/>
      <c r="W262" s="274"/>
      <c r="X262" s="243"/>
      <c r="Y262" s="243"/>
      <c r="Z262" s="243"/>
      <c r="AA262" s="243"/>
      <c r="AB262" s="243"/>
      <c r="AC262" s="243"/>
      <c r="AD262" s="243"/>
      <c r="AE262" s="243"/>
      <c r="AF262" s="243"/>
      <c r="AG262" s="243"/>
      <c r="AH262" s="243"/>
      <c r="AI262" s="243"/>
      <c r="AJ262" s="243"/>
      <c r="AK262" s="243"/>
    </row>
    <row r="263">
      <c r="A263" s="243"/>
      <c r="B263" s="243"/>
      <c r="C263" s="243"/>
      <c r="D263" s="243"/>
      <c r="E263" s="243"/>
      <c r="F263" s="243"/>
      <c r="G263" s="243"/>
      <c r="H263" s="243"/>
      <c r="I263" s="15"/>
      <c r="J263" s="243"/>
      <c r="K263" s="243"/>
      <c r="L263" s="243"/>
      <c r="M263" s="243"/>
      <c r="N263" s="243"/>
      <c r="O263" s="243"/>
      <c r="P263" s="243"/>
      <c r="Q263" s="243"/>
      <c r="R263" s="243"/>
      <c r="S263" s="243"/>
      <c r="T263" s="243"/>
      <c r="U263" s="243"/>
      <c r="V263" s="243"/>
      <c r="W263" s="274"/>
      <c r="X263" s="243"/>
      <c r="Y263" s="243"/>
      <c r="Z263" s="243"/>
      <c r="AA263" s="243"/>
      <c r="AB263" s="243"/>
      <c r="AC263" s="243"/>
      <c r="AD263" s="243"/>
      <c r="AE263" s="243"/>
      <c r="AF263" s="243"/>
      <c r="AG263" s="243"/>
      <c r="AH263" s="243"/>
      <c r="AI263" s="243"/>
      <c r="AJ263" s="243"/>
      <c r="AK263" s="243"/>
    </row>
    <row r="264">
      <c r="A264" s="243"/>
      <c r="B264" s="243"/>
      <c r="C264" s="243"/>
      <c r="D264" s="243"/>
      <c r="E264" s="243"/>
      <c r="F264" s="243"/>
      <c r="G264" s="243"/>
      <c r="H264" s="243"/>
      <c r="I264" s="15"/>
      <c r="J264" s="243"/>
      <c r="K264" s="243"/>
      <c r="L264" s="243"/>
      <c r="M264" s="243"/>
      <c r="N264" s="243"/>
      <c r="O264" s="243"/>
      <c r="P264" s="243"/>
      <c r="Q264" s="243"/>
      <c r="R264" s="243"/>
      <c r="S264" s="243"/>
      <c r="T264" s="243"/>
      <c r="U264" s="243"/>
      <c r="V264" s="243"/>
      <c r="W264" s="274"/>
      <c r="X264" s="243"/>
      <c r="Y264" s="243"/>
      <c r="Z264" s="243"/>
      <c r="AA264" s="243"/>
      <c r="AB264" s="243"/>
      <c r="AC264" s="243"/>
      <c r="AD264" s="243"/>
      <c r="AE264" s="243"/>
      <c r="AF264" s="243"/>
      <c r="AG264" s="243"/>
      <c r="AH264" s="243"/>
      <c r="AI264" s="243"/>
      <c r="AJ264" s="243"/>
      <c r="AK264" s="243"/>
    </row>
    <row r="265">
      <c r="A265" s="243"/>
      <c r="B265" s="243"/>
      <c r="C265" s="243"/>
      <c r="D265" s="243"/>
      <c r="E265" s="243"/>
      <c r="F265" s="243"/>
      <c r="G265" s="243"/>
      <c r="H265" s="243"/>
      <c r="I265" s="15"/>
      <c r="J265" s="243"/>
      <c r="K265" s="243"/>
      <c r="L265" s="243"/>
      <c r="M265" s="243"/>
      <c r="N265" s="243"/>
      <c r="O265" s="243"/>
      <c r="P265" s="243"/>
      <c r="Q265" s="243"/>
      <c r="R265" s="243"/>
      <c r="S265" s="243"/>
      <c r="T265" s="243"/>
      <c r="U265" s="243"/>
      <c r="V265" s="243"/>
      <c r="W265" s="274"/>
      <c r="X265" s="243"/>
      <c r="Y265" s="243"/>
      <c r="Z265" s="243"/>
      <c r="AA265" s="243"/>
      <c r="AB265" s="243"/>
      <c r="AC265" s="243"/>
      <c r="AD265" s="243"/>
      <c r="AE265" s="243"/>
      <c r="AF265" s="243"/>
      <c r="AG265" s="243"/>
      <c r="AH265" s="243"/>
      <c r="AI265" s="243"/>
      <c r="AJ265" s="243"/>
      <c r="AK265" s="243"/>
    </row>
    <row r="266">
      <c r="A266" s="243"/>
      <c r="B266" s="243"/>
      <c r="C266" s="243"/>
      <c r="D266" s="243"/>
      <c r="E266" s="243"/>
      <c r="F266" s="243"/>
      <c r="G266" s="243"/>
      <c r="H266" s="243"/>
      <c r="I266" s="15"/>
      <c r="J266" s="243"/>
      <c r="K266" s="243"/>
      <c r="L266" s="243"/>
      <c r="M266" s="243"/>
      <c r="N266" s="243"/>
      <c r="O266" s="243"/>
      <c r="P266" s="243"/>
      <c r="Q266" s="243"/>
      <c r="R266" s="243"/>
      <c r="S266" s="243"/>
      <c r="T266" s="243"/>
      <c r="U266" s="243"/>
      <c r="V266" s="243"/>
      <c r="W266" s="274"/>
      <c r="X266" s="243"/>
      <c r="Y266" s="243"/>
      <c r="Z266" s="243"/>
      <c r="AA266" s="243"/>
      <c r="AB266" s="243"/>
      <c r="AC266" s="243"/>
      <c r="AD266" s="243"/>
      <c r="AE266" s="243"/>
      <c r="AF266" s="243"/>
      <c r="AG266" s="243"/>
      <c r="AH266" s="243"/>
      <c r="AI266" s="243"/>
      <c r="AJ266" s="243"/>
      <c r="AK266" s="243"/>
    </row>
    <row r="267">
      <c r="A267" s="243"/>
      <c r="B267" s="243"/>
      <c r="C267" s="243"/>
      <c r="D267" s="243"/>
      <c r="E267" s="243"/>
      <c r="F267" s="243"/>
      <c r="G267" s="243"/>
      <c r="H267" s="243"/>
      <c r="I267" s="15"/>
      <c r="J267" s="243"/>
      <c r="K267" s="243"/>
      <c r="L267" s="243"/>
      <c r="M267" s="243"/>
      <c r="N267" s="243"/>
      <c r="O267" s="243"/>
      <c r="P267" s="243"/>
      <c r="Q267" s="243"/>
      <c r="R267" s="243"/>
      <c r="S267" s="243"/>
      <c r="T267" s="243"/>
      <c r="U267" s="243"/>
      <c r="V267" s="243"/>
      <c r="W267" s="274"/>
      <c r="X267" s="243"/>
      <c r="Y267" s="243"/>
      <c r="Z267" s="243"/>
      <c r="AA267" s="243"/>
      <c r="AB267" s="243"/>
      <c r="AC267" s="243"/>
      <c r="AD267" s="243"/>
      <c r="AE267" s="243"/>
      <c r="AF267" s="243"/>
      <c r="AG267" s="243"/>
      <c r="AH267" s="243"/>
      <c r="AI267" s="243"/>
      <c r="AJ267" s="243"/>
      <c r="AK267" s="243"/>
    </row>
    <row r="268">
      <c r="A268" s="243"/>
      <c r="B268" s="243"/>
      <c r="C268" s="243"/>
      <c r="D268" s="243"/>
      <c r="E268" s="243"/>
      <c r="F268" s="243"/>
      <c r="G268" s="243"/>
      <c r="H268" s="243"/>
      <c r="I268" s="15"/>
      <c r="J268" s="243"/>
      <c r="K268" s="243"/>
      <c r="L268" s="243"/>
      <c r="M268" s="243"/>
      <c r="N268" s="243"/>
      <c r="O268" s="243"/>
      <c r="P268" s="243"/>
      <c r="Q268" s="243"/>
      <c r="R268" s="243"/>
      <c r="S268" s="243"/>
      <c r="T268" s="243"/>
      <c r="U268" s="243"/>
      <c r="V268" s="243"/>
      <c r="W268" s="274"/>
      <c r="X268" s="243"/>
      <c r="Y268" s="243"/>
      <c r="Z268" s="243"/>
      <c r="AA268" s="243"/>
      <c r="AB268" s="243"/>
      <c r="AC268" s="243"/>
      <c r="AD268" s="243"/>
      <c r="AE268" s="243"/>
      <c r="AF268" s="243"/>
      <c r="AG268" s="243"/>
      <c r="AH268" s="243"/>
      <c r="AI268" s="243"/>
      <c r="AJ268" s="243"/>
      <c r="AK268" s="243"/>
    </row>
    <row r="269">
      <c r="A269" s="243"/>
      <c r="B269" s="243"/>
      <c r="C269" s="243"/>
      <c r="D269" s="243"/>
      <c r="E269" s="243"/>
      <c r="F269" s="243"/>
      <c r="G269" s="243"/>
      <c r="H269" s="243"/>
      <c r="I269" s="15"/>
      <c r="J269" s="243"/>
      <c r="K269" s="243"/>
      <c r="L269" s="243"/>
      <c r="M269" s="243"/>
      <c r="N269" s="243"/>
      <c r="O269" s="243"/>
      <c r="P269" s="243"/>
      <c r="Q269" s="243"/>
      <c r="R269" s="243"/>
      <c r="S269" s="243"/>
      <c r="T269" s="243"/>
      <c r="U269" s="243"/>
      <c r="V269" s="243"/>
      <c r="W269" s="274"/>
      <c r="X269" s="243"/>
      <c r="Y269" s="243"/>
      <c r="Z269" s="243"/>
      <c r="AA269" s="243"/>
      <c r="AB269" s="243"/>
      <c r="AC269" s="243"/>
      <c r="AD269" s="243"/>
      <c r="AE269" s="243"/>
      <c r="AF269" s="243"/>
      <c r="AG269" s="243"/>
      <c r="AH269" s="243"/>
      <c r="AI269" s="243"/>
      <c r="AJ269" s="243"/>
      <c r="AK269" s="243"/>
    </row>
    <row r="270">
      <c r="A270" s="243"/>
      <c r="B270" s="243"/>
      <c r="C270" s="243"/>
      <c r="D270" s="243"/>
      <c r="E270" s="243"/>
      <c r="F270" s="243"/>
      <c r="G270" s="243"/>
      <c r="H270" s="243"/>
      <c r="I270" s="15"/>
      <c r="J270" s="243"/>
      <c r="K270" s="243"/>
      <c r="L270" s="243"/>
      <c r="M270" s="243"/>
      <c r="N270" s="243"/>
      <c r="O270" s="243"/>
      <c r="P270" s="243"/>
      <c r="Q270" s="243"/>
      <c r="R270" s="243"/>
      <c r="S270" s="243"/>
      <c r="T270" s="243"/>
      <c r="U270" s="243"/>
      <c r="V270" s="243"/>
      <c r="W270" s="274"/>
      <c r="X270" s="243"/>
      <c r="Y270" s="243"/>
      <c r="Z270" s="243"/>
      <c r="AA270" s="243"/>
      <c r="AB270" s="243"/>
      <c r="AC270" s="243"/>
      <c r="AD270" s="243"/>
      <c r="AE270" s="243"/>
      <c r="AF270" s="243"/>
      <c r="AG270" s="243"/>
      <c r="AH270" s="243"/>
      <c r="AI270" s="243"/>
      <c r="AJ270" s="243"/>
      <c r="AK270" s="243"/>
    </row>
    <row r="271">
      <c r="A271" s="243"/>
      <c r="B271" s="243"/>
      <c r="C271" s="243"/>
      <c r="D271" s="243"/>
      <c r="E271" s="243"/>
      <c r="F271" s="243"/>
      <c r="G271" s="243"/>
      <c r="H271" s="243"/>
      <c r="I271" s="15"/>
      <c r="J271" s="243"/>
      <c r="K271" s="243"/>
      <c r="L271" s="243"/>
      <c r="M271" s="243"/>
      <c r="N271" s="243"/>
      <c r="O271" s="243"/>
      <c r="P271" s="243"/>
      <c r="Q271" s="243"/>
      <c r="R271" s="243"/>
      <c r="S271" s="243"/>
      <c r="T271" s="243"/>
      <c r="U271" s="243"/>
      <c r="V271" s="243"/>
      <c r="W271" s="274"/>
      <c r="X271" s="243"/>
      <c r="Y271" s="243"/>
      <c r="Z271" s="243"/>
      <c r="AA271" s="243"/>
      <c r="AB271" s="243"/>
      <c r="AC271" s="243"/>
      <c r="AD271" s="243"/>
      <c r="AE271" s="243"/>
      <c r="AF271" s="243"/>
      <c r="AG271" s="243"/>
      <c r="AH271" s="243"/>
      <c r="AI271" s="243"/>
      <c r="AJ271" s="243"/>
      <c r="AK271" s="243"/>
    </row>
    <row r="272">
      <c r="A272" s="243"/>
      <c r="B272" s="243"/>
      <c r="C272" s="243"/>
      <c r="D272" s="243"/>
      <c r="E272" s="243"/>
      <c r="F272" s="243"/>
      <c r="G272" s="243"/>
      <c r="H272" s="243"/>
      <c r="I272" s="15"/>
      <c r="J272" s="243"/>
      <c r="K272" s="243"/>
      <c r="L272" s="243"/>
      <c r="M272" s="243"/>
      <c r="N272" s="243"/>
      <c r="O272" s="243"/>
      <c r="P272" s="243"/>
      <c r="Q272" s="243"/>
      <c r="R272" s="243"/>
      <c r="S272" s="243"/>
      <c r="T272" s="243"/>
      <c r="U272" s="243"/>
      <c r="V272" s="243"/>
      <c r="W272" s="274"/>
      <c r="X272" s="243"/>
      <c r="Y272" s="243"/>
      <c r="Z272" s="243"/>
      <c r="AA272" s="243"/>
      <c r="AB272" s="243"/>
      <c r="AC272" s="243"/>
      <c r="AD272" s="243"/>
      <c r="AE272" s="243"/>
      <c r="AF272" s="243"/>
      <c r="AG272" s="243"/>
      <c r="AH272" s="243"/>
      <c r="AI272" s="243"/>
      <c r="AJ272" s="243"/>
      <c r="AK272" s="243"/>
    </row>
    <row r="273">
      <c r="A273" s="243"/>
      <c r="B273" s="243"/>
      <c r="C273" s="243"/>
      <c r="D273" s="243"/>
      <c r="E273" s="243"/>
      <c r="F273" s="243"/>
      <c r="G273" s="243"/>
      <c r="H273" s="243"/>
      <c r="I273" s="15"/>
      <c r="J273" s="243"/>
      <c r="K273" s="243"/>
      <c r="L273" s="243"/>
      <c r="M273" s="243"/>
      <c r="N273" s="243"/>
      <c r="O273" s="243"/>
      <c r="P273" s="243"/>
      <c r="Q273" s="243"/>
      <c r="R273" s="243"/>
      <c r="S273" s="243"/>
      <c r="T273" s="243"/>
      <c r="U273" s="243"/>
      <c r="V273" s="243"/>
      <c r="W273" s="274"/>
      <c r="X273" s="243"/>
      <c r="Y273" s="243"/>
      <c r="Z273" s="243"/>
      <c r="AA273" s="243"/>
      <c r="AB273" s="243"/>
      <c r="AC273" s="243"/>
      <c r="AD273" s="243"/>
      <c r="AE273" s="243"/>
      <c r="AF273" s="243"/>
      <c r="AG273" s="243"/>
      <c r="AH273" s="243"/>
      <c r="AI273" s="243"/>
      <c r="AJ273" s="243"/>
      <c r="AK273" s="243"/>
    </row>
    <row r="274">
      <c r="A274" s="243"/>
      <c r="B274" s="243"/>
      <c r="C274" s="243"/>
      <c r="D274" s="243"/>
      <c r="E274" s="243"/>
      <c r="F274" s="243"/>
      <c r="G274" s="243"/>
      <c r="H274" s="243"/>
      <c r="I274" s="15"/>
      <c r="J274" s="243"/>
      <c r="K274" s="243"/>
      <c r="L274" s="243"/>
      <c r="M274" s="243"/>
      <c r="N274" s="243"/>
      <c r="O274" s="243"/>
      <c r="P274" s="243"/>
      <c r="Q274" s="243"/>
      <c r="R274" s="243"/>
      <c r="S274" s="243"/>
      <c r="T274" s="243"/>
      <c r="U274" s="243"/>
      <c r="V274" s="243"/>
      <c r="W274" s="274"/>
      <c r="X274" s="243"/>
      <c r="Y274" s="243"/>
      <c r="Z274" s="243"/>
      <c r="AA274" s="243"/>
      <c r="AB274" s="243"/>
      <c r="AC274" s="243"/>
      <c r="AD274" s="243"/>
      <c r="AE274" s="243"/>
      <c r="AF274" s="243"/>
      <c r="AG274" s="243"/>
      <c r="AH274" s="243"/>
      <c r="AI274" s="243"/>
      <c r="AJ274" s="243"/>
      <c r="AK274" s="243"/>
    </row>
    <row r="275">
      <c r="A275" s="243"/>
      <c r="B275" s="243"/>
      <c r="C275" s="243"/>
      <c r="D275" s="243"/>
      <c r="E275" s="243"/>
      <c r="F275" s="243"/>
      <c r="G275" s="243"/>
      <c r="H275" s="243"/>
      <c r="I275" s="15"/>
      <c r="J275" s="243"/>
      <c r="K275" s="243"/>
      <c r="L275" s="243"/>
      <c r="M275" s="243"/>
      <c r="N275" s="243"/>
      <c r="O275" s="243"/>
      <c r="P275" s="243"/>
      <c r="Q275" s="243"/>
      <c r="R275" s="243"/>
      <c r="S275" s="243"/>
      <c r="T275" s="243"/>
      <c r="U275" s="243"/>
      <c r="V275" s="243"/>
      <c r="W275" s="274"/>
      <c r="X275" s="243"/>
      <c r="Y275" s="243"/>
      <c r="Z275" s="243"/>
      <c r="AA275" s="243"/>
      <c r="AB275" s="243"/>
      <c r="AC275" s="243"/>
      <c r="AD275" s="243"/>
      <c r="AE275" s="243"/>
      <c r="AF275" s="243"/>
      <c r="AG275" s="243"/>
      <c r="AH275" s="243"/>
      <c r="AI275" s="243"/>
      <c r="AJ275" s="243"/>
      <c r="AK275" s="243"/>
    </row>
    <row r="276">
      <c r="A276" s="243"/>
      <c r="B276" s="243"/>
      <c r="C276" s="243"/>
      <c r="D276" s="243"/>
      <c r="E276" s="243"/>
      <c r="F276" s="243"/>
      <c r="G276" s="243"/>
      <c r="H276" s="243"/>
      <c r="I276" s="15"/>
      <c r="J276" s="243"/>
      <c r="K276" s="243"/>
      <c r="L276" s="243"/>
      <c r="M276" s="243"/>
      <c r="N276" s="243"/>
      <c r="O276" s="243"/>
      <c r="P276" s="243"/>
      <c r="Q276" s="243"/>
      <c r="R276" s="243"/>
      <c r="S276" s="243"/>
      <c r="T276" s="243"/>
      <c r="U276" s="243"/>
      <c r="V276" s="243"/>
      <c r="W276" s="274"/>
      <c r="X276" s="243"/>
      <c r="Y276" s="243"/>
      <c r="Z276" s="243"/>
      <c r="AA276" s="243"/>
      <c r="AB276" s="243"/>
      <c r="AC276" s="243"/>
      <c r="AD276" s="243"/>
      <c r="AE276" s="243"/>
      <c r="AF276" s="243"/>
      <c r="AG276" s="243"/>
      <c r="AH276" s="243"/>
      <c r="AI276" s="243"/>
      <c r="AJ276" s="243"/>
      <c r="AK276" s="243"/>
    </row>
    <row r="277">
      <c r="A277" s="243"/>
      <c r="B277" s="243"/>
      <c r="C277" s="243"/>
      <c r="D277" s="243"/>
      <c r="E277" s="243"/>
      <c r="F277" s="243"/>
      <c r="G277" s="243"/>
      <c r="H277" s="243"/>
      <c r="I277" s="15"/>
      <c r="J277" s="243"/>
      <c r="K277" s="243"/>
      <c r="L277" s="243"/>
      <c r="M277" s="243"/>
      <c r="N277" s="243"/>
      <c r="O277" s="243"/>
      <c r="P277" s="243"/>
      <c r="Q277" s="243"/>
      <c r="R277" s="243"/>
      <c r="S277" s="243"/>
      <c r="T277" s="243"/>
      <c r="U277" s="243"/>
      <c r="V277" s="243"/>
      <c r="W277" s="274"/>
      <c r="X277" s="243"/>
      <c r="Y277" s="243"/>
      <c r="Z277" s="243"/>
      <c r="AA277" s="243"/>
      <c r="AB277" s="243"/>
      <c r="AC277" s="243"/>
      <c r="AD277" s="243"/>
      <c r="AE277" s="243"/>
      <c r="AF277" s="243"/>
      <c r="AG277" s="243"/>
      <c r="AH277" s="243"/>
      <c r="AI277" s="243"/>
      <c r="AJ277" s="243"/>
      <c r="AK277" s="243"/>
    </row>
    <row r="278">
      <c r="A278" s="243"/>
      <c r="B278" s="243"/>
      <c r="C278" s="243"/>
      <c r="D278" s="243"/>
      <c r="E278" s="243"/>
      <c r="F278" s="243"/>
      <c r="G278" s="243"/>
      <c r="H278" s="243"/>
      <c r="I278" s="15"/>
      <c r="J278" s="243"/>
      <c r="K278" s="243"/>
      <c r="L278" s="243"/>
      <c r="M278" s="243"/>
      <c r="N278" s="243"/>
      <c r="O278" s="243"/>
      <c r="P278" s="243"/>
      <c r="Q278" s="243"/>
      <c r="R278" s="243"/>
      <c r="S278" s="243"/>
      <c r="T278" s="243"/>
      <c r="U278" s="243"/>
      <c r="V278" s="243"/>
      <c r="W278" s="274"/>
      <c r="X278" s="243"/>
      <c r="Y278" s="243"/>
      <c r="Z278" s="243"/>
      <c r="AA278" s="243"/>
      <c r="AB278" s="243"/>
      <c r="AC278" s="243"/>
      <c r="AD278" s="243"/>
      <c r="AE278" s="243"/>
      <c r="AF278" s="243"/>
      <c r="AG278" s="243"/>
      <c r="AH278" s="243"/>
      <c r="AI278" s="243"/>
      <c r="AJ278" s="243"/>
      <c r="AK278" s="243"/>
    </row>
    <row r="279">
      <c r="A279" s="243"/>
      <c r="B279" s="243"/>
      <c r="C279" s="243"/>
      <c r="D279" s="243"/>
      <c r="E279" s="243"/>
      <c r="F279" s="243"/>
      <c r="G279" s="243"/>
      <c r="H279" s="243"/>
      <c r="I279" s="15"/>
      <c r="J279" s="243"/>
      <c r="K279" s="243"/>
      <c r="L279" s="243"/>
      <c r="M279" s="243"/>
      <c r="N279" s="243"/>
      <c r="O279" s="243"/>
      <c r="P279" s="243"/>
      <c r="Q279" s="243"/>
      <c r="R279" s="243"/>
      <c r="S279" s="243"/>
      <c r="T279" s="243"/>
      <c r="U279" s="243"/>
      <c r="V279" s="243"/>
      <c r="W279" s="274"/>
      <c r="X279" s="243"/>
      <c r="Y279" s="243"/>
      <c r="Z279" s="243"/>
      <c r="AA279" s="243"/>
      <c r="AB279" s="243"/>
      <c r="AC279" s="243"/>
      <c r="AD279" s="243"/>
      <c r="AE279" s="243"/>
      <c r="AF279" s="243"/>
      <c r="AG279" s="243"/>
      <c r="AH279" s="243"/>
      <c r="AI279" s="243"/>
      <c r="AJ279" s="243"/>
      <c r="AK279" s="243"/>
    </row>
    <row r="280">
      <c r="A280" s="243"/>
      <c r="B280" s="243"/>
      <c r="C280" s="243"/>
      <c r="D280" s="243"/>
      <c r="E280" s="243"/>
      <c r="F280" s="243"/>
      <c r="G280" s="243"/>
      <c r="H280" s="243"/>
      <c r="I280" s="15"/>
      <c r="J280" s="243"/>
      <c r="K280" s="243"/>
      <c r="L280" s="243"/>
      <c r="M280" s="243"/>
      <c r="N280" s="243"/>
      <c r="O280" s="243"/>
      <c r="P280" s="243"/>
      <c r="Q280" s="243"/>
      <c r="R280" s="243"/>
      <c r="S280" s="243"/>
      <c r="T280" s="243"/>
      <c r="U280" s="243"/>
      <c r="V280" s="243"/>
      <c r="W280" s="274"/>
      <c r="X280" s="243"/>
      <c r="Y280" s="243"/>
      <c r="Z280" s="243"/>
      <c r="AA280" s="243"/>
      <c r="AB280" s="243"/>
      <c r="AC280" s="243"/>
      <c r="AD280" s="243"/>
      <c r="AE280" s="243"/>
      <c r="AF280" s="243"/>
      <c r="AG280" s="243"/>
      <c r="AH280" s="243"/>
      <c r="AI280" s="243"/>
      <c r="AJ280" s="243"/>
      <c r="AK280" s="243"/>
    </row>
    <row r="281">
      <c r="A281" s="243"/>
      <c r="B281" s="243"/>
      <c r="C281" s="243"/>
      <c r="D281" s="243"/>
      <c r="E281" s="243"/>
      <c r="F281" s="243"/>
      <c r="G281" s="243"/>
      <c r="H281" s="243"/>
      <c r="I281" s="15"/>
      <c r="J281" s="243"/>
      <c r="K281" s="243"/>
      <c r="L281" s="243"/>
      <c r="M281" s="243"/>
      <c r="N281" s="243"/>
      <c r="O281" s="243"/>
      <c r="P281" s="243"/>
      <c r="Q281" s="243"/>
      <c r="R281" s="243"/>
      <c r="S281" s="243"/>
      <c r="T281" s="243"/>
      <c r="U281" s="243"/>
      <c r="V281" s="243"/>
      <c r="W281" s="274"/>
      <c r="X281" s="243"/>
      <c r="Y281" s="243"/>
      <c r="Z281" s="243"/>
      <c r="AA281" s="243"/>
      <c r="AB281" s="243"/>
      <c r="AC281" s="243"/>
      <c r="AD281" s="243"/>
      <c r="AE281" s="243"/>
      <c r="AF281" s="243"/>
      <c r="AG281" s="243"/>
      <c r="AH281" s="243"/>
      <c r="AI281" s="243"/>
      <c r="AJ281" s="243"/>
      <c r="AK281" s="243"/>
    </row>
    <row r="282">
      <c r="A282" s="243"/>
      <c r="B282" s="243"/>
      <c r="C282" s="243"/>
      <c r="D282" s="243"/>
      <c r="E282" s="243"/>
      <c r="F282" s="243"/>
      <c r="G282" s="243"/>
      <c r="H282" s="243"/>
      <c r="I282" s="15"/>
      <c r="J282" s="243"/>
      <c r="K282" s="243"/>
      <c r="L282" s="243"/>
      <c r="M282" s="243"/>
      <c r="N282" s="243"/>
      <c r="O282" s="243"/>
      <c r="P282" s="243"/>
      <c r="Q282" s="243"/>
      <c r="R282" s="243"/>
      <c r="S282" s="243"/>
      <c r="T282" s="243"/>
      <c r="U282" s="243"/>
      <c r="V282" s="243"/>
      <c r="W282" s="274"/>
      <c r="X282" s="243"/>
      <c r="Y282" s="243"/>
      <c r="Z282" s="243"/>
      <c r="AA282" s="243"/>
      <c r="AB282" s="243"/>
      <c r="AC282" s="243"/>
      <c r="AD282" s="243"/>
      <c r="AE282" s="243"/>
      <c r="AF282" s="243"/>
      <c r="AG282" s="243"/>
      <c r="AH282" s="243"/>
      <c r="AI282" s="243"/>
      <c r="AJ282" s="243"/>
      <c r="AK282" s="243"/>
    </row>
    <row r="283">
      <c r="A283" s="243"/>
      <c r="B283" s="243"/>
      <c r="C283" s="243"/>
      <c r="D283" s="243"/>
      <c r="E283" s="243"/>
      <c r="F283" s="243"/>
      <c r="G283" s="243"/>
      <c r="H283" s="243"/>
      <c r="I283" s="15"/>
      <c r="J283" s="243"/>
      <c r="K283" s="243"/>
      <c r="L283" s="243"/>
      <c r="M283" s="243"/>
      <c r="N283" s="243"/>
      <c r="O283" s="243"/>
      <c r="P283" s="243"/>
      <c r="Q283" s="243"/>
      <c r="R283" s="243"/>
      <c r="S283" s="243"/>
      <c r="T283" s="243"/>
      <c r="U283" s="243"/>
      <c r="V283" s="243"/>
      <c r="W283" s="274"/>
      <c r="X283" s="243"/>
      <c r="Y283" s="243"/>
      <c r="Z283" s="243"/>
      <c r="AA283" s="243"/>
      <c r="AB283" s="243"/>
      <c r="AC283" s="243"/>
      <c r="AD283" s="243"/>
      <c r="AE283" s="243"/>
      <c r="AF283" s="243"/>
      <c r="AG283" s="243"/>
      <c r="AH283" s="243"/>
      <c r="AI283" s="243"/>
      <c r="AJ283" s="243"/>
      <c r="AK283" s="243"/>
    </row>
    <row r="284">
      <c r="A284" s="243"/>
      <c r="B284" s="243"/>
      <c r="C284" s="243"/>
      <c r="D284" s="243"/>
      <c r="E284" s="243"/>
      <c r="F284" s="243"/>
      <c r="G284" s="243"/>
      <c r="H284" s="243"/>
      <c r="I284" s="15"/>
      <c r="J284" s="243"/>
      <c r="K284" s="243"/>
      <c r="L284" s="243"/>
      <c r="M284" s="243"/>
      <c r="N284" s="243"/>
      <c r="O284" s="243"/>
      <c r="P284" s="243"/>
      <c r="Q284" s="243"/>
      <c r="R284" s="243"/>
      <c r="S284" s="243"/>
      <c r="T284" s="243"/>
      <c r="U284" s="243"/>
      <c r="V284" s="243"/>
      <c r="W284" s="274"/>
      <c r="X284" s="243"/>
      <c r="Y284" s="243"/>
      <c r="Z284" s="243"/>
      <c r="AA284" s="243"/>
      <c r="AB284" s="243"/>
      <c r="AC284" s="243"/>
      <c r="AD284" s="243"/>
      <c r="AE284" s="243"/>
      <c r="AF284" s="243"/>
      <c r="AG284" s="243"/>
      <c r="AH284" s="243"/>
      <c r="AI284" s="243"/>
      <c r="AJ284" s="243"/>
      <c r="AK284" s="243"/>
    </row>
    <row r="285">
      <c r="A285" s="243"/>
      <c r="B285" s="243"/>
      <c r="C285" s="243"/>
      <c r="D285" s="243"/>
      <c r="E285" s="243"/>
      <c r="F285" s="243"/>
      <c r="G285" s="243"/>
      <c r="H285" s="243"/>
      <c r="I285" s="15"/>
      <c r="J285" s="243"/>
      <c r="K285" s="243"/>
      <c r="L285" s="243"/>
      <c r="M285" s="243"/>
      <c r="N285" s="243"/>
      <c r="O285" s="243"/>
      <c r="P285" s="243"/>
      <c r="Q285" s="243"/>
      <c r="R285" s="243"/>
      <c r="S285" s="243"/>
      <c r="T285" s="243"/>
      <c r="U285" s="243"/>
      <c r="V285" s="243"/>
      <c r="W285" s="274"/>
      <c r="X285" s="243"/>
      <c r="Y285" s="243"/>
      <c r="Z285" s="243"/>
      <c r="AA285" s="243"/>
      <c r="AB285" s="243"/>
      <c r="AC285" s="243"/>
      <c r="AD285" s="243"/>
      <c r="AE285" s="243"/>
      <c r="AF285" s="243"/>
      <c r="AG285" s="243"/>
      <c r="AH285" s="243"/>
      <c r="AI285" s="243"/>
      <c r="AJ285" s="243"/>
      <c r="AK285" s="243"/>
    </row>
    <row r="286">
      <c r="A286" s="243"/>
      <c r="B286" s="243"/>
      <c r="C286" s="243"/>
      <c r="D286" s="243"/>
      <c r="E286" s="243"/>
      <c r="F286" s="243"/>
      <c r="G286" s="243"/>
      <c r="H286" s="243"/>
      <c r="I286" s="15"/>
      <c r="J286" s="243"/>
      <c r="K286" s="243"/>
      <c r="L286" s="243"/>
      <c r="M286" s="243"/>
      <c r="N286" s="243"/>
      <c r="O286" s="243"/>
      <c r="P286" s="243"/>
      <c r="Q286" s="243"/>
      <c r="R286" s="243"/>
      <c r="S286" s="243"/>
      <c r="T286" s="243"/>
      <c r="U286" s="243"/>
      <c r="V286" s="243"/>
      <c r="W286" s="274"/>
      <c r="X286" s="243"/>
      <c r="Y286" s="243"/>
      <c r="Z286" s="243"/>
      <c r="AA286" s="243"/>
      <c r="AB286" s="243"/>
      <c r="AC286" s="243"/>
      <c r="AD286" s="243"/>
      <c r="AE286" s="243"/>
      <c r="AF286" s="243"/>
      <c r="AG286" s="243"/>
      <c r="AH286" s="243"/>
      <c r="AI286" s="243"/>
      <c r="AJ286" s="243"/>
      <c r="AK286" s="243"/>
    </row>
    <row r="287">
      <c r="A287" s="243"/>
      <c r="B287" s="243"/>
      <c r="C287" s="243"/>
      <c r="D287" s="243"/>
      <c r="E287" s="243"/>
      <c r="F287" s="243"/>
      <c r="G287" s="243"/>
      <c r="H287" s="243"/>
      <c r="I287" s="15"/>
      <c r="J287" s="243"/>
      <c r="K287" s="243"/>
      <c r="L287" s="243"/>
      <c r="M287" s="243"/>
      <c r="N287" s="243"/>
      <c r="O287" s="243"/>
      <c r="P287" s="243"/>
      <c r="Q287" s="243"/>
      <c r="R287" s="243"/>
      <c r="S287" s="243"/>
      <c r="T287" s="243"/>
      <c r="U287" s="243"/>
      <c r="V287" s="243"/>
      <c r="W287" s="274"/>
      <c r="X287" s="243"/>
      <c r="Y287" s="243"/>
      <c r="Z287" s="243"/>
      <c r="AA287" s="243"/>
      <c r="AB287" s="243"/>
      <c r="AC287" s="243"/>
      <c r="AD287" s="243"/>
      <c r="AE287" s="243"/>
      <c r="AF287" s="243"/>
      <c r="AG287" s="243"/>
      <c r="AH287" s="243"/>
      <c r="AI287" s="243"/>
      <c r="AJ287" s="243"/>
      <c r="AK287" s="243"/>
    </row>
    <row r="288">
      <c r="A288" s="243"/>
      <c r="B288" s="243"/>
      <c r="C288" s="243"/>
      <c r="D288" s="243"/>
      <c r="E288" s="243"/>
      <c r="F288" s="243"/>
      <c r="G288" s="243"/>
      <c r="H288" s="243"/>
      <c r="I288" s="15"/>
      <c r="J288" s="243"/>
      <c r="K288" s="243"/>
      <c r="L288" s="243"/>
      <c r="M288" s="243"/>
      <c r="N288" s="243"/>
      <c r="O288" s="243"/>
      <c r="P288" s="243"/>
      <c r="Q288" s="243"/>
      <c r="R288" s="243"/>
      <c r="S288" s="243"/>
      <c r="T288" s="243"/>
      <c r="U288" s="243"/>
      <c r="V288" s="243"/>
      <c r="W288" s="274"/>
      <c r="X288" s="243"/>
      <c r="Y288" s="243"/>
      <c r="Z288" s="243"/>
      <c r="AA288" s="243"/>
      <c r="AB288" s="243"/>
      <c r="AC288" s="243"/>
      <c r="AD288" s="243"/>
      <c r="AE288" s="243"/>
      <c r="AF288" s="243"/>
      <c r="AG288" s="243"/>
      <c r="AH288" s="243"/>
      <c r="AI288" s="243"/>
      <c r="AJ288" s="243"/>
      <c r="AK288" s="243"/>
    </row>
    <row r="289">
      <c r="A289" s="243"/>
      <c r="B289" s="243"/>
      <c r="C289" s="243"/>
      <c r="D289" s="243"/>
      <c r="E289" s="243"/>
      <c r="F289" s="243"/>
      <c r="G289" s="243"/>
      <c r="H289" s="243"/>
      <c r="I289" s="15"/>
      <c r="J289" s="243"/>
      <c r="K289" s="243"/>
      <c r="L289" s="243"/>
      <c r="M289" s="243"/>
      <c r="N289" s="243"/>
      <c r="O289" s="243"/>
      <c r="P289" s="243"/>
      <c r="Q289" s="243"/>
      <c r="R289" s="243"/>
      <c r="S289" s="243"/>
      <c r="T289" s="243"/>
      <c r="U289" s="243"/>
      <c r="V289" s="243"/>
      <c r="W289" s="274"/>
      <c r="X289" s="243"/>
      <c r="Y289" s="243"/>
      <c r="Z289" s="243"/>
      <c r="AA289" s="243"/>
      <c r="AB289" s="243"/>
      <c r="AC289" s="243"/>
      <c r="AD289" s="243"/>
      <c r="AE289" s="243"/>
      <c r="AF289" s="243"/>
      <c r="AG289" s="243"/>
      <c r="AH289" s="243"/>
      <c r="AI289" s="243"/>
      <c r="AJ289" s="243"/>
      <c r="AK289" s="243"/>
    </row>
    <row r="290">
      <c r="A290" s="243"/>
      <c r="B290" s="243"/>
      <c r="C290" s="243"/>
      <c r="D290" s="243"/>
      <c r="E290" s="243"/>
      <c r="F290" s="243"/>
      <c r="G290" s="243"/>
      <c r="H290" s="243"/>
      <c r="I290" s="15"/>
      <c r="J290" s="243"/>
      <c r="K290" s="243"/>
      <c r="L290" s="243"/>
      <c r="M290" s="243"/>
      <c r="N290" s="243"/>
      <c r="O290" s="243"/>
      <c r="P290" s="243"/>
      <c r="Q290" s="243"/>
      <c r="R290" s="243"/>
      <c r="S290" s="243"/>
      <c r="T290" s="243"/>
      <c r="U290" s="243"/>
      <c r="V290" s="243"/>
      <c r="W290" s="274"/>
      <c r="X290" s="243"/>
      <c r="Y290" s="243"/>
      <c r="Z290" s="243"/>
      <c r="AA290" s="243"/>
      <c r="AB290" s="243"/>
      <c r="AC290" s="243"/>
      <c r="AD290" s="243"/>
      <c r="AE290" s="243"/>
      <c r="AF290" s="243"/>
      <c r="AG290" s="243"/>
      <c r="AH290" s="243"/>
      <c r="AI290" s="243"/>
      <c r="AJ290" s="243"/>
      <c r="AK290" s="243"/>
    </row>
    <row r="291">
      <c r="A291" s="243"/>
      <c r="B291" s="243"/>
      <c r="C291" s="243"/>
      <c r="D291" s="243"/>
      <c r="E291" s="243"/>
      <c r="F291" s="243"/>
      <c r="G291" s="243"/>
      <c r="H291" s="243"/>
      <c r="I291" s="15"/>
      <c r="J291" s="243"/>
      <c r="K291" s="243"/>
      <c r="L291" s="243"/>
      <c r="M291" s="243"/>
      <c r="N291" s="243"/>
      <c r="O291" s="243"/>
      <c r="P291" s="243"/>
      <c r="Q291" s="243"/>
      <c r="R291" s="243"/>
      <c r="S291" s="243"/>
      <c r="T291" s="243"/>
      <c r="U291" s="243"/>
      <c r="V291" s="243"/>
      <c r="W291" s="274"/>
      <c r="X291" s="243"/>
      <c r="Y291" s="243"/>
      <c r="Z291" s="243"/>
      <c r="AA291" s="243"/>
      <c r="AB291" s="243"/>
      <c r="AC291" s="243"/>
      <c r="AD291" s="243"/>
      <c r="AE291" s="243"/>
      <c r="AF291" s="243"/>
      <c r="AG291" s="243"/>
      <c r="AH291" s="243"/>
      <c r="AI291" s="243"/>
      <c r="AJ291" s="243"/>
      <c r="AK291" s="243"/>
    </row>
    <row r="292">
      <c r="A292" s="243"/>
      <c r="B292" s="243"/>
      <c r="C292" s="243"/>
      <c r="D292" s="243"/>
      <c r="E292" s="243"/>
      <c r="F292" s="243"/>
      <c r="G292" s="243"/>
      <c r="H292" s="243"/>
      <c r="I292" s="15"/>
      <c r="J292" s="243"/>
      <c r="K292" s="243"/>
      <c r="L292" s="243"/>
      <c r="M292" s="243"/>
      <c r="N292" s="243"/>
      <c r="O292" s="243"/>
      <c r="P292" s="243"/>
      <c r="Q292" s="243"/>
      <c r="R292" s="243"/>
      <c r="S292" s="243"/>
      <c r="T292" s="243"/>
      <c r="U292" s="243"/>
      <c r="V292" s="243"/>
      <c r="W292" s="274"/>
      <c r="X292" s="243"/>
      <c r="Y292" s="243"/>
      <c r="Z292" s="243"/>
      <c r="AA292" s="243"/>
      <c r="AB292" s="243"/>
      <c r="AC292" s="243"/>
      <c r="AD292" s="243"/>
      <c r="AE292" s="243"/>
      <c r="AF292" s="243"/>
      <c r="AG292" s="243"/>
      <c r="AH292" s="243"/>
      <c r="AI292" s="243"/>
      <c r="AJ292" s="243"/>
      <c r="AK292" s="243"/>
    </row>
    <row r="293">
      <c r="A293" s="243"/>
      <c r="B293" s="243"/>
      <c r="C293" s="243"/>
      <c r="D293" s="243"/>
      <c r="E293" s="243"/>
      <c r="F293" s="243"/>
      <c r="G293" s="243"/>
      <c r="H293" s="243"/>
      <c r="I293" s="15"/>
      <c r="J293" s="243"/>
      <c r="K293" s="243"/>
      <c r="L293" s="243"/>
      <c r="M293" s="243"/>
      <c r="N293" s="243"/>
      <c r="O293" s="243"/>
      <c r="P293" s="243"/>
      <c r="Q293" s="243"/>
      <c r="R293" s="243"/>
      <c r="S293" s="243"/>
      <c r="T293" s="243"/>
      <c r="U293" s="243"/>
      <c r="V293" s="243"/>
      <c r="W293" s="274"/>
      <c r="X293" s="243"/>
      <c r="Y293" s="243"/>
      <c r="Z293" s="243"/>
      <c r="AA293" s="243"/>
      <c r="AB293" s="243"/>
      <c r="AC293" s="243"/>
      <c r="AD293" s="243"/>
      <c r="AE293" s="243"/>
      <c r="AF293" s="243"/>
      <c r="AG293" s="243"/>
      <c r="AH293" s="243"/>
      <c r="AI293" s="243"/>
      <c r="AJ293" s="243"/>
      <c r="AK293" s="243"/>
    </row>
    <row r="294">
      <c r="A294" s="243"/>
      <c r="B294" s="243"/>
      <c r="C294" s="243"/>
      <c r="D294" s="243"/>
      <c r="E294" s="243"/>
      <c r="F294" s="243"/>
      <c r="G294" s="243"/>
      <c r="H294" s="243"/>
      <c r="I294" s="15"/>
      <c r="J294" s="243"/>
      <c r="K294" s="243"/>
      <c r="L294" s="243"/>
      <c r="M294" s="243"/>
      <c r="N294" s="243"/>
      <c r="O294" s="243"/>
      <c r="P294" s="243"/>
      <c r="Q294" s="243"/>
      <c r="R294" s="243"/>
      <c r="S294" s="243"/>
      <c r="T294" s="243"/>
      <c r="U294" s="243"/>
      <c r="V294" s="243"/>
      <c r="W294" s="274"/>
      <c r="X294" s="243"/>
      <c r="Y294" s="243"/>
      <c r="Z294" s="243"/>
      <c r="AA294" s="243"/>
      <c r="AB294" s="243"/>
      <c r="AC294" s="243"/>
      <c r="AD294" s="243"/>
      <c r="AE294" s="243"/>
      <c r="AF294" s="243"/>
      <c r="AG294" s="243"/>
      <c r="AH294" s="243"/>
      <c r="AI294" s="243"/>
      <c r="AJ294" s="243"/>
      <c r="AK294" s="243"/>
    </row>
    <row r="295">
      <c r="A295" s="243"/>
      <c r="B295" s="243"/>
      <c r="C295" s="243"/>
      <c r="D295" s="243"/>
      <c r="E295" s="243"/>
      <c r="F295" s="243"/>
      <c r="G295" s="243"/>
      <c r="H295" s="243"/>
      <c r="I295" s="15"/>
      <c r="J295" s="243"/>
      <c r="K295" s="243"/>
      <c r="L295" s="243"/>
      <c r="M295" s="243"/>
      <c r="N295" s="243"/>
      <c r="O295" s="243"/>
      <c r="P295" s="243"/>
      <c r="Q295" s="243"/>
      <c r="R295" s="243"/>
      <c r="S295" s="243"/>
      <c r="T295" s="243"/>
      <c r="U295" s="243"/>
      <c r="V295" s="243"/>
      <c r="W295" s="274"/>
      <c r="X295" s="243"/>
      <c r="Y295" s="243"/>
      <c r="Z295" s="243"/>
      <c r="AA295" s="243"/>
      <c r="AB295" s="243"/>
      <c r="AC295" s="243"/>
      <c r="AD295" s="243"/>
      <c r="AE295" s="243"/>
      <c r="AF295" s="243"/>
      <c r="AG295" s="243"/>
      <c r="AH295" s="243"/>
      <c r="AI295" s="243"/>
      <c r="AJ295" s="243"/>
      <c r="AK295" s="243"/>
    </row>
    <row r="296">
      <c r="A296" s="243"/>
      <c r="B296" s="243"/>
      <c r="C296" s="243"/>
      <c r="D296" s="243"/>
      <c r="E296" s="243"/>
      <c r="F296" s="243"/>
      <c r="G296" s="243"/>
      <c r="H296" s="243"/>
      <c r="I296" s="15"/>
      <c r="J296" s="243"/>
      <c r="K296" s="243"/>
      <c r="L296" s="243"/>
      <c r="M296" s="243"/>
      <c r="N296" s="243"/>
      <c r="O296" s="243"/>
      <c r="P296" s="243"/>
      <c r="Q296" s="243"/>
      <c r="R296" s="243"/>
      <c r="S296" s="243"/>
      <c r="T296" s="243"/>
      <c r="U296" s="243"/>
      <c r="V296" s="243"/>
      <c r="W296" s="274"/>
      <c r="X296" s="243"/>
      <c r="Y296" s="243"/>
      <c r="Z296" s="243"/>
      <c r="AA296" s="243"/>
      <c r="AB296" s="243"/>
      <c r="AC296" s="243"/>
      <c r="AD296" s="243"/>
      <c r="AE296" s="243"/>
      <c r="AF296" s="243"/>
      <c r="AG296" s="243"/>
      <c r="AH296" s="243"/>
      <c r="AI296" s="243"/>
      <c r="AJ296" s="243"/>
      <c r="AK296" s="243"/>
    </row>
    <row r="297">
      <c r="A297" s="243"/>
      <c r="B297" s="243"/>
      <c r="C297" s="243"/>
      <c r="D297" s="243"/>
      <c r="E297" s="243"/>
      <c r="F297" s="243"/>
      <c r="G297" s="243"/>
      <c r="H297" s="243"/>
      <c r="I297" s="15"/>
      <c r="J297" s="243"/>
      <c r="K297" s="243"/>
      <c r="L297" s="243"/>
      <c r="M297" s="243"/>
      <c r="N297" s="243"/>
      <c r="O297" s="243"/>
      <c r="P297" s="243"/>
      <c r="Q297" s="243"/>
      <c r="R297" s="243"/>
      <c r="S297" s="243"/>
      <c r="T297" s="243"/>
      <c r="U297" s="243"/>
      <c r="V297" s="243"/>
      <c r="W297" s="274"/>
      <c r="X297" s="243"/>
      <c r="Y297" s="243"/>
      <c r="Z297" s="243"/>
      <c r="AA297" s="243"/>
      <c r="AB297" s="243"/>
      <c r="AC297" s="243"/>
      <c r="AD297" s="243"/>
      <c r="AE297" s="243"/>
      <c r="AF297" s="243"/>
      <c r="AG297" s="243"/>
      <c r="AH297" s="243"/>
      <c r="AI297" s="243"/>
      <c r="AJ297" s="243"/>
      <c r="AK297" s="243"/>
    </row>
    <row r="298">
      <c r="A298" s="243"/>
      <c r="B298" s="243"/>
      <c r="C298" s="243"/>
      <c r="D298" s="243"/>
      <c r="E298" s="243"/>
      <c r="F298" s="243"/>
      <c r="G298" s="243"/>
      <c r="H298" s="243"/>
      <c r="I298" s="15"/>
      <c r="J298" s="243"/>
      <c r="K298" s="243"/>
      <c r="L298" s="243"/>
      <c r="M298" s="243"/>
      <c r="N298" s="243"/>
      <c r="O298" s="243"/>
      <c r="P298" s="243"/>
      <c r="Q298" s="243"/>
      <c r="R298" s="243"/>
      <c r="S298" s="243"/>
      <c r="T298" s="243"/>
      <c r="U298" s="243"/>
      <c r="V298" s="243"/>
      <c r="W298" s="274"/>
      <c r="X298" s="243"/>
      <c r="Y298" s="243"/>
      <c r="Z298" s="243"/>
      <c r="AA298" s="243"/>
      <c r="AB298" s="243"/>
      <c r="AC298" s="243"/>
      <c r="AD298" s="243"/>
      <c r="AE298" s="243"/>
      <c r="AF298" s="243"/>
      <c r="AG298" s="243"/>
      <c r="AH298" s="243"/>
      <c r="AI298" s="243"/>
      <c r="AJ298" s="243"/>
      <c r="AK298" s="243"/>
    </row>
    <row r="299">
      <c r="A299" s="243"/>
      <c r="B299" s="243"/>
      <c r="C299" s="243"/>
      <c r="D299" s="243"/>
      <c r="E299" s="243"/>
      <c r="F299" s="243"/>
      <c r="G299" s="243"/>
      <c r="H299" s="243"/>
      <c r="I299" s="15"/>
      <c r="J299" s="243"/>
      <c r="K299" s="243"/>
      <c r="L299" s="243"/>
      <c r="M299" s="243"/>
      <c r="N299" s="243"/>
      <c r="O299" s="243"/>
      <c r="P299" s="243"/>
      <c r="Q299" s="243"/>
      <c r="R299" s="243"/>
      <c r="S299" s="243"/>
      <c r="T299" s="243"/>
      <c r="U299" s="243"/>
      <c r="V299" s="243"/>
      <c r="W299" s="274"/>
      <c r="X299" s="243"/>
      <c r="Y299" s="243"/>
      <c r="Z299" s="243"/>
      <c r="AA299" s="243"/>
      <c r="AB299" s="243"/>
      <c r="AC299" s="243"/>
      <c r="AD299" s="243"/>
      <c r="AE299" s="243"/>
      <c r="AF299" s="243"/>
      <c r="AG299" s="243"/>
      <c r="AH299" s="243"/>
      <c r="AI299" s="243"/>
      <c r="AJ299" s="243"/>
      <c r="AK299" s="243"/>
    </row>
    <row r="300">
      <c r="A300" s="243"/>
      <c r="B300" s="243"/>
      <c r="C300" s="243"/>
      <c r="D300" s="243"/>
      <c r="E300" s="243"/>
      <c r="F300" s="243"/>
      <c r="G300" s="243"/>
      <c r="H300" s="243"/>
      <c r="I300" s="15"/>
      <c r="J300" s="243"/>
      <c r="K300" s="243"/>
      <c r="L300" s="243"/>
      <c r="M300" s="243"/>
      <c r="N300" s="243"/>
      <c r="O300" s="243"/>
      <c r="P300" s="243"/>
      <c r="Q300" s="243"/>
      <c r="R300" s="243"/>
      <c r="S300" s="243"/>
      <c r="T300" s="243"/>
      <c r="U300" s="243"/>
      <c r="V300" s="243"/>
      <c r="W300" s="274"/>
      <c r="X300" s="243"/>
      <c r="Y300" s="243"/>
      <c r="Z300" s="243"/>
      <c r="AA300" s="243"/>
      <c r="AB300" s="243"/>
      <c r="AC300" s="243"/>
      <c r="AD300" s="243"/>
      <c r="AE300" s="243"/>
      <c r="AF300" s="243"/>
      <c r="AG300" s="243"/>
      <c r="AH300" s="243"/>
      <c r="AI300" s="243"/>
      <c r="AJ300" s="243"/>
      <c r="AK300" s="243"/>
    </row>
    <row r="301">
      <c r="A301" s="243"/>
      <c r="B301" s="243"/>
      <c r="C301" s="243"/>
      <c r="D301" s="243"/>
      <c r="E301" s="243"/>
      <c r="F301" s="243"/>
      <c r="G301" s="243"/>
      <c r="H301" s="243"/>
      <c r="I301" s="15"/>
      <c r="J301" s="243"/>
      <c r="K301" s="243"/>
      <c r="L301" s="243"/>
      <c r="M301" s="243"/>
      <c r="N301" s="243"/>
      <c r="O301" s="243"/>
      <c r="P301" s="243"/>
      <c r="Q301" s="243"/>
      <c r="R301" s="243"/>
      <c r="S301" s="243"/>
      <c r="T301" s="243"/>
      <c r="U301" s="243"/>
      <c r="V301" s="243"/>
      <c r="W301" s="274"/>
      <c r="X301" s="243"/>
      <c r="Y301" s="243"/>
      <c r="Z301" s="243"/>
      <c r="AA301" s="243"/>
      <c r="AB301" s="243"/>
      <c r="AC301" s="243"/>
      <c r="AD301" s="243"/>
      <c r="AE301" s="243"/>
      <c r="AF301" s="243"/>
      <c r="AG301" s="243"/>
      <c r="AH301" s="243"/>
      <c r="AI301" s="243"/>
      <c r="AJ301" s="243"/>
      <c r="AK301" s="243"/>
    </row>
    <row r="302">
      <c r="A302" s="243"/>
      <c r="B302" s="243"/>
      <c r="C302" s="243"/>
      <c r="D302" s="243"/>
      <c r="E302" s="243"/>
      <c r="F302" s="243"/>
      <c r="G302" s="243"/>
      <c r="H302" s="243"/>
      <c r="I302" s="15"/>
      <c r="J302" s="243"/>
      <c r="K302" s="243"/>
      <c r="L302" s="243"/>
      <c r="M302" s="243"/>
      <c r="N302" s="243"/>
      <c r="O302" s="243"/>
      <c r="P302" s="243"/>
      <c r="Q302" s="243"/>
      <c r="R302" s="243"/>
      <c r="S302" s="243"/>
      <c r="T302" s="243"/>
      <c r="U302" s="243"/>
      <c r="V302" s="243"/>
      <c r="W302" s="274"/>
      <c r="X302" s="243"/>
      <c r="Y302" s="243"/>
      <c r="Z302" s="243"/>
      <c r="AA302" s="243"/>
      <c r="AB302" s="243"/>
      <c r="AC302" s="243"/>
      <c r="AD302" s="243"/>
      <c r="AE302" s="243"/>
      <c r="AF302" s="243"/>
      <c r="AG302" s="243"/>
      <c r="AH302" s="243"/>
      <c r="AI302" s="243"/>
      <c r="AJ302" s="243"/>
      <c r="AK302" s="243"/>
    </row>
    <row r="303">
      <c r="A303" s="243"/>
      <c r="B303" s="243"/>
      <c r="C303" s="243"/>
      <c r="D303" s="243"/>
      <c r="E303" s="243"/>
      <c r="F303" s="243"/>
      <c r="G303" s="243"/>
      <c r="H303" s="243"/>
      <c r="I303" s="15"/>
      <c r="J303" s="243"/>
      <c r="K303" s="243"/>
      <c r="L303" s="243"/>
      <c r="M303" s="243"/>
      <c r="N303" s="243"/>
      <c r="O303" s="243"/>
      <c r="P303" s="243"/>
      <c r="Q303" s="243"/>
      <c r="R303" s="243"/>
      <c r="S303" s="243"/>
      <c r="T303" s="243"/>
      <c r="U303" s="243"/>
      <c r="V303" s="243"/>
      <c r="W303" s="274"/>
      <c r="X303" s="243"/>
      <c r="Y303" s="243"/>
      <c r="Z303" s="243"/>
      <c r="AA303" s="243"/>
      <c r="AB303" s="243"/>
      <c r="AC303" s="243"/>
      <c r="AD303" s="243"/>
      <c r="AE303" s="243"/>
      <c r="AF303" s="243"/>
      <c r="AG303" s="243"/>
      <c r="AH303" s="243"/>
      <c r="AI303" s="243"/>
      <c r="AJ303" s="243"/>
      <c r="AK303" s="243"/>
    </row>
    <row r="304">
      <c r="A304" s="243"/>
      <c r="B304" s="243"/>
      <c r="C304" s="243"/>
      <c r="D304" s="243"/>
      <c r="E304" s="243"/>
      <c r="F304" s="243"/>
      <c r="G304" s="243"/>
      <c r="H304" s="243"/>
      <c r="I304" s="15"/>
      <c r="J304" s="243"/>
      <c r="K304" s="243"/>
      <c r="L304" s="243"/>
      <c r="M304" s="243"/>
      <c r="N304" s="243"/>
      <c r="O304" s="243"/>
      <c r="P304" s="243"/>
      <c r="Q304" s="243"/>
      <c r="R304" s="243"/>
      <c r="S304" s="243"/>
      <c r="T304" s="243"/>
      <c r="U304" s="243"/>
      <c r="V304" s="243"/>
      <c r="W304" s="274"/>
      <c r="X304" s="243"/>
      <c r="Y304" s="243"/>
      <c r="Z304" s="243"/>
      <c r="AA304" s="243"/>
      <c r="AB304" s="243"/>
      <c r="AC304" s="243"/>
      <c r="AD304" s="243"/>
      <c r="AE304" s="243"/>
      <c r="AF304" s="243"/>
      <c r="AG304" s="243"/>
      <c r="AH304" s="243"/>
      <c r="AI304" s="243"/>
      <c r="AJ304" s="243"/>
      <c r="AK304" s="243"/>
    </row>
    <row r="305">
      <c r="A305" s="243"/>
      <c r="B305" s="243"/>
      <c r="C305" s="243"/>
      <c r="D305" s="243"/>
      <c r="E305" s="243"/>
      <c r="F305" s="243"/>
      <c r="G305" s="243"/>
      <c r="H305" s="243"/>
      <c r="I305" s="15"/>
      <c r="J305" s="243"/>
      <c r="K305" s="243"/>
      <c r="L305" s="243"/>
      <c r="M305" s="243"/>
      <c r="N305" s="243"/>
      <c r="O305" s="243"/>
      <c r="P305" s="243"/>
      <c r="Q305" s="243"/>
      <c r="R305" s="243"/>
      <c r="S305" s="243"/>
      <c r="T305" s="243"/>
      <c r="U305" s="243"/>
      <c r="V305" s="243"/>
      <c r="W305" s="274"/>
      <c r="X305" s="243"/>
      <c r="Y305" s="243"/>
      <c r="Z305" s="243"/>
      <c r="AA305" s="243"/>
      <c r="AB305" s="243"/>
      <c r="AC305" s="243"/>
      <c r="AD305" s="243"/>
      <c r="AE305" s="243"/>
      <c r="AF305" s="243"/>
      <c r="AG305" s="243"/>
      <c r="AH305" s="243"/>
      <c r="AI305" s="243"/>
      <c r="AJ305" s="243"/>
      <c r="AK305" s="243"/>
    </row>
    <row r="306">
      <c r="A306" s="243"/>
      <c r="B306" s="243"/>
      <c r="C306" s="243"/>
      <c r="D306" s="243"/>
      <c r="E306" s="243"/>
      <c r="F306" s="243"/>
      <c r="G306" s="243"/>
      <c r="H306" s="243"/>
      <c r="I306" s="15"/>
      <c r="J306" s="243"/>
      <c r="K306" s="243"/>
      <c r="L306" s="243"/>
      <c r="M306" s="243"/>
      <c r="N306" s="243"/>
      <c r="O306" s="243"/>
      <c r="P306" s="243"/>
      <c r="Q306" s="243"/>
      <c r="R306" s="243"/>
      <c r="S306" s="243"/>
      <c r="T306" s="243"/>
      <c r="U306" s="243"/>
      <c r="V306" s="243"/>
      <c r="W306" s="274"/>
      <c r="X306" s="243"/>
      <c r="Y306" s="243"/>
      <c r="Z306" s="243"/>
      <c r="AA306" s="243"/>
      <c r="AB306" s="243"/>
      <c r="AC306" s="243"/>
      <c r="AD306" s="243"/>
      <c r="AE306" s="243"/>
      <c r="AF306" s="243"/>
      <c r="AG306" s="243"/>
      <c r="AH306" s="243"/>
      <c r="AI306" s="243"/>
      <c r="AJ306" s="243"/>
      <c r="AK306" s="243"/>
    </row>
    <row r="307">
      <c r="A307" s="243"/>
      <c r="B307" s="243"/>
      <c r="C307" s="243"/>
      <c r="D307" s="243"/>
      <c r="E307" s="243"/>
      <c r="F307" s="243"/>
      <c r="G307" s="243"/>
      <c r="H307" s="243"/>
      <c r="I307" s="15"/>
      <c r="J307" s="243"/>
      <c r="K307" s="243"/>
      <c r="L307" s="243"/>
      <c r="M307" s="243"/>
      <c r="N307" s="243"/>
      <c r="O307" s="243"/>
      <c r="P307" s="243"/>
      <c r="Q307" s="243"/>
      <c r="R307" s="243"/>
      <c r="S307" s="243"/>
      <c r="T307" s="243"/>
      <c r="U307" s="243"/>
      <c r="V307" s="243"/>
      <c r="W307" s="274"/>
      <c r="X307" s="243"/>
      <c r="Y307" s="243"/>
      <c r="Z307" s="243"/>
      <c r="AA307" s="243"/>
      <c r="AB307" s="243"/>
      <c r="AC307" s="243"/>
      <c r="AD307" s="243"/>
      <c r="AE307" s="243"/>
      <c r="AF307" s="243"/>
      <c r="AG307" s="243"/>
      <c r="AH307" s="243"/>
      <c r="AI307" s="243"/>
      <c r="AJ307" s="243"/>
      <c r="AK307" s="243"/>
    </row>
    <row r="308">
      <c r="A308" s="243"/>
      <c r="B308" s="243"/>
      <c r="C308" s="243"/>
      <c r="D308" s="243"/>
      <c r="E308" s="243"/>
      <c r="F308" s="243"/>
      <c r="G308" s="243"/>
      <c r="H308" s="243"/>
      <c r="I308" s="15"/>
      <c r="J308" s="243"/>
      <c r="K308" s="243"/>
      <c r="L308" s="243"/>
      <c r="M308" s="243"/>
      <c r="N308" s="243"/>
      <c r="O308" s="243"/>
      <c r="P308" s="243"/>
      <c r="Q308" s="243"/>
      <c r="R308" s="243"/>
      <c r="S308" s="243"/>
      <c r="T308" s="243"/>
      <c r="U308" s="243"/>
      <c r="V308" s="243"/>
      <c r="W308" s="274"/>
      <c r="X308" s="243"/>
      <c r="Y308" s="243"/>
      <c r="Z308" s="243"/>
      <c r="AA308" s="243"/>
      <c r="AB308" s="243"/>
      <c r="AC308" s="243"/>
      <c r="AD308" s="243"/>
      <c r="AE308" s="243"/>
      <c r="AF308" s="243"/>
      <c r="AG308" s="243"/>
      <c r="AH308" s="243"/>
      <c r="AI308" s="243"/>
      <c r="AJ308" s="243"/>
      <c r="AK308" s="243"/>
    </row>
    <row r="309">
      <c r="A309" s="243"/>
      <c r="B309" s="243"/>
      <c r="C309" s="243"/>
      <c r="D309" s="243"/>
      <c r="E309" s="243"/>
      <c r="F309" s="243"/>
      <c r="G309" s="243"/>
      <c r="H309" s="243"/>
      <c r="I309" s="15"/>
      <c r="J309" s="243"/>
      <c r="K309" s="243"/>
      <c r="L309" s="243"/>
      <c r="M309" s="243"/>
      <c r="N309" s="243"/>
      <c r="O309" s="243"/>
      <c r="P309" s="243"/>
      <c r="Q309" s="243"/>
      <c r="R309" s="243"/>
      <c r="S309" s="243"/>
      <c r="T309" s="243"/>
      <c r="U309" s="243"/>
      <c r="V309" s="243"/>
      <c r="W309" s="274"/>
      <c r="X309" s="243"/>
      <c r="Y309" s="243"/>
      <c r="Z309" s="243"/>
      <c r="AA309" s="243"/>
      <c r="AB309" s="243"/>
      <c r="AC309" s="243"/>
      <c r="AD309" s="243"/>
      <c r="AE309" s="243"/>
      <c r="AF309" s="243"/>
      <c r="AG309" s="243"/>
      <c r="AH309" s="243"/>
      <c r="AI309" s="243"/>
      <c r="AJ309" s="243"/>
      <c r="AK309" s="243"/>
    </row>
    <row r="310">
      <c r="A310" s="243"/>
      <c r="B310" s="243"/>
      <c r="C310" s="243"/>
      <c r="D310" s="243"/>
      <c r="E310" s="243"/>
      <c r="F310" s="243"/>
      <c r="G310" s="243"/>
      <c r="H310" s="243"/>
      <c r="I310" s="15"/>
      <c r="J310" s="243"/>
      <c r="K310" s="243"/>
      <c r="L310" s="243"/>
      <c r="M310" s="243"/>
      <c r="N310" s="243"/>
      <c r="O310" s="243"/>
      <c r="P310" s="243"/>
      <c r="Q310" s="243"/>
      <c r="R310" s="243"/>
      <c r="S310" s="243"/>
      <c r="T310" s="243"/>
      <c r="U310" s="243"/>
      <c r="V310" s="243"/>
      <c r="W310" s="274"/>
      <c r="X310" s="243"/>
      <c r="Y310" s="243"/>
      <c r="Z310" s="243"/>
      <c r="AA310" s="243"/>
      <c r="AB310" s="243"/>
      <c r="AC310" s="243"/>
      <c r="AD310" s="243"/>
      <c r="AE310" s="243"/>
      <c r="AF310" s="243"/>
      <c r="AG310" s="243"/>
      <c r="AH310" s="243"/>
      <c r="AI310" s="243"/>
      <c r="AJ310" s="243"/>
      <c r="AK310" s="243"/>
    </row>
    <row r="311">
      <c r="A311" s="243"/>
      <c r="B311" s="243"/>
      <c r="C311" s="243"/>
      <c r="D311" s="243"/>
      <c r="E311" s="243"/>
      <c r="F311" s="243"/>
      <c r="G311" s="243"/>
      <c r="H311" s="243"/>
      <c r="I311" s="15"/>
      <c r="J311" s="243"/>
      <c r="K311" s="243"/>
      <c r="L311" s="243"/>
      <c r="M311" s="243"/>
      <c r="N311" s="243"/>
      <c r="O311" s="243"/>
      <c r="P311" s="243"/>
      <c r="Q311" s="243"/>
      <c r="R311" s="243"/>
      <c r="S311" s="243"/>
      <c r="T311" s="243"/>
      <c r="U311" s="243"/>
      <c r="V311" s="243"/>
      <c r="W311" s="274"/>
      <c r="X311" s="243"/>
      <c r="Y311" s="243"/>
      <c r="Z311" s="243"/>
      <c r="AA311" s="243"/>
      <c r="AB311" s="243"/>
      <c r="AC311" s="243"/>
      <c r="AD311" s="243"/>
      <c r="AE311" s="243"/>
      <c r="AF311" s="243"/>
      <c r="AG311" s="243"/>
      <c r="AH311" s="243"/>
      <c r="AI311" s="243"/>
      <c r="AJ311" s="243"/>
      <c r="AK311" s="243"/>
    </row>
    <row r="312">
      <c r="A312" s="243"/>
      <c r="B312" s="243"/>
      <c r="C312" s="243"/>
      <c r="D312" s="243"/>
      <c r="E312" s="243"/>
      <c r="F312" s="243"/>
      <c r="G312" s="243"/>
      <c r="H312" s="243"/>
      <c r="I312" s="15"/>
      <c r="J312" s="243"/>
      <c r="K312" s="243"/>
      <c r="L312" s="243"/>
      <c r="M312" s="243"/>
      <c r="N312" s="243"/>
      <c r="O312" s="243"/>
      <c r="P312" s="243"/>
      <c r="Q312" s="243"/>
      <c r="R312" s="243"/>
      <c r="S312" s="243"/>
      <c r="T312" s="243"/>
      <c r="U312" s="243"/>
      <c r="V312" s="243"/>
      <c r="W312" s="274"/>
      <c r="X312" s="243"/>
      <c r="Y312" s="243"/>
      <c r="Z312" s="243"/>
      <c r="AA312" s="243"/>
      <c r="AB312" s="243"/>
      <c r="AC312" s="243"/>
      <c r="AD312" s="243"/>
      <c r="AE312" s="243"/>
      <c r="AF312" s="243"/>
      <c r="AG312" s="243"/>
      <c r="AH312" s="243"/>
      <c r="AI312" s="243"/>
      <c r="AJ312" s="243"/>
      <c r="AK312" s="243"/>
    </row>
    <row r="313">
      <c r="A313" s="243"/>
      <c r="B313" s="243"/>
      <c r="C313" s="243"/>
      <c r="D313" s="243"/>
      <c r="E313" s="243"/>
      <c r="F313" s="243"/>
      <c r="G313" s="243"/>
      <c r="H313" s="243"/>
      <c r="I313" s="15"/>
      <c r="J313" s="243"/>
      <c r="K313" s="243"/>
      <c r="L313" s="243"/>
      <c r="M313" s="243"/>
      <c r="N313" s="243"/>
      <c r="O313" s="243"/>
      <c r="P313" s="243"/>
      <c r="Q313" s="243"/>
      <c r="R313" s="243"/>
      <c r="S313" s="243"/>
      <c r="T313" s="243"/>
      <c r="U313" s="243"/>
      <c r="V313" s="243"/>
      <c r="W313" s="274"/>
      <c r="X313" s="243"/>
      <c r="Y313" s="243"/>
      <c r="Z313" s="243"/>
      <c r="AA313" s="243"/>
      <c r="AB313" s="243"/>
      <c r="AC313" s="243"/>
      <c r="AD313" s="243"/>
      <c r="AE313" s="243"/>
      <c r="AF313" s="243"/>
      <c r="AG313" s="243"/>
      <c r="AH313" s="243"/>
      <c r="AI313" s="243"/>
      <c r="AJ313" s="243"/>
      <c r="AK313" s="243"/>
    </row>
    <row r="314">
      <c r="A314" s="243"/>
      <c r="B314" s="243"/>
      <c r="C314" s="243"/>
      <c r="D314" s="243"/>
      <c r="E314" s="243"/>
      <c r="F314" s="243"/>
      <c r="G314" s="243"/>
      <c r="H314" s="243"/>
      <c r="I314" s="15"/>
      <c r="J314" s="243"/>
      <c r="K314" s="243"/>
      <c r="L314" s="243"/>
      <c r="M314" s="243"/>
      <c r="N314" s="243"/>
      <c r="O314" s="243"/>
      <c r="P314" s="243"/>
      <c r="Q314" s="243"/>
      <c r="R314" s="243"/>
      <c r="S314" s="243"/>
      <c r="T314" s="243"/>
      <c r="U314" s="243"/>
      <c r="V314" s="243"/>
      <c r="W314" s="274"/>
      <c r="X314" s="243"/>
      <c r="Y314" s="243"/>
      <c r="Z314" s="243"/>
      <c r="AA314" s="243"/>
      <c r="AB314" s="243"/>
      <c r="AC314" s="243"/>
      <c r="AD314" s="243"/>
      <c r="AE314" s="243"/>
      <c r="AF314" s="243"/>
      <c r="AG314" s="243"/>
      <c r="AH314" s="243"/>
      <c r="AI314" s="243"/>
      <c r="AJ314" s="243"/>
      <c r="AK314" s="243"/>
    </row>
    <row r="315">
      <c r="A315" s="243"/>
      <c r="B315" s="243"/>
      <c r="C315" s="243"/>
      <c r="D315" s="243"/>
      <c r="E315" s="243"/>
      <c r="F315" s="243"/>
      <c r="G315" s="243"/>
      <c r="H315" s="243"/>
      <c r="I315" s="15"/>
      <c r="J315" s="243"/>
      <c r="K315" s="243"/>
      <c r="L315" s="243"/>
      <c r="M315" s="243"/>
      <c r="N315" s="243"/>
      <c r="O315" s="243"/>
      <c r="P315" s="243"/>
      <c r="Q315" s="243"/>
      <c r="R315" s="243"/>
      <c r="S315" s="243"/>
      <c r="T315" s="243"/>
      <c r="U315" s="243"/>
      <c r="V315" s="243"/>
      <c r="W315" s="274"/>
      <c r="X315" s="243"/>
      <c r="Y315" s="243"/>
      <c r="Z315" s="243"/>
      <c r="AA315" s="243"/>
      <c r="AB315" s="243"/>
      <c r="AC315" s="243"/>
      <c r="AD315" s="243"/>
      <c r="AE315" s="243"/>
      <c r="AF315" s="243"/>
      <c r="AG315" s="243"/>
      <c r="AH315" s="243"/>
      <c r="AI315" s="243"/>
      <c r="AJ315" s="243"/>
      <c r="AK315" s="243"/>
    </row>
    <row r="316">
      <c r="A316" s="243"/>
      <c r="B316" s="243"/>
      <c r="C316" s="243"/>
      <c r="D316" s="243"/>
      <c r="E316" s="243"/>
      <c r="F316" s="243"/>
      <c r="G316" s="243"/>
      <c r="H316" s="243"/>
      <c r="I316" s="15"/>
      <c r="J316" s="243"/>
      <c r="K316" s="243"/>
      <c r="L316" s="243"/>
      <c r="M316" s="243"/>
      <c r="N316" s="243"/>
      <c r="O316" s="243"/>
      <c r="P316" s="243"/>
      <c r="Q316" s="243"/>
      <c r="R316" s="243"/>
      <c r="S316" s="243"/>
      <c r="T316" s="243"/>
      <c r="U316" s="243"/>
      <c r="V316" s="243"/>
      <c r="W316" s="274"/>
      <c r="X316" s="243"/>
      <c r="Y316" s="243"/>
      <c r="Z316" s="243"/>
      <c r="AA316" s="243"/>
      <c r="AB316" s="243"/>
      <c r="AC316" s="243"/>
      <c r="AD316" s="243"/>
      <c r="AE316" s="243"/>
      <c r="AF316" s="243"/>
      <c r="AG316" s="243"/>
      <c r="AH316" s="243"/>
      <c r="AI316" s="243"/>
      <c r="AJ316" s="243"/>
      <c r="AK316" s="243"/>
    </row>
    <row r="317">
      <c r="A317" s="243"/>
      <c r="B317" s="243"/>
      <c r="C317" s="243"/>
      <c r="D317" s="243"/>
      <c r="E317" s="243"/>
      <c r="F317" s="243"/>
      <c r="G317" s="243"/>
      <c r="H317" s="243"/>
      <c r="I317" s="15"/>
      <c r="J317" s="243"/>
      <c r="K317" s="243"/>
      <c r="L317" s="243"/>
      <c r="M317" s="243"/>
      <c r="N317" s="243"/>
      <c r="O317" s="243"/>
      <c r="P317" s="243"/>
      <c r="Q317" s="243"/>
      <c r="R317" s="243"/>
      <c r="S317" s="243"/>
      <c r="T317" s="243"/>
      <c r="U317" s="243"/>
      <c r="V317" s="243"/>
      <c r="W317" s="274"/>
      <c r="X317" s="243"/>
      <c r="Y317" s="243"/>
      <c r="Z317" s="243"/>
      <c r="AA317" s="243"/>
      <c r="AB317" s="243"/>
      <c r="AC317" s="243"/>
      <c r="AD317" s="243"/>
      <c r="AE317" s="243"/>
      <c r="AF317" s="243"/>
      <c r="AG317" s="243"/>
      <c r="AH317" s="243"/>
      <c r="AI317" s="243"/>
      <c r="AJ317" s="243"/>
      <c r="AK317" s="243"/>
    </row>
    <row r="318">
      <c r="A318" s="243"/>
      <c r="B318" s="243"/>
      <c r="C318" s="243"/>
      <c r="D318" s="243"/>
      <c r="E318" s="243"/>
      <c r="F318" s="243"/>
      <c r="G318" s="243"/>
      <c r="H318" s="243"/>
      <c r="I318" s="15"/>
      <c r="J318" s="243"/>
      <c r="K318" s="243"/>
      <c r="L318" s="243"/>
      <c r="M318" s="243"/>
      <c r="N318" s="243"/>
      <c r="O318" s="243"/>
      <c r="P318" s="243"/>
      <c r="Q318" s="243"/>
      <c r="R318" s="243"/>
      <c r="S318" s="243"/>
      <c r="T318" s="243"/>
      <c r="U318" s="243"/>
      <c r="V318" s="243"/>
      <c r="W318" s="274"/>
      <c r="X318" s="243"/>
      <c r="Y318" s="243"/>
      <c r="Z318" s="243"/>
      <c r="AA318" s="243"/>
      <c r="AB318" s="243"/>
      <c r="AC318" s="243"/>
      <c r="AD318" s="243"/>
      <c r="AE318" s="243"/>
      <c r="AF318" s="243"/>
      <c r="AG318" s="243"/>
      <c r="AH318" s="243"/>
      <c r="AI318" s="243"/>
      <c r="AJ318" s="243"/>
      <c r="AK318" s="243"/>
    </row>
    <row r="319">
      <c r="A319" s="243"/>
      <c r="B319" s="243"/>
      <c r="C319" s="243"/>
      <c r="D319" s="243"/>
      <c r="E319" s="243"/>
      <c r="F319" s="243"/>
      <c r="G319" s="243"/>
      <c r="H319" s="243"/>
      <c r="I319" s="15"/>
      <c r="J319" s="243"/>
      <c r="K319" s="243"/>
      <c r="L319" s="243"/>
      <c r="M319" s="243"/>
      <c r="N319" s="243"/>
      <c r="O319" s="243"/>
      <c r="P319" s="243"/>
      <c r="Q319" s="243"/>
      <c r="R319" s="243"/>
      <c r="S319" s="243"/>
      <c r="T319" s="243"/>
      <c r="U319" s="243"/>
      <c r="V319" s="243"/>
      <c r="W319" s="274"/>
      <c r="X319" s="243"/>
      <c r="Y319" s="243"/>
      <c r="Z319" s="243"/>
      <c r="AA319" s="243"/>
      <c r="AB319" s="243"/>
      <c r="AC319" s="243"/>
      <c r="AD319" s="243"/>
      <c r="AE319" s="243"/>
      <c r="AF319" s="243"/>
      <c r="AG319" s="243"/>
      <c r="AH319" s="243"/>
      <c r="AI319" s="243"/>
      <c r="AJ319" s="243"/>
      <c r="AK319" s="243"/>
    </row>
    <row r="320">
      <c r="A320" s="243"/>
      <c r="B320" s="243"/>
      <c r="C320" s="243"/>
      <c r="D320" s="243"/>
      <c r="E320" s="243"/>
      <c r="F320" s="243"/>
      <c r="G320" s="243"/>
      <c r="H320" s="243"/>
      <c r="I320" s="15"/>
      <c r="J320" s="243"/>
      <c r="K320" s="243"/>
      <c r="L320" s="243"/>
      <c r="M320" s="243"/>
      <c r="N320" s="243"/>
      <c r="O320" s="243"/>
      <c r="P320" s="243"/>
      <c r="Q320" s="243"/>
      <c r="R320" s="243"/>
      <c r="S320" s="243"/>
      <c r="T320" s="243"/>
      <c r="U320" s="243"/>
      <c r="V320" s="243"/>
      <c r="W320" s="274"/>
      <c r="X320" s="243"/>
      <c r="Y320" s="243"/>
      <c r="Z320" s="243"/>
      <c r="AA320" s="243"/>
      <c r="AB320" s="243"/>
      <c r="AC320" s="243"/>
      <c r="AD320" s="243"/>
      <c r="AE320" s="243"/>
      <c r="AF320" s="243"/>
      <c r="AG320" s="243"/>
      <c r="AH320" s="243"/>
      <c r="AI320" s="243"/>
      <c r="AJ320" s="243"/>
      <c r="AK320" s="243"/>
    </row>
    <row r="321">
      <c r="A321" s="243"/>
      <c r="B321" s="243"/>
      <c r="C321" s="243"/>
      <c r="D321" s="243"/>
      <c r="E321" s="243"/>
      <c r="F321" s="243"/>
      <c r="G321" s="243"/>
      <c r="H321" s="243"/>
      <c r="I321" s="15"/>
      <c r="J321" s="243"/>
      <c r="K321" s="243"/>
      <c r="L321" s="243"/>
      <c r="M321" s="243"/>
      <c r="N321" s="243"/>
      <c r="O321" s="243"/>
      <c r="P321" s="243"/>
      <c r="Q321" s="243"/>
      <c r="R321" s="243"/>
      <c r="S321" s="243"/>
      <c r="T321" s="243"/>
      <c r="U321" s="243"/>
      <c r="V321" s="243"/>
      <c r="W321" s="274"/>
      <c r="X321" s="243"/>
      <c r="Y321" s="243"/>
      <c r="Z321" s="243"/>
      <c r="AA321" s="243"/>
      <c r="AB321" s="243"/>
      <c r="AC321" s="243"/>
      <c r="AD321" s="243"/>
      <c r="AE321" s="243"/>
      <c r="AF321" s="243"/>
      <c r="AG321" s="243"/>
      <c r="AH321" s="243"/>
      <c r="AI321" s="243"/>
      <c r="AJ321" s="243"/>
      <c r="AK321" s="243"/>
    </row>
    <row r="322">
      <c r="A322" s="243"/>
      <c r="B322" s="243"/>
      <c r="C322" s="243"/>
      <c r="D322" s="243"/>
      <c r="E322" s="243"/>
      <c r="F322" s="243"/>
      <c r="G322" s="243"/>
      <c r="H322" s="243"/>
      <c r="I322" s="15"/>
      <c r="J322" s="243"/>
      <c r="K322" s="243"/>
      <c r="L322" s="243"/>
      <c r="M322" s="243"/>
      <c r="N322" s="243"/>
      <c r="O322" s="243"/>
      <c r="P322" s="243"/>
      <c r="Q322" s="243"/>
      <c r="R322" s="243"/>
      <c r="S322" s="243"/>
      <c r="T322" s="243"/>
      <c r="U322" s="243"/>
      <c r="V322" s="243"/>
      <c r="W322" s="274"/>
      <c r="X322" s="243"/>
      <c r="Y322" s="243"/>
      <c r="Z322" s="243"/>
      <c r="AA322" s="243"/>
      <c r="AB322" s="243"/>
      <c r="AC322" s="243"/>
      <c r="AD322" s="243"/>
      <c r="AE322" s="243"/>
      <c r="AF322" s="243"/>
      <c r="AG322" s="243"/>
      <c r="AH322" s="243"/>
      <c r="AI322" s="243"/>
      <c r="AJ322" s="243"/>
      <c r="AK322" s="243"/>
    </row>
    <row r="323">
      <c r="A323" s="243"/>
      <c r="B323" s="243"/>
      <c r="C323" s="243"/>
      <c r="D323" s="243"/>
      <c r="E323" s="243"/>
      <c r="F323" s="243"/>
      <c r="G323" s="243"/>
      <c r="H323" s="243"/>
      <c r="I323" s="15"/>
      <c r="J323" s="243"/>
      <c r="K323" s="243"/>
      <c r="L323" s="243"/>
      <c r="M323" s="243"/>
      <c r="N323" s="243"/>
      <c r="O323" s="243"/>
      <c r="P323" s="243"/>
      <c r="Q323" s="243"/>
      <c r="R323" s="243"/>
      <c r="S323" s="243"/>
      <c r="T323" s="243"/>
      <c r="U323" s="243"/>
      <c r="V323" s="243"/>
      <c r="W323" s="274"/>
      <c r="X323" s="243"/>
      <c r="Y323" s="243"/>
      <c r="Z323" s="243"/>
      <c r="AA323" s="243"/>
      <c r="AB323" s="243"/>
      <c r="AC323" s="243"/>
      <c r="AD323" s="243"/>
      <c r="AE323" s="243"/>
      <c r="AF323" s="243"/>
      <c r="AG323" s="243"/>
      <c r="AH323" s="243"/>
      <c r="AI323" s="243"/>
      <c r="AJ323" s="243"/>
      <c r="AK323" s="243"/>
    </row>
    <row r="324">
      <c r="A324" s="243"/>
      <c r="B324" s="243"/>
      <c r="C324" s="243"/>
      <c r="D324" s="243"/>
      <c r="E324" s="243"/>
      <c r="F324" s="243"/>
      <c r="G324" s="243"/>
      <c r="H324" s="243"/>
      <c r="I324" s="15"/>
      <c r="J324" s="243"/>
      <c r="K324" s="243"/>
      <c r="L324" s="243"/>
      <c r="M324" s="243"/>
      <c r="N324" s="243"/>
      <c r="O324" s="243"/>
      <c r="P324" s="243"/>
      <c r="Q324" s="243"/>
      <c r="R324" s="243"/>
      <c r="S324" s="243"/>
      <c r="T324" s="243"/>
      <c r="U324" s="243"/>
      <c r="V324" s="243"/>
      <c r="W324" s="274"/>
      <c r="X324" s="243"/>
      <c r="Y324" s="243"/>
      <c r="Z324" s="243"/>
      <c r="AA324" s="243"/>
      <c r="AB324" s="243"/>
      <c r="AC324" s="243"/>
      <c r="AD324" s="243"/>
      <c r="AE324" s="243"/>
      <c r="AF324" s="243"/>
      <c r="AG324" s="243"/>
      <c r="AH324" s="243"/>
      <c r="AI324" s="243"/>
      <c r="AJ324" s="243"/>
      <c r="AK324" s="243"/>
    </row>
    <row r="325">
      <c r="A325" s="243"/>
      <c r="B325" s="243"/>
      <c r="C325" s="243"/>
      <c r="D325" s="243"/>
      <c r="E325" s="243"/>
      <c r="F325" s="243"/>
      <c r="G325" s="243"/>
      <c r="H325" s="243"/>
      <c r="I325" s="15"/>
      <c r="J325" s="243"/>
      <c r="K325" s="243"/>
      <c r="L325" s="243"/>
      <c r="M325" s="243"/>
      <c r="N325" s="243"/>
      <c r="O325" s="243"/>
      <c r="P325" s="243"/>
      <c r="Q325" s="243"/>
      <c r="R325" s="243"/>
      <c r="S325" s="243"/>
      <c r="T325" s="243"/>
      <c r="U325" s="243"/>
      <c r="V325" s="243"/>
      <c r="W325" s="274"/>
      <c r="X325" s="243"/>
      <c r="Y325" s="243"/>
      <c r="Z325" s="243"/>
      <c r="AA325" s="243"/>
      <c r="AB325" s="243"/>
      <c r="AC325" s="243"/>
      <c r="AD325" s="243"/>
      <c r="AE325" s="243"/>
      <c r="AF325" s="243"/>
      <c r="AG325" s="243"/>
      <c r="AH325" s="243"/>
      <c r="AI325" s="243"/>
      <c r="AJ325" s="243"/>
      <c r="AK325" s="243"/>
    </row>
    <row r="326">
      <c r="A326" s="243"/>
      <c r="B326" s="243"/>
      <c r="C326" s="243"/>
      <c r="D326" s="243"/>
      <c r="E326" s="243"/>
      <c r="F326" s="243"/>
      <c r="G326" s="243"/>
      <c r="H326" s="243"/>
      <c r="I326" s="15"/>
      <c r="J326" s="243"/>
      <c r="K326" s="243"/>
      <c r="L326" s="243"/>
      <c r="M326" s="243"/>
      <c r="N326" s="243"/>
      <c r="O326" s="243"/>
      <c r="P326" s="243"/>
      <c r="Q326" s="243"/>
      <c r="R326" s="243"/>
      <c r="S326" s="243"/>
      <c r="T326" s="243"/>
      <c r="U326" s="243"/>
      <c r="V326" s="243"/>
      <c r="W326" s="274"/>
      <c r="X326" s="243"/>
      <c r="Y326" s="243"/>
      <c r="Z326" s="243"/>
      <c r="AA326" s="243"/>
      <c r="AB326" s="243"/>
      <c r="AC326" s="243"/>
      <c r="AD326" s="243"/>
      <c r="AE326" s="243"/>
      <c r="AF326" s="243"/>
      <c r="AG326" s="243"/>
      <c r="AH326" s="243"/>
      <c r="AI326" s="243"/>
      <c r="AJ326" s="243"/>
      <c r="AK326" s="243"/>
    </row>
    <row r="327">
      <c r="A327" s="243"/>
      <c r="B327" s="243"/>
      <c r="C327" s="243"/>
      <c r="D327" s="243"/>
      <c r="E327" s="243"/>
      <c r="F327" s="243"/>
      <c r="G327" s="243"/>
      <c r="H327" s="243"/>
      <c r="I327" s="15"/>
      <c r="J327" s="243"/>
      <c r="K327" s="243"/>
      <c r="L327" s="243"/>
      <c r="M327" s="243"/>
      <c r="N327" s="243"/>
      <c r="O327" s="243"/>
      <c r="P327" s="243"/>
      <c r="Q327" s="243"/>
      <c r="R327" s="243"/>
      <c r="S327" s="243"/>
      <c r="T327" s="243"/>
      <c r="U327" s="243"/>
      <c r="V327" s="243"/>
      <c r="W327" s="274"/>
      <c r="X327" s="243"/>
      <c r="Y327" s="243"/>
      <c r="Z327" s="243"/>
      <c r="AA327" s="243"/>
      <c r="AB327" s="243"/>
      <c r="AC327" s="243"/>
      <c r="AD327" s="243"/>
      <c r="AE327" s="243"/>
      <c r="AF327" s="243"/>
      <c r="AG327" s="243"/>
      <c r="AH327" s="243"/>
      <c r="AI327" s="243"/>
      <c r="AJ327" s="243"/>
      <c r="AK327" s="243"/>
    </row>
    <row r="328">
      <c r="A328" s="243"/>
      <c r="B328" s="243"/>
      <c r="C328" s="243"/>
      <c r="D328" s="243"/>
      <c r="E328" s="243"/>
      <c r="F328" s="243"/>
      <c r="G328" s="243"/>
      <c r="H328" s="243"/>
      <c r="I328" s="15"/>
      <c r="J328" s="243"/>
      <c r="K328" s="243"/>
      <c r="L328" s="243"/>
      <c r="M328" s="243"/>
      <c r="N328" s="243"/>
      <c r="O328" s="243"/>
      <c r="P328" s="243"/>
      <c r="Q328" s="243"/>
      <c r="R328" s="243"/>
      <c r="S328" s="243"/>
      <c r="T328" s="243"/>
      <c r="U328" s="243"/>
      <c r="V328" s="243"/>
      <c r="W328" s="274"/>
      <c r="X328" s="243"/>
      <c r="Y328" s="243"/>
      <c r="Z328" s="243"/>
      <c r="AA328" s="243"/>
      <c r="AB328" s="243"/>
      <c r="AC328" s="243"/>
      <c r="AD328" s="243"/>
      <c r="AE328" s="243"/>
      <c r="AF328" s="243"/>
      <c r="AG328" s="243"/>
      <c r="AH328" s="243"/>
      <c r="AI328" s="243"/>
      <c r="AJ328" s="243"/>
      <c r="AK328" s="243"/>
    </row>
    <row r="329">
      <c r="A329" s="243"/>
      <c r="B329" s="243"/>
      <c r="C329" s="243"/>
      <c r="D329" s="243"/>
      <c r="E329" s="243"/>
      <c r="F329" s="243"/>
      <c r="G329" s="243"/>
      <c r="H329" s="243"/>
      <c r="I329" s="15"/>
      <c r="J329" s="243"/>
      <c r="K329" s="243"/>
      <c r="L329" s="243"/>
      <c r="M329" s="243"/>
      <c r="N329" s="243"/>
      <c r="O329" s="243"/>
      <c r="P329" s="243"/>
      <c r="Q329" s="243"/>
      <c r="R329" s="243"/>
      <c r="S329" s="243"/>
      <c r="T329" s="243"/>
      <c r="U329" s="243"/>
      <c r="V329" s="243"/>
      <c r="W329" s="274"/>
      <c r="X329" s="243"/>
      <c r="Y329" s="243"/>
      <c r="Z329" s="243"/>
      <c r="AA329" s="243"/>
      <c r="AB329" s="243"/>
      <c r="AC329" s="243"/>
      <c r="AD329" s="243"/>
      <c r="AE329" s="243"/>
      <c r="AF329" s="243"/>
      <c r="AG329" s="243"/>
      <c r="AH329" s="243"/>
      <c r="AI329" s="243"/>
      <c r="AJ329" s="243"/>
      <c r="AK329" s="243"/>
    </row>
    <row r="330">
      <c r="A330" s="243"/>
      <c r="B330" s="243"/>
      <c r="C330" s="243"/>
      <c r="D330" s="243"/>
      <c r="E330" s="243"/>
      <c r="F330" s="243"/>
      <c r="G330" s="243"/>
      <c r="H330" s="243"/>
      <c r="I330" s="15"/>
      <c r="J330" s="243"/>
      <c r="K330" s="243"/>
      <c r="L330" s="243"/>
      <c r="M330" s="243"/>
      <c r="N330" s="243"/>
      <c r="O330" s="243"/>
      <c r="P330" s="243"/>
      <c r="Q330" s="243"/>
      <c r="R330" s="243"/>
      <c r="S330" s="243"/>
      <c r="T330" s="243"/>
      <c r="U330" s="243"/>
      <c r="V330" s="243"/>
      <c r="W330" s="274"/>
      <c r="X330" s="243"/>
      <c r="Y330" s="243"/>
      <c r="Z330" s="243"/>
      <c r="AA330" s="243"/>
      <c r="AB330" s="243"/>
      <c r="AC330" s="243"/>
      <c r="AD330" s="243"/>
      <c r="AE330" s="243"/>
      <c r="AF330" s="243"/>
      <c r="AG330" s="243"/>
      <c r="AH330" s="243"/>
      <c r="AI330" s="243"/>
      <c r="AJ330" s="243"/>
      <c r="AK330" s="243"/>
    </row>
    <row r="331">
      <c r="A331" s="243"/>
      <c r="B331" s="243"/>
      <c r="C331" s="243"/>
      <c r="D331" s="243"/>
      <c r="E331" s="243"/>
      <c r="F331" s="243"/>
      <c r="G331" s="243"/>
      <c r="H331" s="243"/>
      <c r="I331" s="15"/>
      <c r="J331" s="243"/>
      <c r="K331" s="243"/>
      <c r="L331" s="243"/>
      <c r="M331" s="243"/>
      <c r="N331" s="243"/>
      <c r="O331" s="243"/>
      <c r="P331" s="243"/>
      <c r="Q331" s="243"/>
      <c r="R331" s="243"/>
      <c r="S331" s="243"/>
      <c r="T331" s="243"/>
      <c r="U331" s="243"/>
      <c r="V331" s="243"/>
      <c r="W331" s="274"/>
      <c r="X331" s="243"/>
      <c r="Y331" s="243"/>
      <c r="Z331" s="243"/>
      <c r="AA331" s="243"/>
      <c r="AB331" s="243"/>
      <c r="AC331" s="243"/>
      <c r="AD331" s="243"/>
      <c r="AE331" s="243"/>
      <c r="AF331" s="243"/>
      <c r="AG331" s="243"/>
      <c r="AH331" s="243"/>
      <c r="AI331" s="243"/>
      <c r="AJ331" s="243"/>
      <c r="AK331" s="243"/>
    </row>
    <row r="332">
      <c r="A332" s="243"/>
      <c r="B332" s="243"/>
      <c r="C332" s="243"/>
      <c r="D332" s="243"/>
      <c r="E332" s="243"/>
      <c r="F332" s="243"/>
      <c r="G332" s="243"/>
      <c r="H332" s="243"/>
      <c r="I332" s="15"/>
      <c r="J332" s="243"/>
      <c r="K332" s="243"/>
      <c r="L332" s="243"/>
      <c r="M332" s="243"/>
      <c r="N332" s="243"/>
      <c r="O332" s="243"/>
      <c r="P332" s="243"/>
      <c r="Q332" s="243"/>
      <c r="R332" s="243"/>
      <c r="S332" s="243"/>
      <c r="T332" s="243"/>
      <c r="U332" s="243"/>
      <c r="V332" s="243"/>
      <c r="W332" s="274"/>
      <c r="X332" s="243"/>
      <c r="Y332" s="243"/>
      <c r="Z332" s="243"/>
      <c r="AA332" s="243"/>
      <c r="AB332" s="243"/>
      <c r="AC332" s="243"/>
      <c r="AD332" s="243"/>
      <c r="AE332" s="243"/>
      <c r="AF332" s="243"/>
      <c r="AG332" s="243"/>
      <c r="AH332" s="243"/>
      <c r="AI332" s="243"/>
      <c r="AJ332" s="243"/>
      <c r="AK332" s="243"/>
    </row>
    <row r="333">
      <c r="A333" s="243"/>
      <c r="B333" s="243"/>
      <c r="C333" s="243"/>
      <c r="D333" s="243"/>
      <c r="E333" s="243"/>
      <c r="F333" s="243"/>
      <c r="G333" s="243"/>
      <c r="H333" s="243"/>
      <c r="I333" s="15"/>
      <c r="J333" s="243"/>
      <c r="K333" s="243"/>
      <c r="L333" s="243"/>
      <c r="M333" s="243"/>
      <c r="N333" s="243"/>
      <c r="O333" s="243"/>
      <c r="P333" s="243"/>
      <c r="Q333" s="243"/>
      <c r="R333" s="243"/>
      <c r="S333" s="243"/>
      <c r="T333" s="243"/>
      <c r="U333" s="243"/>
      <c r="V333" s="243"/>
      <c r="W333" s="274"/>
      <c r="X333" s="243"/>
      <c r="Y333" s="243"/>
      <c r="Z333" s="243"/>
      <c r="AA333" s="243"/>
      <c r="AB333" s="243"/>
      <c r="AC333" s="243"/>
      <c r="AD333" s="243"/>
      <c r="AE333" s="243"/>
      <c r="AF333" s="243"/>
      <c r="AG333" s="243"/>
      <c r="AH333" s="243"/>
      <c r="AI333" s="243"/>
      <c r="AJ333" s="243"/>
      <c r="AK333" s="243"/>
    </row>
    <row r="334">
      <c r="A334" s="243"/>
      <c r="B334" s="243"/>
      <c r="C334" s="243"/>
      <c r="D334" s="243"/>
      <c r="E334" s="243"/>
      <c r="F334" s="243"/>
      <c r="G334" s="243"/>
      <c r="H334" s="243"/>
      <c r="I334" s="15"/>
      <c r="J334" s="243"/>
      <c r="K334" s="243"/>
      <c r="L334" s="243"/>
      <c r="M334" s="243"/>
      <c r="N334" s="243"/>
      <c r="O334" s="243"/>
      <c r="P334" s="243"/>
      <c r="Q334" s="243"/>
      <c r="R334" s="243"/>
      <c r="S334" s="243"/>
      <c r="T334" s="243"/>
      <c r="U334" s="243"/>
      <c r="V334" s="243"/>
      <c r="W334" s="274"/>
      <c r="X334" s="243"/>
      <c r="Y334" s="243"/>
      <c r="Z334" s="243"/>
      <c r="AA334" s="243"/>
      <c r="AB334" s="243"/>
      <c r="AC334" s="243"/>
      <c r="AD334" s="243"/>
      <c r="AE334" s="243"/>
      <c r="AF334" s="243"/>
      <c r="AG334" s="243"/>
      <c r="AH334" s="243"/>
      <c r="AI334" s="243"/>
      <c r="AJ334" s="243"/>
      <c r="AK334" s="243"/>
    </row>
    <row r="335">
      <c r="A335" s="243"/>
      <c r="B335" s="243"/>
      <c r="C335" s="243"/>
      <c r="D335" s="243"/>
      <c r="E335" s="243"/>
      <c r="F335" s="243"/>
      <c r="G335" s="243"/>
      <c r="H335" s="243"/>
      <c r="I335" s="15"/>
      <c r="J335" s="243"/>
      <c r="K335" s="243"/>
      <c r="L335" s="243"/>
      <c r="M335" s="243"/>
      <c r="N335" s="243"/>
      <c r="O335" s="243"/>
      <c r="P335" s="243"/>
      <c r="Q335" s="243"/>
      <c r="R335" s="243"/>
      <c r="S335" s="243"/>
      <c r="T335" s="243"/>
      <c r="U335" s="243"/>
      <c r="V335" s="243"/>
      <c r="W335" s="274"/>
      <c r="X335" s="243"/>
      <c r="Y335" s="243"/>
      <c r="Z335" s="243"/>
      <c r="AA335" s="243"/>
      <c r="AB335" s="243"/>
      <c r="AC335" s="243"/>
      <c r="AD335" s="243"/>
      <c r="AE335" s="243"/>
      <c r="AF335" s="243"/>
      <c r="AG335" s="243"/>
      <c r="AH335" s="243"/>
      <c r="AI335" s="243"/>
      <c r="AJ335" s="243"/>
      <c r="AK335" s="243"/>
    </row>
    <row r="336">
      <c r="A336" s="243"/>
      <c r="B336" s="243"/>
      <c r="C336" s="243"/>
      <c r="D336" s="243"/>
      <c r="E336" s="243"/>
      <c r="F336" s="243"/>
      <c r="G336" s="243"/>
      <c r="H336" s="243"/>
      <c r="I336" s="15"/>
      <c r="J336" s="243"/>
      <c r="K336" s="243"/>
      <c r="L336" s="243"/>
      <c r="M336" s="243"/>
      <c r="N336" s="243"/>
      <c r="O336" s="243"/>
      <c r="P336" s="243"/>
      <c r="Q336" s="243"/>
      <c r="R336" s="243"/>
      <c r="S336" s="243"/>
      <c r="T336" s="243"/>
      <c r="U336" s="243"/>
      <c r="V336" s="243"/>
      <c r="W336" s="274"/>
      <c r="X336" s="243"/>
      <c r="Y336" s="243"/>
      <c r="Z336" s="243"/>
      <c r="AA336" s="243"/>
      <c r="AB336" s="243"/>
      <c r="AC336" s="243"/>
      <c r="AD336" s="243"/>
      <c r="AE336" s="243"/>
      <c r="AF336" s="243"/>
      <c r="AG336" s="243"/>
      <c r="AH336" s="243"/>
      <c r="AI336" s="243"/>
      <c r="AJ336" s="243"/>
      <c r="AK336" s="243"/>
    </row>
    <row r="337">
      <c r="A337" s="243"/>
      <c r="B337" s="243"/>
      <c r="C337" s="243"/>
      <c r="D337" s="243"/>
      <c r="E337" s="243"/>
      <c r="F337" s="243"/>
      <c r="G337" s="243"/>
      <c r="H337" s="243"/>
      <c r="I337" s="15"/>
      <c r="J337" s="243"/>
      <c r="K337" s="243"/>
      <c r="L337" s="243"/>
      <c r="M337" s="243"/>
      <c r="N337" s="243"/>
      <c r="O337" s="243"/>
      <c r="P337" s="243"/>
      <c r="Q337" s="243"/>
      <c r="R337" s="243"/>
      <c r="S337" s="243"/>
      <c r="T337" s="243"/>
      <c r="U337" s="243"/>
      <c r="V337" s="243"/>
      <c r="W337" s="274"/>
      <c r="X337" s="243"/>
      <c r="Y337" s="243"/>
      <c r="Z337" s="243"/>
      <c r="AA337" s="243"/>
      <c r="AB337" s="243"/>
      <c r="AC337" s="243"/>
      <c r="AD337" s="243"/>
      <c r="AE337" s="243"/>
      <c r="AF337" s="243"/>
      <c r="AG337" s="243"/>
      <c r="AH337" s="243"/>
      <c r="AI337" s="243"/>
      <c r="AJ337" s="243"/>
      <c r="AK337" s="243"/>
    </row>
    <row r="338">
      <c r="A338" s="243"/>
      <c r="B338" s="243"/>
      <c r="C338" s="243"/>
      <c r="D338" s="243"/>
      <c r="E338" s="243"/>
      <c r="F338" s="243"/>
      <c r="G338" s="243"/>
      <c r="H338" s="243"/>
      <c r="I338" s="15"/>
      <c r="J338" s="243"/>
      <c r="K338" s="243"/>
      <c r="L338" s="243"/>
      <c r="M338" s="243"/>
      <c r="N338" s="243"/>
      <c r="O338" s="243"/>
      <c r="P338" s="243"/>
      <c r="Q338" s="243"/>
      <c r="R338" s="243"/>
      <c r="S338" s="243"/>
      <c r="T338" s="243"/>
      <c r="U338" s="243"/>
      <c r="V338" s="243"/>
      <c r="W338" s="274"/>
      <c r="X338" s="243"/>
      <c r="Y338" s="243"/>
      <c r="Z338" s="243"/>
      <c r="AA338" s="243"/>
      <c r="AB338" s="243"/>
      <c r="AC338" s="243"/>
      <c r="AD338" s="243"/>
      <c r="AE338" s="243"/>
      <c r="AF338" s="243"/>
      <c r="AG338" s="243"/>
      <c r="AH338" s="243"/>
      <c r="AI338" s="243"/>
      <c r="AJ338" s="243"/>
      <c r="AK338" s="243"/>
    </row>
    <row r="339">
      <c r="A339" s="243"/>
      <c r="B339" s="243"/>
      <c r="C339" s="243"/>
      <c r="D339" s="243"/>
      <c r="E339" s="243"/>
      <c r="F339" s="243"/>
      <c r="G339" s="243"/>
      <c r="H339" s="243"/>
      <c r="I339" s="15"/>
      <c r="J339" s="243"/>
      <c r="K339" s="243"/>
      <c r="L339" s="243"/>
      <c r="M339" s="243"/>
      <c r="N339" s="243"/>
      <c r="O339" s="243"/>
      <c r="P339" s="243"/>
      <c r="Q339" s="243"/>
      <c r="R339" s="243"/>
      <c r="S339" s="243"/>
      <c r="T339" s="243"/>
      <c r="U339" s="243"/>
      <c r="V339" s="243"/>
      <c r="W339" s="274"/>
      <c r="X339" s="243"/>
      <c r="Y339" s="243"/>
      <c r="Z339" s="243"/>
      <c r="AA339" s="243"/>
      <c r="AB339" s="243"/>
      <c r="AC339" s="243"/>
      <c r="AD339" s="243"/>
      <c r="AE339" s="243"/>
      <c r="AF339" s="243"/>
      <c r="AG339" s="243"/>
      <c r="AH339" s="243"/>
      <c r="AI339" s="243"/>
      <c r="AJ339" s="243"/>
      <c r="AK339" s="243"/>
    </row>
    <row r="340">
      <c r="A340" s="243"/>
      <c r="B340" s="243"/>
      <c r="C340" s="243"/>
      <c r="D340" s="243"/>
      <c r="E340" s="243"/>
      <c r="F340" s="243"/>
      <c r="G340" s="243"/>
      <c r="H340" s="243"/>
      <c r="I340" s="15"/>
      <c r="J340" s="243"/>
      <c r="K340" s="243"/>
      <c r="L340" s="243"/>
      <c r="M340" s="243"/>
      <c r="N340" s="243"/>
      <c r="O340" s="243"/>
      <c r="P340" s="243"/>
      <c r="Q340" s="243"/>
      <c r="R340" s="243"/>
      <c r="S340" s="243"/>
      <c r="T340" s="243"/>
      <c r="U340" s="243"/>
      <c r="V340" s="243"/>
      <c r="W340" s="274"/>
      <c r="X340" s="243"/>
      <c r="Y340" s="243"/>
      <c r="Z340" s="243"/>
      <c r="AA340" s="243"/>
      <c r="AB340" s="243"/>
      <c r="AC340" s="243"/>
      <c r="AD340" s="243"/>
      <c r="AE340" s="243"/>
      <c r="AF340" s="243"/>
      <c r="AG340" s="243"/>
      <c r="AH340" s="243"/>
      <c r="AI340" s="243"/>
      <c r="AJ340" s="243"/>
      <c r="AK340" s="243"/>
    </row>
    <row r="341">
      <c r="A341" s="243"/>
      <c r="B341" s="243"/>
      <c r="C341" s="243"/>
      <c r="D341" s="243"/>
      <c r="E341" s="243"/>
      <c r="F341" s="243"/>
      <c r="G341" s="243"/>
      <c r="H341" s="243"/>
      <c r="I341" s="15"/>
      <c r="J341" s="243"/>
      <c r="K341" s="243"/>
      <c r="L341" s="243"/>
      <c r="M341" s="243"/>
      <c r="N341" s="243"/>
      <c r="O341" s="243"/>
      <c r="P341" s="243"/>
      <c r="Q341" s="243"/>
      <c r="R341" s="243"/>
      <c r="S341" s="243"/>
      <c r="T341" s="243"/>
      <c r="U341" s="243"/>
      <c r="V341" s="243"/>
      <c r="W341" s="274"/>
      <c r="X341" s="243"/>
      <c r="Y341" s="243"/>
      <c r="Z341" s="243"/>
      <c r="AA341" s="243"/>
      <c r="AB341" s="243"/>
      <c r="AC341" s="243"/>
      <c r="AD341" s="243"/>
      <c r="AE341" s="243"/>
      <c r="AF341" s="243"/>
      <c r="AG341" s="243"/>
      <c r="AH341" s="243"/>
      <c r="AI341" s="243"/>
      <c r="AJ341" s="243"/>
      <c r="AK341" s="243"/>
    </row>
    <row r="342">
      <c r="A342" s="243"/>
      <c r="B342" s="243"/>
      <c r="C342" s="243"/>
      <c r="D342" s="243"/>
      <c r="E342" s="243"/>
      <c r="F342" s="243"/>
      <c r="G342" s="243"/>
      <c r="H342" s="243"/>
      <c r="I342" s="15"/>
      <c r="J342" s="243"/>
      <c r="K342" s="243"/>
      <c r="L342" s="243"/>
      <c r="M342" s="243"/>
      <c r="N342" s="243"/>
      <c r="O342" s="243"/>
      <c r="P342" s="243"/>
      <c r="Q342" s="243"/>
      <c r="R342" s="243"/>
      <c r="S342" s="243"/>
      <c r="T342" s="243"/>
      <c r="U342" s="243"/>
      <c r="V342" s="243"/>
      <c r="W342" s="274"/>
      <c r="X342" s="243"/>
      <c r="Y342" s="243"/>
      <c r="Z342" s="243"/>
      <c r="AA342" s="243"/>
      <c r="AB342" s="243"/>
      <c r="AC342" s="243"/>
      <c r="AD342" s="243"/>
      <c r="AE342" s="243"/>
      <c r="AF342" s="243"/>
      <c r="AG342" s="243"/>
      <c r="AH342" s="243"/>
      <c r="AI342" s="243"/>
      <c r="AJ342" s="243"/>
      <c r="AK342" s="243"/>
    </row>
    <row r="343">
      <c r="A343" s="243"/>
      <c r="B343" s="243"/>
      <c r="C343" s="243"/>
      <c r="D343" s="243"/>
      <c r="E343" s="243"/>
      <c r="F343" s="243"/>
      <c r="G343" s="243"/>
      <c r="H343" s="243"/>
      <c r="I343" s="15"/>
      <c r="J343" s="243"/>
      <c r="K343" s="243"/>
      <c r="L343" s="243"/>
      <c r="M343" s="243"/>
      <c r="N343" s="243"/>
      <c r="O343" s="243"/>
      <c r="P343" s="243"/>
      <c r="Q343" s="243"/>
      <c r="R343" s="243"/>
      <c r="S343" s="243"/>
      <c r="T343" s="243"/>
      <c r="U343" s="243"/>
      <c r="V343" s="243"/>
      <c r="W343" s="274"/>
      <c r="X343" s="243"/>
      <c r="Y343" s="243"/>
      <c r="Z343" s="243"/>
      <c r="AA343" s="243"/>
      <c r="AB343" s="243"/>
      <c r="AC343" s="243"/>
      <c r="AD343" s="243"/>
      <c r="AE343" s="243"/>
      <c r="AF343" s="243"/>
      <c r="AG343" s="243"/>
      <c r="AH343" s="243"/>
      <c r="AI343" s="243"/>
      <c r="AJ343" s="243"/>
      <c r="AK343" s="243"/>
    </row>
    <row r="344">
      <c r="A344" s="243"/>
      <c r="B344" s="243"/>
      <c r="C344" s="243"/>
      <c r="D344" s="243"/>
      <c r="E344" s="243"/>
      <c r="F344" s="243"/>
      <c r="G344" s="243"/>
      <c r="H344" s="243"/>
      <c r="I344" s="15"/>
      <c r="J344" s="243"/>
      <c r="K344" s="243"/>
      <c r="L344" s="243"/>
      <c r="M344" s="243"/>
      <c r="N344" s="243"/>
      <c r="O344" s="243"/>
      <c r="P344" s="243"/>
      <c r="Q344" s="243"/>
      <c r="R344" s="243"/>
      <c r="S344" s="243"/>
      <c r="T344" s="243"/>
      <c r="U344" s="243"/>
      <c r="V344" s="243"/>
      <c r="W344" s="274"/>
      <c r="X344" s="243"/>
      <c r="Y344" s="243"/>
      <c r="Z344" s="243"/>
      <c r="AA344" s="243"/>
      <c r="AB344" s="243"/>
      <c r="AC344" s="243"/>
      <c r="AD344" s="243"/>
      <c r="AE344" s="243"/>
      <c r="AF344" s="243"/>
      <c r="AG344" s="243"/>
      <c r="AH344" s="243"/>
      <c r="AI344" s="243"/>
      <c r="AJ344" s="243"/>
      <c r="AK344" s="243"/>
    </row>
    <row r="345">
      <c r="A345" s="243"/>
      <c r="B345" s="243"/>
      <c r="C345" s="243"/>
      <c r="D345" s="243"/>
      <c r="E345" s="243"/>
      <c r="F345" s="243"/>
      <c r="G345" s="243"/>
      <c r="H345" s="243"/>
      <c r="I345" s="15"/>
      <c r="J345" s="243"/>
      <c r="K345" s="243"/>
      <c r="L345" s="243"/>
      <c r="M345" s="243"/>
      <c r="N345" s="243"/>
      <c r="O345" s="243"/>
      <c r="P345" s="243"/>
      <c r="Q345" s="243"/>
      <c r="R345" s="243"/>
      <c r="S345" s="243"/>
      <c r="T345" s="243"/>
      <c r="U345" s="243"/>
      <c r="V345" s="243"/>
      <c r="W345" s="274"/>
      <c r="X345" s="243"/>
      <c r="Y345" s="243"/>
      <c r="Z345" s="243"/>
      <c r="AA345" s="243"/>
      <c r="AB345" s="243"/>
      <c r="AC345" s="243"/>
      <c r="AD345" s="243"/>
      <c r="AE345" s="243"/>
      <c r="AF345" s="243"/>
      <c r="AG345" s="243"/>
      <c r="AH345" s="243"/>
      <c r="AI345" s="243"/>
      <c r="AJ345" s="243"/>
      <c r="AK345" s="243"/>
    </row>
    <row r="346">
      <c r="A346" s="243"/>
      <c r="B346" s="243"/>
      <c r="C346" s="243"/>
      <c r="D346" s="243"/>
      <c r="E346" s="243"/>
      <c r="F346" s="243"/>
      <c r="G346" s="243"/>
      <c r="H346" s="243"/>
      <c r="I346" s="15"/>
      <c r="J346" s="243"/>
      <c r="K346" s="243"/>
      <c r="L346" s="243"/>
      <c r="M346" s="243"/>
      <c r="N346" s="243"/>
      <c r="O346" s="243"/>
      <c r="P346" s="243"/>
      <c r="Q346" s="243"/>
      <c r="R346" s="243"/>
      <c r="S346" s="243"/>
      <c r="T346" s="243"/>
      <c r="U346" s="243"/>
      <c r="V346" s="243"/>
      <c r="W346" s="274"/>
      <c r="X346" s="243"/>
      <c r="Y346" s="243"/>
      <c r="Z346" s="243"/>
      <c r="AA346" s="243"/>
      <c r="AB346" s="243"/>
      <c r="AC346" s="243"/>
      <c r="AD346" s="243"/>
      <c r="AE346" s="243"/>
      <c r="AF346" s="243"/>
      <c r="AG346" s="243"/>
      <c r="AH346" s="243"/>
      <c r="AI346" s="243"/>
      <c r="AJ346" s="243"/>
      <c r="AK346" s="243"/>
    </row>
    <row r="347">
      <c r="A347" s="243"/>
      <c r="B347" s="243"/>
      <c r="C347" s="243"/>
      <c r="D347" s="243"/>
      <c r="E347" s="243"/>
      <c r="F347" s="243"/>
      <c r="G347" s="243"/>
      <c r="H347" s="243"/>
      <c r="I347" s="15"/>
      <c r="J347" s="243"/>
      <c r="K347" s="243"/>
      <c r="L347" s="243"/>
      <c r="M347" s="243"/>
      <c r="N347" s="243"/>
      <c r="O347" s="243"/>
      <c r="P347" s="243"/>
      <c r="Q347" s="243"/>
      <c r="R347" s="243"/>
      <c r="S347" s="243"/>
      <c r="T347" s="243"/>
      <c r="U347" s="243"/>
      <c r="V347" s="243"/>
      <c r="W347" s="274"/>
      <c r="X347" s="243"/>
      <c r="Y347" s="243"/>
      <c r="Z347" s="243"/>
      <c r="AA347" s="243"/>
      <c r="AB347" s="243"/>
      <c r="AC347" s="243"/>
      <c r="AD347" s="243"/>
      <c r="AE347" s="243"/>
      <c r="AF347" s="243"/>
      <c r="AG347" s="243"/>
      <c r="AH347" s="243"/>
      <c r="AI347" s="243"/>
      <c r="AJ347" s="243"/>
      <c r="AK347" s="243"/>
    </row>
    <row r="348">
      <c r="A348" s="243"/>
      <c r="B348" s="243"/>
      <c r="C348" s="243"/>
      <c r="D348" s="243"/>
      <c r="E348" s="243"/>
      <c r="F348" s="243"/>
      <c r="G348" s="243"/>
      <c r="H348" s="243"/>
      <c r="I348" s="15"/>
      <c r="J348" s="243"/>
      <c r="K348" s="243"/>
      <c r="L348" s="243"/>
      <c r="M348" s="243"/>
      <c r="N348" s="243"/>
      <c r="O348" s="243"/>
      <c r="P348" s="243"/>
      <c r="Q348" s="243"/>
      <c r="R348" s="243"/>
      <c r="S348" s="243"/>
      <c r="T348" s="243"/>
      <c r="U348" s="243"/>
      <c r="V348" s="243"/>
      <c r="W348" s="274"/>
      <c r="X348" s="243"/>
      <c r="Y348" s="243"/>
      <c r="Z348" s="243"/>
      <c r="AA348" s="243"/>
      <c r="AB348" s="243"/>
      <c r="AC348" s="243"/>
      <c r="AD348" s="243"/>
      <c r="AE348" s="243"/>
      <c r="AF348" s="243"/>
      <c r="AG348" s="243"/>
      <c r="AH348" s="243"/>
      <c r="AI348" s="243"/>
      <c r="AJ348" s="243"/>
      <c r="AK348" s="243"/>
    </row>
    <row r="349">
      <c r="A349" s="243"/>
      <c r="B349" s="243"/>
      <c r="C349" s="243"/>
      <c r="D349" s="243"/>
      <c r="E349" s="243"/>
      <c r="F349" s="243"/>
      <c r="G349" s="243"/>
      <c r="H349" s="243"/>
      <c r="I349" s="15"/>
      <c r="J349" s="243"/>
      <c r="K349" s="243"/>
      <c r="L349" s="243"/>
      <c r="M349" s="243"/>
      <c r="N349" s="243"/>
      <c r="O349" s="243"/>
      <c r="P349" s="243"/>
      <c r="Q349" s="243"/>
      <c r="R349" s="243"/>
      <c r="S349" s="243"/>
      <c r="T349" s="243"/>
      <c r="U349" s="243"/>
      <c r="V349" s="243"/>
      <c r="W349" s="274"/>
      <c r="X349" s="243"/>
      <c r="Y349" s="243"/>
      <c r="Z349" s="243"/>
      <c r="AA349" s="243"/>
      <c r="AB349" s="243"/>
      <c r="AC349" s="243"/>
      <c r="AD349" s="243"/>
      <c r="AE349" s="243"/>
      <c r="AF349" s="243"/>
      <c r="AG349" s="243"/>
      <c r="AH349" s="243"/>
      <c r="AI349" s="243"/>
      <c r="AJ349" s="243"/>
      <c r="AK349" s="243"/>
    </row>
    <row r="350">
      <c r="A350" s="243"/>
      <c r="B350" s="243"/>
      <c r="C350" s="243"/>
      <c r="D350" s="243"/>
      <c r="E350" s="243"/>
      <c r="F350" s="243"/>
      <c r="G350" s="243"/>
      <c r="H350" s="243"/>
      <c r="I350" s="15"/>
      <c r="J350" s="243"/>
      <c r="K350" s="243"/>
      <c r="L350" s="243"/>
      <c r="M350" s="243"/>
      <c r="N350" s="243"/>
      <c r="O350" s="243"/>
      <c r="P350" s="243"/>
      <c r="Q350" s="243"/>
      <c r="R350" s="243"/>
      <c r="S350" s="243"/>
      <c r="T350" s="243"/>
      <c r="U350" s="243"/>
      <c r="V350" s="243"/>
      <c r="W350" s="274"/>
      <c r="X350" s="243"/>
      <c r="Y350" s="243"/>
      <c r="Z350" s="243"/>
      <c r="AA350" s="243"/>
      <c r="AB350" s="243"/>
      <c r="AC350" s="243"/>
      <c r="AD350" s="243"/>
      <c r="AE350" s="243"/>
      <c r="AF350" s="243"/>
      <c r="AG350" s="243"/>
      <c r="AH350" s="243"/>
      <c r="AI350" s="243"/>
      <c r="AJ350" s="243"/>
      <c r="AK350" s="243"/>
    </row>
    <row r="351">
      <c r="A351" s="243"/>
      <c r="B351" s="243"/>
      <c r="C351" s="243"/>
      <c r="D351" s="243"/>
      <c r="E351" s="243"/>
      <c r="F351" s="243"/>
      <c r="G351" s="243"/>
      <c r="H351" s="243"/>
      <c r="I351" s="15"/>
      <c r="J351" s="243"/>
      <c r="K351" s="243"/>
      <c r="L351" s="243"/>
      <c r="M351" s="243"/>
      <c r="N351" s="243"/>
      <c r="O351" s="243"/>
      <c r="P351" s="243"/>
      <c r="Q351" s="243"/>
      <c r="R351" s="243"/>
      <c r="S351" s="243"/>
      <c r="T351" s="243"/>
      <c r="U351" s="243"/>
      <c r="V351" s="243"/>
      <c r="W351" s="274"/>
      <c r="X351" s="243"/>
      <c r="Y351" s="243"/>
      <c r="Z351" s="243"/>
      <c r="AA351" s="243"/>
      <c r="AB351" s="243"/>
      <c r="AC351" s="243"/>
      <c r="AD351" s="243"/>
      <c r="AE351" s="243"/>
      <c r="AF351" s="243"/>
      <c r="AG351" s="243"/>
      <c r="AH351" s="243"/>
      <c r="AI351" s="243"/>
      <c r="AJ351" s="243"/>
      <c r="AK351" s="243"/>
    </row>
    <row r="352">
      <c r="A352" s="243"/>
      <c r="B352" s="243"/>
      <c r="C352" s="243"/>
      <c r="D352" s="243"/>
      <c r="E352" s="243"/>
      <c r="F352" s="243"/>
      <c r="G352" s="243"/>
      <c r="H352" s="243"/>
      <c r="I352" s="15"/>
      <c r="J352" s="243"/>
      <c r="K352" s="243"/>
      <c r="L352" s="243"/>
      <c r="M352" s="243"/>
      <c r="N352" s="243"/>
      <c r="O352" s="243"/>
      <c r="P352" s="243"/>
      <c r="Q352" s="243"/>
      <c r="R352" s="243"/>
      <c r="S352" s="243"/>
      <c r="T352" s="243"/>
      <c r="U352" s="243"/>
      <c r="V352" s="243"/>
      <c r="W352" s="274"/>
      <c r="X352" s="243"/>
      <c r="Y352" s="243"/>
      <c r="Z352" s="243"/>
      <c r="AA352" s="243"/>
      <c r="AB352" s="243"/>
      <c r="AC352" s="243"/>
      <c r="AD352" s="243"/>
      <c r="AE352" s="243"/>
      <c r="AF352" s="243"/>
      <c r="AG352" s="243"/>
      <c r="AH352" s="243"/>
      <c r="AI352" s="243"/>
      <c r="AJ352" s="243"/>
      <c r="AK352" s="243"/>
    </row>
    <row r="353">
      <c r="A353" s="243"/>
      <c r="B353" s="243"/>
      <c r="C353" s="243"/>
      <c r="D353" s="243"/>
      <c r="E353" s="243"/>
      <c r="F353" s="243"/>
      <c r="G353" s="243"/>
      <c r="H353" s="243"/>
      <c r="I353" s="15"/>
      <c r="J353" s="243"/>
      <c r="K353" s="243"/>
      <c r="L353" s="243"/>
      <c r="M353" s="243"/>
      <c r="N353" s="243"/>
      <c r="O353" s="243"/>
      <c r="P353" s="243"/>
      <c r="Q353" s="243"/>
      <c r="R353" s="243"/>
      <c r="S353" s="243"/>
      <c r="T353" s="243"/>
      <c r="U353" s="243"/>
      <c r="V353" s="243"/>
      <c r="W353" s="274"/>
      <c r="X353" s="243"/>
      <c r="Y353" s="243"/>
      <c r="Z353" s="243"/>
      <c r="AA353" s="243"/>
      <c r="AB353" s="243"/>
      <c r="AC353" s="243"/>
      <c r="AD353" s="243"/>
      <c r="AE353" s="243"/>
      <c r="AF353" s="243"/>
      <c r="AG353" s="243"/>
      <c r="AH353" s="243"/>
      <c r="AI353" s="243"/>
      <c r="AJ353" s="243"/>
      <c r="AK353" s="243"/>
    </row>
    <row r="354">
      <c r="A354" s="243"/>
      <c r="B354" s="243"/>
      <c r="C354" s="243"/>
      <c r="D354" s="243"/>
      <c r="E354" s="243"/>
      <c r="F354" s="243"/>
      <c r="G354" s="243"/>
      <c r="H354" s="243"/>
      <c r="I354" s="15"/>
      <c r="J354" s="243"/>
      <c r="K354" s="243"/>
      <c r="L354" s="243"/>
      <c r="M354" s="243"/>
      <c r="N354" s="243"/>
      <c r="O354" s="243"/>
      <c r="P354" s="243"/>
      <c r="Q354" s="243"/>
      <c r="R354" s="243"/>
      <c r="S354" s="243"/>
      <c r="T354" s="243"/>
      <c r="U354" s="243"/>
      <c r="V354" s="243"/>
      <c r="W354" s="274"/>
      <c r="X354" s="243"/>
      <c r="Y354" s="243"/>
      <c r="Z354" s="243"/>
      <c r="AA354" s="243"/>
      <c r="AB354" s="243"/>
      <c r="AC354" s="243"/>
      <c r="AD354" s="243"/>
      <c r="AE354" s="243"/>
      <c r="AF354" s="243"/>
      <c r="AG354" s="243"/>
      <c r="AH354" s="243"/>
      <c r="AI354" s="243"/>
      <c r="AJ354" s="243"/>
      <c r="AK354" s="243"/>
    </row>
    <row r="355">
      <c r="A355" s="243"/>
      <c r="B355" s="243"/>
      <c r="C355" s="243"/>
      <c r="D355" s="243"/>
      <c r="E355" s="243"/>
      <c r="F355" s="243"/>
      <c r="G355" s="243"/>
      <c r="H355" s="243"/>
      <c r="I355" s="15"/>
      <c r="J355" s="243"/>
      <c r="K355" s="243"/>
      <c r="L355" s="243"/>
      <c r="M355" s="243"/>
      <c r="N355" s="243"/>
      <c r="O355" s="243"/>
      <c r="P355" s="243"/>
      <c r="Q355" s="243"/>
      <c r="R355" s="243"/>
      <c r="S355" s="243"/>
      <c r="T355" s="243"/>
      <c r="U355" s="243"/>
      <c r="V355" s="243"/>
      <c r="W355" s="274"/>
      <c r="X355" s="243"/>
      <c r="Y355" s="243"/>
      <c r="Z355" s="243"/>
      <c r="AA355" s="243"/>
      <c r="AB355" s="243"/>
      <c r="AC355" s="243"/>
      <c r="AD355" s="243"/>
      <c r="AE355" s="243"/>
      <c r="AF355" s="243"/>
      <c r="AG355" s="243"/>
      <c r="AH355" s="243"/>
      <c r="AI355" s="243"/>
      <c r="AJ355" s="243"/>
      <c r="AK355" s="243"/>
    </row>
    <row r="356">
      <c r="A356" s="243"/>
      <c r="B356" s="243"/>
      <c r="C356" s="243"/>
      <c r="D356" s="243"/>
      <c r="E356" s="243"/>
      <c r="F356" s="243"/>
      <c r="G356" s="243"/>
      <c r="H356" s="243"/>
      <c r="I356" s="15"/>
      <c r="J356" s="243"/>
      <c r="K356" s="243"/>
      <c r="L356" s="243"/>
      <c r="M356" s="243"/>
      <c r="N356" s="243"/>
      <c r="O356" s="243"/>
      <c r="P356" s="243"/>
      <c r="Q356" s="243"/>
      <c r="R356" s="243"/>
      <c r="S356" s="243"/>
      <c r="T356" s="243"/>
      <c r="U356" s="243"/>
      <c r="V356" s="243"/>
      <c r="W356" s="274"/>
      <c r="X356" s="243"/>
      <c r="Y356" s="243"/>
      <c r="Z356" s="243"/>
      <c r="AA356" s="243"/>
      <c r="AB356" s="243"/>
      <c r="AC356" s="243"/>
      <c r="AD356" s="243"/>
      <c r="AE356" s="243"/>
      <c r="AF356" s="243"/>
      <c r="AG356" s="243"/>
      <c r="AH356" s="243"/>
      <c r="AI356" s="243"/>
      <c r="AJ356" s="243"/>
      <c r="AK356" s="243"/>
    </row>
    <row r="357">
      <c r="A357" s="243"/>
      <c r="B357" s="243"/>
      <c r="C357" s="243"/>
      <c r="D357" s="243"/>
      <c r="E357" s="243"/>
      <c r="F357" s="243"/>
      <c r="G357" s="243"/>
      <c r="H357" s="243"/>
      <c r="I357" s="15"/>
      <c r="J357" s="243"/>
      <c r="K357" s="243"/>
      <c r="L357" s="243"/>
      <c r="M357" s="243"/>
      <c r="N357" s="243"/>
      <c r="O357" s="243"/>
      <c r="P357" s="243"/>
      <c r="Q357" s="243"/>
      <c r="R357" s="243"/>
      <c r="S357" s="243"/>
      <c r="T357" s="243"/>
      <c r="U357" s="243"/>
      <c r="V357" s="243"/>
      <c r="W357" s="274"/>
      <c r="X357" s="243"/>
      <c r="Y357" s="243"/>
      <c r="Z357" s="243"/>
      <c r="AA357" s="243"/>
      <c r="AB357" s="243"/>
      <c r="AC357" s="243"/>
      <c r="AD357" s="243"/>
      <c r="AE357" s="243"/>
      <c r="AF357" s="243"/>
      <c r="AG357" s="243"/>
      <c r="AH357" s="243"/>
      <c r="AI357" s="243"/>
      <c r="AJ357" s="243"/>
      <c r="AK357" s="243"/>
    </row>
    <row r="358">
      <c r="A358" s="243"/>
      <c r="B358" s="243"/>
      <c r="C358" s="243"/>
      <c r="D358" s="243"/>
      <c r="E358" s="243"/>
      <c r="F358" s="243"/>
      <c r="G358" s="243"/>
      <c r="H358" s="243"/>
      <c r="I358" s="15"/>
      <c r="J358" s="243"/>
      <c r="K358" s="243"/>
      <c r="L358" s="243"/>
      <c r="M358" s="243"/>
      <c r="N358" s="243"/>
      <c r="O358" s="243"/>
      <c r="P358" s="243"/>
      <c r="Q358" s="243"/>
      <c r="R358" s="243"/>
      <c r="S358" s="243"/>
      <c r="T358" s="243"/>
      <c r="U358" s="243"/>
      <c r="V358" s="243"/>
      <c r="W358" s="274"/>
      <c r="X358" s="243"/>
      <c r="Y358" s="243"/>
      <c r="Z358" s="243"/>
      <c r="AA358" s="243"/>
      <c r="AB358" s="243"/>
      <c r="AC358" s="243"/>
      <c r="AD358" s="243"/>
      <c r="AE358" s="243"/>
      <c r="AF358" s="243"/>
      <c r="AG358" s="243"/>
      <c r="AH358" s="243"/>
      <c r="AI358" s="243"/>
      <c r="AJ358" s="243"/>
      <c r="AK358" s="243"/>
    </row>
    <row r="359">
      <c r="A359" s="243"/>
      <c r="B359" s="243"/>
      <c r="C359" s="243"/>
      <c r="D359" s="243"/>
      <c r="E359" s="243"/>
      <c r="F359" s="243"/>
      <c r="G359" s="243"/>
      <c r="H359" s="243"/>
      <c r="I359" s="15"/>
      <c r="J359" s="243"/>
      <c r="K359" s="243"/>
      <c r="L359" s="243"/>
      <c r="M359" s="243"/>
      <c r="N359" s="243"/>
      <c r="O359" s="243"/>
      <c r="P359" s="243"/>
      <c r="Q359" s="243"/>
      <c r="R359" s="243"/>
      <c r="S359" s="243"/>
      <c r="T359" s="243"/>
      <c r="U359" s="243"/>
      <c r="V359" s="243"/>
      <c r="W359" s="274"/>
      <c r="X359" s="243"/>
      <c r="Y359" s="243"/>
      <c r="Z359" s="243"/>
      <c r="AA359" s="243"/>
      <c r="AB359" s="243"/>
      <c r="AC359" s="243"/>
      <c r="AD359" s="243"/>
      <c r="AE359" s="243"/>
      <c r="AF359" s="243"/>
      <c r="AG359" s="243"/>
      <c r="AH359" s="243"/>
      <c r="AI359" s="243"/>
      <c r="AJ359" s="243"/>
      <c r="AK359" s="243"/>
    </row>
    <row r="360">
      <c r="A360" s="243"/>
      <c r="B360" s="243"/>
      <c r="C360" s="243"/>
      <c r="D360" s="243"/>
      <c r="E360" s="243"/>
      <c r="F360" s="243"/>
      <c r="G360" s="243"/>
      <c r="H360" s="243"/>
      <c r="I360" s="15"/>
      <c r="J360" s="243"/>
      <c r="K360" s="243"/>
      <c r="L360" s="243"/>
      <c r="M360" s="243"/>
      <c r="N360" s="243"/>
      <c r="O360" s="243"/>
      <c r="P360" s="243"/>
      <c r="Q360" s="243"/>
      <c r="R360" s="243"/>
      <c r="S360" s="243"/>
      <c r="T360" s="243"/>
      <c r="U360" s="243"/>
      <c r="V360" s="243"/>
      <c r="W360" s="274"/>
      <c r="X360" s="243"/>
      <c r="Y360" s="243"/>
      <c r="Z360" s="243"/>
      <c r="AA360" s="243"/>
      <c r="AB360" s="243"/>
      <c r="AC360" s="243"/>
      <c r="AD360" s="243"/>
      <c r="AE360" s="243"/>
      <c r="AF360" s="243"/>
      <c r="AG360" s="243"/>
      <c r="AH360" s="243"/>
      <c r="AI360" s="243"/>
      <c r="AJ360" s="243"/>
      <c r="AK360" s="243"/>
    </row>
    <row r="361">
      <c r="A361" s="243"/>
      <c r="B361" s="243"/>
      <c r="C361" s="243"/>
      <c r="D361" s="243"/>
      <c r="E361" s="243"/>
      <c r="F361" s="243"/>
      <c r="G361" s="243"/>
      <c r="H361" s="243"/>
      <c r="I361" s="15"/>
      <c r="J361" s="243"/>
      <c r="K361" s="243"/>
      <c r="L361" s="243"/>
      <c r="M361" s="243"/>
      <c r="N361" s="243"/>
      <c r="O361" s="243"/>
      <c r="P361" s="243"/>
      <c r="Q361" s="243"/>
      <c r="R361" s="243"/>
      <c r="S361" s="243"/>
      <c r="T361" s="243"/>
      <c r="U361" s="243"/>
      <c r="V361" s="243"/>
      <c r="W361" s="274"/>
      <c r="X361" s="243"/>
      <c r="Y361" s="243"/>
      <c r="Z361" s="243"/>
      <c r="AA361" s="243"/>
      <c r="AB361" s="243"/>
      <c r="AC361" s="243"/>
      <c r="AD361" s="243"/>
      <c r="AE361" s="243"/>
      <c r="AF361" s="243"/>
      <c r="AG361" s="243"/>
      <c r="AH361" s="243"/>
      <c r="AI361" s="243"/>
      <c r="AJ361" s="243"/>
      <c r="AK361" s="243"/>
    </row>
    <row r="362">
      <c r="A362" s="243"/>
      <c r="B362" s="243"/>
      <c r="C362" s="243"/>
      <c r="D362" s="243"/>
      <c r="E362" s="243"/>
      <c r="F362" s="243"/>
      <c r="G362" s="243"/>
      <c r="H362" s="243"/>
      <c r="I362" s="15"/>
      <c r="J362" s="243"/>
      <c r="K362" s="243"/>
      <c r="L362" s="243"/>
      <c r="M362" s="243"/>
      <c r="N362" s="243"/>
      <c r="O362" s="243"/>
      <c r="P362" s="243"/>
      <c r="Q362" s="243"/>
      <c r="R362" s="243"/>
      <c r="S362" s="243"/>
      <c r="T362" s="243"/>
      <c r="U362" s="243"/>
      <c r="V362" s="243"/>
      <c r="W362" s="274"/>
      <c r="X362" s="243"/>
      <c r="Y362" s="243"/>
      <c r="Z362" s="243"/>
      <c r="AA362" s="243"/>
      <c r="AB362" s="243"/>
      <c r="AC362" s="243"/>
      <c r="AD362" s="243"/>
      <c r="AE362" s="243"/>
      <c r="AF362" s="243"/>
      <c r="AG362" s="243"/>
      <c r="AH362" s="243"/>
      <c r="AI362" s="243"/>
      <c r="AJ362" s="243"/>
      <c r="AK362" s="243"/>
    </row>
    <row r="363">
      <c r="A363" s="243"/>
      <c r="B363" s="243"/>
      <c r="C363" s="243"/>
      <c r="D363" s="243"/>
      <c r="E363" s="243"/>
      <c r="F363" s="243"/>
      <c r="G363" s="243"/>
      <c r="H363" s="243"/>
      <c r="I363" s="15"/>
      <c r="J363" s="243"/>
      <c r="K363" s="243"/>
      <c r="L363" s="243"/>
      <c r="M363" s="243"/>
      <c r="N363" s="243"/>
      <c r="O363" s="243"/>
      <c r="P363" s="243"/>
      <c r="Q363" s="243"/>
      <c r="R363" s="243"/>
      <c r="S363" s="243"/>
      <c r="T363" s="243"/>
      <c r="U363" s="243"/>
      <c r="V363" s="243"/>
      <c r="W363" s="274"/>
      <c r="X363" s="243"/>
      <c r="Y363" s="243"/>
      <c r="Z363" s="243"/>
      <c r="AA363" s="243"/>
      <c r="AB363" s="243"/>
      <c r="AC363" s="243"/>
      <c r="AD363" s="243"/>
      <c r="AE363" s="243"/>
      <c r="AF363" s="243"/>
      <c r="AG363" s="243"/>
      <c r="AH363" s="243"/>
      <c r="AI363" s="243"/>
      <c r="AJ363" s="243"/>
      <c r="AK363" s="243"/>
    </row>
    <row r="364">
      <c r="A364" s="243"/>
      <c r="B364" s="243"/>
      <c r="C364" s="243"/>
      <c r="D364" s="243"/>
      <c r="E364" s="243"/>
      <c r="F364" s="243"/>
      <c r="G364" s="243"/>
      <c r="H364" s="243"/>
      <c r="I364" s="15"/>
      <c r="J364" s="243"/>
      <c r="K364" s="243"/>
      <c r="L364" s="243"/>
      <c r="M364" s="243"/>
      <c r="N364" s="243"/>
      <c r="O364" s="243"/>
      <c r="P364" s="243"/>
      <c r="Q364" s="243"/>
      <c r="R364" s="243"/>
      <c r="S364" s="243"/>
      <c r="T364" s="243"/>
      <c r="U364" s="243"/>
      <c r="V364" s="243"/>
      <c r="W364" s="274"/>
      <c r="X364" s="243"/>
      <c r="Y364" s="243"/>
      <c r="Z364" s="243"/>
      <c r="AA364" s="243"/>
      <c r="AB364" s="243"/>
      <c r="AC364" s="243"/>
      <c r="AD364" s="243"/>
      <c r="AE364" s="243"/>
      <c r="AF364" s="243"/>
      <c r="AG364" s="243"/>
      <c r="AH364" s="243"/>
      <c r="AI364" s="243"/>
      <c r="AJ364" s="243"/>
      <c r="AK364" s="243"/>
    </row>
    <row r="365">
      <c r="A365" s="243"/>
      <c r="B365" s="243"/>
      <c r="C365" s="243"/>
      <c r="D365" s="243"/>
      <c r="E365" s="243"/>
      <c r="F365" s="243"/>
      <c r="G365" s="243"/>
      <c r="H365" s="243"/>
      <c r="I365" s="15"/>
      <c r="J365" s="243"/>
      <c r="K365" s="243"/>
      <c r="L365" s="243"/>
      <c r="M365" s="243"/>
      <c r="N365" s="243"/>
      <c r="O365" s="243"/>
      <c r="P365" s="243"/>
      <c r="Q365" s="243"/>
      <c r="R365" s="243"/>
      <c r="S365" s="243"/>
      <c r="T365" s="243"/>
      <c r="U365" s="243"/>
      <c r="V365" s="243"/>
      <c r="W365" s="274"/>
      <c r="X365" s="243"/>
      <c r="Y365" s="243"/>
      <c r="Z365" s="243"/>
      <c r="AA365" s="243"/>
      <c r="AB365" s="243"/>
      <c r="AC365" s="243"/>
      <c r="AD365" s="243"/>
      <c r="AE365" s="243"/>
      <c r="AF365" s="243"/>
      <c r="AG365" s="243"/>
      <c r="AH365" s="243"/>
      <c r="AI365" s="243"/>
      <c r="AJ365" s="243"/>
      <c r="AK365" s="243"/>
    </row>
    <row r="366">
      <c r="A366" s="243"/>
      <c r="B366" s="243"/>
      <c r="C366" s="243"/>
      <c r="D366" s="243"/>
      <c r="E366" s="243"/>
      <c r="F366" s="243"/>
      <c r="G366" s="243"/>
      <c r="H366" s="243"/>
      <c r="I366" s="15"/>
      <c r="J366" s="243"/>
      <c r="K366" s="243"/>
      <c r="L366" s="243"/>
      <c r="M366" s="243"/>
      <c r="N366" s="243"/>
      <c r="O366" s="243"/>
      <c r="P366" s="243"/>
      <c r="Q366" s="243"/>
      <c r="R366" s="243"/>
      <c r="S366" s="243"/>
      <c r="T366" s="243"/>
      <c r="U366" s="243"/>
      <c r="V366" s="243"/>
      <c r="W366" s="274"/>
      <c r="X366" s="243"/>
      <c r="Y366" s="243"/>
      <c r="Z366" s="243"/>
      <c r="AA366" s="243"/>
      <c r="AB366" s="243"/>
      <c r="AC366" s="243"/>
      <c r="AD366" s="243"/>
      <c r="AE366" s="243"/>
      <c r="AF366" s="243"/>
      <c r="AG366" s="243"/>
      <c r="AH366" s="243"/>
      <c r="AI366" s="243"/>
      <c r="AJ366" s="243"/>
      <c r="AK366" s="243"/>
    </row>
    <row r="367">
      <c r="A367" s="243"/>
      <c r="B367" s="243"/>
      <c r="C367" s="243"/>
      <c r="D367" s="243"/>
      <c r="E367" s="243"/>
      <c r="F367" s="243"/>
      <c r="G367" s="243"/>
      <c r="H367" s="243"/>
      <c r="I367" s="15"/>
      <c r="J367" s="243"/>
      <c r="K367" s="243"/>
      <c r="L367" s="243"/>
      <c r="M367" s="243"/>
      <c r="N367" s="243"/>
      <c r="O367" s="243"/>
      <c r="P367" s="243"/>
      <c r="Q367" s="243"/>
      <c r="R367" s="243"/>
      <c r="S367" s="243"/>
      <c r="T367" s="243"/>
      <c r="U367" s="243"/>
      <c r="V367" s="243"/>
      <c r="W367" s="274"/>
      <c r="X367" s="243"/>
      <c r="Y367" s="243"/>
      <c r="Z367" s="243"/>
      <c r="AA367" s="243"/>
      <c r="AB367" s="243"/>
      <c r="AC367" s="243"/>
      <c r="AD367" s="243"/>
      <c r="AE367" s="243"/>
      <c r="AF367" s="243"/>
      <c r="AG367" s="243"/>
      <c r="AH367" s="243"/>
      <c r="AI367" s="243"/>
      <c r="AJ367" s="243"/>
      <c r="AK367" s="243"/>
    </row>
    <row r="368">
      <c r="A368" s="243"/>
      <c r="B368" s="243"/>
      <c r="C368" s="243"/>
      <c r="D368" s="243"/>
      <c r="E368" s="243"/>
      <c r="F368" s="243"/>
      <c r="G368" s="243"/>
      <c r="H368" s="243"/>
      <c r="I368" s="15"/>
      <c r="J368" s="243"/>
      <c r="K368" s="243"/>
      <c r="L368" s="243"/>
      <c r="M368" s="243"/>
      <c r="N368" s="243"/>
      <c r="O368" s="243"/>
      <c r="P368" s="243"/>
      <c r="Q368" s="243"/>
      <c r="R368" s="243"/>
      <c r="S368" s="243"/>
      <c r="T368" s="243"/>
      <c r="U368" s="243"/>
      <c r="V368" s="243"/>
      <c r="W368" s="274"/>
      <c r="X368" s="243"/>
      <c r="Y368" s="243"/>
      <c r="Z368" s="243"/>
      <c r="AA368" s="243"/>
      <c r="AB368" s="243"/>
      <c r="AC368" s="243"/>
      <c r="AD368" s="243"/>
      <c r="AE368" s="243"/>
      <c r="AF368" s="243"/>
      <c r="AG368" s="243"/>
      <c r="AH368" s="243"/>
      <c r="AI368" s="243"/>
      <c r="AJ368" s="243"/>
      <c r="AK368" s="243"/>
    </row>
    <row r="369">
      <c r="A369" s="243"/>
      <c r="B369" s="243"/>
      <c r="C369" s="243"/>
      <c r="D369" s="243"/>
      <c r="E369" s="243"/>
      <c r="F369" s="243"/>
      <c r="G369" s="243"/>
      <c r="H369" s="243"/>
      <c r="I369" s="15"/>
      <c r="J369" s="243"/>
      <c r="K369" s="243"/>
      <c r="L369" s="243"/>
      <c r="M369" s="243"/>
      <c r="N369" s="243"/>
      <c r="O369" s="243"/>
      <c r="P369" s="243"/>
      <c r="Q369" s="243"/>
      <c r="R369" s="243"/>
      <c r="S369" s="243"/>
      <c r="T369" s="243"/>
      <c r="U369" s="243"/>
      <c r="V369" s="243"/>
      <c r="W369" s="274"/>
      <c r="X369" s="243"/>
      <c r="Y369" s="243"/>
      <c r="Z369" s="243"/>
      <c r="AA369" s="243"/>
      <c r="AB369" s="243"/>
      <c r="AC369" s="243"/>
      <c r="AD369" s="243"/>
      <c r="AE369" s="243"/>
      <c r="AF369" s="243"/>
      <c r="AG369" s="243"/>
      <c r="AH369" s="243"/>
      <c r="AI369" s="243"/>
      <c r="AJ369" s="243"/>
      <c r="AK369" s="243"/>
    </row>
    <row r="370">
      <c r="A370" s="243"/>
      <c r="B370" s="243"/>
      <c r="C370" s="243"/>
      <c r="D370" s="243"/>
      <c r="E370" s="243"/>
      <c r="F370" s="243"/>
      <c r="G370" s="243"/>
      <c r="H370" s="243"/>
      <c r="I370" s="15"/>
      <c r="J370" s="243"/>
      <c r="K370" s="243"/>
      <c r="L370" s="243"/>
      <c r="M370" s="243"/>
      <c r="N370" s="243"/>
      <c r="O370" s="243"/>
      <c r="P370" s="243"/>
      <c r="Q370" s="243"/>
      <c r="R370" s="243"/>
      <c r="S370" s="243"/>
      <c r="T370" s="243"/>
      <c r="U370" s="243"/>
      <c r="V370" s="243"/>
      <c r="W370" s="274"/>
      <c r="X370" s="243"/>
      <c r="Y370" s="243"/>
      <c r="Z370" s="243"/>
      <c r="AA370" s="243"/>
      <c r="AB370" s="243"/>
      <c r="AC370" s="243"/>
      <c r="AD370" s="243"/>
      <c r="AE370" s="243"/>
      <c r="AF370" s="243"/>
      <c r="AG370" s="243"/>
      <c r="AH370" s="243"/>
      <c r="AI370" s="243"/>
      <c r="AJ370" s="243"/>
      <c r="AK370" s="243"/>
    </row>
    <row r="371">
      <c r="A371" s="243"/>
      <c r="B371" s="243"/>
      <c r="C371" s="243"/>
      <c r="D371" s="243"/>
      <c r="E371" s="243"/>
      <c r="F371" s="243"/>
      <c r="G371" s="243"/>
      <c r="H371" s="243"/>
      <c r="I371" s="15"/>
      <c r="J371" s="243"/>
      <c r="K371" s="243"/>
      <c r="L371" s="243"/>
      <c r="M371" s="243"/>
      <c r="N371" s="243"/>
      <c r="O371" s="243"/>
      <c r="P371" s="243"/>
      <c r="Q371" s="243"/>
      <c r="R371" s="243"/>
      <c r="S371" s="243"/>
      <c r="T371" s="243"/>
      <c r="U371" s="243"/>
      <c r="V371" s="243"/>
      <c r="W371" s="274"/>
      <c r="X371" s="243"/>
      <c r="Y371" s="243"/>
      <c r="Z371" s="243"/>
      <c r="AA371" s="243"/>
      <c r="AB371" s="243"/>
      <c r="AC371" s="243"/>
      <c r="AD371" s="243"/>
      <c r="AE371" s="243"/>
      <c r="AF371" s="243"/>
      <c r="AG371" s="243"/>
      <c r="AH371" s="243"/>
      <c r="AI371" s="243"/>
      <c r="AJ371" s="243"/>
      <c r="AK371" s="243"/>
    </row>
    <row r="372">
      <c r="A372" s="243"/>
      <c r="B372" s="243"/>
      <c r="C372" s="243"/>
      <c r="D372" s="243"/>
      <c r="E372" s="243"/>
      <c r="F372" s="243"/>
      <c r="G372" s="243"/>
      <c r="H372" s="243"/>
      <c r="I372" s="15"/>
      <c r="J372" s="243"/>
      <c r="K372" s="243"/>
      <c r="L372" s="243"/>
      <c r="M372" s="243"/>
      <c r="N372" s="243"/>
      <c r="O372" s="243"/>
      <c r="P372" s="243"/>
      <c r="Q372" s="243"/>
      <c r="R372" s="243"/>
      <c r="S372" s="243"/>
      <c r="T372" s="243"/>
      <c r="U372" s="243"/>
      <c r="V372" s="243"/>
      <c r="W372" s="274"/>
      <c r="X372" s="243"/>
      <c r="Y372" s="243"/>
      <c r="Z372" s="243"/>
      <c r="AA372" s="243"/>
      <c r="AB372" s="243"/>
      <c r="AC372" s="243"/>
      <c r="AD372" s="243"/>
      <c r="AE372" s="243"/>
      <c r="AF372" s="243"/>
      <c r="AG372" s="243"/>
      <c r="AH372" s="243"/>
      <c r="AI372" s="243"/>
      <c r="AJ372" s="243"/>
      <c r="AK372" s="243"/>
    </row>
    <row r="373">
      <c r="A373" s="243"/>
      <c r="B373" s="243"/>
      <c r="C373" s="243"/>
      <c r="D373" s="243"/>
      <c r="E373" s="243"/>
      <c r="F373" s="243"/>
      <c r="G373" s="243"/>
      <c r="H373" s="243"/>
      <c r="I373" s="15"/>
      <c r="J373" s="243"/>
      <c r="K373" s="243"/>
      <c r="L373" s="243"/>
      <c r="M373" s="243"/>
      <c r="N373" s="243"/>
      <c r="O373" s="243"/>
      <c r="P373" s="243"/>
      <c r="Q373" s="243"/>
      <c r="R373" s="243"/>
      <c r="S373" s="243"/>
      <c r="T373" s="243"/>
      <c r="U373" s="243"/>
      <c r="V373" s="243"/>
      <c r="W373" s="274"/>
      <c r="X373" s="243"/>
      <c r="Y373" s="243"/>
      <c r="Z373" s="243"/>
      <c r="AA373" s="243"/>
      <c r="AB373" s="243"/>
      <c r="AC373" s="243"/>
      <c r="AD373" s="243"/>
      <c r="AE373" s="243"/>
      <c r="AF373" s="243"/>
      <c r="AG373" s="243"/>
      <c r="AH373" s="243"/>
      <c r="AI373" s="243"/>
      <c r="AJ373" s="243"/>
      <c r="AK373" s="243"/>
    </row>
    <row r="374">
      <c r="A374" s="243"/>
      <c r="B374" s="243"/>
      <c r="C374" s="243"/>
      <c r="D374" s="243"/>
      <c r="E374" s="243"/>
      <c r="F374" s="243"/>
      <c r="G374" s="243"/>
      <c r="H374" s="243"/>
      <c r="I374" s="15"/>
      <c r="J374" s="243"/>
      <c r="K374" s="243"/>
      <c r="L374" s="243"/>
      <c r="M374" s="243"/>
      <c r="N374" s="243"/>
      <c r="O374" s="243"/>
      <c r="P374" s="243"/>
      <c r="Q374" s="243"/>
      <c r="R374" s="243"/>
      <c r="S374" s="243"/>
      <c r="T374" s="243"/>
      <c r="U374" s="243"/>
      <c r="V374" s="243"/>
      <c r="W374" s="274"/>
      <c r="X374" s="243"/>
      <c r="Y374" s="243"/>
      <c r="Z374" s="243"/>
      <c r="AA374" s="243"/>
      <c r="AB374" s="243"/>
      <c r="AC374" s="243"/>
      <c r="AD374" s="243"/>
      <c r="AE374" s="243"/>
      <c r="AF374" s="243"/>
      <c r="AG374" s="243"/>
      <c r="AH374" s="243"/>
      <c r="AI374" s="243"/>
      <c r="AJ374" s="243"/>
      <c r="AK374" s="243"/>
    </row>
    <row r="375">
      <c r="A375" s="243"/>
      <c r="B375" s="243"/>
      <c r="C375" s="243"/>
      <c r="D375" s="243"/>
      <c r="E375" s="243"/>
      <c r="F375" s="243"/>
      <c r="G375" s="243"/>
      <c r="H375" s="243"/>
      <c r="I375" s="15"/>
      <c r="J375" s="243"/>
      <c r="K375" s="243"/>
      <c r="L375" s="243"/>
      <c r="M375" s="243"/>
      <c r="N375" s="243"/>
      <c r="O375" s="243"/>
      <c r="P375" s="243"/>
      <c r="Q375" s="243"/>
      <c r="R375" s="243"/>
      <c r="S375" s="243"/>
      <c r="T375" s="243"/>
      <c r="U375" s="243"/>
      <c r="V375" s="243"/>
      <c r="W375" s="274"/>
      <c r="X375" s="243"/>
      <c r="Y375" s="243"/>
      <c r="Z375" s="243"/>
      <c r="AA375" s="243"/>
      <c r="AB375" s="243"/>
      <c r="AC375" s="243"/>
      <c r="AD375" s="243"/>
      <c r="AE375" s="243"/>
      <c r="AF375" s="243"/>
      <c r="AG375" s="243"/>
      <c r="AH375" s="243"/>
      <c r="AI375" s="243"/>
      <c r="AJ375" s="243"/>
      <c r="AK375" s="243"/>
    </row>
    <row r="376">
      <c r="A376" s="243"/>
      <c r="B376" s="243"/>
      <c r="C376" s="243"/>
      <c r="D376" s="243"/>
      <c r="E376" s="243"/>
      <c r="F376" s="243"/>
      <c r="G376" s="243"/>
      <c r="H376" s="243"/>
      <c r="I376" s="15"/>
      <c r="J376" s="243"/>
      <c r="K376" s="243"/>
      <c r="L376" s="243"/>
      <c r="M376" s="243"/>
      <c r="N376" s="243"/>
      <c r="O376" s="243"/>
      <c r="P376" s="243"/>
      <c r="Q376" s="243"/>
      <c r="R376" s="243"/>
      <c r="S376" s="243"/>
      <c r="T376" s="243"/>
      <c r="U376" s="243"/>
      <c r="V376" s="243"/>
      <c r="W376" s="274"/>
      <c r="X376" s="243"/>
      <c r="Y376" s="243"/>
      <c r="Z376" s="243"/>
      <c r="AA376" s="243"/>
      <c r="AB376" s="243"/>
      <c r="AC376" s="243"/>
      <c r="AD376" s="243"/>
      <c r="AE376" s="243"/>
      <c r="AF376" s="243"/>
      <c r="AG376" s="243"/>
      <c r="AH376" s="243"/>
      <c r="AI376" s="243"/>
      <c r="AJ376" s="243"/>
      <c r="AK376" s="243"/>
    </row>
    <row r="377">
      <c r="A377" s="243"/>
      <c r="B377" s="243"/>
      <c r="C377" s="243"/>
      <c r="D377" s="243"/>
      <c r="E377" s="243"/>
      <c r="F377" s="243"/>
      <c r="G377" s="243"/>
      <c r="H377" s="243"/>
      <c r="I377" s="15"/>
      <c r="J377" s="243"/>
      <c r="K377" s="243"/>
      <c r="L377" s="243"/>
      <c r="M377" s="243"/>
      <c r="N377" s="243"/>
      <c r="O377" s="243"/>
      <c r="P377" s="243"/>
      <c r="Q377" s="243"/>
      <c r="R377" s="243"/>
      <c r="S377" s="243"/>
      <c r="T377" s="243"/>
      <c r="U377" s="243"/>
      <c r="V377" s="243"/>
      <c r="W377" s="274"/>
      <c r="X377" s="243"/>
      <c r="Y377" s="243"/>
      <c r="Z377" s="243"/>
      <c r="AA377" s="243"/>
      <c r="AB377" s="243"/>
      <c r="AC377" s="243"/>
      <c r="AD377" s="243"/>
      <c r="AE377" s="243"/>
      <c r="AF377" s="243"/>
      <c r="AG377" s="243"/>
      <c r="AH377" s="243"/>
      <c r="AI377" s="243"/>
      <c r="AJ377" s="243"/>
      <c r="AK377" s="243"/>
    </row>
    <row r="378">
      <c r="A378" s="243"/>
      <c r="B378" s="243"/>
      <c r="C378" s="243"/>
      <c r="D378" s="243"/>
      <c r="E378" s="243"/>
      <c r="F378" s="243"/>
      <c r="G378" s="243"/>
      <c r="H378" s="243"/>
      <c r="I378" s="15"/>
      <c r="J378" s="243"/>
      <c r="K378" s="243"/>
      <c r="L378" s="243"/>
      <c r="M378" s="243"/>
      <c r="N378" s="243"/>
      <c r="O378" s="243"/>
      <c r="P378" s="243"/>
      <c r="Q378" s="243"/>
      <c r="R378" s="243"/>
      <c r="S378" s="243"/>
      <c r="T378" s="243"/>
      <c r="U378" s="243"/>
      <c r="V378" s="243"/>
      <c r="W378" s="274"/>
      <c r="X378" s="243"/>
      <c r="Y378" s="243"/>
      <c r="Z378" s="243"/>
      <c r="AA378" s="243"/>
      <c r="AB378" s="243"/>
      <c r="AC378" s="243"/>
      <c r="AD378" s="243"/>
      <c r="AE378" s="243"/>
      <c r="AF378" s="243"/>
      <c r="AG378" s="243"/>
      <c r="AH378" s="243"/>
      <c r="AI378" s="243"/>
      <c r="AJ378" s="243"/>
      <c r="AK378" s="243"/>
    </row>
    <row r="379">
      <c r="A379" s="243"/>
      <c r="B379" s="243"/>
      <c r="C379" s="243"/>
      <c r="D379" s="243"/>
      <c r="E379" s="243"/>
      <c r="F379" s="243"/>
      <c r="G379" s="243"/>
      <c r="H379" s="243"/>
      <c r="I379" s="15"/>
      <c r="J379" s="243"/>
      <c r="K379" s="243"/>
      <c r="L379" s="243"/>
      <c r="M379" s="243"/>
      <c r="N379" s="243"/>
      <c r="O379" s="243"/>
      <c r="P379" s="243"/>
      <c r="Q379" s="243"/>
      <c r="R379" s="243"/>
      <c r="S379" s="243"/>
      <c r="T379" s="243"/>
      <c r="U379" s="243"/>
      <c r="V379" s="243"/>
      <c r="W379" s="274"/>
      <c r="X379" s="243"/>
      <c r="Y379" s="243"/>
      <c r="Z379" s="243"/>
      <c r="AA379" s="243"/>
      <c r="AB379" s="243"/>
      <c r="AC379" s="243"/>
      <c r="AD379" s="243"/>
      <c r="AE379" s="243"/>
      <c r="AF379" s="243"/>
      <c r="AG379" s="243"/>
      <c r="AH379" s="243"/>
      <c r="AI379" s="243"/>
      <c r="AJ379" s="243"/>
      <c r="AK379" s="243"/>
    </row>
    <row r="380">
      <c r="A380" s="243"/>
      <c r="B380" s="243"/>
      <c r="C380" s="243"/>
      <c r="D380" s="243"/>
      <c r="E380" s="243"/>
      <c r="F380" s="243"/>
      <c r="G380" s="243"/>
      <c r="H380" s="243"/>
      <c r="I380" s="15"/>
      <c r="J380" s="243"/>
      <c r="K380" s="243"/>
      <c r="L380" s="243"/>
      <c r="M380" s="243"/>
      <c r="N380" s="243"/>
      <c r="O380" s="243"/>
      <c r="P380" s="243"/>
      <c r="Q380" s="243"/>
      <c r="R380" s="243"/>
      <c r="S380" s="243"/>
      <c r="T380" s="243"/>
      <c r="U380" s="243"/>
      <c r="V380" s="243"/>
      <c r="W380" s="274"/>
      <c r="X380" s="243"/>
      <c r="Y380" s="243"/>
      <c r="Z380" s="243"/>
      <c r="AA380" s="243"/>
      <c r="AB380" s="243"/>
      <c r="AC380" s="243"/>
      <c r="AD380" s="243"/>
      <c r="AE380" s="243"/>
      <c r="AF380" s="243"/>
      <c r="AG380" s="243"/>
      <c r="AH380" s="243"/>
      <c r="AI380" s="243"/>
      <c r="AJ380" s="243"/>
      <c r="AK380" s="243"/>
    </row>
    <row r="381">
      <c r="A381" s="243"/>
      <c r="B381" s="243"/>
      <c r="C381" s="243"/>
      <c r="D381" s="243"/>
      <c r="E381" s="243"/>
      <c r="F381" s="243"/>
      <c r="G381" s="243"/>
      <c r="H381" s="243"/>
      <c r="I381" s="15"/>
      <c r="J381" s="243"/>
      <c r="K381" s="243"/>
      <c r="L381" s="243"/>
      <c r="M381" s="243"/>
      <c r="N381" s="243"/>
      <c r="O381" s="243"/>
      <c r="P381" s="243"/>
      <c r="Q381" s="243"/>
      <c r="R381" s="243"/>
      <c r="S381" s="243"/>
      <c r="T381" s="243"/>
      <c r="U381" s="243"/>
      <c r="V381" s="243"/>
      <c r="W381" s="274"/>
      <c r="X381" s="243"/>
      <c r="Y381" s="243"/>
      <c r="Z381" s="243"/>
      <c r="AA381" s="243"/>
      <c r="AB381" s="243"/>
      <c r="AC381" s="243"/>
      <c r="AD381" s="243"/>
      <c r="AE381" s="243"/>
      <c r="AF381" s="243"/>
      <c r="AG381" s="243"/>
      <c r="AH381" s="243"/>
      <c r="AI381" s="243"/>
      <c r="AJ381" s="243"/>
      <c r="AK381" s="243"/>
    </row>
    <row r="382">
      <c r="A382" s="243"/>
      <c r="B382" s="243"/>
      <c r="C382" s="243"/>
      <c r="D382" s="243"/>
      <c r="E382" s="243"/>
      <c r="F382" s="243"/>
      <c r="G382" s="243"/>
      <c r="H382" s="243"/>
      <c r="I382" s="15"/>
      <c r="J382" s="243"/>
      <c r="K382" s="243"/>
      <c r="L382" s="243"/>
      <c r="M382" s="243"/>
      <c r="N382" s="243"/>
      <c r="O382" s="243"/>
      <c r="P382" s="243"/>
      <c r="Q382" s="243"/>
      <c r="R382" s="243"/>
      <c r="S382" s="243"/>
      <c r="T382" s="243"/>
      <c r="U382" s="243"/>
      <c r="V382" s="243"/>
      <c r="W382" s="274"/>
      <c r="X382" s="243"/>
      <c r="Y382" s="243"/>
      <c r="Z382" s="243"/>
      <c r="AA382" s="243"/>
      <c r="AB382" s="243"/>
      <c r="AC382" s="243"/>
      <c r="AD382" s="243"/>
      <c r="AE382" s="243"/>
      <c r="AF382" s="243"/>
      <c r="AG382" s="243"/>
      <c r="AH382" s="243"/>
      <c r="AI382" s="243"/>
      <c r="AJ382" s="243"/>
      <c r="AK382" s="243"/>
    </row>
    <row r="383">
      <c r="A383" s="243"/>
      <c r="B383" s="243"/>
      <c r="C383" s="243"/>
      <c r="D383" s="243"/>
      <c r="E383" s="243"/>
      <c r="F383" s="243"/>
      <c r="G383" s="243"/>
      <c r="H383" s="243"/>
      <c r="I383" s="15"/>
      <c r="J383" s="243"/>
      <c r="K383" s="243"/>
      <c r="L383" s="243"/>
      <c r="M383" s="243"/>
      <c r="N383" s="243"/>
      <c r="O383" s="243"/>
      <c r="P383" s="243"/>
      <c r="Q383" s="243"/>
      <c r="R383" s="243"/>
      <c r="S383" s="243"/>
      <c r="T383" s="243"/>
      <c r="U383" s="243"/>
      <c r="V383" s="243"/>
      <c r="W383" s="274"/>
      <c r="X383" s="243"/>
      <c r="Y383" s="243"/>
      <c r="Z383" s="243"/>
      <c r="AA383" s="243"/>
      <c r="AB383" s="243"/>
      <c r="AC383" s="243"/>
      <c r="AD383" s="243"/>
      <c r="AE383" s="243"/>
      <c r="AF383" s="243"/>
      <c r="AG383" s="243"/>
      <c r="AH383" s="243"/>
      <c r="AI383" s="243"/>
      <c r="AJ383" s="243"/>
      <c r="AK383" s="243"/>
    </row>
    <row r="384">
      <c r="A384" s="243"/>
      <c r="B384" s="243"/>
      <c r="C384" s="243"/>
      <c r="D384" s="243"/>
      <c r="E384" s="243"/>
      <c r="F384" s="243"/>
      <c r="G384" s="243"/>
      <c r="H384" s="243"/>
      <c r="I384" s="15"/>
      <c r="J384" s="243"/>
      <c r="K384" s="243"/>
      <c r="L384" s="243"/>
      <c r="M384" s="243"/>
      <c r="N384" s="243"/>
      <c r="O384" s="243"/>
      <c r="P384" s="243"/>
      <c r="Q384" s="243"/>
      <c r="R384" s="243"/>
      <c r="S384" s="243"/>
      <c r="T384" s="243"/>
      <c r="U384" s="243"/>
      <c r="V384" s="243"/>
      <c r="W384" s="274"/>
      <c r="X384" s="243"/>
      <c r="Y384" s="243"/>
      <c r="Z384" s="243"/>
      <c r="AA384" s="243"/>
      <c r="AB384" s="243"/>
      <c r="AC384" s="243"/>
      <c r="AD384" s="243"/>
      <c r="AE384" s="243"/>
      <c r="AF384" s="243"/>
      <c r="AG384" s="243"/>
      <c r="AH384" s="243"/>
      <c r="AI384" s="243"/>
      <c r="AJ384" s="243"/>
      <c r="AK384" s="243"/>
    </row>
    <row r="385">
      <c r="A385" s="243"/>
      <c r="B385" s="243"/>
      <c r="C385" s="243"/>
      <c r="D385" s="243"/>
      <c r="E385" s="243"/>
      <c r="F385" s="243"/>
      <c r="G385" s="243"/>
      <c r="H385" s="243"/>
      <c r="I385" s="15"/>
      <c r="J385" s="243"/>
      <c r="K385" s="243"/>
      <c r="L385" s="243"/>
      <c r="M385" s="243"/>
      <c r="N385" s="243"/>
      <c r="O385" s="243"/>
      <c r="P385" s="243"/>
      <c r="Q385" s="243"/>
      <c r="R385" s="243"/>
      <c r="S385" s="243"/>
      <c r="T385" s="243"/>
      <c r="U385" s="243"/>
      <c r="V385" s="243"/>
      <c r="W385" s="274"/>
      <c r="X385" s="243"/>
      <c r="Y385" s="243"/>
      <c r="Z385" s="243"/>
      <c r="AA385" s="243"/>
      <c r="AB385" s="243"/>
      <c r="AC385" s="243"/>
      <c r="AD385" s="243"/>
      <c r="AE385" s="243"/>
      <c r="AF385" s="243"/>
      <c r="AG385" s="243"/>
      <c r="AH385" s="243"/>
      <c r="AI385" s="243"/>
      <c r="AJ385" s="243"/>
      <c r="AK385" s="243"/>
    </row>
    <row r="386">
      <c r="A386" s="243"/>
      <c r="B386" s="243"/>
      <c r="C386" s="243"/>
      <c r="D386" s="243"/>
      <c r="E386" s="243"/>
      <c r="F386" s="243"/>
      <c r="G386" s="243"/>
      <c r="H386" s="243"/>
      <c r="I386" s="15"/>
      <c r="J386" s="243"/>
      <c r="K386" s="243"/>
      <c r="L386" s="243"/>
      <c r="M386" s="243"/>
      <c r="N386" s="243"/>
      <c r="O386" s="243"/>
      <c r="P386" s="243"/>
      <c r="Q386" s="243"/>
      <c r="R386" s="243"/>
      <c r="S386" s="243"/>
      <c r="T386" s="243"/>
      <c r="U386" s="243"/>
      <c r="V386" s="243"/>
      <c r="W386" s="274"/>
      <c r="X386" s="243"/>
      <c r="Y386" s="243"/>
      <c r="Z386" s="243"/>
      <c r="AA386" s="243"/>
      <c r="AB386" s="243"/>
      <c r="AC386" s="243"/>
      <c r="AD386" s="243"/>
      <c r="AE386" s="243"/>
      <c r="AF386" s="243"/>
      <c r="AG386" s="243"/>
      <c r="AH386" s="243"/>
      <c r="AI386" s="243"/>
      <c r="AJ386" s="243"/>
      <c r="AK386" s="243"/>
    </row>
    <row r="387">
      <c r="A387" s="243"/>
      <c r="B387" s="243"/>
      <c r="C387" s="243"/>
      <c r="D387" s="243"/>
      <c r="E387" s="243"/>
      <c r="F387" s="243"/>
      <c r="G387" s="243"/>
      <c r="H387" s="243"/>
      <c r="I387" s="15"/>
      <c r="J387" s="243"/>
      <c r="K387" s="243"/>
      <c r="L387" s="243"/>
      <c r="M387" s="243"/>
      <c r="N387" s="243"/>
      <c r="O387" s="243"/>
      <c r="P387" s="243"/>
      <c r="Q387" s="243"/>
      <c r="R387" s="243"/>
      <c r="S387" s="243"/>
      <c r="T387" s="243"/>
      <c r="U387" s="243"/>
      <c r="V387" s="243"/>
      <c r="W387" s="274"/>
      <c r="X387" s="243"/>
      <c r="Y387" s="243"/>
      <c r="Z387" s="243"/>
      <c r="AA387" s="243"/>
      <c r="AB387" s="243"/>
      <c r="AC387" s="243"/>
      <c r="AD387" s="243"/>
      <c r="AE387" s="243"/>
      <c r="AF387" s="243"/>
      <c r="AG387" s="243"/>
      <c r="AH387" s="243"/>
      <c r="AI387" s="243"/>
      <c r="AJ387" s="243"/>
      <c r="AK387" s="243"/>
    </row>
    <row r="388">
      <c r="A388" s="243"/>
      <c r="B388" s="243"/>
      <c r="C388" s="243"/>
      <c r="D388" s="243"/>
      <c r="E388" s="243"/>
      <c r="F388" s="243"/>
      <c r="G388" s="243"/>
      <c r="H388" s="243"/>
      <c r="I388" s="15"/>
      <c r="J388" s="243"/>
      <c r="K388" s="243"/>
      <c r="L388" s="243"/>
      <c r="M388" s="243"/>
      <c r="N388" s="243"/>
      <c r="O388" s="243"/>
      <c r="P388" s="243"/>
      <c r="Q388" s="243"/>
      <c r="R388" s="243"/>
      <c r="S388" s="243"/>
      <c r="T388" s="243"/>
      <c r="U388" s="243"/>
      <c r="V388" s="243"/>
      <c r="W388" s="274"/>
      <c r="X388" s="243"/>
      <c r="Y388" s="243"/>
      <c r="Z388" s="243"/>
      <c r="AA388" s="243"/>
      <c r="AB388" s="243"/>
      <c r="AC388" s="243"/>
      <c r="AD388" s="243"/>
      <c r="AE388" s="243"/>
      <c r="AF388" s="243"/>
      <c r="AG388" s="243"/>
      <c r="AH388" s="243"/>
      <c r="AI388" s="243"/>
      <c r="AJ388" s="243"/>
      <c r="AK388" s="243"/>
    </row>
    <row r="389">
      <c r="A389" s="243"/>
      <c r="B389" s="243"/>
      <c r="C389" s="243"/>
      <c r="D389" s="243"/>
      <c r="E389" s="243"/>
      <c r="F389" s="243"/>
      <c r="G389" s="243"/>
      <c r="H389" s="243"/>
      <c r="I389" s="15"/>
      <c r="J389" s="243"/>
      <c r="K389" s="243"/>
      <c r="L389" s="243"/>
      <c r="M389" s="243"/>
      <c r="N389" s="243"/>
      <c r="O389" s="243"/>
      <c r="P389" s="243"/>
      <c r="Q389" s="243"/>
      <c r="R389" s="243"/>
      <c r="S389" s="243"/>
      <c r="T389" s="243"/>
      <c r="U389" s="243"/>
      <c r="V389" s="243"/>
      <c r="W389" s="274"/>
      <c r="X389" s="243"/>
      <c r="Y389" s="243"/>
      <c r="Z389" s="243"/>
      <c r="AA389" s="243"/>
      <c r="AB389" s="243"/>
      <c r="AC389" s="243"/>
      <c r="AD389" s="243"/>
      <c r="AE389" s="243"/>
      <c r="AF389" s="243"/>
      <c r="AG389" s="243"/>
      <c r="AH389" s="243"/>
      <c r="AI389" s="243"/>
      <c r="AJ389" s="243"/>
      <c r="AK389" s="243"/>
    </row>
    <row r="390">
      <c r="A390" s="243"/>
      <c r="B390" s="243"/>
      <c r="C390" s="243"/>
      <c r="D390" s="243"/>
      <c r="E390" s="243"/>
      <c r="F390" s="243"/>
      <c r="G390" s="243"/>
      <c r="H390" s="243"/>
      <c r="I390" s="15"/>
      <c r="J390" s="243"/>
      <c r="K390" s="243"/>
      <c r="L390" s="243"/>
      <c r="M390" s="243"/>
      <c r="N390" s="243"/>
      <c r="O390" s="243"/>
      <c r="P390" s="243"/>
      <c r="Q390" s="243"/>
      <c r="R390" s="243"/>
      <c r="S390" s="243"/>
      <c r="T390" s="243"/>
      <c r="U390" s="243"/>
      <c r="V390" s="243"/>
      <c r="W390" s="274"/>
      <c r="X390" s="243"/>
      <c r="Y390" s="243"/>
      <c r="Z390" s="243"/>
      <c r="AA390" s="243"/>
      <c r="AB390" s="243"/>
      <c r="AC390" s="243"/>
      <c r="AD390" s="243"/>
      <c r="AE390" s="243"/>
      <c r="AF390" s="243"/>
      <c r="AG390" s="243"/>
      <c r="AH390" s="243"/>
      <c r="AI390" s="243"/>
      <c r="AJ390" s="243"/>
      <c r="AK390" s="243"/>
    </row>
    <row r="391">
      <c r="A391" s="243"/>
      <c r="B391" s="243"/>
      <c r="C391" s="243"/>
      <c r="D391" s="243"/>
      <c r="E391" s="243"/>
      <c r="F391" s="243"/>
      <c r="G391" s="243"/>
      <c r="H391" s="243"/>
      <c r="I391" s="15"/>
      <c r="J391" s="243"/>
      <c r="K391" s="243"/>
      <c r="L391" s="243"/>
      <c r="M391" s="243"/>
      <c r="N391" s="243"/>
      <c r="O391" s="243"/>
      <c r="P391" s="243"/>
      <c r="Q391" s="243"/>
      <c r="R391" s="243"/>
      <c r="S391" s="243"/>
      <c r="T391" s="243"/>
      <c r="U391" s="243"/>
      <c r="V391" s="243"/>
      <c r="W391" s="274"/>
      <c r="X391" s="243"/>
      <c r="Y391" s="243"/>
      <c r="Z391" s="243"/>
      <c r="AA391" s="243"/>
      <c r="AB391" s="243"/>
      <c r="AC391" s="243"/>
      <c r="AD391" s="243"/>
      <c r="AE391" s="243"/>
      <c r="AF391" s="243"/>
      <c r="AG391" s="243"/>
      <c r="AH391" s="243"/>
      <c r="AI391" s="243"/>
      <c r="AJ391" s="243"/>
      <c r="AK391" s="243"/>
    </row>
    <row r="392">
      <c r="A392" s="243"/>
      <c r="B392" s="243"/>
      <c r="C392" s="243"/>
      <c r="D392" s="243"/>
      <c r="E392" s="243"/>
      <c r="F392" s="243"/>
      <c r="G392" s="243"/>
      <c r="H392" s="243"/>
      <c r="I392" s="15"/>
      <c r="J392" s="243"/>
      <c r="K392" s="243"/>
      <c r="L392" s="243"/>
      <c r="M392" s="243"/>
      <c r="N392" s="243"/>
      <c r="O392" s="243"/>
      <c r="P392" s="243"/>
      <c r="Q392" s="243"/>
      <c r="R392" s="243"/>
      <c r="S392" s="243"/>
      <c r="T392" s="243"/>
      <c r="U392" s="243"/>
      <c r="V392" s="243"/>
      <c r="W392" s="274"/>
      <c r="X392" s="243"/>
      <c r="Y392" s="243"/>
      <c r="Z392" s="243"/>
      <c r="AA392" s="243"/>
      <c r="AB392" s="243"/>
      <c r="AC392" s="243"/>
      <c r="AD392" s="243"/>
      <c r="AE392" s="243"/>
      <c r="AF392" s="243"/>
      <c r="AG392" s="243"/>
      <c r="AH392" s="243"/>
      <c r="AI392" s="243"/>
      <c r="AJ392" s="243"/>
      <c r="AK392" s="243"/>
    </row>
    <row r="393">
      <c r="A393" s="243"/>
      <c r="B393" s="243"/>
      <c r="C393" s="243"/>
      <c r="D393" s="243"/>
      <c r="E393" s="243"/>
      <c r="F393" s="243"/>
      <c r="G393" s="243"/>
      <c r="H393" s="243"/>
      <c r="I393" s="15"/>
      <c r="J393" s="243"/>
      <c r="K393" s="243"/>
      <c r="L393" s="243"/>
      <c r="M393" s="243"/>
      <c r="N393" s="243"/>
      <c r="O393" s="243"/>
      <c r="P393" s="243"/>
      <c r="Q393" s="243"/>
      <c r="R393" s="243"/>
      <c r="S393" s="243"/>
      <c r="T393" s="243"/>
      <c r="U393" s="243"/>
      <c r="V393" s="243"/>
      <c r="W393" s="274"/>
      <c r="X393" s="243"/>
      <c r="Y393" s="243"/>
      <c r="Z393" s="243"/>
      <c r="AA393" s="243"/>
      <c r="AB393" s="243"/>
      <c r="AC393" s="243"/>
      <c r="AD393" s="243"/>
      <c r="AE393" s="243"/>
      <c r="AF393" s="243"/>
      <c r="AG393" s="243"/>
      <c r="AH393" s="243"/>
      <c r="AI393" s="243"/>
      <c r="AJ393" s="243"/>
      <c r="AK393" s="243"/>
    </row>
    <row r="394">
      <c r="A394" s="243"/>
      <c r="B394" s="243"/>
      <c r="C394" s="243"/>
      <c r="D394" s="243"/>
      <c r="E394" s="243"/>
      <c r="F394" s="243"/>
      <c r="G394" s="243"/>
      <c r="H394" s="243"/>
      <c r="I394" s="15"/>
      <c r="J394" s="243"/>
      <c r="K394" s="243"/>
      <c r="L394" s="243"/>
      <c r="M394" s="243"/>
      <c r="N394" s="243"/>
      <c r="O394" s="243"/>
      <c r="P394" s="243"/>
      <c r="Q394" s="243"/>
      <c r="R394" s="243"/>
      <c r="S394" s="243"/>
      <c r="T394" s="243"/>
      <c r="U394" s="243"/>
      <c r="V394" s="243"/>
      <c r="W394" s="274"/>
      <c r="X394" s="243"/>
      <c r="Y394" s="243"/>
      <c r="Z394" s="243"/>
      <c r="AA394" s="243"/>
      <c r="AB394" s="243"/>
      <c r="AC394" s="243"/>
      <c r="AD394" s="243"/>
      <c r="AE394" s="243"/>
      <c r="AF394" s="243"/>
      <c r="AG394" s="243"/>
      <c r="AH394" s="243"/>
      <c r="AI394" s="243"/>
      <c r="AJ394" s="243"/>
      <c r="AK394" s="243"/>
    </row>
    <row r="395">
      <c r="A395" s="243"/>
      <c r="B395" s="243"/>
      <c r="C395" s="243"/>
      <c r="D395" s="243"/>
      <c r="E395" s="243"/>
      <c r="F395" s="243"/>
      <c r="G395" s="243"/>
      <c r="H395" s="243"/>
      <c r="I395" s="15"/>
      <c r="J395" s="243"/>
      <c r="K395" s="243"/>
      <c r="L395" s="243"/>
      <c r="M395" s="243"/>
      <c r="N395" s="243"/>
      <c r="O395" s="243"/>
      <c r="P395" s="243"/>
      <c r="Q395" s="243"/>
      <c r="R395" s="243"/>
      <c r="S395" s="243"/>
      <c r="T395" s="243"/>
      <c r="U395" s="243"/>
      <c r="V395" s="243"/>
      <c r="W395" s="274"/>
      <c r="X395" s="243"/>
      <c r="Y395" s="243"/>
      <c r="Z395" s="243"/>
      <c r="AA395" s="243"/>
      <c r="AB395" s="243"/>
      <c r="AC395" s="243"/>
      <c r="AD395" s="243"/>
      <c r="AE395" s="243"/>
      <c r="AF395" s="243"/>
      <c r="AG395" s="243"/>
      <c r="AH395" s="243"/>
      <c r="AI395" s="243"/>
      <c r="AJ395" s="243"/>
      <c r="AK395" s="243"/>
    </row>
    <row r="396">
      <c r="A396" s="243"/>
      <c r="B396" s="243"/>
      <c r="C396" s="243"/>
      <c r="D396" s="243"/>
      <c r="E396" s="243"/>
      <c r="F396" s="243"/>
      <c r="G396" s="243"/>
      <c r="H396" s="243"/>
      <c r="I396" s="15"/>
      <c r="J396" s="243"/>
      <c r="K396" s="243"/>
      <c r="L396" s="243"/>
      <c r="M396" s="243"/>
      <c r="N396" s="243"/>
      <c r="O396" s="243"/>
      <c r="P396" s="243"/>
      <c r="Q396" s="243"/>
      <c r="R396" s="243"/>
      <c r="S396" s="243"/>
      <c r="T396" s="243"/>
      <c r="U396" s="243"/>
      <c r="V396" s="243"/>
      <c r="W396" s="274"/>
      <c r="X396" s="243"/>
      <c r="Y396" s="243"/>
      <c r="Z396" s="243"/>
      <c r="AA396" s="243"/>
      <c r="AB396" s="243"/>
      <c r="AC396" s="243"/>
      <c r="AD396" s="243"/>
      <c r="AE396" s="243"/>
      <c r="AF396" s="243"/>
      <c r="AG396" s="243"/>
      <c r="AH396" s="243"/>
      <c r="AI396" s="243"/>
      <c r="AJ396" s="243"/>
      <c r="AK396" s="243"/>
    </row>
    <row r="397">
      <c r="A397" s="243"/>
      <c r="B397" s="243"/>
      <c r="C397" s="243"/>
      <c r="D397" s="243"/>
      <c r="E397" s="243"/>
      <c r="F397" s="243"/>
      <c r="G397" s="243"/>
      <c r="H397" s="243"/>
      <c r="I397" s="15"/>
      <c r="J397" s="243"/>
      <c r="K397" s="243"/>
      <c r="L397" s="243"/>
      <c r="M397" s="243"/>
      <c r="N397" s="243"/>
      <c r="O397" s="243"/>
      <c r="P397" s="243"/>
      <c r="Q397" s="243"/>
      <c r="R397" s="243"/>
      <c r="S397" s="243"/>
      <c r="T397" s="243"/>
      <c r="U397" s="243"/>
      <c r="V397" s="243"/>
      <c r="W397" s="274"/>
      <c r="X397" s="243"/>
      <c r="Y397" s="243"/>
      <c r="Z397" s="243"/>
      <c r="AA397" s="243"/>
      <c r="AB397" s="243"/>
      <c r="AC397" s="243"/>
      <c r="AD397" s="243"/>
      <c r="AE397" s="243"/>
      <c r="AF397" s="243"/>
      <c r="AG397" s="243"/>
      <c r="AH397" s="243"/>
      <c r="AI397" s="243"/>
      <c r="AJ397" s="243"/>
      <c r="AK397" s="243"/>
    </row>
    <row r="398">
      <c r="A398" s="243"/>
      <c r="B398" s="243"/>
      <c r="C398" s="243"/>
      <c r="D398" s="243"/>
      <c r="E398" s="243"/>
      <c r="F398" s="243"/>
      <c r="G398" s="243"/>
      <c r="H398" s="243"/>
      <c r="I398" s="15"/>
      <c r="J398" s="243"/>
      <c r="K398" s="243"/>
      <c r="L398" s="243"/>
      <c r="M398" s="243"/>
      <c r="N398" s="243"/>
      <c r="O398" s="243"/>
      <c r="P398" s="243"/>
      <c r="Q398" s="243"/>
      <c r="R398" s="243"/>
      <c r="S398" s="243"/>
      <c r="T398" s="243"/>
      <c r="U398" s="243"/>
      <c r="V398" s="243"/>
      <c r="W398" s="274"/>
      <c r="X398" s="243"/>
      <c r="Y398" s="243"/>
      <c r="Z398" s="243"/>
      <c r="AA398" s="243"/>
      <c r="AB398" s="243"/>
      <c r="AC398" s="243"/>
      <c r="AD398" s="243"/>
      <c r="AE398" s="243"/>
      <c r="AF398" s="243"/>
      <c r="AG398" s="243"/>
      <c r="AH398" s="243"/>
      <c r="AI398" s="243"/>
      <c r="AJ398" s="243"/>
      <c r="AK398" s="243"/>
    </row>
    <row r="399">
      <c r="A399" s="243"/>
      <c r="B399" s="243"/>
      <c r="C399" s="243"/>
      <c r="D399" s="243"/>
      <c r="E399" s="243"/>
      <c r="F399" s="243"/>
      <c r="G399" s="243"/>
      <c r="H399" s="243"/>
      <c r="I399" s="15"/>
      <c r="J399" s="243"/>
      <c r="K399" s="243"/>
      <c r="L399" s="243"/>
      <c r="M399" s="243"/>
      <c r="N399" s="243"/>
      <c r="O399" s="243"/>
      <c r="P399" s="243"/>
      <c r="Q399" s="243"/>
      <c r="R399" s="243"/>
      <c r="S399" s="243"/>
      <c r="T399" s="243"/>
      <c r="U399" s="243"/>
      <c r="V399" s="243"/>
      <c r="W399" s="274"/>
      <c r="X399" s="243"/>
      <c r="Y399" s="243"/>
      <c r="Z399" s="243"/>
      <c r="AA399" s="243"/>
      <c r="AB399" s="243"/>
      <c r="AC399" s="243"/>
      <c r="AD399" s="243"/>
      <c r="AE399" s="243"/>
      <c r="AF399" s="243"/>
      <c r="AG399" s="243"/>
      <c r="AH399" s="243"/>
      <c r="AI399" s="243"/>
      <c r="AJ399" s="243"/>
      <c r="AK399" s="243"/>
    </row>
    <row r="400">
      <c r="A400" s="243"/>
      <c r="B400" s="243"/>
      <c r="C400" s="243"/>
      <c r="D400" s="243"/>
      <c r="E400" s="243"/>
      <c r="F400" s="243"/>
      <c r="G400" s="243"/>
      <c r="H400" s="243"/>
      <c r="I400" s="15"/>
      <c r="J400" s="243"/>
      <c r="K400" s="243"/>
      <c r="L400" s="243"/>
      <c r="M400" s="243"/>
      <c r="N400" s="243"/>
      <c r="O400" s="243"/>
      <c r="P400" s="243"/>
      <c r="Q400" s="243"/>
      <c r="R400" s="243"/>
      <c r="S400" s="243"/>
      <c r="T400" s="243"/>
      <c r="U400" s="243"/>
      <c r="V400" s="243"/>
      <c r="W400" s="274"/>
      <c r="X400" s="243"/>
      <c r="Y400" s="243"/>
      <c r="Z400" s="243"/>
      <c r="AA400" s="243"/>
      <c r="AB400" s="243"/>
      <c r="AC400" s="243"/>
      <c r="AD400" s="243"/>
      <c r="AE400" s="243"/>
      <c r="AF400" s="243"/>
      <c r="AG400" s="243"/>
      <c r="AH400" s="243"/>
      <c r="AI400" s="243"/>
      <c r="AJ400" s="243"/>
      <c r="AK400" s="243"/>
    </row>
    <row r="401">
      <c r="A401" s="243"/>
      <c r="B401" s="243"/>
      <c r="C401" s="243"/>
      <c r="D401" s="243"/>
      <c r="E401" s="243"/>
      <c r="F401" s="243"/>
      <c r="G401" s="243"/>
      <c r="H401" s="243"/>
      <c r="I401" s="15"/>
      <c r="J401" s="243"/>
      <c r="K401" s="243"/>
      <c r="L401" s="243"/>
      <c r="M401" s="243"/>
      <c r="N401" s="243"/>
      <c r="O401" s="243"/>
      <c r="P401" s="243"/>
      <c r="Q401" s="243"/>
      <c r="R401" s="243"/>
      <c r="S401" s="243"/>
      <c r="T401" s="243"/>
      <c r="U401" s="243"/>
      <c r="V401" s="243"/>
      <c r="W401" s="274"/>
      <c r="X401" s="243"/>
      <c r="Y401" s="243"/>
      <c r="Z401" s="243"/>
      <c r="AA401" s="243"/>
      <c r="AB401" s="243"/>
      <c r="AC401" s="243"/>
      <c r="AD401" s="243"/>
      <c r="AE401" s="243"/>
      <c r="AF401" s="243"/>
      <c r="AG401" s="243"/>
      <c r="AH401" s="243"/>
      <c r="AI401" s="243"/>
      <c r="AJ401" s="243"/>
      <c r="AK401" s="243"/>
    </row>
    <row r="402">
      <c r="A402" s="243"/>
      <c r="B402" s="243"/>
      <c r="C402" s="243"/>
      <c r="D402" s="243"/>
      <c r="E402" s="243"/>
      <c r="F402" s="243"/>
      <c r="G402" s="243"/>
      <c r="H402" s="243"/>
      <c r="I402" s="15"/>
      <c r="J402" s="243"/>
      <c r="K402" s="243"/>
      <c r="L402" s="243"/>
      <c r="M402" s="243"/>
      <c r="N402" s="243"/>
      <c r="O402" s="243"/>
      <c r="P402" s="243"/>
      <c r="Q402" s="243"/>
      <c r="R402" s="243"/>
      <c r="S402" s="243"/>
      <c r="T402" s="243"/>
      <c r="U402" s="243"/>
      <c r="V402" s="243"/>
      <c r="W402" s="274"/>
      <c r="X402" s="243"/>
      <c r="Y402" s="243"/>
      <c r="Z402" s="243"/>
      <c r="AA402" s="243"/>
      <c r="AB402" s="243"/>
      <c r="AC402" s="243"/>
      <c r="AD402" s="243"/>
      <c r="AE402" s="243"/>
      <c r="AF402" s="243"/>
      <c r="AG402" s="243"/>
      <c r="AH402" s="243"/>
      <c r="AI402" s="243"/>
      <c r="AJ402" s="243"/>
      <c r="AK402" s="243"/>
    </row>
    <row r="403">
      <c r="A403" s="243"/>
      <c r="B403" s="243"/>
      <c r="C403" s="243"/>
      <c r="D403" s="243"/>
      <c r="E403" s="243"/>
      <c r="F403" s="243"/>
      <c r="G403" s="243"/>
      <c r="H403" s="243"/>
      <c r="I403" s="15"/>
      <c r="J403" s="243"/>
      <c r="K403" s="243"/>
      <c r="L403" s="243"/>
      <c r="M403" s="243"/>
      <c r="N403" s="243"/>
      <c r="O403" s="243"/>
      <c r="P403" s="243"/>
      <c r="Q403" s="243"/>
      <c r="R403" s="243"/>
      <c r="S403" s="243"/>
      <c r="T403" s="243"/>
      <c r="U403" s="243"/>
      <c r="V403" s="243"/>
      <c r="W403" s="274"/>
      <c r="X403" s="243"/>
      <c r="Y403" s="243"/>
      <c r="Z403" s="243"/>
      <c r="AA403" s="243"/>
      <c r="AB403" s="243"/>
      <c r="AC403" s="243"/>
      <c r="AD403" s="243"/>
      <c r="AE403" s="243"/>
      <c r="AF403" s="243"/>
      <c r="AG403" s="243"/>
      <c r="AH403" s="243"/>
      <c r="AI403" s="243"/>
      <c r="AJ403" s="243"/>
      <c r="AK403" s="243"/>
    </row>
    <row r="404">
      <c r="A404" s="243"/>
      <c r="B404" s="243"/>
      <c r="C404" s="243"/>
      <c r="D404" s="243"/>
      <c r="E404" s="243"/>
      <c r="F404" s="243"/>
      <c r="G404" s="243"/>
      <c r="H404" s="243"/>
      <c r="I404" s="15"/>
      <c r="J404" s="243"/>
      <c r="K404" s="243"/>
      <c r="L404" s="243"/>
      <c r="M404" s="243"/>
      <c r="N404" s="243"/>
      <c r="O404" s="243"/>
      <c r="P404" s="243"/>
      <c r="Q404" s="243"/>
      <c r="R404" s="243"/>
      <c r="S404" s="243"/>
      <c r="T404" s="243"/>
      <c r="U404" s="243"/>
      <c r="V404" s="243"/>
      <c r="W404" s="274"/>
      <c r="X404" s="243"/>
      <c r="Y404" s="243"/>
      <c r="Z404" s="243"/>
      <c r="AA404" s="243"/>
      <c r="AB404" s="243"/>
      <c r="AC404" s="243"/>
      <c r="AD404" s="243"/>
      <c r="AE404" s="243"/>
      <c r="AF404" s="243"/>
      <c r="AG404" s="243"/>
      <c r="AH404" s="243"/>
      <c r="AI404" s="243"/>
      <c r="AJ404" s="243"/>
      <c r="AK404" s="243"/>
    </row>
    <row r="405">
      <c r="A405" s="243"/>
      <c r="B405" s="243"/>
      <c r="C405" s="243"/>
      <c r="D405" s="243"/>
      <c r="E405" s="243"/>
      <c r="F405" s="243"/>
      <c r="G405" s="243"/>
      <c r="H405" s="243"/>
      <c r="I405" s="15"/>
      <c r="J405" s="243"/>
      <c r="K405" s="243"/>
      <c r="L405" s="243"/>
      <c r="M405" s="243"/>
      <c r="N405" s="243"/>
      <c r="O405" s="243"/>
      <c r="P405" s="243"/>
      <c r="Q405" s="243"/>
      <c r="R405" s="243"/>
      <c r="S405" s="243"/>
      <c r="T405" s="243"/>
      <c r="U405" s="243"/>
      <c r="V405" s="243"/>
      <c r="W405" s="274"/>
      <c r="X405" s="243"/>
      <c r="Y405" s="243"/>
      <c r="Z405" s="243"/>
      <c r="AA405" s="243"/>
      <c r="AB405" s="243"/>
      <c r="AC405" s="243"/>
      <c r="AD405" s="243"/>
      <c r="AE405" s="243"/>
      <c r="AF405" s="243"/>
      <c r="AG405" s="243"/>
      <c r="AH405" s="243"/>
      <c r="AI405" s="243"/>
      <c r="AJ405" s="243"/>
      <c r="AK405" s="243"/>
    </row>
    <row r="406">
      <c r="A406" s="243"/>
      <c r="B406" s="243"/>
      <c r="C406" s="243"/>
      <c r="D406" s="243"/>
      <c r="E406" s="243"/>
      <c r="F406" s="243"/>
      <c r="G406" s="243"/>
      <c r="H406" s="243"/>
      <c r="I406" s="15"/>
      <c r="J406" s="243"/>
      <c r="K406" s="243"/>
      <c r="L406" s="243"/>
      <c r="M406" s="243"/>
      <c r="N406" s="243"/>
      <c r="O406" s="243"/>
      <c r="P406" s="243"/>
      <c r="Q406" s="243"/>
      <c r="R406" s="243"/>
      <c r="S406" s="243"/>
      <c r="T406" s="243"/>
      <c r="U406" s="243"/>
      <c r="V406" s="243"/>
      <c r="W406" s="274"/>
      <c r="X406" s="243"/>
      <c r="Y406" s="243"/>
      <c r="Z406" s="243"/>
      <c r="AA406" s="243"/>
      <c r="AB406" s="243"/>
      <c r="AC406" s="243"/>
      <c r="AD406" s="243"/>
      <c r="AE406" s="243"/>
      <c r="AF406" s="243"/>
      <c r="AG406" s="243"/>
      <c r="AH406" s="243"/>
      <c r="AI406" s="243"/>
      <c r="AJ406" s="243"/>
      <c r="AK406" s="243"/>
    </row>
    <row r="407">
      <c r="A407" s="243"/>
      <c r="B407" s="243"/>
      <c r="C407" s="243"/>
      <c r="D407" s="243"/>
      <c r="E407" s="243"/>
      <c r="F407" s="243"/>
      <c r="G407" s="243"/>
      <c r="H407" s="243"/>
      <c r="I407" s="15"/>
      <c r="J407" s="243"/>
      <c r="K407" s="243"/>
      <c r="L407" s="243"/>
      <c r="M407" s="243"/>
      <c r="N407" s="243"/>
      <c r="O407" s="243"/>
      <c r="P407" s="243"/>
      <c r="Q407" s="243"/>
      <c r="R407" s="243"/>
      <c r="S407" s="243"/>
      <c r="T407" s="243"/>
      <c r="U407" s="243"/>
      <c r="V407" s="243"/>
      <c r="W407" s="274"/>
      <c r="X407" s="243"/>
      <c r="Y407" s="243"/>
      <c r="Z407" s="243"/>
      <c r="AA407" s="243"/>
      <c r="AB407" s="243"/>
      <c r="AC407" s="243"/>
      <c r="AD407" s="243"/>
      <c r="AE407" s="243"/>
      <c r="AF407" s="243"/>
      <c r="AG407" s="243"/>
      <c r="AH407" s="243"/>
      <c r="AI407" s="243"/>
      <c r="AJ407" s="243"/>
      <c r="AK407" s="243"/>
    </row>
    <row r="408">
      <c r="A408" s="243"/>
      <c r="B408" s="243"/>
      <c r="C408" s="243"/>
      <c r="D408" s="243"/>
      <c r="E408" s="243"/>
      <c r="F408" s="243"/>
      <c r="G408" s="243"/>
      <c r="H408" s="243"/>
      <c r="I408" s="15"/>
      <c r="J408" s="243"/>
      <c r="K408" s="243"/>
      <c r="L408" s="243"/>
      <c r="M408" s="243"/>
      <c r="N408" s="243"/>
      <c r="O408" s="243"/>
      <c r="P408" s="243"/>
      <c r="Q408" s="243"/>
      <c r="R408" s="243"/>
      <c r="S408" s="243"/>
      <c r="T408" s="243"/>
      <c r="U408" s="243"/>
      <c r="V408" s="243"/>
      <c r="W408" s="274"/>
      <c r="X408" s="243"/>
      <c r="Y408" s="243"/>
      <c r="Z408" s="243"/>
      <c r="AA408" s="243"/>
      <c r="AB408" s="243"/>
      <c r="AC408" s="243"/>
      <c r="AD408" s="243"/>
      <c r="AE408" s="243"/>
      <c r="AF408" s="243"/>
      <c r="AG408" s="243"/>
      <c r="AH408" s="243"/>
      <c r="AI408" s="243"/>
      <c r="AJ408" s="243"/>
      <c r="AK408" s="243"/>
    </row>
    <row r="409">
      <c r="A409" s="243"/>
      <c r="B409" s="243"/>
      <c r="C409" s="243"/>
      <c r="D409" s="243"/>
      <c r="E409" s="243"/>
      <c r="F409" s="243"/>
      <c r="G409" s="243"/>
      <c r="H409" s="243"/>
      <c r="I409" s="15"/>
      <c r="J409" s="243"/>
      <c r="K409" s="243"/>
      <c r="L409" s="243"/>
      <c r="M409" s="243"/>
      <c r="N409" s="243"/>
      <c r="O409" s="243"/>
      <c r="P409" s="243"/>
      <c r="Q409" s="243"/>
      <c r="R409" s="243"/>
      <c r="S409" s="243"/>
      <c r="T409" s="243"/>
      <c r="U409" s="243"/>
      <c r="V409" s="243"/>
      <c r="W409" s="274"/>
      <c r="X409" s="243"/>
      <c r="Y409" s="243"/>
      <c r="Z409" s="243"/>
      <c r="AA409" s="243"/>
      <c r="AB409" s="243"/>
      <c r="AC409" s="243"/>
      <c r="AD409" s="243"/>
      <c r="AE409" s="243"/>
      <c r="AF409" s="243"/>
      <c r="AG409" s="243"/>
      <c r="AH409" s="243"/>
      <c r="AI409" s="243"/>
      <c r="AJ409" s="243"/>
      <c r="AK409" s="243"/>
    </row>
    <row r="410">
      <c r="A410" s="243"/>
      <c r="B410" s="243"/>
      <c r="C410" s="243"/>
      <c r="D410" s="243"/>
      <c r="E410" s="243"/>
      <c r="F410" s="243"/>
      <c r="G410" s="243"/>
      <c r="H410" s="243"/>
      <c r="I410" s="15"/>
      <c r="J410" s="243"/>
      <c r="K410" s="243"/>
      <c r="L410" s="243"/>
      <c r="M410" s="243"/>
      <c r="N410" s="243"/>
      <c r="O410" s="243"/>
      <c r="P410" s="243"/>
      <c r="Q410" s="243"/>
      <c r="R410" s="243"/>
      <c r="S410" s="243"/>
      <c r="T410" s="243"/>
      <c r="U410" s="243"/>
      <c r="V410" s="243"/>
      <c r="W410" s="274"/>
      <c r="X410" s="243"/>
      <c r="Y410" s="243"/>
      <c r="Z410" s="243"/>
      <c r="AA410" s="243"/>
      <c r="AB410" s="243"/>
      <c r="AC410" s="243"/>
      <c r="AD410" s="243"/>
      <c r="AE410" s="243"/>
      <c r="AF410" s="243"/>
      <c r="AG410" s="243"/>
      <c r="AH410" s="243"/>
      <c r="AI410" s="243"/>
      <c r="AJ410" s="243"/>
      <c r="AK410" s="243"/>
    </row>
    <row r="411">
      <c r="A411" s="243"/>
      <c r="B411" s="243"/>
      <c r="C411" s="243"/>
      <c r="D411" s="243"/>
      <c r="E411" s="243"/>
      <c r="F411" s="243"/>
      <c r="G411" s="243"/>
      <c r="H411" s="243"/>
      <c r="I411" s="15"/>
      <c r="J411" s="243"/>
      <c r="K411" s="243"/>
      <c r="L411" s="243"/>
      <c r="M411" s="243"/>
      <c r="N411" s="243"/>
      <c r="O411" s="243"/>
      <c r="P411" s="243"/>
      <c r="Q411" s="243"/>
      <c r="R411" s="243"/>
      <c r="S411" s="243"/>
      <c r="T411" s="243"/>
      <c r="U411" s="243"/>
      <c r="V411" s="243"/>
      <c r="W411" s="274"/>
      <c r="X411" s="243"/>
      <c r="Y411" s="243"/>
      <c r="Z411" s="243"/>
      <c r="AA411" s="243"/>
      <c r="AB411" s="243"/>
      <c r="AC411" s="243"/>
      <c r="AD411" s="243"/>
      <c r="AE411" s="243"/>
      <c r="AF411" s="243"/>
      <c r="AG411" s="243"/>
      <c r="AH411" s="243"/>
      <c r="AI411" s="243"/>
      <c r="AJ411" s="243"/>
      <c r="AK411" s="243"/>
    </row>
    <row r="412">
      <c r="A412" s="243"/>
      <c r="B412" s="243"/>
      <c r="C412" s="243"/>
      <c r="D412" s="243"/>
      <c r="E412" s="243"/>
      <c r="F412" s="243"/>
      <c r="G412" s="243"/>
      <c r="H412" s="243"/>
      <c r="I412" s="15"/>
      <c r="J412" s="243"/>
      <c r="K412" s="243"/>
      <c r="L412" s="243"/>
      <c r="M412" s="243"/>
      <c r="N412" s="243"/>
      <c r="O412" s="243"/>
      <c r="P412" s="243"/>
      <c r="Q412" s="243"/>
      <c r="R412" s="243"/>
      <c r="S412" s="243"/>
      <c r="T412" s="243"/>
      <c r="U412" s="243"/>
      <c r="V412" s="243"/>
      <c r="W412" s="274"/>
      <c r="X412" s="243"/>
      <c r="Y412" s="243"/>
      <c r="Z412" s="243"/>
      <c r="AA412" s="243"/>
      <c r="AB412" s="243"/>
      <c r="AC412" s="243"/>
      <c r="AD412" s="243"/>
      <c r="AE412" s="243"/>
      <c r="AF412" s="243"/>
      <c r="AG412" s="243"/>
      <c r="AH412" s="243"/>
      <c r="AI412" s="243"/>
      <c r="AJ412" s="243"/>
      <c r="AK412" s="243"/>
    </row>
    <row r="413">
      <c r="A413" s="243"/>
      <c r="B413" s="243"/>
      <c r="C413" s="243"/>
      <c r="D413" s="243"/>
      <c r="E413" s="243"/>
      <c r="F413" s="243"/>
      <c r="G413" s="243"/>
      <c r="H413" s="243"/>
      <c r="I413" s="15"/>
      <c r="J413" s="243"/>
      <c r="K413" s="243"/>
      <c r="L413" s="243"/>
      <c r="M413" s="243"/>
      <c r="N413" s="243"/>
      <c r="O413" s="243"/>
      <c r="P413" s="243"/>
      <c r="Q413" s="243"/>
      <c r="R413" s="243"/>
      <c r="S413" s="243"/>
      <c r="T413" s="243"/>
      <c r="U413" s="243"/>
      <c r="V413" s="243"/>
      <c r="W413" s="274"/>
      <c r="X413" s="243"/>
      <c r="Y413" s="243"/>
      <c r="Z413" s="243"/>
      <c r="AA413" s="243"/>
      <c r="AB413" s="243"/>
      <c r="AC413" s="243"/>
      <c r="AD413" s="243"/>
      <c r="AE413" s="243"/>
      <c r="AF413" s="243"/>
      <c r="AG413" s="243"/>
      <c r="AH413" s="243"/>
      <c r="AI413" s="243"/>
      <c r="AJ413" s="243"/>
      <c r="AK413" s="243"/>
    </row>
    <row r="414">
      <c r="A414" s="243"/>
      <c r="B414" s="243"/>
      <c r="C414" s="243"/>
      <c r="D414" s="243"/>
      <c r="E414" s="243"/>
      <c r="F414" s="243"/>
      <c r="G414" s="243"/>
      <c r="H414" s="243"/>
      <c r="I414" s="15"/>
      <c r="J414" s="243"/>
      <c r="K414" s="243"/>
      <c r="L414" s="243"/>
      <c r="M414" s="243"/>
      <c r="N414" s="243"/>
      <c r="O414" s="243"/>
      <c r="P414" s="243"/>
      <c r="Q414" s="243"/>
      <c r="R414" s="243"/>
      <c r="S414" s="243"/>
      <c r="T414" s="243"/>
      <c r="U414" s="243"/>
      <c r="V414" s="243"/>
      <c r="W414" s="274"/>
      <c r="X414" s="243"/>
      <c r="Y414" s="243"/>
      <c r="Z414" s="243"/>
      <c r="AA414" s="243"/>
      <c r="AB414" s="243"/>
      <c r="AC414" s="243"/>
      <c r="AD414" s="243"/>
      <c r="AE414" s="243"/>
      <c r="AF414" s="243"/>
      <c r="AG414" s="243"/>
      <c r="AH414" s="243"/>
      <c r="AI414" s="243"/>
      <c r="AJ414" s="243"/>
      <c r="AK414" s="243"/>
    </row>
    <row r="415">
      <c r="A415" s="243"/>
      <c r="B415" s="243"/>
      <c r="C415" s="243"/>
      <c r="D415" s="243"/>
      <c r="E415" s="243"/>
      <c r="F415" s="243"/>
      <c r="G415" s="243"/>
      <c r="H415" s="243"/>
      <c r="I415" s="15"/>
      <c r="J415" s="243"/>
      <c r="K415" s="243"/>
      <c r="L415" s="243"/>
      <c r="M415" s="243"/>
      <c r="N415" s="243"/>
      <c r="O415" s="243"/>
      <c r="P415" s="243"/>
      <c r="Q415" s="243"/>
      <c r="R415" s="243"/>
      <c r="S415" s="243"/>
      <c r="T415" s="243"/>
      <c r="U415" s="243"/>
      <c r="V415" s="243"/>
      <c r="W415" s="274"/>
      <c r="X415" s="243"/>
      <c r="Y415" s="243"/>
      <c r="Z415" s="243"/>
      <c r="AA415" s="243"/>
      <c r="AB415" s="243"/>
      <c r="AC415" s="243"/>
      <c r="AD415" s="243"/>
      <c r="AE415" s="243"/>
      <c r="AF415" s="243"/>
      <c r="AG415" s="243"/>
      <c r="AH415" s="243"/>
      <c r="AI415" s="243"/>
      <c r="AJ415" s="243"/>
      <c r="AK415" s="243"/>
    </row>
    <row r="416">
      <c r="A416" s="243"/>
      <c r="B416" s="243"/>
      <c r="C416" s="243"/>
      <c r="D416" s="243"/>
      <c r="E416" s="243"/>
      <c r="F416" s="243"/>
      <c r="G416" s="243"/>
      <c r="H416" s="243"/>
      <c r="I416" s="15"/>
      <c r="J416" s="243"/>
      <c r="K416" s="243"/>
      <c r="L416" s="243"/>
      <c r="M416" s="243"/>
      <c r="N416" s="243"/>
      <c r="O416" s="243"/>
      <c r="P416" s="243"/>
      <c r="Q416" s="243"/>
      <c r="R416" s="243"/>
      <c r="S416" s="243"/>
      <c r="T416" s="243"/>
      <c r="U416" s="243"/>
      <c r="V416" s="243"/>
      <c r="W416" s="274"/>
      <c r="X416" s="243"/>
      <c r="Y416" s="243"/>
      <c r="Z416" s="243"/>
      <c r="AA416" s="243"/>
      <c r="AB416" s="243"/>
      <c r="AC416" s="243"/>
      <c r="AD416" s="243"/>
      <c r="AE416" s="243"/>
      <c r="AF416" s="243"/>
      <c r="AG416" s="243"/>
      <c r="AH416" s="243"/>
      <c r="AI416" s="243"/>
      <c r="AJ416" s="243"/>
      <c r="AK416" s="243"/>
    </row>
    <row r="417">
      <c r="A417" s="243"/>
      <c r="B417" s="243"/>
      <c r="C417" s="243"/>
      <c r="D417" s="243"/>
      <c r="E417" s="243"/>
      <c r="F417" s="243"/>
      <c r="G417" s="243"/>
      <c r="H417" s="243"/>
      <c r="I417" s="15"/>
      <c r="J417" s="243"/>
      <c r="K417" s="243"/>
      <c r="L417" s="243"/>
      <c r="M417" s="243"/>
      <c r="N417" s="243"/>
      <c r="O417" s="243"/>
      <c r="P417" s="243"/>
      <c r="Q417" s="243"/>
      <c r="R417" s="243"/>
      <c r="S417" s="243"/>
      <c r="T417" s="243"/>
      <c r="U417" s="243"/>
      <c r="V417" s="243"/>
      <c r="W417" s="274"/>
      <c r="X417" s="243"/>
      <c r="Y417" s="243"/>
      <c r="Z417" s="243"/>
      <c r="AA417" s="243"/>
      <c r="AB417" s="243"/>
      <c r="AC417" s="243"/>
      <c r="AD417" s="243"/>
      <c r="AE417" s="243"/>
      <c r="AF417" s="243"/>
      <c r="AG417" s="243"/>
      <c r="AH417" s="243"/>
      <c r="AI417" s="243"/>
      <c r="AJ417" s="243"/>
      <c r="AK417" s="243"/>
    </row>
    <row r="418">
      <c r="A418" s="243"/>
      <c r="B418" s="243"/>
      <c r="C418" s="243"/>
      <c r="D418" s="243"/>
      <c r="E418" s="243"/>
      <c r="F418" s="243"/>
      <c r="G418" s="243"/>
      <c r="H418" s="243"/>
      <c r="I418" s="15"/>
      <c r="J418" s="243"/>
      <c r="K418" s="243"/>
      <c r="L418" s="243"/>
      <c r="M418" s="243"/>
      <c r="N418" s="243"/>
      <c r="O418" s="243"/>
      <c r="P418" s="243"/>
      <c r="Q418" s="243"/>
      <c r="R418" s="243"/>
      <c r="S418" s="243"/>
      <c r="T418" s="243"/>
      <c r="U418" s="243"/>
      <c r="V418" s="243"/>
      <c r="W418" s="274"/>
      <c r="X418" s="243"/>
      <c r="Y418" s="243"/>
      <c r="Z418" s="243"/>
      <c r="AA418" s="243"/>
      <c r="AB418" s="243"/>
      <c r="AC418" s="243"/>
      <c r="AD418" s="243"/>
      <c r="AE418" s="243"/>
      <c r="AF418" s="243"/>
      <c r="AG418" s="243"/>
      <c r="AH418" s="243"/>
      <c r="AI418" s="243"/>
      <c r="AJ418" s="243"/>
      <c r="AK418" s="243"/>
    </row>
    <row r="419">
      <c r="A419" s="243"/>
      <c r="B419" s="243"/>
      <c r="C419" s="243"/>
      <c r="D419" s="243"/>
      <c r="E419" s="243"/>
      <c r="F419" s="243"/>
      <c r="G419" s="243"/>
      <c r="H419" s="243"/>
      <c r="I419" s="15"/>
      <c r="J419" s="243"/>
      <c r="K419" s="243"/>
      <c r="L419" s="243"/>
      <c r="M419" s="243"/>
      <c r="N419" s="243"/>
      <c r="O419" s="243"/>
      <c r="P419" s="243"/>
      <c r="Q419" s="243"/>
      <c r="R419" s="243"/>
      <c r="S419" s="243"/>
      <c r="T419" s="243"/>
      <c r="U419" s="243"/>
      <c r="V419" s="243"/>
      <c r="W419" s="274"/>
      <c r="X419" s="243"/>
      <c r="Y419" s="243"/>
      <c r="Z419" s="243"/>
      <c r="AA419" s="243"/>
      <c r="AB419" s="243"/>
      <c r="AC419" s="243"/>
      <c r="AD419" s="243"/>
      <c r="AE419" s="243"/>
      <c r="AF419" s="243"/>
      <c r="AG419" s="243"/>
      <c r="AH419" s="243"/>
      <c r="AI419" s="243"/>
      <c r="AJ419" s="243"/>
      <c r="AK419" s="243"/>
    </row>
    <row r="420">
      <c r="A420" s="243"/>
      <c r="B420" s="243"/>
      <c r="C420" s="243"/>
      <c r="D420" s="243"/>
      <c r="E420" s="243"/>
      <c r="F420" s="243"/>
      <c r="G420" s="243"/>
      <c r="H420" s="243"/>
      <c r="I420" s="15"/>
      <c r="J420" s="243"/>
      <c r="K420" s="243"/>
      <c r="L420" s="243"/>
      <c r="M420" s="243"/>
      <c r="N420" s="243"/>
      <c r="O420" s="243"/>
      <c r="P420" s="243"/>
      <c r="Q420" s="243"/>
      <c r="R420" s="243"/>
      <c r="S420" s="243"/>
      <c r="T420" s="243"/>
      <c r="U420" s="243"/>
      <c r="V420" s="243"/>
      <c r="W420" s="274"/>
      <c r="X420" s="243"/>
      <c r="Y420" s="243"/>
      <c r="Z420" s="243"/>
      <c r="AA420" s="243"/>
      <c r="AB420" s="243"/>
      <c r="AC420" s="243"/>
      <c r="AD420" s="243"/>
      <c r="AE420" s="243"/>
      <c r="AF420" s="243"/>
      <c r="AG420" s="243"/>
      <c r="AH420" s="243"/>
      <c r="AI420" s="243"/>
      <c r="AJ420" s="243"/>
      <c r="AK420" s="243"/>
    </row>
    <row r="421">
      <c r="A421" s="243"/>
      <c r="B421" s="243"/>
      <c r="C421" s="243"/>
      <c r="D421" s="243"/>
      <c r="E421" s="243"/>
      <c r="F421" s="243"/>
      <c r="G421" s="243"/>
      <c r="H421" s="243"/>
      <c r="I421" s="15"/>
      <c r="J421" s="243"/>
      <c r="K421" s="243"/>
      <c r="L421" s="243"/>
      <c r="M421" s="243"/>
      <c r="N421" s="243"/>
      <c r="O421" s="243"/>
      <c r="P421" s="243"/>
      <c r="Q421" s="243"/>
      <c r="R421" s="243"/>
      <c r="S421" s="243"/>
      <c r="T421" s="243"/>
      <c r="U421" s="243"/>
      <c r="V421" s="243"/>
      <c r="W421" s="274"/>
      <c r="X421" s="243"/>
      <c r="Y421" s="243"/>
      <c r="Z421" s="243"/>
      <c r="AA421" s="243"/>
      <c r="AB421" s="243"/>
      <c r="AC421" s="243"/>
      <c r="AD421" s="243"/>
      <c r="AE421" s="243"/>
      <c r="AF421" s="243"/>
      <c r="AG421" s="243"/>
      <c r="AH421" s="243"/>
      <c r="AI421" s="243"/>
      <c r="AJ421" s="243"/>
      <c r="AK421" s="243"/>
    </row>
    <row r="422">
      <c r="A422" s="243"/>
      <c r="B422" s="243"/>
      <c r="C422" s="243"/>
      <c r="D422" s="243"/>
      <c r="E422" s="243"/>
      <c r="F422" s="243"/>
      <c r="G422" s="243"/>
      <c r="H422" s="243"/>
      <c r="I422" s="15"/>
      <c r="J422" s="243"/>
      <c r="K422" s="243"/>
      <c r="L422" s="243"/>
      <c r="M422" s="243"/>
      <c r="N422" s="243"/>
      <c r="O422" s="243"/>
      <c r="P422" s="243"/>
      <c r="Q422" s="243"/>
      <c r="R422" s="243"/>
      <c r="S422" s="243"/>
      <c r="T422" s="243"/>
      <c r="U422" s="243"/>
      <c r="V422" s="243"/>
      <c r="W422" s="274"/>
      <c r="X422" s="243"/>
      <c r="Y422" s="243"/>
      <c r="Z422" s="243"/>
      <c r="AA422" s="243"/>
      <c r="AB422" s="243"/>
      <c r="AC422" s="243"/>
      <c r="AD422" s="243"/>
      <c r="AE422" s="243"/>
      <c r="AF422" s="243"/>
      <c r="AG422" s="243"/>
      <c r="AH422" s="243"/>
      <c r="AI422" s="243"/>
      <c r="AJ422" s="243"/>
      <c r="AK422" s="243"/>
    </row>
    <row r="423">
      <c r="A423" s="243"/>
      <c r="B423" s="243"/>
      <c r="C423" s="243"/>
      <c r="D423" s="243"/>
      <c r="E423" s="243"/>
      <c r="F423" s="243"/>
      <c r="G423" s="243"/>
      <c r="H423" s="243"/>
      <c r="I423" s="15"/>
      <c r="J423" s="243"/>
      <c r="K423" s="243"/>
      <c r="L423" s="243"/>
      <c r="M423" s="243"/>
      <c r="N423" s="243"/>
      <c r="O423" s="243"/>
      <c r="P423" s="243"/>
      <c r="Q423" s="243"/>
      <c r="R423" s="243"/>
      <c r="S423" s="243"/>
      <c r="T423" s="243"/>
      <c r="U423" s="243"/>
      <c r="V423" s="243"/>
      <c r="W423" s="274"/>
      <c r="X423" s="243"/>
      <c r="Y423" s="243"/>
      <c r="Z423" s="243"/>
      <c r="AA423" s="243"/>
      <c r="AB423" s="243"/>
      <c r="AC423" s="243"/>
      <c r="AD423" s="243"/>
      <c r="AE423" s="243"/>
      <c r="AF423" s="243"/>
      <c r="AG423" s="243"/>
      <c r="AH423" s="243"/>
      <c r="AI423" s="243"/>
      <c r="AJ423" s="243"/>
      <c r="AK423" s="243"/>
    </row>
    <row r="424">
      <c r="A424" s="243"/>
      <c r="B424" s="243"/>
      <c r="C424" s="243"/>
      <c r="D424" s="243"/>
      <c r="E424" s="243"/>
      <c r="F424" s="243"/>
      <c r="G424" s="243"/>
      <c r="H424" s="243"/>
      <c r="I424" s="15"/>
      <c r="J424" s="243"/>
      <c r="K424" s="243"/>
      <c r="L424" s="243"/>
      <c r="M424" s="243"/>
      <c r="N424" s="243"/>
      <c r="O424" s="243"/>
      <c r="P424" s="243"/>
      <c r="Q424" s="243"/>
      <c r="R424" s="243"/>
      <c r="S424" s="243"/>
      <c r="T424" s="243"/>
      <c r="U424" s="243"/>
      <c r="V424" s="243"/>
      <c r="W424" s="274"/>
      <c r="X424" s="243"/>
      <c r="Y424" s="243"/>
      <c r="Z424" s="243"/>
      <c r="AA424" s="243"/>
      <c r="AB424" s="243"/>
      <c r="AC424" s="243"/>
      <c r="AD424" s="243"/>
      <c r="AE424" s="243"/>
      <c r="AF424" s="243"/>
      <c r="AG424" s="243"/>
      <c r="AH424" s="243"/>
      <c r="AI424" s="243"/>
      <c r="AJ424" s="243"/>
      <c r="AK424" s="243"/>
    </row>
    <row r="425">
      <c r="A425" s="243"/>
      <c r="B425" s="243"/>
      <c r="C425" s="243"/>
      <c r="D425" s="243"/>
      <c r="E425" s="243"/>
      <c r="F425" s="243"/>
      <c r="G425" s="243"/>
      <c r="H425" s="243"/>
      <c r="I425" s="15"/>
      <c r="J425" s="243"/>
      <c r="K425" s="243"/>
      <c r="L425" s="243"/>
      <c r="M425" s="243"/>
      <c r="N425" s="243"/>
      <c r="O425" s="243"/>
      <c r="P425" s="243"/>
      <c r="Q425" s="243"/>
      <c r="R425" s="243"/>
      <c r="S425" s="243"/>
      <c r="T425" s="243"/>
      <c r="U425" s="243"/>
      <c r="V425" s="243"/>
      <c r="W425" s="274"/>
      <c r="X425" s="243"/>
      <c r="Y425" s="243"/>
      <c r="Z425" s="243"/>
      <c r="AA425" s="243"/>
      <c r="AB425" s="243"/>
      <c r="AC425" s="243"/>
      <c r="AD425" s="243"/>
      <c r="AE425" s="243"/>
      <c r="AF425" s="243"/>
      <c r="AG425" s="243"/>
      <c r="AH425" s="243"/>
      <c r="AI425" s="243"/>
      <c r="AJ425" s="243"/>
      <c r="AK425" s="243"/>
    </row>
    <row r="426">
      <c r="A426" s="243"/>
      <c r="B426" s="243"/>
      <c r="C426" s="243"/>
      <c r="D426" s="243"/>
      <c r="E426" s="243"/>
      <c r="F426" s="243"/>
      <c r="G426" s="243"/>
      <c r="H426" s="243"/>
      <c r="I426" s="15"/>
      <c r="J426" s="243"/>
      <c r="K426" s="243"/>
      <c r="L426" s="243"/>
      <c r="M426" s="243"/>
      <c r="N426" s="243"/>
      <c r="O426" s="243"/>
      <c r="P426" s="243"/>
      <c r="Q426" s="243"/>
      <c r="R426" s="243"/>
      <c r="S426" s="243"/>
      <c r="T426" s="243"/>
      <c r="U426" s="243"/>
      <c r="V426" s="243"/>
      <c r="W426" s="274"/>
      <c r="X426" s="243"/>
      <c r="Y426" s="243"/>
      <c r="Z426" s="243"/>
      <c r="AA426" s="243"/>
      <c r="AB426" s="243"/>
      <c r="AC426" s="243"/>
      <c r="AD426" s="243"/>
      <c r="AE426" s="243"/>
      <c r="AF426" s="243"/>
      <c r="AG426" s="243"/>
      <c r="AH426" s="243"/>
      <c r="AI426" s="243"/>
      <c r="AJ426" s="243"/>
      <c r="AK426" s="243"/>
    </row>
    <row r="427">
      <c r="A427" s="243"/>
      <c r="B427" s="243"/>
      <c r="C427" s="243"/>
      <c r="D427" s="243"/>
      <c r="E427" s="243"/>
      <c r="F427" s="243"/>
      <c r="G427" s="243"/>
      <c r="H427" s="243"/>
      <c r="I427" s="15"/>
      <c r="J427" s="243"/>
      <c r="K427" s="243"/>
      <c r="L427" s="243"/>
      <c r="M427" s="243"/>
      <c r="N427" s="243"/>
      <c r="O427" s="243"/>
      <c r="P427" s="243"/>
      <c r="Q427" s="243"/>
      <c r="R427" s="243"/>
      <c r="S427" s="243"/>
      <c r="T427" s="243"/>
      <c r="U427" s="243"/>
      <c r="V427" s="243"/>
      <c r="W427" s="274"/>
      <c r="X427" s="243"/>
      <c r="Y427" s="243"/>
      <c r="Z427" s="243"/>
      <c r="AA427" s="243"/>
      <c r="AB427" s="243"/>
      <c r="AC427" s="243"/>
      <c r="AD427" s="243"/>
      <c r="AE427" s="243"/>
      <c r="AF427" s="243"/>
      <c r="AG427" s="243"/>
      <c r="AH427" s="243"/>
      <c r="AI427" s="243"/>
      <c r="AJ427" s="243"/>
      <c r="AK427" s="243"/>
    </row>
    <row r="428">
      <c r="A428" s="243"/>
      <c r="B428" s="243"/>
      <c r="C428" s="243"/>
      <c r="D428" s="243"/>
      <c r="E428" s="243"/>
      <c r="F428" s="243"/>
      <c r="G428" s="243"/>
      <c r="H428" s="243"/>
      <c r="I428" s="15"/>
      <c r="J428" s="243"/>
      <c r="K428" s="243"/>
      <c r="L428" s="243"/>
      <c r="M428" s="243"/>
      <c r="N428" s="243"/>
      <c r="O428" s="243"/>
      <c r="P428" s="243"/>
      <c r="Q428" s="243"/>
      <c r="R428" s="243"/>
      <c r="S428" s="243"/>
      <c r="T428" s="243"/>
      <c r="U428" s="243"/>
      <c r="V428" s="243"/>
      <c r="W428" s="274"/>
      <c r="X428" s="243"/>
      <c r="Y428" s="243"/>
      <c r="Z428" s="243"/>
      <c r="AA428" s="243"/>
      <c r="AB428" s="243"/>
      <c r="AC428" s="243"/>
      <c r="AD428" s="243"/>
      <c r="AE428" s="243"/>
      <c r="AF428" s="243"/>
      <c r="AG428" s="243"/>
      <c r="AH428" s="243"/>
      <c r="AI428" s="243"/>
      <c r="AJ428" s="243"/>
      <c r="AK428" s="243"/>
    </row>
    <row r="429">
      <c r="A429" s="243"/>
      <c r="B429" s="243"/>
      <c r="C429" s="243"/>
      <c r="D429" s="243"/>
      <c r="E429" s="243"/>
      <c r="F429" s="243"/>
      <c r="G429" s="243"/>
      <c r="H429" s="243"/>
      <c r="I429" s="15"/>
      <c r="J429" s="243"/>
      <c r="K429" s="243"/>
      <c r="L429" s="243"/>
      <c r="M429" s="243"/>
      <c r="N429" s="243"/>
      <c r="O429" s="243"/>
      <c r="P429" s="243"/>
      <c r="Q429" s="243"/>
      <c r="R429" s="243"/>
      <c r="S429" s="243"/>
      <c r="T429" s="243"/>
      <c r="U429" s="243"/>
      <c r="V429" s="243"/>
      <c r="W429" s="274"/>
      <c r="X429" s="243"/>
      <c r="Y429" s="243"/>
      <c r="Z429" s="243"/>
      <c r="AA429" s="243"/>
      <c r="AB429" s="243"/>
      <c r="AC429" s="243"/>
      <c r="AD429" s="243"/>
      <c r="AE429" s="243"/>
      <c r="AF429" s="243"/>
      <c r="AG429" s="243"/>
      <c r="AH429" s="243"/>
      <c r="AI429" s="243"/>
      <c r="AJ429" s="243"/>
      <c r="AK429" s="243"/>
    </row>
    <row r="430">
      <c r="A430" s="243"/>
      <c r="B430" s="243"/>
      <c r="C430" s="243"/>
      <c r="D430" s="243"/>
      <c r="E430" s="243"/>
      <c r="F430" s="243"/>
      <c r="G430" s="243"/>
      <c r="H430" s="243"/>
      <c r="I430" s="15"/>
      <c r="J430" s="243"/>
      <c r="K430" s="243"/>
      <c r="L430" s="243"/>
      <c r="M430" s="243"/>
      <c r="N430" s="243"/>
      <c r="O430" s="243"/>
      <c r="P430" s="243"/>
      <c r="Q430" s="243"/>
      <c r="R430" s="243"/>
      <c r="S430" s="243"/>
      <c r="T430" s="243"/>
      <c r="U430" s="243"/>
      <c r="V430" s="243"/>
      <c r="W430" s="274"/>
      <c r="X430" s="243"/>
      <c r="Y430" s="243"/>
      <c r="Z430" s="243"/>
      <c r="AA430" s="243"/>
      <c r="AB430" s="243"/>
      <c r="AC430" s="243"/>
      <c r="AD430" s="243"/>
      <c r="AE430" s="243"/>
      <c r="AF430" s="243"/>
      <c r="AG430" s="243"/>
      <c r="AH430" s="243"/>
      <c r="AI430" s="243"/>
      <c r="AJ430" s="243"/>
      <c r="AK430" s="243"/>
    </row>
    <row r="431">
      <c r="A431" s="243"/>
      <c r="B431" s="243"/>
      <c r="C431" s="243"/>
      <c r="D431" s="243"/>
      <c r="E431" s="243"/>
      <c r="F431" s="243"/>
      <c r="G431" s="243"/>
      <c r="H431" s="243"/>
      <c r="I431" s="15"/>
      <c r="J431" s="243"/>
      <c r="K431" s="243"/>
      <c r="L431" s="243"/>
      <c r="M431" s="243"/>
      <c r="N431" s="243"/>
      <c r="O431" s="243"/>
      <c r="P431" s="243"/>
      <c r="Q431" s="243"/>
      <c r="R431" s="243"/>
      <c r="S431" s="243"/>
      <c r="T431" s="243"/>
      <c r="U431" s="243"/>
      <c r="V431" s="243"/>
      <c r="W431" s="274"/>
      <c r="X431" s="243"/>
      <c r="Y431" s="243"/>
      <c r="Z431" s="243"/>
      <c r="AA431" s="243"/>
      <c r="AB431" s="243"/>
      <c r="AC431" s="243"/>
      <c r="AD431" s="243"/>
      <c r="AE431" s="243"/>
      <c r="AF431" s="243"/>
      <c r="AG431" s="243"/>
      <c r="AH431" s="243"/>
      <c r="AI431" s="243"/>
      <c r="AJ431" s="243"/>
      <c r="AK431" s="243"/>
    </row>
    <row r="432">
      <c r="A432" s="243"/>
      <c r="B432" s="243"/>
      <c r="C432" s="243"/>
      <c r="D432" s="243"/>
      <c r="E432" s="243"/>
      <c r="F432" s="243"/>
      <c r="G432" s="243"/>
      <c r="H432" s="243"/>
      <c r="I432" s="15"/>
      <c r="J432" s="243"/>
      <c r="K432" s="243"/>
      <c r="L432" s="243"/>
      <c r="M432" s="243"/>
      <c r="N432" s="243"/>
      <c r="O432" s="243"/>
      <c r="P432" s="243"/>
      <c r="Q432" s="243"/>
      <c r="R432" s="243"/>
      <c r="S432" s="243"/>
      <c r="T432" s="243"/>
      <c r="U432" s="243"/>
      <c r="V432" s="243"/>
      <c r="W432" s="274"/>
      <c r="X432" s="243"/>
      <c r="Y432" s="243"/>
      <c r="Z432" s="243"/>
      <c r="AA432" s="243"/>
      <c r="AB432" s="243"/>
      <c r="AC432" s="243"/>
      <c r="AD432" s="243"/>
      <c r="AE432" s="243"/>
      <c r="AF432" s="243"/>
      <c r="AG432" s="243"/>
      <c r="AH432" s="243"/>
      <c r="AI432" s="243"/>
      <c r="AJ432" s="243"/>
      <c r="AK432" s="243"/>
    </row>
    <row r="433">
      <c r="A433" s="243"/>
      <c r="B433" s="243"/>
      <c r="C433" s="243"/>
      <c r="D433" s="243"/>
      <c r="E433" s="243"/>
      <c r="F433" s="243"/>
      <c r="G433" s="243"/>
      <c r="H433" s="243"/>
      <c r="I433" s="15"/>
      <c r="J433" s="243"/>
      <c r="K433" s="243"/>
      <c r="L433" s="243"/>
      <c r="M433" s="243"/>
      <c r="N433" s="243"/>
      <c r="O433" s="243"/>
      <c r="P433" s="243"/>
      <c r="Q433" s="243"/>
      <c r="R433" s="243"/>
      <c r="S433" s="243"/>
      <c r="T433" s="243"/>
      <c r="U433" s="243"/>
      <c r="V433" s="243"/>
      <c r="W433" s="274"/>
      <c r="X433" s="243"/>
      <c r="Y433" s="243"/>
      <c r="Z433" s="243"/>
      <c r="AA433" s="243"/>
      <c r="AB433" s="243"/>
      <c r="AC433" s="243"/>
      <c r="AD433" s="243"/>
      <c r="AE433" s="243"/>
      <c r="AF433" s="243"/>
      <c r="AG433" s="243"/>
      <c r="AH433" s="243"/>
      <c r="AI433" s="243"/>
      <c r="AJ433" s="243"/>
      <c r="AK433" s="243"/>
    </row>
    <row r="434">
      <c r="A434" s="243"/>
      <c r="B434" s="243"/>
      <c r="C434" s="243"/>
      <c r="D434" s="243"/>
      <c r="E434" s="243"/>
      <c r="F434" s="243"/>
      <c r="G434" s="243"/>
      <c r="H434" s="243"/>
      <c r="I434" s="15"/>
      <c r="J434" s="243"/>
      <c r="K434" s="243"/>
      <c r="L434" s="243"/>
      <c r="M434" s="243"/>
      <c r="N434" s="243"/>
      <c r="O434" s="243"/>
      <c r="P434" s="243"/>
      <c r="Q434" s="243"/>
      <c r="R434" s="243"/>
      <c r="S434" s="243"/>
      <c r="T434" s="243"/>
      <c r="U434" s="243"/>
      <c r="V434" s="243"/>
      <c r="W434" s="274"/>
      <c r="X434" s="243"/>
      <c r="Y434" s="243"/>
      <c r="Z434" s="243"/>
      <c r="AA434" s="243"/>
      <c r="AB434" s="243"/>
      <c r="AC434" s="243"/>
      <c r="AD434" s="243"/>
      <c r="AE434" s="243"/>
      <c r="AF434" s="243"/>
      <c r="AG434" s="243"/>
      <c r="AH434" s="243"/>
      <c r="AI434" s="243"/>
      <c r="AJ434" s="243"/>
      <c r="AK434" s="243"/>
    </row>
    <row r="435">
      <c r="A435" s="243"/>
      <c r="B435" s="243"/>
      <c r="C435" s="243"/>
      <c r="D435" s="243"/>
      <c r="E435" s="243"/>
      <c r="F435" s="243"/>
      <c r="G435" s="243"/>
      <c r="H435" s="243"/>
      <c r="I435" s="15"/>
      <c r="J435" s="243"/>
      <c r="K435" s="243"/>
      <c r="L435" s="243"/>
      <c r="M435" s="243"/>
      <c r="N435" s="243"/>
      <c r="O435" s="243"/>
      <c r="P435" s="243"/>
      <c r="Q435" s="243"/>
      <c r="R435" s="243"/>
      <c r="S435" s="243"/>
      <c r="T435" s="243"/>
      <c r="U435" s="243"/>
      <c r="V435" s="243"/>
      <c r="W435" s="274"/>
      <c r="X435" s="243"/>
      <c r="Y435" s="243"/>
      <c r="Z435" s="243"/>
      <c r="AA435" s="243"/>
      <c r="AB435" s="243"/>
      <c r="AC435" s="243"/>
      <c r="AD435" s="243"/>
      <c r="AE435" s="243"/>
      <c r="AF435" s="243"/>
      <c r="AG435" s="243"/>
      <c r="AH435" s="243"/>
      <c r="AI435" s="243"/>
      <c r="AJ435" s="243"/>
      <c r="AK435" s="243"/>
    </row>
    <row r="436">
      <c r="A436" s="243"/>
      <c r="B436" s="243"/>
      <c r="C436" s="243"/>
      <c r="D436" s="243"/>
      <c r="E436" s="243"/>
      <c r="F436" s="243"/>
      <c r="G436" s="243"/>
      <c r="H436" s="243"/>
      <c r="I436" s="15"/>
      <c r="J436" s="243"/>
      <c r="K436" s="243"/>
      <c r="L436" s="243"/>
      <c r="M436" s="243"/>
      <c r="N436" s="243"/>
      <c r="O436" s="243"/>
      <c r="P436" s="243"/>
      <c r="Q436" s="243"/>
      <c r="R436" s="243"/>
      <c r="S436" s="243"/>
      <c r="T436" s="243"/>
      <c r="U436" s="243"/>
      <c r="V436" s="243"/>
      <c r="W436" s="274"/>
      <c r="X436" s="243"/>
      <c r="Y436" s="243"/>
      <c r="Z436" s="243"/>
      <c r="AA436" s="243"/>
      <c r="AB436" s="243"/>
      <c r="AC436" s="243"/>
      <c r="AD436" s="243"/>
      <c r="AE436" s="243"/>
      <c r="AF436" s="243"/>
      <c r="AG436" s="243"/>
      <c r="AH436" s="243"/>
      <c r="AI436" s="243"/>
      <c r="AJ436" s="243"/>
      <c r="AK436" s="243"/>
    </row>
    <row r="437">
      <c r="A437" s="243"/>
      <c r="B437" s="243"/>
      <c r="C437" s="243"/>
      <c r="D437" s="243"/>
      <c r="E437" s="243"/>
      <c r="F437" s="243"/>
      <c r="G437" s="243"/>
      <c r="H437" s="243"/>
      <c r="I437" s="15"/>
      <c r="J437" s="243"/>
      <c r="K437" s="243"/>
      <c r="L437" s="243"/>
      <c r="M437" s="243"/>
      <c r="N437" s="243"/>
      <c r="O437" s="243"/>
      <c r="P437" s="243"/>
      <c r="Q437" s="243"/>
      <c r="R437" s="243"/>
      <c r="S437" s="243"/>
      <c r="T437" s="243"/>
      <c r="U437" s="243"/>
      <c r="V437" s="243"/>
      <c r="W437" s="274"/>
      <c r="X437" s="243"/>
      <c r="Y437" s="243"/>
      <c r="Z437" s="243"/>
      <c r="AA437" s="243"/>
      <c r="AB437" s="243"/>
      <c r="AC437" s="243"/>
      <c r="AD437" s="243"/>
      <c r="AE437" s="243"/>
      <c r="AF437" s="243"/>
      <c r="AG437" s="243"/>
      <c r="AH437" s="243"/>
      <c r="AI437" s="243"/>
      <c r="AJ437" s="243"/>
      <c r="AK437" s="243"/>
    </row>
    <row r="438">
      <c r="A438" s="243"/>
      <c r="B438" s="243"/>
      <c r="C438" s="243"/>
      <c r="D438" s="243"/>
      <c r="E438" s="243"/>
      <c r="F438" s="243"/>
      <c r="G438" s="243"/>
      <c r="H438" s="243"/>
      <c r="I438" s="15"/>
      <c r="J438" s="243"/>
      <c r="K438" s="243"/>
      <c r="L438" s="243"/>
      <c r="M438" s="243"/>
      <c r="N438" s="243"/>
      <c r="O438" s="243"/>
      <c r="P438" s="243"/>
      <c r="Q438" s="243"/>
      <c r="R438" s="243"/>
      <c r="S438" s="243"/>
      <c r="T438" s="243"/>
      <c r="U438" s="243"/>
      <c r="V438" s="243"/>
      <c r="W438" s="274"/>
      <c r="X438" s="243"/>
      <c r="Y438" s="243"/>
      <c r="Z438" s="243"/>
      <c r="AA438" s="243"/>
      <c r="AB438" s="243"/>
      <c r="AC438" s="243"/>
      <c r="AD438" s="243"/>
      <c r="AE438" s="243"/>
      <c r="AF438" s="243"/>
      <c r="AG438" s="243"/>
      <c r="AH438" s="243"/>
      <c r="AI438" s="243"/>
      <c r="AJ438" s="243"/>
      <c r="AK438" s="243"/>
    </row>
    <row r="439">
      <c r="A439" s="243"/>
      <c r="B439" s="243"/>
      <c r="C439" s="243"/>
      <c r="D439" s="243"/>
      <c r="E439" s="243"/>
      <c r="F439" s="243"/>
      <c r="G439" s="243"/>
      <c r="H439" s="243"/>
      <c r="I439" s="15"/>
      <c r="J439" s="243"/>
      <c r="K439" s="243"/>
      <c r="L439" s="243"/>
      <c r="M439" s="243"/>
      <c r="N439" s="243"/>
      <c r="O439" s="243"/>
      <c r="P439" s="243"/>
      <c r="Q439" s="243"/>
      <c r="R439" s="243"/>
      <c r="S439" s="243"/>
      <c r="T439" s="243"/>
      <c r="U439" s="243"/>
      <c r="V439" s="243"/>
      <c r="W439" s="274"/>
      <c r="X439" s="243"/>
      <c r="Y439" s="243"/>
      <c r="Z439" s="243"/>
      <c r="AA439" s="243"/>
      <c r="AB439" s="243"/>
      <c r="AC439" s="243"/>
      <c r="AD439" s="243"/>
      <c r="AE439" s="243"/>
      <c r="AF439" s="243"/>
      <c r="AG439" s="243"/>
      <c r="AH439" s="243"/>
      <c r="AI439" s="243"/>
      <c r="AJ439" s="243"/>
      <c r="AK439" s="243"/>
    </row>
    <row r="440">
      <c r="A440" s="243"/>
      <c r="B440" s="243"/>
      <c r="C440" s="243"/>
      <c r="D440" s="243"/>
      <c r="E440" s="243"/>
      <c r="F440" s="243"/>
      <c r="G440" s="243"/>
      <c r="H440" s="243"/>
      <c r="I440" s="15"/>
      <c r="J440" s="243"/>
      <c r="K440" s="243"/>
      <c r="L440" s="243"/>
      <c r="M440" s="243"/>
      <c r="N440" s="243"/>
      <c r="O440" s="243"/>
      <c r="P440" s="243"/>
      <c r="Q440" s="243"/>
      <c r="R440" s="243"/>
      <c r="S440" s="243"/>
      <c r="T440" s="243"/>
      <c r="U440" s="243"/>
      <c r="V440" s="243"/>
      <c r="W440" s="274"/>
      <c r="X440" s="243"/>
      <c r="Y440" s="243"/>
      <c r="Z440" s="243"/>
      <c r="AA440" s="243"/>
      <c r="AB440" s="243"/>
      <c r="AC440" s="243"/>
      <c r="AD440" s="243"/>
      <c r="AE440" s="243"/>
      <c r="AF440" s="243"/>
      <c r="AG440" s="243"/>
      <c r="AH440" s="243"/>
      <c r="AI440" s="243"/>
      <c r="AJ440" s="243"/>
      <c r="AK440" s="243"/>
    </row>
    <row r="441">
      <c r="A441" s="243"/>
      <c r="B441" s="243"/>
      <c r="C441" s="243"/>
      <c r="D441" s="243"/>
      <c r="E441" s="243"/>
      <c r="F441" s="243"/>
      <c r="G441" s="243"/>
      <c r="H441" s="243"/>
      <c r="I441" s="15"/>
      <c r="J441" s="243"/>
      <c r="K441" s="243"/>
      <c r="L441" s="243"/>
      <c r="M441" s="243"/>
      <c r="N441" s="243"/>
      <c r="O441" s="243"/>
      <c r="P441" s="243"/>
      <c r="Q441" s="243"/>
      <c r="R441" s="243"/>
      <c r="S441" s="243"/>
      <c r="T441" s="243"/>
      <c r="U441" s="243"/>
      <c r="V441" s="243"/>
      <c r="W441" s="274"/>
      <c r="X441" s="243"/>
      <c r="Y441" s="243"/>
      <c r="Z441" s="243"/>
      <c r="AA441" s="243"/>
      <c r="AB441" s="243"/>
      <c r="AC441" s="243"/>
      <c r="AD441" s="243"/>
      <c r="AE441" s="243"/>
      <c r="AF441" s="243"/>
      <c r="AG441" s="243"/>
      <c r="AH441" s="243"/>
      <c r="AI441" s="243"/>
      <c r="AJ441" s="243"/>
      <c r="AK441" s="243"/>
    </row>
    <row r="442">
      <c r="A442" s="243"/>
      <c r="B442" s="243"/>
      <c r="C442" s="243"/>
      <c r="D442" s="243"/>
      <c r="E442" s="243"/>
      <c r="F442" s="243"/>
      <c r="G442" s="243"/>
      <c r="H442" s="243"/>
      <c r="I442" s="15"/>
      <c r="J442" s="243"/>
      <c r="K442" s="243"/>
      <c r="L442" s="243"/>
      <c r="M442" s="243"/>
      <c r="N442" s="243"/>
      <c r="O442" s="243"/>
      <c r="P442" s="243"/>
      <c r="Q442" s="243"/>
      <c r="R442" s="243"/>
      <c r="S442" s="243"/>
      <c r="T442" s="243"/>
      <c r="U442" s="243"/>
      <c r="V442" s="243"/>
      <c r="W442" s="274"/>
      <c r="X442" s="243"/>
      <c r="Y442" s="243"/>
      <c r="Z442" s="243"/>
      <c r="AA442" s="243"/>
      <c r="AB442" s="243"/>
      <c r="AC442" s="243"/>
      <c r="AD442" s="243"/>
      <c r="AE442" s="243"/>
      <c r="AF442" s="243"/>
      <c r="AG442" s="243"/>
      <c r="AH442" s="243"/>
      <c r="AI442" s="243"/>
      <c r="AJ442" s="243"/>
      <c r="AK442" s="243"/>
    </row>
    <row r="443">
      <c r="A443" s="243"/>
      <c r="B443" s="243"/>
      <c r="C443" s="243"/>
      <c r="D443" s="243"/>
      <c r="E443" s="243"/>
      <c r="F443" s="243"/>
      <c r="G443" s="243"/>
      <c r="H443" s="243"/>
      <c r="I443" s="15"/>
      <c r="J443" s="243"/>
      <c r="K443" s="243"/>
      <c r="L443" s="243"/>
      <c r="M443" s="243"/>
      <c r="N443" s="243"/>
      <c r="O443" s="243"/>
      <c r="P443" s="243"/>
      <c r="Q443" s="243"/>
      <c r="R443" s="243"/>
      <c r="S443" s="243"/>
      <c r="T443" s="243"/>
      <c r="U443" s="243"/>
      <c r="V443" s="243"/>
      <c r="W443" s="274"/>
      <c r="X443" s="243"/>
      <c r="Y443" s="243"/>
      <c r="Z443" s="243"/>
      <c r="AA443" s="243"/>
      <c r="AB443" s="243"/>
      <c r="AC443" s="243"/>
      <c r="AD443" s="243"/>
      <c r="AE443" s="243"/>
      <c r="AF443" s="243"/>
      <c r="AG443" s="243"/>
      <c r="AH443" s="243"/>
      <c r="AI443" s="243"/>
      <c r="AJ443" s="243"/>
      <c r="AK443" s="243"/>
    </row>
    <row r="444">
      <c r="A444" s="243"/>
      <c r="B444" s="243"/>
      <c r="C444" s="243"/>
      <c r="D444" s="243"/>
      <c r="E444" s="243"/>
      <c r="F444" s="243"/>
      <c r="G444" s="243"/>
      <c r="H444" s="243"/>
      <c r="I444" s="15"/>
      <c r="J444" s="243"/>
      <c r="K444" s="243"/>
      <c r="L444" s="243"/>
      <c r="M444" s="243"/>
      <c r="N444" s="243"/>
      <c r="O444" s="243"/>
      <c r="P444" s="243"/>
      <c r="Q444" s="243"/>
      <c r="R444" s="243"/>
      <c r="S444" s="243"/>
      <c r="T444" s="243"/>
      <c r="U444" s="243"/>
      <c r="V444" s="243"/>
      <c r="W444" s="274"/>
      <c r="X444" s="243"/>
      <c r="Y444" s="243"/>
      <c r="Z444" s="243"/>
      <c r="AA444" s="243"/>
      <c r="AB444" s="243"/>
      <c r="AC444" s="243"/>
      <c r="AD444" s="243"/>
      <c r="AE444" s="243"/>
      <c r="AF444" s="243"/>
      <c r="AG444" s="243"/>
      <c r="AH444" s="243"/>
      <c r="AI444" s="243"/>
      <c r="AJ444" s="243"/>
      <c r="AK444" s="243"/>
    </row>
    <row r="445">
      <c r="A445" s="243"/>
      <c r="B445" s="243"/>
      <c r="C445" s="243"/>
      <c r="D445" s="243"/>
      <c r="E445" s="243"/>
      <c r="F445" s="243"/>
      <c r="G445" s="243"/>
      <c r="H445" s="243"/>
      <c r="I445" s="15"/>
      <c r="J445" s="243"/>
      <c r="K445" s="243"/>
      <c r="L445" s="243"/>
      <c r="M445" s="243"/>
      <c r="N445" s="243"/>
      <c r="O445" s="243"/>
      <c r="P445" s="243"/>
      <c r="Q445" s="243"/>
      <c r="R445" s="243"/>
      <c r="S445" s="243"/>
      <c r="T445" s="243"/>
      <c r="U445" s="243"/>
      <c r="V445" s="243"/>
      <c r="W445" s="274"/>
      <c r="X445" s="243"/>
      <c r="Y445" s="243"/>
      <c r="Z445" s="243"/>
      <c r="AA445" s="243"/>
      <c r="AB445" s="243"/>
      <c r="AC445" s="243"/>
      <c r="AD445" s="243"/>
      <c r="AE445" s="243"/>
      <c r="AF445" s="243"/>
      <c r="AG445" s="243"/>
      <c r="AH445" s="243"/>
      <c r="AI445" s="243"/>
      <c r="AJ445" s="243"/>
      <c r="AK445" s="243"/>
    </row>
    <row r="446">
      <c r="A446" s="243"/>
      <c r="B446" s="243"/>
      <c r="C446" s="243"/>
      <c r="D446" s="243"/>
      <c r="E446" s="243"/>
      <c r="F446" s="243"/>
      <c r="G446" s="243"/>
      <c r="H446" s="243"/>
      <c r="I446" s="15"/>
      <c r="J446" s="243"/>
      <c r="K446" s="243"/>
      <c r="L446" s="243"/>
      <c r="M446" s="243"/>
      <c r="N446" s="243"/>
      <c r="O446" s="243"/>
      <c r="P446" s="243"/>
      <c r="Q446" s="243"/>
      <c r="R446" s="243"/>
      <c r="S446" s="243"/>
      <c r="T446" s="243"/>
      <c r="U446" s="243"/>
      <c r="V446" s="243"/>
      <c r="W446" s="274"/>
      <c r="X446" s="243"/>
      <c r="Y446" s="243"/>
      <c r="Z446" s="243"/>
      <c r="AA446" s="243"/>
      <c r="AB446" s="243"/>
      <c r="AC446" s="243"/>
      <c r="AD446" s="243"/>
      <c r="AE446" s="243"/>
      <c r="AF446" s="243"/>
      <c r="AG446" s="243"/>
      <c r="AH446" s="243"/>
      <c r="AI446" s="243"/>
      <c r="AJ446" s="243"/>
      <c r="AK446" s="243"/>
    </row>
    <row r="447">
      <c r="A447" s="243"/>
      <c r="B447" s="243"/>
      <c r="C447" s="243"/>
      <c r="D447" s="243"/>
      <c r="E447" s="243"/>
      <c r="F447" s="243"/>
      <c r="G447" s="243"/>
      <c r="H447" s="243"/>
      <c r="I447" s="15"/>
      <c r="J447" s="243"/>
      <c r="K447" s="243"/>
      <c r="L447" s="243"/>
      <c r="M447" s="243"/>
      <c r="N447" s="243"/>
      <c r="O447" s="243"/>
      <c r="P447" s="243"/>
      <c r="Q447" s="243"/>
      <c r="R447" s="243"/>
      <c r="S447" s="243"/>
      <c r="T447" s="243"/>
      <c r="U447" s="243"/>
      <c r="V447" s="243"/>
      <c r="W447" s="274"/>
      <c r="X447" s="243"/>
      <c r="Y447" s="243"/>
      <c r="Z447" s="243"/>
      <c r="AA447" s="243"/>
      <c r="AB447" s="243"/>
      <c r="AC447" s="243"/>
      <c r="AD447" s="243"/>
      <c r="AE447" s="243"/>
      <c r="AF447" s="243"/>
      <c r="AG447" s="243"/>
      <c r="AH447" s="243"/>
      <c r="AI447" s="243"/>
      <c r="AJ447" s="243"/>
      <c r="AK447" s="243"/>
    </row>
    <row r="448">
      <c r="A448" s="243"/>
      <c r="B448" s="243"/>
      <c r="C448" s="243"/>
      <c r="D448" s="243"/>
      <c r="E448" s="243"/>
      <c r="F448" s="243"/>
      <c r="G448" s="243"/>
      <c r="H448" s="243"/>
      <c r="I448" s="15"/>
      <c r="J448" s="243"/>
      <c r="K448" s="243"/>
      <c r="L448" s="243"/>
      <c r="M448" s="243"/>
      <c r="N448" s="243"/>
      <c r="O448" s="243"/>
      <c r="P448" s="243"/>
      <c r="Q448" s="243"/>
      <c r="R448" s="243"/>
      <c r="S448" s="243"/>
      <c r="T448" s="243"/>
      <c r="U448" s="243"/>
      <c r="V448" s="243"/>
      <c r="W448" s="274"/>
      <c r="X448" s="243"/>
      <c r="Y448" s="243"/>
      <c r="Z448" s="243"/>
      <c r="AA448" s="243"/>
      <c r="AB448" s="243"/>
      <c r="AC448" s="243"/>
      <c r="AD448" s="243"/>
      <c r="AE448" s="243"/>
      <c r="AF448" s="243"/>
      <c r="AG448" s="243"/>
      <c r="AH448" s="243"/>
      <c r="AI448" s="243"/>
      <c r="AJ448" s="243"/>
      <c r="AK448" s="243"/>
    </row>
    <row r="449">
      <c r="A449" s="243"/>
      <c r="B449" s="243"/>
      <c r="C449" s="243"/>
      <c r="D449" s="243"/>
      <c r="E449" s="243"/>
      <c r="F449" s="243"/>
      <c r="G449" s="243"/>
      <c r="H449" s="243"/>
      <c r="I449" s="15"/>
      <c r="J449" s="243"/>
      <c r="K449" s="243"/>
      <c r="L449" s="243"/>
      <c r="M449" s="243"/>
      <c r="N449" s="243"/>
      <c r="O449" s="243"/>
      <c r="P449" s="243"/>
      <c r="Q449" s="243"/>
      <c r="R449" s="243"/>
      <c r="S449" s="243"/>
      <c r="T449" s="243"/>
      <c r="U449" s="243"/>
      <c r="V449" s="243"/>
      <c r="W449" s="274"/>
      <c r="X449" s="243"/>
      <c r="Y449" s="243"/>
      <c r="Z449" s="243"/>
      <c r="AA449" s="243"/>
      <c r="AB449" s="243"/>
      <c r="AC449" s="243"/>
      <c r="AD449" s="243"/>
      <c r="AE449" s="243"/>
      <c r="AF449" s="243"/>
      <c r="AG449" s="243"/>
      <c r="AH449" s="243"/>
      <c r="AI449" s="243"/>
      <c r="AJ449" s="243"/>
      <c r="AK449" s="243"/>
    </row>
    <row r="450">
      <c r="A450" s="243"/>
      <c r="B450" s="243"/>
      <c r="C450" s="243"/>
      <c r="D450" s="243"/>
      <c r="E450" s="243"/>
      <c r="F450" s="243"/>
      <c r="G450" s="243"/>
      <c r="H450" s="243"/>
      <c r="I450" s="15"/>
      <c r="J450" s="243"/>
      <c r="K450" s="243"/>
      <c r="L450" s="243"/>
      <c r="M450" s="243"/>
      <c r="N450" s="243"/>
      <c r="O450" s="243"/>
      <c r="P450" s="243"/>
      <c r="Q450" s="243"/>
      <c r="R450" s="243"/>
      <c r="S450" s="243"/>
      <c r="T450" s="243"/>
      <c r="U450" s="243"/>
      <c r="V450" s="243"/>
      <c r="W450" s="274"/>
      <c r="X450" s="243"/>
      <c r="Y450" s="243"/>
      <c r="Z450" s="243"/>
      <c r="AA450" s="243"/>
      <c r="AB450" s="243"/>
      <c r="AC450" s="243"/>
      <c r="AD450" s="243"/>
      <c r="AE450" s="243"/>
      <c r="AF450" s="243"/>
      <c r="AG450" s="243"/>
      <c r="AH450" s="243"/>
      <c r="AI450" s="243"/>
      <c r="AJ450" s="243"/>
      <c r="AK450" s="243"/>
    </row>
    <row r="451">
      <c r="A451" s="243"/>
      <c r="B451" s="243"/>
      <c r="C451" s="243"/>
      <c r="D451" s="243"/>
      <c r="E451" s="243"/>
      <c r="F451" s="243"/>
      <c r="G451" s="243"/>
      <c r="H451" s="243"/>
      <c r="I451" s="15"/>
      <c r="J451" s="243"/>
      <c r="K451" s="243"/>
      <c r="L451" s="243"/>
      <c r="M451" s="243"/>
      <c r="N451" s="243"/>
      <c r="O451" s="243"/>
      <c r="P451" s="243"/>
      <c r="Q451" s="243"/>
      <c r="R451" s="243"/>
      <c r="S451" s="243"/>
      <c r="T451" s="243"/>
      <c r="U451" s="243"/>
      <c r="V451" s="243"/>
      <c r="W451" s="274"/>
      <c r="X451" s="243"/>
      <c r="Y451" s="243"/>
      <c r="Z451" s="243"/>
      <c r="AA451" s="243"/>
      <c r="AB451" s="243"/>
      <c r="AC451" s="243"/>
      <c r="AD451" s="243"/>
      <c r="AE451" s="243"/>
      <c r="AF451" s="243"/>
      <c r="AG451" s="243"/>
      <c r="AH451" s="243"/>
      <c r="AI451" s="243"/>
      <c r="AJ451" s="243"/>
      <c r="AK451" s="243"/>
    </row>
    <row r="452">
      <c r="A452" s="243"/>
      <c r="B452" s="243"/>
      <c r="C452" s="243"/>
      <c r="D452" s="243"/>
      <c r="E452" s="243"/>
      <c r="F452" s="243"/>
      <c r="G452" s="243"/>
      <c r="H452" s="243"/>
      <c r="I452" s="15"/>
      <c r="J452" s="243"/>
      <c r="K452" s="243"/>
      <c r="L452" s="243"/>
      <c r="M452" s="243"/>
      <c r="N452" s="243"/>
      <c r="O452" s="243"/>
      <c r="P452" s="243"/>
      <c r="Q452" s="243"/>
      <c r="R452" s="243"/>
      <c r="S452" s="243"/>
      <c r="T452" s="243"/>
      <c r="U452" s="243"/>
      <c r="V452" s="243"/>
      <c r="W452" s="274"/>
      <c r="X452" s="243"/>
      <c r="Y452" s="243"/>
      <c r="Z452" s="243"/>
      <c r="AA452" s="243"/>
      <c r="AB452" s="243"/>
      <c r="AC452" s="243"/>
      <c r="AD452" s="243"/>
      <c r="AE452" s="243"/>
      <c r="AF452" s="243"/>
      <c r="AG452" s="243"/>
      <c r="AH452" s="243"/>
      <c r="AI452" s="243"/>
      <c r="AJ452" s="243"/>
      <c r="AK452" s="243"/>
    </row>
    <row r="453">
      <c r="A453" s="243"/>
      <c r="B453" s="243"/>
      <c r="C453" s="243"/>
      <c r="D453" s="243"/>
      <c r="E453" s="243"/>
      <c r="F453" s="243"/>
      <c r="G453" s="243"/>
      <c r="H453" s="243"/>
      <c r="I453" s="15"/>
      <c r="J453" s="243"/>
      <c r="K453" s="243"/>
      <c r="L453" s="243"/>
      <c r="M453" s="243"/>
      <c r="N453" s="243"/>
      <c r="O453" s="243"/>
      <c r="P453" s="243"/>
      <c r="Q453" s="243"/>
      <c r="R453" s="243"/>
      <c r="S453" s="243"/>
      <c r="T453" s="243"/>
      <c r="U453" s="243"/>
      <c r="V453" s="243"/>
      <c r="W453" s="274"/>
      <c r="X453" s="243"/>
      <c r="Y453" s="243"/>
      <c r="Z453" s="243"/>
      <c r="AA453" s="243"/>
      <c r="AB453" s="243"/>
      <c r="AC453" s="243"/>
      <c r="AD453" s="243"/>
      <c r="AE453" s="243"/>
      <c r="AF453" s="243"/>
      <c r="AG453" s="243"/>
      <c r="AH453" s="243"/>
      <c r="AI453" s="243"/>
      <c r="AJ453" s="243"/>
      <c r="AK453" s="243"/>
    </row>
    <row r="454">
      <c r="A454" s="243"/>
      <c r="B454" s="243"/>
      <c r="C454" s="243"/>
      <c r="D454" s="243"/>
      <c r="E454" s="243"/>
      <c r="F454" s="243"/>
      <c r="G454" s="243"/>
      <c r="H454" s="243"/>
      <c r="I454" s="15"/>
      <c r="J454" s="243"/>
      <c r="K454" s="243"/>
      <c r="L454" s="243"/>
      <c r="M454" s="243"/>
      <c r="N454" s="243"/>
      <c r="O454" s="243"/>
      <c r="P454" s="243"/>
      <c r="Q454" s="243"/>
      <c r="R454" s="243"/>
      <c r="S454" s="243"/>
      <c r="T454" s="243"/>
      <c r="U454" s="243"/>
      <c r="V454" s="243"/>
      <c r="W454" s="274"/>
      <c r="X454" s="243"/>
      <c r="Y454" s="243"/>
      <c r="Z454" s="243"/>
      <c r="AA454" s="243"/>
      <c r="AB454" s="243"/>
      <c r="AC454" s="243"/>
      <c r="AD454" s="243"/>
      <c r="AE454" s="243"/>
      <c r="AF454" s="243"/>
      <c r="AG454" s="243"/>
      <c r="AH454" s="243"/>
      <c r="AI454" s="243"/>
      <c r="AJ454" s="243"/>
      <c r="AK454" s="243"/>
    </row>
    <row r="455">
      <c r="A455" s="243"/>
      <c r="B455" s="243"/>
      <c r="C455" s="243"/>
      <c r="D455" s="243"/>
      <c r="E455" s="243"/>
      <c r="F455" s="243"/>
      <c r="G455" s="243"/>
      <c r="H455" s="243"/>
      <c r="I455" s="15"/>
      <c r="J455" s="243"/>
      <c r="K455" s="243"/>
      <c r="L455" s="243"/>
      <c r="M455" s="243"/>
      <c r="N455" s="243"/>
      <c r="O455" s="243"/>
      <c r="P455" s="243"/>
      <c r="Q455" s="243"/>
      <c r="R455" s="243"/>
      <c r="S455" s="243"/>
      <c r="T455" s="243"/>
      <c r="U455" s="243"/>
      <c r="V455" s="243"/>
      <c r="W455" s="274"/>
      <c r="X455" s="243"/>
      <c r="Y455" s="243"/>
      <c r="Z455" s="243"/>
      <c r="AA455" s="243"/>
      <c r="AB455" s="243"/>
      <c r="AC455" s="243"/>
      <c r="AD455" s="243"/>
      <c r="AE455" s="243"/>
      <c r="AF455" s="243"/>
      <c r="AG455" s="243"/>
      <c r="AH455" s="243"/>
      <c r="AI455" s="243"/>
      <c r="AJ455" s="243"/>
      <c r="AK455" s="243"/>
    </row>
    <row r="456">
      <c r="A456" s="243"/>
      <c r="B456" s="243"/>
      <c r="C456" s="243"/>
      <c r="D456" s="243"/>
      <c r="E456" s="243"/>
      <c r="F456" s="243"/>
      <c r="G456" s="243"/>
      <c r="H456" s="243"/>
      <c r="I456" s="15"/>
      <c r="J456" s="243"/>
      <c r="K456" s="243"/>
      <c r="L456" s="243"/>
      <c r="M456" s="243"/>
      <c r="N456" s="243"/>
      <c r="O456" s="243"/>
      <c r="P456" s="243"/>
      <c r="Q456" s="243"/>
      <c r="R456" s="243"/>
      <c r="S456" s="243"/>
      <c r="T456" s="243"/>
      <c r="U456" s="243"/>
      <c r="V456" s="243"/>
      <c r="W456" s="274"/>
      <c r="X456" s="243"/>
      <c r="Y456" s="243"/>
      <c r="Z456" s="243"/>
      <c r="AA456" s="243"/>
      <c r="AB456" s="243"/>
      <c r="AC456" s="243"/>
      <c r="AD456" s="243"/>
      <c r="AE456" s="243"/>
      <c r="AF456" s="243"/>
      <c r="AG456" s="243"/>
      <c r="AH456" s="243"/>
      <c r="AI456" s="243"/>
      <c r="AJ456" s="243"/>
      <c r="AK456" s="243"/>
    </row>
    <row r="457">
      <c r="A457" s="243"/>
      <c r="B457" s="243"/>
      <c r="C457" s="243"/>
      <c r="D457" s="243"/>
      <c r="E457" s="243"/>
      <c r="F457" s="243"/>
      <c r="G457" s="243"/>
      <c r="H457" s="243"/>
      <c r="I457" s="15"/>
      <c r="J457" s="243"/>
      <c r="K457" s="243"/>
      <c r="L457" s="243"/>
      <c r="M457" s="243"/>
      <c r="N457" s="243"/>
      <c r="O457" s="243"/>
      <c r="P457" s="243"/>
      <c r="Q457" s="243"/>
      <c r="R457" s="243"/>
      <c r="S457" s="243"/>
      <c r="T457" s="243"/>
      <c r="U457" s="243"/>
      <c r="V457" s="243"/>
      <c r="W457" s="274"/>
      <c r="X457" s="243"/>
      <c r="Y457" s="243"/>
      <c r="Z457" s="243"/>
      <c r="AA457" s="243"/>
      <c r="AB457" s="243"/>
      <c r="AC457" s="243"/>
      <c r="AD457" s="243"/>
      <c r="AE457" s="243"/>
      <c r="AF457" s="243"/>
      <c r="AG457" s="243"/>
      <c r="AH457" s="243"/>
      <c r="AI457" s="243"/>
      <c r="AJ457" s="243"/>
      <c r="AK457" s="243"/>
    </row>
    <row r="458">
      <c r="A458" s="243"/>
      <c r="B458" s="243"/>
      <c r="C458" s="243"/>
      <c r="D458" s="243"/>
      <c r="E458" s="243"/>
      <c r="F458" s="243"/>
      <c r="G458" s="243"/>
      <c r="H458" s="243"/>
      <c r="I458" s="15"/>
      <c r="J458" s="243"/>
      <c r="K458" s="243"/>
      <c r="L458" s="243"/>
      <c r="M458" s="243"/>
      <c r="N458" s="243"/>
      <c r="O458" s="243"/>
      <c r="P458" s="243"/>
      <c r="Q458" s="243"/>
      <c r="R458" s="243"/>
      <c r="S458" s="243"/>
      <c r="T458" s="243"/>
      <c r="U458" s="243"/>
      <c r="V458" s="243"/>
      <c r="W458" s="274"/>
      <c r="X458" s="243"/>
      <c r="Y458" s="243"/>
      <c r="Z458" s="243"/>
      <c r="AA458" s="243"/>
      <c r="AB458" s="243"/>
      <c r="AC458" s="243"/>
      <c r="AD458" s="243"/>
      <c r="AE458" s="243"/>
      <c r="AF458" s="243"/>
      <c r="AG458" s="243"/>
      <c r="AH458" s="243"/>
      <c r="AI458" s="243"/>
      <c r="AJ458" s="243"/>
      <c r="AK458" s="243"/>
    </row>
    <row r="459">
      <c r="A459" s="243"/>
      <c r="B459" s="243"/>
      <c r="C459" s="243"/>
      <c r="D459" s="243"/>
      <c r="E459" s="243"/>
      <c r="F459" s="243"/>
      <c r="G459" s="243"/>
      <c r="H459" s="243"/>
      <c r="I459" s="15"/>
      <c r="J459" s="243"/>
      <c r="K459" s="243"/>
      <c r="L459" s="243"/>
      <c r="M459" s="243"/>
      <c r="N459" s="243"/>
      <c r="O459" s="243"/>
      <c r="P459" s="243"/>
      <c r="Q459" s="243"/>
      <c r="R459" s="243"/>
      <c r="S459" s="243"/>
      <c r="T459" s="243"/>
      <c r="U459" s="243"/>
      <c r="V459" s="243"/>
      <c r="W459" s="274"/>
      <c r="X459" s="243"/>
      <c r="Y459" s="243"/>
      <c r="Z459" s="243"/>
      <c r="AA459" s="243"/>
      <c r="AB459" s="243"/>
      <c r="AC459" s="243"/>
      <c r="AD459" s="243"/>
      <c r="AE459" s="243"/>
      <c r="AF459" s="243"/>
      <c r="AG459" s="243"/>
      <c r="AH459" s="243"/>
      <c r="AI459" s="243"/>
      <c r="AJ459" s="243"/>
      <c r="AK459" s="243"/>
    </row>
    <row r="460">
      <c r="A460" s="243"/>
      <c r="B460" s="243"/>
      <c r="C460" s="243"/>
      <c r="D460" s="243"/>
      <c r="E460" s="243"/>
      <c r="F460" s="243"/>
      <c r="G460" s="243"/>
      <c r="H460" s="243"/>
      <c r="I460" s="15"/>
      <c r="J460" s="243"/>
      <c r="K460" s="243"/>
      <c r="L460" s="243"/>
      <c r="M460" s="243"/>
      <c r="N460" s="243"/>
      <c r="O460" s="243"/>
      <c r="P460" s="243"/>
      <c r="Q460" s="243"/>
      <c r="R460" s="243"/>
      <c r="S460" s="243"/>
      <c r="T460" s="243"/>
      <c r="U460" s="243"/>
      <c r="V460" s="243"/>
      <c r="W460" s="274"/>
      <c r="X460" s="243"/>
      <c r="Y460" s="243"/>
      <c r="Z460" s="243"/>
      <c r="AA460" s="243"/>
      <c r="AB460" s="243"/>
      <c r="AC460" s="243"/>
      <c r="AD460" s="243"/>
      <c r="AE460" s="243"/>
      <c r="AF460" s="243"/>
      <c r="AG460" s="243"/>
      <c r="AH460" s="243"/>
      <c r="AI460" s="243"/>
      <c r="AJ460" s="243"/>
      <c r="AK460" s="243"/>
    </row>
    <row r="461">
      <c r="A461" s="243"/>
      <c r="B461" s="243"/>
      <c r="C461" s="243"/>
      <c r="D461" s="243"/>
      <c r="E461" s="243"/>
      <c r="F461" s="243"/>
      <c r="G461" s="243"/>
      <c r="H461" s="243"/>
      <c r="I461" s="15"/>
      <c r="J461" s="243"/>
      <c r="K461" s="243"/>
      <c r="L461" s="243"/>
      <c r="M461" s="243"/>
      <c r="N461" s="243"/>
      <c r="O461" s="243"/>
      <c r="P461" s="243"/>
      <c r="Q461" s="243"/>
      <c r="R461" s="243"/>
      <c r="S461" s="243"/>
      <c r="T461" s="243"/>
      <c r="U461" s="243"/>
      <c r="V461" s="243"/>
      <c r="W461" s="274"/>
      <c r="X461" s="243"/>
      <c r="Y461" s="243"/>
      <c r="Z461" s="243"/>
      <c r="AA461" s="243"/>
      <c r="AB461" s="243"/>
      <c r="AC461" s="243"/>
      <c r="AD461" s="243"/>
      <c r="AE461" s="243"/>
      <c r="AF461" s="243"/>
      <c r="AG461" s="243"/>
      <c r="AH461" s="243"/>
      <c r="AI461" s="243"/>
      <c r="AJ461" s="243"/>
      <c r="AK461" s="243"/>
    </row>
    <row r="462">
      <c r="A462" s="243"/>
      <c r="B462" s="243"/>
      <c r="C462" s="243"/>
      <c r="D462" s="243"/>
      <c r="E462" s="243"/>
      <c r="F462" s="243"/>
      <c r="G462" s="243"/>
      <c r="H462" s="243"/>
      <c r="I462" s="15"/>
      <c r="J462" s="243"/>
      <c r="K462" s="243"/>
      <c r="L462" s="243"/>
      <c r="M462" s="243"/>
      <c r="N462" s="243"/>
      <c r="O462" s="243"/>
      <c r="P462" s="243"/>
      <c r="Q462" s="243"/>
      <c r="R462" s="243"/>
      <c r="S462" s="243"/>
      <c r="T462" s="243"/>
      <c r="U462" s="243"/>
      <c r="V462" s="243"/>
      <c r="W462" s="274"/>
      <c r="X462" s="243"/>
      <c r="Y462" s="243"/>
      <c r="Z462" s="243"/>
      <c r="AA462" s="243"/>
      <c r="AB462" s="243"/>
      <c r="AC462" s="243"/>
      <c r="AD462" s="243"/>
      <c r="AE462" s="243"/>
      <c r="AF462" s="243"/>
      <c r="AG462" s="243"/>
      <c r="AH462" s="243"/>
      <c r="AI462" s="243"/>
      <c r="AJ462" s="243"/>
      <c r="AK462" s="243"/>
    </row>
    <row r="463">
      <c r="A463" s="243"/>
      <c r="B463" s="243"/>
      <c r="C463" s="243"/>
      <c r="D463" s="243"/>
      <c r="E463" s="243"/>
      <c r="F463" s="243"/>
      <c r="G463" s="243"/>
      <c r="H463" s="243"/>
      <c r="I463" s="15"/>
      <c r="J463" s="243"/>
      <c r="K463" s="243"/>
      <c r="L463" s="243"/>
      <c r="M463" s="243"/>
      <c r="N463" s="243"/>
      <c r="O463" s="243"/>
      <c r="P463" s="243"/>
      <c r="Q463" s="243"/>
      <c r="R463" s="243"/>
      <c r="S463" s="243"/>
      <c r="T463" s="243"/>
      <c r="U463" s="243"/>
      <c r="V463" s="243"/>
      <c r="W463" s="274"/>
      <c r="X463" s="243"/>
      <c r="Y463" s="243"/>
      <c r="Z463" s="243"/>
      <c r="AA463" s="243"/>
      <c r="AB463" s="243"/>
      <c r="AC463" s="243"/>
      <c r="AD463" s="243"/>
      <c r="AE463" s="243"/>
      <c r="AF463" s="243"/>
      <c r="AG463" s="243"/>
      <c r="AH463" s="243"/>
      <c r="AI463" s="243"/>
      <c r="AJ463" s="243"/>
      <c r="AK463" s="243"/>
    </row>
    <row r="464">
      <c r="A464" s="243"/>
      <c r="B464" s="243"/>
      <c r="C464" s="243"/>
      <c r="D464" s="243"/>
      <c r="E464" s="243"/>
      <c r="F464" s="243"/>
      <c r="G464" s="243"/>
      <c r="H464" s="243"/>
      <c r="I464" s="15"/>
      <c r="J464" s="243"/>
      <c r="K464" s="243"/>
      <c r="L464" s="243"/>
      <c r="M464" s="243"/>
      <c r="N464" s="243"/>
      <c r="O464" s="243"/>
      <c r="P464" s="243"/>
      <c r="Q464" s="243"/>
      <c r="R464" s="243"/>
      <c r="S464" s="243"/>
      <c r="T464" s="243"/>
      <c r="U464" s="243"/>
      <c r="V464" s="243"/>
      <c r="W464" s="274"/>
      <c r="X464" s="243"/>
      <c r="Y464" s="243"/>
      <c r="Z464" s="243"/>
      <c r="AA464" s="243"/>
      <c r="AB464" s="243"/>
      <c r="AC464" s="243"/>
      <c r="AD464" s="243"/>
      <c r="AE464" s="243"/>
      <c r="AF464" s="243"/>
      <c r="AG464" s="243"/>
      <c r="AH464" s="243"/>
      <c r="AI464" s="243"/>
      <c r="AJ464" s="243"/>
      <c r="AK464" s="243"/>
    </row>
    <row r="465">
      <c r="A465" s="243"/>
      <c r="B465" s="243"/>
      <c r="C465" s="243"/>
      <c r="D465" s="243"/>
      <c r="E465" s="243"/>
      <c r="F465" s="243"/>
      <c r="G465" s="243"/>
      <c r="H465" s="243"/>
      <c r="I465" s="15"/>
      <c r="J465" s="243"/>
      <c r="K465" s="243"/>
      <c r="L465" s="243"/>
      <c r="M465" s="243"/>
      <c r="N465" s="243"/>
      <c r="O465" s="243"/>
      <c r="P465" s="243"/>
      <c r="Q465" s="243"/>
      <c r="R465" s="243"/>
      <c r="S465" s="243"/>
      <c r="T465" s="243"/>
      <c r="U465" s="243"/>
      <c r="V465" s="243"/>
      <c r="W465" s="274"/>
      <c r="X465" s="243"/>
      <c r="Y465" s="243"/>
      <c r="Z465" s="243"/>
      <c r="AA465" s="243"/>
      <c r="AB465" s="243"/>
      <c r="AC465" s="243"/>
      <c r="AD465" s="243"/>
      <c r="AE465" s="243"/>
      <c r="AF465" s="243"/>
      <c r="AG465" s="243"/>
      <c r="AH465" s="243"/>
      <c r="AI465" s="243"/>
      <c r="AJ465" s="243"/>
      <c r="AK465" s="243"/>
    </row>
    <row r="466">
      <c r="A466" s="243"/>
      <c r="B466" s="243"/>
      <c r="C466" s="243"/>
      <c r="D466" s="243"/>
      <c r="E466" s="243"/>
      <c r="F466" s="243"/>
      <c r="G466" s="243"/>
      <c r="H466" s="243"/>
      <c r="I466" s="15"/>
      <c r="J466" s="243"/>
      <c r="K466" s="243"/>
      <c r="L466" s="243"/>
      <c r="M466" s="243"/>
      <c r="N466" s="243"/>
      <c r="O466" s="243"/>
      <c r="P466" s="243"/>
      <c r="Q466" s="243"/>
      <c r="R466" s="243"/>
      <c r="S466" s="243"/>
      <c r="T466" s="243"/>
      <c r="U466" s="243"/>
      <c r="V466" s="243"/>
      <c r="W466" s="274"/>
      <c r="X466" s="243"/>
      <c r="Y466" s="243"/>
      <c r="Z466" s="243"/>
      <c r="AA466" s="243"/>
      <c r="AB466" s="243"/>
      <c r="AC466" s="243"/>
      <c r="AD466" s="243"/>
      <c r="AE466" s="243"/>
      <c r="AF466" s="243"/>
      <c r="AG466" s="243"/>
      <c r="AH466" s="243"/>
      <c r="AI466" s="243"/>
      <c r="AJ466" s="243"/>
      <c r="AK466" s="243"/>
    </row>
    <row r="467">
      <c r="A467" s="243"/>
      <c r="B467" s="243"/>
      <c r="C467" s="243"/>
      <c r="D467" s="243"/>
      <c r="E467" s="243"/>
      <c r="F467" s="243"/>
      <c r="G467" s="243"/>
      <c r="H467" s="243"/>
      <c r="I467" s="15"/>
      <c r="J467" s="243"/>
      <c r="K467" s="243"/>
      <c r="L467" s="243"/>
      <c r="M467" s="243"/>
      <c r="N467" s="243"/>
      <c r="O467" s="243"/>
      <c r="P467" s="243"/>
      <c r="Q467" s="243"/>
      <c r="R467" s="243"/>
      <c r="S467" s="243"/>
      <c r="T467" s="243"/>
      <c r="U467" s="243"/>
      <c r="V467" s="243"/>
      <c r="W467" s="274"/>
      <c r="X467" s="243"/>
      <c r="Y467" s="243"/>
      <c r="Z467" s="243"/>
      <c r="AA467" s="243"/>
      <c r="AB467" s="243"/>
      <c r="AC467" s="243"/>
      <c r="AD467" s="243"/>
      <c r="AE467" s="243"/>
      <c r="AF467" s="243"/>
      <c r="AG467" s="243"/>
      <c r="AH467" s="243"/>
      <c r="AI467" s="243"/>
      <c r="AJ467" s="243"/>
      <c r="AK467" s="243"/>
    </row>
    <row r="468">
      <c r="A468" s="243"/>
      <c r="B468" s="243"/>
      <c r="C468" s="243"/>
      <c r="D468" s="243"/>
      <c r="E468" s="243"/>
      <c r="F468" s="243"/>
      <c r="G468" s="243"/>
      <c r="H468" s="243"/>
      <c r="I468" s="15"/>
      <c r="J468" s="243"/>
      <c r="K468" s="243"/>
      <c r="L468" s="243"/>
      <c r="M468" s="243"/>
      <c r="N468" s="243"/>
      <c r="O468" s="243"/>
      <c r="P468" s="243"/>
      <c r="Q468" s="243"/>
      <c r="R468" s="243"/>
      <c r="S468" s="243"/>
      <c r="T468" s="243"/>
      <c r="U468" s="243"/>
      <c r="V468" s="243"/>
      <c r="W468" s="274"/>
      <c r="X468" s="243"/>
      <c r="Y468" s="243"/>
      <c r="Z468" s="243"/>
      <c r="AA468" s="243"/>
      <c r="AB468" s="243"/>
      <c r="AC468" s="243"/>
      <c r="AD468" s="243"/>
      <c r="AE468" s="243"/>
      <c r="AF468" s="243"/>
      <c r="AG468" s="243"/>
      <c r="AH468" s="243"/>
      <c r="AI468" s="243"/>
      <c r="AJ468" s="243"/>
      <c r="AK468" s="243"/>
    </row>
    <row r="469">
      <c r="A469" s="243"/>
      <c r="B469" s="243"/>
      <c r="C469" s="243"/>
      <c r="D469" s="243"/>
      <c r="E469" s="243"/>
      <c r="F469" s="243"/>
      <c r="G469" s="243"/>
      <c r="H469" s="243"/>
      <c r="I469" s="15"/>
      <c r="J469" s="243"/>
      <c r="K469" s="243"/>
      <c r="L469" s="243"/>
      <c r="M469" s="243"/>
      <c r="N469" s="243"/>
      <c r="O469" s="243"/>
      <c r="P469" s="243"/>
      <c r="Q469" s="243"/>
      <c r="R469" s="243"/>
      <c r="S469" s="243"/>
      <c r="T469" s="243"/>
      <c r="U469" s="243"/>
      <c r="V469" s="243"/>
      <c r="W469" s="274"/>
      <c r="X469" s="243"/>
      <c r="Y469" s="243"/>
      <c r="Z469" s="243"/>
      <c r="AA469" s="243"/>
      <c r="AB469" s="243"/>
      <c r="AC469" s="243"/>
      <c r="AD469" s="243"/>
      <c r="AE469" s="243"/>
      <c r="AF469" s="243"/>
      <c r="AG469" s="243"/>
      <c r="AH469" s="243"/>
      <c r="AI469" s="243"/>
      <c r="AJ469" s="243"/>
      <c r="AK469" s="243"/>
    </row>
    <row r="470">
      <c r="A470" s="243"/>
      <c r="B470" s="243"/>
      <c r="C470" s="243"/>
      <c r="D470" s="243"/>
      <c r="E470" s="243"/>
      <c r="F470" s="243"/>
      <c r="G470" s="243"/>
      <c r="H470" s="243"/>
      <c r="I470" s="15"/>
      <c r="J470" s="243"/>
      <c r="K470" s="243"/>
      <c r="L470" s="243"/>
      <c r="M470" s="243"/>
      <c r="N470" s="243"/>
      <c r="O470" s="243"/>
      <c r="P470" s="243"/>
      <c r="Q470" s="243"/>
      <c r="R470" s="243"/>
      <c r="S470" s="243"/>
      <c r="T470" s="243"/>
      <c r="U470" s="243"/>
      <c r="V470" s="243"/>
      <c r="W470" s="274"/>
      <c r="X470" s="243"/>
      <c r="Y470" s="243"/>
      <c r="Z470" s="243"/>
      <c r="AA470" s="243"/>
      <c r="AB470" s="243"/>
      <c r="AC470" s="243"/>
      <c r="AD470" s="243"/>
      <c r="AE470" s="243"/>
      <c r="AF470" s="243"/>
      <c r="AG470" s="243"/>
      <c r="AH470" s="243"/>
      <c r="AI470" s="243"/>
      <c r="AJ470" s="243"/>
      <c r="AK470" s="243"/>
    </row>
    <row r="471">
      <c r="A471" s="243"/>
      <c r="B471" s="243"/>
      <c r="C471" s="243"/>
      <c r="D471" s="243"/>
      <c r="E471" s="243"/>
      <c r="F471" s="243"/>
      <c r="G471" s="243"/>
      <c r="H471" s="243"/>
      <c r="I471" s="15"/>
      <c r="J471" s="243"/>
      <c r="K471" s="243"/>
      <c r="L471" s="243"/>
      <c r="M471" s="243"/>
      <c r="N471" s="243"/>
      <c r="O471" s="243"/>
      <c r="P471" s="243"/>
      <c r="Q471" s="243"/>
      <c r="R471" s="243"/>
      <c r="S471" s="243"/>
      <c r="T471" s="243"/>
      <c r="U471" s="243"/>
      <c r="V471" s="243"/>
      <c r="W471" s="274"/>
      <c r="X471" s="243"/>
      <c r="Y471" s="243"/>
      <c r="Z471" s="243"/>
      <c r="AA471" s="243"/>
      <c r="AB471" s="243"/>
      <c r="AC471" s="243"/>
      <c r="AD471" s="243"/>
      <c r="AE471" s="243"/>
      <c r="AF471" s="243"/>
      <c r="AG471" s="243"/>
      <c r="AH471" s="243"/>
      <c r="AI471" s="243"/>
      <c r="AJ471" s="243"/>
      <c r="AK471" s="243"/>
    </row>
    <row r="472">
      <c r="A472" s="243"/>
      <c r="B472" s="243"/>
      <c r="C472" s="243"/>
      <c r="D472" s="243"/>
      <c r="E472" s="243"/>
      <c r="F472" s="243"/>
      <c r="G472" s="243"/>
      <c r="H472" s="243"/>
      <c r="I472" s="15"/>
      <c r="J472" s="243"/>
      <c r="K472" s="243"/>
      <c r="L472" s="243"/>
      <c r="M472" s="243"/>
      <c r="N472" s="243"/>
      <c r="O472" s="243"/>
      <c r="P472" s="243"/>
      <c r="Q472" s="243"/>
      <c r="R472" s="243"/>
      <c r="S472" s="243"/>
      <c r="T472" s="243"/>
      <c r="U472" s="243"/>
      <c r="V472" s="243"/>
      <c r="W472" s="274"/>
      <c r="X472" s="243"/>
      <c r="Y472" s="243"/>
      <c r="Z472" s="243"/>
      <c r="AA472" s="243"/>
      <c r="AB472" s="243"/>
      <c r="AC472" s="243"/>
      <c r="AD472" s="243"/>
      <c r="AE472" s="243"/>
      <c r="AF472" s="243"/>
      <c r="AG472" s="243"/>
      <c r="AH472" s="243"/>
      <c r="AI472" s="243"/>
      <c r="AJ472" s="243"/>
      <c r="AK472" s="243"/>
    </row>
    <row r="473">
      <c r="A473" s="243"/>
      <c r="B473" s="243"/>
      <c r="C473" s="243"/>
      <c r="D473" s="243"/>
      <c r="E473" s="243"/>
      <c r="F473" s="243"/>
      <c r="G473" s="243"/>
      <c r="H473" s="243"/>
      <c r="I473" s="15"/>
      <c r="J473" s="243"/>
      <c r="K473" s="243"/>
      <c r="L473" s="243"/>
      <c r="M473" s="243"/>
      <c r="N473" s="243"/>
      <c r="O473" s="243"/>
      <c r="P473" s="243"/>
      <c r="Q473" s="243"/>
      <c r="R473" s="243"/>
      <c r="S473" s="243"/>
      <c r="T473" s="243"/>
      <c r="U473" s="243"/>
      <c r="V473" s="243"/>
      <c r="W473" s="274"/>
      <c r="X473" s="243"/>
      <c r="Y473" s="243"/>
      <c r="Z473" s="243"/>
      <c r="AA473" s="243"/>
      <c r="AB473" s="243"/>
      <c r="AC473" s="243"/>
      <c r="AD473" s="243"/>
      <c r="AE473" s="243"/>
      <c r="AF473" s="243"/>
      <c r="AG473" s="243"/>
      <c r="AH473" s="243"/>
      <c r="AI473" s="243"/>
      <c r="AJ473" s="243"/>
      <c r="AK473" s="243"/>
    </row>
    <row r="474">
      <c r="A474" s="243"/>
      <c r="B474" s="243"/>
      <c r="C474" s="243"/>
      <c r="D474" s="243"/>
      <c r="E474" s="243"/>
      <c r="F474" s="243"/>
      <c r="G474" s="243"/>
      <c r="H474" s="243"/>
      <c r="I474" s="15"/>
      <c r="J474" s="243"/>
      <c r="K474" s="243"/>
      <c r="L474" s="243"/>
      <c r="M474" s="243"/>
      <c r="N474" s="243"/>
      <c r="O474" s="243"/>
      <c r="P474" s="243"/>
      <c r="Q474" s="243"/>
      <c r="R474" s="243"/>
      <c r="S474" s="243"/>
      <c r="T474" s="243"/>
      <c r="U474" s="243"/>
      <c r="V474" s="243"/>
      <c r="W474" s="274"/>
      <c r="X474" s="243"/>
      <c r="Y474" s="243"/>
      <c r="Z474" s="243"/>
      <c r="AA474" s="243"/>
      <c r="AB474" s="243"/>
      <c r="AC474" s="243"/>
      <c r="AD474" s="243"/>
      <c r="AE474" s="243"/>
      <c r="AF474" s="243"/>
      <c r="AG474" s="243"/>
      <c r="AH474" s="243"/>
      <c r="AI474" s="243"/>
      <c r="AJ474" s="243"/>
      <c r="AK474" s="243"/>
    </row>
    <row r="475">
      <c r="A475" s="243"/>
      <c r="B475" s="243"/>
      <c r="C475" s="243"/>
      <c r="D475" s="243"/>
      <c r="E475" s="243"/>
      <c r="F475" s="243"/>
      <c r="G475" s="243"/>
      <c r="H475" s="243"/>
      <c r="I475" s="15"/>
      <c r="J475" s="243"/>
      <c r="K475" s="243"/>
      <c r="L475" s="243"/>
      <c r="M475" s="243"/>
      <c r="N475" s="243"/>
      <c r="O475" s="243"/>
      <c r="P475" s="243"/>
      <c r="Q475" s="243"/>
      <c r="R475" s="243"/>
      <c r="S475" s="243"/>
      <c r="T475" s="243"/>
      <c r="U475" s="243"/>
      <c r="V475" s="243"/>
      <c r="W475" s="274"/>
      <c r="X475" s="243"/>
      <c r="Y475" s="243"/>
      <c r="Z475" s="243"/>
      <c r="AA475" s="243"/>
      <c r="AB475" s="243"/>
      <c r="AC475" s="243"/>
      <c r="AD475" s="243"/>
      <c r="AE475" s="243"/>
      <c r="AF475" s="243"/>
      <c r="AG475" s="243"/>
      <c r="AH475" s="243"/>
      <c r="AI475" s="243"/>
      <c r="AJ475" s="243"/>
      <c r="AK475" s="243"/>
    </row>
    <row r="476">
      <c r="A476" s="243"/>
      <c r="B476" s="243"/>
      <c r="C476" s="243"/>
      <c r="D476" s="243"/>
      <c r="E476" s="243"/>
      <c r="F476" s="243"/>
      <c r="G476" s="243"/>
      <c r="H476" s="243"/>
      <c r="I476" s="15"/>
      <c r="J476" s="243"/>
      <c r="K476" s="243"/>
      <c r="L476" s="243"/>
      <c r="M476" s="243"/>
      <c r="N476" s="243"/>
      <c r="O476" s="243"/>
      <c r="P476" s="243"/>
      <c r="Q476" s="243"/>
      <c r="R476" s="243"/>
      <c r="S476" s="243"/>
      <c r="T476" s="243"/>
      <c r="U476" s="243"/>
      <c r="V476" s="243"/>
      <c r="W476" s="274"/>
      <c r="X476" s="243"/>
      <c r="Y476" s="243"/>
      <c r="Z476" s="243"/>
      <c r="AA476" s="243"/>
      <c r="AB476" s="243"/>
      <c r="AC476" s="243"/>
      <c r="AD476" s="243"/>
      <c r="AE476" s="243"/>
      <c r="AF476" s="243"/>
      <c r="AG476" s="243"/>
      <c r="AH476" s="243"/>
      <c r="AI476" s="243"/>
      <c r="AJ476" s="243"/>
      <c r="AK476" s="243"/>
    </row>
    <row r="477">
      <c r="A477" s="243"/>
      <c r="B477" s="243"/>
      <c r="C477" s="243"/>
      <c r="D477" s="243"/>
      <c r="E477" s="243"/>
      <c r="F477" s="243"/>
      <c r="G477" s="243"/>
      <c r="H477" s="243"/>
      <c r="I477" s="15"/>
      <c r="J477" s="243"/>
      <c r="K477" s="243"/>
      <c r="L477" s="243"/>
      <c r="M477" s="243"/>
      <c r="N477" s="243"/>
      <c r="O477" s="243"/>
      <c r="P477" s="243"/>
      <c r="Q477" s="243"/>
      <c r="R477" s="243"/>
      <c r="S477" s="243"/>
      <c r="T477" s="243"/>
      <c r="U477" s="243"/>
      <c r="V477" s="243"/>
      <c r="W477" s="274"/>
      <c r="X477" s="243"/>
      <c r="Y477" s="243"/>
      <c r="Z477" s="243"/>
      <c r="AA477" s="243"/>
      <c r="AB477" s="243"/>
      <c r="AC477" s="243"/>
      <c r="AD477" s="243"/>
      <c r="AE477" s="243"/>
      <c r="AF477" s="243"/>
      <c r="AG477" s="243"/>
      <c r="AH477" s="243"/>
      <c r="AI477" s="243"/>
      <c r="AJ477" s="243"/>
      <c r="AK477" s="243"/>
    </row>
    <row r="478">
      <c r="A478" s="243"/>
      <c r="B478" s="243"/>
      <c r="C478" s="243"/>
      <c r="D478" s="243"/>
      <c r="E478" s="243"/>
      <c r="F478" s="243"/>
      <c r="G478" s="243"/>
      <c r="H478" s="243"/>
      <c r="I478" s="15"/>
      <c r="J478" s="243"/>
      <c r="K478" s="243"/>
      <c r="L478" s="243"/>
      <c r="M478" s="243"/>
      <c r="N478" s="243"/>
      <c r="O478" s="243"/>
      <c r="P478" s="243"/>
      <c r="Q478" s="243"/>
      <c r="R478" s="243"/>
      <c r="S478" s="243"/>
      <c r="T478" s="243"/>
      <c r="U478" s="243"/>
      <c r="V478" s="243"/>
      <c r="W478" s="274"/>
      <c r="X478" s="243"/>
      <c r="Y478" s="243"/>
      <c r="Z478" s="243"/>
      <c r="AA478" s="243"/>
      <c r="AB478" s="243"/>
      <c r="AC478" s="243"/>
      <c r="AD478" s="243"/>
      <c r="AE478" s="243"/>
      <c r="AF478" s="243"/>
      <c r="AG478" s="243"/>
      <c r="AH478" s="243"/>
      <c r="AI478" s="243"/>
      <c r="AJ478" s="243"/>
      <c r="AK478" s="243"/>
    </row>
    <row r="479">
      <c r="A479" s="243"/>
      <c r="B479" s="243"/>
      <c r="C479" s="243"/>
      <c r="D479" s="243"/>
      <c r="E479" s="243"/>
      <c r="F479" s="243"/>
      <c r="G479" s="243"/>
      <c r="H479" s="243"/>
      <c r="I479" s="15"/>
      <c r="J479" s="243"/>
      <c r="K479" s="243"/>
      <c r="L479" s="243"/>
      <c r="M479" s="243"/>
      <c r="N479" s="243"/>
      <c r="O479" s="243"/>
      <c r="P479" s="243"/>
      <c r="Q479" s="243"/>
      <c r="R479" s="243"/>
      <c r="S479" s="243"/>
      <c r="T479" s="243"/>
      <c r="U479" s="243"/>
      <c r="V479" s="243"/>
      <c r="W479" s="274"/>
      <c r="X479" s="243"/>
      <c r="Y479" s="243"/>
      <c r="Z479" s="243"/>
      <c r="AA479" s="243"/>
      <c r="AB479" s="243"/>
      <c r="AC479" s="243"/>
      <c r="AD479" s="243"/>
      <c r="AE479" s="243"/>
      <c r="AF479" s="243"/>
      <c r="AG479" s="243"/>
      <c r="AH479" s="243"/>
      <c r="AI479" s="243"/>
      <c r="AJ479" s="243"/>
      <c r="AK479" s="243"/>
    </row>
    <row r="480">
      <c r="A480" s="243"/>
      <c r="B480" s="243"/>
      <c r="C480" s="243"/>
      <c r="D480" s="243"/>
      <c r="E480" s="243"/>
      <c r="F480" s="243"/>
      <c r="G480" s="243"/>
      <c r="H480" s="243"/>
      <c r="I480" s="15"/>
      <c r="J480" s="243"/>
      <c r="K480" s="243"/>
      <c r="L480" s="243"/>
      <c r="M480" s="243"/>
      <c r="N480" s="243"/>
      <c r="O480" s="243"/>
      <c r="P480" s="243"/>
      <c r="Q480" s="243"/>
      <c r="R480" s="243"/>
      <c r="S480" s="243"/>
      <c r="T480" s="243"/>
      <c r="U480" s="243"/>
      <c r="V480" s="243"/>
      <c r="W480" s="274"/>
      <c r="X480" s="243"/>
      <c r="Y480" s="243"/>
      <c r="Z480" s="243"/>
      <c r="AA480" s="243"/>
      <c r="AB480" s="243"/>
      <c r="AC480" s="243"/>
      <c r="AD480" s="243"/>
      <c r="AE480" s="243"/>
      <c r="AF480" s="243"/>
      <c r="AG480" s="243"/>
      <c r="AH480" s="243"/>
      <c r="AI480" s="243"/>
      <c r="AJ480" s="243"/>
      <c r="AK480" s="243"/>
    </row>
    <row r="481">
      <c r="A481" s="243"/>
      <c r="B481" s="243"/>
      <c r="C481" s="243"/>
      <c r="D481" s="243"/>
      <c r="E481" s="243"/>
      <c r="F481" s="243"/>
      <c r="G481" s="243"/>
      <c r="H481" s="243"/>
      <c r="I481" s="15"/>
      <c r="J481" s="243"/>
      <c r="K481" s="243"/>
      <c r="L481" s="243"/>
      <c r="M481" s="243"/>
      <c r="N481" s="243"/>
      <c r="O481" s="243"/>
      <c r="P481" s="243"/>
      <c r="Q481" s="243"/>
      <c r="R481" s="243"/>
      <c r="S481" s="243"/>
      <c r="T481" s="243"/>
      <c r="U481" s="243"/>
      <c r="V481" s="243"/>
      <c r="W481" s="274"/>
      <c r="X481" s="243"/>
      <c r="Y481" s="243"/>
      <c r="Z481" s="243"/>
      <c r="AA481" s="243"/>
      <c r="AB481" s="243"/>
      <c r="AC481" s="243"/>
      <c r="AD481" s="243"/>
      <c r="AE481" s="243"/>
      <c r="AF481" s="243"/>
      <c r="AG481" s="243"/>
      <c r="AH481" s="243"/>
      <c r="AI481" s="243"/>
      <c r="AJ481" s="243"/>
      <c r="AK481" s="243"/>
    </row>
    <row r="482">
      <c r="A482" s="243"/>
      <c r="B482" s="243"/>
      <c r="C482" s="243"/>
      <c r="D482" s="243"/>
      <c r="E482" s="243"/>
      <c r="F482" s="243"/>
      <c r="G482" s="243"/>
      <c r="H482" s="243"/>
      <c r="I482" s="15"/>
      <c r="J482" s="243"/>
      <c r="K482" s="243"/>
      <c r="L482" s="243"/>
      <c r="M482" s="243"/>
      <c r="N482" s="243"/>
      <c r="O482" s="243"/>
      <c r="P482" s="243"/>
      <c r="Q482" s="243"/>
      <c r="R482" s="243"/>
      <c r="S482" s="243"/>
      <c r="T482" s="243"/>
      <c r="U482" s="243"/>
      <c r="V482" s="243"/>
      <c r="W482" s="274"/>
      <c r="X482" s="243"/>
      <c r="Y482" s="243"/>
      <c r="Z482" s="243"/>
      <c r="AA482" s="243"/>
      <c r="AB482" s="243"/>
      <c r="AC482" s="243"/>
      <c r="AD482" s="243"/>
      <c r="AE482" s="243"/>
      <c r="AF482" s="243"/>
      <c r="AG482" s="243"/>
      <c r="AH482" s="243"/>
      <c r="AI482" s="243"/>
      <c r="AJ482" s="243"/>
      <c r="AK482" s="243"/>
    </row>
    <row r="483">
      <c r="A483" s="243"/>
      <c r="B483" s="243"/>
      <c r="C483" s="243"/>
      <c r="D483" s="243"/>
      <c r="E483" s="243"/>
      <c r="F483" s="243"/>
      <c r="G483" s="243"/>
      <c r="H483" s="243"/>
      <c r="I483" s="15"/>
      <c r="J483" s="243"/>
      <c r="K483" s="243"/>
      <c r="L483" s="243"/>
      <c r="M483" s="243"/>
      <c r="N483" s="243"/>
      <c r="O483" s="243"/>
      <c r="P483" s="243"/>
      <c r="Q483" s="243"/>
      <c r="R483" s="243"/>
      <c r="S483" s="243"/>
      <c r="T483" s="243"/>
      <c r="U483" s="243"/>
      <c r="V483" s="243"/>
      <c r="W483" s="274"/>
      <c r="X483" s="243"/>
      <c r="Y483" s="243"/>
      <c r="Z483" s="243"/>
      <c r="AA483" s="243"/>
      <c r="AB483" s="243"/>
      <c r="AC483" s="243"/>
      <c r="AD483" s="243"/>
      <c r="AE483" s="243"/>
      <c r="AF483" s="243"/>
      <c r="AG483" s="243"/>
      <c r="AH483" s="243"/>
      <c r="AI483" s="243"/>
      <c r="AJ483" s="243"/>
      <c r="AK483" s="243"/>
    </row>
    <row r="484">
      <c r="A484" s="243"/>
      <c r="B484" s="243"/>
      <c r="C484" s="243"/>
      <c r="D484" s="243"/>
      <c r="E484" s="243"/>
      <c r="F484" s="243"/>
      <c r="G484" s="243"/>
      <c r="H484" s="243"/>
      <c r="I484" s="15"/>
      <c r="J484" s="243"/>
      <c r="K484" s="243"/>
      <c r="L484" s="243"/>
      <c r="M484" s="243"/>
      <c r="N484" s="243"/>
      <c r="O484" s="243"/>
      <c r="P484" s="243"/>
      <c r="Q484" s="243"/>
      <c r="R484" s="243"/>
      <c r="S484" s="243"/>
      <c r="T484" s="243"/>
      <c r="U484" s="243"/>
      <c r="V484" s="243"/>
      <c r="W484" s="274"/>
      <c r="X484" s="243"/>
      <c r="Y484" s="243"/>
      <c r="Z484" s="243"/>
      <c r="AA484" s="243"/>
      <c r="AB484" s="243"/>
      <c r="AC484" s="243"/>
      <c r="AD484" s="243"/>
      <c r="AE484" s="243"/>
      <c r="AF484" s="243"/>
      <c r="AG484" s="243"/>
      <c r="AH484" s="243"/>
      <c r="AI484" s="243"/>
      <c r="AJ484" s="243"/>
      <c r="AK484" s="243"/>
    </row>
    <row r="485">
      <c r="A485" s="243"/>
      <c r="B485" s="243"/>
      <c r="C485" s="243"/>
      <c r="D485" s="243"/>
      <c r="E485" s="243"/>
      <c r="F485" s="243"/>
      <c r="G485" s="243"/>
      <c r="H485" s="243"/>
      <c r="I485" s="15"/>
      <c r="J485" s="243"/>
      <c r="K485" s="243"/>
      <c r="L485" s="243"/>
      <c r="M485" s="243"/>
      <c r="N485" s="243"/>
      <c r="O485" s="243"/>
      <c r="P485" s="243"/>
      <c r="Q485" s="243"/>
      <c r="R485" s="243"/>
      <c r="S485" s="243"/>
      <c r="T485" s="243"/>
      <c r="U485" s="243"/>
      <c r="V485" s="243"/>
      <c r="W485" s="274"/>
      <c r="X485" s="243"/>
      <c r="Y485" s="243"/>
      <c r="Z485" s="243"/>
      <c r="AA485" s="243"/>
      <c r="AB485" s="243"/>
      <c r="AC485" s="243"/>
      <c r="AD485" s="243"/>
      <c r="AE485" s="243"/>
      <c r="AF485" s="243"/>
      <c r="AG485" s="243"/>
      <c r="AH485" s="243"/>
      <c r="AI485" s="243"/>
      <c r="AJ485" s="243"/>
      <c r="AK485" s="243"/>
    </row>
    <row r="486">
      <c r="A486" s="243"/>
      <c r="B486" s="243"/>
      <c r="C486" s="243"/>
      <c r="D486" s="243"/>
      <c r="E486" s="243"/>
      <c r="F486" s="243"/>
      <c r="G486" s="243"/>
      <c r="H486" s="243"/>
      <c r="I486" s="15"/>
      <c r="J486" s="243"/>
      <c r="K486" s="243"/>
      <c r="L486" s="243"/>
      <c r="M486" s="243"/>
      <c r="N486" s="243"/>
      <c r="O486" s="243"/>
      <c r="P486" s="243"/>
      <c r="Q486" s="243"/>
      <c r="R486" s="243"/>
      <c r="S486" s="243"/>
      <c r="T486" s="243"/>
      <c r="U486" s="243"/>
      <c r="V486" s="243"/>
      <c r="W486" s="274"/>
      <c r="X486" s="243"/>
      <c r="Y486" s="243"/>
      <c r="Z486" s="243"/>
      <c r="AA486" s="243"/>
      <c r="AB486" s="243"/>
      <c r="AC486" s="243"/>
      <c r="AD486" s="243"/>
      <c r="AE486" s="243"/>
      <c r="AF486" s="243"/>
      <c r="AG486" s="243"/>
      <c r="AH486" s="243"/>
      <c r="AI486" s="243"/>
      <c r="AJ486" s="243"/>
      <c r="AK486" s="243"/>
    </row>
    <row r="487">
      <c r="A487" s="243"/>
      <c r="B487" s="243"/>
      <c r="C487" s="243"/>
      <c r="D487" s="243"/>
      <c r="E487" s="243"/>
      <c r="F487" s="243"/>
      <c r="G487" s="243"/>
      <c r="H487" s="243"/>
      <c r="I487" s="15"/>
      <c r="J487" s="243"/>
      <c r="K487" s="243"/>
      <c r="L487" s="243"/>
      <c r="M487" s="243"/>
      <c r="N487" s="243"/>
      <c r="O487" s="243"/>
      <c r="P487" s="243"/>
      <c r="Q487" s="243"/>
      <c r="R487" s="243"/>
      <c r="S487" s="243"/>
      <c r="T487" s="243"/>
      <c r="U487" s="243"/>
      <c r="V487" s="243"/>
      <c r="W487" s="274"/>
      <c r="X487" s="243"/>
      <c r="Y487" s="243"/>
      <c r="Z487" s="243"/>
      <c r="AA487" s="243"/>
      <c r="AB487" s="243"/>
      <c r="AC487" s="243"/>
      <c r="AD487" s="243"/>
      <c r="AE487" s="243"/>
      <c r="AF487" s="243"/>
      <c r="AG487" s="243"/>
      <c r="AH487" s="243"/>
      <c r="AI487" s="243"/>
      <c r="AJ487" s="243"/>
      <c r="AK487" s="243"/>
    </row>
    <row r="488">
      <c r="A488" s="243"/>
      <c r="B488" s="243"/>
      <c r="C488" s="243"/>
      <c r="D488" s="243"/>
      <c r="E488" s="243"/>
      <c r="F488" s="243"/>
      <c r="G488" s="243"/>
      <c r="H488" s="243"/>
      <c r="I488" s="15"/>
      <c r="J488" s="243"/>
      <c r="K488" s="243"/>
      <c r="L488" s="243"/>
      <c r="M488" s="243"/>
      <c r="N488" s="243"/>
      <c r="O488" s="243"/>
      <c r="P488" s="243"/>
      <c r="Q488" s="243"/>
      <c r="R488" s="243"/>
      <c r="S488" s="243"/>
      <c r="T488" s="243"/>
      <c r="U488" s="243"/>
      <c r="V488" s="243"/>
      <c r="W488" s="274"/>
      <c r="X488" s="243"/>
      <c r="Y488" s="243"/>
      <c r="Z488" s="243"/>
      <c r="AA488" s="243"/>
      <c r="AB488" s="243"/>
      <c r="AC488" s="243"/>
      <c r="AD488" s="243"/>
      <c r="AE488" s="243"/>
      <c r="AF488" s="243"/>
      <c r="AG488" s="243"/>
      <c r="AH488" s="243"/>
      <c r="AI488" s="243"/>
      <c r="AJ488" s="243"/>
      <c r="AK488" s="243"/>
    </row>
    <row r="489">
      <c r="A489" s="243"/>
      <c r="B489" s="243"/>
      <c r="C489" s="243"/>
      <c r="D489" s="243"/>
      <c r="E489" s="243"/>
      <c r="F489" s="243"/>
      <c r="G489" s="243"/>
      <c r="H489" s="243"/>
      <c r="I489" s="15"/>
      <c r="J489" s="243"/>
      <c r="K489" s="243"/>
      <c r="L489" s="243"/>
      <c r="M489" s="243"/>
      <c r="N489" s="243"/>
      <c r="O489" s="243"/>
      <c r="P489" s="243"/>
      <c r="Q489" s="243"/>
      <c r="R489" s="243"/>
      <c r="S489" s="243"/>
      <c r="T489" s="243"/>
      <c r="U489" s="243"/>
      <c r="V489" s="243"/>
      <c r="W489" s="274"/>
      <c r="X489" s="243"/>
      <c r="Y489" s="243"/>
      <c r="Z489" s="243"/>
      <c r="AA489" s="243"/>
      <c r="AB489" s="243"/>
      <c r="AC489" s="243"/>
      <c r="AD489" s="243"/>
      <c r="AE489" s="243"/>
      <c r="AF489" s="243"/>
      <c r="AG489" s="243"/>
      <c r="AH489" s="243"/>
      <c r="AI489" s="243"/>
      <c r="AJ489" s="243"/>
      <c r="AK489" s="243"/>
    </row>
    <row r="490">
      <c r="A490" s="243"/>
      <c r="B490" s="243"/>
      <c r="C490" s="243"/>
      <c r="D490" s="243"/>
      <c r="E490" s="243"/>
      <c r="F490" s="243"/>
      <c r="G490" s="243"/>
      <c r="H490" s="243"/>
      <c r="I490" s="15"/>
      <c r="J490" s="243"/>
      <c r="K490" s="243"/>
      <c r="L490" s="243"/>
      <c r="M490" s="243"/>
      <c r="N490" s="243"/>
      <c r="O490" s="243"/>
      <c r="P490" s="243"/>
      <c r="Q490" s="243"/>
      <c r="R490" s="243"/>
      <c r="S490" s="243"/>
      <c r="T490" s="243"/>
      <c r="U490" s="243"/>
      <c r="V490" s="243"/>
      <c r="W490" s="274"/>
      <c r="X490" s="243"/>
      <c r="Y490" s="243"/>
      <c r="Z490" s="243"/>
      <c r="AA490" s="243"/>
      <c r="AB490" s="243"/>
      <c r="AC490" s="243"/>
      <c r="AD490" s="243"/>
      <c r="AE490" s="243"/>
      <c r="AF490" s="243"/>
      <c r="AG490" s="243"/>
      <c r="AH490" s="243"/>
      <c r="AI490" s="243"/>
      <c r="AJ490" s="243"/>
      <c r="AK490" s="243"/>
    </row>
    <row r="491">
      <c r="A491" s="243"/>
      <c r="B491" s="243"/>
      <c r="C491" s="243"/>
      <c r="D491" s="243"/>
      <c r="E491" s="243"/>
      <c r="F491" s="243"/>
      <c r="G491" s="243"/>
      <c r="H491" s="243"/>
      <c r="I491" s="15"/>
      <c r="J491" s="243"/>
      <c r="K491" s="243"/>
      <c r="L491" s="243"/>
      <c r="M491" s="243"/>
      <c r="N491" s="243"/>
      <c r="O491" s="243"/>
      <c r="P491" s="243"/>
      <c r="Q491" s="243"/>
      <c r="R491" s="243"/>
      <c r="S491" s="243"/>
      <c r="T491" s="243"/>
      <c r="U491" s="243"/>
      <c r="V491" s="243"/>
      <c r="W491" s="274"/>
      <c r="X491" s="243"/>
      <c r="Y491" s="243"/>
      <c r="Z491" s="243"/>
      <c r="AA491" s="243"/>
      <c r="AB491" s="243"/>
      <c r="AC491" s="243"/>
      <c r="AD491" s="243"/>
      <c r="AE491" s="243"/>
      <c r="AF491" s="243"/>
      <c r="AG491" s="243"/>
      <c r="AH491" s="243"/>
      <c r="AI491" s="243"/>
      <c r="AJ491" s="243"/>
      <c r="AK491" s="243"/>
    </row>
    <row r="492">
      <c r="A492" s="243"/>
      <c r="B492" s="243"/>
      <c r="C492" s="243"/>
      <c r="D492" s="243"/>
      <c r="E492" s="243"/>
      <c r="F492" s="243"/>
      <c r="G492" s="243"/>
      <c r="H492" s="243"/>
      <c r="I492" s="15"/>
      <c r="J492" s="243"/>
      <c r="K492" s="243"/>
      <c r="L492" s="243"/>
      <c r="M492" s="243"/>
      <c r="N492" s="243"/>
      <c r="O492" s="243"/>
      <c r="P492" s="243"/>
      <c r="Q492" s="243"/>
      <c r="R492" s="243"/>
      <c r="S492" s="243"/>
      <c r="T492" s="243"/>
      <c r="U492" s="243"/>
      <c r="V492" s="243"/>
      <c r="W492" s="274"/>
      <c r="X492" s="243"/>
      <c r="Y492" s="243"/>
      <c r="Z492" s="243"/>
      <c r="AA492" s="243"/>
      <c r="AB492" s="243"/>
      <c r="AC492" s="243"/>
      <c r="AD492" s="243"/>
      <c r="AE492" s="243"/>
      <c r="AF492" s="243"/>
      <c r="AG492" s="243"/>
      <c r="AH492" s="243"/>
      <c r="AI492" s="243"/>
      <c r="AJ492" s="243"/>
      <c r="AK492" s="243"/>
    </row>
    <row r="493">
      <c r="A493" s="243"/>
      <c r="B493" s="243"/>
      <c r="C493" s="243"/>
      <c r="D493" s="243"/>
      <c r="E493" s="243"/>
      <c r="F493" s="243"/>
      <c r="G493" s="243"/>
      <c r="H493" s="243"/>
      <c r="I493" s="15"/>
      <c r="J493" s="243"/>
      <c r="K493" s="243"/>
      <c r="L493" s="243"/>
      <c r="M493" s="243"/>
      <c r="N493" s="243"/>
      <c r="O493" s="243"/>
      <c r="P493" s="243"/>
      <c r="Q493" s="243"/>
      <c r="R493" s="243"/>
      <c r="S493" s="243"/>
      <c r="T493" s="243"/>
      <c r="U493" s="243"/>
      <c r="V493" s="243"/>
      <c r="W493" s="274"/>
      <c r="X493" s="243"/>
      <c r="Y493" s="243"/>
      <c r="Z493" s="243"/>
      <c r="AA493" s="243"/>
      <c r="AB493" s="243"/>
      <c r="AC493" s="243"/>
      <c r="AD493" s="243"/>
      <c r="AE493" s="243"/>
      <c r="AF493" s="243"/>
      <c r="AG493" s="243"/>
      <c r="AH493" s="243"/>
      <c r="AI493" s="243"/>
      <c r="AJ493" s="243"/>
      <c r="AK493" s="243"/>
    </row>
    <row r="494">
      <c r="A494" s="243"/>
      <c r="B494" s="243"/>
      <c r="C494" s="243"/>
      <c r="D494" s="243"/>
      <c r="E494" s="243"/>
      <c r="F494" s="243"/>
      <c r="G494" s="243"/>
      <c r="H494" s="243"/>
      <c r="I494" s="15"/>
      <c r="J494" s="243"/>
      <c r="K494" s="243"/>
      <c r="L494" s="243"/>
      <c r="M494" s="243"/>
      <c r="N494" s="243"/>
      <c r="O494" s="243"/>
      <c r="P494" s="243"/>
      <c r="Q494" s="243"/>
      <c r="R494" s="243"/>
      <c r="S494" s="243"/>
      <c r="T494" s="243"/>
      <c r="U494" s="243"/>
      <c r="V494" s="243"/>
      <c r="W494" s="274"/>
      <c r="X494" s="243"/>
      <c r="Y494" s="243"/>
      <c r="Z494" s="243"/>
      <c r="AA494" s="243"/>
      <c r="AB494" s="243"/>
      <c r="AC494" s="243"/>
      <c r="AD494" s="243"/>
      <c r="AE494" s="243"/>
      <c r="AF494" s="243"/>
      <c r="AG494" s="243"/>
      <c r="AH494" s="243"/>
      <c r="AI494" s="243"/>
      <c r="AJ494" s="243"/>
      <c r="AK494" s="243"/>
    </row>
    <row r="495">
      <c r="A495" s="243"/>
      <c r="B495" s="243"/>
      <c r="C495" s="243"/>
      <c r="D495" s="243"/>
      <c r="E495" s="243"/>
      <c r="F495" s="243"/>
      <c r="G495" s="243"/>
      <c r="H495" s="243"/>
      <c r="I495" s="15"/>
      <c r="J495" s="243"/>
      <c r="K495" s="243"/>
      <c r="L495" s="243"/>
      <c r="M495" s="243"/>
      <c r="N495" s="243"/>
      <c r="O495" s="243"/>
      <c r="P495" s="243"/>
      <c r="Q495" s="243"/>
      <c r="R495" s="243"/>
      <c r="S495" s="243"/>
      <c r="T495" s="243"/>
      <c r="U495" s="243"/>
      <c r="V495" s="243"/>
      <c r="W495" s="274"/>
      <c r="X495" s="243"/>
      <c r="Y495" s="243"/>
      <c r="Z495" s="243"/>
      <c r="AA495" s="243"/>
      <c r="AB495" s="243"/>
      <c r="AC495" s="243"/>
      <c r="AD495" s="243"/>
      <c r="AE495" s="243"/>
      <c r="AF495" s="243"/>
      <c r="AG495" s="243"/>
      <c r="AH495" s="243"/>
      <c r="AI495" s="243"/>
      <c r="AJ495" s="243"/>
      <c r="AK495" s="243"/>
    </row>
    <row r="496">
      <c r="A496" s="243"/>
      <c r="B496" s="243"/>
      <c r="C496" s="243"/>
      <c r="D496" s="243"/>
      <c r="E496" s="243"/>
      <c r="F496" s="243"/>
      <c r="G496" s="243"/>
      <c r="H496" s="243"/>
      <c r="I496" s="15"/>
      <c r="J496" s="243"/>
      <c r="K496" s="243"/>
      <c r="L496" s="243"/>
      <c r="M496" s="243"/>
      <c r="N496" s="243"/>
      <c r="O496" s="243"/>
      <c r="P496" s="243"/>
      <c r="Q496" s="243"/>
      <c r="R496" s="243"/>
      <c r="S496" s="243"/>
      <c r="T496" s="243"/>
      <c r="U496" s="243"/>
      <c r="V496" s="243"/>
      <c r="W496" s="274"/>
      <c r="X496" s="243"/>
      <c r="Y496" s="243"/>
      <c r="Z496" s="243"/>
      <c r="AA496" s="243"/>
      <c r="AB496" s="243"/>
      <c r="AC496" s="243"/>
      <c r="AD496" s="243"/>
      <c r="AE496" s="243"/>
      <c r="AF496" s="243"/>
      <c r="AG496" s="243"/>
      <c r="AH496" s="243"/>
      <c r="AI496" s="243"/>
      <c r="AJ496" s="243"/>
      <c r="AK496" s="243"/>
    </row>
    <row r="497">
      <c r="A497" s="243"/>
      <c r="B497" s="243"/>
      <c r="C497" s="243"/>
      <c r="D497" s="243"/>
      <c r="E497" s="243"/>
      <c r="F497" s="243"/>
      <c r="G497" s="243"/>
      <c r="H497" s="243"/>
      <c r="I497" s="15"/>
      <c r="J497" s="243"/>
      <c r="K497" s="243"/>
      <c r="L497" s="243"/>
      <c r="M497" s="243"/>
      <c r="N497" s="243"/>
      <c r="O497" s="243"/>
      <c r="P497" s="243"/>
      <c r="Q497" s="243"/>
      <c r="R497" s="243"/>
      <c r="S497" s="243"/>
      <c r="T497" s="243"/>
      <c r="U497" s="243"/>
      <c r="V497" s="243"/>
      <c r="W497" s="274"/>
      <c r="X497" s="243"/>
      <c r="Y497" s="243"/>
      <c r="Z497" s="243"/>
      <c r="AA497" s="243"/>
      <c r="AB497" s="243"/>
      <c r="AC497" s="243"/>
      <c r="AD497" s="243"/>
      <c r="AE497" s="243"/>
      <c r="AF497" s="243"/>
      <c r="AG497" s="243"/>
      <c r="AH497" s="243"/>
      <c r="AI497" s="243"/>
      <c r="AJ497" s="243"/>
      <c r="AK497" s="243"/>
    </row>
    <row r="498">
      <c r="A498" s="243"/>
      <c r="B498" s="243"/>
      <c r="C498" s="243"/>
      <c r="D498" s="243"/>
      <c r="E498" s="243"/>
      <c r="F498" s="243"/>
      <c r="G498" s="243"/>
      <c r="H498" s="243"/>
      <c r="I498" s="15"/>
      <c r="J498" s="243"/>
      <c r="K498" s="243"/>
      <c r="L498" s="243"/>
      <c r="M498" s="243"/>
      <c r="N498" s="243"/>
      <c r="O498" s="243"/>
      <c r="P498" s="243"/>
      <c r="Q498" s="243"/>
      <c r="R498" s="243"/>
      <c r="S498" s="243"/>
      <c r="T498" s="243"/>
      <c r="U498" s="243"/>
      <c r="V498" s="243"/>
      <c r="W498" s="274"/>
      <c r="X498" s="243"/>
      <c r="Y498" s="243"/>
      <c r="Z498" s="243"/>
      <c r="AA498" s="243"/>
      <c r="AB498" s="243"/>
      <c r="AC498" s="243"/>
      <c r="AD498" s="243"/>
      <c r="AE498" s="243"/>
      <c r="AF498" s="243"/>
      <c r="AG498" s="243"/>
      <c r="AH498" s="243"/>
      <c r="AI498" s="243"/>
      <c r="AJ498" s="243"/>
      <c r="AK498" s="243"/>
    </row>
    <row r="499">
      <c r="A499" s="243"/>
      <c r="B499" s="243"/>
      <c r="C499" s="243"/>
      <c r="D499" s="243"/>
      <c r="E499" s="243"/>
      <c r="F499" s="243"/>
      <c r="G499" s="243"/>
      <c r="H499" s="243"/>
      <c r="I499" s="15"/>
      <c r="J499" s="243"/>
      <c r="K499" s="243"/>
      <c r="L499" s="243"/>
      <c r="M499" s="243"/>
      <c r="N499" s="243"/>
      <c r="O499" s="243"/>
      <c r="P499" s="243"/>
      <c r="Q499" s="243"/>
      <c r="R499" s="243"/>
      <c r="S499" s="243"/>
      <c r="T499" s="243"/>
      <c r="U499" s="243"/>
      <c r="V499" s="243"/>
      <c r="W499" s="274"/>
      <c r="X499" s="243"/>
      <c r="Y499" s="243"/>
      <c r="Z499" s="243"/>
      <c r="AA499" s="243"/>
      <c r="AB499" s="243"/>
      <c r="AC499" s="243"/>
      <c r="AD499" s="243"/>
      <c r="AE499" s="243"/>
      <c r="AF499" s="243"/>
      <c r="AG499" s="243"/>
      <c r="AH499" s="243"/>
      <c r="AI499" s="243"/>
      <c r="AJ499" s="243"/>
      <c r="AK499" s="243"/>
    </row>
    <row r="500">
      <c r="A500" s="243"/>
      <c r="B500" s="243"/>
      <c r="C500" s="243"/>
      <c r="D500" s="243"/>
      <c r="E500" s="243"/>
      <c r="F500" s="243"/>
      <c r="G500" s="243"/>
      <c r="H500" s="243"/>
      <c r="I500" s="15"/>
      <c r="J500" s="243"/>
      <c r="K500" s="243"/>
      <c r="L500" s="243"/>
      <c r="M500" s="243"/>
      <c r="N500" s="243"/>
      <c r="O500" s="243"/>
      <c r="P500" s="243"/>
      <c r="Q500" s="243"/>
      <c r="R500" s="243"/>
      <c r="S500" s="243"/>
      <c r="T500" s="243"/>
      <c r="U500" s="243"/>
      <c r="V500" s="243"/>
      <c r="W500" s="274"/>
      <c r="X500" s="243"/>
      <c r="Y500" s="243"/>
      <c r="Z500" s="243"/>
      <c r="AA500" s="243"/>
      <c r="AB500" s="243"/>
      <c r="AC500" s="243"/>
      <c r="AD500" s="243"/>
      <c r="AE500" s="243"/>
      <c r="AF500" s="243"/>
      <c r="AG500" s="243"/>
      <c r="AH500" s="243"/>
      <c r="AI500" s="243"/>
      <c r="AJ500" s="243"/>
      <c r="AK500" s="243"/>
    </row>
    <row r="501">
      <c r="A501" s="243"/>
      <c r="B501" s="243"/>
      <c r="C501" s="243"/>
      <c r="D501" s="243"/>
      <c r="E501" s="243"/>
      <c r="F501" s="243"/>
      <c r="G501" s="243"/>
      <c r="H501" s="243"/>
      <c r="I501" s="15"/>
      <c r="J501" s="243"/>
      <c r="K501" s="243"/>
      <c r="L501" s="243"/>
      <c r="M501" s="243"/>
      <c r="N501" s="243"/>
      <c r="O501" s="243"/>
      <c r="P501" s="243"/>
      <c r="Q501" s="243"/>
      <c r="R501" s="243"/>
      <c r="S501" s="243"/>
      <c r="T501" s="243"/>
      <c r="U501" s="243"/>
      <c r="V501" s="243"/>
      <c r="W501" s="274"/>
      <c r="X501" s="243"/>
      <c r="Y501" s="243"/>
      <c r="Z501" s="243"/>
      <c r="AA501" s="243"/>
      <c r="AB501" s="243"/>
      <c r="AC501" s="243"/>
      <c r="AD501" s="243"/>
      <c r="AE501" s="243"/>
      <c r="AF501" s="243"/>
      <c r="AG501" s="243"/>
      <c r="AH501" s="243"/>
      <c r="AI501" s="243"/>
      <c r="AJ501" s="243"/>
      <c r="AK501" s="243"/>
    </row>
    <row r="502">
      <c r="A502" s="243"/>
      <c r="B502" s="243"/>
      <c r="C502" s="243"/>
      <c r="D502" s="243"/>
      <c r="E502" s="243"/>
      <c r="F502" s="243"/>
      <c r="G502" s="243"/>
      <c r="H502" s="243"/>
      <c r="I502" s="15"/>
      <c r="J502" s="243"/>
      <c r="K502" s="243"/>
      <c r="L502" s="243"/>
      <c r="M502" s="243"/>
      <c r="N502" s="243"/>
      <c r="O502" s="243"/>
      <c r="P502" s="243"/>
      <c r="Q502" s="243"/>
      <c r="R502" s="243"/>
      <c r="S502" s="243"/>
      <c r="T502" s="243"/>
      <c r="U502" s="243"/>
      <c r="V502" s="243"/>
      <c r="W502" s="274"/>
      <c r="X502" s="243"/>
      <c r="Y502" s="243"/>
      <c r="Z502" s="243"/>
      <c r="AA502" s="243"/>
      <c r="AB502" s="243"/>
      <c r="AC502" s="243"/>
      <c r="AD502" s="243"/>
      <c r="AE502" s="243"/>
      <c r="AF502" s="243"/>
      <c r="AG502" s="243"/>
      <c r="AH502" s="243"/>
      <c r="AI502" s="243"/>
      <c r="AJ502" s="243"/>
      <c r="AK502" s="243"/>
    </row>
    <row r="503">
      <c r="A503" s="243"/>
      <c r="B503" s="243"/>
      <c r="C503" s="243"/>
      <c r="D503" s="243"/>
      <c r="E503" s="243"/>
      <c r="F503" s="243"/>
      <c r="G503" s="243"/>
      <c r="H503" s="243"/>
      <c r="I503" s="15"/>
      <c r="J503" s="243"/>
      <c r="K503" s="243"/>
      <c r="L503" s="243"/>
      <c r="M503" s="243"/>
      <c r="N503" s="243"/>
      <c r="O503" s="243"/>
      <c r="P503" s="243"/>
      <c r="Q503" s="243"/>
      <c r="R503" s="243"/>
      <c r="S503" s="243"/>
      <c r="T503" s="243"/>
      <c r="U503" s="243"/>
      <c r="V503" s="243"/>
      <c r="W503" s="274"/>
      <c r="X503" s="243"/>
      <c r="Y503" s="243"/>
      <c r="Z503" s="243"/>
      <c r="AA503" s="243"/>
      <c r="AB503" s="243"/>
      <c r="AC503" s="243"/>
      <c r="AD503" s="243"/>
      <c r="AE503" s="243"/>
      <c r="AF503" s="243"/>
      <c r="AG503" s="243"/>
      <c r="AH503" s="243"/>
      <c r="AI503" s="243"/>
      <c r="AJ503" s="243"/>
      <c r="AK503" s="243"/>
    </row>
    <row r="504">
      <c r="A504" s="243"/>
      <c r="B504" s="243"/>
      <c r="C504" s="243"/>
      <c r="D504" s="243"/>
      <c r="E504" s="243"/>
      <c r="F504" s="243"/>
      <c r="G504" s="243"/>
      <c r="H504" s="243"/>
      <c r="I504" s="15"/>
      <c r="J504" s="243"/>
      <c r="K504" s="243"/>
      <c r="L504" s="243"/>
      <c r="M504" s="243"/>
      <c r="N504" s="243"/>
      <c r="O504" s="243"/>
      <c r="P504" s="243"/>
      <c r="Q504" s="243"/>
      <c r="R504" s="243"/>
      <c r="S504" s="243"/>
      <c r="T504" s="243"/>
      <c r="U504" s="243"/>
      <c r="V504" s="243"/>
      <c r="W504" s="274"/>
      <c r="X504" s="243"/>
      <c r="Y504" s="243"/>
      <c r="Z504" s="243"/>
      <c r="AA504" s="243"/>
      <c r="AB504" s="243"/>
      <c r="AC504" s="243"/>
      <c r="AD504" s="243"/>
      <c r="AE504" s="243"/>
      <c r="AF504" s="243"/>
      <c r="AG504" s="243"/>
      <c r="AH504" s="243"/>
      <c r="AI504" s="243"/>
      <c r="AJ504" s="243"/>
      <c r="AK504" s="243"/>
    </row>
    <row r="505">
      <c r="A505" s="243"/>
      <c r="B505" s="243"/>
      <c r="C505" s="243"/>
      <c r="D505" s="243"/>
      <c r="E505" s="243"/>
      <c r="F505" s="243"/>
      <c r="G505" s="243"/>
      <c r="H505" s="243"/>
      <c r="I505" s="15"/>
      <c r="J505" s="243"/>
      <c r="K505" s="243"/>
      <c r="L505" s="243"/>
      <c r="M505" s="243"/>
      <c r="N505" s="243"/>
      <c r="O505" s="243"/>
      <c r="P505" s="243"/>
      <c r="Q505" s="243"/>
      <c r="R505" s="243"/>
      <c r="S505" s="243"/>
      <c r="T505" s="243"/>
      <c r="U505" s="243"/>
      <c r="V505" s="243"/>
      <c r="W505" s="274"/>
      <c r="X505" s="243"/>
      <c r="Y505" s="243"/>
      <c r="Z505" s="243"/>
      <c r="AA505" s="243"/>
      <c r="AB505" s="243"/>
      <c r="AC505" s="243"/>
      <c r="AD505" s="243"/>
      <c r="AE505" s="243"/>
      <c r="AF505" s="243"/>
      <c r="AG505" s="243"/>
      <c r="AH505" s="243"/>
      <c r="AI505" s="243"/>
      <c r="AJ505" s="243"/>
      <c r="AK505" s="243"/>
    </row>
    <row r="506">
      <c r="A506" s="243"/>
      <c r="B506" s="243"/>
      <c r="C506" s="243"/>
      <c r="D506" s="243"/>
      <c r="E506" s="243"/>
      <c r="F506" s="243"/>
      <c r="G506" s="243"/>
      <c r="H506" s="243"/>
      <c r="I506" s="15"/>
      <c r="J506" s="243"/>
      <c r="K506" s="243"/>
      <c r="L506" s="243"/>
      <c r="M506" s="243"/>
      <c r="N506" s="243"/>
      <c r="O506" s="243"/>
      <c r="P506" s="243"/>
      <c r="Q506" s="243"/>
      <c r="R506" s="243"/>
      <c r="S506" s="243"/>
      <c r="T506" s="243"/>
      <c r="U506" s="243"/>
      <c r="V506" s="243"/>
      <c r="W506" s="274"/>
      <c r="X506" s="243"/>
      <c r="Y506" s="243"/>
      <c r="Z506" s="243"/>
      <c r="AA506" s="243"/>
      <c r="AB506" s="243"/>
      <c r="AC506" s="243"/>
      <c r="AD506" s="243"/>
      <c r="AE506" s="243"/>
      <c r="AF506" s="243"/>
      <c r="AG506" s="243"/>
      <c r="AH506" s="243"/>
      <c r="AI506" s="243"/>
      <c r="AJ506" s="243"/>
      <c r="AK506" s="243"/>
    </row>
    <row r="507">
      <c r="A507" s="243"/>
      <c r="B507" s="243"/>
      <c r="C507" s="243"/>
      <c r="D507" s="243"/>
      <c r="E507" s="243"/>
      <c r="F507" s="243"/>
      <c r="G507" s="243"/>
      <c r="H507" s="243"/>
      <c r="I507" s="15"/>
      <c r="J507" s="243"/>
      <c r="K507" s="243"/>
      <c r="L507" s="243"/>
      <c r="M507" s="243"/>
      <c r="N507" s="243"/>
      <c r="O507" s="243"/>
      <c r="P507" s="243"/>
      <c r="Q507" s="243"/>
      <c r="R507" s="243"/>
      <c r="S507" s="243"/>
      <c r="T507" s="243"/>
      <c r="U507" s="243"/>
      <c r="V507" s="243"/>
      <c r="W507" s="274"/>
      <c r="X507" s="243"/>
      <c r="Y507" s="243"/>
      <c r="Z507" s="243"/>
      <c r="AA507" s="243"/>
      <c r="AB507" s="243"/>
      <c r="AC507" s="243"/>
      <c r="AD507" s="243"/>
      <c r="AE507" s="243"/>
      <c r="AF507" s="243"/>
      <c r="AG507" s="243"/>
      <c r="AH507" s="243"/>
      <c r="AI507" s="243"/>
      <c r="AJ507" s="243"/>
      <c r="AK507" s="243"/>
    </row>
    <row r="508">
      <c r="A508" s="243"/>
      <c r="B508" s="243"/>
      <c r="C508" s="243"/>
      <c r="D508" s="243"/>
      <c r="E508" s="243"/>
      <c r="F508" s="243"/>
      <c r="G508" s="243"/>
      <c r="H508" s="243"/>
      <c r="I508" s="15"/>
      <c r="J508" s="243"/>
      <c r="K508" s="243"/>
      <c r="L508" s="243"/>
      <c r="M508" s="243"/>
      <c r="N508" s="243"/>
      <c r="O508" s="243"/>
      <c r="P508" s="243"/>
      <c r="Q508" s="243"/>
      <c r="R508" s="243"/>
      <c r="S508" s="243"/>
      <c r="T508" s="243"/>
      <c r="U508" s="243"/>
      <c r="V508" s="243"/>
      <c r="W508" s="274"/>
      <c r="X508" s="243"/>
      <c r="Y508" s="243"/>
      <c r="Z508" s="243"/>
      <c r="AA508" s="243"/>
      <c r="AB508" s="243"/>
      <c r="AC508" s="243"/>
      <c r="AD508" s="243"/>
      <c r="AE508" s="243"/>
      <c r="AF508" s="243"/>
      <c r="AG508" s="243"/>
      <c r="AH508" s="243"/>
      <c r="AI508" s="243"/>
      <c r="AJ508" s="243"/>
      <c r="AK508" s="243"/>
    </row>
    <row r="509">
      <c r="A509" s="243"/>
      <c r="B509" s="243"/>
      <c r="C509" s="243"/>
      <c r="D509" s="243"/>
      <c r="E509" s="243"/>
      <c r="F509" s="243"/>
      <c r="G509" s="243"/>
      <c r="H509" s="243"/>
      <c r="I509" s="15"/>
      <c r="J509" s="243"/>
      <c r="K509" s="243"/>
      <c r="L509" s="243"/>
      <c r="M509" s="243"/>
      <c r="N509" s="243"/>
      <c r="O509" s="243"/>
      <c r="P509" s="243"/>
      <c r="Q509" s="243"/>
      <c r="R509" s="243"/>
      <c r="S509" s="243"/>
      <c r="T509" s="243"/>
      <c r="U509" s="243"/>
      <c r="V509" s="243"/>
      <c r="W509" s="274"/>
      <c r="X509" s="243"/>
      <c r="Y509" s="243"/>
      <c r="Z509" s="243"/>
      <c r="AA509" s="243"/>
      <c r="AB509" s="243"/>
      <c r="AC509" s="243"/>
      <c r="AD509" s="243"/>
      <c r="AE509" s="243"/>
      <c r="AF509" s="243"/>
      <c r="AG509" s="243"/>
      <c r="AH509" s="243"/>
      <c r="AI509" s="243"/>
      <c r="AJ509" s="243"/>
      <c r="AK509" s="243"/>
    </row>
    <row r="510">
      <c r="A510" s="243"/>
      <c r="B510" s="243"/>
      <c r="C510" s="243"/>
      <c r="D510" s="243"/>
      <c r="E510" s="243"/>
      <c r="F510" s="243"/>
      <c r="G510" s="243"/>
      <c r="H510" s="243"/>
      <c r="I510" s="15"/>
      <c r="J510" s="243"/>
      <c r="K510" s="243"/>
      <c r="L510" s="243"/>
      <c r="M510" s="243"/>
      <c r="N510" s="243"/>
      <c r="O510" s="243"/>
      <c r="P510" s="243"/>
      <c r="Q510" s="243"/>
      <c r="R510" s="243"/>
      <c r="S510" s="243"/>
      <c r="T510" s="243"/>
      <c r="U510" s="243"/>
      <c r="V510" s="243"/>
      <c r="W510" s="274"/>
      <c r="X510" s="243"/>
      <c r="Y510" s="243"/>
      <c r="Z510" s="243"/>
      <c r="AA510" s="243"/>
      <c r="AB510" s="243"/>
      <c r="AC510" s="243"/>
      <c r="AD510" s="243"/>
      <c r="AE510" s="243"/>
      <c r="AF510" s="243"/>
      <c r="AG510" s="243"/>
      <c r="AH510" s="243"/>
      <c r="AI510" s="243"/>
      <c r="AJ510" s="243"/>
      <c r="AK510" s="243"/>
    </row>
    <row r="511">
      <c r="A511" s="243"/>
      <c r="B511" s="243"/>
      <c r="C511" s="243"/>
      <c r="D511" s="243"/>
      <c r="E511" s="243"/>
      <c r="F511" s="243"/>
      <c r="G511" s="243"/>
      <c r="H511" s="243"/>
      <c r="I511" s="15"/>
      <c r="J511" s="243"/>
      <c r="K511" s="243"/>
      <c r="L511" s="243"/>
      <c r="M511" s="243"/>
      <c r="N511" s="243"/>
      <c r="O511" s="243"/>
      <c r="P511" s="243"/>
      <c r="Q511" s="243"/>
      <c r="R511" s="243"/>
      <c r="S511" s="243"/>
      <c r="T511" s="243"/>
      <c r="U511" s="243"/>
      <c r="V511" s="243"/>
      <c r="W511" s="274"/>
      <c r="X511" s="243"/>
      <c r="Y511" s="243"/>
      <c r="Z511" s="243"/>
      <c r="AA511" s="243"/>
      <c r="AB511" s="243"/>
      <c r="AC511" s="243"/>
      <c r="AD511" s="243"/>
      <c r="AE511" s="243"/>
      <c r="AF511" s="243"/>
      <c r="AG511" s="243"/>
      <c r="AH511" s="243"/>
      <c r="AI511" s="243"/>
      <c r="AJ511" s="243"/>
      <c r="AK511" s="243"/>
    </row>
    <row r="512">
      <c r="A512" s="243"/>
      <c r="B512" s="243"/>
      <c r="C512" s="243"/>
      <c r="D512" s="243"/>
      <c r="E512" s="243"/>
      <c r="F512" s="243"/>
      <c r="G512" s="243"/>
      <c r="H512" s="243"/>
      <c r="I512" s="15"/>
      <c r="J512" s="243"/>
      <c r="K512" s="243"/>
      <c r="L512" s="243"/>
      <c r="M512" s="243"/>
      <c r="N512" s="243"/>
      <c r="O512" s="243"/>
      <c r="P512" s="243"/>
      <c r="Q512" s="243"/>
      <c r="R512" s="243"/>
      <c r="S512" s="243"/>
      <c r="T512" s="243"/>
      <c r="U512" s="243"/>
      <c r="V512" s="243"/>
      <c r="W512" s="274"/>
      <c r="X512" s="243"/>
      <c r="Y512" s="243"/>
      <c r="Z512" s="243"/>
      <c r="AA512" s="243"/>
      <c r="AB512" s="243"/>
      <c r="AC512" s="243"/>
      <c r="AD512" s="243"/>
      <c r="AE512" s="243"/>
      <c r="AF512" s="243"/>
      <c r="AG512" s="243"/>
      <c r="AH512" s="243"/>
      <c r="AI512" s="243"/>
      <c r="AJ512" s="243"/>
      <c r="AK512" s="243"/>
    </row>
    <row r="513">
      <c r="A513" s="243"/>
      <c r="B513" s="243"/>
      <c r="C513" s="243"/>
      <c r="D513" s="243"/>
      <c r="E513" s="243"/>
      <c r="F513" s="243"/>
      <c r="G513" s="243"/>
      <c r="H513" s="243"/>
      <c r="I513" s="15"/>
      <c r="J513" s="243"/>
      <c r="K513" s="243"/>
      <c r="L513" s="243"/>
      <c r="M513" s="243"/>
      <c r="N513" s="243"/>
      <c r="O513" s="243"/>
      <c r="P513" s="243"/>
      <c r="Q513" s="243"/>
      <c r="R513" s="243"/>
      <c r="S513" s="243"/>
      <c r="T513" s="243"/>
      <c r="U513" s="243"/>
      <c r="V513" s="243"/>
      <c r="W513" s="274"/>
      <c r="X513" s="243"/>
      <c r="Y513" s="243"/>
      <c r="Z513" s="243"/>
      <c r="AA513" s="243"/>
      <c r="AB513" s="243"/>
      <c r="AC513" s="243"/>
      <c r="AD513" s="243"/>
      <c r="AE513" s="243"/>
      <c r="AF513" s="243"/>
      <c r="AG513" s="243"/>
      <c r="AH513" s="243"/>
      <c r="AI513" s="243"/>
      <c r="AJ513" s="243"/>
      <c r="AK513" s="243"/>
    </row>
    <row r="514">
      <c r="A514" s="243"/>
      <c r="B514" s="243"/>
      <c r="C514" s="243"/>
      <c r="D514" s="243"/>
      <c r="E514" s="243"/>
      <c r="F514" s="243"/>
      <c r="G514" s="243"/>
      <c r="H514" s="243"/>
      <c r="I514" s="15"/>
      <c r="J514" s="243"/>
      <c r="K514" s="243"/>
      <c r="L514" s="243"/>
      <c r="M514" s="243"/>
      <c r="N514" s="243"/>
      <c r="O514" s="243"/>
      <c r="P514" s="243"/>
      <c r="Q514" s="243"/>
      <c r="R514" s="243"/>
      <c r="S514" s="243"/>
      <c r="T514" s="243"/>
      <c r="U514" s="243"/>
      <c r="V514" s="243"/>
      <c r="W514" s="274"/>
      <c r="X514" s="243"/>
      <c r="Y514" s="243"/>
      <c r="Z514" s="243"/>
      <c r="AA514" s="243"/>
      <c r="AB514" s="243"/>
      <c r="AC514" s="243"/>
      <c r="AD514" s="243"/>
      <c r="AE514" s="243"/>
      <c r="AF514" s="243"/>
      <c r="AG514" s="243"/>
      <c r="AH514" s="243"/>
      <c r="AI514" s="243"/>
      <c r="AJ514" s="243"/>
      <c r="AK514" s="243"/>
    </row>
    <row r="515">
      <c r="A515" s="243"/>
      <c r="B515" s="243"/>
      <c r="C515" s="243"/>
      <c r="D515" s="243"/>
      <c r="E515" s="243"/>
      <c r="F515" s="243"/>
      <c r="G515" s="243"/>
      <c r="H515" s="243"/>
      <c r="I515" s="15"/>
      <c r="J515" s="243"/>
      <c r="K515" s="243"/>
      <c r="L515" s="243"/>
      <c r="M515" s="243"/>
      <c r="N515" s="243"/>
      <c r="O515" s="243"/>
      <c r="P515" s="243"/>
      <c r="Q515" s="243"/>
      <c r="R515" s="243"/>
      <c r="S515" s="243"/>
      <c r="T515" s="243"/>
      <c r="U515" s="243"/>
      <c r="V515" s="243"/>
      <c r="W515" s="274"/>
      <c r="X515" s="243"/>
      <c r="Y515" s="243"/>
      <c r="Z515" s="243"/>
      <c r="AA515" s="243"/>
      <c r="AB515" s="243"/>
      <c r="AC515" s="243"/>
      <c r="AD515" s="243"/>
      <c r="AE515" s="243"/>
      <c r="AF515" s="243"/>
      <c r="AG515" s="243"/>
      <c r="AH515" s="243"/>
      <c r="AI515" s="243"/>
      <c r="AJ515" s="243"/>
      <c r="AK515" s="243"/>
    </row>
    <row r="516">
      <c r="A516" s="243"/>
      <c r="B516" s="243"/>
      <c r="C516" s="243"/>
      <c r="D516" s="243"/>
      <c r="E516" s="243"/>
      <c r="F516" s="243"/>
      <c r="G516" s="243"/>
      <c r="H516" s="243"/>
      <c r="I516" s="15"/>
      <c r="J516" s="243"/>
      <c r="K516" s="243"/>
      <c r="L516" s="243"/>
      <c r="M516" s="243"/>
      <c r="N516" s="243"/>
      <c r="O516" s="243"/>
      <c r="P516" s="243"/>
      <c r="Q516" s="243"/>
      <c r="R516" s="243"/>
      <c r="S516" s="243"/>
      <c r="T516" s="243"/>
      <c r="U516" s="243"/>
      <c r="V516" s="243"/>
      <c r="W516" s="274"/>
      <c r="X516" s="243"/>
      <c r="Y516" s="243"/>
      <c r="Z516" s="243"/>
      <c r="AA516" s="243"/>
      <c r="AB516" s="243"/>
      <c r="AC516" s="243"/>
      <c r="AD516" s="243"/>
      <c r="AE516" s="243"/>
      <c r="AF516" s="243"/>
      <c r="AG516" s="243"/>
      <c r="AH516" s="243"/>
      <c r="AI516" s="243"/>
      <c r="AJ516" s="243"/>
      <c r="AK516" s="243"/>
    </row>
    <row r="517">
      <c r="A517" s="243"/>
      <c r="B517" s="243"/>
      <c r="C517" s="243"/>
      <c r="D517" s="243"/>
      <c r="E517" s="243"/>
      <c r="F517" s="243"/>
      <c r="G517" s="243"/>
      <c r="H517" s="243"/>
      <c r="I517" s="15"/>
      <c r="J517" s="243"/>
      <c r="K517" s="243"/>
      <c r="L517" s="243"/>
      <c r="M517" s="243"/>
      <c r="N517" s="243"/>
      <c r="O517" s="243"/>
      <c r="P517" s="243"/>
      <c r="Q517" s="243"/>
      <c r="R517" s="243"/>
      <c r="S517" s="243"/>
      <c r="T517" s="243"/>
      <c r="U517" s="243"/>
      <c r="V517" s="243"/>
      <c r="W517" s="274"/>
      <c r="X517" s="243"/>
      <c r="Y517" s="243"/>
      <c r="Z517" s="243"/>
      <c r="AA517" s="243"/>
      <c r="AB517" s="243"/>
      <c r="AC517" s="243"/>
      <c r="AD517" s="243"/>
      <c r="AE517" s="243"/>
      <c r="AF517" s="243"/>
      <c r="AG517" s="243"/>
      <c r="AH517" s="243"/>
      <c r="AI517" s="243"/>
      <c r="AJ517" s="243"/>
      <c r="AK517" s="243"/>
    </row>
    <row r="518">
      <c r="A518" s="243"/>
      <c r="B518" s="243"/>
      <c r="C518" s="243"/>
      <c r="D518" s="243"/>
      <c r="E518" s="243"/>
      <c r="F518" s="243"/>
      <c r="G518" s="243"/>
      <c r="H518" s="243"/>
      <c r="I518" s="15"/>
      <c r="J518" s="243"/>
      <c r="K518" s="243"/>
      <c r="L518" s="243"/>
      <c r="M518" s="243"/>
      <c r="N518" s="243"/>
      <c r="O518" s="243"/>
      <c r="P518" s="243"/>
      <c r="Q518" s="243"/>
      <c r="R518" s="243"/>
      <c r="S518" s="243"/>
      <c r="T518" s="243"/>
      <c r="U518" s="243"/>
      <c r="V518" s="243"/>
      <c r="W518" s="274"/>
      <c r="X518" s="243"/>
      <c r="Y518" s="243"/>
      <c r="Z518" s="243"/>
      <c r="AA518" s="243"/>
      <c r="AB518" s="243"/>
      <c r="AC518" s="243"/>
      <c r="AD518" s="243"/>
      <c r="AE518" s="243"/>
      <c r="AF518" s="243"/>
      <c r="AG518" s="243"/>
      <c r="AH518" s="243"/>
      <c r="AI518" s="243"/>
      <c r="AJ518" s="243"/>
      <c r="AK518" s="243"/>
    </row>
    <row r="519">
      <c r="A519" s="243"/>
      <c r="B519" s="243"/>
      <c r="C519" s="243"/>
      <c r="D519" s="243"/>
      <c r="E519" s="243"/>
      <c r="F519" s="243"/>
      <c r="G519" s="243"/>
      <c r="H519" s="243"/>
      <c r="I519" s="15"/>
      <c r="J519" s="243"/>
      <c r="K519" s="243"/>
      <c r="L519" s="243"/>
      <c r="M519" s="243"/>
      <c r="N519" s="243"/>
      <c r="O519" s="243"/>
      <c r="P519" s="243"/>
      <c r="Q519" s="243"/>
      <c r="R519" s="243"/>
      <c r="S519" s="243"/>
      <c r="T519" s="243"/>
      <c r="U519" s="243"/>
      <c r="V519" s="243"/>
      <c r="W519" s="274"/>
      <c r="X519" s="243"/>
      <c r="Y519" s="243"/>
      <c r="Z519" s="243"/>
      <c r="AA519" s="243"/>
      <c r="AB519" s="243"/>
      <c r="AC519" s="243"/>
      <c r="AD519" s="243"/>
      <c r="AE519" s="243"/>
      <c r="AF519" s="243"/>
      <c r="AG519" s="243"/>
      <c r="AH519" s="243"/>
      <c r="AI519" s="243"/>
      <c r="AJ519" s="243"/>
      <c r="AK519" s="243"/>
    </row>
    <row r="520">
      <c r="A520" s="243"/>
      <c r="B520" s="243"/>
      <c r="C520" s="243"/>
      <c r="D520" s="243"/>
      <c r="E520" s="243"/>
      <c r="F520" s="243"/>
      <c r="G520" s="243"/>
      <c r="H520" s="243"/>
      <c r="I520" s="15"/>
      <c r="J520" s="243"/>
      <c r="K520" s="243"/>
      <c r="L520" s="243"/>
      <c r="M520" s="243"/>
      <c r="N520" s="243"/>
      <c r="O520" s="243"/>
      <c r="P520" s="243"/>
      <c r="Q520" s="243"/>
      <c r="R520" s="243"/>
      <c r="S520" s="243"/>
      <c r="T520" s="243"/>
      <c r="U520" s="243"/>
      <c r="V520" s="243"/>
      <c r="W520" s="274"/>
      <c r="X520" s="243"/>
      <c r="Y520" s="243"/>
      <c r="Z520" s="243"/>
      <c r="AA520" s="243"/>
      <c r="AB520" s="243"/>
      <c r="AC520" s="243"/>
      <c r="AD520" s="243"/>
      <c r="AE520" s="243"/>
      <c r="AF520" s="243"/>
      <c r="AG520" s="243"/>
      <c r="AH520" s="243"/>
      <c r="AI520" s="243"/>
      <c r="AJ520" s="243"/>
      <c r="AK520" s="243"/>
    </row>
    <row r="521">
      <c r="A521" s="243"/>
      <c r="B521" s="243"/>
      <c r="C521" s="243"/>
      <c r="D521" s="243"/>
      <c r="E521" s="243"/>
      <c r="F521" s="243"/>
      <c r="G521" s="243"/>
      <c r="H521" s="243"/>
      <c r="I521" s="15"/>
      <c r="J521" s="243"/>
      <c r="K521" s="243"/>
      <c r="L521" s="243"/>
      <c r="M521" s="243"/>
      <c r="N521" s="243"/>
      <c r="O521" s="243"/>
      <c r="P521" s="243"/>
      <c r="Q521" s="243"/>
      <c r="R521" s="243"/>
      <c r="S521" s="243"/>
      <c r="T521" s="243"/>
      <c r="U521" s="243"/>
      <c r="V521" s="243"/>
      <c r="W521" s="274"/>
      <c r="X521" s="243"/>
      <c r="Y521" s="243"/>
      <c r="Z521" s="243"/>
      <c r="AA521" s="243"/>
      <c r="AB521" s="243"/>
      <c r="AC521" s="243"/>
      <c r="AD521" s="243"/>
      <c r="AE521" s="243"/>
      <c r="AF521" s="243"/>
      <c r="AG521" s="243"/>
      <c r="AH521" s="243"/>
      <c r="AI521" s="243"/>
      <c r="AJ521" s="243"/>
      <c r="AK521" s="243"/>
    </row>
    <row r="522">
      <c r="A522" s="243"/>
      <c r="B522" s="243"/>
      <c r="C522" s="243"/>
      <c r="D522" s="243"/>
      <c r="E522" s="243"/>
      <c r="F522" s="243"/>
      <c r="G522" s="243"/>
      <c r="H522" s="243"/>
      <c r="I522" s="15"/>
      <c r="J522" s="243"/>
      <c r="K522" s="243"/>
      <c r="L522" s="243"/>
      <c r="M522" s="243"/>
      <c r="N522" s="243"/>
      <c r="O522" s="243"/>
      <c r="P522" s="243"/>
      <c r="Q522" s="243"/>
      <c r="R522" s="243"/>
      <c r="S522" s="243"/>
      <c r="T522" s="243"/>
      <c r="U522" s="243"/>
      <c r="V522" s="243"/>
      <c r="W522" s="274"/>
      <c r="X522" s="243"/>
      <c r="Y522" s="243"/>
      <c r="Z522" s="243"/>
      <c r="AA522" s="243"/>
      <c r="AB522" s="243"/>
      <c r="AC522" s="243"/>
      <c r="AD522" s="243"/>
      <c r="AE522" s="243"/>
      <c r="AF522" s="243"/>
      <c r="AG522" s="243"/>
      <c r="AH522" s="243"/>
      <c r="AI522" s="243"/>
      <c r="AJ522" s="243"/>
      <c r="AK522" s="243"/>
    </row>
    <row r="523">
      <c r="A523" s="243"/>
      <c r="B523" s="243"/>
      <c r="C523" s="243"/>
      <c r="D523" s="243"/>
      <c r="E523" s="243"/>
      <c r="F523" s="243"/>
      <c r="G523" s="243"/>
      <c r="H523" s="243"/>
      <c r="I523" s="15"/>
      <c r="J523" s="243"/>
      <c r="K523" s="243"/>
      <c r="L523" s="243"/>
      <c r="M523" s="243"/>
      <c r="N523" s="243"/>
      <c r="O523" s="243"/>
      <c r="P523" s="243"/>
      <c r="Q523" s="243"/>
      <c r="R523" s="243"/>
      <c r="S523" s="243"/>
      <c r="T523" s="243"/>
      <c r="U523" s="243"/>
      <c r="V523" s="243"/>
      <c r="W523" s="274"/>
      <c r="X523" s="243"/>
      <c r="Y523" s="243"/>
      <c r="Z523" s="243"/>
      <c r="AA523" s="243"/>
      <c r="AB523" s="243"/>
      <c r="AC523" s="243"/>
      <c r="AD523" s="243"/>
      <c r="AE523" s="243"/>
      <c r="AF523" s="243"/>
      <c r="AG523" s="243"/>
      <c r="AH523" s="243"/>
      <c r="AI523" s="243"/>
      <c r="AJ523" s="243"/>
      <c r="AK523" s="243"/>
    </row>
    <row r="524">
      <c r="A524" s="243"/>
      <c r="B524" s="243"/>
      <c r="C524" s="243"/>
      <c r="D524" s="243"/>
      <c r="E524" s="243"/>
      <c r="F524" s="243"/>
      <c r="G524" s="243"/>
      <c r="H524" s="243"/>
      <c r="I524" s="15"/>
      <c r="J524" s="243"/>
      <c r="K524" s="243"/>
      <c r="L524" s="243"/>
      <c r="M524" s="243"/>
      <c r="N524" s="243"/>
      <c r="O524" s="243"/>
      <c r="P524" s="243"/>
      <c r="Q524" s="243"/>
      <c r="R524" s="243"/>
      <c r="S524" s="243"/>
      <c r="T524" s="243"/>
      <c r="U524" s="243"/>
      <c r="V524" s="243"/>
      <c r="W524" s="274"/>
      <c r="X524" s="243"/>
      <c r="Y524" s="243"/>
      <c r="Z524" s="243"/>
      <c r="AA524" s="243"/>
      <c r="AB524" s="243"/>
      <c r="AC524" s="243"/>
      <c r="AD524" s="243"/>
      <c r="AE524" s="243"/>
      <c r="AF524" s="243"/>
      <c r="AG524" s="243"/>
      <c r="AH524" s="243"/>
      <c r="AI524" s="243"/>
      <c r="AJ524" s="243"/>
      <c r="AK524" s="243"/>
    </row>
    <row r="525">
      <c r="A525" s="243"/>
      <c r="B525" s="243"/>
      <c r="C525" s="243"/>
      <c r="D525" s="243"/>
      <c r="E525" s="243"/>
      <c r="F525" s="243"/>
      <c r="G525" s="243"/>
      <c r="H525" s="243"/>
      <c r="I525" s="15"/>
      <c r="J525" s="243"/>
      <c r="K525" s="243"/>
      <c r="L525" s="243"/>
      <c r="M525" s="243"/>
      <c r="N525" s="243"/>
      <c r="O525" s="243"/>
      <c r="P525" s="243"/>
      <c r="Q525" s="243"/>
      <c r="R525" s="243"/>
      <c r="S525" s="243"/>
      <c r="T525" s="243"/>
      <c r="U525" s="243"/>
      <c r="V525" s="243"/>
      <c r="W525" s="274"/>
      <c r="X525" s="243"/>
      <c r="Y525" s="243"/>
      <c r="Z525" s="243"/>
      <c r="AA525" s="243"/>
      <c r="AB525" s="243"/>
      <c r="AC525" s="243"/>
      <c r="AD525" s="243"/>
      <c r="AE525" s="243"/>
      <c r="AF525" s="243"/>
      <c r="AG525" s="243"/>
      <c r="AH525" s="243"/>
      <c r="AI525" s="243"/>
      <c r="AJ525" s="243"/>
      <c r="AK525" s="243"/>
    </row>
    <row r="526">
      <c r="A526" s="243"/>
      <c r="B526" s="243"/>
      <c r="C526" s="243"/>
      <c r="D526" s="243"/>
      <c r="E526" s="243"/>
      <c r="F526" s="243"/>
      <c r="G526" s="243"/>
      <c r="H526" s="243"/>
      <c r="I526" s="15"/>
      <c r="J526" s="243"/>
      <c r="K526" s="243"/>
      <c r="L526" s="243"/>
      <c r="M526" s="243"/>
      <c r="N526" s="243"/>
      <c r="O526" s="243"/>
      <c r="P526" s="243"/>
      <c r="Q526" s="243"/>
      <c r="R526" s="243"/>
      <c r="S526" s="243"/>
      <c r="T526" s="243"/>
      <c r="U526" s="243"/>
      <c r="V526" s="243"/>
      <c r="W526" s="274"/>
      <c r="X526" s="243"/>
      <c r="Y526" s="243"/>
      <c r="Z526" s="243"/>
      <c r="AA526" s="243"/>
      <c r="AB526" s="243"/>
      <c r="AC526" s="243"/>
      <c r="AD526" s="243"/>
      <c r="AE526" s="243"/>
      <c r="AF526" s="243"/>
      <c r="AG526" s="243"/>
      <c r="AH526" s="243"/>
      <c r="AI526" s="243"/>
      <c r="AJ526" s="243"/>
      <c r="AK526" s="243"/>
    </row>
    <row r="527">
      <c r="A527" s="243"/>
      <c r="B527" s="243"/>
      <c r="C527" s="243"/>
      <c r="D527" s="243"/>
      <c r="E527" s="243"/>
      <c r="F527" s="243"/>
      <c r="G527" s="243"/>
      <c r="H527" s="243"/>
      <c r="I527" s="15"/>
      <c r="J527" s="243"/>
      <c r="K527" s="243"/>
      <c r="L527" s="243"/>
      <c r="M527" s="243"/>
      <c r="N527" s="243"/>
      <c r="O527" s="243"/>
      <c r="P527" s="243"/>
      <c r="Q527" s="243"/>
      <c r="R527" s="243"/>
      <c r="S527" s="243"/>
      <c r="T527" s="243"/>
      <c r="U527" s="243"/>
      <c r="V527" s="243"/>
      <c r="W527" s="274"/>
      <c r="X527" s="243"/>
      <c r="Y527" s="243"/>
      <c r="Z527" s="243"/>
      <c r="AA527" s="243"/>
      <c r="AB527" s="243"/>
      <c r="AC527" s="243"/>
      <c r="AD527" s="243"/>
      <c r="AE527" s="243"/>
      <c r="AF527" s="243"/>
      <c r="AG527" s="243"/>
      <c r="AH527" s="243"/>
      <c r="AI527" s="243"/>
      <c r="AJ527" s="243"/>
      <c r="AK527" s="243"/>
    </row>
    <row r="528">
      <c r="A528" s="243"/>
      <c r="B528" s="243"/>
      <c r="C528" s="243"/>
      <c r="D528" s="243"/>
      <c r="E528" s="243"/>
      <c r="F528" s="243"/>
      <c r="G528" s="243"/>
      <c r="H528" s="243"/>
      <c r="I528" s="15"/>
      <c r="J528" s="243"/>
      <c r="K528" s="243"/>
      <c r="L528" s="243"/>
      <c r="M528" s="243"/>
      <c r="N528" s="243"/>
      <c r="O528" s="243"/>
      <c r="P528" s="243"/>
      <c r="Q528" s="243"/>
      <c r="R528" s="243"/>
      <c r="S528" s="243"/>
      <c r="T528" s="243"/>
      <c r="U528" s="243"/>
      <c r="V528" s="243"/>
      <c r="W528" s="274"/>
      <c r="X528" s="243"/>
      <c r="Y528" s="243"/>
      <c r="Z528" s="243"/>
      <c r="AA528" s="243"/>
      <c r="AB528" s="243"/>
      <c r="AC528" s="243"/>
      <c r="AD528" s="243"/>
      <c r="AE528" s="243"/>
      <c r="AF528" s="243"/>
      <c r="AG528" s="243"/>
      <c r="AH528" s="243"/>
      <c r="AI528" s="243"/>
      <c r="AJ528" s="243"/>
      <c r="AK528" s="243"/>
    </row>
    <row r="529">
      <c r="A529" s="243"/>
      <c r="B529" s="243"/>
      <c r="C529" s="243"/>
      <c r="D529" s="243"/>
      <c r="E529" s="243"/>
      <c r="F529" s="243"/>
      <c r="G529" s="243"/>
      <c r="H529" s="243"/>
      <c r="I529" s="15"/>
      <c r="J529" s="243"/>
      <c r="K529" s="243"/>
      <c r="L529" s="243"/>
      <c r="M529" s="243"/>
      <c r="N529" s="243"/>
      <c r="O529" s="243"/>
      <c r="P529" s="243"/>
      <c r="Q529" s="243"/>
      <c r="R529" s="243"/>
      <c r="S529" s="243"/>
      <c r="T529" s="243"/>
      <c r="U529" s="243"/>
      <c r="V529" s="243"/>
      <c r="W529" s="274"/>
      <c r="X529" s="243"/>
      <c r="Y529" s="243"/>
      <c r="Z529" s="243"/>
      <c r="AA529" s="243"/>
      <c r="AB529" s="243"/>
      <c r="AC529" s="243"/>
      <c r="AD529" s="243"/>
      <c r="AE529" s="243"/>
      <c r="AF529" s="243"/>
      <c r="AG529" s="243"/>
      <c r="AH529" s="243"/>
      <c r="AI529" s="243"/>
      <c r="AJ529" s="243"/>
      <c r="AK529" s="243"/>
    </row>
    <row r="530">
      <c r="A530" s="243"/>
      <c r="B530" s="243"/>
      <c r="C530" s="243"/>
      <c r="D530" s="243"/>
      <c r="E530" s="243"/>
      <c r="F530" s="243"/>
      <c r="G530" s="243"/>
      <c r="H530" s="243"/>
      <c r="I530" s="15"/>
      <c r="J530" s="243"/>
      <c r="K530" s="243"/>
      <c r="L530" s="243"/>
      <c r="M530" s="243"/>
      <c r="N530" s="243"/>
      <c r="O530" s="243"/>
      <c r="P530" s="243"/>
      <c r="Q530" s="243"/>
      <c r="R530" s="243"/>
      <c r="S530" s="243"/>
      <c r="T530" s="243"/>
      <c r="U530" s="243"/>
      <c r="V530" s="243"/>
      <c r="W530" s="274"/>
      <c r="X530" s="243"/>
      <c r="Y530" s="243"/>
      <c r="Z530" s="243"/>
      <c r="AA530" s="243"/>
      <c r="AB530" s="243"/>
      <c r="AC530" s="243"/>
      <c r="AD530" s="243"/>
      <c r="AE530" s="243"/>
      <c r="AF530" s="243"/>
      <c r="AG530" s="243"/>
      <c r="AH530" s="243"/>
      <c r="AI530" s="243"/>
      <c r="AJ530" s="243"/>
      <c r="AK530" s="243"/>
    </row>
    <row r="531">
      <c r="A531" s="243"/>
      <c r="B531" s="243"/>
      <c r="C531" s="243"/>
      <c r="D531" s="243"/>
      <c r="E531" s="243"/>
      <c r="F531" s="243"/>
      <c r="G531" s="243"/>
      <c r="H531" s="243"/>
      <c r="I531" s="15"/>
      <c r="J531" s="243"/>
      <c r="K531" s="243"/>
      <c r="L531" s="243"/>
      <c r="M531" s="243"/>
      <c r="N531" s="243"/>
      <c r="O531" s="243"/>
      <c r="P531" s="243"/>
      <c r="Q531" s="243"/>
      <c r="R531" s="243"/>
      <c r="S531" s="243"/>
      <c r="T531" s="243"/>
      <c r="U531" s="243"/>
      <c r="V531" s="243"/>
      <c r="W531" s="274"/>
      <c r="X531" s="243"/>
      <c r="Y531" s="243"/>
      <c r="Z531" s="243"/>
      <c r="AA531" s="243"/>
      <c r="AB531" s="243"/>
      <c r="AC531" s="243"/>
      <c r="AD531" s="243"/>
      <c r="AE531" s="243"/>
      <c r="AF531" s="243"/>
      <c r="AG531" s="243"/>
      <c r="AH531" s="243"/>
      <c r="AI531" s="243"/>
      <c r="AJ531" s="243"/>
      <c r="AK531" s="243"/>
    </row>
    <row r="532">
      <c r="A532" s="243"/>
      <c r="B532" s="243"/>
      <c r="C532" s="243"/>
      <c r="D532" s="243"/>
      <c r="E532" s="243"/>
      <c r="F532" s="243"/>
      <c r="G532" s="243"/>
      <c r="H532" s="243"/>
      <c r="I532" s="15"/>
      <c r="J532" s="243"/>
      <c r="K532" s="243"/>
      <c r="L532" s="243"/>
      <c r="M532" s="243"/>
      <c r="N532" s="243"/>
      <c r="O532" s="243"/>
      <c r="P532" s="243"/>
      <c r="Q532" s="243"/>
      <c r="R532" s="243"/>
      <c r="S532" s="243"/>
      <c r="T532" s="243"/>
      <c r="U532" s="243"/>
      <c r="V532" s="243"/>
      <c r="W532" s="274"/>
      <c r="X532" s="243"/>
      <c r="Y532" s="243"/>
      <c r="Z532" s="243"/>
      <c r="AA532" s="243"/>
      <c r="AB532" s="243"/>
      <c r="AC532" s="243"/>
      <c r="AD532" s="243"/>
      <c r="AE532" s="243"/>
      <c r="AF532" s="243"/>
      <c r="AG532" s="243"/>
      <c r="AH532" s="243"/>
      <c r="AI532" s="243"/>
      <c r="AJ532" s="243"/>
      <c r="AK532" s="243"/>
    </row>
    <row r="533">
      <c r="A533" s="243"/>
      <c r="B533" s="243"/>
      <c r="C533" s="243"/>
      <c r="D533" s="243"/>
      <c r="E533" s="243"/>
      <c r="F533" s="243"/>
      <c r="G533" s="243"/>
      <c r="H533" s="243"/>
      <c r="I533" s="15"/>
      <c r="J533" s="243"/>
      <c r="K533" s="243"/>
      <c r="L533" s="243"/>
      <c r="M533" s="243"/>
      <c r="N533" s="243"/>
      <c r="O533" s="243"/>
      <c r="P533" s="243"/>
      <c r="Q533" s="243"/>
      <c r="R533" s="243"/>
      <c r="S533" s="243"/>
      <c r="T533" s="243"/>
      <c r="U533" s="243"/>
      <c r="V533" s="243"/>
      <c r="W533" s="274"/>
      <c r="X533" s="243"/>
      <c r="Y533" s="243"/>
      <c r="Z533" s="243"/>
      <c r="AA533" s="243"/>
      <c r="AB533" s="243"/>
      <c r="AC533" s="243"/>
      <c r="AD533" s="243"/>
      <c r="AE533" s="243"/>
      <c r="AF533" s="243"/>
      <c r="AG533" s="243"/>
      <c r="AH533" s="243"/>
      <c r="AI533" s="243"/>
      <c r="AJ533" s="243"/>
      <c r="AK533" s="243"/>
    </row>
    <row r="534">
      <c r="A534" s="243"/>
      <c r="B534" s="243"/>
      <c r="C534" s="243"/>
      <c r="D534" s="243"/>
      <c r="E534" s="243"/>
      <c r="F534" s="243"/>
      <c r="G534" s="243"/>
      <c r="H534" s="243"/>
      <c r="I534" s="15"/>
      <c r="J534" s="243"/>
      <c r="K534" s="243"/>
      <c r="L534" s="243"/>
      <c r="M534" s="243"/>
      <c r="N534" s="243"/>
      <c r="O534" s="243"/>
      <c r="P534" s="243"/>
      <c r="Q534" s="243"/>
      <c r="R534" s="243"/>
      <c r="S534" s="243"/>
      <c r="T534" s="243"/>
      <c r="U534" s="243"/>
      <c r="V534" s="243"/>
      <c r="W534" s="274"/>
      <c r="X534" s="243"/>
      <c r="Y534" s="243"/>
      <c r="Z534" s="243"/>
      <c r="AA534" s="243"/>
      <c r="AB534" s="243"/>
      <c r="AC534" s="243"/>
      <c r="AD534" s="243"/>
      <c r="AE534" s="243"/>
      <c r="AF534" s="243"/>
      <c r="AG534" s="243"/>
      <c r="AH534" s="243"/>
      <c r="AI534" s="243"/>
      <c r="AJ534" s="243"/>
      <c r="AK534" s="243"/>
    </row>
    <row r="535">
      <c r="A535" s="243"/>
      <c r="B535" s="243"/>
      <c r="C535" s="243"/>
      <c r="D535" s="243"/>
      <c r="E535" s="243"/>
      <c r="F535" s="243"/>
      <c r="G535" s="243"/>
      <c r="H535" s="243"/>
      <c r="I535" s="15"/>
      <c r="J535" s="243"/>
      <c r="K535" s="243"/>
      <c r="L535" s="243"/>
      <c r="M535" s="243"/>
      <c r="N535" s="243"/>
      <c r="O535" s="243"/>
      <c r="P535" s="243"/>
      <c r="Q535" s="243"/>
      <c r="R535" s="243"/>
      <c r="S535" s="243"/>
      <c r="T535" s="243"/>
      <c r="U535" s="243"/>
      <c r="V535" s="243"/>
      <c r="W535" s="274"/>
      <c r="X535" s="243"/>
      <c r="Y535" s="243"/>
      <c r="Z535" s="243"/>
      <c r="AA535" s="243"/>
      <c r="AB535" s="243"/>
      <c r="AC535" s="243"/>
      <c r="AD535" s="243"/>
      <c r="AE535" s="243"/>
      <c r="AF535" s="243"/>
      <c r="AG535" s="243"/>
      <c r="AH535" s="243"/>
      <c r="AI535" s="243"/>
      <c r="AJ535" s="243"/>
      <c r="AK535" s="243"/>
    </row>
    <row r="536">
      <c r="A536" s="243"/>
      <c r="B536" s="243"/>
      <c r="C536" s="243"/>
      <c r="D536" s="243"/>
      <c r="E536" s="243"/>
      <c r="F536" s="243"/>
      <c r="G536" s="243"/>
      <c r="H536" s="243"/>
      <c r="I536" s="15"/>
      <c r="J536" s="243"/>
      <c r="K536" s="243"/>
      <c r="L536" s="243"/>
      <c r="M536" s="243"/>
      <c r="N536" s="243"/>
      <c r="O536" s="243"/>
      <c r="P536" s="243"/>
      <c r="Q536" s="243"/>
      <c r="R536" s="243"/>
      <c r="S536" s="243"/>
      <c r="T536" s="243"/>
      <c r="U536" s="243"/>
      <c r="V536" s="243"/>
      <c r="W536" s="274"/>
      <c r="X536" s="243"/>
      <c r="Y536" s="243"/>
      <c r="Z536" s="243"/>
      <c r="AA536" s="243"/>
      <c r="AB536" s="243"/>
      <c r="AC536" s="243"/>
      <c r="AD536" s="243"/>
      <c r="AE536" s="243"/>
      <c r="AF536" s="243"/>
      <c r="AG536" s="243"/>
      <c r="AH536" s="243"/>
      <c r="AI536" s="243"/>
      <c r="AJ536" s="243"/>
      <c r="AK536" s="243"/>
    </row>
    <row r="537">
      <c r="A537" s="243"/>
      <c r="B537" s="243"/>
      <c r="C537" s="243"/>
      <c r="D537" s="243"/>
      <c r="E537" s="243"/>
      <c r="F537" s="243"/>
      <c r="G537" s="243"/>
      <c r="H537" s="243"/>
      <c r="I537" s="15"/>
      <c r="J537" s="243"/>
      <c r="K537" s="243"/>
      <c r="L537" s="243"/>
      <c r="M537" s="243"/>
      <c r="N537" s="243"/>
      <c r="O537" s="243"/>
      <c r="P537" s="243"/>
      <c r="Q537" s="243"/>
      <c r="R537" s="243"/>
      <c r="S537" s="243"/>
      <c r="T537" s="243"/>
      <c r="U537" s="243"/>
      <c r="V537" s="243"/>
      <c r="W537" s="274"/>
      <c r="X537" s="243"/>
      <c r="Y537" s="243"/>
      <c r="Z537" s="243"/>
      <c r="AA537" s="243"/>
      <c r="AB537" s="243"/>
      <c r="AC537" s="243"/>
      <c r="AD537" s="243"/>
      <c r="AE537" s="243"/>
      <c r="AF537" s="243"/>
      <c r="AG537" s="243"/>
      <c r="AH537" s="243"/>
      <c r="AI537" s="243"/>
      <c r="AJ537" s="243"/>
      <c r="AK537" s="243"/>
    </row>
    <row r="538">
      <c r="A538" s="243"/>
      <c r="B538" s="243"/>
      <c r="C538" s="243"/>
      <c r="D538" s="243"/>
      <c r="E538" s="243"/>
      <c r="F538" s="243"/>
      <c r="G538" s="243"/>
      <c r="H538" s="243"/>
      <c r="I538" s="15"/>
      <c r="J538" s="243"/>
      <c r="K538" s="243"/>
      <c r="L538" s="243"/>
      <c r="M538" s="243"/>
      <c r="N538" s="243"/>
      <c r="O538" s="243"/>
      <c r="P538" s="243"/>
      <c r="Q538" s="243"/>
      <c r="R538" s="243"/>
      <c r="S538" s="243"/>
      <c r="T538" s="243"/>
      <c r="U538" s="243"/>
      <c r="V538" s="243"/>
      <c r="W538" s="274"/>
      <c r="X538" s="243"/>
      <c r="Y538" s="243"/>
      <c r="Z538" s="243"/>
      <c r="AA538" s="243"/>
      <c r="AB538" s="243"/>
      <c r="AC538" s="243"/>
      <c r="AD538" s="243"/>
      <c r="AE538" s="243"/>
      <c r="AF538" s="243"/>
      <c r="AG538" s="243"/>
      <c r="AH538" s="243"/>
      <c r="AI538" s="243"/>
      <c r="AJ538" s="243"/>
      <c r="AK538" s="243"/>
    </row>
    <row r="539">
      <c r="A539" s="243"/>
      <c r="B539" s="243"/>
      <c r="C539" s="243"/>
      <c r="D539" s="243"/>
      <c r="E539" s="243"/>
      <c r="F539" s="243"/>
      <c r="G539" s="243"/>
      <c r="H539" s="243"/>
      <c r="I539" s="15"/>
      <c r="J539" s="243"/>
      <c r="K539" s="243"/>
      <c r="L539" s="243"/>
      <c r="M539" s="243"/>
      <c r="N539" s="243"/>
      <c r="O539" s="243"/>
      <c r="P539" s="243"/>
      <c r="Q539" s="243"/>
      <c r="R539" s="243"/>
      <c r="S539" s="243"/>
      <c r="T539" s="243"/>
      <c r="U539" s="243"/>
      <c r="V539" s="243"/>
      <c r="W539" s="274"/>
      <c r="X539" s="243"/>
      <c r="Y539" s="243"/>
      <c r="Z539" s="243"/>
      <c r="AA539" s="243"/>
      <c r="AB539" s="243"/>
      <c r="AC539" s="243"/>
      <c r="AD539" s="243"/>
      <c r="AE539" s="243"/>
      <c r="AF539" s="243"/>
      <c r="AG539" s="243"/>
      <c r="AH539" s="243"/>
      <c r="AI539" s="243"/>
      <c r="AJ539" s="243"/>
      <c r="AK539" s="243"/>
    </row>
    <row r="540">
      <c r="A540" s="243"/>
      <c r="B540" s="243"/>
      <c r="C540" s="243"/>
      <c r="D540" s="243"/>
      <c r="E540" s="243"/>
      <c r="F540" s="243"/>
      <c r="G540" s="243"/>
      <c r="H540" s="243"/>
      <c r="I540" s="15"/>
      <c r="J540" s="243"/>
      <c r="K540" s="243"/>
      <c r="L540" s="243"/>
      <c r="M540" s="243"/>
      <c r="N540" s="243"/>
      <c r="O540" s="243"/>
      <c r="P540" s="243"/>
      <c r="Q540" s="243"/>
      <c r="R540" s="243"/>
      <c r="S540" s="243"/>
      <c r="T540" s="243"/>
      <c r="U540" s="243"/>
      <c r="V540" s="243"/>
      <c r="W540" s="274"/>
      <c r="X540" s="243"/>
      <c r="Y540" s="243"/>
      <c r="Z540" s="243"/>
      <c r="AA540" s="243"/>
      <c r="AB540" s="243"/>
      <c r="AC540" s="243"/>
      <c r="AD540" s="243"/>
      <c r="AE540" s="243"/>
      <c r="AF540" s="243"/>
      <c r="AG540" s="243"/>
      <c r="AH540" s="243"/>
      <c r="AI540" s="243"/>
      <c r="AJ540" s="243"/>
      <c r="AK540" s="243"/>
    </row>
    <row r="541">
      <c r="A541" s="243"/>
      <c r="B541" s="243"/>
      <c r="C541" s="243"/>
      <c r="D541" s="243"/>
      <c r="E541" s="243"/>
      <c r="F541" s="243"/>
      <c r="G541" s="243"/>
      <c r="H541" s="243"/>
      <c r="I541" s="15"/>
      <c r="J541" s="243"/>
      <c r="K541" s="243"/>
      <c r="L541" s="243"/>
      <c r="M541" s="243"/>
      <c r="N541" s="243"/>
      <c r="O541" s="243"/>
      <c r="P541" s="243"/>
      <c r="Q541" s="243"/>
      <c r="R541" s="243"/>
      <c r="S541" s="243"/>
      <c r="T541" s="243"/>
      <c r="U541" s="243"/>
      <c r="V541" s="243"/>
      <c r="W541" s="274"/>
      <c r="X541" s="243"/>
      <c r="Y541" s="243"/>
      <c r="Z541" s="243"/>
      <c r="AA541" s="243"/>
      <c r="AB541" s="243"/>
      <c r="AC541" s="243"/>
      <c r="AD541" s="243"/>
      <c r="AE541" s="243"/>
      <c r="AF541" s="243"/>
      <c r="AG541" s="243"/>
      <c r="AH541" s="243"/>
      <c r="AI541" s="243"/>
      <c r="AJ541" s="243"/>
      <c r="AK541" s="243"/>
    </row>
    <row r="542">
      <c r="A542" s="243"/>
      <c r="B542" s="243"/>
      <c r="C542" s="243"/>
      <c r="D542" s="243"/>
      <c r="E542" s="243"/>
      <c r="F542" s="243"/>
      <c r="G542" s="243"/>
      <c r="H542" s="243"/>
      <c r="I542" s="15"/>
      <c r="J542" s="243"/>
      <c r="K542" s="243"/>
      <c r="L542" s="243"/>
      <c r="M542" s="243"/>
      <c r="N542" s="243"/>
      <c r="O542" s="243"/>
      <c r="P542" s="243"/>
      <c r="Q542" s="243"/>
      <c r="R542" s="243"/>
      <c r="S542" s="243"/>
      <c r="T542" s="243"/>
      <c r="U542" s="243"/>
      <c r="V542" s="243"/>
      <c r="W542" s="274"/>
      <c r="X542" s="243"/>
      <c r="Y542" s="243"/>
      <c r="Z542" s="243"/>
      <c r="AA542" s="243"/>
      <c r="AB542" s="243"/>
      <c r="AC542" s="243"/>
      <c r="AD542" s="243"/>
      <c r="AE542" s="243"/>
      <c r="AF542" s="243"/>
      <c r="AG542" s="243"/>
      <c r="AH542" s="243"/>
      <c r="AI542" s="243"/>
      <c r="AJ542" s="243"/>
      <c r="AK542" s="243"/>
    </row>
    <row r="543">
      <c r="A543" s="243"/>
      <c r="B543" s="243"/>
      <c r="C543" s="243"/>
      <c r="D543" s="243"/>
      <c r="E543" s="243"/>
      <c r="F543" s="243"/>
      <c r="G543" s="243"/>
      <c r="H543" s="243"/>
      <c r="I543" s="15"/>
      <c r="J543" s="243"/>
      <c r="K543" s="243"/>
      <c r="L543" s="243"/>
      <c r="M543" s="243"/>
      <c r="N543" s="243"/>
      <c r="O543" s="243"/>
      <c r="P543" s="243"/>
      <c r="Q543" s="243"/>
      <c r="R543" s="243"/>
      <c r="S543" s="243"/>
      <c r="T543" s="243"/>
      <c r="U543" s="243"/>
      <c r="V543" s="243"/>
      <c r="W543" s="274"/>
      <c r="X543" s="243"/>
      <c r="Y543" s="243"/>
      <c r="Z543" s="243"/>
      <c r="AA543" s="243"/>
      <c r="AB543" s="243"/>
      <c r="AC543" s="243"/>
      <c r="AD543" s="243"/>
      <c r="AE543" s="243"/>
      <c r="AF543" s="243"/>
      <c r="AG543" s="243"/>
      <c r="AH543" s="243"/>
      <c r="AI543" s="243"/>
      <c r="AJ543" s="243"/>
      <c r="AK543" s="243"/>
    </row>
    <row r="544">
      <c r="A544" s="243"/>
      <c r="B544" s="243"/>
      <c r="C544" s="243"/>
      <c r="D544" s="243"/>
      <c r="E544" s="243"/>
      <c r="F544" s="243"/>
      <c r="G544" s="243"/>
      <c r="H544" s="243"/>
      <c r="I544" s="15"/>
      <c r="J544" s="243"/>
      <c r="K544" s="243"/>
      <c r="L544" s="243"/>
      <c r="M544" s="243"/>
      <c r="N544" s="243"/>
      <c r="O544" s="243"/>
      <c r="P544" s="243"/>
      <c r="Q544" s="243"/>
      <c r="R544" s="243"/>
      <c r="S544" s="243"/>
      <c r="T544" s="243"/>
      <c r="U544" s="243"/>
      <c r="V544" s="243"/>
      <c r="W544" s="274"/>
      <c r="X544" s="243"/>
      <c r="Y544" s="243"/>
      <c r="Z544" s="243"/>
      <c r="AA544" s="243"/>
      <c r="AB544" s="243"/>
      <c r="AC544" s="243"/>
      <c r="AD544" s="243"/>
      <c r="AE544" s="243"/>
      <c r="AF544" s="243"/>
      <c r="AG544" s="243"/>
      <c r="AH544" s="243"/>
      <c r="AI544" s="243"/>
      <c r="AJ544" s="243"/>
      <c r="AK544" s="243"/>
    </row>
    <row r="545">
      <c r="A545" s="243"/>
      <c r="B545" s="243"/>
      <c r="C545" s="243"/>
      <c r="D545" s="243"/>
      <c r="E545" s="243"/>
      <c r="F545" s="243"/>
      <c r="G545" s="243"/>
      <c r="H545" s="243"/>
      <c r="I545" s="15"/>
      <c r="J545" s="243"/>
      <c r="K545" s="243"/>
      <c r="L545" s="243"/>
      <c r="M545" s="243"/>
      <c r="N545" s="243"/>
      <c r="O545" s="243"/>
      <c r="P545" s="243"/>
      <c r="Q545" s="243"/>
      <c r="R545" s="243"/>
      <c r="S545" s="243"/>
      <c r="T545" s="243"/>
      <c r="U545" s="243"/>
      <c r="V545" s="243"/>
      <c r="W545" s="274"/>
      <c r="X545" s="243"/>
      <c r="Y545" s="243"/>
      <c r="Z545" s="243"/>
      <c r="AA545" s="243"/>
      <c r="AB545" s="243"/>
      <c r="AC545" s="243"/>
      <c r="AD545" s="243"/>
      <c r="AE545" s="243"/>
      <c r="AF545" s="243"/>
      <c r="AG545" s="243"/>
      <c r="AH545" s="243"/>
      <c r="AI545" s="243"/>
      <c r="AJ545" s="243"/>
      <c r="AK545" s="243"/>
    </row>
    <row r="546">
      <c r="A546" s="243"/>
      <c r="B546" s="243"/>
      <c r="C546" s="243"/>
      <c r="D546" s="243"/>
      <c r="E546" s="243"/>
      <c r="F546" s="243"/>
      <c r="G546" s="243"/>
      <c r="H546" s="243"/>
      <c r="I546" s="15"/>
      <c r="J546" s="243"/>
      <c r="K546" s="243"/>
      <c r="L546" s="243"/>
      <c r="M546" s="243"/>
      <c r="N546" s="243"/>
      <c r="O546" s="243"/>
      <c r="P546" s="243"/>
      <c r="Q546" s="243"/>
      <c r="R546" s="243"/>
      <c r="S546" s="243"/>
      <c r="T546" s="243"/>
      <c r="U546" s="243"/>
      <c r="V546" s="243"/>
      <c r="W546" s="274"/>
      <c r="X546" s="243"/>
      <c r="Y546" s="243"/>
      <c r="Z546" s="243"/>
      <c r="AA546" s="243"/>
      <c r="AB546" s="243"/>
      <c r="AC546" s="243"/>
      <c r="AD546" s="243"/>
      <c r="AE546" s="243"/>
      <c r="AF546" s="243"/>
      <c r="AG546" s="243"/>
      <c r="AH546" s="243"/>
      <c r="AI546" s="243"/>
      <c r="AJ546" s="243"/>
      <c r="AK546" s="243"/>
    </row>
    <row r="547">
      <c r="A547" s="243"/>
      <c r="B547" s="243"/>
      <c r="C547" s="243"/>
      <c r="D547" s="243"/>
      <c r="E547" s="243"/>
      <c r="F547" s="243"/>
      <c r="G547" s="243"/>
      <c r="H547" s="243"/>
      <c r="I547" s="15"/>
      <c r="J547" s="243"/>
      <c r="K547" s="243"/>
      <c r="L547" s="243"/>
      <c r="M547" s="243"/>
      <c r="N547" s="243"/>
      <c r="O547" s="243"/>
      <c r="P547" s="243"/>
      <c r="Q547" s="243"/>
      <c r="R547" s="243"/>
      <c r="S547" s="243"/>
      <c r="T547" s="243"/>
      <c r="U547" s="243"/>
      <c r="V547" s="243"/>
      <c r="W547" s="274"/>
      <c r="X547" s="243"/>
      <c r="Y547" s="243"/>
      <c r="Z547" s="243"/>
      <c r="AA547" s="243"/>
      <c r="AB547" s="243"/>
      <c r="AC547" s="243"/>
      <c r="AD547" s="243"/>
      <c r="AE547" s="243"/>
      <c r="AF547" s="243"/>
      <c r="AG547" s="243"/>
      <c r="AH547" s="243"/>
      <c r="AI547" s="243"/>
      <c r="AJ547" s="243"/>
      <c r="AK547" s="243"/>
    </row>
    <row r="548">
      <c r="A548" s="243"/>
      <c r="B548" s="243"/>
      <c r="C548" s="243"/>
      <c r="D548" s="243"/>
      <c r="E548" s="243"/>
      <c r="F548" s="243"/>
      <c r="G548" s="243"/>
      <c r="H548" s="243"/>
      <c r="I548" s="15"/>
      <c r="J548" s="243"/>
      <c r="K548" s="243"/>
      <c r="L548" s="243"/>
      <c r="M548" s="243"/>
      <c r="N548" s="243"/>
      <c r="O548" s="243"/>
      <c r="P548" s="243"/>
      <c r="Q548" s="243"/>
      <c r="R548" s="243"/>
      <c r="S548" s="243"/>
      <c r="T548" s="243"/>
      <c r="U548" s="243"/>
      <c r="V548" s="243"/>
      <c r="W548" s="274"/>
      <c r="X548" s="243"/>
      <c r="Y548" s="243"/>
      <c r="Z548" s="243"/>
      <c r="AA548" s="243"/>
      <c r="AB548" s="243"/>
      <c r="AC548" s="243"/>
      <c r="AD548" s="243"/>
      <c r="AE548" s="243"/>
      <c r="AF548" s="243"/>
      <c r="AG548" s="243"/>
      <c r="AH548" s="243"/>
      <c r="AI548" s="243"/>
      <c r="AJ548" s="243"/>
      <c r="AK548" s="243"/>
    </row>
    <row r="549">
      <c r="A549" s="243"/>
      <c r="B549" s="243"/>
      <c r="C549" s="243"/>
      <c r="D549" s="243"/>
      <c r="E549" s="243"/>
      <c r="F549" s="243"/>
      <c r="G549" s="243"/>
      <c r="H549" s="243"/>
      <c r="I549" s="15"/>
      <c r="J549" s="243"/>
      <c r="K549" s="243"/>
      <c r="L549" s="243"/>
      <c r="M549" s="243"/>
      <c r="N549" s="243"/>
      <c r="O549" s="243"/>
      <c r="P549" s="243"/>
      <c r="Q549" s="243"/>
      <c r="R549" s="243"/>
      <c r="S549" s="243"/>
      <c r="T549" s="243"/>
      <c r="U549" s="243"/>
      <c r="V549" s="243"/>
      <c r="W549" s="274"/>
      <c r="X549" s="243"/>
      <c r="Y549" s="243"/>
      <c r="Z549" s="243"/>
      <c r="AA549" s="243"/>
      <c r="AB549" s="243"/>
      <c r="AC549" s="243"/>
      <c r="AD549" s="243"/>
      <c r="AE549" s="243"/>
      <c r="AF549" s="243"/>
      <c r="AG549" s="243"/>
      <c r="AH549" s="243"/>
      <c r="AI549" s="243"/>
      <c r="AJ549" s="243"/>
      <c r="AK549" s="243"/>
    </row>
    <row r="550">
      <c r="A550" s="243"/>
      <c r="B550" s="243"/>
      <c r="C550" s="243"/>
      <c r="D550" s="243"/>
      <c r="E550" s="243"/>
      <c r="F550" s="243"/>
      <c r="G550" s="243"/>
      <c r="H550" s="243"/>
      <c r="I550" s="15"/>
      <c r="J550" s="243"/>
      <c r="K550" s="243"/>
      <c r="L550" s="243"/>
      <c r="M550" s="243"/>
      <c r="N550" s="243"/>
      <c r="O550" s="243"/>
      <c r="P550" s="243"/>
      <c r="Q550" s="243"/>
      <c r="R550" s="243"/>
      <c r="S550" s="243"/>
      <c r="T550" s="243"/>
      <c r="U550" s="243"/>
      <c r="V550" s="243"/>
      <c r="W550" s="274"/>
      <c r="X550" s="243"/>
      <c r="Y550" s="243"/>
      <c r="Z550" s="243"/>
      <c r="AA550" s="243"/>
      <c r="AB550" s="243"/>
      <c r="AC550" s="243"/>
      <c r="AD550" s="243"/>
      <c r="AE550" s="243"/>
      <c r="AF550" s="243"/>
      <c r="AG550" s="243"/>
      <c r="AH550" s="243"/>
      <c r="AI550" s="243"/>
      <c r="AJ550" s="243"/>
      <c r="AK550" s="243"/>
    </row>
    <row r="551">
      <c r="A551" s="243"/>
      <c r="B551" s="243"/>
      <c r="C551" s="243"/>
      <c r="D551" s="243"/>
      <c r="E551" s="243"/>
      <c r="F551" s="243"/>
      <c r="G551" s="243"/>
      <c r="H551" s="243"/>
      <c r="I551" s="15"/>
      <c r="J551" s="243"/>
      <c r="K551" s="243"/>
      <c r="L551" s="243"/>
      <c r="M551" s="243"/>
      <c r="N551" s="243"/>
      <c r="O551" s="243"/>
      <c r="P551" s="243"/>
      <c r="Q551" s="243"/>
      <c r="R551" s="243"/>
      <c r="S551" s="243"/>
      <c r="T551" s="243"/>
      <c r="U551" s="243"/>
      <c r="V551" s="243"/>
      <c r="W551" s="274"/>
      <c r="X551" s="243"/>
      <c r="Y551" s="243"/>
      <c r="Z551" s="243"/>
      <c r="AA551" s="243"/>
      <c r="AB551" s="243"/>
      <c r="AC551" s="243"/>
      <c r="AD551" s="243"/>
      <c r="AE551" s="243"/>
      <c r="AF551" s="243"/>
      <c r="AG551" s="243"/>
      <c r="AH551" s="243"/>
      <c r="AI551" s="243"/>
      <c r="AJ551" s="243"/>
      <c r="AK551" s="243"/>
    </row>
    <row r="552">
      <c r="A552" s="243"/>
      <c r="B552" s="243"/>
      <c r="C552" s="243"/>
      <c r="D552" s="243"/>
      <c r="E552" s="243"/>
      <c r="F552" s="243"/>
      <c r="G552" s="243"/>
      <c r="H552" s="243"/>
      <c r="I552" s="15"/>
      <c r="J552" s="243"/>
      <c r="K552" s="243"/>
      <c r="L552" s="243"/>
      <c r="M552" s="243"/>
      <c r="N552" s="243"/>
      <c r="O552" s="243"/>
      <c r="P552" s="243"/>
      <c r="Q552" s="243"/>
      <c r="R552" s="243"/>
      <c r="S552" s="243"/>
      <c r="T552" s="243"/>
      <c r="U552" s="243"/>
      <c r="V552" s="243"/>
      <c r="W552" s="274"/>
      <c r="X552" s="243"/>
      <c r="Y552" s="243"/>
      <c r="Z552" s="243"/>
      <c r="AA552" s="243"/>
      <c r="AB552" s="243"/>
      <c r="AC552" s="243"/>
      <c r="AD552" s="243"/>
      <c r="AE552" s="243"/>
      <c r="AF552" s="243"/>
      <c r="AG552" s="243"/>
      <c r="AH552" s="243"/>
      <c r="AI552" s="243"/>
      <c r="AJ552" s="243"/>
      <c r="AK552" s="243"/>
    </row>
    <row r="553">
      <c r="A553" s="243"/>
      <c r="B553" s="243"/>
      <c r="C553" s="243"/>
      <c r="D553" s="243"/>
      <c r="E553" s="243"/>
      <c r="F553" s="243"/>
      <c r="G553" s="243"/>
      <c r="H553" s="243"/>
      <c r="I553" s="15"/>
      <c r="J553" s="243"/>
      <c r="K553" s="243"/>
      <c r="L553" s="243"/>
      <c r="M553" s="243"/>
      <c r="N553" s="243"/>
      <c r="O553" s="243"/>
      <c r="P553" s="243"/>
      <c r="Q553" s="243"/>
      <c r="R553" s="243"/>
      <c r="S553" s="243"/>
      <c r="T553" s="243"/>
      <c r="U553" s="243"/>
      <c r="V553" s="243"/>
      <c r="W553" s="274"/>
      <c r="X553" s="243"/>
      <c r="Y553" s="243"/>
      <c r="Z553" s="243"/>
      <c r="AA553" s="243"/>
      <c r="AB553" s="243"/>
      <c r="AC553" s="243"/>
      <c r="AD553" s="243"/>
      <c r="AE553" s="243"/>
      <c r="AF553" s="243"/>
      <c r="AG553" s="243"/>
      <c r="AH553" s="243"/>
      <c r="AI553" s="243"/>
      <c r="AJ553" s="243"/>
      <c r="AK553" s="243"/>
    </row>
    <row r="554">
      <c r="A554" s="243"/>
      <c r="B554" s="243"/>
      <c r="C554" s="243"/>
      <c r="D554" s="243"/>
      <c r="E554" s="243"/>
      <c r="F554" s="243"/>
      <c r="G554" s="243"/>
      <c r="H554" s="243"/>
      <c r="I554" s="15"/>
      <c r="J554" s="243"/>
      <c r="K554" s="243"/>
      <c r="L554" s="243"/>
      <c r="M554" s="243"/>
      <c r="N554" s="243"/>
      <c r="O554" s="243"/>
      <c r="P554" s="243"/>
      <c r="Q554" s="243"/>
      <c r="R554" s="243"/>
      <c r="S554" s="243"/>
      <c r="T554" s="243"/>
      <c r="U554" s="243"/>
      <c r="V554" s="243"/>
      <c r="W554" s="274"/>
      <c r="X554" s="243"/>
      <c r="Y554" s="243"/>
      <c r="Z554" s="243"/>
      <c r="AA554" s="243"/>
      <c r="AB554" s="243"/>
      <c r="AC554" s="243"/>
      <c r="AD554" s="243"/>
      <c r="AE554" s="243"/>
      <c r="AF554" s="243"/>
      <c r="AG554" s="243"/>
      <c r="AH554" s="243"/>
      <c r="AI554" s="243"/>
      <c r="AJ554" s="243"/>
      <c r="AK554" s="243"/>
    </row>
    <row r="555">
      <c r="A555" s="243"/>
      <c r="B555" s="243"/>
      <c r="C555" s="243"/>
      <c r="D555" s="243"/>
      <c r="E555" s="243"/>
      <c r="F555" s="243"/>
      <c r="G555" s="243"/>
      <c r="H555" s="243"/>
      <c r="I555" s="15"/>
      <c r="J555" s="243"/>
      <c r="K555" s="243"/>
      <c r="L555" s="243"/>
      <c r="M555" s="243"/>
      <c r="N555" s="243"/>
      <c r="O555" s="243"/>
      <c r="P555" s="243"/>
      <c r="Q555" s="243"/>
      <c r="R555" s="243"/>
      <c r="S555" s="243"/>
      <c r="T555" s="243"/>
      <c r="U555" s="243"/>
      <c r="V555" s="243"/>
      <c r="W555" s="274"/>
      <c r="X555" s="243"/>
      <c r="Y555" s="243"/>
      <c r="Z555" s="243"/>
      <c r="AA555" s="243"/>
      <c r="AB555" s="243"/>
      <c r="AC555" s="243"/>
      <c r="AD555" s="243"/>
      <c r="AE555" s="243"/>
      <c r="AF555" s="243"/>
      <c r="AG555" s="243"/>
      <c r="AH555" s="243"/>
      <c r="AI555" s="243"/>
      <c r="AJ555" s="243"/>
      <c r="AK555" s="243"/>
    </row>
    <row r="556">
      <c r="A556" s="243"/>
      <c r="B556" s="243"/>
      <c r="C556" s="243"/>
      <c r="D556" s="243"/>
      <c r="E556" s="243"/>
      <c r="F556" s="243"/>
      <c r="G556" s="243"/>
      <c r="H556" s="243"/>
      <c r="I556" s="15"/>
      <c r="J556" s="243"/>
      <c r="K556" s="243"/>
      <c r="L556" s="243"/>
      <c r="M556" s="243"/>
      <c r="N556" s="243"/>
      <c r="O556" s="243"/>
      <c r="P556" s="243"/>
      <c r="Q556" s="243"/>
      <c r="R556" s="243"/>
      <c r="S556" s="243"/>
      <c r="T556" s="243"/>
      <c r="U556" s="243"/>
      <c r="V556" s="243"/>
      <c r="W556" s="274"/>
      <c r="X556" s="243"/>
      <c r="Y556" s="243"/>
      <c r="Z556" s="243"/>
      <c r="AA556" s="243"/>
      <c r="AB556" s="243"/>
      <c r="AC556" s="243"/>
      <c r="AD556" s="243"/>
      <c r="AE556" s="243"/>
      <c r="AF556" s="243"/>
      <c r="AG556" s="243"/>
      <c r="AH556" s="243"/>
      <c r="AI556" s="243"/>
      <c r="AJ556" s="243"/>
      <c r="AK556" s="243"/>
    </row>
    <row r="557">
      <c r="A557" s="243"/>
      <c r="B557" s="243"/>
      <c r="C557" s="243"/>
      <c r="D557" s="243"/>
      <c r="E557" s="243"/>
      <c r="F557" s="243"/>
      <c r="G557" s="243"/>
      <c r="H557" s="243"/>
      <c r="I557" s="15"/>
      <c r="J557" s="243"/>
      <c r="K557" s="243"/>
      <c r="L557" s="243"/>
      <c r="M557" s="243"/>
      <c r="N557" s="243"/>
      <c r="O557" s="243"/>
      <c r="P557" s="243"/>
      <c r="Q557" s="243"/>
      <c r="R557" s="243"/>
      <c r="S557" s="243"/>
      <c r="T557" s="243"/>
      <c r="U557" s="243"/>
      <c r="V557" s="243"/>
      <c r="W557" s="274"/>
      <c r="X557" s="243"/>
      <c r="Y557" s="243"/>
      <c r="Z557" s="243"/>
      <c r="AA557" s="243"/>
      <c r="AB557" s="243"/>
      <c r="AC557" s="243"/>
      <c r="AD557" s="243"/>
      <c r="AE557" s="243"/>
      <c r="AF557" s="243"/>
      <c r="AG557" s="243"/>
      <c r="AH557" s="243"/>
      <c r="AI557" s="243"/>
      <c r="AJ557" s="243"/>
      <c r="AK557" s="243"/>
    </row>
    <row r="558">
      <c r="A558" s="243"/>
      <c r="B558" s="243"/>
      <c r="C558" s="243"/>
      <c r="D558" s="243"/>
      <c r="E558" s="243"/>
      <c r="F558" s="243"/>
      <c r="G558" s="243"/>
      <c r="H558" s="243"/>
      <c r="I558" s="15"/>
      <c r="J558" s="243"/>
      <c r="K558" s="243"/>
      <c r="L558" s="243"/>
      <c r="M558" s="243"/>
      <c r="N558" s="243"/>
      <c r="O558" s="243"/>
      <c r="P558" s="243"/>
      <c r="Q558" s="243"/>
      <c r="R558" s="243"/>
      <c r="S558" s="243"/>
      <c r="T558" s="243"/>
      <c r="U558" s="243"/>
      <c r="V558" s="243"/>
      <c r="W558" s="274"/>
      <c r="X558" s="243"/>
      <c r="Y558" s="243"/>
      <c r="Z558" s="243"/>
      <c r="AA558" s="243"/>
      <c r="AB558" s="243"/>
      <c r="AC558" s="243"/>
      <c r="AD558" s="243"/>
      <c r="AE558" s="243"/>
      <c r="AF558" s="243"/>
      <c r="AG558" s="243"/>
      <c r="AH558" s="243"/>
      <c r="AI558" s="243"/>
      <c r="AJ558" s="243"/>
      <c r="AK558" s="243"/>
    </row>
    <row r="559">
      <c r="A559" s="243"/>
      <c r="B559" s="243"/>
      <c r="C559" s="243"/>
      <c r="D559" s="243"/>
      <c r="E559" s="243"/>
      <c r="F559" s="243"/>
      <c r="G559" s="243"/>
      <c r="H559" s="243"/>
      <c r="I559" s="15"/>
      <c r="J559" s="243"/>
      <c r="K559" s="243"/>
      <c r="L559" s="243"/>
      <c r="M559" s="243"/>
      <c r="N559" s="243"/>
      <c r="O559" s="243"/>
      <c r="P559" s="243"/>
      <c r="Q559" s="243"/>
      <c r="R559" s="243"/>
      <c r="S559" s="243"/>
      <c r="T559" s="243"/>
      <c r="U559" s="243"/>
      <c r="V559" s="243"/>
      <c r="W559" s="274"/>
      <c r="X559" s="243"/>
      <c r="Y559" s="243"/>
      <c r="Z559" s="243"/>
      <c r="AA559" s="243"/>
      <c r="AB559" s="243"/>
      <c r="AC559" s="243"/>
      <c r="AD559" s="243"/>
      <c r="AE559" s="243"/>
      <c r="AF559" s="243"/>
      <c r="AG559" s="243"/>
      <c r="AH559" s="243"/>
      <c r="AI559" s="243"/>
      <c r="AJ559" s="243"/>
      <c r="AK559" s="243"/>
    </row>
    <row r="560">
      <c r="A560" s="243"/>
      <c r="B560" s="243"/>
      <c r="C560" s="243"/>
      <c r="D560" s="243"/>
      <c r="E560" s="243"/>
      <c r="F560" s="243"/>
      <c r="G560" s="243"/>
      <c r="H560" s="243"/>
      <c r="I560" s="15"/>
      <c r="J560" s="243"/>
      <c r="K560" s="243"/>
      <c r="L560" s="243"/>
      <c r="M560" s="243"/>
      <c r="N560" s="243"/>
      <c r="O560" s="243"/>
      <c r="P560" s="243"/>
      <c r="Q560" s="243"/>
      <c r="R560" s="243"/>
      <c r="S560" s="243"/>
      <c r="T560" s="243"/>
      <c r="U560" s="243"/>
      <c r="V560" s="243"/>
      <c r="W560" s="274"/>
      <c r="X560" s="243"/>
      <c r="Y560" s="243"/>
      <c r="Z560" s="243"/>
      <c r="AA560" s="243"/>
      <c r="AB560" s="243"/>
      <c r="AC560" s="243"/>
      <c r="AD560" s="243"/>
      <c r="AE560" s="243"/>
      <c r="AF560" s="243"/>
      <c r="AG560" s="243"/>
      <c r="AH560" s="243"/>
      <c r="AI560" s="243"/>
      <c r="AJ560" s="243"/>
      <c r="AK560" s="243"/>
    </row>
    <row r="561">
      <c r="A561" s="243"/>
      <c r="B561" s="243"/>
      <c r="C561" s="243"/>
      <c r="D561" s="243"/>
      <c r="E561" s="243"/>
      <c r="F561" s="243"/>
      <c r="G561" s="243"/>
      <c r="H561" s="243"/>
      <c r="I561" s="15"/>
      <c r="J561" s="243"/>
      <c r="K561" s="243"/>
      <c r="L561" s="243"/>
      <c r="M561" s="243"/>
      <c r="N561" s="243"/>
      <c r="O561" s="243"/>
      <c r="P561" s="243"/>
      <c r="Q561" s="243"/>
      <c r="R561" s="243"/>
      <c r="S561" s="243"/>
      <c r="T561" s="243"/>
      <c r="U561" s="243"/>
      <c r="V561" s="243"/>
      <c r="W561" s="274"/>
      <c r="X561" s="243"/>
      <c r="Y561" s="243"/>
      <c r="Z561" s="243"/>
      <c r="AA561" s="243"/>
      <c r="AB561" s="243"/>
      <c r="AC561" s="243"/>
      <c r="AD561" s="243"/>
      <c r="AE561" s="243"/>
      <c r="AF561" s="243"/>
      <c r="AG561" s="243"/>
      <c r="AH561" s="243"/>
      <c r="AI561" s="243"/>
      <c r="AJ561" s="243"/>
      <c r="AK561" s="243"/>
    </row>
    <row r="562">
      <c r="A562" s="243"/>
      <c r="B562" s="243"/>
      <c r="C562" s="243"/>
      <c r="D562" s="243"/>
      <c r="E562" s="243"/>
      <c r="F562" s="243"/>
      <c r="G562" s="243"/>
      <c r="H562" s="243"/>
      <c r="I562" s="15"/>
      <c r="J562" s="243"/>
      <c r="K562" s="243"/>
      <c r="L562" s="243"/>
      <c r="M562" s="243"/>
      <c r="N562" s="243"/>
      <c r="O562" s="243"/>
      <c r="P562" s="243"/>
      <c r="Q562" s="243"/>
      <c r="R562" s="243"/>
      <c r="S562" s="243"/>
      <c r="T562" s="243"/>
      <c r="U562" s="243"/>
      <c r="V562" s="243"/>
      <c r="W562" s="274"/>
      <c r="X562" s="243"/>
      <c r="Y562" s="243"/>
      <c r="Z562" s="243"/>
      <c r="AA562" s="243"/>
      <c r="AB562" s="243"/>
      <c r="AC562" s="243"/>
      <c r="AD562" s="243"/>
      <c r="AE562" s="243"/>
      <c r="AF562" s="243"/>
      <c r="AG562" s="243"/>
      <c r="AH562" s="243"/>
      <c r="AI562" s="243"/>
      <c r="AJ562" s="243"/>
      <c r="AK562" s="243"/>
    </row>
    <row r="563">
      <c r="A563" s="243"/>
      <c r="B563" s="243"/>
      <c r="C563" s="243"/>
      <c r="D563" s="243"/>
      <c r="E563" s="243"/>
      <c r="F563" s="243"/>
      <c r="G563" s="243"/>
      <c r="H563" s="243"/>
      <c r="I563" s="15"/>
      <c r="J563" s="243"/>
      <c r="K563" s="243"/>
      <c r="L563" s="243"/>
      <c r="M563" s="243"/>
      <c r="N563" s="243"/>
      <c r="O563" s="243"/>
      <c r="P563" s="243"/>
      <c r="Q563" s="243"/>
      <c r="R563" s="243"/>
      <c r="S563" s="243"/>
      <c r="T563" s="243"/>
      <c r="U563" s="243"/>
      <c r="V563" s="243"/>
      <c r="W563" s="274"/>
      <c r="X563" s="243"/>
      <c r="Y563" s="243"/>
      <c r="Z563" s="243"/>
      <c r="AA563" s="243"/>
      <c r="AB563" s="243"/>
      <c r="AC563" s="243"/>
      <c r="AD563" s="243"/>
      <c r="AE563" s="243"/>
      <c r="AF563" s="243"/>
      <c r="AG563" s="243"/>
      <c r="AH563" s="243"/>
      <c r="AI563" s="243"/>
      <c r="AJ563" s="243"/>
      <c r="AK563" s="243"/>
    </row>
    <row r="564">
      <c r="A564" s="243"/>
      <c r="B564" s="243"/>
      <c r="C564" s="243"/>
      <c r="D564" s="243"/>
      <c r="E564" s="243"/>
      <c r="F564" s="243"/>
      <c r="G564" s="243"/>
      <c r="H564" s="243"/>
      <c r="I564" s="15"/>
      <c r="J564" s="243"/>
      <c r="K564" s="243"/>
      <c r="L564" s="243"/>
      <c r="M564" s="243"/>
      <c r="N564" s="243"/>
      <c r="O564" s="243"/>
      <c r="P564" s="243"/>
      <c r="Q564" s="243"/>
      <c r="R564" s="243"/>
      <c r="S564" s="243"/>
      <c r="T564" s="243"/>
      <c r="U564" s="243"/>
      <c r="V564" s="243"/>
      <c r="W564" s="274"/>
      <c r="X564" s="243"/>
      <c r="Y564" s="243"/>
      <c r="Z564" s="243"/>
      <c r="AA564" s="243"/>
      <c r="AB564" s="243"/>
      <c r="AC564" s="243"/>
      <c r="AD564" s="243"/>
      <c r="AE564" s="243"/>
      <c r="AF564" s="243"/>
      <c r="AG564" s="243"/>
      <c r="AH564" s="243"/>
      <c r="AI564" s="243"/>
      <c r="AJ564" s="243"/>
      <c r="AK564" s="243"/>
    </row>
    <row r="565">
      <c r="A565" s="243"/>
      <c r="B565" s="243"/>
      <c r="C565" s="243"/>
      <c r="D565" s="243"/>
      <c r="E565" s="243"/>
      <c r="F565" s="243"/>
      <c r="G565" s="243"/>
      <c r="H565" s="243"/>
      <c r="I565" s="15"/>
      <c r="J565" s="243"/>
      <c r="K565" s="243"/>
      <c r="L565" s="243"/>
      <c r="M565" s="243"/>
      <c r="N565" s="243"/>
      <c r="O565" s="243"/>
      <c r="P565" s="243"/>
      <c r="Q565" s="243"/>
      <c r="R565" s="243"/>
      <c r="S565" s="243"/>
      <c r="T565" s="243"/>
      <c r="U565" s="243"/>
      <c r="V565" s="243"/>
      <c r="W565" s="274"/>
      <c r="X565" s="243"/>
      <c r="Y565" s="243"/>
      <c r="Z565" s="243"/>
      <c r="AA565" s="243"/>
      <c r="AB565" s="243"/>
      <c r="AC565" s="243"/>
      <c r="AD565" s="243"/>
      <c r="AE565" s="243"/>
      <c r="AF565" s="243"/>
      <c r="AG565" s="243"/>
      <c r="AH565" s="243"/>
      <c r="AI565" s="243"/>
      <c r="AJ565" s="243"/>
      <c r="AK565" s="243"/>
    </row>
    <row r="566">
      <c r="A566" s="243"/>
      <c r="B566" s="243"/>
      <c r="C566" s="243"/>
      <c r="D566" s="243"/>
      <c r="E566" s="243"/>
      <c r="F566" s="243"/>
      <c r="G566" s="243"/>
      <c r="H566" s="243"/>
      <c r="I566" s="15"/>
      <c r="J566" s="243"/>
      <c r="K566" s="243"/>
      <c r="L566" s="243"/>
      <c r="M566" s="243"/>
      <c r="N566" s="243"/>
      <c r="O566" s="243"/>
      <c r="P566" s="243"/>
      <c r="Q566" s="243"/>
      <c r="R566" s="243"/>
      <c r="S566" s="243"/>
      <c r="T566" s="243"/>
      <c r="U566" s="243"/>
      <c r="V566" s="243"/>
      <c r="W566" s="274"/>
      <c r="X566" s="243"/>
      <c r="Y566" s="243"/>
      <c r="Z566" s="243"/>
      <c r="AA566" s="243"/>
      <c r="AB566" s="243"/>
      <c r="AC566" s="243"/>
      <c r="AD566" s="243"/>
      <c r="AE566" s="243"/>
      <c r="AF566" s="243"/>
      <c r="AG566" s="243"/>
      <c r="AH566" s="243"/>
      <c r="AI566" s="243"/>
      <c r="AJ566" s="243"/>
      <c r="AK566" s="243"/>
    </row>
    <row r="567">
      <c r="A567" s="243"/>
      <c r="B567" s="243"/>
      <c r="C567" s="243"/>
      <c r="D567" s="243"/>
      <c r="E567" s="243"/>
      <c r="F567" s="243"/>
      <c r="G567" s="243"/>
      <c r="H567" s="243"/>
      <c r="I567" s="15"/>
      <c r="J567" s="243"/>
      <c r="K567" s="243"/>
      <c r="L567" s="243"/>
      <c r="M567" s="243"/>
      <c r="N567" s="243"/>
      <c r="O567" s="243"/>
      <c r="P567" s="243"/>
      <c r="Q567" s="243"/>
      <c r="R567" s="243"/>
      <c r="S567" s="243"/>
      <c r="T567" s="243"/>
      <c r="U567" s="243"/>
      <c r="V567" s="243"/>
      <c r="W567" s="274"/>
      <c r="X567" s="243"/>
      <c r="Y567" s="243"/>
      <c r="Z567" s="243"/>
      <c r="AA567" s="243"/>
      <c r="AB567" s="243"/>
      <c r="AC567" s="243"/>
      <c r="AD567" s="243"/>
      <c r="AE567" s="243"/>
      <c r="AF567" s="243"/>
      <c r="AG567" s="243"/>
      <c r="AH567" s="243"/>
      <c r="AI567" s="243"/>
      <c r="AJ567" s="243"/>
      <c r="AK567" s="243"/>
    </row>
    <row r="568">
      <c r="A568" s="243"/>
      <c r="B568" s="243"/>
      <c r="C568" s="243"/>
      <c r="D568" s="243"/>
      <c r="E568" s="243"/>
      <c r="F568" s="243"/>
      <c r="G568" s="243"/>
      <c r="H568" s="243"/>
      <c r="I568" s="15"/>
      <c r="J568" s="243"/>
      <c r="K568" s="243"/>
      <c r="L568" s="243"/>
      <c r="M568" s="243"/>
      <c r="N568" s="243"/>
      <c r="O568" s="243"/>
      <c r="P568" s="243"/>
      <c r="Q568" s="243"/>
      <c r="R568" s="243"/>
      <c r="S568" s="243"/>
      <c r="T568" s="243"/>
      <c r="U568" s="243"/>
      <c r="V568" s="243"/>
      <c r="W568" s="274"/>
      <c r="X568" s="243"/>
      <c r="Y568" s="243"/>
      <c r="Z568" s="243"/>
      <c r="AA568" s="243"/>
      <c r="AB568" s="243"/>
      <c r="AC568" s="243"/>
      <c r="AD568" s="243"/>
      <c r="AE568" s="243"/>
      <c r="AF568" s="243"/>
      <c r="AG568" s="243"/>
      <c r="AH568" s="243"/>
      <c r="AI568" s="243"/>
      <c r="AJ568" s="243"/>
      <c r="AK568" s="243"/>
    </row>
    <row r="569">
      <c r="A569" s="243"/>
      <c r="B569" s="243"/>
      <c r="C569" s="243"/>
      <c r="D569" s="243"/>
      <c r="E569" s="243"/>
      <c r="F569" s="243"/>
      <c r="G569" s="243"/>
      <c r="H569" s="243"/>
      <c r="I569" s="15"/>
      <c r="J569" s="243"/>
      <c r="K569" s="243"/>
      <c r="L569" s="243"/>
      <c r="M569" s="243"/>
      <c r="N569" s="243"/>
      <c r="O569" s="243"/>
      <c r="P569" s="243"/>
      <c r="Q569" s="243"/>
      <c r="R569" s="243"/>
      <c r="S569" s="243"/>
      <c r="T569" s="243"/>
      <c r="U569" s="243"/>
      <c r="V569" s="243"/>
      <c r="W569" s="274"/>
      <c r="X569" s="243"/>
      <c r="Y569" s="243"/>
      <c r="Z569" s="243"/>
      <c r="AA569" s="243"/>
      <c r="AB569" s="243"/>
      <c r="AC569" s="243"/>
      <c r="AD569" s="243"/>
      <c r="AE569" s="243"/>
      <c r="AF569" s="243"/>
      <c r="AG569" s="243"/>
      <c r="AH569" s="243"/>
      <c r="AI569" s="243"/>
      <c r="AJ569" s="243"/>
      <c r="AK569" s="243"/>
    </row>
    <row r="570">
      <c r="A570" s="243"/>
      <c r="B570" s="243"/>
      <c r="C570" s="243"/>
      <c r="D570" s="243"/>
      <c r="E570" s="243"/>
      <c r="F570" s="243"/>
      <c r="G570" s="243"/>
      <c r="H570" s="243"/>
      <c r="I570" s="15"/>
      <c r="J570" s="243"/>
      <c r="K570" s="243"/>
      <c r="L570" s="243"/>
      <c r="M570" s="243"/>
      <c r="N570" s="243"/>
      <c r="O570" s="243"/>
      <c r="P570" s="243"/>
      <c r="Q570" s="243"/>
      <c r="R570" s="243"/>
      <c r="S570" s="243"/>
      <c r="T570" s="243"/>
      <c r="U570" s="243"/>
      <c r="V570" s="243"/>
      <c r="W570" s="274"/>
      <c r="X570" s="243"/>
      <c r="Y570" s="243"/>
      <c r="Z570" s="243"/>
      <c r="AA570" s="243"/>
      <c r="AB570" s="243"/>
      <c r="AC570" s="243"/>
      <c r="AD570" s="243"/>
      <c r="AE570" s="243"/>
      <c r="AF570" s="243"/>
      <c r="AG570" s="243"/>
      <c r="AH570" s="243"/>
      <c r="AI570" s="243"/>
      <c r="AJ570" s="243"/>
      <c r="AK570" s="243"/>
    </row>
    <row r="571">
      <c r="A571" s="243"/>
      <c r="B571" s="243"/>
      <c r="C571" s="243"/>
      <c r="D571" s="243"/>
      <c r="E571" s="243"/>
      <c r="F571" s="243"/>
      <c r="G571" s="243"/>
      <c r="H571" s="243"/>
      <c r="I571" s="15"/>
      <c r="J571" s="243"/>
      <c r="K571" s="243"/>
      <c r="L571" s="243"/>
      <c r="M571" s="243"/>
      <c r="N571" s="243"/>
      <c r="O571" s="243"/>
      <c r="P571" s="243"/>
      <c r="Q571" s="243"/>
      <c r="R571" s="243"/>
      <c r="S571" s="243"/>
      <c r="T571" s="243"/>
      <c r="U571" s="243"/>
      <c r="V571" s="243"/>
      <c r="W571" s="274"/>
      <c r="X571" s="243"/>
      <c r="Y571" s="243"/>
      <c r="Z571" s="243"/>
      <c r="AA571" s="243"/>
      <c r="AB571" s="243"/>
      <c r="AC571" s="243"/>
      <c r="AD571" s="243"/>
      <c r="AE571" s="243"/>
      <c r="AF571" s="243"/>
      <c r="AG571" s="243"/>
      <c r="AH571" s="243"/>
      <c r="AI571" s="243"/>
      <c r="AJ571" s="243"/>
      <c r="AK571" s="243"/>
    </row>
    <row r="572">
      <c r="A572" s="243"/>
      <c r="B572" s="243"/>
      <c r="C572" s="243"/>
      <c r="D572" s="243"/>
      <c r="E572" s="243"/>
      <c r="F572" s="243"/>
      <c r="G572" s="243"/>
      <c r="H572" s="243"/>
      <c r="I572" s="15"/>
      <c r="J572" s="243"/>
      <c r="K572" s="243"/>
      <c r="L572" s="243"/>
      <c r="M572" s="243"/>
      <c r="N572" s="243"/>
      <c r="O572" s="243"/>
      <c r="P572" s="243"/>
      <c r="Q572" s="243"/>
      <c r="R572" s="243"/>
      <c r="S572" s="243"/>
      <c r="T572" s="243"/>
      <c r="U572" s="243"/>
      <c r="V572" s="243"/>
      <c r="W572" s="274"/>
      <c r="X572" s="243"/>
      <c r="Y572" s="243"/>
      <c r="Z572" s="243"/>
      <c r="AA572" s="243"/>
      <c r="AB572" s="243"/>
      <c r="AC572" s="243"/>
      <c r="AD572" s="243"/>
      <c r="AE572" s="243"/>
      <c r="AF572" s="243"/>
      <c r="AG572" s="243"/>
      <c r="AH572" s="243"/>
      <c r="AI572" s="243"/>
      <c r="AJ572" s="243"/>
      <c r="AK572" s="243"/>
    </row>
    <row r="573">
      <c r="A573" s="243"/>
      <c r="B573" s="243"/>
      <c r="C573" s="243"/>
      <c r="D573" s="243"/>
      <c r="E573" s="243"/>
      <c r="F573" s="243"/>
      <c r="G573" s="243"/>
      <c r="H573" s="243"/>
      <c r="I573" s="15"/>
      <c r="J573" s="243"/>
      <c r="K573" s="243"/>
      <c r="L573" s="243"/>
      <c r="M573" s="243"/>
      <c r="N573" s="243"/>
      <c r="O573" s="243"/>
      <c r="P573" s="243"/>
      <c r="Q573" s="243"/>
      <c r="R573" s="243"/>
      <c r="S573" s="243"/>
      <c r="T573" s="243"/>
      <c r="U573" s="243"/>
      <c r="V573" s="243"/>
      <c r="W573" s="274"/>
      <c r="X573" s="243"/>
      <c r="Y573" s="243"/>
      <c r="Z573" s="243"/>
      <c r="AA573" s="243"/>
      <c r="AB573" s="243"/>
      <c r="AC573" s="243"/>
      <c r="AD573" s="243"/>
      <c r="AE573" s="243"/>
      <c r="AF573" s="243"/>
      <c r="AG573" s="243"/>
      <c r="AH573" s="243"/>
      <c r="AI573" s="243"/>
      <c r="AJ573" s="243"/>
      <c r="AK573" s="243"/>
    </row>
    <row r="574">
      <c r="A574" s="243"/>
      <c r="B574" s="243"/>
      <c r="C574" s="243"/>
      <c r="D574" s="243"/>
      <c r="E574" s="243"/>
      <c r="F574" s="243"/>
      <c r="G574" s="243"/>
      <c r="H574" s="243"/>
      <c r="I574" s="15"/>
      <c r="J574" s="243"/>
      <c r="K574" s="243"/>
      <c r="L574" s="243"/>
      <c r="M574" s="243"/>
      <c r="N574" s="243"/>
      <c r="O574" s="243"/>
      <c r="P574" s="243"/>
      <c r="Q574" s="243"/>
      <c r="R574" s="243"/>
      <c r="S574" s="243"/>
      <c r="T574" s="243"/>
      <c r="U574" s="243"/>
      <c r="V574" s="243"/>
      <c r="W574" s="274"/>
      <c r="X574" s="243"/>
      <c r="Y574" s="243"/>
      <c r="Z574" s="243"/>
      <c r="AA574" s="243"/>
      <c r="AB574" s="243"/>
      <c r="AC574" s="243"/>
      <c r="AD574" s="243"/>
      <c r="AE574" s="243"/>
      <c r="AF574" s="243"/>
      <c r="AG574" s="243"/>
      <c r="AH574" s="243"/>
      <c r="AI574" s="243"/>
      <c r="AJ574" s="243"/>
      <c r="AK574" s="243"/>
    </row>
    <row r="575">
      <c r="A575" s="243"/>
      <c r="B575" s="243"/>
      <c r="C575" s="243"/>
      <c r="D575" s="243"/>
      <c r="E575" s="243"/>
      <c r="F575" s="243"/>
      <c r="G575" s="243"/>
      <c r="H575" s="243"/>
      <c r="I575" s="15"/>
      <c r="J575" s="243"/>
      <c r="K575" s="243"/>
      <c r="L575" s="243"/>
      <c r="M575" s="243"/>
      <c r="N575" s="243"/>
      <c r="O575" s="243"/>
      <c r="P575" s="243"/>
      <c r="Q575" s="243"/>
      <c r="R575" s="243"/>
      <c r="S575" s="243"/>
      <c r="T575" s="243"/>
      <c r="U575" s="243"/>
      <c r="V575" s="243"/>
      <c r="W575" s="274"/>
      <c r="X575" s="243"/>
      <c r="Y575" s="243"/>
      <c r="Z575" s="243"/>
      <c r="AA575" s="243"/>
      <c r="AB575" s="243"/>
      <c r="AC575" s="243"/>
      <c r="AD575" s="243"/>
      <c r="AE575" s="243"/>
      <c r="AF575" s="243"/>
      <c r="AG575" s="243"/>
      <c r="AH575" s="243"/>
      <c r="AI575" s="243"/>
      <c r="AJ575" s="243"/>
      <c r="AK575" s="243"/>
    </row>
    <row r="576">
      <c r="A576" s="243"/>
      <c r="B576" s="243"/>
      <c r="C576" s="243"/>
      <c r="D576" s="243"/>
      <c r="E576" s="243"/>
      <c r="F576" s="243"/>
      <c r="G576" s="243"/>
      <c r="H576" s="243"/>
      <c r="I576" s="15"/>
      <c r="J576" s="243"/>
      <c r="K576" s="243"/>
      <c r="L576" s="243"/>
      <c r="M576" s="243"/>
      <c r="N576" s="243"/>
      <c r="O576" s="243"/>
      <c r="P576" s="243"/>
      <c r="Q576" s="243"/>
      <c r="R576" s="243"/>
      <c r="S576" s="243"/>
      <c r="T576" s="243"/>
      <c r="U576" s="243"/>
      <c r="V576" s="243"/>
      <c r="W576" s="274"/>
      <c r="X576" s="243"/>
      <c r="Y576" s="243"/>
      <c r="Z576" s="243"/>
      <c r="AA576" s="243"/>
      <c r="AB576" s="243"/>
      <c r="AC576" s="243"/>
      <c r="AD576" s="243"/>
      <c r="AE576" s="243"/>
      <c r="AF576" s="243"/>
      <c r="AG576" s="243"/>
      <c r="AH576" s="243"/>
      <c r="AI576" s="243"/>
      <c r="AJ576" s="243"/>
      <c r="AK576" s="243"/>
    </row>
    <row r="577">
      <c r="A577" s="243"/>
      <c r="B577" s="243"/>
      <c r="C577" s="243"/>
      <c r="D577" s="243"/>
      <c r="E577" s="243"/>
      <c r="F577" s="243"/>
      <c r="G577" s="243"/>
      <c r="H577" s="243"/>
      <c r="I577" s="15"/>
      <c r="J577" s="243"/>
      <c r="K577" s="243"/>
      <c r="L577" s="243"/>
      <c r="M577" s="243"/>
      <c r="N577" s="243"/>
      <c r="O577" s="243"/>
      <c r="P577" s="243"/>
      <c r="Q577" s="243"/>
      <c r="R577" s="243"/>
      <c r="S577" s="243"/>
      <c r="T577" s="243"/>
      <c r="U577" s="243"/>
      <c r="V577" s="243"/>
      <c r="W577" s="274"/>
      <c r="X577" s="243"/>
      <c r="Y577" s="243"/>
      <c r="Z577" s="243"/>
      <c r="AA577" s="243"/>
      <c r="AB577" s="243"/>
      <c r="AC577" s="243"/>
      <c r="AD577" s="243"/>
      <c r="AE577" s="243"/>
      <c r="AF577" s="243"/>
      <c r="AG577" s="243"/>
      <c r="AH577" s="243"/>
      <c r="AI577" s="243"/>
      <c r="AJ577" s="243"/>
      <c r="AK577" s="243"/>
    </row>
    <row r="578">
      <c r="A578" s="243"/>
      <c r="B578" s="243"/>
      <c r="C578" s="243"/>
      <c r="D578" s="243"/>
      <c r="E578" s="243"/>
      <c r="F578" s="243"/>
      <c r="G578" s="243"/>
      <c r="H578" s="243"/>
      <c r="I578" s="15"/>
      <c r="J578" s="243"/>
      <c r="K578" s="243"/>
      <c r="L578" s="243"/>
      <c r="M578" s="243"/>
      <c r="N578" s="243"/>
      <c r="O578" s="243"/>
      <c r="P578" s="243"/>
      <c r="Q578" s="243"/>
      <c r="R578" s="243"/>
      <c r="S578" s="243"/>
      <c r="T578" s="243"/>
      <c r="U578" s="243"/>
      <c r="V578" s="243"/>
      <c r="W578" s="274"/>
      <c r="X578" s="243"/>
      <c r="Y578" s="243"/>
      <c r="Z578" s="243"/>
      <c r="AA578" s="243"/>
      <c r="AB578" s="243"/>
      <c r="AC578" s="243"/>
      <c r="AD578" s="243"/>
      <c r="AE578" s="243"/>
      <c r="AF578" s="243"/>
      <c r="AG578" s="243"/>
      <c r="AH578" s="243"/>
      <c r="AI578" s="243"/>
      <c r="AJ578" s="243"/>
      <c r="AK578" s="243"/>
    </row>
    <row r="579">
      <c r="A579" s="243"/>
      <c r="B579" s="243"/>
      <c r="C579" s="243"/>
      <c r="D579" s="243"/>
      <c r="E579" s="243"/>
      <c r="F579" s="243"/>
      <c r="G579" s="243"/>
      <c r="H579" s="243"/>
      <c r="I579" s="15"/>
      <c r="J579" s="243"/>
      <c r="K579" s="243"/>
      <c r="L579" s="243"/>
      <c r="M579" s="243"/>
      <c r="N579" s="243"/>
      <c r="O579" s="243"/>
      <c r="P579" s="243"/>
      <c r="Q579" s="243"/>
      <c r="R579" s="243"/>
      <c r="S579" s="243"/>
      <c r="T579" s="243"/>
      <c r="U579" s="243"/>
      <c r="V579" s="243"/>
      <c r="W579" s="274"/>
      <c r="X579" s="243"/>
      <c r="Y579" s="243"/>
      <c r="Z579" s="243"/>
      <c r="AA579" s="243"/>
      <c r="AB579" s="243"/>
      <c r="AC579" s="243"/>
      <c r="AD579" s="243"/>
      <c r="AE579" s="243"/>
      <c r="AF579" s="243"/>
      <c r="AG579" s="243"/>
      <c r="AH579" s="243"/>
      <c r="AI579" s="243"/>
      <c r="AJ579" s="243"/>
      <c r="AK579" s="243"/>
    </row>
    <row r="580">
      <c r="A580" s="243"/>
      <c r="B580" s="243"/>
      <c r="C580" s="243"/>
      <c r="D580" s="243"/>
      <c r="E580" s="243"/>
      <c r="F580" s="243"/>
      <c r="G580" s="243"/>
      <c r="H580" s="243"/>
      <c r="I580" s="15"/>
      <c r="J580" s="243"/>
      <c r="K580" s="243"/>
      <c r="L580" s="243"/>
      <c r="M580" s="243"/>
      <c r="N580" s="243"/>
      <c r="O580" s="243"/>
      <c r="P580" s="243"/>
      <c r="Q580" s="243"/>
      <c r="R580" s="243"/>
      <c r="S580" s="243"/>
      <c r="T580" s="243"/>
      <c r="U580" s="243"/>
      <c r="V580" s="243"/>
      <c r="W580" s="274"/>
      <c r="X580" s="243"/>
      <c r="Y580" s="243"/>
      <c r="Z580" s="243"/>
      <c r="AA580" s="243"/>
      <c r="AB580" s="243"/>
      <c r="AC580" s="243"/>
      <c r="AD580" s="243"/>
      <c r="AE580" s="243"/>
      <c r="AF580" s="243"/>
      <c r="AG580" s="243"/>
      <c r="AH580" s="243"/>
      <c r="AI580" s="243"/>
      <c r="AJ580" s="243"/>
      <c r="AK580" s="243"/>
    </row>
    <row r="581">
      <c r="A581" s="243"/>
      <c r="B581" s="243"/>
      <c r="C581" s="243"/>
      <c r="D581" s="243"/>
      <c r="E581" s="243"/>
      <c r="F581" s="243"/>
      <c r="G581" s="243"/>
      <c r="H581" s="243"/>
      <c r="I581" s="15"/>
      <c r="J581" s="243"/>
      <c r="K581" s="243"/>
      <c r="L581" s="243"/>
      <c r="M581" s="243"/>
      <c r="N581" s="243"/>
      <c r="O581" s="243"/>
      <c r="P581" s="243"/>
      <c r="Q581" s="243"/>
      <c r="R581" s="243"/>
      <c r="S581" s="243"/>
      <c r="T581" s="243"/>
      <c r="U581" s="243"/>
      <c r="V581" s="243"/>
      <c r="W581" s="274"/>
      <c r="X581" s="243"/>
      <c r="Y581" s="243"/>
      <c r="Z581" s="243"/>
      <c r="AA581" s="243"/>
      <c r="AB581" s="243"/>
      <c r="AC581" s="243"/>
      <c r="AD581" s="243"/>
      <c r="AE581" s="243"/>
      <c r="AF581" s="243"/>
      <c r="AG581" s="243"/>
      <c r="AH581" s="243"/>
      <c r="AI581" s="243"/>
      <c r="AJ581" s="243"/>
      <c r="AK581" s="243"/>
    </row>
    <row r="582">
      <c r="A582" s="243"/>
      <c r="B582" s="243"/>
      <c r="C582" s="243"/>
      <c r="D582" s="243"/>
      <c r="E582" s="243"/>
      <c r="F582" s="243"/>
      <c r="G582" s="243"/>
      <c r="H582" s="243"/>
      <c r="I582" s="15"/>
      <c r="J582" s="243"/>
      <c r="K582" s="243"/>
      <c r="L582" s="243"/>
      <c r="M582" s="243"/>
      <c r="N582" s="243"/>
      <c r="O582" s="243"/>
      <c r="P582" s="243"/>
      <c r="Q582" s="243"/>
      <c r="R582" s="243"/>
      <c r="S582" s="243"/>
      <c r="T582" s="243"/>
      <c r="U582" s="243"/>
      <c r="V582" s="243"/>
      <c r="W582" s="274"/>
      <c r="X582" s="243"/>
      <c r="Y582" s="243"/>
      <c r="Z582" s="243"/>
      <c r="AA582" s="243"/>
      <c r="AB582" s="243"/>
      <c r="AC582" s="243"/>
      <c r="AD582" s="243"/>
      <c r="AE582" s="243"/>
      <c r="AF582" s="243"/>
      <c r="AG582" s="243"/>
      <c r="AH582" s="243"/>
      <c r="AI582" s="243"/>
      <c r="AJ582" s="243"/>
      <c r="AK582" s="243"/>
    </row>
    <row r="583">
      <c r="A583" s="243"/>
      <c r="B583" s="243"/>
      <c r="C583" s="243"/>
      <c r="D583" s="243"/>
      <c r="E583" s="243"/>
      <c r="F583" s="243"/>
      <c r="G583" s="243"/>
      <c r="H583" s="243"/>
      <c r="I583" s="15"/>
      <c r="J583" s="243"/>
      <c r="K583" s="243"/>
      <c r="L583" s="243"/>
      <c r="M583" s="243"/>
      <c r="N583" s="243"/>
      <c r="O583" s="243"/>
      <c r="P583" s="243"/>
      <c r="Q583" s="243"/>
      <c r="R583" s="243"/>
      <c r="S583" s="243"/>
      <c r="T583" s="243"/>
      <c r="U583" s="243"/>
      <c r="V583" s="243"/>
      <c r="W583" s="274"/>
      <c r="X583" s="243"/>
      <c r="Y583" s="243"/>
      <c r="Z583" s="243"/>
      <c r="AA583" s="243"/>
      <c r="AB583" s="243"/>
      <c r="AC583" s="243"/>
      <c r="AD583" s="243"/>
      <c r="AE583" s="243"/>
      <c r="AF583" s="243"/>
      <c r="AG583" s="243"/>
      <c r="AH583" s="243"/>
      <c r="AI583" s="243"/>
      <c r="AJ583" s="243"/>
      <c r="AK583" s="243"/>
    </row>
    <row r="584">
      <c r="A584" s="243"/>
      <c r="B584" s="243"/>
      <c r="C584" s="243"/>
      <c r="D584" s="243"/>
      <c r="E584" s="243"/>
      <c r="F584" s="243"/>
      <c r="G584" s="243"/>
      <c r="H584" s="243"/>
      <c r="I584" s="15"/>
      <c r="J584" s="243"/>
      <c r="K584" s="243"/>
      <c r="L584" s="243"/>
      <c r="M584" s="243"/>
      <c r="N584" s="243"/>
      <c r="O584" s="243"/>
      <c r="P584" s="243"/>
      <c r="Q584" s="243"/>
      <c r="R584" s="243"/>
      <c r="S584" s="243"/>
      <c r="T584" s="243"/>
      <c r="U584" s="243"/>
      <c r="V584" s="243"/>
      <c r="W584" s="274"/>
      <c r="X584" s="243"/>
      <c r="Y584" s="243"/>
      <c r="Z584" s="243"/>
      <c r="AA584" s="243"/>
      <c r="AB584" s="243"/>
      <c r="AC584" s="243"/>
      <c r="AD584" s="243"/>
      <c r="AE584" s="243"/>
      <c r="AF584" s="243"/>
      <c r="AG584" s="243"/>
      <c r="AH584" s="243"/>
      <c r="AI584" s="243"/>
      <c r="AJ584" s="243"/>
      <c r="AK584" s="243"/>
    </row>
    <row r="585">
      <c r="A585" s="243"/>
      <c r="B585" s="243"/>
      <c r="C585" s="243"/>
      <c r="D585" s="243"/>
      <c r="E585" s="243"/>
      <c r="F585" s="243"/>
      <c r="G585" s="243"/>
      <c r="H585" s="243"/>
      <c r="I585" s="15"/>
      <c r="J585" s="243"/>
      <c r="K585" s="243"/>
      <c r="L585" s="243"/>
      <c r="M585" s="243"/>
      <c r="N585" s="243"/>
      <c r="O585" s="243"/>
      <c r="P585" s="243"/>
      <c r="Q585" s="243"/>
      <c r="R585" s="243"/>
      <c r="S585" s="243"/>
      <c r="T585" s="243"/>
      <c r="U585" s="243"/>
      <c r="V585" s="243"/>
      <c r="W585" s="274"/>
      <c r="X585" s="243"/>
      <c r="Y585" s="243"/>
      <c r="Z585" s="243"/>
      <c r="AA585" s="243"/>
      <c r="AB585" s="243"/>
      <c r="AC585" s="243"/>
      <c r="AD585" s="243"/>
      <c r="AE585" s="243"/>
      <c r="AF585" s="243"/>
      <c r="AG585" s="243"/>
      <c r="AH585" s="243"/>
      <c r="AI585" s="243"/>
      <c r="AJ585" s="243"/>
      <c r="AK585" s="243"/>
    </row>
    <row r="586">
      <c r="A586" s="243"/>
      <c r="B586" s="243"/>
      <c r="C586" s="243"/>
      <c r="D586" s="243"/>
      <c r="E586" s="243"/>
      <c r="F586" s="243"/>
      <c r="G586" s="243"/>
      <c r="H586" s="243"/>
      <c r="I586" s="15"/>
      <c r="J586" s="243"/>
      <c r="K586" s="243"/>
      <c r="L586" s="243"/>
      <c r="M586" s="243"/>
      <c r="N586" s="243"/>
      <c r="O586" s="243"/>
      <c r="P586" s="243"/>
      <c r="Q586" s="243"/>
      <c r="R586" s="243"/>
      <c r="S586" s="243"/>
      <c r="T586" s="243"/>
      <c r="U586" s="243"/>
      <c r="V586" s="243"/>
      <c r="W586" s="274"/>
      <c r="X586" s="243"/>
      <c r="Y586" s="243"/>
      <c r="Z586" s="243"/>
      <c r="AA586" s="243"/>
      <c r="AB586" s="243"/>
      <c r="AC586" s="243"/>
      <c r="AD586" s="243"/>
      <c r="AE586" s="243"/>
      <c r="AF586" s="243"/>
      <c r="AG586" s="243"/>
      <c r="AH586" s="243"/>
      <c r="AI586" s="243"/>
      <c r="AJ586" s="243"/>
      <c r="AK586" s="243"/>
    </row>
    <row r="587">
      <c r="A587" s="243"/>
      <c r="B587" s="243"/>
      <c r="C587" s="243"/>
      <c r="D587" s="243"/>
      <c r="E587" s="243"/>
      <c r="F587" s="243"/>
      <c r="G587" s="243"/>
      <c r="H587" s="243"/>
      <c r="I587" s="15"/>
      <c r="J587" s="243"/>
      <c r="K587" s="243"/>
      <c r="L587" s="243"/>
      <c r="M587" s="243"/>
      <c r="N587" s="243"/>
      <c r="O587" s="243"/>
      <c r="P587" s="243"/>
      <c r="Q587" s="243"/>
      <c r="R587" s="243"/>
      <c r="S587" s="243"/>
      <c r="T587" s="243"/>
      <c r="U587" s="243"/>
      <c r="V587" s="243"/>
      <c r="W587" s="274"/>
      <c r="X587" s="243"/>
      <c r="Y587" s="243"/>
      <c r="Z587" s="243"/>
      <c r="AA587" s="243"/>
      <c r="AB587" s="243"/>
      <c r="AC587" s="243"/>
      <c r="AD587" s="243"/>
      <c r="AE587" s="243"/>
      <c r="AF587" s="243"/>
      <c r="AG587" s="243"/>
      <c r="AH587" s="243"/>
      <c r="AI587" s="243"/>
      <c r="AJ587" s="243"/>
      <c r="AK587" s="243"/>
    </row>
    <row r="588">
      <c r="A588" s="243"/>
      <c r="B588" s="243"/>
      <c r="C588" s="243"/>
      <c r="D588" s="243"/>
      <c r="E588" s="243"/>
      <c r="F588" s="243"/>
      <c r="G588" s="243"/>
      <c r="H588" s="243"/>
      <c r="I588" s="15"/>
      <c r="J588" s="243"/>
      <c r="K588" s="243"/>
      <c r="L588" s="243"/>
      <c r="M588" s="243"/>
      <c r="N588" s="243"/>
      <c r="O588" s="243"/>
      <c r="P588" s="243"/>
      <c r="Q588" s="243"/>
      <c r="R588" s="243"/>
      <c r="S588" s="243"/>
      <c r="T588" s="243"/>
      <c r="U588" s="243"/>
      <c r="V588" s="243"/>
      <c r="W588" s="274"/>
      <c r="X588" s="243"/>
      <c r="Y588" s="243"/>
      <c r="Z588" s="243"/>
      <c r="AA588" s="243"/>
      <c r="AB588" s="243"/>
      <c r="AC588" s="243"/>
      <c r="AD588" s="243"/>
      <c r="AE588" s="243"/>
      <c r="AF588" s="243"/>
      <c r="AG588" s="243"/>
      <c r="AH588" s="243"/>
      <c r="AI588" s="243"/>
      <c r="AJ588" s="243"/>
      <c r="AK588" s="243"/>
    </row>
    <row r="589">
      <c r="A589" s="243"/>
      <c r="B589" s="243"/>
      <c r="C589" s="243"/>
      <c r="D589" s="243"/>
      <c r="E589" s="243"/>
      <c r="F589" s="243"/>
      <c r="G589" s="243"/>
      <c r="H589" s="243"/>
      <c r="I589" s="15"/>
      <c r="J589" s="243"/>
      <c r="K589" s="243"/>
      <c r="L589" s="243"/>
      <c r="M589" s="243"/>
      <c r="N589" s="243"/>
      <c r="O589" s="243"/>
      <c r="P589" s="243"/>
      <c r="Q589" s="243"/>
      <c r="R589" s="243"/>
      <c r="S589" s="243"/>
      <c r="T589" s="243"/>
      <c r="U589" s="243"/>
      <c r="V589" s="243"/>
      <c r="W589" s="274"/>
      <c r="X589" s="243"/>
      <c r="Y589" s="243"/>
      <c r="Z589" s="243"/>
      <c r="AA589" s="243"/>
      <c r="AB589" s="243"/>
      <c r="AC589" s="243"/>
      <c r="AD589" s="243"/>
      <c r="AE589" s="243"/>
      <c r="AF589" s="243"/>
      <c r="AG589" s="243"/>
      <c r="AH589" s="243"/>
      <c r="AI589" s="243"/>
      <c r="AJ589" s="243"/>
      <c r="AK589" s="243"/>
    </row>
    <row r="590">
      <c r="A590" s="243"/>
      <c r="B590" s="243"/>
      <c r="C590" s="243"/>
      <c r="D590" s="243"/>
      <c r="E590" s="243"/>
      <c r="F590" s="243"/>
      <c r="G590" s="243"/>
      <c r="H590" s="243"/>
      <c r="I590" s="15"/>
      <c r="J590" s="243"/>
      <c r="K590" s="243"/>
      <c r="L590" s="243"/>
      <c r="M590" s="243"/>
      <c r="N590" s="243"/>
      <c r="O590" s="243"/>
      <c r="P590" s="243"/>
      <c r="Q590" s="243"/>
      <c r="R590" s="243"/>
      <c r="S590" s="243"/>
      <c r="T590" s="243"/>
      <c r="U590" s="243"/>
      <c r="V590" s="243"/>
      <c r="W590" s="274"/>
      <c r="X590" s="243"/>
      <c r="Y590" s="243"/>
      <c r="Z590" s="243"/>
      <c r="AA590" s="243"/>
      <c r="AB590" s="243"/>
      <c r="AC590" s="243"/>
      <c r="AD590" s="243"/>
      <c r="AE590" s="243"/>
      <c r="AF590" s="243"/>
      <c r="AG590" s="243"/>
      <c r="AH590" s="243"/>
      <c r="AI590" s="243"/>
      <c r="AJ590" s="243"/>
      <c r="AK590" s="243"/>
    </row>
    <row r="591">
      <c r="A591" s="243"/>
      <c r="B591" s="243"/>
      <c r="C591" s="243"/>
      <c r="D591" s="243"/>
      <c r="E591" s="243"/>
      <c r="F591" s="243"/>
      <c r="G591" s="243"/>
      <c r="H591" s="243"/>
      <c r="I591" s="15"/>
      <c r="J591" s="243"/>
      <c r="K591" s="243"/>
      <c r="L591" s="243"/>
      <c r="M591" s="243"/>
      <c r="N591" s="243"/>
      <c r="O591" s="243"/>
      <c r="P591" s="243"/>
      <c r="Q591" s="243"/>
      <c r="R591" s="243"/>
      <c r="S591" s="243"/>
      <c r="T591" s="243"/>
      <c r="U591" s="243"/>
      <c r="V591" s="243"/>
      <c r="W591" s="274"/>
      <c r="X591" s="243"/>
      <c r="Y591" s="243"/>
      <c r="Z591" s="243"/>
      <c r="AA591" s="243"/>
      <c r="AB591" s="243"/>
      <c r="AC591" s="243"/>
      <c r="AD591" s="243"/>
      <c r="AE591" s="243"/>
      <c r="AF591" s="243"/>
      <c r="AG591" s="243"/>
      <c r="AH591" s="243"/>
      <c r="AI591" s="243"/>
      <c r="AJ591" s="243"/>
      <c r="AK591" s="243"/>
    </row>
    <row r="592">
      <c r="A592" s="243"/>
      <c r="B592" s="243"/>
      <c r="C592" s="243"/>
      <c r="D592" s="243"/>
      <c r="E592" s="243"/>
      <c r="F592" s="243"/>
      <c r="G592" s="243"/>
      <c r="H592" s="243"/>
      <c r="I592" s="15"/>
      <c r="J592" s="243"/>
      <c r="K592" s="243"/>
      <c r="L592" s="243"/>
      <c r="M592" s="243"/>
      <c r="N592" s="243"/>
      <c r="O592" s="243"/>
      <c r="P592" s="243"/>
      <c r="Q592" s="243"/>
      <c r="R592" s="243"/>
      <c r="S592" s="243"/>
      <c r="T592" s="243"/>
      <c r="U592" s="243"/>
      <c r="V592" s="243"/>
      <c r="W592" s="274"/>
      <c r="X592" s="243"/>
      <c r="Y592" s="243"/>
      <c r="Z592" s="243"/>
      <c r="AA592" s="243"/>
      <c r="AB592" s="243"/>
      <c r="AC592" s="243"/>
      <c r="AD592" s="243"/>
      <c r="AE592" s="243"/>
      <c r="AF592" s="243"/>
      <c r="AG592" s="243"/>
      <c r="AH592" s="243"/>
      <c r="AI592" s="243"/>
      <c r="AJ592" s="243"/>
      <c r="AK592" s="243"/>
    </row>
    <row r="593">
      <c r="A593" s="243"/>
      <c r="B593" s="243"/>
      <c r="C593" s="243"/>
      <c r="D593" s="243"/>
      <c r="E593" s="243"/>
      <c r="F593" s="243"/>
      <c r="G593" s="243"/>
      <c r="H593" s="243"/>
      <c r="I593" s="15"/>
      <c r="J593" s="243"/>
      <c r="K593" s="243"/>
      <c r="L593" s="243"/>
      <c r="M593" s="243"/>
      <c r="N593" s="243"/>
      <c r="O593" s="243"/>
      <c r="P593" s="243"/>
      <c r="Q593" s="243"/>
      <c r="R593" s="243"/>
      <c r="S593" s="243"/>
      <c r="T593" s="243"/>
      <c r="U593" s="243"/>
      <c r="V593" s="243"/>
      <c r="W593" s="274"/>
      <c r="X593" s="243"/>
      <c r="Y593" s="243"/>
      <c r="Z593" s="243"/>
      <c r="AA593" s="243"/>
      <c r="AB593" s="243"/>
      <c r="AC593" s="243"/>
      <c r="AD593" s="243"/>
      <c r="AE593" s="243"/>
      <c r="AF593" s="243"/>
      <c r="AG593" s="243"/>
      <c r="AH593" s="243"/>
      <c r="AI593" s="243"/>
      <c r="AJ593" s="243"/>
      <c r="AK593" s="243"/>
    </row>
    <row r="594">
      <c r="A594" s="243"/>
      <c r="B594" s="243"/>
      <c r="C594" s="243"/>
      <c r="D594" s="243"/>
      <c r="E594" s="243"/>
      <c r="F594" s="243"/>
      <c r="G594" s="243"/>
      <c r="H594" s="243"/>
      <c r="I594" s="15"/>
      <c r="J594" s="243"/>
      <c r="K594" s="243"/>
      <c r="L594" s="243"/>
      <c r="M594" s="243"/>
      <c r="N594" s="243"/>
      <c r="O594" s="243"/>
      <c r="P594" s="243"/>
      <c r="Q594" s="243"/>
      <c r="R594" s="243"/>
      <c r="S594" s="243"/>
      <c r="T594" s="243"/>
      <c r="U594" s="243"/>
      <c r="V594" s="243"/>
      <c r="W594" s="274"/>
      <c r="X594" s="243"/>
      <c r="Y594" s="243"/>
      <c r="Z594" s="243"/>
      <c r="AA594" s="243"/>
      <c r="AB594" s="243"/>
      <c r="AC594" s="243"/>
      <c r="AD594" s="243"/>
      <c r="AE594" s="243"/>
      <c r="AF594" s="243"/>
      <c r="AG594" s="243"/>
      <c r="AH594" s="243"/>
      <c r="AI594" s="243"/>
      <c r="AJ594" s="243"/>
      <c r="AK594" s="243"/>
    </row>
    <row r="595">
      <c r="A595" s="243"/>
      <c r="B595" s="243"/>
      <c r="C595" s="243"/>
      <c r="D595" s="243"/>
      <c r="E595" s="243"/>
      <c r="F595" s="243"/>
      <c r="G595" s="243"/>
      <c r="H595" s="243"/>
      <c r="I595" s="15"/>
      <c r="J595" s="243"/>
      <c r="K595" s="243"/>
      <c r="L595" s="243"/>
      <c r="M595" s="243"/>
      <c r="N595" s="243"/>
      <c r="O595" s="243"/>
      <c r="P595" s="243"/>
      <c r="Q595" s="243"/>
      <c r="R595" s="243"/>
      <c r="S595" s="243"/>
      <c r="T595" s="243"/>
      <c r="U595" s="243"/>
      <c r="V595" s="243"/>
      <c r="W595" s="274"/>
      <c r="X595" s="243"/>
      <c r="Y595" s="243"/>
      <c r="Z595" s="243"/>
      <c r="AA595" s="243"/>
      <c r="AB595" s="243"/>
      <c r="AC595" s="243"/>
      <c r="AD595" s="243"/>
      <c r="AE595" s="243"/>
      <c r="AF595" s="243"/>
      <c r="AG595" s="243"/>
      <c r="AH595" s="243"/>
      <c r="AI595" s="243"/>
      <c r="AJ595" s="243"/>
      <c r="AK595" s="243"/>
    </row>
    <row r="596">
      <c r="A596" s="243"/>
      <c r="B596" s="243"/>
      <c r="C596" s="243"/>
      <c r="D596" s="243"/>
      <c r="E596" s="243"/>
      <c r="F596" s="243"/>
      <c r="G596" s="243"/>
      <c r="H596" s="243"/>
      <c r="I596" s="15"/>
      <c r="J596" s="243"/>
      <c r="K596" s="243"/>
      <c r="L596" s="243"/>
      <c r="M596" s="243"/>
      <c r="N596" s="243"/>
      <c r="O596" s="243"/>
      <c r="P596" s="243"/>
      <c r="Q596" s="243"/>
      <c r="R596" s="243"/>
      <c r="S596" s="243"/>
      <c r="T596" s="243"/>
      <c r="U596" s="243"/>
      <c r="V596" s="243"/>
      <c r="W596" s="274"/>
      <c r="X596" s="243"/>
      <c r="Y596" s="243"/>
      <c r="Z596" s="243"/>
      <c r="AA596" s="243"/>
      <c r="AB596" s="243"/>
      <c r="AC596" s="243"/>
      <c r="AD596" s="243"/>
      <c r="AE596" s="243"/>
      <c r="AF596" s="243"/>
      <c r="AG596" s="243"/>
      <c r="AH596" s="243"/>
      <c r="AI596" s="243"/>
      <c r="AJ596" s="243"/>
      <c r="AK596" s="243"/>
    </row>
    <row r="597">
      <c r="A597" s="243"/>
      <c r="B597" s="243"/>
      <c r="C597" s="243"/>
      <c r="D597" s="243"/>
      <c r="E597" s="243"/>
      <c r="F597" s="243"/>
      <c r="G597" s="243"/>
      <c r="H597" s="243"/>
      <c r="I597" s="15"/>
      <c r="J597" s="243"/>
      <c r="K597" s="243"/>
      <c r="L597" s="243"/>
      <c r="M597" s="243"/>
      <c r="N597" s="243"/>
      <c r="O597" s="243"/>
      <c r="P597" s="243"/>
      <c r="Q597" s="243"/>
      <c r="R597" s="243"/>
      <c r="S597" s="243"/>
      <c r="T597" s="243"/>
      <c r="U597" s="243"/>
      <c r="V597" s="243"/>
      <c r="W597" s="274"/>
      <c r="X597" s="243"/>
      <c r="Y597" s="243"/>
      <c r="Z597" s="243"/>
      <c r="AA597" s="243"/>
      <c r="AB597" s="243"/>
      <c r="AC597" s="243"/>
      <c r="AD597" s="243"/>
      <c r="AE597" s="243"/>
      <c r="AF597" s="243"/>
      <c r="AG597" s="243"/>
      <c r="AH597" s="243"/>
      <c r="AI597" s="243"/>
      <c r="AJ597" s="243"/>
      <c r="AK597" s="243"/>
    </row>
    <row r="598">
      <c r="A598" s="243"/>
      <c r="B598" s="243"/>
      <c r="C598" s="243"/>
      <c r="D598" s="243"/>
      <c r="E598" s="243"/>
      <c r="F598" s="243"/>
      <c r="G598" s="243"/>
      <c r="H598" s="243"/>
      <c r="I598" s="15"/>
      <c r="J598" s="243"/>
      <c r="K598" s="243"/>
      <c r="L598" s="243"/>
      <c r="M598" s="243"/>
      <c r="N598" s="243"/>
      <c r="O598" s="243"/>
      <c r="P598" s="243"/>
      <c r="Q598" s="243"/>
      <c r="R598" s="243"/>
      <c r="S598" s="243"/>
      <c r="T598" s="243"/>
      <c r="U598" s="243"/>
      <c r="V598" s="243"/>
      <c r="W598" s="274"/>
      <c r="X598" s="243"/>
      <c r="Y598" s="243"/>
      <c r="Z598" s="243"/>
      <c r="AA598" s="243"/>
      <c r="AB598" s="243"/>
      <c r="AC598" s="243"/>
      <c r="AD598" s="243"/>
      <c r="AE598" s="243"/>
      <c r="AF598" s="243"/>
      <c r="AG598" s="243"/>
      <c r="AH598" s="243"/>
      <c r="AI598" s="243"/>
      <c r="AJ598" s="243"/>
      <c r="AK598" s="243"/>
    </row>
    <row r="599">
      <c r="A599" s="243"/>
      <c r="B599" s="243"/>
      <c r="C599" s="243"/>
      <c r="D599" s="243"/>
      <c r="E599" s="243"/>
      <c r="F599" s="243"/>
      <c r="G599" s="243"/>
      <c r="H599" s="243"/>
      <c r="I599" s="15"/>
      <c r="J599" s="243"/>
      <c r="K599" s="243"/>
      <c r="L599" s="243"/>
      <c r="M599" s="243"/>
      <c r="N599" s="243"/>
      <c r="O599" s="243"/>
      <c r="P599" s="243"/>
      <c r="Q599" s="243"/>
      <c r="R599" s="243"/>
      <c r="S599" s="243"/>
      <c r="T599" s="243"/>
      <c r="U599" s="243"/>
      <c r="V599" s="243"/>
      <c r="W599" s="274"/>
      <c r="X599" s="243"/>
      <c r="Y599" s="243"/>
      <c r="Z599" s="243"/>
      <c r="AA599" s="243"/>
      <c r="AB599" s="243"/>
      <c r="AC599" s="243"/>
      <c r="AD599" s="243"/>
      <c r="AE599" s="243"/>
      <c r="AF599" s="243"/>
      <c r="AG599" s="243"/>
      <c r="AH599" s="243"/>
      <c r="AI599" s="243"/>
      <c r="AJ599" s="243"/>
      <c r="AK599" s="243"/>
    </row>
    <row r="600">
      <c r="A600" s="243"/>
      <c r="B600" s="243"/>
      <c r="C600" s="243"/>
      <c r="D600" s="243"/>
      <c r="E600" s="243"/>
      <c r="F600" s="243"/>
      <c r="G600" s="243"/>
      <c r="H600" s="243"/>
      <c r="I600" s="15"/>
      <c r="J600" s="243"/>
      <c r="K600" s="243"/>
      <c r="L600" s="243"/>
      <c r="M600" s="243"/>
      <c r="N600" s="243"/>
      <c r="O600" s="243"/>
      <c r="P600" s="243"/>
      <c r="Q600" s="243"/>
      <c r="R600" s="243"/>
      <c r="S600" s="243"/>
      <c r="T600" s="243"/>
      <c r="U600" s="243"/>
      <c r="V600" s="243"/>
      <c r="W600" s="274"/>
      <c r="X600" s="243"/>
      <c r="Y600" s="243"/>
      <c r="Z600" s="243"/>
      <c r="AA600" s="243"/>
      <c r="AB600" s="243"/>
      <c r="AC600" s="243"/>
      <c r="AD600" s="243"/>
      <c r="AE600" s="243"/>
      <c r="AF600" s="243"/>
      <c r="AG600" s="243"/>
      <c r="AH600" s="243"/>
      <c r="AI600" s="243"/>
      <c r="AJ600" s="243"/>
      <c r="AK600" s="243"/>
    </row>
    <row r="601">
      <c r="A601" s="243"/>
      <c r="B601" s="243"/>
      <c r="C601" s="243"/>
      <c r="D601" s="243"/>
      <c r="E601" s="243"/>
      <c r="F601" s="243"/>
      <c r="G601" s="243"/>
      <c r="H601" s="243"/>
      <c r="I601" s="15"/>
      <c r="J601" s="243"/>
      <c r="K601" s="243"/>
      <c r="L601" s="243"/>
      <c r="M601" s="243"/>
      <c r="N601" s="243"/>
      <c r="O601" s="243"/>
      <c r="P601" s="243"/>
      <c r="Q601" s="243"/>
      <c r="R601" s="243"/>
      <c r="S601" s="243"/>
      <c r="T601" s="243"/>
      <c r="U601" s="243"/>
      <c r="V601" s="243"/>
      <c r="W601" s="274"/>
      <c r="X601" s="243"/>
      <c r="Y601" s="243"/>
      <c r="Z601" s="243"/>
      <c r="AA601" s="243"/>
      <c r="AB601" s="243"/>
      <c r="AC601" s="243"/>
      <c r="AD601" s="243"/>
      <c r="AE601" s="243"/>
      <c r="AF601" s="243"/>
      <c r="AG601" s="243"/>
      <c r="AH601" s="243"/>
      <c r="AI601" s="243"/>
      <c r="AJ601" s="243"/>
      <c r="AK601" s="243"/>
    </row>
    <row r="602">
      <c r="A602" s="243"/>
      <c r="B602" s="243"/>
      <c r="C602" s="243"/>
      <c r="D602" s="243"/>
      <c r="E602" s="243"/>
      <c r="F602" s="243"/>
      <c r="G602" s="243"/>
      <c r="H602" s="243"/>
      <c r="I602" s="15"/>
      <c r="J602" s="243"/>
      <c r="K602" s="243"/>
      <c r="L602" s="243"/>
      <c r="M602" s="243"/>
      <c r="N602" s="243"/>
      <c r="O602" s="243"/>
      <c r="P602" s="243"/>
      <c r="Q602" s="243"/>
      <c r="R602" s="243"/>
      <c r="S602" s="243"/>
      <c r="T602" s="243"/>
      <c r="U602" s="243"/>
      <c r="V602" s="243"/>
      <c r="W602" s="274"/>
      <c r="X602" s="243"/>
      <c r="Y602" s="243"/>
      <c r="Z602" s="243"/>
      <c r="AA602" s="243"/>
      <c r="AB602" s="243"/>
      <c r="AC602" s="243"/>
      <c r="AD602" s="243"/>
      <c r="AE602" s="243"/>
      <c r="AF602" s="243"/>
      <c r="AG602" s="243"/>
      <c r="AH602" s="243"/>
      <c r="AI602" s="243"/>
      <c r="AJ602" s="243"/>
      <c r="AK602" s="243"/>
    </row>
    <row r="603">
      <c r="A603" s="243"/>
      <c r="B603" s="243"/>
      <c r="C603" s="243"/>
      <c r="D603" s="243"/>
      <c r="E603" s="243"/>
      <c r="F603" s="243"/>
      <c r="G603" s="243"/>
      <c r="H603" s="243"/>
      <c r="I603" s="15"/>
      <c r="J603" s="243"/>
      <c r="K603" s="243"/>
      <c r="L603" s="243"/>
      <c r="M603" s="243"/>
      <c r="N603" s="243"/>
      <c r="O603" s="243"/>
      <c r="P603" s="243"/>
      <c r="Q603" s="243"/>
      <c r="R603" s="243"/>
      <c r="S603" s="243"/>
      <c r="T603" s="243"/>
      <c r="U603" s="243"/>
      <c r="V603" s="243"/>
      <c r="W603" s="274"/>
      <c r="X603" s="243"/>
      <c r="Y603" s="243"/>
      <c r="Z603" s="243"/>
      <c r="AA603" s="243"/>
      <c r="AB603" s="243"/>
      <c r="AC603" s="243"/>
      <c r="AD603" s="243"/>
      <c r="AE603" s="243"/>
      <c r="AF603" s="243"/>
      <c r="AG603" s="243"/>
      <c r="AH603" s="243"/>
      <c r="AI603" s="243"/>
      <c r="AJ603" s="243"/>
      <c r="AK603" s="243"/>
    </row>
    <row r="604">
      <c r="A604" s="243"/>
      <c r="B604" s="243"/>
      <c r="C604" s="243"/>
      <c r="D604" s="243"/>
      <c r="E604" s="243"/>
      <c r="F604" s="243"/>
      <c r="G604" s="243"/>
      <c r="H604" s="243"/>
      <c r="I604" s="15"/>
      <c r="J604" s="243"/>
      <c r="K604" s="243"/>
      <c r="L604" s="243"/>
      <c r="M604" s="243"/>
      <c r="N604" s="243"/>
      <c r="O604" s="243"/>
      <c r="P604" s="243"/>
      <c r="Q604" s="243"/>
      <c r="R604" s="243"/>
      <c r="S604" s="243"/>
      <c r="T604" s="243"/>
      <c r="U604" s="243"/>
      <c r="V604" s="243"/>
      <c r="W604" s="274"/>
      <c r="X604" s="243"/>
      <c r="Y604" s="243"/>
      <c r="Z604" s="243"/>
      <c r="AA604" s="243"/>
      <c r="AB604" s="243"/>
      <c r="AC604" s="243"/>
      <c r="AD604" s="243"/>
      <c r="AE604" s="243"/>
      <c r="AF604" s="243"/>
      <c r="AG604" s="243"/>
      <c r="AH604" s="243"/>
      <c r="AI604" s="243"/>
      <c r="AJ604" s="243"/>
      <c r="AK604" s="243"/>
    </row>
    <row r="605">
      <c r="A605" s="243"/>
      <c r="B605" s="243"/>
      <c r="C605" s="243"/>
      <c r="D605" s="243"/>
      <c r="E605" s="243"/>
      <c r="F605" s="243"/>
      <c r="G605" s="243"/>
      <c r="H605" s="243"/>
      <c r="I605" s="15"/>
      <c r="J605" s="243"/>
      <c r="K605" s="243"/>
      <c r="L605" s="243"/>
      <c r="M605" s="243"/>
      <c r="N605" s="243"/>
      <c r="O605" s="243"/>
      <c r="P605" s="243"/>
      <c r="Q605" s="243"/>
      <c r="R605" s="243"/>
      <c r="S605" s="243"/>
      <c r="T605" s="243"/>
      <c r="U605" s="243"/>
      <c r="V605" s="243"/>
      <c r="W605" s="274"/>
      <c r="X605" s="243"/>
      <c r="Y605" s="243"/>
      <c r="Z605" s="243"/>
      <c r="AA605" s="243"/>
      <c r="AB605" s="243"/>
      <c r="AC605" s="243"/>
      <c r="AD605" s="243"/>
      <c r="AE605" s="243"/>
      <c r="AF605" s="243"/>
      <c r="AG605" s="243"/>
      <c r="AH605" s="243"/>
      <c r="AI605" s="243"/>
      <c r="AJ605" s="243"/>
      <c r="AK605" s="243"/>
    </row>
    <row r="606">
      <c r="A606" s="243"/>
      <c r="B606" s="243"/>
      <c r="C606" s="243"/>
      <c r="D606" s="243"/>
      <c r="E606" s="243"/>
      <c r="F606" s="243"/>
      <c r="G606" s="243"/>
      <c r="H606" s="243"/>
      <c r="I606" s="15"/>
      <c r="J606" s="243"/>
      <c r="K606" s="243"/>
      <c r="L606" s="243"/>
      <c r="M606" s="243"/>
      <c r="N606" s="243"/>
      <c r="O606" s="243"/>
      <c r="P606" s="243"/>
      <c r="Q606" s="243"/>
      <c r="R606" s="243"/>
      <c r="S606" s="243"/>
      <c r="T606" s="243"/>
      <c r="U606" s="243"/>
      <c r="V606" s="243"/>
      <c r="W606" s="274"/>
      <c r="X606" s="243"/>
      <c r="Y606" s="243"/>
      <c r="Z606" s="243"/>
      <c r="AA606" s="243"/>
      <c r="AB606" s="243"/>
      <c r="AC606" s="243"/>
      <c r="AD606" s="243"/>
      <c r="AE606" s="243"/>
      <c r="AF606" s="243"/>
      <c r="AG606" s="243"/>
      <c r="AH606" s="243"/>
      <c r="AI606" s="243"/>
      <c r="AJ606" s="243"/>
      <c r="AK606" s="243"/>
    </row>
    <row r="607">
      <c r="A607" s="243"/>
      <c r="B607" s="243"/>
      <c r="C607" s="243"/>
      <c r="D607" s="243"/>
      <c r="E607" s="243"/>
      <c r="F607" s="243"/>
      <c r="G607" s="243"/>
      <c r="H607" s="243"/>
      <c r="I607" s="15"/>
      <c r="J607" s="243"/>
      <c r="K607" s="243"/>
      <c r="L607" s="243"/>
      <c r="M607" s="243"/>
      <c r="N607" s="243"/>
      <c r="O607" s="243"/>
      <c r="P607" s="243"/>
      <c r="Q607" s="243"/>
      <c r="R607" s="243"/>
      <c r="S607" s="243"/>
      <c r="T607" s="243"/>
      <c r="U607" s="243"/>
      <c r="V607" s="243"/>
      <c r="W607" s="274"/>
      <c r="X607" s="243"/>
      <c r="Y607" s="243"/>
      <c r="Z607" s="243"/>
      <c r="AA607" s="243"/>
      <c r="AB607" s="243"/>
      <c r="AC607" s="243"/>
      <c r="AD607" s="243"/>
      <c r="AE607" s="243"/>
      <c r="AF607" s="243"/>
      <c r="AG607" s="243"/>
      <c r="AH607" s="243"/>
      <c r="AI607" s="243"/>
      <c r="AJ607" s="243"/>
      <c r="AK607" s="243"/>
    </row>
    <row r="608">
      <c r="A608" s="243"/>
      <c r="B608" s="243"/>
      <c r="C608" s="243"/>
      <c r="D608" s="243"/>
      <c r="E608" s="243"/>
      <c r="F608" s="243"/>
      <c r="G608" s="243"/>
      <c r="H608" s="243"/>
      <c r="I608" s="15"/>
      <c r="J608" s="243"/>
      <c r="K608" s="243"/>
      <c r="L608" s="243"/>
      <c r="M608" s="243"/>
      <c r="N608" s="243"/>
      <c r="O608" s="243"/>
      <c r="P608" s="243"/>
      <c r="Q608" s="243"/>
      <c r="R608" s="243"/>
      <c r="S608" s="243"/>
      <c r="T608" s="243"/>
      <c r="U608" s="243"/>
      <c r="V608" s="243"/>
      <c r="W608" s="274"/>
      <c r="X608" s="243"/>
      <c r="Y608" s="243"/>
      <c r="Z608" s="243"/>
      <c r="AA608" s="243"/>
      <c r="AB608" s="243"/>
      <c r="AC608" s="243"/>
      <c r="AD608" s="243"/>
      <c r="AE608" s="243"/>
      <c r="AF608" s="243"/>
      <c r="AG608" s="243"/>
      <c r="AH608" s="243"/>
      <c r="AI608" s="243"/>
      <c r="AJ608" s="243"/>
      <c r="AK608" s="243"/>
    </row>
    <row r="609">
      <c r="A609" s="243"/>
      <c r="B609" s="243"/>
      <c r="C609" s="243"/>
      <c r="D609" s="243"/>
      <c r="E609" s="243"/>
      <c r="F609" s="243"/>
      <c r="G609" s="243"/>
      <c r="H609" s="243"/>
      <c r="I609" s="15"/>
      <c r="J609" s="243"/>
      <c r="K609" s="243"/>
      <c r="L609" s="243"/>
      <c r="M609" s="243"/>
      <c r="N609" s="243"/>
      <c r="O609" s="243"/>
      <c r="P609" s="243"/>
      <c r="Q609" s="243"/>
      <c r="R609" s="243"/>
      <c r="S609" s="243"/>
      <c r="T609" s="243"/>
      <c r="U609" s="243"/>
      <c r="V609" s="243"/>
      <c r="W609" s="274"/>
      <c r="X609" s="243"/>
      <c r="Y609" s="243"/>
      <c r="Z609" s="243"/>
      <c r="AA609" s="243"/>
      <c r="AB609" s="243"/>
      <c r="AC609" s="243"/>
      <c r="AD609" s="243"/>
      <c r="AE609" s="243"/>
      <c r="AF609" s="243"/>
      <c r="AG609" s="243"/>
      <c r="AH609" s="243"/>
      <c r="AI609" s="243"/>
      <c r="AJ609" s="243"/>
      <c r="AK609" s="243"/>
    </row>
    <row r="610">
      <c r="A610" s="243"/>
      <c r="B610" s="243"/>
      <c r="C610" s="243"/>
      <c r="D610" s="243"/>
      <c r="E610" s="243"/>
      <c r="F610" s="243"/>
      <c r="G610" s="243"/>
      <c r="H610" s="243"/>
      <c r="I610" s="15"/>
      <c r="J610" s="243"/>
      <c r="K610" s="243"/>
      <c r="L610" s="243"/>
      <c r="M610" s="243"/>
      <c r="N610" s="243"/>
      <c r="O610" s="243"/>
      <c r="P610" s="243"/>
      <c r="Q610" s="243"/>
      <c r="R610" s="243"/>
      <c r="S610" s="243"/>
      <c r="T610" s="243"/>
      <c r="U610" s="243"/>
      <c r="V610" s="243"/>
      <c r="W610" s="274"/>
      <c r="X610" s="243"/>
      <c r="Y610" s="243"/>
      <c r="Z610" s="243"/>
      <c r="AA610" s="243"/>
      <c r="AB610" s="243"/>
      <c r="AC610" s="243"/>
      <c r="AD610" s="243"/>
      <c r="AE610" s="243"/>
      <c r="AF610" s="243"/>
      <c r="AG610" s="243"/>
      <c r="AH610" s="243"/>
      <c r="AI610" s="243"/>
      <c r="AJ610" s="243"/>
      <c r="AK610" s="243"/>
    </row>
    <row r="611">
      <c r="A611" s="243"/>
      <c r="B611" s="243"/>
      <c r="C611" s="243"/>
      <c r="D611" s="243"/>
      <c r="E611" s="243"/>
      <c r="F611" s="243"/>
      <c r="G611" s="243"/>
      <c r="H611" s="243"/>
      <c r="I611" s="15"/>
      <c r="J611" s="243"/>
      <c r="K611" s="243"/>
      <c r="L611" s="243"/>
      <c r="M611" s="243"/>
      <c r="N611" s="243"/>
      <c r="O611" s="243"/>
      <c r="P611" s="243"/>
      <c r="Q611" s="243"/>
      <c r="R611" s="243"/>
      <c r="S611" s="243"/>
      <c r="T611" s="243"/>
      <c r="U611" s="243"/>
      <c r="V611" s="243"/>
      <c r="W611" s="274"/>
      <c r="X611" s="243"/>
      <c r="Y611" s="243"/>
      <c r="Z611" s="243"/>
      <c r="AA611" s="243"/>
      <c r="AB611" s="243"/>
      <c r="AC611" s="243"/>
      <c r="AD611" s="243"/>
      <c r="AE611" s="243"/>
      <c r="AF611" s="243"/>
      <c r="AG611" s="243"/>
      <c r="AH611" s="243"/>
      <c r="AI611" s="243"/>
      <c r="AJ611" s="243"/>
      <c r="AK611" s="243"/>
    </row>
    <row r="612">
      <c r="A612" s="243"/>
      <c r="B612" s="243"/>
      <c r="C612" s="243"/>
      <c r="D612" s="243"/>
      <c r="E612" s="243"/>
      <c r="F612" s="243"/>
      <c r="G612" s="243"/>
      <c r="H612" s="243"/>
      <c r="I612" s="15"/>
      <c r="J612" s="243"/>
      <c r="K612" s="243"/>
      <c r="L612" s="243"/>
      <c r="M612" s="243"/>
      <c r="N612" s="243"/>
      <c r="O612" s="243"/>
      <c r="P612" s="243"/>
      <c r="Q612" s="243"/>
      <c r="R612" s="243"/>
      <c r="S612" s="243"/>
      <c r="T612" s="243"/>
      <c r="U612" s="243"/>
      <c r="V612" s="243"/>
      <c r="W612" s="274"/>
      <c r="X612" s="243"/>
      <c r="Y612" s="243"/>
      <c r="Z612" s="243"/>
      <c r="AA612" s="243"/>
      <c r="AB612" s="243"/>
      <c r="AC612" s="243"/>
      <c r="AD612" s="243"/>
      <c r="AE612" s="243"/>
      <c r="AF612" s="243"/>
      <c r="AG612" s="243"/>
      <c r="AH612" s="243"/>
      <c r="AI612" s="243"/>
      <c r="AJ612" s="243"/>
      <c r="AK612" s="243"/>
    </row>
    <row r="613">
      <c r="A613" s="243"/>
      <c r="B613" s="243"/>
      <c r="C613" s="243"/>
      <c r="D613" s="243"/>
      <c r="E613" s="243"/>
      <c r="F613" s="243"/>
      <c r="G613" s="243"/>
      <c r="H613" s="243"/>
      <c r="I613" s="15"/>
      <c r="J613" s="243"/>
      <c r="K613" s="243"/>
      <c r="L613" s="243"/>
      <c r="M613" s="243"/>
      <c r="N613" s="243"/>
      <c r="O613" s="243"/>
      <c r="P613" s="243"/>
      <c r="Q613" s="243"/>
      <c r="R613" s="243"/>
      <c r="S613" s="243"/>
      <c r="T613" s="243"/>
      <c r="U613" s="243"/>
      <c r="V613" s="243"/>
      <c r="W613" s="274"/>
      <c r="X613" s="243"/>
      <c r="Y613" s="243"/>
      <c r="Z613" s="243"/>
      <c r="AA613" s="243"/>
      <c r="AB613" s="243"/>
      <c r="AC613" s="243"/>
      <c r="AD613" s="243"/>
      <c r="AE613" s="243"/>
      <c r="AF613" s="243"/>
      <c r="AG613" s="243"/>
      <c r="AH613" s="243"/>
      <c r="AI613" s="243"/>
      <c r="AJ613" s="243"/>
      <c r="AK613" s="243"/>
    </row>
    <row r="614">
      <c r="A614" s="243"/>
      <c r="B614" s="243"/>
      <c r="C614" s="243"/>
      <c r="D614" s="243"/>
      <c r="E614" s="243"/>
      <c r="F614" s="243"/>
      <c r="G614" s="243"/>
      <c r="H614" s="243"/>
      <c r="I614" s="15"/>
      <c r="J614" s="243"/>
      <c r="K614" s="243"/>
      <c r="L614" s="243"/>
      <c r="M614" s="243"/>
      <c r="N614" s="243"/>
      <c r="O614" s="243"/>
      <c r="P614" s="243"/>
      <c r="Q614" s="243"/>
      <c r="R614" s="243"/>
      <c r="S614" s="243"/>
      <c r="T614" s="243"/>
      <c r="U614" s="243"/>
      <c r="V614" s="243"/>
      <c r="W614" s="274"/>
      <c r="X614" s="243"/>
      <c r="Y614" s="243"/>
      <c r="Z614" s="243"/>
      <c r="AA614" s="243"/>
      <c r="AB614" s="243"/>
      <c r="AC614" s="243"/>
      <c r="AD614" s="243"/>
      <c r="AE614" s="243"/>
      <c r="AF614" s="243"/>
      <c r="AG614" s="243"/>
      <c r="AH614" s="243"/>
      <c r="AI614" s="243"/>
      <c r="AJ614" s="243"/>
      <c r="AK614" s="243"/>
    </row>
    <row r="615">
      <c r="A615" s="243"/>
      <c r="B615" s="243"/>
      <c r="C615" s="243"/>
      <c r="D615" s="243"/>
      <c r="E615" s="243"/>
      <c r="F615" s="243"/>
      <c r="G615" s="243"/>
      <c r="H615" s="243"/>
      <c r="I615" s="15"/>
      <c r="J615" s="243"/>
      <c r="K615" s="243"/>
      <c r="L615" s="243"/>
      <c r="M615" s="243"/>
      <c r="N615" s="243"/>
      <c r="O615" s="243"/>
      <c r="P615" s="243"/>
      <c r="Q615" s="243"/>
      <c r="R615" s="243"/>
      <c r="S615" s="243"/>
      <c r="T615" s="243"/>
      <c r="U615" s="243"/>
      <c r="V615" s="243"/>
      <c r="W615" s="274"/>
      <c r="X615" s="243"/>
      <c r="Y615" s="243"/>
      <c r="Z615" s="243"/>
      <c r="AA615" s="243"/>
      <c r="AB615" s="243"/>
      <c r="AC615" s="243"/>
      <c r="AD615" s="243"/>
      <c r="AE615" s="243"/>
      <c r="AF615" s="243"/>
      <c r="AG615" s="243"/>
      <c r="AH615" s="243"/>
      <c r="AI615" s="243"/>
      <c r="AJ615" s="243"/>
      <c r="AK615" s="243"/>
    </row>
    <row r="616">
      <c r="A616" s="243"/>
      <c r="B616" s="243"/>
      <c r="C616" s="243"/>
      <c r="D616" s="243"/>
      <c r="E616" s="243"/>
      <c r="F616" s="243"/>
      <c r="G616" s="243"/>
      <c r="H616" s="243"/>
      <c r="I616" s="15"/>
      <c r="J616" s="243"/>
      <c r="K616" s="243"/>
      <c r="L616" s="243"/>
      <c r="M616" s="243"/>
      <c r="N616" s="243"/>
      <c r="O616" s="243"/>
      <c r="P616" s="243"/>
      <c r="Q616" s="243"/>
      <c r="R616" s="243"/>
      <c r="S616" s="243"/>
      <c r="T616" s="243"/>
      <c r="U616" s="243"/>
      <c r="V616" s="243"/>
      <c r="W616" s="274"/>
      <c r="X616" s="243"/>
      <c r="Y616" s="243"/>
      <c r="Z616" s="243"/>
      <c r="AA616" s="243"/>
      <c r="AB616" s="243"/>
      <c r="AC616" s="243"/>
      <c r="AD616" s="243"/>
      <c r="AE616" s="243"/>
      <c r="AF616" s="243"/>
      <c r="AG616" s="243"/>
      <c r="AH616" s="243"/>
      <c r="AI616" s="243"/>
      <c r="AJ616" s="243"/>
      <c r="AK616" s="243"/>
    </row>
    <row r="617">
      <c r="A617" s="243"/>
      <c r="B617" s="243"/>
      <c r="C617" s="243"/>
      <c r="D617" s="243"/>
      <c r="E617" s="243"/>
      <c r="F617" s="243"/>
      <c r="G617" s="243"/>
      <c r="H617" s="243"/>
      <c r="I617" s="15"/>
      <c r="J617" s="243"/>
      <c r="K617" s="243"/>
      <c r="L617" s="243"/>
      <c r="M617" s="243"/>
      <c r="N617" s="243"/>
      <c r="O617" s="243"/>
      <c r="P617" s="243"/>
      <c r="Q617" s="243"/>
      <c r="R617" s="243"/>
      <c r="S617" s="243"/>
      <c r="T617" s="243"/>
      <c r="U617" s="243"/>
      <c r="V617" s="243"/>
      <c r="W617" s="274"/>
      <c r="X617" s="243"/>
      <c r="Y617" s="243"/>
      <c r="Z617" s="243"/>
      <c r="AA617" s="243"/>
      <c r="AB617" s="243"/>
      <c r="AC617" s="243"/>
      <c r="AD617" s="243"/>
      <c r="AE617" s="243"/>
      <c r="AF617" s="243"/>
      <c r="AG617" s="243"/>
      <c r="AH617" s="243"/>
      <c r="AI617" s="243"/>
      <c r="AJ617" s="243"/>
      <c r="AK617" s="243"/>
    </row>
    <row r="618">
      <c r="A618" s="243"/>
      <c r="B618" s="243"/>
      <c r="C618" s="243"/>
      <c r="D618" s="243"/>
      <c r="E618" s="243"/>
      <c r="F618" s="243"/>
      <c r="G618" s="243"/>
      <c r="H618" s="243"/>
      <c r="I618" s="15"/>
      <c r="J618" s="243"/>
      <c r="K618" s="243"/>
      <c r="L618" s="243"/>
      <c r="M618" s="243"/>
      <c r="N618" s="243"/>
      <c r="O618" s="243"/>
      <c r="P618" s="243"/>
      <c r="Q618" s="243"/>
      <c r="R618" s="243"/>
      <c r="S618" s="243"/>
      <c r="T618" s="243"/>
      <c r="U618" s="243"/>
      <c r="V618" s="243"/>
      <c r="W618" s="274"/>
      <c r="X618" s="243"/>
      <c r="Y618" s="243"/>
      <c r="Z618" s="243"/>
      <c r="AA618" s="243"/>
      <c r="AB618" s="243"/>
      <c r="AC618" s="243"/>
      <c r="AD618" s="243"/>
      <c r="AE618" s="243"/>
      <c r="AF618" s="243"/>
      <c r="AG618" s="243"/>
      <c r="AH618" s="243"/>
      <c r="AI618" s="243"/>
      <c r="AJ618" s="243"/>
      <c r="AK618" s="243"/>
    </row>
    <row r="619">
      <c r="A619" s="243"/>
      <c r="B619" s="243"/>
      <c r="C619" s="243"/>
      <c r="D619" s="243"/>
      <c r="E619" s="243"/>
      <c r="F619" s="243"/>
      <c r="G619" s="243"/>
      <c r="H619" s="243"/>
      <c r="I619" s="15"/>
      <c r="J619" s="243"/>
      <c r="K619" s="243"/>
      <c r="L619" s="243"/>
      <c r="M619" s="243"/>
      <c r="N619" s="243"/>
      <c r="O619" s="243"/>
      <c r="P619" s="243"/>
      <c r="Q619" s="243"/>
      <c r="R619" s="243"/>
      <c r="S619" s="243"/>
      <c r="T619" s="243"/>
      <c r="U619" s="243"/>
      <c r="V619" s="243"/>
      <c r="W619" s="274"/>
      <c r="X619" s="243"/>
      <c r="Y619" s="243"/>
      <c r="Z619" s="243"/>
      <c r="AA619" s="243"/>
      <c r="AB619" s="243"/>
      <c r="AC619" s="243"/>
      <c r="AD619" s="243"/>
      <c r="AE619" s="243"/>
      <c r="AF619" s="243"/>
      <c r="AG619" s="243"/>
      <c r="AH619" s="243"/>
      <c r="AI619" s="243"/>
      <c r="AJ619" s="243"/>
      <c r="AK619" s="243"/>
    </row>
    <row r="620">
      <c r="A620" s="243"/>
      <c r="B620" s="243"/>
      <c r="C620" s="243"/>
      <c r="D620" s="243"/>
      <c r="E620" s="243"/>
      <c r="F620" s="243"/>
      <c r="G620" s="243"/>
      <c r="H620" s="243"/>
      <c r="I620" s="15"/>
      <c r="J620" s="243"/>
      <c r="K620" s="243"/>
      <c r="L620" s="243"/>
      <c r="M620" s="243"/>
      <c r="N620" s="243"/>
      <c r="O620" s="243"/>
      <c r="P620" s="243"/>
      <c r="Q620" s="243"/>
      <c r="R620" s="243"/>
      <c r="S620" s="243"/>
      <c r="T620" s="243"/>
      <c r="U620" s="243"/>
      <c r="V620" s="243"/>
      <c r="W620" s="274"/>
      <c r="X620" s="243"/>
      <c r="Y620" s="243"/>
      <c r="Z620" s="243"/>
      <c r="AA620" s="243"/>
      <c r="AB620" s="243"/>
      <c r="AC620" s="243"/>
      <c r="AD620" s="243"/>
      <c r="AE620" s="243"/>
      <c r="AF620" s="243"/>
      <c r="AG620" s="243"/>
      <c r="AH620" s="243"/>
      <c r="AI620" s="243"/>
      <c r="AJ620" s="243"/>
      <c r="AK620" s="243"/>
    </row>
    <row r="621">
      <c r="A621" s="243"/>
      <c r="B621" s="243"/>
      <c r="C621" s="243"/>
      <c r="D621" s="243"/>
      <c r="E621" s="243"/>
      <c r="F621" s="243"/>
      <c r="G621" s="243"/>
      <c r="H621" s="243"/>
      <c r="I621" s="15"/>
      <c r="J621" s="243"/>
      <c r="K621" s="243"/>
      <c r="L621" s="243"/>
      <c r="M621" s="243"/>
      <c r="N621" s="243"/>
      <c r="O621" s="243"/>
      <c r="P621" s="243"/>
      <c r="Q621" s="243"/>
      <c r="R621" s="243"/>
      <c r="S621" s="243"/>
      <c r="T621" s="243"/>
      <c r="U621" s="243"/>
      <c r="V621" s="243"/>
      <c r="W621" s="274"/>
      <c r="X621" s="243"/>
      <c r="Y621" s="243"/>
      <c r="Z621" s="243"/>
      <c r="AA621" s="243"/>
      <c r="AB621" s="243"/>
      <c r="AC621" s="243"/>
      <c r="AD621" s="243"/>
      <c r="AE621" s="243"/>
      <c r="AF621" s="243"/>
      <c r="AG621" s="243"/>
      <c r="AH621" s="243"/>
      <c r="AI621" s="243"/>
      <c r="AJ621" s="243"/>
      <c r="AK621" s="243"/>
    </row>
    <row r="622">
      <c r="A622" s="243"/>
      <c r="B622" s="243"/>
      <c r="C622" s="243"/>
      <c r="D622" s="243"/>
      <c r="E622" s="243"/>
      <c r="F622" s="243"/>
      <c r="G622" s="243"/>
      <c r="H622" s="243"/>
      <c r="I622" s="15"/>
      <c r="J622" s="243"/>
      <c r="K622" s="243"/>
      <c r="L622" s="243"/>
      <c r="M622" s="243"/>
      <c r="N622" s="243"/>
      <c r="O622" s="243"/>
      <c r="P622" s="243"/>
      <c r="Q622" s="243"/>
      <c r="R622" s="243"/>
      <c r="S622" s="243"/>
      <c r="T622" s="243"/>
      <c r="U622" s="243"/>
      <c r="V622" s="243"/>
      <c r="W622" s="274"/>
      <c r="X622" s="243"/>
      <c r="Y622" s="243"/>
      <c r="Z622" s="243"/>
      <c r="AA622" s="243"/>
      <c r="AB622" s="243"/>
      <c r="AC622" s="243"/>
      <c r="AD622" s="243"/>
      <c r="AE622" s="243"/>
      <c r="AF622" s="243"/>
      <c r="AG622" s="243"/>
      <c r="AH622" s="243"/>
      <c r="AI622" s="243"/>
      <c r="AJ622" s="243"/>
      <c r="AK622" s="243"/>
    </row>
    <row r="623">
      <c r="A623" s="243"/>
      <c r="B623" s="243"/>
      <c r="C623" s="243"/>
      <c r="D623" s="243"/>
      <c r="E623" s="243"/>
      <c r="F623" s="243"/>
      <c r="G623" s="243"/>
      <c r="H623" s="243"/>
      <c r="I623" s="15"/>
      <c r="J623" s="243"/>
      <c r="K623" s="243"/>
      <c r="L623" s="243"/>
      <c r="M623" s="243"/>
      <c r="N623" s="243"/>
      <c r="O623" s="243"/>
      <c r="P623" s="243"/>
      <c r="Q623" s="243"/>
      <c r="R623" s="243"/>
      <c r="S623" s="243"/>
      <c r="T623" s="243"/>
      <c r="U623" s="243"/>
      <c r="V623" s="243"/>
      <c r="W623" s="274"/>
      <c r="X623" s="243"/>
      <c r="Y623" s="243"/>
      <c r="Z623" s="243"/>
      <c r="AA623" s="243"/>
      <c r="AB623" s="243"/>
      <c r="AC623" s="243"/>
      <c r="AD623" s="243"/>
      <c r="AE623" s="243"/>
      <c r="AF623" s="243"/>
      <c r="AG623" s="243"/>
      <c r="AH623" s="243"/>
      <c r="AI623" s="243"/>
      <c r="AJ623" s="243"/>
      <c r="AK623" s="243"/>
    </row>
    <row r="624">
      <c r="A624" s="243"/>
      <c r="B624" s="243"/>
      <c r="C624" s="243"/>
      <c r="D624" s="243"/>
      <c r="E624" s="243"/>
      <c r="F624" s="243"/>
      <c r="G624" s="243"/>
      <c r="H624" s="243"/>
      <c r="I624" s="15"/>
      <c r="J624" s="243"/>
      <c r="K624" s="243"/>
      <c r="L624" s="243"/>
      <c r="M624" s="243"/>
      <c r="N624" s="243"/>
      <c r="O624" s="243"/>
      <c r="P624" s="243"/>
      <c r="Q624" s="243"/>
      <c r="R624" s="243"/>
      <c r="S624" s="243"/>
      <c r="T624" s="243"/>
      <c r="U624" s="243"/>
      <c r="V624" s="243"/>
      <c r="W624" s="274"/>
      <c r="X624" s="243"/>
      <c r="Y624" s="243"/>
      <c r="Z624" s="243"/>
      <c r="AA624" s="243"/>
      <c r="AB624" s="243"/>
      <c r="AC624" s="243"/>
      <c r="AD624" s="243"/>
      <c r="AE624" s="243"/>
      <c r="AF624" s="243"/>
      <c r="AG624" s="243"/>
      <c r="AH624" s="243"/>
      <c r="AI624" s="243"/>
      <c r="AJ624" s="243"/>
      <c r="AK624" s="243"/>
    </row>
    <row r="625">
      <c r="A625" s="243"/>
      <c r="B625" s="243"/>
      <c r="C625" s="243"/>
      <c r="D625" s="243"/>
      <c r="E625" s="243"/>
      <c r="F625" s="243"/>
      <c r="G625" s="243"/>
      <c r="H625" s="243"/>
      <c r="I625" s="15"/>
      <c r="J625" s="243"/>
      <c r="K625" s="243"/>
      <c r="L625" s="243"/>
      <c r="M625" s="243"/>
      <c r="N625" s="243"/>
      <c r="O625" s="243"/>
      <c r="P625" s="243"/>
      <c r="Q625" s="243"/>
      <c r="R625" s="243"/>
      <c r="S625" s="243"/>
      <c r="T625" s="243"/>
      <c r="U625" s="243"/>
      <c r="V625" s="243"/>
      <c r="W625" s="274"/>
      <c r="X625" s="243"/>
      <c r="Y625" s="243"/>
      <c r="Z625" s="243"/>
      <c r="AA625" s="243"/>
      <c r="AB625" s="243"/>
      <c r="AC625" s="243"/>
      <c r="AD625" s="243"/>
      <c r="AE625" s="243"/>
      <c r="AF625" s="243"/>
      <c r="AG625" s="243"/>
      <c r="AH625" s="243"/>
      <c r="AI625" s="243"/>
      <c r="AJ625" s="243"/>
      <c r="AK625" s="243"/>
    </row>
    <row r="626">
      <c r="A626" s="243"/>
      <c r="B626" s="243"/>
      <c r="C626" s="243"/>
      <c r="D626" s="243"/>
      <c r="E626" s="243"/>
      <c r="F626" s="243"/>
      <c r="G626" s="243"/>
      <c r="H626" s="243"/>
      <c r="I626" s="15"/>
      <c r="J626" s="243"/>
      <c r="K626" s="243"/>
      <c r="L626" s="243"/>
      <c r="M626" s="243"/>
      <c r="N626" s="243"/>
      <c r="O626" s="243"/>
      <c r="P626" s="243"/>
      <c r="Q626" s="243"/>
      <c r="R626" s="243"/>
      <c r="S626" s="243"/>
      <c r="T626" s="243"/>
      <c r="U626" s="243"/>
      <c r="V626" s="243"/>
      <c r="W626" s="274"/>
      <c r="X626" s="243"/>
      <c r="Y626" s="243"/>
      <c r="Z626" s="243"/>
      <c r="AA626" s="243"/>
      <c r="AB626" s="243"/>
      <c r="AC626" s="243"/>
      <c r="AD626" s="243"/>
      <c r="AE626" s="243"/>
      <c r="AF626" s="243"/>
      <c r="AG626" s="243"/>
      <c r="AH626" s="243"/>
      <c r="AI626" s="243"/>
      <c r="AJ626" s="243"/>
      <c r="AK626" s="243"/>
    </row>
    <row r="627">
      <c r="A627" s="243"/>
      <c r="B627" s="243"/>
      <c r="C627" s="243"/>
      <c r="D627" s="243"/>
      <c r="E627" s="243"/>
      <c r="F627" s="243"/>
      <c r="G627" s="243"/>
      <c r="H627" s="243"/>
      <c r="I627" s="15"/>
      <c r="J627" s="243"/>
      <c r="K627" s="243"/>
      <c r="L627" s="243"/>
      <c r="M627" s="243"/>
      <c r="N627" s="243"/>
      <c r="O627" s="243"/>
      <c r="P627" s="243"/>
      <c r="Q627" s="243"/>
      <c r="R627" s="243"/>
      <c r="S627" s="243"/>
      <c r="T627" s="243"/>
      <c r="U627" s="243"/>
      <c r="V627" s="243"/>
      <c r="W627" s="274"/>
      <c r="X627" s="243"/>
      <c r="Y627" s="243"/>
      <c r="Z627" s="243"/>
      <c r="AA627" s="243"/>
      <c r="AB627" s="243"/>
      <c r="AC627" s="243"/>
      <c r="AD627" s="243"/>
      <c r="AE627" s="243"/>
      <c r="AF627" s="243"/>
      <c r="AG627" s="243"/>
      <c r="AH627" s="243"/>
      <c r="AI627" s="243"/>
      <c r="AJ627" s="243"/>
      <c r="AK627" s="243"/>
    </row>
    <row r="628">
      <c r="A628" s="243"/>
      <c r="B628" s="243"/>
      <c r="C628" s="243"/>
      <c r="D628" s="243"/>
      <c r="E628" s="243"/>
      <c r="F628" s="243"/>
      <c r="G628" s="243"/>
      <c r="H628" s="243"/>
      <c r="I628" s="15"/>
      <c r="J628" s="243"/>
      <c r="K628" s="243"/>
      <c r="L628" s="243"/>
      <c r="M628" s="243"/>
      <c r="N628" s="243"/>
      <c r="O628" s="243"/>
      <c r="P628" s="243"/>
      <c r="Q628" s="243"/>
      <c r="R628" s="243"/>
      <c r="S628" s="243"/>
      <c r="T628" s="243"/>
      <c r="U628" s="243"/>
      <c r="V628" s="243"/>
      <c r="W628" s="274"/>
      <c r="X628" s="243"/>
      <c r="Y628" s="243"/>
      <c r="Z628" s="243"/>
      <c r="AA628" s="243"/>
      <c r="AB628" s="243"/>
      <c r="AC628" s="243"/>
      <c r="AD628" s="243"/>
      <c r="AE628" s="243"/>
      <c r="AF628" s="243"/>
      <c r="AG628" s="243"/>
      <c r="AH628" s="243"/>
      <c r="AI628" s="243"/>
      <c r="AJ628" s="243"/>
      <c r="AK628" s="243"/>
    </row>
    <row r="629">
      <c r="A629" s="243"/>
      <c r="B629" s="243"/>
      <c r="C629" s="243"/>
      <c r="D629" s="243"/>
      <c r="E629" s="243"/>
      <c r="F629" s="243"/>
      <c r="G629" s="243"/>
      <c r="H629" s="243"/>
      <c r="I629" s="15"/>
      <c r="J629" s="243"/>
      <c r="K629" s="243"/>
      <c r="L629" s="243"/>
      <c r="M629" s="243"/>
      <c r="N629" s="243"/>
      <c r="O629" s="243"/>
      <c r="P629" s="243"/>
      <c r="Q629" s="243"/>
      <c r="R629" s="243"/>
      <c r="S629" s="243"/>
      <c r="T629" s="243"/>
      <c r="U629" s="243"/>
      <c r="V629" s="243"/>
      <c r="W629" s="274"/>
      <c r="X629" s="243"/>
      <c r="Y629" s="243"/>
      <c r="Z629" s="243"/>
      <c r="AA629" s="243"/>
      <c r="AB629" s="243"/>
      <c r="AC629" s="243"/>
      <c r="AD629" s="243"/>
      <c r="AE629" s="243"/>
      <c r="AF629" s="243"/>
      <c r="AG629" s="243"/>
      <c r="AH629" s="243"/>
      <c r="AI629" s="243"/>
      <c r="AJ629" s="243"/>
      <c r="AK629" s="243"/>
    </row>
    <row r="630">
      <c r="A630" s="243"/>
      <c r="B630" s="243"/>
      <c r="C630" s="243"/>
      <c r="D630" s="243"/>
      <c r="E630" s="243"/>
      <c r="F630" s="243"/>
      <c r="G630" s="243"/>
      <c r="H630" s="243"/>
      <c r="I630" s="15"/>
      <c r="J630" s="243"/>
      <c r="K630" s="243"/>
      <c r="L630" s="243"/>
      <c r="M630" s="243"/>
      <c r="N630" s="243"/>
      <c r="O630" s="243"/>
      <c r="P630" s="243"/>
      <c r="Q630" s="243"/>
      <c r="R630" s="243"/>
      <c r="S630" s="243"/>
      <c r="T630" s="243"/>
      <c r="U630" s="243"/>
      <c r="V630" s="243"/>
      <c r="W630" s="274"/>
      <c r="X630" s="243"/>
      <c r="Y630" s="243"/>
      <c r="Z630" s="243"/>
      <c r="AA630" s="243"/>
      <c r="AB630" s="243"/>
      <c r="AC630" s="243"/>
      <c r="AD630" s="243"/>
      <c r="AE630" s="243"/>
      <c r="AF630" s="243"/>
      <c r="AG630" s="243"/>
      <c r="AH630" s="243"/>
      <c r="AI630" s="243"/>
      <c r="AJ630" s="243"/>
      <c r="AK630" s="243"/>
    </row>
    <row r="631">
      <c r="A631" s="243"/>
      <c r="B631" s="243"/>
      <c r="C631" s="243"/>
      <c r="D631" s="243"/>
      <c r="E631" s="243"/>
      <c r="F631" s="243"/>
      <c r="G631" s="243"/>
      <c r="H631" s="243"/>
      <c r="I631" s="15"/>
      <c r="J631" s="243"/>
      <c r="K631" s="243"/>
      <c r="L631" s="243"/>
      <c r="M631" s="243"/>
      <c r="N631" s="243"/>
      <c r="O631" s="243"/>
      <c r="P631" s="243"/>
      <c r="Q631" s="243"/>
      <c r="R631" s="243"/>
      <c r="S631" s="243"/>
      <c r="T631" s="243"/>
      <c r="U631" s="243"/>
      <c r="V631" s="243"/>
      <c r="W631" s="274"/>
      <c r="X631" s="243"/>
      <c r="Y631" s="243"/>
      <c r="Z631" s="243"/>
      <c r="AA631" s="243"/>
      <c r="AB631" s="243"/>
      <c r="AC631" s="243"/>
      <c r="AD631" s="243"/>
      <c r="AE631" s="243"/>
      <c r="AF631" s="243"/>
      <c r="AG631" s="243"/>
      <c r="AH631" s="243"/>
      <c r="AI631" s="243"/>
      <c r="AJ631" s="243"/>
      <c r="AK631" s="243"/>
    </row>
    <row r="632">
      <c r="A632" s="243"/>
      <c r="B632" s="243"/>
      <c r="C632" s="243"/>
      <c r="D632" s="243"/>
      <c r="E632" s="243"/>
      <c r="F632" s="243"/>
      <c r="G632" s="243"/>
      <c r="H632" s="243"/>
      <c r="I632" s="15"/>
      <c r="J632" s="243"/>
      <c r="K632" s="243"/>
      <c r="L632" s="243"/>
      <c r="M632" s="243"/>
      <c r="N632" s="243"/>
      <c r="O632" s="243"/>
      <c r="P632" s="243"/>
      <c r="Q632" s="243"/>
      <c r="R632" s="243"/>
      <c r="S632" s="243"/>
      <c r="T632" s="243"/>
      <c r="U632" s="243"/>
      <c r="V632" s="243"/>
      <c r="W632" s="274"/>
      <c r="X632" s="243"/>
      <c r="Y632" s="243"/>
      <c r="Z632" s="243"/>
      <c r="AA632" s="243"/>
      <c r="AB632" s="243"/>
      <c r="AC632" s="243"/>
      <c r="AD632" s="243"/>
      <c r="AE632" s="243"/>
      <c r="AF632" s="243"/>
      <c r="AG632" s="243"/>
      <c r="AH632" s="243"/>
      <c r="AI632" s="243"/>
      <c r="AJ632" s="243"/>
      <c r="AK632" s="243"/>
    </row>
    <row r="633">
      <c r="A633" s="243"/>
      <c r="B633" s="243"/>
      <c r="C633" s="243"/>
      <c r="D633" s="243"/>
      <c r="E633" s="243"/>
      <c r="F633" s="243"/>
      <c r="G633" s="243"/>
      <c r="H633" s="243"/>
      <c r="I633" s="15"/>
      <c r="J633" s="243"/>
      <c r="K633" s="243"/>
      <c r="L633" s="243"/>
      <c r="M633" s="243"/>
      <c r="N633" s="243"/>
      <c r="O633" s="243"/>
      <c r="P633" s="243"/>
      <c r="Q633" s="243"/>
      <c r="R633" s="243"/>
      <c r="S633" s="243"/>
      <c r="T633" s="243"/>
      <c r="U633" s="243"/>
      <c r="V633" s="243"/>
      <c r="W633" s="274"/>
      <c r="X633" s="243"/>
      <c r="Y633" s="243"/>
      <c r="Z633" s="243"/>
      <c r="AA633" s="243"/>
      <c r="AB633" s="243"/>
      <c r="AC633" s="243"/>
      <c r="AD633" s="243"/>
      <c r="AE633" s="243"/>
      <c r="AF633" s="243"/>
      <c r="AG633" s="243"/>
      <c r="AH633" s="243"/>
      <c r="AI633" s="243"/>
      <c r="AJ633" s="243"/>
      <c r="AK633" s="243"/>
    </row>
    <row r="634">
      <c r="A634" s="243"/>
      <c r="B634" s="243"/>
      <c r="C634" s="243"/>
      <c r="D634" s="243"/>
      <c r="E634" s="243"/>
      <c r="F634" s="243"/>
      <c r="G634" s="243"/>
      <c r="H634" s="243"/>
      <c r="I634" s="15"/>
      <c r="J634" s="243"/>
      <c r="K634" s="243"/>
      <c r="L634" s="243"/>
      <c r="M634" s="243"/>
      <c r="N634" s="243"/>
      <c r="O634" s="243"/>
      <c r="P634" s="243"/>
      <c r="Q634" s="243"/>
      <c r="R634" s="243"/>
      <c r="S634" s="243"/>
      <c r="T634" s="243"/>
      <c r="U634" s="243"/>
      <c r="V634" s="243"/>
      <c r="W634" s="274"/>
      <c r="X634" s="243"/>
      <c r="Y634" s="243"/>
      <c r="Z634" s="243"/>
      <c r="AA634" s="243"/>
      <c r="AB634" s="243"/>
      <c r="AC634" s="243"/>
      <c r="AD634" s="243"/>
      <c r="AE634" s="243"/>
      <c r="AF634" s="243"/>
      <c r="AG634" s="243"/>
      <c r="AH634" s="243"/>
      <c r="AI634" s="243"/>
      <c r="AJ634" s="243"/>
      <c r="AK634" s="243"/>
    </row>
    <row r="635">
      <c r="A635" s="243"/>
      <c r="B635" s="243"/>
      <c r="C635" s="243"/>
      <c r="D635" s="243"/>
      <c r="E635" s="243"/>
      <c r="F635" s="243"/>
      <c r="G635" s="243"/>
      <c r="H635" s="243"/>
      <c r="I635" s="15"/>
      <c r="J635" s="243"/>
      <c r="K635" s="243"/>
      <c r="L635" s="243"/>
      <c r="M635" s="243"/>
      <c r="N635" s="243"/>
      <c r="O635" s="243"/>
      <c r="P635" s="243"/>
      <c r="Q635" s="243"/>
      <c r="R635" s="243"/>
      <c r="S635" s="243"/>
      <c r="T635" s="243"/>
      <c r="U635" s="243"/>
      <c r="V635" s="243"/>
      <c r="W635" s="274"/>
      <c r="X635" s="243"/>
      <c r="Y635" s="243"/>
      <c r="Z635" s="243"/>
      <c r="AA635" s="243"/>
      <c r="AB635" s="243"/>
      <c r="AC635" s="243"/>
      <c r="AD635" s="243"/>
      <c r="AE635" s="243"/>
      <c r="AF635" s="243"/>
      <c r="AG635" s="243"/>
      <c r="AH635" s="243"/>
      <c r="AI635" s="243"/>
      <c r="AJ635" s="243"/>
      <c r="AK635" s="243"/>
    </row>
    <row r="636">
      <c r="A636" s="243"/>
      <c r="B636" s="243"/>
      <c r="C636" s="243"/>
      <c r="D636" s="243"/>
      <c r="E636" s="243"/>
      <c r="F636" s="243"/>
      <c r="G636" s="243"/>
      <c r="H636" s="243"/>
      <c r="I636" s="15"/>
      <c r="J636" s="243"/>
      <c r="K636" s="243"/>
      <c r="L636" s="243"/>
      <c r="M636" s="243"/>
      <c r="N636" s="243"/>
      <c r="O636" s="243"/>
      <c r="P636" s="243"/>
      <c r="Q636" s="243"/>
      <c r="R636" s="243"/>
      <c r="S636" s="243"/>
      <c r="T636" s="243"/>
      <c r="U636" s="243"/>
      <c r="V636" s="243"/>
      <c r="W636" s="274"/>
      <c r="X636" s="243"/>
      <c r="Y636" s="243"/>
      <c r="Z636" s="243"/>
      <c r="AA636" s="243"/>
      <c r="AB636" s="243"/>
      <c r="AC636" s="243"/>
      <c r="AD636" s="243"/>
      <c r="AE636" s="243"/>
      <c r="AF636" s="243"/>
      <c r="AG636" s="243"/>
      <c r="AH636" s="243"/>
      <c r="AI636" s="243"/>
      <c r="AJ636" s="243"/>
      <c r="AK636" s="243"/>
    </row>
    <row r="637">
      <c r="A637" s="243"/>
      <c r="B637" s="243"/>
      <c r="C637" s="243"/>
      <c r="D637" s="243"/>
      <c r="E637" s="243"/>
      <c r="F637" s="243"/>
      <c r="G637" s="243"/>
      <c r="H637" s="243"/>
      <c r="I637" s="15"/>
      <c r="J637" s="243"/>
      <c r="K637" s="243"/>
      <c r="L637" s="243"/>
      <c r="M637" s="243"/>
      <c r="N637" s="243"/>
      <c r="O637" s="243"/>
      <c r="P637" s="243"/>
      <c r="Q637" s="243"/>
      <c r="R637" s="243"/>
      <c r="S637" s="243"/>
      <c r="T637" s="243"/>
      <c r="U637" s="243"/>
      <c r="V637" s="243"/>
      <c r="W637" s="274"/>
      <c r="X637" s="243"/>
      <c r="Y637" s="243"/>
      <c r="Z637" s="243"/>
      <c r="AA637" s="243"/>
      <c r="AB637" s="243"/>
      <c r="AC637" s="243"/>
      <c r="AD637" s="243"/>
      <c r="AE637" s="243"/>
      <c r="AF637" s="243"/>
      <c r="AG637" s="243"/>
      <c r="AH637" s="243"/>
      <c r="AI637" s="243"/>
      <c r="AJ637" s="243"/>
      <c r="AK637" s="243"/>
    </row>
    <row r="638">
      <c r="A638" s="243"/>
      <c r="B638" s="243"/>
      <c r="C638" s="243"/>
      <c r="D638" s="243"/>
      <c r="E638" s="243"/>
      <c r="F638" s="243"/>
      <c r="G638" s="243"/>
      <c r="H638" s="243"/>
      <c r="I638" s="15"/>
      <c r="J638" s="243"/>
      <c r="K638" s="243"/>
      <c r="L638" s="243"/>
      <c r="M638" s="243"/>
      <c r="N638" s="243"/>
      <c r="O638" s="243"/>
      <c r="P638" s="243"/>
      <c r="Q638" s="243"/>
      <c r="R638" s="243"/>
      <c r="S638" s="243"/>
      <c r="T638" s="243"/>
      <c r="U638" s="243"/>
      <c r="V638" s="243"/>
      <c r="W638" s="274"/>
      <c r="X638" s="243"/>
      <c r="Y638" s="243"/>
      <c r="Z638" s="243"/>
      <c r="AA638" s="243"/>
      <c r="AB638" s="243"/>
      <c r="AC638" s="243"/>
      <c r="AD638" s="243"/>
      <c r="AE638" s="243"/>
      <c r="AF638" s="243"/>
      <c r="AG638" s="243"/>
      <c r="AH638" s="243"/>
      <c r="AI638" s="243"/>
      <c r="AJ638" s="243"/>
      <c r="AK638" s="243"/>
    </row>
    <row r="639">
      <c r="A639" s="243"/>
      <c r="B639" s="243"/>
      <c r="C639" s="243"/>
      <c r="D639" s="243"/>
      <c r="E639" s="243"/>
      <c r="F639" s="243"/>
      <c r="G639" s="243"/>
      <c r="H639" s="243"/>
      <c r="I639" s="15"/>
      <c r="J639" s="243"/>
      <c r="K639" s="243"/>
      <c r="L639" s="243"/>
      <c r="M639" s="243"/>
      <c r="N639" s="243"/>
      <c r="O639" s="243"/>
      <c r="P639" s="243"/>
      <c r="Q639" s="243"/>
      <c r="R639" s="243"/>
      <c r="S639" s="243"/>
      <c r="T639" s="243"/>
      <c r="U639" s="243"/>
      <c r="V639" s="243"/>
      <c r="W639" s="274"/>
      <c r="X639" s="243"/>
      <c r="Y639" s="243"/>
      <c r="Z639" s="243"/>
      <c r="AA639" s="243"/>
      <c r="AB639" s="243"/>
      <c r="AC639" s="243"/>
      <c r="AD639" s="243"/>
      <c r="AE639" s="243"/>
      <c r="AF639" s="243"/>
      <c r="AG639" s="243"/>
      <c r="AH639" s="243"/>
      <c r="AI639" s="243"/>
      <c r="AJ639" s="243"/>
      <c r="AK639" s="243"/>
    </row>
    <row r="640">
      <c r="A640" s="243"/>
      <c r="B640" s="243"/>
      <c r="C640" s="243"/>
      <c r="D640" s="243"/>
      <c r="E640" s="243"/>
      <c r="F640" s="243"/>
      <c r="G640" s="243"/>
      <c r="H640" s="243"/>
      <c r="I640" s="15"/>
      <c r="J640" s="243"/>
      <c r="K640" s="243"/>
      <c r="L640" s="243"/>
      <c r="M640" s="243"/>
      <c r="N640" s="243"/>
      <c r="O640" s="243"/>
      <c r="P640" s="243"/>
      <c r="Q640" s="243"/>
      <c r="R640" s="243"/>
      <c r="S640" s="243"/>
      <c r="T640" s="243"/>
      <c r="U640" s="243"/>
      <c r="V640" s="243"/>
      <c r="W640" s="274"/>
      <c r="X640" s="243"/>
      <c r="Y640" s="243"/>
      <c r="Z640" s="243"/>
      <c r="AA640" s="243"/>
      <c r="AB640" s="243"/>
      <c r="AC640" s="243"/>
      <c r="AD640" s="243"/>
      <c r="AE640" s="243"/>
      <c r="AF640" s="243"/>
      <c r="AG640" s="243"/>
      <c r="AH640" s="243"/>
      <c r="AI640" s="243"/>
      <c r="AJ640" s="243"/>
      <c r="AK640" s="243"/>
    </row>
    <row r="641">
      <c r="A641" s="243"/>
      <c r="B641" s="243"/>
      <c r="C641" s="243"/>
      <c r="D641" s="243"/>
      <c r="E641" s="243"/>
      <c r="F641" s="243"/>
      <c r="G641" s="243"/>
      <c r="H641" s="243"/>
      <c r="I641" s="15"/>
      <c r="J641" s="243"/>
      <c r="K641" s="243"/>
      <c r="L641" s="243"/>
      <c r="M641" s="243"/>
      <c r="N641" s="243"/>
      <c r="O641" s="243"/>
      <c r="P641" s="243"/>
      <c r="Q641" s="243"/>
      <c r="R641" s="243"/>
      <c r="S641" s="243"/>
      <c r="T641" s="243"/>
      <c r="U641" s="243"/>
      <c r="V641" s="243"/>
      <c r="W641" s="274"/>
      <c r="X641" s="243"/>
      <c r="Y641" s="243"/>
      <c r="Z641" s="243"/>
      <c r="AA641" s="243"/>
      <c r="AB641" s="243"/>
      <c r="AC641" s="243"/>
      <c r="AD641" s="243"/>
      <c r="AE641" s="243"/>
      <c r="AF641" s="243"/>
      <c r="AG641" s="243"/>
      <c r="AH641" s="243"/>
      <c r="AI641" s="243"/>
      <c r="AJ641" s="243"/>
      <c r="AK641" s="243"/>
    </row>
    <row r="642">
      <c r="A642" s="243"/>
      <c r="B642" s="243"/>
      <c r="C642" s="243"/>
      <c r="D642" s="243"/>
      <c r="E642" s="243"/>
      <c r="F642" s="243"/>
      <c r="G642" s="243"/>
      <c r="H642" s="243"/>
      <c r="I642" s="15"/>
      <c r="J642" s="243"/>
      <c r="K642" s="243"/>
      <c r="L642" s="243"/>
      <c r="M642" s="243"/>
      <c r="N642" s="243"/>
      <c r="O642" s="243"/>
      <c r="P642" s="243"/>
      <c r="Q642" s="243"/>
      <c r="R642" s="243"/>
      <c r="S642" s="243"/>
      <c r="T642" s="243"/>
      <c r="U642" s="243"/>
      <c r="V642" s="243"/>
      <c r="W642" s="274"/>
      <c r="X642" s="243"/>
      <c r="Y642" s="243"/>
      <c r="Z642" s="243"/>
      <c r="AA642" s="243"/>
      <c r="AB642" s="243"/>
      <c r="AC642" s="243"/>
      <c r="AD642" s="243"/>
      <c r="AE642" s="243"/>
      <c r="AF642" s="243"/>
      <c r="AG642" s="243"/>
      <c r="AH642" s="243"/>
      <c r="AI642" s="243"/>
      <c r="AJ642" s="243"/>
      <c r="AK642" s="243"/>
    </row>
    <row r="643">
      <c r="A643" s="243"/>
      <c r="B643" s="243"/>
      <c r="C643" s="243"/>
      <c r="D643" s="243"/>
      <c r="E643" s="243"/>
      <c r="F643" s="243"/>
      <c r="G643" s="243"/>
      <c r="H643" s="243"/>
      <c r="I643" s="15"/>
      <c r="J643" s="243"/>
      <c r="K643" s="243"/>
      <c r="L643" s="243"/>
      <c r="M643" s="243"/>
      <c r="N643" s="243"/>
      <c r="O643" s="243"/>
      <c r="P643" s="243"/>
      <c r="Q643" s="243"/>
      <c r="R643" s="243"/>
      <c r="S643" s="243"/>
      <c r="T643" s="243"/>
      <c r="U643" s="243"/>
      <c r="V643" s="243"/>
      <c r="W643" s="274"/>
      <c r="X643" s="243"/>
      <c r="Y643" s="243"/>
      <c r="Z643" s="243"/>
      <c r="AA643" s="243"/>
      <c r="AB643" s="243"/>
      <c r="AC643" s="243"/>
      <c r="AD643" s="243"/>
      <c r="AE643" s="243"/>
      <c r="AF643" s="243"/>
      <c r="AG643" s="243"/>
      <c r="AH643" s="243"/>
      <c r="AI643" s="243"/>
      <c r="AJ643" s="243"/>
      <c r="AK643" s="243"/>
    </row>
    <row r="644">
      <c r="A644" s="243"/>
      <c r="B644" s="243"/>
      <c r="C644" s="243"/>
      <c r="D644" s="243"/>
      <c r="E644" s="243"/>
      <c r="F644" s="243"/>
      <c r="G644" s="243"/>
      <c r="H644" s="243"/>
      <c r="I644" s="15"/>
      <c r="J644" s="243"/>
      <c r="K644" s="243"/>
      <c r="L644" s="243"/>
      <c r="M644" s="243"/>
      <c r="N644" s="243"/>
      <c r="O644" s="243"/>
      <c r="P644" s="243"/>
      <c r="Q644" s="243"/>
      <c r="R644" s="243"/>
      <c r="S644" s="243"/>
      <c r="T644" s="243"/>
      <c r="U644" s="243"/>
      <c r="V644" s="243"/>
      <c r="W644" s="274"/>
      <c r="X644" s="243"/>
      <c r="Y644" s="243"/>
      <c r="Z644" s="243"/>
      <c r="AA644" s="243"/>
      <c r="AB644" s="243"/>
      <c r="AC644" s="243"/>
      <c r="AD644" s="243"/>
      <c r="AE644" s="243"/>
      <c r="AF644" s="243"/>
      <c r="AG644" s="243"/>
      <c r="AH644" s="243"/>
      <c r="AI644" s="243"/>
      <c r="AJ644" s="243"/>
      <c r="AK644" s="243"/>
    </row>
    <row r="645">
      <c r="A645" s="243"/>
      <c r="B645" s="243"/>
      <c r="C645" s="243"/>
      <c r="D645" s="243"/>
      <c r="E645" s="243"/>
      <c r="F645" s="243"/>
      <c r="G645" s="243"/>
      <c r="H645" s="243"/>
      <c r="I645" s="15"/>
      <c r="J645" s="243"/>
      <c r="K645" s="243"/>
      <c r="L645" s="243"/>
      <c r="M645" s="243"/>
      <c r="N645" s="243"/>
      <c r="O645" s="243"/>
      <c r="P645" s="243"/>
      <c r="Q645" s="243"/>
      <c r="R645" s="243"/>
      <c r="S645" s="243"/>
      <c r="T645" s="243"/>
      <c r="U645" s="243"/>
      <c r="V645" s="243"/>
      <c r="W645" s="274"/>
      <c r="X645" s="243"/>
      <c r="Y645" s="243"/>
      <c r="Z645" s="243"/>
      <c r="AA645" s="243"/>
      <c r="AB645" s="243"/>
      <c r="AC645" s="243"/>
      <c r="AD645" s="243"/>
      <c r="AE645" s="243"/>
      <c r="AF645" s="243"/>
      <c r="AG645" s="243"/>
      <c r="AH645" s="243"/>
      <c r="AI645" s="243"/>
      <c r="AJ645" s="243"/>
      <c r="AK645" s="243"/>
    </row>
    <row r="646">
      <c r="A646" s="243"/>
      <c r="B646" s="243"/>
      <c r="C646" s="243"/>
      <c r="D646" s="243"/>
      <c r="E646" s="243"/>
      <c r="F646" s="243"/>
      <c r="G646" s="243"/>
      <c r="H646" s="243"/>
      <c r="I646" s="15"/>
      <c r="J646" s="243"/>
      <c r="K646" s="243"/>
      <c r="L646" s="243"/>
      <c r="M646" s="243"/>
      <c r="N646" s="243"/>
      <c r="O646" s="243"/>
      <c r="P646" s="243"/>
      <c r="Q646" s="243"/>
      <c r="R646" s="243"/>
      <c r="S646" s="243"/>
      <c r="T646" s="243"/>
      <c r="U646" s="243"/>
      <c r="V646" s="243"/>
      <c r="W646" s="274"/>
      <c r="X646" s="243"/>
      <c r="Y646" s="243"/>
      <c r="Z646" s="243"/>
      <c r="AA646" s="243"/>
      <c r="AB646" s="243"/>
      <c r="AC646" s="243"/>
      <c r="AD646" s="243"/>
      <c r="AE646" s="243"/>
      <c r="AF646" s="243"/>
      <c r="AG646" s="243"/>
      <c r="AH646" s="243"/>
      <c r="AI646" s="243"/>
      <c r="AJ646" s="243"/>
      <c r="AK646" s="243"/>
    </row>
    <row r="647">
      <c r="A647" s="243"/>
      <c r="B647" s="243"/>
      <c r="C647" s="243"/>
      <c r="D647" s="243"/>
      <c r="E647" s="243"/>
      <c r="F647" s="243"/>
      <c r="G647" s="243"/>
      <c r="H647" s="243"/>
      <c r="I647" s="15"/>
      <c r="J647" s="243"/>
      <c r="K647" s="243"/>
      <c r="L647" s="243"/>
      <c r="M647" s="243"/>
      <c r="N647" s="243"/>
      <c r="O647" s="243"/>
      <c r="P647" s="243"/>
      <c r="Q647" s="243"/>
      <c r="R647" s="243"/>
      <c r="S647" s="243"/>
      <c r="T647" s="243"/>
      <c r="U647" s="243"/>
      <c r="V647" s="243"/>
      <c r="W647" s="274"/>
      <c r="X647" s="243"/>
      <c r="Y647" s="243"/>
      <c r="Z647" s="243"/>
      <c r="AA647" s="243"/>
      <c r="AB647" s="243"/>
      <c r="AC647" s="243"/>
      <c r="AD647" s="243"/>
      <c r="AE647" s="243"/>
      <c r="AF647" s="243"/>
      <c r="AG647" s="243"/>
      <c r="AH647" s="243"/>
      <c r="AI647" s="243"/>
      <c r="AJ647" s="243"/>
      <c r="AK647" s="243"/>
    </row>
    <row r="648">
      <c r="A648" s="243"/>
      <c r="B648" s="243"/>
      <c r="C648" s="243"/>
      <c r="D648" s="243"/>
      <c r="E648" s="243"/>
      <c r="F648" s="243"/>
      <c r="G648" s="243"/>
      <c r="H648" s="243"/>
      <c r="I648" s="15"/>
      <c r="J648" s="243"/>
      <c r="K648" s="243"/>
      <c r="L648" s="243"/>
      <c r="M648" s="243"/>
      <c r="N648" s="243"/>
      <c r="O648" s="243"/>
      <c r="P648" s="243"/>
      <c r="Q648" s="243"/>
      <c r="R648" s="243"/>
      <c r="S648" s="243"/>
      <c r="T648" s="243"/>
      <c r="U648" s="243"/>
      <c r="V648" s="243"/>
      <c r="W648" s="274"/>
      <c r="X648" s="243"/>
      <c r="Y648" s="243"/>
      <c r="Z648" s="243"/>
      <c r="AA648" s="243"/>
      <c r="AB648" s="243"/>
      <c r="AC648" s="243"/>
      <c r="AD648" s="243"/>
      <c r="AE648" s="243"/>
      <c r="AF648" s="243"/>
      <c r="AG648" s="243"/>
      <c r="AH648" s="243"/>
      <c r="AI648" s="243"/>
      <c r="AJ648" s="243"/>
      <c r="AK648" s="243"/>
    </row>
    <row r="649">
      <c r="A649" s="243"/>
      <c r="B649" s="243"/>
      <c r="C649" s="243"/>
      <c r="D649" s="243"/>
      <c r="E649" s="243"/>
      <c r="F649" s="243"/>
      <c r="G649" s="243"/>
      <c r="H649" s="243"/>
      <c r="I649" s="15"/>
      <c r="J649" s="243"/>
      <c r="K649" s="243"/>
      <c r="L649" s="243"/>
      <c r="M649" s="243"/>
      <c r="N649" s="243"/>
      <c r="O649" s="243"/>
      <c r="P649" s="243"/>
      <c r="Q649" s="243"/>
      <c r="R649" s="243"/>
      <c r="S649" s="243"/>
      <c r="T649" s="243"/>
      <c r="U649" s="243"/>
      <c r="V649" s="243"/>
      <c r="W649" s="274"/>
      <c r="X649" s="243"/>
      <c r="Y649" s="243"/>
      <c r="Z649" s="243"/>
      <c r="AA649" s="243"/>
      <c r="AB649" s="243"/>
      <c r="AC649" s="243"/>
      <c r="AD649" s="243"/>
      <c r="AE649" s="243"/>
      <c r="AF649" s="243"/>
      <c r="AG649" s="243"/>
      <c r="AH649" s="243"/>
      <c r="AI649" s="243"/>
      <c r="AJ649" s="243"/>
      <c r="AK649" s="243"/>
    </row>
    <row r="650">
      <c r="A650" s="243"/>
      <c r="B650" s="243"/>
      <c r="C650" s="243"/>
      <c r="D650" s="243"/>
      <c r="E650" s="243"/>
      <c r="F650" s="243"/>
      <c r="G650" s="243"/>
      <c r="H650" s="243"/>
      <c r="I650" s="15"/>
      <c r="J650" s="243"/>
      <c r="K650" s="243"/>
      <c r="L650" s="243"/>
      <c r="M650" s="243"/>
      <c r="N650" s="243"/>
      <c r="O650" s="243"/>
      <c r="P650" s="243"/>
      <c r="Q650" s="243"/>
      <c r="R650" s="243"/>
      <c r="S650" s="243"/>
      <c r="T650" s="243"/>
      <c r="U650" s="243"/>
      <c r="V650" s="243"/>
      <c r="W650" s="274"/>
      <c r="X650" s="243"/>
      <c r="Y650" s="243"/>
      <c r="Z650" s="243"/>
      <c r="AA650" s="243"/>
      <c r="AB650" s="243"/>
      <c r="AC650" s="243"/>
      <c r="AD650" s="243"/>
      <c r="AE650" s="243"/>
      <c r="AF650" s="243"/>
      <c r="AG650" s="243"/>
      <c r="AH650" s="243"/>
      <c r="AI650" s="243"/>
      <c r="AJ650" s="243"/>
      <c r="AK650" s="243"/>
    </row>
    <row r="651">
      <c r="A651" s="243"/>
      <c r="B651" s="243"/>
      <c r="C651" s="243"/>
      <c r="D651" s="243"/>
      <c r="E651" s="243"/>
      <c r="F651" s="243"/>
      <c r="G651" s="243"/>
      <c r="H651" s="243"/>
      <c r="I651" s="15"/>
      <c r="J651" s="243"/>
      <c r="K651" s="243"/>
      <c r="L651" s="243"/>
      <c r="M651" s="243"/>
      <c r="N651" s="243"/>
      <c r="O651" s="243"/>
      <c r="P651" s="243"/>
      <c r="Q651" s="243"/>
      <c r="R651" s="243"/>
      <c r="S651" s="243"/>
      <c r="T651" s="243"/>
      <c r="U651" s="243"/>
      <c r="V651" s="243"/>
      <c r="W651" s="274"/>
      <c r="X651" s="243"/>
      <c r="Y651" s="243"/>
      <c r="Z651" s="243"/>
      <c r="AA651" s="243"/>
      <c r="AB651" s="243"/>
      <c r="AC651" s="243"/>
      <c r="AD651" s="243"/>
      <c r="AE651" s="243"/>
      <c r="AF651" s="243"/>
      <c r="AG651" s="243"/>
      <c r="AH651" s="243"/>
      <c r="AI651" s="243"/>
      <c r="AJ651" s="243"/>
      <c r="AK651" s="243"/>
    </row>
    <row r="652">
      <c r="A652" s="243"/>
      <c r="B652" s="243"/>
      <c r="C652" s="243"/>
      <c r="D652" s="243"/>
      <c r="E652" s="243"/>
      <c r="F652" s="243"/>
      <c r="G652" s="243"/>
      <c r="H652" s="243"/>
      <c r="I652" s="15"/>
      <c r="J652" s="243"/>
      <c r="K652" s="243"/>
      <c r="L652" s="243"/>
      <c r="M652" s="243"/>
      <c r="N652" s="243"/>
      <c r="O652" s="243"/>
      <c r="P652" s="243"/>
      <c r="Q652" s="243"/>
      <c r="R652" s="243"/>
      <c r="S652" s="243"/>
      <c r="T652" s="243"/>
      <c r="U652" s="243"/>
      <c r="V652" s="243"/>
      <c r="W652" s="274"/>
      <c r="X652" s="243"/>
      <c r="Y652" s="243"/>
      <c r="Z652" s="243"/>
      <c r="AA652" s="243"/>
      <c r="AB652" s="243"/>
      <c r="AC652" s="243"/>
      <c r="AD652" s="243"/>
      <c r="AE652" s="243"/>
      <c r="AF652" s="243"/>
      <c r="AG652" s="243"/>
      <c r="AH652" s="243"/>
      <c r="AI652" s="243"/>
      <c r="AJ652" s="243"/>
      <c r="AK652" s="243"/>
    </row>
    <row r="653">
      <c r="A653" s="243"/>
      <c r="B653" s="243"/>
      <c r="C653" s="243"/>
      <c r="D653" s="243"/>
      <c r="E653" s="243"/>
      <c r="F653" s="243"/>
      <c r="G653" s="243"/>
      <c r="H653" s="243"/>
      <c r="I653" s="15"/>
      <c r="J653" s="243"/>
      <c r="K653" s="243"/>
      <c r="L653" s="243"/>
      <c r="M653" s="243"/>
      <c r="N653" s="243"/>
      <c r="O653" s="243"/>
      <c r="P653" s="243"/>
      <c r="Q653" s="243"/>
      <c r="R653" s="243"/>
      <c r="S653" s="243"/>
      <c r="T653" s="243"/>
      <c r="U653" s="243"/>
      <c r="V653" s="243"/>
      <c r="W653" s="274"/>
      <c r="X653" s="243"/>
      <c r="Y653" s="243"/>
      <c r="Z653" s="243"/>
      <c r="AA653" s="243"/>
      <c r="AB653" s="243"/>
      <c r="AC653" s="243"/>
      <c r="AD653" s="243"/>
      <c r="AE653" s="243"/>
      <c r="AF653" s="243"/>
      <c r="AG653" s="243"/>
      <c r="AH653" s="243"/>
      <c r="AI653" s="243"/>
      <c r="AJ653" s="243"/>
      <c r="AK653" s="243"/>
    </row>
    <row r="654">
      <c r="A654" s="243"/>
      <c r="B654" s="243"/>
      <c r="C654" s="243"/>
      <c r="D654" s="243"/>
      <c r="E654" s="243"/>
      <c r="F654" s="243"/>
      <c r="G654" s="243"/>
      <c r="H654" s="243"/>
      <c r="I654" s="15"/>
      <c r="J654" s="243"/>
      <c r="K654" s="243"/>
      <c r="L654" s="243"/>
      <c r="M654" s="243"/>
      <c r="N654" s="243"/>
      <c r="O654" s="243"/>
      <c r="P654" s="243"/>
      <c r="Q654" s="243"/>
      <c r="R654" s="243"/>
      <c r="S654" s="243"/>
      <c r="T654" s="243"/>
      <c r="U654" s="243"/>
      <c r="V654" s="243"/>
      <c r="W654" s="274"/>
      <c r="X654" s="243"/>
      <c r="Y654" s="243"/>
      <c r="Z654" s="243"/>
      <c r="AA654" s="243"/>
      <c r="AB654" s="243"/>
      <c r="AC654" s="243"/>
      <c r="AD654" s="243"/>
      <c r="AE654" s="243"/>
      <c r="AF654" s="243"/>
      <c r="AG654" s="243"/>
      <c r="AH654" s="243"/>
      <c r="AI654" s="243"/>
      <c r="AJ654" s="243"/>
      <c r="AK654" s="243"/>
    </row>
    <row r="655">
      <c r="A655" s="243"/>
      <c r="B655" s="243"/>
      <c r="C655" s="243"/>
      <c r="D655" s="243"/>
      <c r="E655" s="243"/>
      <c r="F655" s="243"/>
      <c r="G655" s="243"/>
      <c r="H655" s="243"/>
      <c r="I655" s="15"/>
      <c r="J655" s="243"/>
      <c r="K655" s="243"/>
      <c r="L655" s="243"/>
      <c r="M655" s="243"/>
      <c r="N655" s="243"/>
      <c r="O655" s="243"/>
      <c r="P655" s="243"/>
      <c r="Q655" s="243"/>
      <c r="R655" s="243"/>
      <c r="S655" s="243"/>
      <c r="T655" s="243"/>
      <c r="U655" s="243"/>
      <c r="V655" s="243"/>
      <c r="W655" s="274"/>
      <c r="X655" s="243"/>
      <c r="Y655" s="243"/>
      <c r="Z655" s="243"/>
      <c r="AA655" s="243"/>
      <c r="AB655" s="243"/>
      <c r="AC655" s="243"/>
      <c r="AD655" s="243"/>
      <c r="AE655" s="243"/>
      <c r="AF655" s="243"/>
      <c r="AG655" s="243"/>
      <c r="AH655" s="243"/>
      <c r="AI655" s="243"/>
      <c r="AJ655" s="243"/>
      <c r="AK655" s="243"/>
    </row>
    <row r="656">
      <c r="A656" s="243"/>
      <c r="B656" s="243"/>
      <c r="C656" s="243"/>
      <c r="D656" s="243"/>
      <c r="E656" s="243"/>
      <c r="F656" s="243"/>
      <c r="G656" s="243"/>
      <c r="H656" s="243"/>
      <c r="I656" s="15"/>
      <c r="J656" s="243"/>
      <c r="K656" s="243"/>
      <c r="L656" s="243"/>
      <c r="M656" s="243"/>
      <c r="N656" s="243"/>
      <c r="O656" s="243"/>
      <c r="P656" s="243"/>
      <c r="Q656" s="243"/>
      <c r="R656" s="243"/>
      <c r="S656" s="243"/>
      <c r="T656" s="243"/>
      <c r="U656" s="243"/>
      <c r="V656" s="243"/>
      <c r="W656" s="274"/>
      <c r="X656" s="243"/>
      <c r="Y656" s="243"/>
      <c r="Z656" s="243"/>
      <c r="AA656" s="243"/>
      <c r="AB656" s="243"/>
      <c r="AC656" s="243"/>
      <c r="AD656" s="243"/>
      <c r="AE656" s="243"/>
      <c r="AF656" s="243"/>
      <c r="AG656" s="243"/>
      <c r="AH656" s="243"/>
      <c r="AI656" s="243"/>
      <c r="AJ656" s="243"/>
      <c r="AK656" s="243"/>
    </row>
    <row r="657">
      <c r="A657" s="243"/>
      <c r="B657" s="243"/>
      <c r="C657" s="243"/>
      <c r="D657" s="243"/>
      <c r="E657" s="243"/>
      <c r="F657" s="243"/>
      <c r="G657" s="243"/>
      <c r="H657" s="243"/>
      <c r="I657" s="15"/>
      <c r="J657" s="243"/>
      <c r="K657" s="243"/>
      <c r="L657" s="243"/>
      <c r="M657" s="243"/>
      <c r="N657" s="243"/>
      <c r="O657" s="243"/>
      <c r="P657" s="243"/>
      <c r="Q657" s="243"/>
      <c r="R657" s="243"/>
      <c r="S657" s="243"/>
      <c r="T657" s="243"/>
      <c r="U657" s="243"/>
      <c r="V657" s="243"/>
      <c r="W657" s="274"/>
      <c r="X657" s="243"/>
      <c r="Y657" s="243"/>
      <c r="Z657" s="243"/>
      <c r="AA657" s="243"/>
      <c r="AB657" s="243"/>
      <c r="AC657" s="243"/>
      <c r="AD657" s="243"/>
      <c r="AE657" s="243"/>
      <c r="AF657" s="243"/>
      <c r="AG657" s="243"/>
      <c r="AH657" s="243"/>
      <c r="AI657" s="243"/>
      <c r="AJ657" s="243"/>
      <c r="AK657" s="243"/>
    </row>
    <row r="658">
      <c r="A658" s="243"/>
      <c r="B658" s="243"/>
      <c r="C658" s="243"/>
      <c r="D658" s="243"/>
      <c r="E658" s="243"/>
      <c r="F658" s="243"/>
      <c r="G658" s="243"/>
      <c r="H658" s="243"/>
      <c r="I658" s="15"/>
      <c r="J658" s="243"/>
      <c r="K658" s="243"/>
      <c r="L658" s="243"/>
      <c r="M658" s="243"/>
      <c r="N658" s="243"/>
      <c r="O658" s="243"/>
      <c r="P658" s="243"/>
      <c r="Q658" s="243"/>
      <c r="R658" s="243"/>
      <c r="S658" s="243"/>
      <c r="T658" s="243"/>
      <c r="U658" s="243"/>
      <c r="V658" s="243"/>
      <c r="W658" s="274"/>
      <c r="X658" s="243"/>
      <c r="Y658" s="243"/>
      <c r="Z658" s="243"/>
      <c r="AA658" s="243"/>
      <c r="AB658" s="243"/>
      <c r="AC658" s="243"/>
      <c r="AD658" s="243"/>
      <c r="AE658" s="243"/>
      <c r="AF658" s="243"/>
      <c r="AG658" s="243"/>
      <c r="AH658" s="243"/>
      <c r="AI658" s="243"/>
      <c r="AJ658" s="243"/>
      <c r="AK658" s="243"/>
    </row>
    <row r="659">
      <c r="A659" s="243"/>
      <c r="B659" s="243"/>
      <c r="C659" s="243"/>
      <c r="D659" s="243"/>
      <c r="E659" s="243"/>
      <c r="F659" s="243"/>
      <c r="G659" s="243"/>
      <c r="H659" s="243"/>
      <c r="I659" s="15"/>
      <c r="J659" s="243"/>
      <c r="K659" s="243"/>
      <c r="L659" s="243"/>
      <c r="M659" s="243"/>
      <c r="N659" s="243"/>
      <c r="O659" s="243"/>
      <c r="P659" s="243"/>
      <c r="Q659" s="243"/>
      <c r="R659" s="243"/>
      <c r="S659" s="243"/>
      <c r="T659" s="243"/>
      <c r="U659" s="243"/>
      <c r="V659" s="243"/>
      <c r="W659" s="274"/>
      <c r="X659" s="243"/>
      <c r="Y659" s="243"/>
      <c r="Z659" s="243"/>
      <c r="AA659" s="243"/>
      <c r="AB659" s="243"/>
      <c r="AC659" s="243"/>
      <c r="AD659" s="243"/>
      <c r="AE659" s="243"/>
      <c r="AF659" s="243"/>
      <c r="AG659" s="243"/>
      <c r="AH659" s="243"/>
      <c r="AI659" s="243"/>
      <c r="AJ659" s="243"/>
      <c r="AK659" s="243"/>
    </row>
    <row r="660">
      <c r="A660" s="243"/>
      <c r="B660" s="243"/>
      <c r="C660" s="243"/>
      <c r="D660" s="243"/>
      <c r="E660" s="243"/>
      <c r="F660" s="243"/>
      <c r="G660" s="243"/>
      <c r="H660" s="243"/>
      <c r="I660" s="15"/>
      <c r="J660" s="243"/>
      <c r="K660" s="243"/>
      <c r="L660" s="243"/>
      <c r="M660" s="243"/>
      <c r="N660" s="243"/>
      <c r="O660" s="243"/>
      <c r="P660" s="243"/>
      <c r="Q660" s="243"/>
      <c r="R660" s="243"/>
      <c r="S660" s="243"/>
      <c r="T660" s="243"/>
      <c r="U660" s="243"/>
      <c r="V660" s="243"/>
      <c r="W660" s="274"/>
      <c r="X660" s="243"/>
      <c r="Y660" s="243"/>
      <c r="Z660" s="243"/>
      <c r="AA660" s="243"/>
      <c r="AB660" s="243"/>
      <c r="AC660" s="243"/>
      <c r="AD660" s="243"/>
      <c r="AE660" s="243"/>
      <c r="AF660" s="243"/>
      <c r="AG660" s="243"/>
      <c r="AH660" s="243"/>
      <c r="AI660" s="243"/>
      <c r="AJ660" s="243"/>
      <c r="AK660" s="243"/>
    </row>
    <row r="661">
      <c r="A661" s="243"/>
      <c r="B661" s="243"/>
      <c r="C661" s="243"/>
      <c r="D661" s="243"/>
      <c r="E661" s="243"/>
      <c r="F661" s="243"/>
      <c r="G661" s="243"/>
      <c r="H661" s="243"/>
      <c r="I661" s="15"/>
      <c r="J661" s="243"/>
      <c r="K661" s="243"/>
      <c r="L661" s="243"/>
      <c r="M661" s="243"/>
      <c r="N661" s="243"/>
      <c r="O661" s="243"/>
      <c r="P661" s="243"/>
      <c r="Q661" s="243"/>
      <c r="R661" s="243"/>
      <c r="S661" s="243"/>
      <c r="T661" s="243"/>
      <c r="U661" s="243"/>
      <c r="V661" s="243"/>
      <c r="W661" s="274"/>
      <c r="X661" s="243"/>
      <c r="Y661" s="243"/>
      <c r="Z661" s="243"/>
      <c r="AA661" s="243"/>
      <c r="AB661" s="243"/>
      <c r="AC661" s="243"/>
      <c r="AD661" s="243"/>
      <c r="AE661" s="243"/>
      <c r="AF661" s="243"/>
      <c r="AG661" s="243"/>
      <c r="AH661" s="243"/>
      <c r="AI661" s="243"/>
      <c r="AJ661" s="243"/>
      <c r="AK661" s="243"/>
    </row>
    <row r="662">
      <c r="A662" s="243"/>
      <c r="B662" s="243"/>
      <c r="C662" s="243"/>
      <c r="D662" s="243"/>
      <c r="E662" s="243"/>
      <c r="F662" s="243"/>
      <c r="G662" s="243"/>
      <c r="H662" s="243"/>
      <c r="I662" s="15"/>
      <c r="J662" s="243"/>
      <c r="K662" s="243"/>
      <c r="L662" s="243"/>
      <c r="M662" s="243"/>
      <c r="N662" s="243"/>
      <c r="O662" s="243"/>
      <c r="P662" s="243"/>
      <c r="Q662" s="243"/>
      <c r="R662" s="243"/>
      <c r="S662" s="243"/>
      <c r="T662" s="243"/>
      <c r="U662" s="243"/>
      <c r="V662" s="243"/>
      <c r="W662" s="274"/>
      <c r="X662" s="243"/>
      <c r="Y662" s="243"/>
      <c r="Z662" s="243"/>
      <c r="AA662" s="243"/>
      <c r="AB662" s="243"/>
      <c r="AC662" s="243"/>
      <c r="AD662" s="243"/>
      <c r="AE662" s="243"/>
      <c r="AF662" s="243"/>
      <c r="AG662" s="243"/>
      <c r="AH662" s="243"/>
      <c r="AI662" s="243"/>
      <c r="AJ662" s="243"/>
      <c r="AK662" s="243"/>
    </row>
    <row r="663">
      <c r="A663" s="243"/>
      <c r="B663" s="243"/>
      <c r="C663" s="243"/>
      <c r="D663" s="243"/>
      <c r="E663" s="243"/>
      <c r="F663" s="243"/>
      <c r="G663" s="243"/>
      <c r="H663" s="243"/>
      <c r="I663" s="15"/>
      <c r="J663" s="243"/>
      <c r="K663" s="243"/>
      <c r="L663" s="243"/>
      <c r="M663" s="243"/>
      <c r="N663" s="243"/>
      <c r="O663" s="243"/>
      <c r="P663" s="243"/>
      <c r="Q663" s="243"/>
      <c r="R663" s="243"/>
      <c r="S663" s="243"/>
      <c r="T663" s="243"/>
      <c r="U663" s="243"/>
      <c r="V663" s="243"/>
      <c r="W663" s="274"/>
      <c r="X663" s="243"/>
      <c r="Y663" s="243"/>
      <c r="Z663" s="243"/>
      <c r="AA663" s="243"/>
      <c r="AB663" s="243"/>
      <c r="AC663" s="243"/>
      <c r="AD663" s="243"/>
      <c r="AE663" s="243"/>
      <c r="AF663" s="243"/>
      <c r="AG663" s="243"/>
      <c r="AH663" s="243"/>
      <c r="AI663" s="243"/>
      <c r="AJ663" s="243"/>
      <c r="AK663" s="243"/>
    </row>
    <row r="664">
      <c r="A664" s="243"/>
      <c r="B664" s="243"/>
      <c r="C664" s="243"/>
      <c r="D664" s="243"/>
      <c r="E664" s="243"/>
      <c r="F664" s="243"/>
      <c r="G664" s="243"/>
      <c r="H664" s="243"/>
      <c r="I664" s="15"/>
      <c r="J664" s="243"/>
      <c r="K664" s="243"/>
      <c r="L664" s="243"/>
      <c r="M664" s="243"/>
      <c r="N664" s="243"/>
      <c r="O664" s="243"/>
      <c r="P664" s="243"/>
      <c r="Q664" s="243"/>
      <c r="R664" s="243"/>
      <c r="S664" s="243"/>
      <c r="T664" s="243"/>
      <c r="U664" s="243"/>
      <c r="V664" s="243"/>
      <c r="W664" s="274"/>
      <c r="X664" s="243"/>
      <c r="Y664" s="243"/>
      <c r="Z664" s="243"/>
      <c r="AA664" s="243"/>
      <c r="AB664" s="243"/>
      <c r="AC664" s="243"/>
      <c r="AD664" s="243"/>
      <c r="AE664" s="243"/>
      <c r="AF664" s="243"/>
      <c r="AG664" s="243"/>
      <c r="AH664" s="243"/>
      <c r="AI664" s="243"/>
      <c r="AJ664" s="243"/>
      <c r="AK664" s="243"/>
    </row>
    <row r="665">
      <c r="A665" s="243"/>
      <c r="B665" s="243"/>
      <c r="C665" s="243"/>
      <c r="D665" s="243"/>
      <c r="E665" s="243"/>
      <c r="F665" s="243"/>
      <c r="G665" s="243"/>
      <c r="H665" s="243"/>
      <c r="I665" s="15"/>
      <c r="J665" s="243"/>
      <c r="K665" s="243"/>
      <c r="L665" s="243"/>
      <c r="M665" s="243"/>
      <c r="N665" s="243"/>
      <c r="O665" s="243"/>
      <c r="P665" s="243"/>
      <c r="Q665" s="243"/>
      <c r="R665" s="243"/>
      <c r="S665" s="243"/>
      <c r="T665" s="243"/>
      <c r="U665" s="243"/>
      <c r="V665" s="243"/>
      <c r="W665" s="274"/>
      <c r="X665" s="243"/>
      <c r="Y665" s="243"/>
      <c r="Z665" s="243"/>
      <c r="AA665" s="243"/>
      <c r="AB665" s="243"/>
      <c r="AC665" s="243"/>
      <c r="AD665" s="243"/>
      <c r="AE665" s="243"/>
      <c r="AF665" s="243"/>
      <c r="AG665" s="243"/>
      <c r="AH665" s="243"/>
      <c r="AI665" s="243"/>
      <c r="AJ665" s="243"/>
      <c r="AK665" s="243"/>
    </row>
    <row r="666">
      <c r="A666" s="243"/>
      <c r="B666" s="243"/>
      <c r="C666" s="243"/>
      <c r="D666" s="243"/>
      <c r="E666" s="243"/>
      <c r="F666" s="243"/>
      <c r="G666" s="243"/>
      <c r="H666" s="243"/>
      <c r="I666" s="15"/>
      <c r="J666" s="243"/>
      <c r="K666" s="243"/>
      <c r="L666" s="243"/>
      <c r="M666" s="243"/>
      <c r="N666" s="243"/>
      <c r="O666" s="243"/>
      <c r="P666" s="243"/>
      <c r="Q666" s="243"/>
      <c r="R666" s="243"/>
      <c r="S666" s="243"/>
      <c r="T666" s="243"/>
      <c r="U666" s="243"/>
      <c r="V666" s="243"/>
      <c r="W666" s="274"/>
      <c r="X666" s="243"/>
      <c r="Y666" s="243"/>
      <c r="Z666" s="243"/>
      <c r="AA666" s="243"/>
      <c r="AB666" s="243"/>
      <c r="AC666" s="243"/>
      <c r="AD666" s="243"/>
      <c r="AE666" s="243"/>
      <c r="AF666" s="243"/>
      <c r="AG666" s="243"/>
      <c r="AH666" s="243"/>
      <c r="AI666" s="243"/>
      <c r="AJ666" s="243"/>
      <c r="AK666" s="243"/>
    </row>
    <row r="667">
      <c r="A667" s="243"/>
      <c r="B667" s="243"/>
      <c r="C667" s="243"/>
      <c r="D667" s="243"/>
      <c r="E667" s="243"/>
      <c r="F667" s="243"/>
      <c r="G667" s="243"/>
      <c r="H667" s="243"/>
      <c r="I667" s="15"/>
      <c r="J667" s="243"/>
      <c r="K667" s="243"/>
      <c r="L667" s="243"/>
      <c r="M667" s="243"/>
      <c r="N667" s="243"/>
      <c r="O667" s="243"/>
      <c r="P667" s="243"/>
      <c r="Q667" s="243"/>
      <c r="R667" s="243"/>
      <c r="S667" s="243"/>
      <c r="T667" s="243"/>
      <c r="U667" s="243"/>
      <c r="V667" s="243"/>
      <c r="W667" s="274"/>
      <c r="X667" s="243"/>
      <c r="Y667" s="243"/>
      <c r="Z667" s="243"/>
      <c r="AA667" s="243"/>
      <c r="AB667" s="243"/>
      <c r="AC667" s="243"/>
      <c r="AD667" s="243"/>
      <c r="AE667" s="243"/>
      <c r="AF667" s="243"/>
      <c r="AG667" s="243"/>
      <c r="AH667" s="243"/>
      <c r="AI667" s="243"/>
      <c r="AJ667" s="243"/>
      <c r="AK667" s="243"/>
    </row>
    <row r="668">
      <c r="A668" s="243"/>
      <c r="B668" s="243"/>
      <c r="C668" s="243"/>
      <c r="D668" s="243"/>
      <c r="E668" s="243"/>
      <c r="F668" s="243"/>
      <c r="G668" s="243"/>
      <c r="H668" s="243"/>
      <c r="I668" s="15"/>
      <c r="J668" s="243"/>
      <c r="K668" s="243"/>
      <c r="L668" s="243"/>
      <c r="M668" s="243"/>
      <c r="N668" s="243"/>
      <c r="O668" s="243"/>
      <c r="P668" s="243"/>
      <c r="Q668" s="243"/>
      <c r="R668" s="243"/>
      <c r="S668" s="243"/>
      <c r="T668" s="243"/>
      <c r="U668" s="243"/>
      <c r="V668" s="243"/>
      <c r="W668" s="274"/>
      <c r="X668" s="243"/>
      <c r="Y668" s="243"/>
      <c r="Z668" s="243"/>
      <c r="AA668" s="243"/>
      <c r="AB668" s="243"/>
      <c r="AC668" s="243"/>
      <c r="AD668" s="243"/>
      <c r="AE668" s="243"/>
      <c r="AF668" s="243"/>
      <c r="AG668" s="243"/>
      <c r="AH668" s="243"/>
      <c r="AI668" s="243"/>
      <c r="AJ668" s="243"/>
      <c r="AK668" s="243"/>
    </row>
    <row r="669">
      <c r="A669" s="243"/>
      <c r="B669" s="243"/>
      <c r="C669" s="243"/>
      <c r="D669" s="243"/>
      <c r="E669" s="243"/>
      <c r="F669" s="243"/>
      <c r="G669" s="243"/>
      <c r="H669" s="243"/>
      <c r="I669" s="15"/>
      <c r="J669" s="243"/>
      <c r="K669" s="243"/>
      <c r="L669" s="243"/>
      <c r="M669" s="243"/>
      <c r="N669" s="243"/>
      <c r="O669" s="243"/>
      <c r="P669" s="243"/>
      <c r="Q669" s="243"/>
      <c r="R669" s="243"/>
      <c r="S669" s="243"/>
      <c r="T669" s="243"/>
      <c r="U669" s="243"/>
      <c r="V669" s="243"/>
      <c r="W669" s="274"/>
      <c r="X669" s="243"/>
      <c r="Y669" s="243"/>
      <c r="Z669" s="243"/>
      <c r="AA669" s="243"/>
      <c r="AB669" s="243"/>
      <c r="AC669" s="243"/>
      <c r="AD669" s="243"/>
      <c r="AE669" s="243"/>
      <c r="AF669" s="243"/>
      <c r="AG669" s="243"/>
      <c r="AH669" s="243"/>
      <c r="AI669" s="243"/>
      <c r="AJ669" s="243"/>
      <c r="AK669" s="243"/>
    </row>
    <row r="670">
      <c r="A670" s="243"/>
      <c r="B670" s="243"/>
      <c r="C670" s="243"/>
      <c r="D670" s="243"/>
      <c r="E670" s="243"/>
      <c r="F670" s="243"/>
      <c r="G670" s="243"/>
      <c r="H670" s="243"/>
      <c r="I670" s="15"/>
      <c r="J670" s="243"/>
      <c r="K670" s="243"/>
      <c r="L670" s="243"/>
      <c r="M670" s="243"/>
      <c r="N670" s="243"/>
      <c r="O670" s="243"/>
      <c r="P670" s="243"/>
      <c r="Q670" s="243"/>
      <c r="R670" s="243"/>
      <c r="S670" s="243"/>
      <c r="T670" s="243"/>
      <c r="U670" s="243"/>
      <c r="V670" s="243"/>
      <c r="W670" s="274"/>
      <c r="X670" s="243"/>
      <c r="Y670" s="243"/>
      <c r="Z670" s="243"/>
      <c r="AA670" s="243"/>
      <c r="AB670" s="243"/>
      <c r="AC670" s="243"/>
      <c r="AD670" s="243"/>
      <c r="AE670" s="243"/>
      <c r="AF670" s="243"/>
      <c r="AG670" s="243"/>
      <c r="AH670" s="243"/>
      <c r="AI670" s="243"/>
      <c r="AJ670" s="243"/>
      <c r="AK670" s="243"/>
    </row>
    <row r="671">
      <c r="A671" s="243"/>
      <c r="B671" s="243"/>
      <c r="C671" s="243"/>
      <c r="D671" s="243"/>
      <c r="E671" s="243"/>
      <c r="F671" s="243"/>
      <c r="G671" s="243"/>
      <c r="H671" s="243"/>
      <c r="I671" s="15"/>
      <c r="J671" s="243"/>
      <c r="K671" s="243"/>
      <c r="L671" s="243"/>
      <c r="M671" s="243"/>
      <c r="N671" s="243"/>
      <c r="O671" s="243"/>
      <c r="P671" s="243"/>
      <c r="Q671" s="243"/>
      <c r="R671" s="243"/>
      <c r="S671" s="243"/>
      <c r="T671" s="243"/>
      <c r="U671" s="243"/>
      <c r="V671" s="243"/>
      <c r="W671" s="274"/>
      <c r="X671" s="243"/>
      <c r="Y671" s="243"/>
      <c r="Z671" s="243"/>
      <c r="AA671" s="243"/>
      <c r="AB671" s="243"/>
      <c r="AC671" s="243"/>
      <c r="AD671" s="243"/>
      <c r="AE671" s="243"/>
      <c r="AF671" s="243"/>
      <c r="AG671" s="243"/>
      <c r="AH671" s="243"/>
      <c r="AI671" s="243"/>
      <c r="AJ671" s="243"/>
      <c r="AK671" s="243"/>
    </row>
    <row r="672">
      <c r="A672" s="243"/>
      <c r="B672" s="243"/>
      <c r="C672" s="243"/>
      <c r="D672" s="243"/>
      <c r="E672" s="243"/>
      <c r="F672" s="243"/>
      <c r="G672" s="243"/>
      <c r="H672" s="243"/>
      <c r="I672" s="15"/>
      <c r="J672" s="243"/>
      <c r="K672" s="243"/>
      <c r="L672" s="243"/>
      <c r="M672" s="243"/>
      <c r="N672" s="243"/>
      <c r="O672" s="243"/>
      <c r="P672" s="243"/>
      <c r="Q672" s="243"/>
      <c r="R672" s="243"/>
      <c r="S672" s="243"/>
      <c r="T672" s="243"/>
      <c r="U672" s="243"/>
      <c r="V672" s="243"/>
      <c r="W672" s="274"/>
      <c r="X672" s="243"/>
      <c r="Y672" s="243"/>
      <c r="Z672" s="243"/>
      <c r="AA672" s="243"/>
      <c r="AB672" s="243"/>
      <c r="AC672" s="243"/>
      <c r="AD672" s="243"/>
      <c r="AE672" s="243"/>
      <c r="AF672" s="243"/>
      <c r="AG672" s="243"/>
      <c r="AH672" s="243"/>
      <c r="AI672" s="243"/>
      <c r="AJ672" s="243"/>
      <c r="AK672" s="243"/>
    </row>
    <row r="673">
      <c r="A673" s="243"/>
      <c r="B673" s="243"/>
      <c r="C673" s="243"/>
      <c r="D673" s="243"/>
      <c r="E673" s="243"/>
      <c r="F673" s="243"/>
      <c r="G673" s="243"/>
      <c r="H673" s="243"/>
      <c r="I673" s="15"/>
      <c r="J673" s="243"/>
      <c r="K673" s="243"/>
      <c r="L673" s="243"/>
      <c r="M673" s="243"/>
      <c r="N673" s="243"/>
      <c r="O673" s="243"/>
      <c r="P673" s="243"/>
      <c r="Q673" s="243"/>
      <c r="R673" s="243"/>
      <c r="S673" s="243"/>
      <c r="T673" s="243"/>
      <c r="U673" s="243"/>
      <c r="V673" s="243"/>
      <c r="W673" s="274"/>
      <c r="X673" s="243"/>
      <c r="Y673" s="243"/>
      <c r="Z673" s="243"/>
      <c r="AA673" s="243"/>
      <c r="AB673" s="243"/>
      <c r="AC673" s="243"/>
      <c r="AD673" s="243"/>
      <c r="AE673" s="243"/>
      <c r="AF673" s="243"/>
      <c r="AG673" s="243"/>
      <c r="AH673" s="243"/>
      <c r="AI673" s="243"/>
      <c r="AJ673" s="243"/>
      <c r="AK673" s="243"/>
    </row>
    <row r="674">
      <c r="A674" s="243"/>
      <c r="B674" s="243"/>
      <c r="C674" s="243"/>
      <c r="D674" s="243"/>
      <c r="E674" s="243"/>
      <c r="F674" s="243"/>
      <c r="G674" s="243"/>
      <c r="H674" s="243"/>
      <c r="I674" s="15"/>
      <c r="J674" s="243"/>
      <c r="K674" s="243"/>
      <c r="L674" s="243"/>
      <c r="M674" s="243"/>
      <c r="N674" s="243"/>
      <c r="O674" s="243"/>
      <c r="P674" s="243"/>
      <c r="Q674" s="243"/>
      <c r="R674" s="243"/>
      <c r="S674" s="243"/>
      <c r="T674" s="243"/>
      <c r="U674" s="243"/>
      <c r="V674" s="243"/>
      <c r="W674" s="274"/>
      <c r="X674" s="243"/>
      <c r="Y674" s="243"/>
      <c r="Z674" s="243"/>
      <c r="AA674" s="243"/>
      <c r="AB674" s="243"/>
      <c r="AC674" s="243"/>
      <c r="AD674" s="243"/>
      <c r="AE674" s="243"/>
      <c r="AF674" s="243"/>
      <c r="AG674" s="243"/>
      <c r="AH674" s="243"/>
      <c r="AI674" s="243"/>
      <c r="AJ674" s="243"/>
      <c r="AK674" s="243"/>
    </row>
    <row r="675">
      <c r="A675" s="243"/>
      <c r="B675" s="243"/>
      <c r="C675" s="243"/>
      <c r="D675" s="243"/>
      <c r="E675" s="243"/>
      <c r="F675" s="243"/>
      <c r="G675" s="243"/>
      <c r="H675" s="243"/>
      <c r="I675" s="15"/>
      <c r="J675" s="243"/>
      <c r="K675" s="243"/>
      <c r="L675" s="243"/>
      <c r="M675" s="243"/>
      <c r="N675" s="243"/>
      <c r="O675" s="243"/>
      <c r="P675" s="243"/>
      <c r="Q675" s="243"/>
      <c r="R675" s="243"/>
      <c r="S675" s="243"/>
      <c r="T675" s="243"/>
      <c r="U675" s="243"/>
      <c r="V675" s="243"/>
      <c r="W675" s="274"/>
      <c r="X675" s="243"/>
      <c r="Y675" s="243"/>
      <c r="Z675" s="243"/>
      <c r="AA675" s="243"/>
      <c r="AB675" s="243"/>
      <c r="AC675" s="243"/>
      <c r="AD675" s="243"/>
      <c r="AE675" s="243"/>
      <c r="AF675" s="243"/>
      <c r="AG675" s="243"/>
      <c r="AH675" s="243"/>
      <c r="AI675" s="243"/>
      <c r="AJ675" s="243"/>
      <c r="AK675" s="243"/>
    </row>
    <row r="676">
      <c r="A676" s="243"/>
      <c r="B676" s="243"/>
      <c r="C676" s="243"/>
      <c r="D676" s="243"/>
      <c r="E676" s="243"/>
      <c r="F676" s="243"/>
      <c r="G676" s="243"/>
      <c r="H676" s="243"/>
      <c r="I676" s="15"/>
      <c r="J676" s="243"/>
      <c r="K676" s="243"/>
      <c r="L676" s="243"/>
      <c r="M676" s="243"/>
      <c r="N676" s="243"/>
      <c r="O676" s="243"/>
      <c r="P676" s="243"/>
      <c r="Q676" s="243"/>
      <c r="R676" s="243"/>
      <c r="S676" s="243"/>
      <c r="T676" s="243"/>
      <c r="U676" s="243"/>
      <c r="V676" s="243"/>
      <c r="W676" s="274"/>
      <c r="X676" s="243"/>
      <c r="Y676" s="243"/>
      <c r="Z676" s="243"/>
      <c r="AA676" s="243"/>
      <c r="AB676" s="243"/>
      <c r="AC676" s="243"/>
      <c r="AD676" s="243"/>
      <c r="AE676" s="243"/>
      <c r="AF676" s="243"/>
      <c r="AG676" s="243"/>
      <c r="AH676" s="243"/>
      <c r="AI676" s="243"/>
      <c r="AJ676" s="243"/>
      <c r="AK676" s="243"/>
    </row>
    <row r="677">
      <c r="A677" s="243"/>
      <c r="B677" s="243"/>
      <c r="C677" s="243"/>
      <c r="D677" s="243"/>
      <c r="E677" s="243"/>
      <c r="F677" s="243"/>
      <c r="G677" s="243"/>
      <c r="H677" s="243"/>
      <c r="I677" s="15"/>
      <c r="J677" s="243"/>
      <c r="K677" s="243"/>
      <c r="L677" s="243"/>
      <c r="M677" s="243"/>
      <c r="N677" s="243"/>
      <c r="O677" s="243"/>
      <c r="P677" s="243"/>
      <c r="Q677" s="243"/>
      <c r="R677" s="243"/>
      <c r="S677" s="243"/>
      <c r="T677" s="243"/>
      <c r="U677" s="243"/>
      <c r="V677" s="243"/>
      <c r="W677" s="274"/>
      <c r="X677" s="243"/>
      <c r="Y677" s="243"/>
      <c r="Z677" s="243"/>
      <c r="AA677" s="243"/>
      <c r="AB677" s="243"/>
      <c r="AC677" s="243"/>
      <c r="AD677" s="243"/>
      <c r="AE677" s="243"/>
      <c r="AF677" s="243"/>
      <c r="AG677" s="243"/>
      <c r="AH677" s="243"/>
      <c r="AI677" s="243"/>
      <c r="AJ677" s="243"/>
      <c r="AK677" s="243"/>
    </row>
    <row r="678">
      <c r="A678" s="243"/>
      <c r="B678" s="243"/>
      <c r="C678" s="243"/>
      <c r="D678" s="243"/>
      <c r="E678" s="243"/>
      <c r="F678" s="243"/>
      <c r="G678" s="243"/>
      <c r="H678" s="243"/>
      <c r="I678" s="15"/>
      <c r="J678" s="243"/>
      <c r="K678" s="243"/>
      <c r="L678" s="243"/>
      <c r="M678" s="243"/>
      <c r="N678" s="243"/>
      <c r="O678" s="243"/>
      <c r="P678" s="243"/>
      <c r="Q678" s="243"/>
      <c r="R678" s="243"/>
      <c r="S678" s="243"/>
      <c r="T678" s="243"/>
      <c r="U678" s="243"/>
      <c r="V678" s="243"/>
      <c r="W678" s="274"/>
      <c r="X678" s="243"/>
      <c r="Y678" s="243"/>
      <c r="Z678" s="243"/>
      <c r="AA678" s="243"/>
      <c r="AB678" s="243"/>
      <c r="AC678" s="243"/>
      <c r="AD678" s="243"/>
      <c r="AE678" s="243"/>
      <c r="AF678" s="243"/>
      <c r="AG678" s="243"/>
      <c r="AH678" s="243"/>
      <c r="AI678" s="243"/>
      <c r="AJ678" s="243"/>
      <c r="AK678" s="243"/>
    </row>
    <row r="679">
      <c r="A679" s="243"/>
      <c r="B679" s="243"/>
      <c r="C679" s="243"/>
      <c r="D679" s="243"/>
      <c r="E679" s="243"/>
      <c r="F679" s="243"/>
      <c r="G679" s="243"/>
      <c r="H679" s="243"/>
      <c r="I679" s="15"/>
      <c r="J679" s="243"/>
      <c r="K679" s="243"/>
      <c r="L679" s="243"/>
      <c r="M679" s="243"/>
      <c r="N679" s="243"/>
      <c r="O679" s="243"/>
      <c r="P679" s="243"/>
      <c r="Q679" s="243"/>
      <c r="R679" s="243"/>
      <c r="S679" s="243"/>
      <c r="T679" s="243"/>
      <c r="U679" s="243"/>
      <c r="V679" s="243"/>
      <c r="W679" s="274"/>
      <c r="X679" s="243"/>
      <c r="Y679" s="243"/>
      <c r="Z679" s="243"/>
      <c r="AA679" s="243"/>
      <c r="AB679" s="243"/>
      <c r="AC679" s="243"/>
      <c r="AD679" s="243"/>
      <c r="AE679" s="243"/>
      <c r="AF679" s="243"/>
      <c r="AG679" s="243"/>
      <c r="AH679" s="243"/>
      <c r="AI679" s="243"/>
      <c r="AJ679" s="243"/>
      <c r="AK679" s="243"/>
    </row>
    <row r="680">
      <c r="A680" s="243"/>
      <c r="B680" s="243"/>
      <c r="C680" s="243"/>
      <c r="D680" s="243"/>
      <c r="E680" s="243"/>
      <c r="F680" s="243"/>
      <c r="G680" s="243"/>
      <c r="H680" s="243"/>
      <c r="I680" s="15"/>
      <c r="J680" s="243"/>
      <c r="K680" s="243"/>
      <c r="L680" s="243"/>
      <c r="M680" s="243"/>
      <c r="N680" s="243"/>
      <c r="O680" s="243"/>
      <c r="P680" s="243"/>
      <c r="Q680" s="243"/>
      <c r="R680" s="243"/>
      <c r="S680" s="243"/>
      <c r="T680" s="243"/>
      <c r="U680" s="243"/>
      <c r="V680" s="243"/>
      <c r="W680" s="274"/>
      <c r="X680" s="243"/>
      <c r="Y680" s="243"/>
      <c r="Z680" s="243"/>
      <c r="AA680" s="243"/>
      <c r="AB680" s="243"/>
      <c r="AC680" s="243"/>
      <c r="AD680" s="243"/>
      <c r="AE680" s="243"/>
      <c r="AF680" s="243"/>
      <c r="AG680" s="243"/>
      <c r="AH680" s="243"/>
      <c r="AI680" s="243"/>
      <c r="AJ680" s="243"/>
      <c r="AK680" s="243"/>
    </row>
    <row r="681">
      <c r="A681" s="243"/>
      <c r="B681" s="243"/>
      <c r="C681" s="243"/>
      <c r="D681" s="243"/>
      <c r="E681" s="243"/>
      <c r="F681" s="243"/>
      <c r="G681" s="243"/>
      <c r="H681" s="243"/>
      <c r="I681" s="15"/>
      <c r="J681" s="243"/>
      <c r="K681" s="243"/>
      <c r="L681" s="243"/>
      <c r="M681" s="243"/>
      <c r="N681" s="243"/>
      <c r="O681" s="243"/>
      <c r="P681" s="243"/>
      <c r="Q681" s="243"/>
      <c r="R681" s="243"/>
      <c r="S681" s="243"/>
      <c r="T681" s="243"/>
      <c r="U681" s="243"/>
      <c r="V681" s="243"/>
      <c r="W681" s="274"/>
      <c r="X681" s="243"/>
      <c r="Y681" s="243"/>
      <c r="Z681" s="243"/>
      <c r="AA681" s="243"/>
      <c r="AB681" s="243"/>
      <c r="AC681" s="243"/>
      <c r="AD681" s="243"/>
      <c r="AE681" s="243"/>
      <c r="AF681" s="243"/>
      <c r="AG681" s="243"/>
      <c r="AH681" s="243"/>
      <c r="AI681" s="243"/>
      <c r="AJ681" s="243"/>
      <c r="AK681" s="243"/>
    </row>
    <row r="682">
      <c r="A682" s="243"/>
      <c r="B682" s="243"/>
      <c r="C682" s="243"/>
      <c r="D682" s="243"/>
      <c r="E682" s="243"/>
      <c r="F682" s="243"/>
      <c r="G682" s="243"/>
      <c r="H682" s="243"/>
      <c r="I682" s="15"/>
      <c r="J682" s="243"/>
      <c r="K682" s="243"/>
      <c r="L682" s="243"/>
      <c r="M682" s="243"/>
      <c r="N682" s="243"/>
      <c r="O682" s="243"/>
      <c r="P682" s="243"/>
      <c r="Q682" s="243"/>
      <c r="R682" s="243"/>
      <c r="S682" s="243"/>
      <c r="T682" s="243"/>
      <c r="U682" s="243"/>
      <c r="V682" s="243"/>
      <c r="W682" s="274"/>
      <c r="X682" s="243"/>
      <c r="Y682" s="243"/>
      <c r="Z682" s="243"/>
      <c r="AA682" s="243"/>
      <c r="AB682" s="243"/>
      <c r="AC682" s="243"/>
      <c r="AD682" s="243"/>
      <c r="AE682" s="243"/>
      <c r="AF682" s="243"/>
      <c r="AG682" s="243"/>
      <c r="AH682" s="243"/>
      <c r="AI682" s="243"/>
      <c r="AJ682" s="243"/>
      <c r="AK682" s="243"/>
    </row>
    <row r="683">
      <c r="A683" s="243"/>
      <c r="B683" s="243"/>
      <c r="C683" s="243"/>
      <c r="D683" s="243"/>
      <c r="E683" s="243"/>
      <c r="F683" s="243"/>
      <c r="G683" s="243"/>
      <c r="H683" s="243"/>
      <c r="I683" s="15"/>
      <c r="J683" s="243"/>
      <c r="K683" s="243"/>
      <c r="L683" s="243"/>
      <c r="M683" s="243"/>
      <c r="N683" s="243"/>
      <c r="O683" s="243"/>
      <c r="P683" s="243"/>
      <c r="Q683" s="243"/>
      <c r="R683" s="243"/>
      <c r="S683" s="243"/>
      <c r="T683" s="243"/>
      <c r="U683" s="243"/>
      <c r="V683" s="243"/>
      <c r="W683" s="274"/>
      <c r="X683" s="243"/>
      <c r="Y683" s="243"/>
      <c r="Z683" s="243"/>
      <c r="AA683" s="243"/>
      <c r="AB683" s="243"/>
      <c r="AC683" s="243"/>
      <c r="AD683" s="243"/>
      <c r="AE683" s="243"/>
      <c r="AF683" s="243"/>
      <c r="AG683" s="243"/>
      <c r="AH683" s="243"/>
      <c r="AI683" s="243"/>
      <c r="AJ683" s="243"/>
      <c r="AK683" s="243"/>
    </row>
    <row r="684">
      <c r="A684" s="243"/>
      <c r="B684" s="243"/>
      <c r="C684" s="243"/>
      <c r="D684" s="243"/>
      <c r="E684" s="243"/>
      <c r="F684" s="243"/>
      <c r="G684" s="243"/>
      <c r="H684" s="243"/>
      <c r="I684" s="15"/>
      <c r="J684" s="243"/>
      <c r="K684" s="243"/>
      <c r="L684" s="243"/>
      <c r="M684" s="243"/>
      <c r="N684" s="243"/>
      <c r="O684" s="243"/>
      <c r="P684" s="243"/>
      <c r="Q684" s="243"/>
      <c r="R684" s="243"/>
      <c r="S684" s="243"/>
      <c r="T684" s="243"/>
      <c r="U684" s="243"/>
      <c r="V684" s="243"/>
      <c r="W684" s="274"/>
      <c r="X684" s="243"/>
      <c r="Y684" s="243"/>
      <c r="Z684" s="243"/>
      <c r="AA684" s="243"/>
      <c r="AB684" s="243"/>
      <c r="AC684" s="243"/>
      <c r="AD684" s="243"/>
      <c r="AE684" s="243"/>
      <c r="AF684" s="243"/>
      <c r="AG684" s="243"/>
      <c r="AH684" s="243"/>
      <c r="AI684" s="243"/>
      <c r="AJ684" s="243"/>
      <c r="AK684" s="243"/>
    </row>
    <row r="685">
      <c r="A685" s="243"/>
      <c r="B685" s="243"/>
      <c r="C685" s="243"/>
      <c r="D685" s="243"/>
      <c r="E685" s="243"/>
      <c r="F685" s="243"/>
      <c r="G685" s="243"/>
      <c r="H685" s="243"/>
      <c r="I685" s="15"/>
      <c r="J685" s="243"/>
      <c r="K685" s="243"/>
      <c r="L685" s="243"/>
      <c r="M685" s="243"/>
      <c r="N685" s="243"/>
      <c r="O685" s="243"/>
      <c r="P685" s="243"/>
      <c r="Q685" s="243"/>
      <c r="R685" s="243"/>
      <c r="S685" s="243"/>
      <c r="T685" s="243"/>
      <c r="U685" s="243"/>
      <c r="V685" s="243"/>
      <c r="W685" s="274"/>
      <c r="X685" s="243"/>
      <c r="Y685" s="243"/>
      <c r="Z685" s="243"/>
      <c r="AA685" s="243"/>
      <c r="AB685" s="243"/>
      <c r="AC685" s="243"/>
      <c r="AD685" s="243"/>
      <c r="AE685" s="243"/>
      <c r="AF685" s="243"/>
      <c r="AG685" s="243"/>
      <c r="AH685" s="243"/>
      <c r="AI685" s="243"/>
      <c r="AJ685" s="243"/>
      <c r="AK685" s="243"/>
    </row>
    <row r="686">
      <c r="A686" s="243"/>
      <c r="B686" s="243"/>
      <c r="C686" s="243"/>
      <c r="D686" s="243"/>
      <c r="E686" s="243"/>
      <c r="F686" s="243"/>
      <c r="G686" s="243"/>
      <c r="H686" s="243"/>
      <c r="I686" s="15"/>
      <c r="J686" s="243"/>
      <c r="K686" s="243"/>
      <c r="L686" s="243"/>
      <c r="M686" s="243"/>
      <c r="N686" s="243"/>
      <c r="O686" s="243"/>
      <c r="P686" s="243"/>
      <c r="Q686" s="243"/>
      <c r="R686" s="243"/>
      <c r="S686" s="243"/>
      <c r="T686" s="243"/>
      <c r="U686" s="243"/>
      <c r="V686" s="243"/>
      <c r="W686" s="274"/>
      <c r="X686" s="243"/>
      <c r="Y686" s="243"/>
      <c r="Z686" s="243"/>
      <c r="AA686" s="243"/>
      <c r="AB686" s="243"/>
      <c r="AC686" s="243"/>
      <c r="AD686" s="243"/>
      <c r="AE686" s="243"/>
      <c r="AF686" s="243"/>
      <c r="AG686" s="243"/>
      <c r="AH686" s="243"/>
      <c r="AI686" s="243"/>
      <c r="AJ686" s="243"/>
      <c r="AK686" s="243"/>
    </row>
    <row r="687">
      <c r="A687" s="243"/>
      <c r="B687" s="243"/>
      <c r="C687" s="243"/>
      <c r="D687" s="243"/>
      <c r="E687" s="243"/>
      <c r="F687" s="243"/>
      <c r="G687" s="243"/>
      <c r="H687" s="243"/>
      <c r="I687" s="15"/>
      <c r="J687" s="243"/>
      <c r="K687" s="243"/>
      <c r="L687" s="243"/>
      <c r="M687" s="243"/>
      <c r="N687" s="243"/>
      <c r="O687" s="243"/>
      <c r="P687" s="243"/>
      <c r="Q687" s="243"/>
      <c r="R687" s="243"/>
      <c r="S687" s="243"/>
      <c r="T687" s="243"/>
      <c r="U687" s="243"/>
      <c r="V687" s="243"/>
      <c r="W687" s="274"/>
      <c r="X687" s="243"/>
      <c r="Y687" s="243"/>
      <c r="Z687" s="243"/>
      <c r="AA687" s="243"/>
      <c r="AB687" s="243"/>
      <c r="AC687" s="243"/>
      <c r="AD687" s="243"/>
      <c r="AE687" s="243"/>
      <c r="AF687" s="243"/>
      <c r="AG687" s="243"/>
      <c r="AH687" s="243"/>
      <c r="AI687" s="243"/>
      <c r="AJ687" s="243"/>
      <c r="AK687" s="243"/>
    </row>
    <row r="688">
      <c r="A688" s="243"/>
      <c r="B688" s="243"/>
      <c r="C688" s="243"/>
      <c r="D688" s="243"/>
      <c r="E688" s="243"/>
      <c r="F688" s="243"/>
      <c r="G688" s="243"/>
      <c r="H688" s="243"/>
      <c r="I688" s="15"/>
      <c r="J688" s="243"/>
      <c r="K688" s="243"/>
      <c r="L688" s="243"/>
      <c r="M688" s="243"/>
      <c r="N688" s="243"/>
      <c r="O688" s="243"/>
      <c r="P688" s="243"/>
      <c r="Q688" s="243"/>
      <c r="R688" s="243"/>
      <c r="S688" s="243"/>
      <c r="T688" s="243"/>
      <c r="U688" s="243"/>
      <c r="V688" s="243"/>
      <c r="W688" s="274"/>
      <c r="X688" s="243"/>
      <c r="Y688" s="243"/>
      <c r="Z688" s="243"/>
      <c r="AA688" s="243"/>
      <c r="AB688" s="243"/>
      <c r="AC688" s="243"/>
      <c r="AD688" s="243"/>
      <c r="AE688" s="243"/>
      <c r="AF688" s="243"/>
      <c r="AG688" s="243"/>
      <c r="AH688" s="243"/>
      <c r="AI688" s="243"/>
      <c r="AJ688" s="243"/>
      <c r="AK688" s="243"/>
    </row>
    <row r="689">
      <c r="A689" s="243"/>
      <c r="B689" s="243"/>
      <c r="C689" s="243"/>
      <c r="D689" s="243"/>
      <c r="E689" s="243"/>
      <c r="F689" s="243"/>
      <c r="G689" s="243"/>
      <c r="H689" s="243"/>
      <c r="I689" s="15"/>
      <c r="J689" s="243"/>
      <c r="K689" s="243"/>
      <c r="L689" s="243"/>
      <c r="M689" s="243"/>
      <c r="N689" s="243"/>
      <c r="O689" s="243"/>
      <c r="P689" s="243"/>
      <c r="Q689" s="243"/>
      <c r="R689" s="243"/>
      <c r="S689" s="243"/>
      <c r="T689" s="243"/>
      <c r="U689" s="243"/>
      <c r="V689" s="243"/>
      <c r="W689" s="274"/>
      <c r="X689" s="243"/>
      <c r="Y689" s="243"/>
      <c r="Z689" s="243"/>
      <c r="AA689" s="243"/>
      <c r="AB689" s="243"/>
      <c r="AC689" s="243"/>
      <c r="AD689" s="243"/>
      <c r="AE689" s="243"/>
      <c r="AF689" s="243"/>
      <c r="AG689" s="243"/>
      <c r="AH689" s="243"/>
      <c r="AI689" s="243"/>
      <c r="AJ689" s="243"/>
      <c r="AK689" s="243"/>
    </row>
    <row r="690">
      <c r="A690" s="243"/>
      <c r="B690" s="243"/>
      <c r="C690" s="243"/>
      <c r="D690" s="243"/>
      <c r="E690" s="243"/>
      <c r="F690" s="243"/>
      <c r="G690" s="243"/>
      <c r="H690" s="243"/>
      <c r="I690" s="15"/>
      <c r="J690" s="243"/>
      <c r="K690" s="243"/>
      <c r="L690" s="243"/>
      <c r="M690" s="243"/>
      <c r="N690" s="243"/>
      <c r="O690" s="243"/>
      <c r="P690" s="243"/>
      <c r="Q690" s="243"/>
      <c r="R690" s="243"/>
      <c r="S690" s="243"/>
      <c r="T690" s="243"/>
      <c r="U690" s="243"/>
      <c r="V690" s="243"/>
      <c r="W690" s="274"/>
      <c r="X690" s="243"/>
      <c r="Y690" s="243"/>
      <c r="Z690" s="243"/>
      <c r="AA690" s="243"/>
      <c r="AB690" s="243"/>
      <c r="AC690" s="243"/>
      <c r="AD690" s="243"/>
      <c r="AE690" s="243"/>
      <c r="AF690" s="243"/>
      <c r="AG690" s="243"/>
      <c r="AH690" s="243"/>
      <c r="AI690" s="243"/>
      <c r="AJ690" s="243"/>
      <c r="AK690" s="243"/>
    </row>
    <row r="691">
      <c r="A691" s="243"/>
      <c r="B691" s="243"/>
      <c r="C691" s="243"/>
      <c r="D691" s="243"/>
      <c r="E691" s="243"/>
      <c r="F691" s="243"/>
      <c r="G691" s="243"/>
      <c r="H691" s="243"/>
      <c r="I691" s="15"/>
      <c r="J691" s="243"/>
      <c r="K691" s="243"/>
      <c r="L691" s="243"/>
      <c r="M691" s="243"/>
      <c r="N691" s="243"/>
      <c r="O691" s="243"/>
      <c r="P691" s="243"/>
      <c r="Q691" s="243"/>
      <c r="R691" s="243"/>
      <c r="S691" s="243"/>
      <c r="T691" s="243"/>
      <c r="U691" s="243"/>
      <c r="V691" s="243"/>
      <c r="W691" s="274"/>
      <c r="X691" s="243"/>
      <c r="Y691" s="243"/>
      <c r="Z691" s="243"/>
      <c r="AA691" s="243"/>
      <c r="AB691" s="243"/>
      <c r="AC691" s="243"/>
      <c r="AD691" s="243"/>
      <c r="AE691" s="243"/>
      <c r="AF691" s="243"/>
      <c r="AG691" s="243"/>
      <c r="AH691" s="243"/>
      <c r="AI691" s="243"/>
      <c r="AJ691" s="243"/>
      <c r="AK691" s="243"/>
    </row>
    <row r="692">
      <c r="A692" s="243"/>
      <c r="B692" s="243"/>
      <c r="C692" s="243"/>
      <c r="D692" s="243"/>
      <c r="E692" s="243"/>
      <c r="F692" s="243"/>
      <c r="G692" s="243"/>
      <c r="H692" s="243"/>
      <c r="I692" s="15"/>
      <c r="J692" s="243"/>
      <c r="K692" s="243"/>
      <c r="L692" s="243"/>
      <c r="M692" s="243"/>
      <c r="N692" s="243"/>
      <c r="O692" s="243"/>
      <c r="P692" s="243"/>
      <c r="Q692" s="243"/>
      <c r="R692" s="243"/>
      <c r="S692" s="243"/>
      <c r="T692" s="243"/>
      <c r="U692" s="243"/>
      <c r="V692" s="243"/>
      <c r="W692" s="274"/>
      <c r="X692" s="243"/>
      <c r="Y692" s="243"/>
      <c r="Z692" s="243"/>
      <c r="AA692" s="243"/>
      <c r="AB692" s="243"/>
      <c r="AC692" s="243"/>
      <c r="AD692" s="243"/>
      <c r="AE692" s="243"/>
      <c r="AF692" s="243"/>
      <c r="AG692" s="243"/>
      <c r="AH692" s="243"/>
      <c r="AI692" s="243"/>
      <c r="AJ692" s="243"/>
      <c r="AK692" s="243"/>
    </row>
    <row r="693">
      <c r="A693" s="243"/>
      <c r="B693" s="243"/>
      <c r="C693" s="243"/>
      <c r="D693" s="243"/>
      <c r="E693" s="243"/>
      <c r="F693" s="243"/>
      <c r="G693" s="243"/>
      <c r="H693" s="243"/>
      <c r="I693" s="15"/>
      <c r="J693" s="243"/>
      <c r="K693" s="243"/>
      <c r="L693" s="243"/>
      <c r="M693" s="243"/>
      <c r="N693" s="243"/>
      <c r="O693" s="243"/>
      <c r="P693" s="243"/>
      <c r="Q693" s="243"/>
      <c r="R693" s="243"/>
      <c r="S693" s="243"/>
      <c r="T693" s="243"/>
      <c r="U693" s="243"/>
      <c r="V693" s="243"/>
      <c r="W693" s="274"/>
      <c r="X693" s="243"/>
      <c r="Y693" s="243"/>
      <c r="Z693" s="243"/>
      <c r="AA693" s="243"/>
      <c r="AB693" s="243"/>
      <c r="AC693" s="243"/>
      <c r="AD693" s="243"/>
      <c r="AE693" s="243"/>
      <c r="AF693" s="243"/>
      <c r="AG693" s="243"/>
      <c r="AH693" s="243"/>
      <c r="AI693" s="243"/>
      <c r="AJ693" s="243"/>
      <c r="AK693" s="243"/>
    </row>
    <row r="694">
      <c r="A694" s="243"/>
      <c r="B694" s="243"/>
      <c r="C694" s="243"/>
      <c r="D694" s="243"/>
      <c r="E694" s="243"/>
      <c r="F694" s="243"/>
      <c r="G694" s="243"/>
      <c r="H694" s="243"/>
      <c r="I694" s="15"/>
      <c r="J694" s="243"/>
      <c r="K694" s="243"/>
      <c r="L694" s="243"/>
      <c r="M694" s="243"/>
      <c r="N694" s="243"/>
      <c r="O694" s="243"/>
      <c r="P694" s="243"/>
      <c r="Q694" s="243"/>
      <c r="R694" s="243"/>
      <c r="S694" s="243"/>
      <c r="T694" s="243"/>
      <c r="U694" s="243"/>
      <c r="V694" s="243"/>
      <c r="W694" s="274"/>
      <c r="X694" s="243"/>
      <c r="Y694" s="243"/>
      <c r="Z694" s="243"/>
      <c r="AA694" s="243"/>
      <c r="AB694" s="243"/>
      <c r="AC694" s="243"/>
      <c r="AD694" s="243"/>
      <c r="AE694" s="243"/>
      <c r="AF694" s="243"/>
      <c r="AG694" s="243"/>
      <c r="AH694" s="243"/>
      <c r="AI694" s="243"/>
      <c r="AJ694" s="243"/>
      <c r="AK694" s="243"/>
    </row>
    <row r="695">
      <c r="A695" s="243"/>
      <c r="B695" s="243"/>
      <c r="C695" s="243"/>
      <c r="D695" s="243"/>
      <c r="E695" s="243"/>
      <c r="F695" s="243"/>
      <c r="G695" s="243"/>
      <c r="H695" s="243"/>
      <c r="I695" s="15"/>
      <c r="J695" s="243"/>
      <c r="K695" s="243"/>
      <c r="L695" s="243"/>
      <c r="M695" s="243"/>
      <c r="N695" s="243"/>
      <c r="O695" s="243"/>
      <c r="P695" s="243"/>
      <c r="Q695" s="243"/>
      <c r="R695" s="243"/>
      <c r="S695" s="243"/>
      <c r="T695" s="243"/>
      <c r="U695" s="243"/>
      <c r="V695" s="243"/>
      <c r="W695" s="274"/>
      <c r="X695" s="243"/>
      <c r="Y695" s="243"/>
      <c r="Z695" s="243"/>
      <c r="AA695" s="243"/>
      <c r="AB695" s="243"/>
      <c r="AC695" s="243"/>
      <c r="AD695" s="243"/>
      <c r="AE695" s="243"/>
      <c r="AF695" s="243"/>
      <c r="AG695" s="243"/>
      <c r="AH695" s="243"/>
      <c r="AI695" s="243"/>
      <c r="AJ695" s="243"/>
      <c r="AK695" s="243"/>
    </row>
    <row r="696">
      <c r="A696" s="243"/>
      <c r="B696" s="243"/>
      <c r="C696" s="243"/>
      <c r="D696" s="243"/>
      <c r="E696" s="243"/>
      <c r="F696" s="243"/>
      <c r="G696" s="243"/>
      <c r="H696" s="243"/>
      <c r="I696" s="15"/>
      <c r="J696" s="243"/>
      <c r="K696" s="243"/>
      <c r="L696" s="243"/>
      <c r="M696" s="243"/>
      <c r="N696" s="243"/>
      <c r="O696" s="243"/>
      <c r="P696" s="243"/>
      <c r="Q696" s="243"/>
      <c r="R696" s="243"/>
      <c r="S696" s="243"/>
      <c r="T696" s="243"/>
      <c r="U696" s="243"/>
      <c r="V696" s="243"/>
      <c r="W696" s="274"/>
      <c r="X696" s="243"/>
      <c r="Y696" s="243"/>
      <c r="Z696" s="243"/>
      <c r="AA696" s="243"/>
      <c r="AB696" s="243"/>
      <c r="AC696" s="243"/>
      <c r="AD696" s="243"/>
      <c r="AE696" s="243"/>
      <c r="AF696" s="243"/>
      <c r="AG696" s="243"/>
      <c r="AH696" s="243"/>
      <c r="AI696" s="243"/>
      <c r="AJ696" s="243"/>
      <c r="AK696" s="243"/>
    </row>
    <row r="697">
      <c r="A697" s="243"/>
      <c r="B697" s="243"/>
      <c r="C697" s="243"/>
      <c r="D697" s="243"/>
      <c r="E697" s="243"/>
      <c r="F697" s="243"/>
      <c r="G697" s="243"/>
      <c r="H697" s="243"/>
      <c r="I697" s="15"/>
      <c r="J697" s="243"/>
      <c r="K697" s="243"/>
      <c r="L697" s="243"/>
      <c r="M697" s="243"/>
      <c r="N697" s="243"/>
      <c r="O697" s="243"/>
      <c r="P697" s="243"/>
      <c r="Q697" s="243"/>
      <c r="R697" s="243"/>
      <c r="S697" s="243"/>
      <c r="T697" s="243"/>
      <c r="U697" s="243"/>
      <c r="V697" s="243"/>
      <c r="W697" s="274"/>
      <c r="X697" s="243"/>
      <c r="Y697" s="243"/>
      <c r="Z697" s="243"/>
      <c r="AA697" s="243"/>
      <c r="AB697" s="243"/>
      <c r="AC697" s="243"/>
      <c r="AD697" s="243"/>
      <c r="AE697" s="243"/>
      <c r="AF697" s="243"/>
      <c r="AG697" s="243"/>
      <c r="AH697" s="243"/>
      <c r="AI697" s="243"/>
      <c r="AJ697" s="243"/>
      <c r="AK697" s="243"/>
    </row>
    <row r="698">
      <c r="A698" s="243"/>
      <c r="B698" s="243"/>
      <c r="C698" s="243"/>
      <c r="D698" s="243"/>
      <c r="E698" s="243"/>
      <c r="F698" s="243"/>
      <c r="G698" s="243"/>
      <c r="H698" s="243"/>
      <c r="I698" s="15"/>
      <c r="J698" s="243"/>
      <c r="K698" s="243"/>
      <c r="L698" s="243"/>
      <c r="M698" s="243"/>
      <c r="N698" s="243"/>
      <c r="O698" s="243"/>
      <c r="P698" s="243"/>
      <c r="Q698" s="243"/>
      <c r="R698" s="243"/>
      <c r="S698" s="243"/>
      <c r="T698" s="243"/>
      <c r="U698" s="243"/>
      <c r="V698" s="243"/>
      <c r="W698" s="274"/>
      <c r="X698" s="243"/>
      <c r="Y698" s="243"/>
      <c r="Z698" s="243"/>
      <c r="AA698" s="243"/>
      <c r="AB698" s="243"/>
      <c r="AC698" s="243"/>
      <c r="AD698" s="243"/>
      <c r="AE698" s="243"/>
      <c r="AF698" s="243"/>
      <c r="AG698" s="243"/>
      <c r="AH698" s="243"/>
      <c r="AI698" s="243"/>
      <c r="AJ698" s="243"/>
      <c r="AK698" s="243"/>
    </row>
    <row r="699">
      <c r="A699" s="243"/>
      <c r="B699" s="243"/>
      <c r="C699" s="243"/>
      <c r="D699" s="243"/>
      <c r="E699" s="243"/>
      <c r="F699" s="243"/>
      <c r="G699" s="243"/>
      <c r="H699" s="243"/>
      <c r="I699" s="15"/>
      <c r="J699" s="243"/>
      <c r="K699" s="243"/>
      <c r="L699" s="243"/>
      <c r="M699" s="243"/>
      <c r="N699" s="243"/>
      <c r="O699" s="243"/>
      <c r="P699" s="243"/>
      <c r="Q699" s="243"/>
      <c r="R699" s="243"/>
      <c r="S699" s="243"/>
      <c r="T699" s="243"/>
      <c r="U699" s="243"/>
      <c r="V699" s="243"/>
      <c r="W699" s="274"/>
      <c r="X699" s="243"/>
      <c r="Y699" s="243"/>
      <c r="Z699" s="243"/>
      <c r="AA699" s="243"/>
      <c r="AB699" s="243"/>
      <c r="AC699" s="243"/>
      <c r="AD699" s="243"/>
      <c r="AE699" s="243"/>
      <c r="AF699" s="243"/>
      <c r="AG699" s="243"/>
      <c r="AH699" s="243"/>
      <c r="AI699" s="243"/>
      <c r="AJ699" s="243"/>
      <c r="AK699" s="243"/>
    </row>
    <row r="700">
      <c r="A700" s="243"/>
      <c r="B700" s="243"/>
      <c r="C700" s="243"/>
      <c r="D700" s="243"/>
      <c r="E700" s="243"/>
      <c r="F700" s="243"/>
      <c r="G700" s="243"/>
      <c r="H700" s="243"/>
      <c r="I700" s="15"/>
      <c r="J700" s="243"/>
      <c r="K700" s="243"/>
      <c r="L700" s="243"/>
      <c r="M700" s="243"/>
      <c r="N700" s="243"/>
      <c r="O700" s="243"/>
      <c r="P700" s="243"/>
      <c r="Q700" s="243"/>
      <c r="R700" s="243"/>
      <c r="S700" s="243"/>
      <c r="T700" s="243"/>
      <c r="U700" s="243"/>
      <c r="V700" s="243"/>
      <c r="W700" s="274"/>
      <c r="X700" s="243"/>
      <c r="Y700" s="243"/>
      <c r="Z700" s="243"/>
      <c r="AA700" s="243"/>
      <c r="AB700" s="243"/>
      <c r="AC700" s="243"/>
      <c r="AD700" s="243"/>
      <c r="AE700" s="243"/>
      <c r="AF700" s="243"/>
      <c r="AG700" s="243"/>
      <c r="AH700" s="243"/>
      <c r="AI700" s="243"/>
      <c r="AJ700" s="243"/>
      <c r="AK700" s="243"/>
    </row>
    <row r="701">
      <c r="A701" s="243"/>
      <c r="B701" s="243"/>
      <c r="C701" s="243"/>
      <c r="D701" s="243"/>
      <c r="E701" s="243"/>
      <c r="F701" s="243"/>
      <c r="G701" s="243"/>
      <c r="H701" s="243"/>
      <c r="I701" s="15"/>
      <c r="J701" s="243"/>
      <c r="K701" s="243"/>
      <c r="L701" s="243"/>
      <c r="M701" s="243"/>
      <c r="N701" s="243"/>
      <c r="O701" s="243"/>
      <c r="P701" s="243"/>
      <c r="Q701" s="243"/>
      <c r="R701" s="243"/>
      <c r="S701" s="243"/>
      <c r="T701" s="243"/>
      <c r="U701" s="243"/>
      <c r="V701" s="243"/>
      <c r="W701" s="274"/>
      <c r="X701" s="243"/>
      <c r="Y701" s="243"/>
      <c r="Z701" s="243"/>
      <c r="AA701" s="243"/>
      <c r="AB701" s="243"/>
      <c r="AC701" s="243"/>
      <c r="AD701" s="243"/>
      <c r="AE701" s="243"/>
      <c r="AF701" s="243"/>
      <c r="AG701" s="243"/>
      <c r="AH701" s="243"/>
      <c r="AI701" s="243"/>
      <c r="AJ701" s="243"/>
      <c r="AK701" s="243"/>
    </row>
    <row r="702">
      <c r="A702" s="243"/>
      <c r="B702" s="243"/>
      <c r="C702" s="243"/>
      <c r="D702" s="243"/>
      <c r="E702" s="243"/>
      <c r="F702" s="243"/>
      <c r="G702" s="243"/>
      <c r="H702" s="243"/>
      <c r="I702" s="15"/>
      <c r="J702" s="243"/>
      <c r="K702" s="243"/>
      <c r="L702" s="243"/>
      <c r="M702" s="243"/>
      <c r="N702" s="243"/>
      <c r="O702" s="243"/>
      <c r="P702" s="243"/>
      <c r="Q702" s="243"/>
      <c r="R702" s="243"/>
      <c r="S702" s="243"/>
      <c r="T702" s="243"/>
      <c r="U702" s="243"/>
      <c r="V702" s="243"/>
      <c r="W702" s="274"/>
      <c r="X702" s="243"/>
      <c r="Y702" s="243"/>
      <c r="Z702" s="243"/>
      <c r="AA702" s="243"/>
      <c r="AB702" s="243"/>
      <c r="AC702" s="243"/>
      <c r="AD702" s="243"/>
      <c r="AE702" s="243"/>
      <c r="AF702" s="243"/>
      <c r="AG702" s="243"/>
      <c r="AH702" s="243"/>
      <c r="AI702" s="243"/>
      <c r="AJ702" s="243"/>
      <c r="AK702" s="243"/>
    </row>
    <row r="703">
      <c r="A703" s="243"/>
      <c r="B703" s="243"/>
      <c r="C703" s="243"/>
      <c r="D703" s="243"/>
      <c r="E703" s="243"/>
      <c r="F703" s="243"/>
      <c r="G703" s="243"/>
      <c r="H703" s="243"/>
      <c r="I703" s="15"/>
      <c r="J703" s="243"/>
      <c r="K703" s="243"/>
      <c r="L703" s="243"/>
      <c r="M703" s="243"/>
      <c r="N703" s="243"/>
      <c r="O703" s="243"/>
      <c r="P703" s="243"/>
      <c r="Q703" s="243"/>
      <c r="R703" s="243"/>
      <c r="S703" s="243"/>
      <c r="T703" s="243"/>
      <c r="U703" s="243"/>
      <c r="V703" s="243"/>
      <c r="W703" s="274"/>
      <c r="X703" s="243"/>
      <c r="Y703" s="243"/>
      <c r="Z703" s="243"/>
      <c r="AA703" s="243"/>
      <c r="AB703" s="243"/>
      <c r="AC703" s="243"/>
      <c r="AD703" s="243"/>
      <c r="AE703" s="243"/>
      <c r="AF703" s="243"/>
      <c r="AG703" s="243"/>
      <c r="AH703" s="243"/>
      <c r="AI703" s="243"/>
      <c r="AJ703" s="243"/>
      <c r="AK703" s="243"/>
    </row>
    <row r="704">
      <c r="A704" s="243"/>
      <c r="B704" s="243"/>
      <c r="C704" s="243"/>
      <c r="D704" s="243"/>
      <c r="E704" s="243"/>
      <c r="F704" s="243"/>
      <c r="G704" s="243"/>
      <c r="H704" s="243"/>
      <c r="I704" s="15"/>
      <c r="J704" s="243"/>
      <c r="K704" s="243"/>
      <c r="L704" s="243"/>
      <c r="M704" s="243"/>
      <c r="N704" s="243"/>
      <c r="O704" s="243"/>
      <c r="P704" s="243"/>
      <c r="Q704" s="243"/>
      <c r="R704" s="243"/>
      <c r="S704" s="243"/>
      <c r="T704" s="243"/>
      <c r="U704" s="243"/>
      <c r="V704" s="243"/>
      <c r="W704" s="274"/>
      <c r="X704" s="243"/>
      <c r="Y704" s="243"/>
      <c r="Z704" s="243"/>
      <c r="AA704" s="243"/>
      <c r="AB704" s="243"/>
      <c r="AC704" s="243"/>
      <c r="AD704" s="243"/>
      <c r="AE704" s="243"/>
      <c r="AF704" s="243"/>
      <c r="AG704" s="243"/>
      <c r="AH704" s="243"/>
      <c r="AI704" s="243"/>
      <c r="AJ704" s="243"/>
      <c r="AK704" s="243"/>
    </row>
    <row r="705">
      <c r="A705" s="243"/>
      <c r="B705" s="243"/>
      <c r="C705" s="243"/>
      <c r="D705" s="243"/>
      <c r="E705" s="243"/>
      <c r="F705" s="243"/>
      <c r="G705" s="243"/>
      <c r="H705" s="243"/>
      <c r="I705" s="15"/>
      <c r="J705" s="243"/>
      <c r="K705" s="243"/>
      <c r="L705" s="243"/>
      <c r="M705" s="243"/>
      <c r="N705" s="243"/>
      <c r="O705" s="243"/>
      <c r="P705" s="243"/>
      <c r="Q705" s="243"/>
      <c r="R705" s="243"/>
      <c r="S705" s="243"/>
      <c r="T705" s="243"/>
      <c r="U705" s="243"/>
      <c r="V705" s="243"/>
      <c r="W705" s="274"/>
      <c r="X705" s="243"/>
      <c r="Y705" s="243"/>
      <c r="Z705" s="243"/>
      <c r="AA705" s="243"/>
      <c r="AB705" s="243"/>
      <c r="AC705" s="243"/>
      <c r="AD705" s="243"/>
      <c r="AE705" s="243"/>
      <c r="AF705" s="243"/>
      <c r="AG705" s="243"/>
      <c r="AH705" s="243"/>
      <c r="AI705" s="243"/>
      <c r="AJ705" s="243"/>
      <c r="AK705" s="243"/>
    </row>
    <row r="706">
      <c r="A706" s="243"/>
      <c r="B706" s="243"/>
      <c r="C706" s="243"/>
      <c r="D706" s="243"/>
      <c r="E706" s="243"/>
      <c r="F706" s="243"/>
      <c r="G706" s="243"/>
      <c r="H706" s="243"/>
      <c r="I706" s="15"/>
      <c r="J706" s="243"/>
      <c r="K706" s="243"/>
      <c r="L706" s="243"/>
      <c r="M706" s="243"/>
      <c r="N706" s="243"/>
      <c r="O706" s="243"/>
      <c r="P706" s="243"/>
      <c r="Q706" s="243"/>
      <c r="R706" s="243"/>
      <c r="S706" s="243"/>
      <c r="T706" s="243"/>
      <c r="U706" s="243"/>
      <c r="V706" s="243"/>
      <c r="W706" s="274"/>
      <c r="X706" s="243"/>
      <c r="Y706" s="243"/>
      <c r="Z706" s="243"/>
      <c r="AA706" s="243"/>
      <c r="AB706" s="243"/>
      <c r="AC706" s="243"/>
      <c r="AD706" s="243"/>
      <c r="AE706" s="243"/>
      <c r="AF706" s="243"/>
      <c r="AG706" s="243"/>
      <c r="AH706" s="243"/>
      <c r="AI706" s="243"/>
      <c r="AJ706" s="243"/>
      <c r="AK706" s="243"/>
    </row>
    <row r="707">
      <c r="A707" s="243"/>
      <c r="B707" s="243"/>
      <c r="C707" s="243"/>
      <c r="D707" s="243"/>
      <c r="E707" s="243"/>
      <c r="F707" s="243"/>
      <c r="G707" s="243"/>
      <c r="H707" s="243"/>
      <c r="I707" s="15"/>
      <c r="J707" s="243"/>
      <c r="K707" s="243"/>
      <c r="L707" s="243"/>
      <c r="M707" s="243"/>
      <c r="N707" s="243"/>
      <c r="O707" s="243"/>
      <c r="P707" s="243"/>
      <c r="Q707" s="243"/>
      <c r="R707" s="243"/>
      <c r="S707" s="243"/>
      <c r="T707" s="243"/>
      <c r="U707" s="243"/>
      <c r="V707" s="243"/>
      <c r="W707" s="274"/>
      <c r="X707" s="243"/>
      <c r="Y707" s="243"/>
      <c r="Z707" s="243"/>
      <c r="AA707" s="243"/>
      <c r="AB707" s="243"/>
      <c r="AC707" s="243"/>
      <c r="AD707" s="243"/>
      <c r="AE707" s="243"/>
      <c r="AF707" s="243"/>
      <c r="AG707" s="243"/>
      <c r="AH707" s="243"/>
      <c r="AI707" s="243"/>
      <c r="AJ707" s="243"/>
      <c r="AK707" s="243"/>
    </row>
    <row r="708">
      <c r="A708" s="243"/>
      <c r="B708" s="243"/>
      <c r="C708" s="243"/>
      <c r="D708" s="243"/>
      <c r="E708" s="243"/>
      <c r="F708" s="243"/>
      <c r="G708" s="243"/>
      <c r="H708" s="243"/>
      <c r="I708" s="15"/>
      <c r="J708" s="243"/>
      <c r="K708" s="243"/>
      <c r="L708" s="243"/>
      <c r="M708" s="243"/>
      <c r="N708" s="243"/>
      <c r="O708" s="243"/>
      <c r="P708" s="243"/>
      <c r="Q708" s="243"/>
      <c r="R708" s="243"/>
      <c r="S708" s="243"/>
      <c r="T708" s="243"/>
      <c r="U708" s="243"/>
      <c r="V708" s="243"/>
      <c r="W708" s="274"/>
      <c r="X708" s="243"/>
      <c r="Y708" s="243"/>
      <c r="Z708" s="243"/>
      <c r="AA708" s="243"/>
      <c r="AB708" s="243"/>
      <c r="AC708" s="243"/>
      <c r="AD708" s="243"/>
      <c r="AE708" s="243"/>
      <c r="AF708" s="243"/>
      <c r="AG708" s="243"/>
      <c r="AH708" s="243"/>
      <c r="AI708" s="243"/>
      <c r="AJ708" s="243"/>
      <c r="AK708" s="243"/>
    </row>
    <row r="709">
      <c r="A709" s="243"/>
      <c r="B709" s="243"/>
      <c r="C709" s="243"/>
      <c r="D709" s="243"/>
      <c r="E709" s="243"/>
      <c r="F709" s="243"/>
      <c r="G709" s="243"/>
      <c r="H709" s="243"/>
      <c r="I709" s="15"/>
      <c r="J709" s="243"/>
      <c r="K709" s="243"/>
      <c r="L709" s="243"/>
      <c r="M709" s="243"/>
      <c r="N709" s="243"/>
      <c r="O709" s="243"/>
      <c r="P709" s="243"/>
      <c r="Q709" s="243"/>
      <c r="R709" s="243"/>
      <c r="S709" s="243"/>
      <c r="T709" s="243"/>
      <c r="U709" s="243"/>
      <c r="V709" s="243"/>
      <c r="W709" s="274"/>
      <c r="X709" s="243"/>
      <c r="Y709" s="243"/>
      <c r="Z709" s="243"/>
      <c r="AA709" s="243"/>
      <c r="AB709" s="243"/>
      <c r="AC709" s="243"/>
      <c r="AD709" s="243"/>
      <c r="AE709" s="243"/>
      <c r="AF709" s="243"/>
      <c r="AG709" s="243"/>
      <c r="AH709" s="243"/>
      <c r="AI709" s="243"/>
      <c r="AJ709" s="243"/>
      <c r="AK709" s="243"/>
    </row>
    <row r="710">
      <c r="A710" s="243"/>
      <c r="B710" s="243"/>
      <c r="C710" s="243"/>
      <c r="D710" s="243"/>
      <c r="E710" s="243"/>
      <c r="F710" s="243"/>
      <c r="G710" s="243"/>
      <c r="H710" s="243"/>
      <c r="I710" s="15"/>
      <c r="J710" s="243"/>
      <c r="K710" s="243"/>
      <c r="L710" s="243"/>
      <c r="M710" s="243"/>
      <c r="N710" s="243"/>
      <c r="O710" s="243"/>
      <c r="P710" s="243"/>
      <c r="Q710" s="243"/>
      <c r="R710" s="243"/>
      <c r="S710" s="243"/>
      <c r="T710" s="243"/>
      <c r="U710" s="243"/>
      <c r="V710" s="243"/>
      <c r="W710" s="274"/>
      <c r="X710" s="243"/>
      <c r="Y710" s="243"/>
      <c r="Z710" s="243"/>
      <c r="AA710" s="243"/>
      <c r="AB710" s="243"/>
      <c r="AC710" s="243"/>
      <c r="AD710" s="243"/>
      <c r="AE710" s="243"/>
      <c r="AF710" s="243"/>
      <c r="AG710" s="243"/>
      <c r="AH710" s="243"/>
      <c r="AI710" s="243"/>
      <c r="AJ710" s="243"/>
      <c r="AK710" s="243"/>
    </row>
    <row r="711">
      <c r="A711" s="243"/>
      <c r="B711" s="243"/>
      <c r="C711" s="243"/>
      <c r="D711" s="243"/>
      <c r="E711" s="243"/>
      <c r="F711" s="243"/>
      <c r="G711" s="243"/>
      <c r="H711" s="243"/>
      <c r="I711" s="15"/>
      <c r="J711" s="243"/>
      <c r="K711" s="243"/>
      <c r="L711" s="243"/>
      <c r="M711" s="243"/>
      <c r="N711" s="243"/>
      <c r="O711" s="243"/>
      <c r="P711" s="243"/>
      <c r="Q711" s="243"/>
      <c r="R711" s="243"/>
      <c r="S711" s="243"/>
      <c r="T711" s="243"/>
      <c r="U711" s="243"/>
      <c r="V711" s="243"/>
      <c r="W711" s="274"/>
      <c r="X711" s="243"/>
      <c r="Y711" s="243"/>
      <c r="Z711" s="243"/>
      <c r="AA711" s="243"/>
      <c r="AB711" s="243"/>
      <c r="AC711" s="243"/>
      <c r="AD711" s="243"/>
      <c r="AE711" s="243"/>
      <c r="AF711" s="243"/>
      <c r="AG711" s="243"/>
      <c r="AH711" s="243"/>
      <c r="AI711" s="243"/>
      <c r="AJ711" s="243"/>
      <c r="AK711" s="243"/>
    </row>
    <row r="712">
      <c r="A712" s="243"/>
      <c r="B712" s="243"/>
      <c r="C712" s="243"/>
      <c r="D712" s="243"/>
      <c r="E712" s="243"/>
      <c r="F712" s="243"/>
      <c r="G712" s="243"/>
      <c r="H712" s="243"/>
      <c r="I712" s="15"/>
      <c r="J712" s="243"/>
      <c r="K712" s="243"/>
      <c r="L712" s="243"/>
      <c r="M712" s="243"/>
      <c r="N712" s="243"/>
      <c r="O712" s="243"/>
      <c r="P712" s="243"/>
      <c r="Q712" s="243"/>
      <c r="R712" s="243"/>
      <c r="S712" s="243"/>
      <c r="T712" s="243"/>
      <c r="U712" s="243"/>
      <c r="V712" s="243"/>
      <c r="W712" s="274"/>
      <c r="X712" s="243"/>
      <c r="Y712" s="243"/>
      <c r="Z712" s="243"/>
      <c r="AA712" s="243"/>
      <c r="AB712" s="243"/>
      <c r="AC712" s="243"/>
      <c r="AD712" s="243"/>
      <c r="AE712" s="243"/>
      <c r="AF712" s="243"/>
      <c r="AG712" s="243"/>
      <c r="AH712" s="243"/>
      <c r="AI712" s="243"/>
      <c r="AJ712" s="243"/>
      <c r="AK712" s="243"/>
    </row>
    <row r="713">
      <c r="A713" s="243"/>
      <c r="B713" s="243"/>
      <c r="C713" s="243"/>
      <c r="D713" s="243"/>
      <c r="E713" s="243"/>
      <c r="F713" s="243"/>
      <c r="G713" s="243"/>
      <c r="H713" s="243"/>
      <c r="I713" s="15"/>
      <c r="J713" s="243"/>
      <c r="K713" s="243"/>
      <c r="L713" s="243"/>
      <c r="M713" s="243"/>
      <c r="N713" s="243"/>
      <c r="O713" s="243"/>
      <c r="P713" s="243"/>
      <c r="Q713" s="243"/>
      <c r="R713" s="243"/>
      <c r="S713" s="243"/>
      <c r="T713" s="243"/>
      <c r="U713" s="243"/>
      <c r="V713" s="243"/>
      <c r="W713" s="274"/>
      <c r="X713" s="243"/>
      <c r="Y713" s="243"/>
      <c r="Z713" s="243"/>
      <c r="AA713" s="243"/>
      <c r="AB713" s="243"/>
      <c r="AC713" s="243"/>
      <c r="AD713" s="243"/>
      <c r="AE713" s="243"/>
      <c r="AF713" s="243"/>
      <c r="AG713" s="243"/>
      <c r="AH713" s="243"/>
      <c r="AI713" s="243"/>
      <c r="AJ713" s="243"/>
      <c r="AK713" s="243"/>
    </row>
    <row r="714">
      <c r="A714" s="243"/>
      <c r="B714" s="243"/>
      <c r="C714" s="243"/>
      <c r="D714" s="243"/>
      <c r="E714" s="243"/>
      <c r="F714" s="243"/>
      <c r="G714" s="243"/>
      <c r="H714" s="243"/>
      <c r="I714" s="15"/>
      <c r="J714" s="243"/>
      <c r="K714" s="243"/>
      <c r="L714" s="243"/>
      <c r="M714" s="243"/>
      <c r="N714" s="243"/>
      <c r="O714" s="243"/>
      <c r="P714" s="243"/>
      <c r="Q714" s="243"/>
      <c r="R714" s="243"/>
      <c r="S714" s="243"/>
      <c r="T714" s="243"/>
      <c r="U714" s="243"/>
      <c r="V714" s="243"/>
      <c r="W714" s="274"/>
      <c r="X714" s="243"/>
      <c r="Y714" s="243"/>
      <c r="Z714" s="243"/>
      <c r="AA714" s="243"/>
      <c r="AB714" s="243"/>
      <c r="AC714" s="243"/>
      <c r="AD714" s="243"/>
      <c r="AE714" s="243"/>
      <c r="AF714" s="243"/>
      <c r="AG714" s="243"/>
      <c r="AH714" s="243"/>
      <c r="AI714" s="243"/>
      <c r="AJ714" s="243"/>
      <c r="AK714" s="243"/>
    </row>
    <row r="715">
      <c r="A715" s="243"/>
      <c r="B715" s="243"/>
      <c r="C715" s="243"/>
      <c r="D715" s="243"/>
      <c r="E715" s="243"/>
      <c r="F715" s="243"/>
      <c r="G715" s="243"/>
      <c r="H715" s="243"/>
      <c r="I715" s="15"/>
      <c r="J715" s="243"/>
      <c r="K715" s="243"/>
      <c r="L715" s="243"/>
      <c r="M715" s="243"/>
      <c r="N715" s="243"/>
      <c r="O715" s="243"/>
      <c r="P715" s="243"/>
      <c r="Q715" s="243"/>
      <c r="R715" s="243"/>
      <c r="S715" s="243"/>
      <c r="T715" s="243"/>
      <c r="U715" s="243"/>
      <c r="V715" s="243"/>
      <c r="W715" s="274"/>
      <c r="X715" s="243"/>
      <c r="Y715" s="243"/>
      <c r="Z715" s="243"/>
      <c r="AA715" s="243"/>
      <c r="AB715" s="243"/>
      <c r="AC715" s="243"/>
      <c r="AD715" s="243"/>
      <c r="AE715" s="243"/>
      <c r="AF715" s="243"/>
      <c r="AG715" s="243"/>
      <c r="AH715" s="243"/>
      <c r="AI715" s="243"/>
      <c r="AJ715" s="243"/>
      <c r="AK715" s="243"/>
    </row>
    <row r="716">
      <c r="A716" s="243"/>
      <c r="B716" s="243"/>
      <c r="C716" s="243"/>
      <c r="D716" s="243"/>
      <c r="E716" s="243"/>
      <c r="F716" s="243"/>
      <c r="G716" s="243"/>
      <c r="H716" s="243"/>
      <c r="I716" s="15"/>
      <c r="J716" s="243"/>
      <c r="K716" s="243"/>
      <c r="L716" s="243"/>
      <c r="M716" s="243"/>
      <c r="N716" s="243"/>
      <c r="O716" s="243"/>
      <c r="P716" s="243"/>
      <c r="Q716" s="243"/>
      <c r="R716" s="243"/>
      <c r="S716" s="243"/>
      <c r="T716" s="243"/>
      <c r="U716" s="243"/>
      <c r="V716" s="243"/>
      <c r="W716" s="274"/>
      <c r="X716" s="243"/>
      <c r="Y716" s="243"/>
      <c r="Z716" s="243"/>
      <c r="AA716" s="243"/>
      <c r="AB716" s="243"/>
      <c r="AC716" s="243"/>
      <c r="AD716" s="243"/>
      <c r="AE716" s="243"/>
      <c r="AF716" s="243"/>
      <c r="AG716" s="243"/>
      <c r="AH716" s="243"/>
      <c r="AI716" s="243"/>
      <c r="AJ716" s="243"/>
      <c r="AK716" s="243"/>
    </row>
    <row r="717">
      <c r="A717" s="243"/>
      <c r="B717" s="243"/>
      <c r="C717" s="243"/>
      <c r="D717" s="243"/>
      <c r="E717" s="243"/>
      <c r="F717" s="243"/>
      <c r="G717" s="243"/>
      <c r="H717" s="243"/>
      <c r="I717" s="15"/>
      <c r="J717" s="243"/>
      <c r="K717" s="243"/>
      <c r="L717" s="243"/>
      <c r="M717" s="243"/>
      <c r="N717" s="243"/>
      <c r="O717" s="243"/>
      <c r="P717" s="243"/>
      <c r="Q717" s="243"/>
      <c r="R717" s="243"/>
      <c r="S717" s="243"/>
      <c r="T717" s="243"/>
      <c r="U717" s="243"/>
      <c r="V717" s="243"/>
      <c r="W717" s="274"/>
      <c r="X717" s="243"/>
      <c r="Y717" s="243"/>
      <c r="Z717" s="243"/>
      <c r="AA717" s="243"/>
      <c r="AB717" s="243"/>
      <c r="AC717" s="243"/>
      <c r="AD717" s="243"/>
      <c r="AE717" s="243"/>
      <c r="AF717" s="243"/>
      <c r="AG717" s="243"/>
      <c r="AH717" s="243"/>
      <c r="AI717" s="243"/>
      <c r="AJ717" s="243"/>
      <c r="AK717" s="243"/>
    </row>
    <row r="718">
      <c r="A718" s="243"/>
      <c r="B718" s="243"/>
      <c r="C718" s="243"/>
      <c r="D718" s="243"/>
      <c r="E718" s="243"/>
      <c r="F718" s="243"/>
      <c r="G718" s="243"/>
      <c r="H718" s="243"/>
      <c r="I718" s="15"/>
      <c r="J718" s="243"/>
      <c r="K718" s="243"/>
      <c r="L718" s="243"/>
      <c r="M718" s="243"/>
      <c r="N718" s="243"/>
      <c r="O718" s="243"/>
      <c r="P718" s="243"/>
      <c r="Q718" s="243"/>
      <c r="R718" s="243"/>
      <c r="S718" s="243"/>
      <c r="T718" s="243"/>
      <c r="U718" s="243"/>
      <c r="V718" s="243"/>
      <c r="W718" s="274"/>
      <c r="X718" s="243"/>
      <c r="Y718" s="243"/>
      <c r="Z718" s="243"/>
      <c r="AA718" s="243"/>
      <c r="AB718" s="243"/>
      <c r="AC718" s="243"/>
      <c r="AD718" s="243"/>
      <c r="AE718" s="243"/>
      <c r="AF718" s="243"/>
      <c r="AG718" s="243"/>
      <c r="AH718" s="243"/>
      <c r="AI718" s="243"/>
      <c r="AJ718" s="243"/>
      <c r="AK718" s="243"/>
    </row>
    <row r="719">
      <c r="A719" s="243"/>
      <c r="B719" s="243"/>
      <c r="C719" s="243"/>
      <c r="D719" s="243"/>
      <c r="E719" s="243"/>
      <c r="F719" s="243"/>
      <c r="G719" s="243"/>
      <c r="H719" s="243"/>
      <c r="I719" s="15"/>
      <c r="J719" s="243"/>
      <c r="K719" s="243"/>
      <c r="L719" s="243"/>
      <c r="M719" s="243"/>
      <c r="N719" s="243"/>
      <c r="O719" s="243"/>
      <c r="P719" s="243"/>
      <c r="Q719" s="243"/>
      <c r="R719" s="243"/>
      <c r="S719" s="243"/>
      <c r="T719" s="243"/>
      <c r="U719" s="243"/>
      <c r="V719" s="243"/>
      <c r="W719" s="274"/>
      <c r="X719" s="243"/>
      <c r="Y719" s="243"/>
      <c r="Z719" s="243"/>
      <c r="AA719" s="243"/>
      <c r="AB719" s="243"/>
      <c r="AC719" s="243"/>
      <c r="AD719" s="243"/>
      <c r="AE719" s="243"/>
      <c r="AF719" s="243"/>
      <c r="AG719" s="243"/>
      <c r="AH719" s="243"/>
      <c r="AI719" s="243"/>
      <c r="AJ719" s="243"/>
      <c r="AK719" s="243"/>
    </row>
    <row r="720">
      <c r="A720" s="243"/>
      <c r="B720" s="243"/>
      <c r="C720" s="243"/>
      <c r="D720" s="243"/>
      <c r="E720" s="243"/>
      <c r="F720" s="243"/>
      <c r="G720" s="243"/>
      <c r="H720" s="243"/>
      <c r="I720" s="15"/>
      <c r="J720" s="243"/>
      <c r="K720" s="243"/>
      <c r="L720" s="243"/>
      <c r="M720" s="243"/>
      <c r="N720" s="243"/>
      <c r="O720" s="243"/>
      <c r="P720" s="243"/>
      <c r="Q720" s="243"/>
      <c r="R720" s="243"/>
      <c r="S720" s="243"/>
      <c r="T720" s="243"/>
      <c r="U720" s="243"/>
      <c r="V720" s="243"/>
      <c r="W720" s="274"/>
      <c r="X720" s="243"/>
      <c r="Y720" s="243"/>
      <c r="Z720" s="243"/>
      <c r="AA720" s="243"/>
      <c r="AB720" s="243"/>
      <c r="AC720" s="243"/>
      <c r="AD720" s="243"/>
      <c r="AE720" s="243"/>
      <c r="AF720" s="243"/>
      <c r="AG720" s="243"/>
      <c r="AH720" s="243"/>
      <c r="AI720" s="243"/>
      <c r="AJ720" s="243"/>
      <c r="AK720" s="243"/>
    </row>
    <row r="721">
      <c r="A721" s="243"/>
      <c r="B721" s="243"/>
      <c r="C721" s="243"/>
      <c r="D721" s="243"/>
      <c r="E721" s="243"/>
      <c r="F721" s="243"/>
      <c r="G721" s="243"/>
      <c r="H721" s="243"/>
      <c r="I721" s="15"/>
      <c r="J721" s="243"/>
      <c r="K721" s="243"/>
      <c r="L721" s="243"/>
      <c r="M721" s="243"/>
      <c r="N721" s="243"/>
      <c r="O721" s="243"/>
      <c r="P721" s="243"/>
      <c r="Q721" s="243"/>
      <c r="R721" s="243"/>
      <c r="S721" s="243"/>
      <c r="T721" s="243"/>
      <c r="U721" s="243"/>
      <c r="V721" s="243"/>
      <c r="W721" s="274"/>
      <c r="X721" s="243"/>
      <c r="Y721" s="243"/>
      <c r="Z721" s="243"/>
      <c r="AA721" s="243"/>
      <c r="AB721" s="243"/>
      <c r="AC721" s="243"/>
      <c r="AD721" s="243"/>
      <c r="AE721" s="243"/>
      <c r="AF721" s="243"/>
      <c r="AG721" s="243"/>
      <c r="AH721" s="243"/>
      <c r="AI721" s="243"/>
      <c r="AJ721" s="243"/>
      <c r="AK721" s="243"/>
    </row>
    <row r="722">
      <c r="A722" s="243"/>
      <c r="B722" s="243"/>
      <c r="C722" s="243"/>
      <c r="D722" s="243"/>
      <c r="E722" s="243"/>
      <c r="F722" s="243"/>
      <c r="G722" s="243"/>
      <c r="H722" s="243"/>
      <c r="I722" s="15"/>
      <c r="J722" s="243"/>
      <c r="K722" s="243"/>
      <c r="L722" s="243"/>
      <c r="M722" s="243"/>
      <c r="N722" s="243"/>
      <c r="O722" s="243"/>
      <c r="P722" s="243"/>
      <c r="Q722" s="243"/>
      <c r="R722" s="243"/>
      <c r="S722" s="243"/>
      <c r="T722" s="243"/>
      <c r="U722" s="243"/>
      <c r="V722" s="243"/>
      <c r="W722" s="274"/>
      <c r="X722" s="243"/>
      <c r="Y722" s="243"/>
      <c r="Z722" s="243"/>
      <c r="AA722" s="243"/>
      <c r="AB722" s="243"/>
      <c r="AC722" s="243"/>
      <c r="AD722" s="243"/>
      <c r="AE722" s="243"/>
      <c r="AF722" s="243"/>
      <c r="AG722" s="243"/>
      <c r="AH722" s="243"/>
      <c r="AI722" s="243"/>
      <c r="AJ722" s="243"/>
      <c r="AK722" s="243"/>
    </row>
    <row r="723">
      <c r="A723" s="243"/>
      <c r="B723" s="243"/>
      <c r="C723" s="243"/>
      <c r="D723" s="243"/>
      <c r="E723" s="243"/>
      <c r="F723" s="243"/>
      <c r="G723" s="243"/>
      <c r="H723" s="243"/>
      <c r="I723" s="15"/>
      <c r="J723" s="243"/>
      <c r="K723" s="243"/>
      <c r="L723" s="243"/>
      <c r="M723" s="243"/>
      <c r="N723" s="243"/>
      <c r="O723" s="243"/>
      <c r="P723" s="243"/>
      <c r="Q723" s="243"/>
      <c r="R723" s="243"/>
      <c r="S723" s="243"/>
      <c r="T723" s="243"/>
      <c r="U723" s="243"/>
      <c r="V723" s="243"/>
      <c r="W723" s="274"/>
      <c r="X723" s="243"/>
      <c r="Y723" s="243"/>
      <c r="Z723" s="243"/>
      <c r="AA723" s="243"/>
      <c r="AB723" s="243"/>
      <c r="AC723" s="243"/>
      <c r="AD723" s="243"/>
      <c r="AE723" s="243"/>
      <c r="AF723" s="243"/>
      <c r="AG723" s="243"/>
      <c r="AH723" s="243"/>
      <c r="AI723" s="243"/>
      <c r="AJ723" s="243"/>
      <c r="AK723" s="243"/>
    </row>
    <row r="724">
      <c r="A724" s="243"/>
      <c r="B724" s="243"/>
      <c r="C724" s="243"/>
      <c r="D724" s="243"/>
      <c r="E724" s="243"/>
      <c r="F724" s="243"/>
      <c r="G724" s="243"/>
      <c r="H724" s="243"/>
      <c r="I724" s="15"/>
      <c r="J724" s="243"/>
      <c r="K724" s="243"/>
      <c r="L724" s="243"/>
      <c r="M724" s="243"/>
      <c r="N724" s="243"/>
      <c r="O724" s="243"/>
      <c r="P724" s="243"/>
      <c r="Q724" s="243"/>
      <c r="R724" s="243"/>
      <c r="S724" s="243"/>
      <c r="T724" s="243"/>
      <c r="U724" s="243"/>
      <c r="V724" s="243"/>
      <c r="W724" s="274"/>
      <c r="X724" s="243"/>
      <c r="Y724" s="243"/>
      <c r="Z724" s="243"/>
      <c r="AA724" s="243"/>
      <c r="AB724" s="243"/>
      <c r="AC724" s="243"/>
      <c r="AD724" s="243"/>
      <c r="AE724" s="243"/>
      <c r="AF724" s="243"/>
      <c r="AG724" s="243"/>
      <c r="AH724" s="243"/>
      <c r="AI724" s="243"/>
      <c r="AJ724" s="243"/>
      <c r="AK724" s="243"/>
    </row>
    <row r="725">
      <c r="A725" s="243"/>
      <c r="B725" s="243"/>
      <c r="C725" s="243"/>
      <c r="D725" s="243"/>
      <c r="E725" s="243"/>
      <c r="F725" s="243"/>
      <c r="G725" s="243"/>
      <c r="H725" s="243"/>
      <c r="I725" s="15"/>
      <c r="J725" s="243"/>
      <c r="K725" s="243"/>
      <c r="L725" s="243"/>
      <c r="M725" s="243"/>
      <c r="N725" s="243"/>
      <c r="O725" s="243"/>
      <c r="P725" s="243"/>
      <c r="Q725" s="243"/>
      <c r="R725" s="243"/>
      <c r="S725" s="243"/>
      <c r="T725" s="243"/>
      <c r="U725" s="243"/>
      <c r="V725" s="243"/>
      <c r="W725" s="274"/>
      <c r="X725" s="243"/>
      <c r="Y725" s="243"/>
      <c r="Z725" s="243"/>
      <c r="AA725" s="243"/>
      <c r="AB725" s="243"/>
      <c r="AC725" s="243"/>
      <c r="AD725" s="243"/>
      <c r="AE725" s="243"/>
      <c r="AF725" s="243"/>
      <c r="AG725" s="243"/>
      <c r="AH725" s="243"/>
      <c r="AI725" s="243"/>
      <c r="AJ725" s="243"/>
      <c r="AK725" s="243"/>
    </row>
    <row r="726">
      <c r="A726" s="243"/>
      <c r="B726" s="243"/>
      <c r="C726" s="243"/>
      <c r="D726" s="243"/>
      <c r="E726" s="243"/>
      <c r="F726" s="243"/>
      <c r="G726" s="243"/>
      <c r="H726" s="243"/>
      <c r="I726" s="15"/>
      <c r="J726" s="243"/>
      <c r="K726" s="243"/>
      <c r="L726" s="243"/>
      <c r="M726" s="243"/>
      <c r="N726" s="243"/>
      <c r="O726" s="243"/>
      <c r="P726" s="243"/>
      <c r="Q726" s="243"/>
      <c r="R726" s="243"/>
      <c r="S726" s="243"/>
      <c r="T726" s="243"/>
      <c r="U726" s="243"/>
      <c r="V726" s="243"/>
      <c r="W726" s="274"/>
      <c r="X726" s="243"/>
      <c r="Y726" s="243"/>
      <c r="Z726" s="243"/>
      <c r="AA726" s="243"/>
      <c r="AB726" s="243"/>
      <c r="AC726" s="243"/>
      <c r="AD726" s="243"/>
      <c r="AE726" s="243"/>
      <c r="AF726" s="243"/>
      <c r="AG726" s="243"/>
      <c r="AH726" s="243"/>
      <c r="AI726" s="243"/>
      <c r="AJ726" s="243"/>
      <c r="AK726" s="243"/>
    </row>
    <row r="727">
      <c r="A727" s="243"/>
      <c r="B727" s="243"/>
      <c r="C727" s="243"/>
      <c r="D727" s="243"/>
      <c r="E727" s="243"/>
      <c r="F727" s="243"/>
      <c r="G727" s="243"/>
      <c r="H727" s="243"/>
      <c r="I727" s="15"/>
      <c r="J727" s="243"/>
      <c r="K727" s="243"/>
      <c r="L727" s="243"/>
      <c r="M727" s="243"/>
      <c r="N727" s="243"/>
      <c r="O727" s="243"/>
      <c r="P727" s="243"/>
      <c r="Q727" s="243"/>
      <c r="R727" s="243"/>
      <c r="S727" s="243"/>
      <c r="T727" s="243"/>
      <c r="U727" s="243"/>
      <c r="V727" s="243"/>
      <c r="W727" s="274"/>
      <c r="X727" s="243"/>
      <c r="Y727" s="243"/>
      <c r="Z727" s="243"/>
      <c r="AA727" s="243"/>
      <c r="AB727" s="243"/>
      <c r="AC727" s="243"/>
      <c r="AD727" s="243"/>
      <c r="AE727" s="243"/>
      <c r="AF727" s="243"/>
      <c r="AG727" s="243"/>
      <c r="AH727" s="243"/>
      <c r="AI727" s="243"/>
      <c r="AJ727" s="243"/>
      <c r="AK727" s="243"/>
    </row>
    <row r="728">
      <c r="A728" s="243"/>
      <c r="B728" s="243"/>
      <c r="C728" s="243"/>
      <c r="D728" s="243"/>
      <c r="E728" s="243"/>
      <c r="F728" s="243"/>
      <c r="G728" s="243"/>
      <c r="H728" s="243"/>
      <c r="I728" s="15"/>
      <c r="J728" s="243"/>
      <c r="K728" s="243"/>
      <c r="L728" s="243"/>
      <c r="M728" s="243"/>
      <c r="N728" s="243"/>
      <c r="O728" s="243"/>
      <c r="P728" s="243"/>
      <c r="Q728" s="243"/>
      <c r="R728" s="243"/>
      <c r="S728" s="243"/>
      <c r="T728" s="243"/>
      <c r="U728" s="243"/>
      <c r="V728" s="243"/>
      <c r="W728" s="274"/>
      <c r="X728" s="243"/>
      <c r="Y728" s="243"/>
      <c r="Z728" s="243"/>
      <c r="AA728" s="243"/>
      <c r="AB728" s="243"/>
      <c r="AC728" s="243"/>
      <c r="AD728" s="243"/>
      <c r="AE728" s="243"/>
      <c r="AF728" s="243"/>
      <c r="AG728" s="243"/>
      <c r="AH728" s="243"/>
      <c r="AI728" s="243"/>
      <c r="AJ728" s="243"/>
      <c r="AK728" s="243"/>
    </row>
    <row r="729">
      <c r="A729" s="243"/>
      <c r="B729" s="243"/>
      <c r="C729" s="243"/>
      <c r="D729" s="243"/>
      <c r="E729" s="243"/>
      <c r="F729" s="243"/>
      <c r="G729" s="243"/>
      <c r="H729" s="243"/>
      <c r="I729" s="15"/>
      <c r="J729" s="243"/>
      <c r="K729" s="243"/>
      <c r="L729" s="243"/>
      <c r="M729" s="243"/>
      <c r="N729" s="243"/>
      <c r="O729" s="243"/>
      <c r="P729" s="243"/>
      <c r="Q729" s="243"/>
      <c r="R729" s="243"/>
      <c r="S729" s="243"/>
      <c r="T729" s="243"/>
      <c r="U729" s="243"/>
      <c r="V729" s="243"/>
      <c r="W729" s="274"/>
      <c r="X729" s="243"/>
      <c r="Y729" s="243"/>
      <c r="Z729" s="243"/>
      <c r="AA729" s="243"/>
      <c r="AB729" s="243"/>
      <c r="AC729" s="243"/>
      <c r="AD729" s="243"/>
      <c r="AE729" s="243"/>
      <c r="AF729" s="243"/>
      <c r="AG729" s="243"/>
      <c r="AH729" s="243"/>
      <c r="AI729" s="243"/>
      <c r="AJ729" s="243"/>
      <c r="AK729" s="243"/>
    </row>
    <row r="730">
      <c r="A730" s="243"/>
      <c r="B730" s="243"/>
      <c r="C730" s="243"/>
      <c r="D730" s="243"/>
      <c r="E730" s="243"/>
      <c r="F730" s="243"/>
      <c r="G730" s="243"/>
      <c r="H730" s="243"/>
      <c r="I730" s="15"/>
      <c r="J730" s="243"/>
      <c r="K730" s="243"/>
      <c r="L730" s="243"/>
      <c r="M730" s="243"/>
      <c r="N730" s="243"/>
      <c r="O730" s="243"/>
      <c r="P730" s="243"/>
      <c r="Q730" s="243"/>
      <c r="R730" s="243"/>
      <c r="S730" s="243"/>
      <c r="T730" s="243"/>
      <c r="U730" s="243"/>
      <c r="V730" s="243"/>
      <c r="W730" s="274"/>
      <c r="X730" s="243"/>
      <c r="Y730" s="243"/>
      <c r="Z730" s="243"/>
      <c r="AA730" s="243"/>
      <c r="AB730" s="243"/>
      <c r="AC730" s="243"/>
      <c r="AD730" s="243"/>
      <c r="AE730" s="243"/>
      <c r="AF730" s="243"/>
      <c r="AG730" s="243"/>
      <c r="AH730" s="243"/>
      <c r="AI730" s="243"/>
      <c r="AJ730" s="243"/>
      <c r="AK730" s="243"/>
    </row>
    <row r="731">
      <c r="A731" s="243"/>
      <c r="B731" s="243"/>
      <c r="C731" s="243"/>
      <c r="D731" s="243"/>
      <c r="E731" s="243"/>
      <c r="F731" s="243"/>
      <c r="G731" s="243"/>
      <c r="H731" s="243"/>
      <c r="I731" s="15"/>
      <c r="J731" s="243"/>
      <c r="K731" s="243"/>
      <c r="L731" s="243"/>
      <c r="M731" s="243"/>
      <c r="N731" s="243"/>
      <c r="O731" s="243"/>
      <c r="P731" s="243"/>
      <c r="Q731" s="243"/>
      <c r="R731" s="243"/>
      <c r="S731" s="243"/>
      <c r="T731" s="243"/>
      <c r="U731" s="243"/>
      <c r="V731" s="243"/>
      <c r="W731" s="274"/>
      <c r="X731" s="243"/>
      <c r="Y731" s="243"/>
      <c r="Z731" s="243"/>
      <c r="AA731" s="243"/>
      <c r="AB731" s="243"/>
      <c r="AC731" s="243"/>
      <c r="AD731" s="243"/>
      <c r="AE731" s="243"/>
      <c r="AF731" s="243"/>
      <c r="AG731" s="243"/>
      <c r="AH731" s="243"/>
      <c r="AI731" s="243"/>
      <c r="AJ731" s="243"/>
      <c r="AK731" s="243"/>
    </row>
    <row r="732">
      <c r="A732" s="243"/>
      <c r="B732" s="243"/>
      <c r="C732" s="243"/>
      <c r="D732" s="243"/>
      <c r="E732" s="243"/>
      <c r="F732" s="243"/>
      <c r="G732" s="243"/>
      <c r="H732" s="243"/>
      <c r="I732" s="15"/>
      <c r="J732" s="243"/>
      <c r="K732" s="243"/>
      <c r="L732" s="243"/>
      <c r="M732" s="243"/>
      <c r="N732" s="243"/>
      <c r="O732" s="243"/>
      <c r="P732" s="243"/>
      <c r="Q732" s="243"/>
      <c r="R732" s="243"/>
      <c r="S732" s="243"/>
      <c r="T732" s="243"/>
      <c r="U732" s="243"/>
      <c r="V732" s="243"/>
      <c r="W732" s="274"/>
      <c r="X732" s="243"/>
      <c r="Y732" s="243"/>
      <c r="Z732" s="243"/>
      <c r="AA732" s="243"/>
      <c r="AB732" s="243"/>
      <c r="AC732" s="243"/>
      <c r="AD732" s="243"/>
      <c r="AE732" s="243"/>
      <c r="AF732" s="243"/>
      <c r="AG732" s="243"/>
      <c r="AH732" s="243"/>
      <c r="AI732" s="243"/>
      <c r="AJ732" s="243"/>
      <c r="AK732" s="243"/>
    </row>
    <row r="733">
      <c r="A733" s="243"/>
      <c r="B733" s="243"/>
      <c r="C733" s="243"/>
      <c r="D733" s="243"/>
      <c r="E733" s="243"/>
      <c r="F733" s="243"/>
      <c r="G733" s="243"/>
      <c r="H733" s="243"/>
      <c r="I733" s="15"/>
      <c r="J733" s="243"/>
      <c r="K733" s="243"/>
      <c r="L733" s="243"/>
      <c r="M733" s="243"/>
      <c r="N733" s="243"/>
      <c r="O733" s="243"/>
      <c r="P733" s="243"/>
      <c r="Q733" s="243"/>
      <c r="R733" s="243"/>
      <c r="S733" s="243"/>
      <c r="T733" s="243"/>
      <c r="U733" s="243"/>
      <c r="V733" s="243"/>
      <c r="W733" s="274"/>
      <c r="X733" s="243"/>
      <c r="Y733" s="243"/>
      <c r="Z733" s="243"/>
      <c r="AA733" s="243"/>
      <c r="AB733" s="243"/>
      <c r="AC733" s="243"/>
      <c r="AD733" s="243"/>
      <c r="AE733" s="243"/>
      <c r="AF733" s="243"/>
      <c r="AG733" s="243"/>
      <c r="AH733" s="243"/>
      <c r="AI733" s="243"/>
      <c r="AJ733" s="243"/>
      <c r="AK733" s="243"/>
    </row>
    <row r="734">
      <c r="A734" s="243"/>
      <c r="B734" s="243"/>
      <c r="C734" s="243"/>
      <c r="D734" s="243"/>
      <c r="E734" s="243"/>
      <c r="F734" s="243"/>
      <c r="G734" s="243"/>
      <c r="H734" s="243"/>
      <c r="I734" s="15"/>
      <c r="J734" s="243"/>
      <c r="K734" s="243"/>
      <c r="L734" s="243"/>
      <c r="M734" s="243"/>
      <c r="N734" s="243"/>
      <c r="O734" s="243"/>
      <c r="P734" s="243"/>
      <c r="Q734" s="243"/>
      <c r="R734" s="243"/>
      <c r="S734" s="243"/>
      <c r="T734" s="243"/>
      <c r="U734" s="243"/>
      <c r="V734" s="243"/>
      <c r="W734" s="274"/>
      <c r="X734" s="243"/>
      <c r="Y734" s="243"/>
      <c r="Z734" s="243"/>
      <c r="AA734" s="243"/>
      <c r="AB734" s="243"/>
      <c r="AC734" s="243"/>
      <c r="AD734" s="243"/>
      <c r="AE734" s="243"/>
      <c r="AF734" s="243"/>
      <c r="AG734" s="243"/>
      <c r="AH734" s="243"/>
      <c r="AI734" s="243"/>
      <c r="AJ734" s="243"/>
      <c r="AK734" s="243"/>
    </row>
    <row r="735">
      <c r="A735" s="243"/>
      <c r="B735" s="243"/>
      <c r="C735" s="243"/>
      <c r="D735" s="243"/>
      <c r="E735" s="243"/>
      <c r="F735" s="243"/>
      <c r="G735" s="243"/>
      <c r="H735" s="243"/>
      <c r="I735" s="15"/>
      <c r="J735" s="243"/>
      <c r="K735" s="243"/>
      <c r="L735" s="243"/>
      <c r="M735" s="243"/>
      <c r="N735" s="243"/>
      <c r="O735" s="243"/>
      <c r="P735" s="243"/>
      <c r="Q735" s="243"/>
      <c r="R735" s="243"/>
      <c r="S735" s="243"/>
      <c r="T735" s="243"/>
      <c r="U735" s="243"/>
      <c r="V735" s="243"/>
      <c r="W735" s="274"/>
      <c r="X735" s="243"/>
      <c r="Y735" s="243"/>
      <c r="Z735" s="243"/>
      <c r="AA735" s="243"/>
      <c r="AB735" s="243"/>
      <c r="AC735" s="243"/>
      <c r="AD735" s="243"/>
      <c r="AE735" s="243"/>
      <c r="AF735" s="243"/>
      <c r="AG735" s="243"/>
      <c r="AH735" s="243"/>
      <c r="AI735" s="243"/>
      <c r="AJ735" s="243"/>
      <c r="AK735" s="243"/>
    </row>
    <row r="736">
      <c r="A736" s="243"/>
      <c r="B736" s="243"/>
      <c r="C736" s="243"/>
      <c r="D736" s="243"/>
      <c r="E736" s="243"/>
      <c r="F736" s="243"/>
      <c r="G736" s="243"/>
      <c r="H736" s="243"/>
      <c r="I736" s="15"/>
      <c r="J736" s="243"/>
      <c r="K736" s="243"/>
      <c r="L736" s="243"/>
      <c r="M736" s="243"/>
      <c r="N736" s="243"/>
      <c r="O736" s="243"/>
      <c r="P736" s="243"/>
      <c r="Q736" s="243"/>
      <c r="R736" s="243"/>
      <c r="S736" s="243"/>
      <c r="T736" s="243"/>
      <c r="U736" s="243"/>
      <c r="V736" s="243"/>
      <c r="W736" s="274"/>
      <c r="X736" s="243"/>
      <c r="Y736" s="243"/>
      <c r="Z736" s="243"/>
      <c r="AA736" s="243"/>
      <c r="AB736" s="243"/>
      <c r="AC736" s="243"/>
      <c r="AD736" s="243"/>
      <c r="AE736" s="243"/>
      <c r="AF736" s="243"/>
      <c r="AG736" s="243"/>
      <c r="AH736" s="243"/>
      <c r="AI736" s="243"/>
      <c r="AJ736" s="243"/>
      <c r="AK736" s="243"/>
    </row>
    <row r="737">
      <c r="A737" s="243"/>
      <c r="B737" s="243"/>
      <c r="C737" s="243"/>
      <c r="D737" s="243"/>
      <c r="E737" s="243"/>
      <c r="F737" s="243"/>
      <c r="G737" s="243"/>
      <c r="H737" s="243"/>
      <c r="I737" s="15"/>
      <c r="J737" s="243"/>
      <c r="K737" s="243"/>
      <c r="L737" s="243"/>
      <c r="M737" s="243"/>
      <c r="N737" s="243"/>
      <c r="O737" s="243"/>
      <c r="P737" s="243"/>
      <c r="Q737" s="243"/>
      <c r="R737" s="243"/>
      <c r="S737" s="243"/>
      <c r="T737" s="243"/>
      <c r="U737" s="243"/>
      <c r="V737" s="243"/>
      <c r="W737" s="274"/>
      <c r="X737" s="243"/>
      <c r="Y737" s="243"/>
      <c r="Z737" s="243"/>
      <c r="AA737" s="243"/>
      <c r="AB737" s="243"/>
      <c r="AC737" s="243"/>
      <c r="AD737" s="243"/>
      <c r="AE737" s="243"/>
      <c r="AF737" s="243"/>
      <c r="AG737" s="243"/>
      <c r="AH737" s="243"/>
      <c r="AI737" s="243"/>
      <c r="AJ737" s="243"/>
      <c r="AK737" s="243"/>
    </row>
    <row r="738">
      <c r="A738" s="243"/>
      <c r="B738" s="243"/>
      <c r="C738" s="243"/>
      <c r="D738" s="243"/>
      <c r="E738" s="243"/>
      <c r="F738" s="243"/>
      <c r="G738" s="243"/>
      <c r="H738" s="243"/>
      <c r="I738" s="15"/>
      <c r="J738" s="243"/>
      <c r="K738" s="243"/>
      <c r="L738" s="243"/>
      <c r="M738" s="243"/>
      <c r="N738" s="243"/>
      <c r="O738" s="243"/>
      <c r="P738" s="243"/>
      <c r="Q738" s="243"/>
      <c r="R738" s="243"/>
      <c r="S738" s="243"/>
      <c r="T738" s="243"/>
      <c r="U738" s="243"/>
      <c r="V738" s="243"/>
      <c r="W738" s="274"/>
      <c r="X738" s="243"/>
      <c r="Y738" s="243"/>
      <c r="Z738" s="243"/>
      <c r="AA738" s="243"/>
      <c r="AB738" s="243"/>
      <c r="AC738" s="243"/>
      <c r="AD738" s="243"/>
      <c r="AE738" s="243"/>
      <c r="AF738" s="243"/>
      <c r="AG738" s="243"/>
      <c r="AH738" s="243"/>
      <c r="AI738" s="243"/>
      <c r="AJ738" s="243"/>
      <c r="AK738" s="243"/>
    </row>
    <row r="739">
      <c r="A739" s="243"/>
      <c r="B739" s="243"/>
      <c r="C739" s="243"/>
      <c r="D739" s="243"/>
      <c r="E739" s="243"/>
      <c r="F739" s="243"/>
      <c r="G739" s="243"/>
      <c r="H739" s="243"/>
      <c r="I739" s="15"/>
      <c r="J739" s="243"/>
      <c r="K739" s="243"/>
      <c r="L739" s="243"/>
      <c r="M739" s="243"/>
      <c r="N739" s="243"/>
      <c r="O739" s="243"/>
      <c r="P739" s="243"/>
      <c r="Q739" s="243"/>
      <c r="R739" s="243"/>
      <c r="S739" s="243"/>
      <c r="T739" s="243"/>
      <c r="U739" s="243"/>
      <c r="V739" s="243"/>
      <c r="W739" s="274"/>
      <c r="X739" s="243"/>
      <c r="Y739" s="243"/>
      <c r="Z739" s="243"/>
      <c r="AA739" s="243"/>
      <c r="AB739" s="243"/>
      <c r="AC739" s="243"/>
      <c r="AD739" s="243"/>
      <c r="AE739" s="243"/>
      <c r="AF739" s="243"/>
      <c r="AG739" s="243"/>
      <c r="AH739" s="243"/>
      <c r="AI739" s="243"/>
      <c r="AJ739" s="243"/>
      <c r="AK739" s="243"/>
    </row>
    <row r="740">
      <c r="A740" s="243"/>
      <c r="B740" s="243"/>
      <c r="C740" s="243"/>
      <c r="D740" s="243"/>
      <c r="E740" s="243"/>
      <c r="F740" s="243"/>
      <c r="G740" s="243"/>
      <c r="H740" s="243"/>
      <c r="I740" s="15"/>
      <c r="J740" s="243"/>
      <c r="K740" s="243"/>
      <c r="L740" s="243"/>
      <c r="M740" s="243"/>
      <c r="N740" s="243"/>
      <c r="O740" s="243"/>
      <c r="P740" s="243"/>
      <c r="Q740" s="243"/>
      <c r="R740" s="243"/>
      <c r="S740" s="243"/>
      <c r="T740" s="243"/>
      <c r="U740" s="243"/>
      <c r="V740" s="243"/>
      <c r="W740" s="274"/>
      <c r="X740" s="243"/>
      <c r="Y740" s="243"/>
      <c r="Z740" s="243"/>
      <c r="AA740" s="243"/>
      <c r="AB740" s="243"/>
      <c r="AC740" s="243"/>
      <c r="AD740" s="243"/>
      <c r="AE740" s="243"/>
      <c r="AF740" s="243"/>
      <c r="AG740" s="243"/>
      <c r="AH740" s="243"/>
      <c r="AI740" s="243"/>
      <c r="AJ740" s="243"/>
      <c r="AK740" s="243"/>
    </row>
    <row r="741">
      <c r="A741" s="243"/>
      <c r="B741" s="243"/>
      <c r="C741" s="243"/>
      <c r="D741" s="243"/>
      <c r="E741" s="243"/>
      <c r="F741" s="243"/>
      <c r="G741" s="243"/>
      <c r="H741" s="243"/>
      <c r="I741" s="15"/>
      <c r="J741" s="243"/>
      <c r="K741" s="243"/>
      <c r="L741" s="243"/>
      <c r="M741" s="243"/>
      <c r="N741" s="243"/>
      <c r="O741" s="243"/>
      <c r="P741" s="243"/>
      <c r="Q741" s="243"/>
      <c r="R741" s="243"/>
      <c r="S741" s="243"/>
      <c r="T741" s="243"/>
      <c r="U741" s="243"/>
      <c r="V741" s="243"/>
      <c r="W741" s="274"/>
      <c r="X741" s="243"/>
      <c r="Y741" s="243"/>
      <c r="Z741" s="243"/>
      <c r="AA741" s="243"/>
      <c r="AB741" s="243"/>
      <c r="AC741" s="243"/>
      <c r="AD741" s="243"/>
      <c r="AE741" s="243"/>
      <c r="AF741" s="243"/>
      <c r="AG741" s="243"/>
      <c r="AH741" s="243"/>
      <c r="AI741" s="243"/>
      <c r="AJ741" s="243"/>
      <c r="AK741" s="243"/>
    </row>
    <row r="742">
      <c r="A742" s="243"/>
      <c r="B742" s="243"/>
      <c r="C742" s="243"/>
      <c r="D742" s="243"/>
      <c r="E742" s="243"/>
      <c r="F742" s="243"/>
      <c r="G742" s="243"/>
      <c r="H742" s="243"/>
      <c r="I742" s="15"/>
      <c r="J742" s="243"/>
      <c r="K742" s="243"/>
      <c r="L742" s="243"/>
      <c r="M742" s="243"/>
      <c r="N742" s="243"/>
      <c r="O742" s="243"/>
      <c r="P742" s="243"/>
      <c r="Q742" s="243"/>
      <c r="R742" s="243"/>
      <c r="S742" s="243"/>
      <c r="T742" s="243"/>
      <c r="U742" s="243"/>
      <c r="V742" s="243"/>
      <c r="W742" s="274"/>
      <c r="X742" s="243"/>
      <c r="Y742" s="243"/>
      <c r="Z742" s="243"/>
      <c r="AA742" s="243"/>
      <c r="AB742" s="243"/>
      <c r="AC742" s="243"/>
      <c r="AD742" s="243"/>
      <c r="AE742" s="243"/>
      <c r="AF742" s="243"/>
      <c r="AG742" s="243"/>
      <c r="AH742" s="243"/>
      <c r="AI742" s="243"/>
      <c r="AJ742" s="243"/>
      <c r="AK742" s="243"/>
    </row>
    <row r="743">
      <c r="A743" s="243"/>
      <c r="B743" s="243"/>
      <c r="C743" s="243"/>
      <c r="D743" s="243"/>
      <c r="E743" s="243"/>
      <c r="F743" s="243"/>
      <c r="G743" s="243"/>
      <c r="H743" s="243"/>
      <c r="I743" s="15"/>
      <c r="J743" s="243"/>
      <c r="K743" s="243"/>
      <c r="L743" s="243"/>
      <c r="M743" s="243"/>
      <c r="N743" s="243"/>
      <c r="O743" s="243"/>
      <c r="P743" s="243"/>
      <c r="Q743" s="243"/>
      <c r="R743" s="243"/>
      <c r="S743" s="243"/>
      <c r="T743" s="243"/>
      <c r="U743" s="243"/>
      <c r="V743" s="243"/>
      <c r="W743" s="274"/>
      <c r="X743" s="243"/>
      <c r="Y743" s="243"/>
      <c r="Z743" s="243"/>
      <c r="AA743" s="243"/>
      <c r="AB743" s="243"/>
      <c r="AC743" s="243"/>
      <c r="AD743" s="243"/>
      <c r="AE743" s="243"/>
      <c r="AF743" s="243"/>
      <c r="AG743" s="243"/>
      <c r="AH743" s="243"/>
      <c r="AI743" s="243"/>
      <c r="AJ743" s="243"/>
      <c r="AK743" s="243"/>
    </row>
    <row r="744">
      <c r="A744" s="243"/>
      <c r="B744" s="243"/>
      <c r="C744" s="243"/>
      <c r="D744" s="243"/>
      <c r="E744" s="243"/>
      <c r="F744" s="243"/>
      <c r="G744" s="243"/>
      <c r="H744" s="243"/>
      <c r="I744" s="15"/>
      <c r="J744" s="243"/>
      <c r="K744" s="243"/>
      <c r="L744" s="243"/>
      <c r="M744" s="243"/>
      <c r="N744" s="243"/>
      <c r="O744" s="243"/>
      <c r="P744" s="243"/>
      <c r="Q744" s="243"/>
      <c r="R744" s="243"/>
      <c r="S744" s="243"/>
      <c r="T744" s="243"/>
      <c r="U744" s="243"/>
      <c r="V744" s="243"/>
      <c r="W744" s="274"/>
      <c r="X744" s="243"/>
      <c r="Y744" s="243"/>
      <c r="Z744" s="243"/>
      <c r="AA744" s="243"/>
      <c r="AB744" s="243"/>
      <c r="AC744" s="243"/>
      <c r="AD744" s="243"/>
      <c r="AE744" s="243"/>
      <c r="AF744" s="243"/>
      <c r="AG744" s="243"/>
      <c r="AH744" s="243"/>
      <c r="AI744" s="243"/>
      <c r="AJ744" s="243"/>
      <c r="AK744" s="243"/>
    </row>
    <row r="745">
      <c r="A745" s="243"/>
      <c r="B745" s="243"/>
      <c r="C745" s="243"/>
      <c r="D745" s="243"/>
      <c r="E745" s="243"/>
      <c r="F745" s="243"/>
      <c r="G745" s="243"/>
      <c r="H745" s="243"/>
      <c r="I745" s="15"/>
      <c r="J745" s="243"/>
      <c r="K745" s="243"/>
      <c r="L745" s="243"/>
      <c r="M745" s="243"/>
      <c r="N745" s="243"/>
      <c r="O745" s="243"/>
      <c r="P745" s="243"/>
      <c r="Q745" s="243"/>
      <c r="R745" s="243"/>
      <c r="S745" s="243"/>
      <c r="T745" s="243"/>
      <c r="U745" s="243"/>
      <c r="V745" s="243"/>
      <c r="W745" s="274"/>
      <c r="X745" s="243"/>
      <c r="Y745" s="243"/>
      <c r="Z745" s="243"/>
      <c r="AA745" s="243"/>
      <c r="AB745" s="243"/>
      <c r="AC745" s="243"/>
      <c r="AD745" s="243"/>
      <c r="AE745" s="243"/>
      <c r="AF745" s="243"/>
      <c r="AG745" s="243"/>
      <c r="AH745" s="243"/>
      <c r="AI745" s="243"/>
      <c r="AJ745" s="243"/>
      <c r="AK745" s="243"/>
    </row>
    <row r="746">
      <c r="A746" s="243"/>
      <c r="B746" s="243"/>
      <c r="C746" s="243"/>
      <c r="D746" s="243"/>
      <c r="E746" s="243"/>
      <c r="F746" s="243"/>
      <c r="G746" s="243"/>
      <c r="H746" s="243"/>
      <c r="I746" s="15"/>
      <c r="J746" s="243"/>
      <c r="K746" s="243"/>
      <c r="L746" s="243"/>
      <c r="M746" s="243"/>
      <c r="N746" s="243"/>
      <c r="O746" s="243"/>
      <c r="P746" s="243"/>
      <c r="Q746" s="243"/>
      <c r="R746" s="243"/>
      <c r="S746" s="243"/>
      <c r="T746" s="243"/>
      <c r="U746" s="243"/>
      <c r="V746" s="243"/>
      <c r="W746" s="274"/>
      <c r="X746" s="243"/>
      <c r="Y746" s="243"/>
      <c r="Z746" s="243"/>
      <c r="AA746" s="243"/>
      <c r="AB746" s="243"/>
      <c r="AC746" s="243"/>
      <c r="AD746" s="243"/>
      <c r="AE746" s="243"/>
      <c r="AF746" s="243"/>
      <c r="AG746" s="243"/>
      <c r="AH746" s="243"/>
      <c r="AI746" s="243"/>
      <c r="AJ746" s="243"/>
      <c r="AK746" s="243"/>
    </row>
    <row r="747">
      <c r="A747" s="243"/>
      <c r="B747" s="243"/>
      <c r="C747" s="243"/>
      <c r="D747" s="243"/>
      <c r="E747" s="243"/>
      <c r="F747" s="243"/>
      <c r="G747" s="243"/>
      <c r="H747" s="243"/>
      <c r="I747" s="15"/>
      <c r="J747" s="243"/>
      <c r="K747" s="243"/>
      <c r="L747" s="243"/>
      <c r="M747" s="243"/>
      <c r="N747" s="243"/>
      <c r="O747" s="243"/>
      <c r="P747" s="243"/>
      <c r="Q747" s="243"/>
      <c r="R747" s="243"/>
      <c r="S747" s="243"/>
      <c r="T747" s="243"/>
      <c r="U747" s="243"/>
      <c r="V747" s="243"/>
      <c r="W747" s="274"/>
      <c r="X747" s="243"/>
      <c r="Y747" s="243"/>
      <c r="Z747" s="243"/>
      <c r="AA747" s="243"/>
      <c r="AB747" s="243"/>
      <c r="AC747" s="243"/>
      <c r="AD747" s="243"/>
      <c r="AE747" s="243"/>
      <c r="AF747" s="243"/>
      <c r="AG747" s="243"/>
      <c r="AH747" s="243"/>
      <c r="AI747" s="243"/>
      <c r="AJ747" s="243"/>
      <c r="AK747" s="243"/>
    </row>
    <row r="748">
      <c r="A748" s="243"/>
      <c r="B748" s="243"/>
      <c r="C748" s="243"/>
      <c r="D748" s="243"/>
      <c r="E748" s="243"/>
      <c r="F748" s="243"/>
      <c r="G748" s="243"/>
      <c r="H748" s="243"/>
      <c r="I748" s="15"/>
      <c r="J748" s="243"/>
      <c r="K748" s="243"/>
      <c r="L748" s="243"/>
      <c r="M748" s="243"/>
      <c r="N748" s="243"/>
      <c r="O748" s="243"/>
      <c r="P748" s="243"/>
      <c r="Q748" s="243"/>
      <c r="R748" s="243"/>
      <c r="S748" s="243"/>
      <c r="T748" s="243"/>
      <c r="U748" s="243"/>
      <c r="V748" s="243"/>
      <c r="W748" s="274"/>
      <c r="X748" s="243"/>
      <c r="Y748" s="243"/>
      <c r="Z748" s="243"/>
      <c r="AA748" s="243"/>
      <c r="AB748" s="243"/>
      <c r="AC748" s="243"/>
      <c r="AD748" s="243"/>
      <c r="AE748" s="243"/>
      <c r="AF748" s="243"/>
      <c r="AG748" s="243"/>
      <c r="AH748" s="243"/>
      <c r="AI748" s="243"/>
      <c r="AJ748" s="243"/>
      <c r="AK748" s="243"/>
    </row>
    <row r="749">
      <c r="A749" s="243"/>
      <c r="B749" s="243"/>
      <c r="C749" s="243"/>
      <c r="D749" s="243"/>
      <c r="E749" s="243"/>
      <c r="F749" s="243"/>
      <c r="G749" s="243"/>
      <c r="H749" s="243"/>
      <c r="I749" s="15"/>
      <c r="J749" s="243"/>
      <c r="K749" s="243"/>
      <c r="L749" s="243"/>
      <c r="M749" s="243"/>
      <c r="N749" s="243"/>
      <c r="O749" s="243"/>
      <c r="P749" s="243"/>
      <c r="Q749" s="243"/>
      <c r="R749" s="243"/>
      <c r="S749" s="243"/>
      <c r="T749" s="243"/>
      <c r="U749" s="243"/>
      <c r="V749" s="243"/>
      <c r="W749" s="274"/>
      <c r="X749" s="243"/>
      <c r="Y749" s="243"/>
      <c r="Z749" s="243"/>
      <c r="AA749" s="243"/>
      <c r="AB749" s="243"/>
      <c r="AC749" s="243"/>
      <c r="AD749" s="243"/>
      <c r="AE749" s="243"/>
      <c r="AF749" s="243"/>
      <c r="AG749" s="243"/>
      <c r="AH749" s="243"/>
      <c r="AI749" s="243"/>
      <c r="AJ749" s="243"/>
      <c r="AK749" s="243"/>
    </row>
    <row r="750">
      <c r="A750" s="243"/>
      <c r="B750" s="243"/>
      <c r="C750" s="243"/>
      <c r="D750" s="243"/>
      <c r="E750" s="243"/>
      <c r="F750" s="243"/>
      <c r="G750" s="243"/>
      <c r="H750" s="243"/>
      <c r="I750" s="15"/>
      <c r="J750" s="243"/>
      <c r="K750" s="243"/>
      <c r="L750" s="243"/>
      <c r="M750" s="243"/>
      <c r="N750" s="243"/>
      <c r="O750" s="243"/>
      <c r="P750" s="243"/>
      <c r="Q750" s="243"/>
      <c r="R750" s="243"/>
      <c r="S750" s="243"/>
      <c r="T750" s="243"/>
      <c r="U750" s="243"/>
      <c r="V750" s="243"/>
      <c r="W750" s="274"/>
      <c r="X750" s="243"/>
      <c r="Y750" s="243"/>
      <c r="Z750" s="243"/>
      <c r="AA750" s="243"/>
      <c r="AB750" s="243"/>
      <c r="AC750" s="243"/>
      <c r="AD750" s="243"/>
      <c r="AE750" s="243"/>
      <c r="AF750" s="243"/>
      <c r="AG750" s="243"/>
      <c r="AH750" s="243"/>
      <c r="AI750" s="243"/>
      <c r="AJ750" s="243"/>
      <c r="AK750" s="243"/>
    </row>
    <row r="751">
      <c r="A751" s="243"/>
      <c r="B751" s="243"/>
      <c r="C751" s="243"/>
      <c r="D751" s="243"/>
      <c r="E751" s="243"/>
      <c r="F751" s="243"/>
      <c r="G751" s="243"/>
      <c r="H751" s="243"/>
      <c r="I751" s="15"/>
      <c r="J751" s="243"/>
      <c r="K751" s="243"/>
      <c r="L751" s="243"/>
      <c r="M751" s="243"/>
      <c r="N751" s="243"/>
      <c r="O751" s="243"/>
      <c r="P751" s="243"/>
      <c r="Q751" s="243"/>
      <c r="R751" s="243"/>
      <c r="S751" s="243"/>
      <c r="T751" s="243"/>
      <c r="U751" s="243"/>
      <c r="V751" s="243"/>
      <c r="W751" s="274"/>
      <c r="X751" s="243"/>
      <c r="Y751" s="243"/>
      <c r="Z751" s="243"/>
      <c r="AA751" s="243"/>
      <c r="AB751" s="243"/>
      <c r="AC751" s="243"/>
      <c r="AD751" s="243"/>
      <c r="AE751" s="243"/>
      <c r="AF751" s="243"/>
      <c r="AG751" s="243"/>
      <c r="AH751" s="243"/>
      <c r="AI751" s="243"/>
      <c r="AJ751" s="243"/>
      <c r="AK751" s="243"/>
    </row>
    <row r="752">
      <c r="A752" s="243"/>
      <c r="B752" s="243"/>
      <c r="C752" s="243"/>
      <c r="D752" s="243"/>
      <c r="E752" s="243"/>
      <c r="F752" s="243"/>
      <c r="G752" s="243"/>
      <c r="H752" s="243"/>
      <c r="I752" s="15"/>
      <c r="J752" s="243"/>
      <c r="K752" s="243"/>
      <c r="L752" s="243"/>
      <c r="M752" s="243"/>
      <c r="N752" s="243"/>
      <c r="O752" s="243"/>
      <c r="P752" s="243"/>
      <c r="Q752" s="243"/>
      <c r="R752" s="243"/>
      <c r="S752" s="243"/>
      <c r="T752" s="243"/>
      <c r="U752" s="243"/>
      <c r="V752" s="243"/>
      <c r="W752" s="274"/>
      <c r="X752" s="243"/>
      <c r="Y752" s="243"/>
      <c r="Z752" s="243"/>
      <c r="AA752" s="243"/>
      <c r="AB752" s="243"/>
      <c r="AC752" s="243"/>
      <c r="AD752" s="243"/>
      <c r="AE752" s="243"/>
      <c r="AF752" s="243"/>
      <c r="AG752" s="243"/>
      <c r="AH752" s="243"/>
      <c r="AI752" s="243"/>
      <c r="AJ752" s="243"/>
      <c r="AK752" s="243"/>
    </row>
    <row r="753">
      <c r="A753" s="243"/>
      <c r="B753" s="243"/>
      <c r="C753" s="243"/>
      <c r="D753" s="243"/>
      <c r="E753" s="243"/>
      <c r="F753" s="243"/>
      <c r="G753" s="243"/>
      <c r="H753" s="243"/>
      <c r="I753" s="15"/>
      <c r="J753" s="243"/>
      <c r="K753" s="243"/>
      <c r="L753" s="243"/>
      <c r="M753" s="243"/>
      <c r="N753" s="243"/>
      <c r="O753" s="243"/>
      <c r="P753" s="243"/>
      <c r="Q753" s="243"/>
      <c r="R753" s="243"/>
      <c r="S753" s="243"/>
      <c r="T753" s="243"/>
      <c r="U753" s="243"/>
      <c r="V753" s="243"/>
      <c r="W753" s="274"/>
      <c r="X753" s="243"/>
      <c r="Y753" s="243"/>
      <c r="Z753" s="243"/>
      <c r="AA753" s="243"/>
      <c r="AB753" s="243"/>
      <c r="AC753" s="243"/>
      <c r="AD753" s="243"/>
      <c r="AE753" s="243"/>
      <c r="AF753" s="243"/>
      <c r="AG753" s="243"/>
      <c r="AH753" s="243"/>
      <c r="AI753" s="243"/>
      <c r="AJ753" s="243"/>
      <c r="AK753" s="243"/>
    </row>
    <row r="754">
      <c r="A754" s="243"/>
      <c r="B754" s="243"/>
      <c r="C754" s="243"/>
      <c r="D754" s="243"/>
      <c r="E754" s="243"/>
      <c r="F754" s="243"/>
      <c r="G754" s="243"/>
      <c r="H754" s="243"/>
      <c r="I754" s="15"/>
      <c r="J754" s="243"/>
      <c r="K754" s="243"/>
      <c r="L754" s="243"/>
      <c r="M754" s="243"/>
      <c r="N754" s="243"/>
      <c r="O754" s="243"/>
      <c r="P754" s="243"/>
      <c r="Q754" s="243"/>
      <c r="R754" s="243"/>
      <c r="S754" s="243"/>
      <c r="T754" s="243"/>
      <c r="U754" s="243"/>
      <c r="V754" s="243"/>
      <c r="W754" s="274"/>
      <c r="X754" s="243"/>
      <c r="Y754" s="243"/>
      <c r="Z754" s="243"/>
      <c r="AA754" s="243"/>
      <c r="AB754" s="243"/>
      <c r="AC754" s="243"/>
      <c r="AD754" s="243"/>
      <c r="AE754" s="243"/>
      <c r="AF754" s="243"/>
      <c r="AG754" s="243"/>
      <c r="AH754" s="243"/>
      <c r="AI754" s="243"/>
      <c r="AJ754" s="243"/>
      <c r="AK754" s="243"/>
    </row>
    <row r="755">
      <c r="A755" s="243"/>
      <c r="B755" s="243"/>
      <c r="C755" s="243"/>
      <c r="D755" s="243"/>
      <c r="E755" s="243"/>
      <c r="F755" s="243"/>
      <c r="G755" s="243"/>
      <c r="H755" s="243"/>
      <c r="I755" s="15"/>
      <c r="J755" s="243"/>
      <c r="K755" s="243"/>
      <c r="L755" s="243"/>
      <c r="M755" s="243"/>
      <c r="N755" s="243"/>
      <c r="O755" s="243"/>
      <c r="P755" s="243"/>
      <c r="Q755" s="243"/>
      <c r="R755" s="243"/>
      <c r="S755" s="243"/>
      <c r="T755" s="243"/>
      <c r="U755" s="243"/>
      <c r="V755" s="243"/>
      <c r="W755" s="274"/>
      <c r="X755" s="243"/>
      <c r="Y755" s="243"/>
      <c r="Z755" s="243"/>
      <c r="AA755" s="243"/>
      <c r="AB755" s="243"/>
      <c r="AC755" s="243"/>
      <c r="AD755" s="243"/>
      <c r="AE755" s="243"/>
      <c r="AF755" s="243"/>
      <c r="AG755" s="243"/>
      <c r="AH755" s="243"/>
      <c r="AI755" s="243"/>
      <c r="AJ755" s="243"/>
      <c r="AK755" s="243"/>
    </row>
    <row r="756">
      <c r="A756" s="243"/>
      <c r="B756" s="243"/>
      <c r="C756" s="243"/>
      <c r="D756" s="243"/>
      <c r="E756" s="243"/>
      <c r="F756" s="243"/>
      <c r="G756" s="243"/>
      <c r="H756" s="243"/>
      <c r="I756" s="15"/>
      <c r="J756" s="243"/>
      <c r="K756" s="243"/>
      <c r="L756" s="243"/>
      <c r="M756" s="243"/>
      <c r="N756" s="243"/>
      <c r="O756" s="243"/>
      <c r="P756" s="243"/>
      <c r="Q756" s="243"/>
      <c r="R756" s="243"/>
      <c r="S756" s="243"/>
      <c r="T756" s="243"/>
      <c r="U756" s="243"/>
      <c r="V756" s="243"/>
      <c r="W756" s="274"/>
      <c r="X756" s="243"/>
      <c r="Y756" s="243"/>
      <c r="Z756" s="243"/>
      <c r="AA756" s="243"/>
      <c r="AB756" s="243"/>
      <c r="AC756" s="243"/>
      <c r="AD756" s="243"/>
      <c r="AE756" s="243"/>
      <c r="AF756" s="243"/>
      <c r="AG756" s="243"/>
      <c r="AH756" s="243"/>
      <c r="AI756" s="243"/>
      <c r="AJ756" s="243"/>
      <c r="AK756" s="243"/>
    </row>
    <row r="757">
      <c r="A757" s="243"/>
      <c r="B757" s="243"/>
      <c r="C757" s="243"/>
      <c r="D757" s="243"/>
      <c r="E757" s="243"/>
      <c r="F757" s="243"/>
      <c r="G757" s="243"/>
      <c r="H757" s="243"/>
      <c r="I757" s="15"/>
      <c r="J757" s="243"/>
      <c r="K757" s="243"/>
      <c r="L757" s="243"/>
      <c r="M757" s="243"/>
      <c r="N757" s="243"/>
      <c r="O757" s="243"/>
      <c r="P757" s="243"/>
      <c r="Q757" s="243"/>
      <c r="R757" s="243"/>
      <c r="S757" s="243"/>
      <c r="T757" s="243"/>
      <c r="U757" s="243"/>
      <c r="V757" s="243"/>
      <c r="W757" s="274"/>
      <c r="X757" s="243"/>
      <c r="Y757" s="243"/>
      <c r="Z757" s="243"/>
      <c r="AA757" s="243"/>
      <c r="AB757" s="243"/>
      <c r="AC757" s="243"/>
      <c r="AD757" s="243"/>
      <c r="AE757" s="243"/>
      <c r="AF757" s="243"/>
      <c r="AG757" s="243"/>
      <c r="AH757" s="243"/>
      <c r="AI757" s="243"/>
      <c r="AJ757" s="243"/>
      <c r="AK757" s="243"/>
    </row>
    <row r="758">
      <c r="A758" s="243"/>
      <c r="B758" s="243"/>
      <c r="C758" s="243"/>
      <c r="D758" s="243"/>
      <c r="E758" s="243"/>
      <c r="F758" s="243"/>
      <c r="G758" s="243"/>
      <c r="H758" s="243"/>
      <c r="I758" s="15"/>
      <c r="J758" s="243"/>
      <c r="K758" s="243"/>
      <c r="L758" s="243"/>
      <c r="M758" s="243"/>
      <c r="N758" s="243"/>
      <c r="O758" s="243"/>
      <c r="P758" s="243"/>
      <c r="Q758" s="243"/>
      <c r="R758" s="243"/>
      <c r="S758" s="243"/>
      <c r="T758" s="243"/>
      <c r="U758" s="243"/>
      <c r="V758" s="243"/>
      <c r="W758" s="274"/>
      <c r="X758" s="243"/>
      <c r="Y758" s="243"/>
      <c r="Z758" s="243"/>
      <c r="AA758" s="243"/>
      <c r="AB758" s="243"/>
      <c r="AC758" s="243"/>
      <c r="AD758" s="243"/>
      <c r="AE758" s="243"/>
      <c r="AF758" s="243"/>
      <c r="AG758" s="243"/>
      <c r="AH758" s="243"/>
      <c r="AI758" s="243"/>
      <c r="AJ758" s="243"/>
      <c r="AK758" s="243"/>
    </row>
    <row r="759">
      <c r="A759" s="243"/>
      <c r="B759" s="243"/>
      <c r="C759" s="243"/>
      <c r="D759" s="243"/>
      <c r="E759" s="243"/>
      <c r="F759" s="243"/>
      <c r="G759" s="243"/>
      <c r="H759" s="243"/>
      <c r="I759" s="15"/>
      <c r="J759" s="243"/>
      <c r="K759" s="243"/>
      <c r="L759" s="243"/>
      <c r="M759" s="243"/>
      <c r="N759" s="243"/>
      <c r="O759" s="243"/>
      <c r="P759" s="243"/>
      <c r="Q759" s="243"/>
      <c r="R759" s="243"/>
      <c r="S759" s="243"/>
      <c r="T759" s="243"/>
      <c r="U759" s="243"/>
      <c r="V759" s="243"/>
      <c r="W759" s="274"/>
      <c r="X759" s="243"/>
      <c r="Y759" s="243"/>
      <c r="Z759" s="243"/>
      <c r="AA759" s="243"/>
      <c r="AB759" s="243"/>
      <c r="AC759" s="243"/>
      <c r="AD759" s="243"/>
      <c r="AE759" s="243"/>
      <c r="AF759" s="243"/>
      <c r="AG759" s="243"/>
      <c r="AH759" s="243"/>
      <c r="AI759" s="243"/>
      <c r="AJ759" s="243"/>
      <c r="AK759" s="243"/>
    </row>
    <row r="760">
      <c r="A760" s="243"/>
      <c r="B760" s="243"/>
      <c r="C760" s="243"/>
      <c r="D760" s="243"/>
      <c r="E760" s="243"/>
      <c r="F760" s="243"/>
      <c r="G760" s="243"/>
      <c r="H760" s="243"/>
      <c r="I760" s="15"/>
      <c r="J760" s="243"/>
      <c r="K760" s="243"/>
      <c r="L760" s="243"/>
      <c r="M760" s="243"/>
      <c r="N760" s="243"/>
      <c r="O760" s="243"/>
      <c r="P760" s="243"/>
      <c r="Q760" s="243"/>
      <c r="R760" s="243"/>
      <c r="S760" s="243"/>
      <c r="T760" s="243"/>
      <c r="U760" s="243"/>
      <c r="V760" s="243"/>
      <c r="W760" s="274"/>
      <c r="X760" s="243"/>
      <c r="Y760" s="243"/>
      <c r="Z760" s="243"/>
      <c r="AA760" s="243"/>
      <c r="AB760" s="243"/>
      <c r="AC760" s="243"/>
      <c r="AD760" s="243"/>
      <c r="AE760" s="243"/>
      <c r="AF760" s="243"/>
      <c r="AG760" s="243"/>
      <c r="AH760" s="243"/>
      <c r="AI760" s="243"/>
      <c r="AJ760" s="243"/>
      <c r="AK760" s="243"/>
    </row>
    <row r="761">
      <c r="A761" s="243"/>
      <c r="B761" s="243"/>
      <c r="C761" s="243"/>
      <c r="D761" s="243"/>
      <c r="E761" s="243"/>
      <c r="F761" s="243"/>
      <c r="G761" s="243"/>
      <c r="H761" s="243"/>
      <c r="I761" s="15"/>
      <c r="J761" s="243"/>
      <c r="K761" s="243"/>
      <c r="L761" s="243"/>
      <c r="M761" s="243"/>
      <c r="N761" s="243"/>
      <c r="O761" s="243"/>
      <c r="P761" s="243"/>
      <c r="Q761" s="243"/>
      <c r="R761" s="243"/>
      <c r="S761" s="243"/>
      <c r="T761" s="243"/>
      <c r="U761" s="243"/>
      <c r="V761" s="243"/>
      <c r="W761" s="274"/>
      <c r="X761" s="243"/>
      <c r="Y761" s="243"/>
      <c r="Z761" s="243"/>
      <c r="AA761" s="243"/>
      <c r="AB761" s="243"/>
      <c r="AC761" s="243"/>
      <c r="AD761" s="243"/>
      <c r="AE761" s="243"/>
      <c r="AF761" s="243"/>
      <c r="AG761" s="243"/>
      <c r="AH761" s="243"/>
      <c r="AI761" s="243"/>
      <c r="AJ761" s="243"/>
      <c r="AK761" s="243"/>
    </row>
    <row r="762">
      <c r="A762" s="243"/>
      <c r="B762" s="243"/>
      <c r="C762" s="243"/>
      <c r="D762" s="243"/>
      <c r="E762" s="243"/>
      <c r="F762" s="243"/>
      <c r="G762" s="243"/>
      <c r="H762" s="243"/>
      <c r="I762" s="15"/>
      <c r="J762" s="243"/>
      <c r="K762" s="243"/>
      <c r="L762" s="243"/>
      <c r="M762" s="243"/>
      <c r="N762" s="243"/>
      <c r="O762" s="243"/>
      <c r="P762" s="243"/>
      <c r="Q762" s="243"/>
      <c r="R762" s="243"/>
      <c r="S762" s="243"/>
      <c r="T762" s="243"/>
      <c r="U762" s="243"/>
      <c r="V762" s="243"/>
      <c r="W762" s="274"/>
      <c r="X762" s="243"/>
      <c r="Y762" s="243"/>
      <c r="Z762" s="243"/>
      <c r="AA762" s="243"/>
      <c r="AB762" s="243"/>
      <c r="AC762" s="243"/>
      <c r="AD762" s="243"/>
      <c r="AE762" s="243"/>
      <c r="AF762" s="243"/>
      <c r="AG762" s="243"/>
      <c r="AH762" s="243"/>
      <c r="AI762" s="243"/>
      <c r="AJ762" s="243"/>
      <c r="AK762" s="243"/>
    </row>
    <row r="763">
      <c r="A763" s="243"/>
      <c r="B763" s="243"/>
      <c r="C763" s="243"/>
      <c r="D763" s="243"/>
      <c r="E763" s="243"/>
      <c r="F763" s="243"/>
      <c r="G763" s="243"/>
      <c r="H763" s="243"/>
      <c r="I763" s="15"/>
      <c r="J763" s="243"/>
      <c r="K763" s="243"/>
      <c r="L763" s="243"/>
      <c r="M763" s="243"/>
      <c r="N763" s="243"/>
      <c r="O763" s="243"/>
      <c r="P763" s="243"/>
      <c r="Q763" s="243"/>
      <c r="R763" s="243"/>
      <c r="S763" s="243"/>
      <c r="T763" s="243"/>
      <c r="U763" s="243"/>
      <c r="V763" s="243"/>
      <c r="W763" s="274"/>
      <c r="X763" s="243"/>
      <c r="Y763" s="243"/>
      <c r="Z763" s="243"/>
      <c r="AA763" s="243"/>
      <c r="AB763" s="243"/>
      <c r="AC763" s="243"/>
      <c r="AD763" s="243"/>
      <c r="AE763" s="243"/>
      <c r="AF763" s="243"/>
      <c r="AG763" s="243"/>
      <c r="AH763" s="243"/>
      <c r="AI763" s="243"/>
      <c r="AJ763" s="243"/>
      <c r="AK763" s="243"/>
    </row>
    <row r="764">
      <c r="A764" s="243"/>
      <c r="B764" s="243"/>
      <c r="C764" s="243"/>
      <c r="D764" s="243"/>
      <c r="E764" s="243"/>
      <c r="F764" s="243"/>
      <c r="G764" s="243"/>
      <c r="H764" s="243"/>
      <c r="I764" s="15"/>
      <c r="J764" s="243"/>
      <c r="K764" s="243"/>
      <c r="L764" s="243"/>
      <c r="M764" s="243"/>
      <c r="N764" s="243"/>
      <c r="O764" s="243"/>
      <c r="P764" s="243"/>
      <c r="Q764" s="243"/>
      <c r="R764" s="243"/>
      <c r="S764" s="243"/>
      <c r="T764" s="243"/>
      <c r="U764" s="243"/>
      <c r="V764" s="243"/>
      <c r="W764" s="274"/>
      <c r="X764" s="243"/>
      <c r="Y764" s="243"/>
      <c r="Z764" s="243"/>
      <c r="AA764" s="243"/>
      <c r="AB764" s="243"/>
      <c r="AC764" s="243"/>
      <c r="AD764" s="243"/>
      <c r="AE764" s="243"/>
      <c r="AF764" s="243"/>
      <c r="AG764" s="243"/>
      <c r="AH764" s="243"/>
      <c r="AI764" s="243"/>
      <c r="AJ764" s="243"/>
      <c r="AK764" s="243"/>
    </row>
    <row r="765">
      <c r="A765" s="243"/>
      <c r="B765" s="243"/>
      <c r="C765" s="243"/>
      <c r="D765" s="243"/>
      <c r="E765" s="243"/>
      <c r="F765" s="243"/>
      <c r="G765" s="243"/>
      <c r="H765" s="243"/>
      <c r="I765" s="15"/>
      <c r="J765" s="243"/>
      <c r="K765" s="243"/>
      <c r="L765" s="243"/>
      <c r="M765" s="243"/>
      <c r="N765" s="243"/>
      <c r="O765" s="243"/>
      <c r="P765" s="243"/>
      <c r="Q765" s="243"/>
      <c r="R765" s="243"/>
      <c r="S765" s="243"/>
      <c r="T765" s="243"/>
      <c r="U765" s="243"/>
      <c r="V765" s="243"/>
      <c r="W765" s="274"/>
      <c r="X765" s="243"/>
      <c r="Y765" s="243"/>
      <c r="Z765" s="243"/>
      <c r="AA765" s="243"/>
      <c r="AB765" s="243"/>
      <c r="AC765" s="243"/>
      <c r="AD765" s="243"/>
      <c r="AE765" s="243"/>
      <c r="AF765" s="243"/>
      <c r="AG765" s="243"/>
      <c r="AH765" s="243"/>
      <c r="AI765" s="243"/>
      <c r="AJ765" s="243"/>
      <c r="AK765" s="243"/>
    </row>
    <row r="766">
      <c r="A766" s="243"/>
      <c r="B766" s="243"/>
      <c r="C766" s="243"/>
      <c r="D766" s="243"/>
      <c r="E766" s="243"/>
      <c r="F766" s="243"/>
      <c r="G766" s="243"/>
      <c r="H766" s="243"/>
      <c r="I766" s="15"/>
      <c r="J766" s="243"/>
      <c r="K766" s="243"/>
      <c r="L766" s="243"/>
      <c r="M766" s="243"/>
      <c r="N766" s="243"/>
      <c r="O766" s="243"/>
      <c r="P766" s="243"/>
      <c r="Q766" s="243"/>
      <c r="R766" s="243"/>
      <c r="S766" s="243"/>
      <c r="T766" s="243"/>
      <c r="U766" s="243"/>
      <c r="V766" s="243"/>
      <c r="W766" s="274"/>
      <c r="X766" s="243"/>
      <c r="Y766" s="243"/>
      <c r="Z766" s="243"/>
      <c r="AA766" s="243"/>
      <c r="AB766" s="243"/>
      <c r="AC766" s="243"/>
      <c r="AD766" s="243"/>
      <c r="AE766" s="243"/>
      <c r="AF766" s="243"/>
      <c r="AG766" s="243"/>
      <c r="AH766" s="243"/>
      <c r="AI766" s="243"/>
      <c r="AJ766" s="243"/>
      <c r="AK766" s="243"/>
    </row>
    <row r="767">
      <c r="A767" s="243"/>
      <c r="B767" s="243"/>
      <c r="C767" s="243"/>
      <c r="D767" s="243"/>
      <c r="E767" s="243"/>
      <c r="F767" s="243"/>
      <c r="G767" s="243"/>
      <c r="H767" s="243"/>
      <c r="I767" s="15"/>
      <c r="J767" s="243"/>
      <c r="K767" s="243"/>
      <c r="L767" s="243"/>
      <c r="M767" s="243"/>
      <c r="N767" s="243"/>
      <c r="O767" s="243"/>
      <c r="P767" s="243"/>
      <c r="Q767" s="243"/>
      <c r="R767" s="243"/>
      <c r="S767" s="243"/>
      <c r="T767" s="243"/>
      <c r="U767" s="243"/>
      <c r="V767" s="243"/>
      <c r="W767" s="274"/>
      <c r="X767" s="243"/>
      <c r="Y767" s="243"/>
      <c r="Z767" s="243"/>
      <c r="AA767" s="243"/>
      <c r="AB767" s="243"/>
      <c r="AC767" s="243"/>
      <c r="AD767" s="243"/>
      <c r="AE767" s="243"/>
      <c r="AF767" s="243"/>
      <c r="AG767" s="243"/>
      <c r="AH767" s="243"/>
      <c r="AI767" s="243"/>
      <c r="AJ767" s="243"/>
      <c r="AK767" s="243"/>
    </row>
    <row r="768">
      <c r="A768" s="243"/>
      <c r="B768" s="243"/>
      <c r="C768" s="243"/>
      <c r="D768" s="243"/>
      <c r="E768" s="243"/>
      <c r="F768" s="243"/>
      <c r="G768" s="243"/>
      <c r="H768" s="243"/>
      <c r="I768" s="15"/>
      <c r="J768" s="243"/>
      <c r="K768" s="243"/>
      <c r="L768" s="243"/>
      <c r="M768" s="243"/>
      <c r="N768" s="243"/>
      <c r="O768" s="243"/>
      <c r="P768" s="243"/>
      <c r="Q768" s="243"/>
      <c r="R768" s="243"/>
      <c r="S768" s="243"/>
      <c r="T768" s="243"/>
      <c r="U768" s="243"/>
      <c r="V768" s="243"/>
      <c r="W768" s="274"/>
      <c r="X768" s="243"/>
      <c r="Y768" s="243"/>
      <c r="Z768" s="243"/>
      <c r="AA768" s="243"/>
      <c r="AB768" s="243"/>
      <c r="AC768" s="243"/>
      <c r="AD768" s="243"/>
      <c r="AE768" s="243"/>
      <c r="AF768" s="243"/>
      <c r="AG768" s="243"/>
      <c r="AH768" s="243"/>
      <c r="AI768" s="243"/>
      <c r="AJ768" s="243"/>
      <c r="AK768" s="243"/>
    </row>
    <row r="769">
      <c r="A769" s="243"/>
      <c r="B769" s="243"/>
      <c r="C769" s="243"/>
      <c r="D769" s="243"/>
      <c r="E769" s="243"/>
      <c r="F769" s="243"/>
      <c r="G769" s="243"/>
      <c r="H769" s="243"/>
      <c r="I769" s="15"/>
      <c r="J769" s="243"/>
      <c r="K769" s="243"/>
      <c r="L769" s="243"/>
      <c r="M769" s="243"/>
      <c r="N769" s="243"/>
      <c r="O769" s="243"/>
      <c r="P769" s="243"/>
      <c r="Q769" s="243"/>
      <c r="R769" s="243"/>
      <c r="S769" s="243"/>
      <c r="T769" s="243"/>
      <c r="U769" s="243"/>
      <c r="V769" s="243"/>
      <c r="W769" s="274"/>
      <c r="X769" s="243"/>
      <c r="Y769" s="243"/>
      <c r="Z769" s="243"/>
      <c r="AA769" s="243"/>
      <c r="AB769" s="243"/>
      <c r="AC769" s="243"/>
      <c r="AD769" s="243"/>
      <c r="AE769" s="243"/>
      <c r="AF769" s="243"/>
      <c r="AG769" s="243"/>
      <c r="AH769" s="243"/>
      <c r="AI769" s="243"/>
      <c r="AJ769" s="243"/>
      <c r="AK769" s="243"/>
    </row>
    <row r="770">
      <c r="A770" s="243"/>
      <c r="B770" s="243"/>
      <c r="C770" s="243"/>
      <c r="D770" s="243"/>
      <c r="E770" s="243"/>
      <c r="F770" s="243"/>
      <c r="G770" s="243"/>
      <c r="H770" s="243"/>
      <c r="I770" s="15"/>
      <c r="J770" s="243"/>
      <c r="K770" s="243"/>
      <c r="L770" s="243"/>
      <c r="M770" s="243"/>
      <c r="N770" s="243"/>
      <c r="O770" s="243"/>
      <c r="P770" s="243"/>
      <c r="Q770" s="243"/>
      <c r="R770" s="243"/>
      <c r="S770" s="243"/>
      <c r="T770" s="243"/>
      <c r="U770" s="243"/>
      <c r="V770" s="243"/>
      <c r="W770" s="274"/>
      <c r="X770" s="243"/>
      <c r="Y770" s="243"/>
      <c r="Z770" s="243"/>
      <c r="AA770" s="243"/>
      <c r="AB770" s="243"/>
      <c r="AC770" s="243"/>
      <c r="AD770" s="243"/>
      <c r="AE770" s="243"/>
      <c r="AF770" s="243"/>
      <c r="AG770" s="243"/>
      <c r="AH770" s="243"/>
      <c r="AI770" s="243"/>
      <c r="AJ770" s="243"/>
      <c r="AK770" s="243"/>
    </row>
    <row r="771">
      <c r="A771" s="243"/>
      <c r="B771" s="243"/>
      <c r="C771" s="243"/>
      <c r="D771" s="243"/>
      <c r="E771" s="243"/>
      <c r="F771" s="243"/>
      <c r="G771" s="243"/>
      <c r="H771" s="243"/>
      <c r="I771" s="15"/>
      <c r="J771" s="243"/>
      <c r="K771" s="243"/>
      <c r="L771" s="243"/>
      <c r="M771" s="243"/>
      <c r="N771" s="243"/>
      <c r="O771" s="243"/>
      <c r="P771" s="243"/>
      <c r="Q771" s="243"/>
      <c r="R771" s="243"/>
      <c r="S771" s="243"/>
      <c r="T771" s="243"/>
      <c r="U771" s="243"/>
      <c r="V771" s="243"/>
      <c r="W771" s="274"/>
      <c r="X771" s="243"/>
      <c r="Y771" s="243"/>
      <c r="Z771" s="243"/>
      <c r="AA771" s="243"/>
      <c r="AB771" s="243"/>
      <c r="AC771" s="243"/>
      <c r="AD771" s="243"/>
      <c r="AE771" s="243"/>
      <c r="AF771" s="243"/>
      <c r="AG771" s="243"/>
      <c r="AH771" s="243"/>
      <c r="AI771" s="243"/>
      <c r="AJ771" s="243"/>
      <c r="AK771" s="243"/>
    </row>
    <row r="772">
      <c r="A772" s="243"/>
      <c r="B772" s="243"/>
      <c r="C772" s="243"/>
      <c r="D772" s="243"/>
      <c r="E772" s="243"/>
      <c r="F772" s="243"/>
      <c r="G772" s="243"/>
      <c r="H772" s="243"/>
      <c r="I772" s="15"/>
      <c r="J772" s="243"/>
      <c r="K772" s="243"/>
      <c r="L772" s="243"/>
      <c r="M772" s="243"/>
      <c r="N772" s="243"/>
      <c r="O772" s="243"/>
      <c r="P772" s="243"/>
      <c r="Q772" s="243"/>
      <c r="R772" s="243"/>
      <c r="S772" s="243"/>
      <c r="T772" s="243"/>
      <c r="U772" s="243"/>
      <c r="V772" s="243"/>
      <c r="W772" s="274"/>
      <c r="X772" s="243"/>
      <c r="Y772" s="243"/>
      <c r="Z772" s="243"/>
      <c r="AA772" s="243"/>
      <c r="AB772" s="243"/>
      <c r="AC772" s="243"/>
      <c r="AD772" s="243"/>
      <c r="AE772" s="243"/>
      <c r="AF772" s="243"/>
      <c r="AG772" s="243"/>
      <c r="AH772" s="243"/>
      <c r="AI772" s="243"/>
      <c r="AJ772" s="243"/>
      <c r="AK772" s="243"/>
    </row>
    <row r="773">
      <c r="A773" s="243"/>
      <c r="B773" s="243"/>
      <c r="C773" s="243"/>
      <c r="D773" s="243"/>
      <c r="E773" s="243"/>
      <c r="F773" s="243"/>
      <c r="G773" s="243"/>
      <c r="H773" s="243"/>
      <c r="I773" s="15"/>
      <c r="J773" s="243"/>
      <c r="K773" s="243"/>
      <c r="L773" s="243"/>
      <c r="M773" s="243"/>
      <c r="N773" s="243"/>
      <c r="O773" s="243"/>
      <c r="P773" s="243"/>
      <c r="Q773" s="243"/>
      <c r="R773" s="243"/>
      <c r="S773" s="243"/>
      <c r="T773" s="243"/>
      <c r="U773" s="243"/>
      <c r="V773" s="243"/>
      <c r="W773" s="274"/>
      <c r="X773" s="243"/>
      <c r="Y773" s="243"/>
      <c r="Z773" s="243"/>
      <c r="AA773" s="243"/>
      <c r="AB773" s="243"/>
      <c r="AC773" s="243"/>
      <c r="AD773" s="243"/>
      <c r="AE773" s="243"/>
      <c r="AF773" s="243"/>
      <c r="AG773" s="243"/>
      <c r="AH773" s="243"/>
      <c r="AI773" s="243"/>
      <c r="AJ773" s="243"/>
      <c r="AK773" s="243"/>
    </row>
    <row r="774">
      <c r="A774" s="243"/>
      <c r="B774" s="243"/>
      <c r="C774" s="243"/>
      <c r="D774" s="243"/>
      <c r="E774" s="243"/>
      <c r="F774" s="243"/>
      <c r="G774" s="243"/>
      <c r="H774" s="243"/>
      <c r="I774" s="15"/>
      <c r="J774" s="243"/>
      <c r="K774" s="243"/>
      <c r="L774" s="243"/>
      <c r="M774" s="243"/>
      <c r="N774" s="243"/>
      <c r="O774" s="243"/>
      <c r="P774" s="243"/>
      <c r="Q774" s="243"/>
      <c r="R774" s="243"/>
      <c r="S774" s="243"/>
      <c r="T774" s="243"/>
      <c r="U774" s="243"/>
      <c r="V774" s="243"/>
      <c r="W774" s="274"/>
      <c r="X774" s="243"/>
      <c r="Y774" s="243"/>
      <c r="Z774" s="243"/>
      <c r="AA774" s="243"/>
      <c r="AB774" s="243"/>
      <c r="AC774" s="243"/>
      <c r="AD774" s="243"/>
      <c r="AE774" s="243"/>
      <c r="AF774" s="243"/>
      <c r="AG774" s="243"/>
      <c r="AH774" s="243"/>
      <c r="AI774" s="243"/>
      <c r="AJ774" s="243"/>
      <c r="AK774" s="243"/>
    </row>
    <row r="775">
      <c r="A775" s="243"/>
      <c r="B775" s="243"/>
      <c r="C775" s="243"/>
      <c r="D775" s="243"/>
      <c r="E775" s="243"/>
      <c r="F775" s="243"/>
      <c r="G775" s="243"/>
      <c r="H775" s="243"/>
      <c r="I775" s="15"/>
      <c r="J775" s="243"/>
      <c r="K775" s="243"/>
      <c r="L775" s="243"/>
      <c r="M775" s="243"/>
      <c r="N775" s="243"/>
      <c r="O775" s="243"/>
      <c r="P775" s="243"/>
      <c r="Q775" s="243"/>
      <c r="R775" s="243"/>
      <c r="S775" s="243"/>
      <c r="T775" s="243"/>
      <c r="U775" s="243"/>
      <c r="V775" s="243"/>
      <c r="W775" s="274"/>
      <c r="X775" s="243"/>
      <c r="Y775" s="243"/>
      <c r="Z775" s="243"/>
      <c r="AA775" s="243"/>
      <c r="AB775" s="243"/>
      <c r="AC775" s="243"/>
      <c r="AD775" s="243"/>
      <c r="AE775" s="243"/>
      <c r="AF775" s="243"/>
      <c r="AG775" s="243"/>
      <c r="AH775" s="243"/>
      <c r="AI775" s="243"/>
      <c r="AJ775" s="243"/>
      <c r="AK775" s="243"/>
    </row>
    <row r="776">
      <c r="A776" s="243"/>
      <c r="B776" s="243"/>
      <c r="C776" s="243"/>
      <c r="D776" s="243"/>
      <c r="E776" s="243"/>
      <c r="F776" s="243"/>
      <c r="G776" s="243"/>
      <c r="H776" s="243"/>
      <c r="I776" s="15"/>
      <c r="J776" s="243"/>
      <c r="K776" s="243"/>
      <c r="L776" s="243"/>
      <c r="M776" s="243"/>
      <c r="N776" s="243"/>
      <c r="O776" s="243"/>
      <c r="P776" s="243"/>
      <c r="Q776" s="243"/>
      <c r="R776" s="243"/>
      <c r="S776" s="243"/>
      <c r="T776" s="243"/>
      <c r="U776" s="243"/>
      <c r="V776" s="243"/>
      <c r="W776" s="274"/>
      <c r="X776" s="243"/>
      <c r="Y776" s="243"/>
      <c r="Z776" s="243"/>
      <c r="AA776" s="243"/>
      <c r="AB776" s="243"/>
      <c r="AC776" s="243"/>
      <c r="AD776" s="243"/>
      <c r="AE776" s="243"/>
      <c r="AF776" s="243"/>
      <c r="AG776" s="243"/>
      <c r="AH776" s="243"/>
      <c r="AI776" s="243"/>
      <c r="AJ776" s="243"/>
      <c r="AK776" s="243"/>
    </row>
    <row r="777">
      <c r="A777" s="243"/>
      <c r="B777" s="243"/>
      <c r="C777" s="243"/>
      <c r="D777" s="243"/>
      <c r="E777" s="243"/>
      <c r="F777" s="243"/>
      <c r="G777" s="243"/>
      <c r="H777" s="243"/>
      <c r="I777" s="15"/>
      <c r="J777" s="243"/>
      <c r="K777" s="243"/>
      <c r="L777" s="243"/>
      <c r="M777" s="243"/>
      <c r="N777" s="243"/>
      <c r="O777" s="243"/>
      <c r="P777" s="243"/>
      <c r="Q777" s="243"/>
      <c r="R777" s="243"/>
      <c r="S777" s="243"/>
      <c r="T777" s="243"/>
      <c r="U777" s="243"/>
      <c r="V777" s="243"/>
      <c r="W777" s="274"/>
      <c r="X777" s="243"/>
      <c r="Y777" s="243"/>
      <c r="Z777" s="243"/>
      <c r="AA777" s="243"/>
      <c r="AB777" s="243"/>
      <c r="AC777" s="243"/>
      <c r="AD777" s="243"/>
      <c r="AE777" s="243"/>
      <c r="AF777" s="243"/>
      <c r="AG777" s="243"/>
      <c r="AH777" s="243"/>
      <c r="AI777" s="243"/>
      <c r="AJ777" s="243"/>
      <c r="AK777" s="243"/>
    </row>
    <row r="778">
      <c r="A778" s="243"/>
      <c r="B778" s="243"/>
      <c r="C778" s="243"/>
      <c r="D778" s="243"/>
      <c r="E778" s="243"/>
      <c r="F778" s="243"/>
      <c r="G778" s="243"/>
      <c r="H778" s="243"/>
      <c r="I778" s="15"/>
      <c r="J778" s="243"/>
      <c r="K778" s="243"/>
      <c r="L778" s="243"/>
      <c r="M778" s="243"/>
      <c r="N778" s="243"/>
      <c r="O778" s="243"/>
      <c r="P778" s="243"/>
      <c r="Q778" s="243"/>
      <c r="R778" s="243"/>
      <c r="S778" s="243"/>
      <c r="T778" s="243"/>
      <c r="U778" s="243"/>
      <c r="V778" s="243"/>
      <c r="W778" s="274"/>
      <c r="X778" s="243"/>
      <c r="Y778" s="243"/>
      <c r="Z778" s="243"/>
      <c r="AA778" s="243"/>
      <c r="AB778" s="243"/>
      <c r="AC778" s="243"/>
      <c r="AD778" s="243"/>
      <c r="AE778" s="243"/>
      <c r="AF778" s="243"/>
      <c r="AG778" s="243"/>
      <c r="AH778" s="243"/>
      <c r="AI778" s="243"/>
      <c r="AJ778" s="243"/>
      <c r="AK778" s="243"/>
    </row>
    <row r="779">
      <c r="A779" s="243"/>
      <c r="B779" s="243"/>
      <c r="C779" s="243"/>
      <c r="D779" s="243"/>
      <c r="E779" s="243"/>
      <c r="F779" s="243"/>
      <c r="G779" s="243"/>
      <c r="H779" s="243"/>
      <c r="I779" s="15"/>
      <c r="J779" s="243"/>
      <c r="K779" s="243"/>
      <c r="L779" s="243"/>
      <c r="M779" s="243"/>
      <c r="N779" s="243"/>
      <c r="O779" s="243"/>
      <c r="P779" s="243"/>
      <c r="Q779" s="243"/>
      <c r="R779" s="243"/>
      <c r="S779" s="243"/>
      <c r="T779" s="243"/>
      <c r="U779" s="243"/>
      <c r="V779" s="243"/>
      <c r="W779" s="274"/>
      <c r="X779" s="243"/>
      <c r="Y779" s="243"/>
      <c r="Z779" s="243"/>
      <c r="AA779" s="243"/>
      <c r="AB779" s="243"/>
      <c r="AC779" s="243"/>
      <c r="AD779" s="243"/>
      <c r="AE779" s="243"/>
      <c r="AF779" s="243"/>
      <c r="AG779" s="243"/>
      <c r="AH779" s="243"/>
      <c r="AI779" s="243"/>
      <c r="AJ779" s="243"/>
      <c r="AK779" s="243"/>
    </row>
    <row r="780">
      <c r="A780" s="243"/>
      <c r="B780" s="243"/>
      <c r="C780" s="243"/>
      <c r="D780" s="243"/>
      <c r="E780" s="243"/>
      <c r="F780" s="243"/>
      <c r="G780" s="243"/>
      <c r="H780" s="243"/>
      <c r="I780" s="15"/>
      <c r="J780" s="243"/>
      <c r="K780" s="243"/>
      <c r="L780" s="243"/>
      <c r="M780" s="243"/>
      <c r="N780" s="243"/>
      <c r="O780" s="243"/>
      <c r="P780" s="243"/>
      <c r="Q780" s="243"/>
      <c r="R780" s="243"/>
      <c r="S780" s="243"/>
      <c r="T780" s="243"/>
      <c r="U780" s="243"/>
      <c r="V780" s="243"/>
      <c r="W780" s="274"/>
      <c r="X780" s="243"/>
      <c r="Y780" s="243"/>
      <c r="Z780" s="243"/>
      <c r="AA780" s="243"/>
      <c r="AB780" s="243"/>
      <c r="AC780" s="243"/>
      <c r="AD780" s="243"/>
      <c r="AE780" s="243"/>
      <c r="AF780" s="243"/>
      <c r="AG780" s="243"/>
      <c r="AH780" s="243"/>
      <c r="AI780" s="243"/>
      <c r="AJ780" s="243"/>
      <c r="AK780" s="243"/>
    </row>
    <row r="781">
      <c r="A781" s="243"/>
      <c r="B781" s="243"/>
      <c r="C781" s="243"/>
      <c r="D781" s="243"/>
      <c r="E781" s="243"/>
      <c r="F781" s="243"/>
      <c r="G781" s="243"/>
      <c r="H781" s="243"/>
      <c r="I781" s="15"/>
      <c r="J781" s="243"/>
      <c r="K781" s="243"/>
      <c r="L781" s="243"/>
      <c r="M781" s="243"/>
      <c r="N781" s="243"/>
      <c r="O781" s="243"/>
      <c r="P781" s="243"/>
      <c r="Q781" s="243"/>
      <c r="R781" s="243"/>
      <c r="S781" s="243"/>
      <c r="T781" s="243"/>
      <c r="U781" s="243"/>
      <c r="V781" s="243"/>
      <c r="W781" s="274"/>
      <c r="X781" s="243"/>
      <c r="Y781" s="243"/>
      <c r="Z781" s="243"/>
      <c r="AA781" s="243"/>
      <c r="AB781" s="243"/>
      <c r="AC781" s="243"/>
      <c r="AD781" s="243"/>
      <c r="AE781" s="243"/>
      <c r="AF781" s="243"/>
      <c r="AG781" s="243"/>
      <c r="AH781" s="243"/>
      <c r="AI781" s="243"/>
      <c r="AJ781" s="243"/>
      <c r="AK781" s="243"/>
    </row>
    <row r="782">
      <c r="A782" s="243"/>
      <c r="B782" s="243"/>
      <c r="C782" s="243"/>
      <c r="D782" s="243"/>
      <c r="E782" s="243"/>
      <c r="F782" s="243"/>
      <c r="G782" s="243"/>
      <c r="H782" s="243"/>
      <c r="I782" s="15"/>
      <c r="J782" s="243"/>
      <c r="K782" s="243"/>
      <c r="L782" s="243"/>
      <c r="M782" s="243"/>
      <c r="N782" s="243"/>
      <c r="O782" s="243"/>
      <c r="P782" s="243"/>
      <c r="Q782" s="243"/>
      <c r="R782" s="243"/>
      <c r="S782" s="243"/>
      <c r="T782" s="243"/>
      <c r="U782" s="243"/>
      <c r="V782" s="243"/>
      <c r="W782" s="274"/>
      <c r="X782" s="243"/>
      <c r="Y782" s="243"/>
      <c r="Z782" s="243"/>
      <c r="AA782" s="243"/>
      <c r="AB782" s="243"/>
      <c r="AC782" s="243"/>
      <c r="AD782" s="243"/>
      <c r="AE782" s="243"/>
      <c r="AF782" s="243"/>
      <c r="AG782" s="243"/>
      <c r="AH782" s="243"/>
      <c r="AI782" s="243"/>
      <c r="AJ782" s="243"/>
      <c r="AK782" s="243"/>
    </row>
    <row r="783">
      <c r="A783" s="243"/>
      <c r="B783" s="243"/>
      <c r="C783" s="243"/>
      <c r="D783" s="243"/>
      <c r="E783" s="243"/>
      <c r="F783" s="243"/>
      <c r="G783" s="243"/>
      <c r="H783" s="243"/>
      <c r="I783" s="15"/>
      <c r="J783" s="243"/>
      <c r="K783" s="243"/>
      <c r="L783" s="243"/>
      <c r="M783" s="243"/>
      <c r="N783" s="243"/>
      <c r="O783" s="243"/>
      <c r="P783" s="243"/>
      <c r="Q783" s="243"/>
      <c r="R783" s="243"/>
      <c r="S783" s="243"/>
      <c r="T783" s="243"/>
      <c r="U783" s="243"/>
      <c r="V783" s="243"/>
      <c r="W783" s="274"/>
      <c r="X783" s="243"/>
      <c r="Y783" s="243"/>
      <c r="Z783" s="243"/>
      <c r="AA783" s="243"/>
      <c r="AB783" s="243"/>
      <c r="AC783" s="243"/>
      <c r="AD783" s="243"/>
      <c r="AE783" s="243"/>
      <c r="AF783" s="243"/>
      <c r="AG783" s="243"/>
      <c r="AH783" s="243"/>
      <c r="AI783" s="243"/>
      <c r="AJ783" s="243"/>
      <c r="AK783" s="243"/>
    </row>
    <row r="784">
      <c r="A784" s="243"/>
      <c r="B784" s="243"/>
      <c r="C784" s="243"/>
      <c r="D784" s="243"/>
      <c r="E784" s="243"/>
      <c r="F784" s="243"/>
      <c r="G784" s="243"/>
      <c r="H784" s="243"/>
      <c r="I784" s="15"/>
      <c r="J784" s="243"/>
      <c r="K784" s="243"/>
      <c r="L784" s="243"/>
      <c r="M784" s="243"/>
      <c r="N784" s="243"/>
      <c r="O784" s="243"/>
      <c r="P784" s="243"/>
      <c r="Q784" s="243"/>
      <c r="R784" s="243"/>
      <c r="S784" s="243"/>
      <c r="T784" s="243"/>
      <c r="U784" s="243"/>
      <c r="V784" s="243"/>
      <c r="W784" s="274"/>
      <c r="X784" s="243"/>
      <c r="Y784" s="243"/>
      <c r="Z784" s="243"/>
      <c r="AA784" s="243"/>
      <c r="AB784" s="243"/>
      <c r="AC784" s="243"/>
      <c r="AD784" s="243"/>
      <c r="AE784" s="243"/>
      <c r="AF784" s="243"/>
      <c r="AG784" s="243"/>
      <c r="AH784" s="243"/>
      <c r="AI784" s="243"/>
      <c r="AJ784" s="243"/>
      <c r="AK784" s="243"/>
    </row>
    <row r="785">
      <c r="A785" s="243"/>
      <c r="B785" s="243"/>
      <c r="C785" s="243"/>
      <c r="D785" s="243"/>
      <c r="E785" s="243"/>
      <c r="F785" s="243"/>
      <c r="G785" s="243"/>
      <c r="H785" s="243"/>
      <c r="I785" s="15"/>
      <c r="J785" s="243"/>
      <c r="K785" s="243"/>
      <c r="L785" s="243"/>
      <c r="M785" s="243"/>
      <c r="N785" s="243"/>
      <c r="O785" s="243"/>
      <c r="P785" s="243"/>
      <c r="Q785" s="243"/>
      <c r="R785" s="243"/>
      <c r="S785" s="243"/>
      <c r="T785" s="243"/>
      <c r="U785" s="243"/>
      <c r="V785" s="243"/>
      <c r="W785" s="274"/>
      <c r="X785" s="243"/>
      <c r="Y785" s="243"/>
      <c r="Z785" s="243"/>
      <c r="AA785" s="243"/>
      <c r="AB785" s="243"/>
      <c r="AC785" s="243"/>
      <c r="AD785" s="243"/>
      <c r="AE785" s="243"/>
      <c r="AF785" s="243"/>
      <c r="AG785" s="243"/>
      <c r="AH785" s="243"/>
      <c r="AI785" s="243"/>
      <c r="AJ785" s="243"/>
      <c r="AK785" s="243"/>
    </row>
    <row r="786">
      <c r="A786" s="243"/>
      <c r="B786" s="243"/>
      <c r="C786" s="243"/>
      <c r="D786" s="243"/>
      <c r="E786" s="243"/>
      <c r="F786" s="243"/>
      <c r="G786" s="243"/>
      <c r="H786" s="243"/>
      <c r="I786" s="15"/>
      <c r="J786" s="243"/>
      <c r="K786" s="243"/>
      <c r="L786" s="243"/>
      <c r="M786" s="243"/>
      <c r="N786" s="243"/>
      <c r="O786" s="243"/>
      <c r="P786" s="243"/>
      <c r="Q786" s="243"/>
      <c r="R786" s="243"/>
      <c r="S786" s="243"/>
      <c r="T786" s="243"/>
      <c r="U786" s="243"/>
      <c r="V786" s="243"/>
      <c r="W786" s="274"/>
      <c r="X786" s="243"/>
      <c r="Y786" s="243"/>
      <c r="Z786" s="243"/>
      <c r="AA786" s="243"/>
      <c r="AB786" s="243"/>
      <c r="AC786" s="243"/>
      <c r="AD786" s="243"/>
      <c r="AE786" s="243"/>
      <c r="AF786" s="243"/>
      <c r="AG786" s="243"/>
      <c r="AH786" s="243"/>
      <c r="AI786" s="243"/>
      <c r="AJ786" s="243"/>
      <c r="AK786" s="243"/>
    </row>
    <row r="787">
      <c r="A787" s="243"/>
      <c r="B787" s="243"/>
      <c r="C787" s="243"/>
      <c r="D787" s="243"/>
      <c r="E787" s="243"/>
      <c r="F787" s="243"/>
      <c r="G787" s="243"/>
      <c r="H787" s="243"/>
      <c r="I787" s="15"/>
      <c r="J787" s="243"/>
      <c r="K787" s="243"/>
      <c r="L787" s="243"/>
      <c r="M787" s="243"/>
      <c r="N787" s="243"/>
      <c r="O787" s="243"/>
      <c r="P787" s="243"/>
      <c r="Q787" s="243"/>
      <c r="R787" s="243"/>
      <c r="S787" s="243"/>
      <c r="T787" s="243"/>
      <c r="U787" s="243"/>
      <c r="V787" s="243"/>
      <c r="W787" s="274"/>
      <c r="X787" s="243"/>
      <c r="Y787" s="243"/>
      <c r="Z787" s="243"/>
      <c r="AA787" s="243"/>
      <c r="AB787" s="243"/>
      <c r="AC787" s="243"/>
      <c r="AD787" s="243"/>
      <c r="AE787" s="243"/>
      <c r="AF787" s="243"/>
      <c r="AG787" s="243"/>
      <c r="AH787" s="243"/>
      <c r="AI787" s="243"/>
      <c r="AJ787" s="243"/>
      <c r="AK787" s="243"/>
    </row>
    <row r="788">
      <c r="A788" s="243"/>
      <c r="B788" s="243"/>
      <c r="C788" s="243"/>
      <c r="D788" s="243"/>
      <c r="E788" s="243"/>
      <c r="F788" s="243"/>
      <c r="G788" s="243"/>
      <c r="H788" s="243"/>
      <c r="I788" s="15"/>
      <c r="J788" s="243"/>
      <c r="K788" s="243"/>
      <c r="L788" s="243"/>
      <c r="M788" s="243"/>
      <c r="N788" s="243"/>
      <c r="O788" s="243"/>
      <c r="P788" s="243"/>
      <c r="Q788" s="243"/>
      <c r="R788" s="243"/>
      <c r="S788" s="243"/>
      <c r="T788" s="243"/>
      <c r="U788" s="243"/>
      <c r="V788" s="243"/>
      <c r="W788" s="274"/>
      <c r="X788" s="243"/>
      <c r="Y788" s="243"/>
      <c r="Z788" s="243"/>
      <c r="AA788" s="243"/>
      <c r="AB788" s="243"/>
      <c r="AC788" s="243"/>
      <c r="AD788" s="243"/>
      <c r="AE788" s="243"/>
      <c r="AF788" s="243"/>
      <c r="AG788" s="243"/>
      <c r="AH788" s="243"/>
      <c r="AI788" s="243"/>
      <c r="AJ788" s="243"/>
      <c r="AK788" s="243"/>
    </row>
    <row r="789">
      <c r="A789" s="243"/>
      <c r="B789" s="243"/>
      <c r="C789" s="243"/>
      <c r="D789" s="243"/>
      <c r="E789" s="243"/>
      <c r="F789" s="243"/>
      <c r="G789" s="243"/>
      <c r="H789" s="243"/>
      <c r="I789" s="15"/>
      <c r="J789" s="243"/>
      <c r="K789" s="243"/>
      <c r="L789" s="243"/>
      <c r="M789" s="243"/>
      <c r="N789" s="243"/>
      <c r="O789" s="243"/>
      <c r="P789" s="243"/>
      <c r="Q789" s="243"/>
      <c r="R789" s="243"/>
      <c r="S789" s="243"/>
      <c r="T789" s="243"/>
      <c r="U789" s="243"/>
      <c r="V789" s="243"/>
      <c r="W789" s="274"/>
      <c r="X789" s="243"/>
      <c r="Y789" s="243"/>
      <c r="Z789" s="243"/>
      <c r="AA789" s="243"/>
      <c r="AB789" s="243"/>
      <c r="AC789" s="243"/>
      <c r="AD789" s="243"/>
      <c r="AE789" s="243"/>
      <c r="AF789" s="243"/>
      <c r="AG789" s="243"/>
      <c r="AH789" s="243"/>
      <c r="AI789" s="243"/>
      <c r="AJ789" s="243"/>
      <c r="AK789" s="243"/>
    </row>
    <row r="790">
      <c r="A790" s="243"/>
      <c r="B790" s="243"/>
      <c r="C790" s="243"/>
      <c r="D790" s="243"/>
      <c r="E790" s="243"/>
      <c r="F790" s="243"/>
      <c r="G790" s="243"/>
      <c r="H790" s="243"/>
      <c r="I790" s="15"/>
      <c r="J790" s="243"/>
      <c r="K790" s="243"/>
      <c r="L790" s="243"/>
      <c r="M790" s="243"/>
      <c r="N790" s="243"/>
      <c r="O790" s="243"/>
      <c r="P790" s="243"/>
      <c r="Q790" s="243"/>
      <c r="R790" s="243"/>
      <c r="S790" s="243"/>
      <c r="T790" s="243"/>
      <c r="U790" s="243"/>
      <c r="V790" s="243"/>
      <c r="W790" s="274"/>
      <c r="X790" s="243"/>
      <c r="Y790" s="243"/>
      <c r="Z790" s="243"/>
      <c r="AA790" s="243"/>
      <c r="AB790" s="243"/>
      <c r="AC790" s="243"/>
      <c r="AD790" s="243"/>
      <c r="AE790" s="243"/>
      <c r="AF790" s="243"/>
      <c r="AG790" s="243"/>
      <c r="AH790" s="243"/>
      <c r="AI790" s="243"/>
      <c r="AJ790" s="243"/>
      <c r="AK790" s="243"/>
    </row>
    <row r="791">
      <c r="A791" s="243"/>
      <c r="B791" s="243"/>
      <c r="C791" s="243"/>
      <c r="D791" s="243"/>
      <c r="E791" s="243"/>
      <c r="F791" s="243"/>
      <c r="G791" s="243"/>
      <c r="H791" s="243"/>
      <c r="I791" s="15"/>
      <c r="J791" s="243"/>
      <c r="K791" s="243"/>
      <c r="L791" s="243"/>
      <c r="M791" s="243"/>
      <c r="N791" s="243"/>
      <c r="O791" s="243"/>
      <c r="P791" s="243"/>
      <c r="Q791" s="243"/>
      <c r="R791" s="243"/>
      <c r="S791" s="243"/>
      <c r="T791" s="243"/>
      <c r="U791" s="243"/>
      <c r="V791" s="243"/>
      <c r="W791" s="274"/>
      <c r="X791" s="243"/>
      <c r="Y791" s="243"/>
      <c r="Z791" s="243"/>
      <c r="AA791" s="243"/>
      <c r="AB791" s="243"/>
      <c r="AC791" s="243"/>
      <c r="AD791" s="243"/>
      <c r="AE791" s="243"/>
      <c r="AF791" s="243"/>
      <c r="AG791" s="243"/>
      <c r="AH791" s="243"/>
      <c r="AI791" s="243"/>
      <c r="AJ791" s="243"/>
      <c r="AK791" s="243"/>
    </row>
    <row r="792">
      <c r="A792" s="243"/>
      <c r="B792" s="243"/>
      <c r="C792" s="243"/>
      <c r="D792" s="243"/>
      <c r="E792" s="243"/>
      <c r="F792" s="243"/>
      <c r="G792" s="243"/>
      <c r="H792" s="243"/>
      <c r="I792" s="15"/>
      <c r="J792" s="243"/>
      <c r="K792" s="243"/>
      <c r="L792" s="243"/>
      <c r="M792" s="243"/>
      <c r="N792" s="243"/>
      <c r="O792" s="243"/>
      <c r="P792" s="243"/>
      <c r="Q792" s="243"/>
      <c r="R792" s="243"/>
      <c r="S792" s="243"/>
      <c r="T792" s="243"/>
      <c r="U792" s="243"/>
      <c r="V792" s="243"/>
      <c r="W792" s="274"/>
      <c r="X792" s="243"/>
      <c r="Y792" s="243"/>
      <c r="Z792" s="243"/>
      <c r="AA792" s="243"/>
      <c r="AB792" s="243"/>
      <c r="AC792" s="243"/>
      <c r="AD792" s="243"/>
      <c r="AE792" s="243"/>
      <c r="AF792" s="243"/>
      <c r="AG792" s="243"/>
      <c r="AH792" s="243"/>
      <c r="AI792" s="243"/>
      <c r="AJ792" s="243"/>
      <c r="AK792" s="243"/>
    </row>
    <row r="793">
      <c r="A793" s="243"/>
      <c r="B793" s="243"/>
      <c r="C793" s="243"/>
      <c r="D793" s="243"/>
      <c r="E793" s="243"/>
      <c r="F793" s="243"/>
      <c r="G793" s="243"/>
      <c r="H793" s="243"/>
      <c r="I793" s="15"/>
      <c r="J793" s="243"/>
      <c r="K793" s="243"/>
      <c r="L793" s="243"/>
      <c r="M793" s="243"/>
      <c r="N793" s="243"/>
      <c r="O793" s="243"/>
      <c r="P793" s="243"/>
      <c r="Q793" s="243"/>
      <c r="R793" s="243"/>
      <c r="S793" s="243"/>
      <c r="T793" s="243"/>
      <c r="U793" s="243"/>
      <c r="V793" s="243"/>
      <c r="W793" s="274"/>
      <c r="X793" s="243"/>
      <c r="Y793" s="243"/>
      <c r="Z793" s="243"/>
      <c r="AA793" s="243"/>
      <c r="AB793" s="243"/>
      <c r="AC793" s="243"/>
      <c r="AD793" s="243"/>
      <c r="AE793" s="243"/>
      <c r="AF793" s="243"/>
      <c r="AG793" s="243"/>
      <c r="AH793" s="243"/>
      <c r="AI793" s="243"/>
      <c r="AJ793" s="243"/>
      <c r="AK793" s="243"/>
    </row>
    <row r="794">
      <c r="A794" s="243"/>
      <c r="B794" s="243"/>
      <c r="C794" s="243"/>
      <c r="D794" s="243"/>
      <c r="E794" s="243"/>
      <c r="F794" s="243"/>
      <c r="G794" s="243"/>
      <c r="H794" s="243"/>
      <c r="I794" s="15"/>
      <c r="J794" s="243"/>
      <c r="K794" s="243"/>
      <c r="L794" s="243"/>
      <c r="M794" s="243"/>
      <c r="N794" s="243"/>
      <c r="O794" s="243"/>
      <c r="P794" s="243"/>
      <c r="Q794" s="243"/>
      <c r="R794" s="243"/>
      <c r="S794" s="243"/>
      <c r="T794" s="243"/>
      <c r="U794" s="243"/>
      <c r="V794" s="243"/>
      <c r="W794" s="274"/>
      <c r="X794" s="243"/>
      <c r="Y794" s="243"/>
      <c r="Z794" s="243"/>
      <c r="AA794" s="243"/>
      <c r="AB794" s="243"/>
      <c r="AC794" s="243"/>
      <c r="AD794" s="243"/>
      <c r="AE794" s="243"/>
      <c r="AF794" s="243"/>
      <c r="AG794" s="243"/>
      <c r="AH794" s="243"/>
      <c r="AI794" s="243"/>
      <c r="AJ794" s="243"/>
      <c r="AK794" s="243"/>
    </row>
    <row r="795">
      <c r="A795" s="243"/>
      <c r="B795" s="243"/>
      <c r="C795" s="243"/>
      <c r="D795" s="243"/>
      <c r="E795" s="243"/>
      <c r="F795" s="243"/>
      <c r="G795" s="243"/>
      <c r="H795" s="243"/>
      <c r="I795" s="15"/>
      <c r="J795" s="243"/>
      <c r="K795" s="243"/>
      <c r="L795" s="243"/>
      <c r="M795" s="243"/>
      <c r="N795" s="243"/>
      <c r="O795" s="243"/>
      <c r="P795" s="243"/>
      <c r="Q795" s="243"/>
      <c r="R795" s="243"/>
      <c r="S795" s="243"/>
      <c r="T795" s="243"/>
      <c r="U795" s="243"/>
      <c r="V795" s="243"/>
      <c r="W795" s="274"/>
      <c r="X795" s="243"/>
      <c r="Y795" s="243"/>
      <c r="Z795" s="243"/>
      <c r="AA795" s="243"/>
      <c r="AB795" s="243"/>
      <c r="AC795" s="243"/>
      <c r="AD795" s="243"/>
      <c r="AE795" s="243"/>
      <c r="AF795" s="243"/>
      <c r="AG795" s="243"/>
      <c r="AH795" s="243"/>
      <c r="AI795" s="243"/>
      <c r="AJ795" s="243"/>
      <c r="AK795" s="243"/>
    </row>
    <row r="796">
      <c r="A796" s="243"/>
      <c r="B796" s="243"/>
      <c r="C796" s="243"/>
      <c r="D796" s="243"/>
      <c r="E796" s="243"/>
      <c r="F796" s="243"/>
      <c r="G796" s="243"/>
      <c r="H796" s="243"/>
      <c r="I796" s="15"/>
      <c r="J796" s="243"/>
      <c r="K796" s="243"/>
      <c r="L796" s="243"/>
      <c r="M796" s="243"/>
      <c r="N796" s="243"/>
      <c r="O796" s="243"/>
      <c r="P796" s="243"/>
      <c r="Q796" s="243"/>
      <c r="R796" s="243"/>
      <c r="S796" s="243"/>
      <c r="T796" s="243"/>
      <c r="U796" s="243"/>
      <c r="V796" s="243"/>
      <c r="W796" s="274"/>
      <c r="X796" s="243"/>
      <c r="Y796" s="243"/>
      <c r="Z796" s="243"/>
      <c r="AA796" s="243"/>
      <c r="AB796" s="243"/>
      <c r="AC796" s="243"/>
      <c r="AD796" s="243"/>
      <c r="AE796" s="243"/>
      <c r="AF796" s="243"/>
      <c r="AG796" s="243"/>
      <c r="AH796" s="243"/>
      <c r="AI796" s="243"/>
      <c r="AJ796" s="243"/>
      <c r="AK796" s="243"/>
    </row>
    <row r="797">
      <c r="A797" s="243"/>
      <c r="B797" s="243"/>
      <c r="C797" s="243"/>
      <c r="D797" s="243"/>
      <c r="E797" s="243"/>
      <c r="F797" s="243"/>
      <c r="G797" s="243"/>
      <c r="H797" s="243"/>
      <c r="I797" s="15"/>
      <c r="J797" s="243"/>
      <c r="K797" s="243"/>
      <c r="L797" s="243"/>
      <c r="M797" s="243"/>
      <c r="N797" s="243"/>
      <c r="O797" s="243"/>
      <c r="P797" s="243"/>
      <c r="Q797" s="243"/>
      <c r="R797" s="243"/>
      <c r="S797" s="243"/>
      <c r="T797" s="243"/>
      <c r="U797" s="243"/>
      <c r="V797" s="243"/>
      <c r="W797" s="274"/>
      <c r="X797" s="243"/>
      <c r="Y797" s="243"/>
      <c r="Z797" s="243"/>
      <c r="AA797" s="243"/>
      <c r="AB797" s="243"/>
      <c r="AC797" s="243"/>
      <c r="AD797" s="243"/>
      <c r="AE797" s="243"/>
      <c r="AF797" s="243"/>
      <c r="AG797" s="243"/>
      <c r="AH797" s="243"/>
      <c r="AI797" s="243"/>
      <c r="AJ797" s="243"/>
      <c r="AK797" s="243"/>
    </row>
    <row r="798">
      <c r="A798" s="243"/>
      <c r="B798" s="243"/>
      <c r="C798" s="243"/>
      <c r="D798" s="243"/>
      <c r="E798" s="243"/>
      <c r="F798" s="243"/>
      <c r="G798" s="243"/>
      <c r="H798" s="243"/>
      <c r="I798" s="15"/>
      <c r="J798" s="243"/>
      <c r="K798" s="243"/>
      <c r="L798" s="243"/>
      <c r="M798" s="243"/>
      <c r="N798" s="243"/>
      <c r="O798" s="243"/>
      <c r="P798" s="243"/>
      <c r="Q798" s="243"/>
      <c r="R798" s="243"/>
      <c r="S798" s="243"/>
      <c r="T798" s="243"/>
      <c r="U798" s="243"/>
      <c r="V798" s="243"/>
      <c r="W798" s="274"/>
      <c r="X798" s="243"/>
      <c r="Y798" s="243"/>
      <c r="Z798" s="243"/>
      <c r="AA798" s="243"/>
      <c r="AB798" s="243"/>
      <c r="AC798" s="243"/>
      <c r="AD798" s="243"/>
      <c r="AE798" s="243"/>
      <c r="AF798" s="243"/>
      <c r="AG798" s="243"/>
      <c r="AH798" s="243"/>
      <c r="AI798" s="243"/>
      <c r="AJ798" s="243"/>
      <c r="AK798" s="243"/>
    </row>
    <row r="799">
      <c r="A799" s="243"/>
      <c r="B799" s="243"/>
      <c r="C799" s="243"/>
      <c r="D799" s="243"/>
      <c r="E799" s="243"/>
      <c r="F799" s="243"/>
      <c r="G799" s="243"/>
      <c r="H799" s="243"/>
      <c r="I799" s="15"/>
      <c r="J799" s="243"/>
      <c r="K799" s="243"/>
      <c r="L799" s="243"/>
      <c r="M799" s="243"/>
      <c r="N799" s="243"/>
      <c r="O799" s="243"/>
      <c r="P799" s="243"/>
      <c r="Q799" s="243"/>
      <c r="R799" s="243"/>
      <c r="S799" s="243"/>
      <c r="T799" s="243"/>
      <c r="U799" s="243"/>
      <c r="V799" s="243"/>
      <c r="W799" s="274"/>
      <c r="X799" s="243"/>
      <c r="Y799" s="243"/>
      <c r="Z799" s="243"/>
      <c r="AA799" s="243"/>
      <c r="AB799" s="243"/>
      <c r="AC799" s="243"/>
      <c r="AD799" s="243"/>
      <c r="AE799" s="243"/>
      <c r="AF799" s="243"/>
      <c r="AG799" s="243"/>
      <c r="AH799" s="243"/>
      <c r="AI799" s="243"/>
      <c r="AJ799" s="243"/>
      <c r="AK799" s="243"/>
    </row>
    <row r="800">
      <c r="A800" s="243"/>
      <c r="B800" s="243"/>
      <c r="C800" s="243"/>
      <c r="D800" s="243"/>
      <c r="E800" s="243"/>
      <c r="F800" s="243"/>
      <c r="G800" s="243"/>
      <c r="H800" s="243"/>
      <c r="I800" s="15"/>
      <c r="J800" s="243"/>
      <c r="K800" s="243"/>
      <c r="L800" s="243"/>
      <c r="M800" s="243"/>
      <c r="N800" s="243"/>
      <c r="O800" s="243"/>
      <c r="P800" s="243"/>
      <c r="Q800" s="243"/>
      <c r="R800" s="243"/>
      <c r="S800" s="243"/>
      <c r="T800" s="243"/>
      <c r="U800" s="243"/>
      <c r="V800" s="243"/>
      <c r="W800" s="274"/>
      <c r="X800" s="243"/>
      <c r="Y800" s="243"/>
      <c r="Z800" s="243"/>
      <c r="AA800" s="243"/>
      <c r="AB800" s="243"/>
      <c r="AC800" s="243"/>
      <c r="AD800" s="243"/>
      <c r="AE800" s="243"/>
      <c r="AF800" s="243"/>
      <c r="AG800" s="243"/>
      <c r="AH800" s="243"/>
      <c r="AI800" s="243"/>
      <c r="AJ800" s="243"/>
      <c r="AK800" s="243"/>
    </row>
    <row r="801">
      <c r="A801" s="243"/>
      <c r="B801" s="243"/>
      <c r="C801" s="243"/>
      <c r="D801" s="243"/>
      <c r="E801" s="243"/>
      <c r="F801" s="243"/>
      <c r="G801" s="243"/>
      <c r="H801" s="243"/>
      <c r="I801" s="15"/>
      <c r="J801" s="243"/>
      <c r="K801" s="243"/>
      <c r="L801" s="243"/>
      <c r="M801" s="243"/>
      <c r="N801" s="243"/>
      <c r="O801" s="243"/>
      <c r="P801" s="243"/>
      <c r="Q801" s="243"/>
      <c r="R801" s="243"/>
      <c r="S801" s="243"/>
      <c r="T801" s="243"/>
      <c r="U801" s="243"/>
      <c r="V801" s="243"/>
      <c r="W801" s="274"/>
      <c r="X801" s="243"/>
      <c r="Y801" s="243"/>
      <c r="Z801" s="243"/>
      <c r="AA801" s="243"/>
      <c r="AB801" s="243"/>
      <c r="AC801" s="243"/>
      <c r="AD801" s="243"/>
      <c r="AE801" s="243"/>
      <c r="AF801" s="243"/>
      <c r="AG801" s="243"/>
      <c r="AH801" s="243"/>
      <c r="AI801" s="243"/>
      <c r="AJ801" s="243"/>
      <c r="AK801" s="243"/>
    </row>
    <row r="802">
      <c r="A802" s="243"/>
      <c r="B802" s="243"/>
      <c r="C802" s="243"/>
      <c r="D802" s="243"/>
      <c r="E802" s="243"/>
      <c r="F802" s="243"/>
      <c r="G802" s="243"/>
      <c r="H802" s="243"/>
      <c r="I802" s="15"/>
      <c r="J802" s="243"/>
      <c r="K802" s="243"/>
      <c r="L802" s="243"/>
      <c r="M802" s="243"/>
      <c r="N802" s="243"/>
      <c r="O802" s="243"/>
      <c r="P802" s="243"/>
      <c r="Q802" s="243"/>
      <c r="R802" s="243"/>
      <c r="S802" s="243"/>
      <c r="T802" s="243"/>
      <c r="U802" s="243"/>
      <c r="V802" s="243"/>
      <c r="W802" s="274"/>
      <c r="X802" s="243"/>
      <c r="Y802" s="243"/>
      <c r="Z802" s="243"/>
      <c r="AA802" s="243"/>
      <c r="AB802" s="243"/>
      <c r="AC802" s="243"/>
      <c r="AD802" s="243"/>
      <c r="AE802" s="243"/>
      <c r="AF802" s="243"/>
      <c r="AG802" s="243"/>
      <c r="AH802" s="243"/>
      <c r="AI802" s="243"/>
      <c r="AJ802" s="243"/>
      <c r="AK802" s="243"/>
    </row>
    <row r="803">
      <c r="A803" s="243"/>
      <c r="B803" s="243"/>
      <c r="C803" s="243"/>
      <c r="D803" s="243"/>
      <c r="E803" s="243"/>
      <c r="F803" s="243"/>
      <c r="G803" s="243"/>
      <c r="H803" s="243"/>
      <c r="I803" s="15"/>
      <c r="J803" s="243"/>
      <c r="K803" s="243"/>
      <c r="L803" s="243"/>
      <c r="M803" s="243"/>
      <c r="N803" s="243"/>
      <c r="O803" s="243"/>
      <c r="P803" s="243"/>
      <c r="Q803" s="243"/>
      <c r="R803" s="243"/>
      <c r="S803" s="243"/>
      <c r="T803" s="243"/>
      <c r="U803" s="243"/>
      <c r="V803" s="243"/>
      <c r="W803" s="274"/>
      <c r="X803" s="243"/>
      <c r="Y803" s="243"/>
      <c r="Z803" s="243"/>
      <c r="AA803" s="243"/>
      <c r="AB803" s="243"/>
      <c r="AC803" s="243"/>
      <c r="AD803" s="243"/>
      <c r="AE803" s="243"/>
      <c r="AF803" s="243"/>
      <c r="AG803" s="243"/>
      <c r="AH803" s="243"/>
      <c r="AI803" s="243"/>
      <c r="AJ803" s="243"/>
      <c r="AK803" s="243"/>
    </row>
    <row r="804">
      <c r="A804" s="243"/>
      <c r="B804" s="243"/>
      <c r="C804" s="243"/>
      <c r="D804" s="243"/>
      <c r="E804" s="243"/>
      <c r="F804" s="243"/>
      <c r="G804" s="243"/>
      <c r="H804" s="243"/>
      <c r="I804" s="15"/>
      <c r="J804" s="243"/>
      <c r="K804" s="243"/>
      <c r="L804" s="243"/>
      <c r="M804" s="243"/>
      <c r="N804" s="243"/>
      <c r="O804" s="243"/>
      <c r="P804" s="243"/>
      <c r="Q804" s="243"/>
      <c r="R804" s="243"/>
      <c r="S804" s="243"/>
      <c r="T804" s="243"/>
      <c r="U804" s="243"/>
      <c r="V804" s="243"/>
      <c r="W804" s="274"/>
      <c r="X804" s="243"/>
      <c r="Y804" s="243"/>
      <c r="Z804" s="243"/>
      <c r="AA804" s="243"/>
      <c r="AB804" s="243"/>
      <c r="AC804" s="243"/>
      <c r="AD804" s="243"/>
      <c r="AE804" s="243"/>
      <c r="AF804" s="243"/>
      <c r="AG804" s="243"/>
      <c r="AH804" s="243"/>
      <c r="AI804" s="243"/>
      <c r="AJ804" s="243"/>
      <c r="AK804" s="243"/>
    </row>
    <row r="805">
      <c r="A805" s="243"/>
      <c r="B805" s="243"/>
      <c r="C805" s="243"/>
      <c r="D805" s="243"/>
      <c r="E805" s="243"/>
      <c r="F805" s="243"/>
      <c r="G805" s="243"/>
      <c r="H805" s="243"/>
      <c r="I805" s="15"/>
      <c r="J805" s="243"/>
      <c r="K805" s="243"/>
      <c r="L805" s="243"/>
      <c r="M805" s="243"/>
      <c r="N805" s="243"/>
      <c r="O805" s="243"/>
      <c r="P805" s="243"/>
      <c r="Q805" s="243"/>
      <c r="R805" s="243"/>
      <c r="S805" s="243"/>
      <c r="T805" s="243"/>
      <c r="U805" s="243"/>
      <c r="V805" s="243"/>
      <c r="W805" s="274"/>
      <c r="X805" s="243"/>
      <c r="Y805" s="243"/>
      <c r="Z805" s="243"/>
      <c r="AA805" s="243"/>
      <c r="AB805" s="243"/>
      <c r="AC805" s="243"/>
      <c r="AD805" s="243"/>
      <c r="AE805" s="243"/>
      <c r="AF805" s="243"/>
      <c r="AG805" s="243"/>
      <c r="AH805" s="243"/>
      <c r="AI805" s="243"/>
      <c r="AJ805" s="243"/>
      <c r="AK805" s="243"/>
    </row>
    <row r="806">
      <c r="A806" s="243"/>
      <c r="B806" s="243"/>
      <c r="C806" s="243"/>
      <c r="D806" s="243"/>
      <c r="E806" s="243"/>
      <c r="F806" s="243"/>
      <c r="G806" s="243"/>
      <c r="H806" s="243"/>
      <c r="I806" s="15"/>
      <c r="J806" s="243"/>
      <c r="K806" s="243"/>
      <c r="L806" s="243"/>
      <c r="M806" s="243"/>
      <c r="N806" s="243"/>
      <c r="O806" s="243"/>
      <c r="P806" s="243"/>
      <c r="Q806" s="243"/>
      <c r="R806" s="243"/>
      <c r="S806" s="243"/>
      <c r="T806" s="243"/>
      <c r="U806" s="243"/>
      <c r="V806" s="243"/>
      <c r="W806" s="274"/>
      <c r="X806" s="243"/>
      <c r="Y806" s="243"/>
      <c r="Z806" s="243"/>
      <c r="AA806" s="243"/>
      <c r="AB806" s="243"/>
      <c r="AC806" s="243"/>
      <c r="AD806" s="243"/>
      <c r="AE806" s="243"/>
      <c r="AF806" s="243"/>
      <c r="AG806" s="243"/>
      <c r="AH806" s="243"/>
      <c r="AI806" s="243"/>
      <c r="AJ806" s="243"/>
      <c r="AK806" s="243"/>
    </row>
    <row r="807">
      <c r="A807" s="243"/>
      <c r="B807" s="243"/>
      <c r="C807" s="243"/>
      <c r="D807" s="243"/>
      <c r="E807" s="243"/>
      <c r="F807" s="243"/>
      <c r="G807" s="243"/>
      <c r="H807" s="243"/>
      <c r="I807" s="15"/>
      <c r="J807" s="243"/>
      <c r="K807" s="243"/>
      <c r="L807" s="243"/>
      <c r="M807" s="243"/>
      <c r="N807" s="243"/>
      <c r="O807" s="243"/>
      <c r="P807" s="243"/>
      <c r="Q807" s="243"/>
      <c r="R807" s="243"/>
      <c r="S807" s="243"/>
      <c r="T807" s="243"/>
      <c r="U807" s="243"/>
      <c r="V807" s="243"/>
      <c r="W807" s="274"/>
      <c r="X807" s="243"/>
      <c r="Y807" s="243"/>
      <c r="Z807" s="243"/>
      <c r="AA807" s="243"/>
      <c r="AB807" s="243"/>
      <c r="AC807" s="243"/>
      <c r="AD807" s="243"/>
      <c r="AE807" s="243"/>
      <c r="AF807" s="243"/>
      <c r="AG807" s="243"/>
      <c r="AH807" s="243"/>
      <c r="AI807" s="243"/>
      <c r="AJ807" s="243"/>
      <c r="AK807" s="243"/>
    </row>
    <row r="808">
      <c r="A808" s="243"/>
      <c r="B808" s="243"/>
      <c r="C808" s="243"/>
      <c r="D808" s="243"/>
      <c r="E808" s="243"/>
      <c r="F808" s="243"/>
      <c r="G808" s="243"/>
      <c r="H808" s="243"/>
      <c r="I808" s="15"/>
      <c r="J808" s="243"/>
      <c r="K808" s="243"/>
      <c r="L808" s="243"/>
      <c r="M808" s="243"/>
      <c r="N808" s="243"/>
      <c r="O808" s="243"/>
      <c r="P808" s="243"/>
      <c r="Q808" s="243"/>
      <c r="R808" s="243"/>
      <c r="S808" s="243"/>
      <c r="T808" s="243"/>
      <c r="U808" s="243"/>
      <c r="V808" s="243"/>
      <c r="W808" s="274"/>
      <c r="X808" s="243"/>
      <c r="Y808" s="243"/>
      <c r="Z808" s="243"/>
      <c r="AA808" s="243"/>
      <c r="AB808" s="243"/>
      <c r="AC808" s="243"/>
      <c r="AD808" s="243"/>
      <c r="AE808" s="243"/>
      <c r="AF808" s="243"/>
      <c r="AG808" s="243"/>
      <c r="AH808" s="243"/>
      <c r="AI808" s="243"/>
      <c r="AJ808" s="243"/>
      <c r="AK808" s="243"/>
    </row>
    <row r="809">
      <c r="A809" s="243"/>
      <c r="B809" s="243"/>
      <c r="C809" s="243"/>
      <c r="D809" s="243"/>
      <c r="E809" s="243"/>
      <c r="F809" s="243"/>
      <c r="G809" s="243"/>
      <c r="H809" s="243"/>
      <c r="I809" s="15"/>
      <c r="J809" s="243"/>
      <c r="K809" s="243"/>
      <c r="L809" s="243"/>
      <c r="M809" s="243"/>
      <c r="N809" s="243"/>
      <c r="O809" s="243"/>
      <c r="P809" s="243"/>
      <c r="Q809" s="243"/>
      <c r="R809" s="243"/>
      <c r="S809" s="243"/>
      <c r="T809" s="243"/>
      <c r="U809" s="243"/>
      <c r="V809" s="243"/>
      <c r="W809" s="274"/>
      <c r="X809" s="243"/>
      <c r="Y809" s="243"/>
      <c r="Z809" s="243"/>
      <c r="AA809" s="243"/>
      <c r="AB809" s="243"/>
      <c r="AC809" s="243"/>
      <c r="AD809" s="243"/>
      <c r="AE809" s="243"/>
      <c r="AF809" s="243"/>
      <c r="AG809" s="243"/>
      <c r="AH809" s="243"/>
      <c r="AI809" s="243"/>
      <c r="AJ809" s="243"/>
      <c r="AK809" s="243"/>
    </row>
    <row r="810">
      <c r="A810" s="243"/>
      <c r="B810" s="243"/>
      <c r="C810" s="243"/>
      <c r="D810" s="243"/>
      <c r="E810" s="243"/>
      <c r="F810" s="243"/>
      <c r="G810" s="243"/>
      <c r="H810" s="243"/>
      <c r="I810" s="15"/>
      <c r="J810" s="243"/>
      <c r="K810" s="243"/>
      <c r="L810" s="243"/>
      <c r="M810" s="243"/>
      <c r="N810" s="243"/>
      <c r="O810" s="243"/>
      <c r="P810" s="243"/>
      <c r="Q810" s="243"/>
      <c r="R810" s="243"/>
      <c r="S810" s="243"/>
      <c r="T810" s="243"/>
      <c r="U810" s="243"/>
      <c r="V810" s="243"/>
      <c r="W810" s="274"/>
      <c r="X810" s="243"/>
      <c r="Y810" s="243"/>
      <c r="Z810" s="243"/>
      <c r="AA810" s="243"/>
      <c r="AB810" s="243"/>
      <c r="AC810" s="243"/>
      <c r="AD810" s="243"/>
      <c r="AE810" s="243"/>
      <c r="AF810" s="243"/>
      <c r="AG810" s="243"/>
      <c r="AH810" s="243"/>
      <c r="AI810" s="243"/>
      <c r="AJ810" s="243"/>
      <c r="AK810" s="243"/>
    </row>
    <row r="811">
      <c r="A811" s="243"/>
      <c r="B811" s="243"/>
      <c r="C811" s="243"/>
      <c r="D811" s="243"/>
      <c r="E811" s="243"/>
      <c r="F811" s="243"/>
      <c r="G811" s="243"/>
      <c r="H811" s="243"/>
      <c r="I811" s="15"/>
      <c r="J811" s="243"/>
      <c r="K811" s="243"/>
      <c r="L811" s="243"/>
      <c r="M811" s="243"/>
      <c r="N811" s="243"/>
      <c r="O811" s="243"/>
      <c r="P811" s="243"/>
      <c r="Q811" s="243"/>
      <c r="R811" s="243"/>
      <c r="S811" s="243"/>
      <c r="T811" s="243"/>
      <c r="U811" s="243"/>
      <c r="V811" s="243"/>
      <c r="W811" s="274"/>
      <c r="X811" s="243"/>
      <c r="Y811" s="243"/>
      <c r="Z811" s="243"/>
      <c r="AA811" s="243"/>
      <c r="AB811" s="243"/>
      <c r="AC811" s="243"/>
      <c r="AD811" s="243"/>
      <c r="AE811" s="243"/>
      <c r="AF811" s="243"/>
      <c r="AG811" s="243"/>
      <c r="AH811" s="243"/>
      <c r="AI811" s="243"/>
      <c r="AJ811" s="243"/>
      <c r="AK811" s="243"/>
    </row>
    <row r="812">
      <c r="A812" s="243"/>
      <c r="B812" s="243"/>
      <c r="C812" s="243"/>
      <c r="D812" s="243"/>
      <c r="E812" s="243"/>
      <c r="F812" s="243"/>
      <c r="G812" s="243"/>
      <c r="H812" s="243"/>
      <c r="I812" s="15"/>
      <c r="J812" s="243"/>
      <c r="K812" s="243"/>
      <c r="L812" s="243"/>
      <c r="M812" s="243"/>
      <c r="N812" s="243"/>
      <c r="O812" s="243"/>
      <c r="P812" s="243"/>
      <c r="Q812" s="243"/>
      <c r="R812" s="243"/>
      <c r="S812" s="243"/>
      <c r="T812" s="243"/>
      <c r="U812" s="243"/>
      <c r="V812" s="243"/>
      <c r="W812" s="274"/>
      <c r="X812" s="243"/>
      <c r="Y812" s="243"/>
      <c r="Z812" s="243"/>
      <c r="AA812" s="243"/>
      <c r="AB812" s="243"/>
      <c r="AC812" s="243"/>
      <c r="AD812" s="243"/>
      <c r="AE812" s="243"/>
      <c r="AF812" s="243"/>
      <c r="AG812" s="243"/>
      <c r="AH812" s="243"/>
      <c r="AI812" s="243"/>
      <c r="AJ812" s="243"/>
      <c r="AK812" s="243"/>
    </row>
    <row r="813">
      <c r="A813" s="243"/>
      <c r="B813" s="243"/>
      <c r="C813" s="243"/>
      <c r="D813" s="243"/>
      <c r="E813" s="243"/>
      <c r="F813" s="243"/>
      <c r="G813" s="243"/>
      <c r="H813" s="243"/>
      <c r="I813" s="15"/>
      <c r="J813" s="243"/>
      <c r="K813" s="243"/>
      <c r="L813" s="243"/>
      <c r="M813" s="243"/>
      <c r="N813" s="243"/>
      <c r="O813" s="243"/>
      <c r="P813" s="243"/>
      <c r="Q813" s="243"/>
      <c r="R813" s="243"/>
      <c r="S813" s="243"/>
      <c r="T813" s="243"/>
      <c r="U813" s="243"/>
      <c r="V813" s="243"/>
      <c r="W813" s="274"/>
      <c r="X813" s="243"/>
      <c r="Y813" s="243"/>
      <c r="Z813" s="243"/>
      <c r="AA813" s="243"/>
      <c r="AB813" s="243"/>
      <c r="AC813" s="243"/>
      <c r="AD813" s="243"/>
      <c r="AE813" s="243"/>
      <c r="AF813" s="243"/>
      <c r="AG813" s="243"/>
      <c r="AH813" s="243"/>
      <c r="AI813" s="243"/>
      <c r="AJ813" s="243"/>
      <c r="AK813" s="243"/>
    </row>
    <row r="814">
      <c r="A814" s="243"/>
      <c r="B814" s="243"/>
      <c r="C814" s="243"/>
      <c r="D814" s="243"/>
      <c r="E814" s="243"/>
      <c r="F814" s="243"/>
      <c r="G814" s="243"/>
      <c r="H814" s="243"/>
      <c r="I814" s="15"/>
      <c r="J814" s="243"/>
      <c r="K814" s="243"/>
      <c r="L814" s="243"/>
      <c r="M814" s="243"/>
      <c r="N814" s="243"/>
      <c r="O814" s="243"/>
      <c r="P814" s="243"/>
      <c r="Q814" s="243"/>
      <c r="R814" s="243"/>
      <c r="S814" s="243"/>
      <c r="T814" s="243"/>
      <c r="U814" s="243"/>
      <c r="V814" s="243"/>
      <c r="W814" s="274"/>
      <c r="X814" s="243"/>
      <c r="Y814" s="243"/>
      <c r="Z814" s="243"/>
      <c r="AA814" s="243"/>
      <c r="AB814" s="243"/>
      <c r="AC814" s="243"/>
      <c r="AD814" s="243"/>
      <c r="AE814" s="243"/>
      <c r="AF814" s="243"/>
      <c r="AG814" s="243"/>
      <c r="AH814" s="243"/>
      <c r="AI814" s="243"/>
      <c r="AJ814" s="243"/>
      <c r="AK814" s="243"/>
    </row>
    <row r="815">
      <c r="A815" s="243"/>
      <c r="B815" s="243"/>
      <c r="C815" s="243"/>
      <c r="D815" s="243"/>
      <c r="E815" s="243"/>
      <c r="F815" s="243"/>
      <c r="G815" s="243"/>
      <c r="H815" s="243"/>
      <c r="I815" s="15"/>
      <c r="J815" s="243"/>
      <c r="K815" s="243"/>
      <c r="L815" s="243"/>
      <c r="M815" s="243"/>
      <c r="N815" s="243"/>
      <c r="O815" s="243"/>
      <c r="P815" s="243"/>
      <c r="Q815" s="243"/>
      <c r="R815" s="243"/>
      <c r="S815" s="243"/>
      <c r="T815" s="243"/>
      <c r="U815" s="243"/>
      <c r="V815" s="243"/>
      <c r="W815" s="274"/>
      <c r="X815" s="243"/>
      <c r="Y815" s="243"/>
      <c r="Z815" s="243"/>
      <c r="AA815" s="243"/>
      <c r="AB815" s="243"/>
      <c r="AC815" s="243"/>
      <c r="AD815" s="243"/>
      <c r="AE815" s="243"/>
      <c r="AF815" s="243"/>
      <c r="AG815" s="243"/>
      <c r="AH815" s="243"/>
      <c r="AI815" s="243"/>
      <c r="AJ815" s="243"/>
      <c r="AK815" s="243"/>
    </row>
    <row r="816">
      <c r="A816" s="243"/>
      <c r="B816" s="243"/>
      <c r="C816" s="243"/>
      <c r="D816" s="243"/>
      <c r="E816" s="243"/>
      <c r="F816" s="243"/>
      <c r="G816" s="243"/>
      <c r="H816" s="243"/>
      <c r="I816" s="15"/>
      <c r="J816" s="243"/>
      <c r="K816" s="243"/>
      <c r="L816" s="243"/>
      <c r="M816" s="243"/>
      <c r="N816" s="243"/>
      <c r="O816" s="243"/>
      <c r="P816" s="243"/>
      <c r="Q816" s="243"/>
      <c r="R816" s="243"/>
      <c r="S816" s="243"/>
      <c r="T816" s="243"/>
      <c r="U816" s="243"/>
      <c r="V816" s="243"/>
      <c r="W816" s="274"/>
      <c r="X816" s="243"/>
      <c r="Y816" s="243"/>
      <c r="Z816" s="243"/>
      <c r="AA816" s="243"/>
      <c r="AB816" s="243"/>
      <c r="AC816" s="243"/>
      <c r="AD816" s="243"/>
      <c r="AE816" s="243"/>
      <c r="AF816" s="243"/>
      <c r="AG816" s="243"/>
      <c r="AH816" s="243"/>
      <c r="AI816" s="243"/>
      <c r="AJ816" s="243"/>
      <c r="AK816" s="243"/>
    </row>
    <row r="817">
      <c r="A817" s="243"/>
      <c r="B817" s="243"/>
      <c r="C817" s="243"/>
      <c r="D817" s="243"/>
      <c r="E817" s="243"/>
      <c r="F817" s="243"/>
      <c r="G817" s="243"/>
      <c r="H817" s="243"/>
      <c r="I817" s="15"/>
      <c r="J817" s="243"/>
      <c r="K817" s="243"/>
      <c r="L817" s="243"/>
      <c r="M817" s="243"/>
      <c r="N817" s="243"/>
      <c r="O817" s="243"/>
      <c r="P817" s="243"/>
      <c r="Q817" s="243"/>
      <c r="R817" s="243"/>
      <c r="S817" s="243"/>
      <c r="T817" s="243"/>
      <c r="U817" s="243"/>
      <c r="V817" s="243"/>
      <c r="W817" s="274"/>
      <c r="X817" s="243"/>
      <c r="Y817" s="243"/>
      <c r="Z817" s="243"/>
      <c r="AA817" s="243"/>
      <c r="AB817" s="243"/>
      <c r="AC817" s="243"/>
      <c r="AD817" s="243"/>
      <c r="AE817" s="243"/>
      <c r="AF817" s="243"/>
      <c r="AG817" s="243"/>
      <c r="AH817" s="243"/>
      <c r="AI817" s="243"/>
      <c r="AJ817" s="243"/>
      <c r="AK817" s="243"/>
    </row>
    <row r="818">
      <c r="A818" s="243"/>
      <c r="B818" s="243"/>
      <c r="C818" s="243"/>
      <c r="D818" s="243"/>
      <c r="E818" s="243"/>
      <c r="F818" s="243"/>
      <c r="G818" s="243"/>
      <c r="H818" s="243"/>
      <c r="I818" s="15"/>
      <c r="J818" s="243"/>
      <c r="K818" s="243"/>
      <c r="L818" s="243"/>
      <c r="M818" s="243"/>
      <c r="N818" s="243"/>
      <c r="O818" s="243"/>
      <c r="P818" s="243"/>
      <c r="Q818" s="243"/>
      <c r="R818" s="243"/>
      <c r="S818" s="243"/>
      <c r="T818" s="243"/>
      <c r="U818" s="243"/>
      <c r="V818" s="243"/>
      <c r="W818" s="274"/>
      <c r="X818" s="243"/>
      <c r="Y818" s="243"/>
      <c r="Z818" s="243"/>
      <c r="AA818" s="243"/>
      <c r="AB818" s="243"/>
      <c r="AC818" s="243"/>
      <c r="AD818" s="243"/>
      <c r="AE818" s="243"/>
      <c r="AF818" s="243"/>
      <c r="AG818" s="243"/>
      <c r="AH818" s="243"/>
      <c r="AI818" s="243"/>
      <c r="AJ818" s="243"/>
      <c r="AK818" s="243"/>
    </row>
    <row r="819">
      <c r="A819" s="243"/>
      <c r="B819" s="243"/>
      <c r="C819" s="243"/>
      <c r="D819" s="243"/>
      <c r="E819" s="243"/>
      <c r="F819" s="243"/>
      <c r="G819" s="243"/>
      <c r="H819" s="243"/>
      <c r="I819" s="15"/>
      <c r="J819" s="243"/>
      <c r="K819" s="243"/>
      <c r="L819" s="243"/>
      <c r="M819" s="243"/>
      <c r="N819" s="243"/>
      <c r="O819" s="243"/>
      <c r="P819" s="243"/>
      <c r="Q819" s="243"/>
      <c r="R819" s="243"/>
      <c r="S819" s="243"/>
      <c r="T819" s="243"/>
      <c r="U819" s="243"/>
      <c r="V819" s="243"/>
      <c r="W819" s="274"/>
      <c r="X819" s="243"/>
      <c r="Y819" s="243"/>
      <c r="Z819" s="243"/>
      <c r="AA819" s="243"/>
      <c r="AB819" s="243"/>
      <c r="AC819" s="243"/>
      <c r="AD819" s="243"/>
      <c r="AE819" s="243"/>
      <c r="AF819" s="243"/>
      <c r="AG819" s="243"/>
      <c r="AH819" s="243"/>
      <c r="AI819" s="243"/>
      <c r="AJ819" s="243"/>
      <c r="AK819" s="243"/>
    </row>
    <row r="820">
      <c r="A820" s="243"/>
      <c r="B820" s="243"/>
      <c r="C820" s="243"/>
      <c r="D820" s="243"/>
      <c r="E820" s="243"/>
      <c r="F820" s="243"/>
      <c r="G820" s="243"/>
      <c r="H820" s="243"/>
      <c r="I820" s="15"/>
      <c r="J820" s="243"/>
      <c r="K820" s="243"/>
      <c r="L820" s="243"/>
      <c r="M820" s="243"/>
      <c r="N820" s="243"/>
      <c r="O820" s="243"/>
      <c r="P820" s="243"/>
      <c r="Q820" s="243"/>
      <c r="R820" s="243"/>
      <c r="S820" s="243"/>
      <c r="T820" s="243"/>
      <c r="U820" s="243"/>
      <c r="V820" s="243"/>
      <c r="W820" s="274"/>
      <c r="X820" s="243"/>
      <c r="Y820" s="243"/>
      <c r="Z820" s="243"/>
      <c r="AA820" s="243"/>
      <c r="AB820" s="243"/>
      <c r="AC820" s="243"/>
      <c r="AD820" s="243"/>
      <c r="AE820" s="243"/>
      <c r="AF820" s="243"/>
      <c r="AG820" s="243"/>
      <c r="AH820" s="243"/>
      <c r="AI820" s="243"/>
      <c r="AJ820" s="243"/>
      <c r="AK820" s="243"/>
    </row>
    <row r="821">
      <c r="A821" s="243"/>
      <c r="B821" s="243"/>
      <c r="C821" s="243"/>
      <c r="D821" s="243"/>
      <c r="E821" s="243"/>
      <c r="F821" s="243"/>
      <c r="G821" s="243"/>
      <c r="H821" s="243"/>
      <c r="I821" s="15"/>
      <c r="J821" s="243"/>
      <c r="K821" s="243"/>
      <c r="L821" s="243"/>
      <c r="M821" s="243"/>
      <c r="N821" s="243"/>
      <c r="O821" s="243"/>
      <c r="P821" s="243"/>
      <c r="Q821" s="243"/>
      <c r="R821" s="243"/>
      <c r="S821" s="243"/>
      <c r="T821" s="243"/>
      <c r="U821" s="243"/>
      <c r="V821" s="243"/>
      <c r="W821" s="274"/>
      <c r="X821" s="243"/>
      <c r="Y821" s="243"/>
      <c r="Z821" s="243"/>
      <c r="AA821" s="243"/>
      <c r="AB821" s="243"/>
      <c r="AC821" s="243"/>
      <c r="AD821" s="243"/>
      <c r="AE821" s="243"/>
      <c r="AF821" s="243"/>
      <c r="AG821" s="243"/>
      <c r="AH821" s="243"/>
      <c r="AI821" s="243"/>
      <c r="AJ821" s="243"/>
      <c r="AK821" s="243"/>
    </row>
    <row r="822">
      <c r="A822" s="243"/>
      <c r="B822" s="243"/>
      <c r="C822" s="243"/>
      <c r="D822" s="243"/>
      <c r="E822" s="243"/>
      <c r="F822" s="243"/>
      <c r="G822" s="243"/>
      <c r="H822" s="243"/>
      <c r="I822" s="15"/>
      <c r="J822" s="243"/>
      <c r="K822" s="243"/>
      <c r="L822" s="243"/>
      <c r="M822" s="243"/>
      <c r="N822" s="243"/>
      <c r="O822" s="243"/>
      <c r="P822" s="243"/>
      <c r="Q822" s="243"/>
      <c r="R822" s="243"/>
      <c r="S822" s="243"/>
      <c r="T822" s="243"/>
      <c r="U822" s="243"/>
      <c r="V822" s="243"/>
      <c r="W822" s="274"/>
      <c r="X822" s="243"/>
      <c r="Y822" s="243"/>
      <c r="Z822" s="243"/>
      <c r="AA822" s="243"/>
      <c r="AB822" s="243"/>
      <c r="AC822" s="243"/>
      <c r="AD822" s="243"/>
      <c r="AE822" s="243"/>
      <c r="AF822" s="243"/>
      <c r="AG822" s="243"/>
      <c r="AH822" s="243"/>
      <c r="AI822" s="243"/>
      <c r="AJ822" s="243"/>
      <c r="AK822" s="243"/>
    </row>
    <row r="823">
      <c r="A823" s="243"/>
      <c r="B823" s="243"/>
      <c r="C823" s="243"/>
      <c r="D823" s="243"/>
      <c r="E823" s="243"/>
      <c r="F823" s="243"/>
      <c r="G823" s="243"/>
      <c r="H823" s="243"/>
      <c r="I823" s="15"/>
      <c r="J823" s="243"/>
      <c r="K823" s="243"/>
      <c r="L823" s="243"/>
      <c r="M823" s="243"/>
      <c r="N823" s="243"/>
      <c r="O823" s="243"/>
      <c r="P823" s="243"/>
      <c r="Q823" s="243"/>
      <c r="R823" s="243"/>
      <c r="S823" s="243"/>
      <c r="T823" s="243"/>
      <c r="U823" s="243"/>
      <c r="V823" s="243"/>
      <c r="W823" s="274"/>
      <c r="X823" s="243"/>
      <c r="Y823" s="243"/>
      <c r="Z823" s="243"/>
      <c r="AA823" s="243"/>
      <c r="AB823" s="243"/>
      <c r="AC823" s="243"/>
      <c r="AD823" s="243"/>
      <c r="AE823" s="243"/>
      <c r="AF823" s="243"/>
      <c r="AG823" s="243"/>
      <c r="AH823" s="243"/>
      <c r="AI823" s="243"/>
      <c r="AJ823" s="243"/>
      <c r="AK823" s="243"/>
    </row>
    <row r="824">
      <c r="A824" s="243"/>
      <c r="B824" s="243"/>
      <c r="C824" s="243"/>
      <c r="D824" s="243"/>
      <c r="E824" s="243"/>
      <c r="F824" s="243"/>
      <c r="G824" s="243"/>
      <c r="H824" s="243"/>
      <c r="I824" s="15"/>
      <c r="J824" s="243"/>
      <c r="K824" s="243"/>
      <c r="L824" s="243"/>
      <c r="M824" s="243"/>
      <c r="N824" s="243"/>
      <c r="O824" s="243"/>
      <c r="P824" s="243"/>
      <c r="Q824" s="243"/>
      <c r="R824" s="243"/>
      <c r="S824" s="243"/>
      <c r="T824" s="243"/>
      <c r="U824" s="243"/>
      <c r="V824" s="243"/>
      <c r="W824" s="274"/>
      <c r="X824" s="243"/>
      <c r="Y824" s="243"/>
      <c r="Z824" s="243"/>
      <c r="AA824" s="243"/>
      <c r="AB824" s="243"/>
      <c r="AC824" s="243"/>
      <c r="AD824" s="243"/>
      <c r="AE824" s="243"/>
      <c r="AF824" s="243"/>
      <c r="AG824" s="243"/>
      <c r="AH824" s="243"/>
      <c r="AI824" s="243"/>
      <c r="AJ824" s="243"/>
      <c r="AK824" s="243"/>
    </row>
    <row r="825">
      <c r="A825" s="243"/>
      <c r="B825" s="243"/>
      <c r="C825" s="243"/>
      <c r="D825" s="243"/>
      <c r="E825" s="243"/>
      <c r="F825" s="243"/>
      <c r="G825" s="243"/>
      <c r="H825" s="243"/>
      <c r="I825" s="15"/>
      <c r="J825" s="243"/>
      <c r="K825" s="243"/>
      <c r="L825" s="243"/>
      <c r="M825" s="243"/>
      <c r="N825" s="243"/>
      <c r="O825" s="243"/>
      <c r="P825" s="243"/>
      <c r="Q825" s="243"/>
      <c r="R825" s="243"/>
      <c r="S825" s="243"/>
      <c r="T825" s="243"/>
      <c r="U825" s="243"/>
      <c r="V825" s="243"/>
      <c r="W825" s="274"/>
      <c r="X825" s="243"/>
      <c r="Y825" s="243"/>
      <c r="Z825" s="243"/>
      <c r="AA825" s="243"/>
      <c r="AB825" s="243"/>
      <c r="AC825" s="243"/>
      <c r="AD825" s="243"/>
      <c r="AE825" s="243"/>
      <c r="AF825" s="243"/>
      <c r="AG825" s="243"/>
      <c r="AH825" s="243"/>
      <c r="AI825" s="243"/>
      <c r="AJ825" s="243"/>
      <c r="AK825" s="243"/>
    </row>
    <row r="826">
      <c r="A826" s="243"/>
      <c r="B826" s="243"/>
      <c r="C826" s="243"/>
      <c r="D826" s="243"/>
      <c r="E826" s="243"/>
      <c r="F826" s="243"/>
      <c r="G826" s="243"/>
      <c r="H826" s="243"/>
      <c r="I826" s="15"/>
      <c r="J826" s="243"/>
      <c r="K826" s="243"/>
      <c r="L826" s="243"/>
      <c r="M826" s="243"/>
      <c r="N826" s="243"/>
      <c r="O826" s="243"/>
      <c r="P826" s="243"/>
      <c r="Q826" s="243"/>
      <c r="R826" s="243"/>
      <c r="S826" s="243"/>
      <c r="T826" s="243"/>
      <c r="U826" s="243"/>
      <c r="V826" s="243"/>
      <c r="W826" s="274"/>
      <c r="X826" s="243"/>
      <c r="Y826" s="243"/>
      <c r="Z826" s="243"/>
      <c r="AA826" s="243"/>
      <c r="AB826" s="243"/>
      <c r="AC826" s="243"/>
      <c r="AD826" s="243"/>
      <c r="AE826" s="243"/>
      <c r="AF826" s="243"/>
      <c r="AG826" s="243"/>
      <c r="AH826" s="243"/>
      <c r="AI826" s="243"/>
      <c r="AJ826" s="243"/>
      <c r="AK826" s="243"/>
    </row>
    <row r="827">
      <c r="A827" s="243"/>
      <c r="B827" s="243"/>
      <c r="C827" s="243"/>
      <c r="D827" s="243"/>
      <c r="E827" s="243"/>
      <c r="F827" s="243"/>
      <c r="G827" s="243"/>
      <c r="H827" s="243"/>
      <c r="I827" s="15"/>
      <c r="J827" s="243"/>
      <c r="K827" s="243"/>
      <c r="L827" s="243"/>
      <c r="M827" s="243"/>
      <c r="N827" s="243"/>
      <c r="O827" s="243"/>
      <c r="P827" s="243"/>
      <c r="Q827" s="243"/>
      <c r="R827" s="243"/>
      <c r="S827" s="243"/>
      <c r="T827" s="243"/>
      <c r="U827" s="243"/>
      <c r="V827" s="243"/>
      <c r="W827" s="274"/>
      <c r="X827" s="243"/>
      <c r="Y827" s="243"/>
      <c r="Z827" s="243"/>
      <c r="AA827" s="243"/>
      <c r="AB827" s="243"/>
      <c r="AC827" s="243"/>
      <c r="AD827" s="243"/>
      <c r="AE827" s="243"/>
      <c r="AF827" s="243"/>
      <c r="AG827" s="243"/>
      <c r="AH827" s="243"/>
      <c r="AI827" s="243"/>
      <c r="AJ827" s="243"/>
      <c r="AK827" s="243"/>
    </row>
    <row r="828">
      <c r="A828" s="243"/>
      <c r="B828" s="243"/>
      <c r="C828" s="243"/>
      <c r="D828" s="243"/>
      <c r="E828" s="243"/>
      <c r="F828" s="243"/>
      <c r="G828" s="243"/>
      <c r="H828" s="243"/>
      <c r="I828" s="15"/>
      <c r="J828" s="243"/>
      <c r="K828" s="243"/>
      <c r="L828" s="243"/>
      <c r="M828" s="243"/>
      <c r="N828" s="243"/>
      <c r="O828" s="243"/>
      <c r="P828" s="243"/>
      <c r="Q828" s="243"/>
      <c r="R828" s="243"/>
      <c r="S828" s="243"/>
      <c r="T828" s="243"/>
      <c r="U828" s="243"/>
      <c r="V828" s="243"/>
      <c r="W828" s="274"/>
      <c r="X828" s="243"/>
      <c r="Y828" s="243"/>
      <c r="Z828" s="243"/>
      <c r="AA828" s="243"/>
      <c r="AB828" s="243"/>
      <c r="AC828" s="243"/>
      <c r="AD828" s="243"/>
      <c r="AE828" s="243"/>
      <c r="AF828" s="243"/>
      <c r="AG828" s="243"/>
      <c r="AH828" s="243"/>
      <c r="AI828" s="243"/>
      <c r="AJ828" s="243"/>
      <c r="AK828" s="243"/>
    </row>
    <row r="829">
      <c r="A829" s="243"/>
      <c r="B829" s="243"/>
      <c r="C829" s="243"/>
      <c r="D829" s="243"/>
      <c r="E829" s="243"/>
      <c r="F829" s="243"/>
      <c r="G829" s="243"/>
      <c r="H829" s="243"/>
      <c r="I829" s="15"/>
      <c r="J829" s="243"/>
      <c r="K829" s="243"/>
      <c r="L829" s="243"/>
      <c r="M829" s="243"/>
      <c r="N829" s="243"/>
      <c r="O829" s="243"/>
      <c r="P829" s="243"/>
      <c r="Q829" s="243"/>
      <c r="R829" s="243"/>
      <c r="S829" s="243"/>
      <c r="T829" s="243"/>
      <c r="U829" s="243"/>
      <c r="V829" s="243"/>
      <c r="W829" s="274"/>
      <c r="X829" s="243"/>
      <c r="Y829" s="243"/>
      <c r="Z829" s="243"/>
      <c r="AA829" s="243"/>
      <c r="AB829" s="243"/>
      <c r="AC829" s="243"/>
      <c r="AD829" s="243"/>
      <c r="AE829" s="243"/>
      <c r="AF829" s="243"/>
      <c r="AG829" s="243"/>
      <c r="AH829" s="243"/>
      <c r="AI829" s="243"/>
      <c r="AJ829" s="243"/>
      <c r="AK829" s="243"/>
    </row>
    <row r="830">
      <c r="A830" s="243"/>
      <c r="B830" s="243"/>
      <c r="C830" s="243"/>
      <c r="D830" s="243"/>
      <c r="E830" s="243"/>
      <c r="F830" s="243"/>
      <c r="G830" s="243"/>
      <c r="H830" s="243"/>
      <c r="I830" s="15"/>
      <c r="J830" s="243"/>
      <c r="K830" s="243"/>
      <c r="L830" s="243"/>
      <c r="M830" s="243"/>
      <c r="N830" s="243"/>
      <c r="O830" s="243"/>
      <c r="P830" s="243"/>
      <c r="Q830" s="243"/>
      <c r="R830" s="243"/>
      <c r="S830" s="243"/>
      <c r="T830" s="243"/>
      <c r="U830" s="243"/>
      <c r="V830" s="243"/>
      <c r="W830" s="274"/>
      <c r="X830" s="243"/>
      <c r="Y830" s="243"/>
      <c r="Z830" s="243"/>
      <c r="AA830" s="243"/>
      <c r="AB830" s="243"/>
      <c r="AC830" s="243"/>
      <c r="AD830" s="243"/>
      <c r="AE830" s="243"/>
      <c r="AF830" s="243"/>
      <c r="AG830" s="243"/>
      <c r="AH830" s="243"/>
      <c r="AI830" s="243"/>
      <c r="AJ830" s="243"/>
      <c r="AK830" s="243"/>
    </row>
    <row r="831">
      <c r="A831" s="243"/>
      <c r="B831" s="243"/>
      <c r="C831" s="243"/>
      <c r="D831" s="243"/>
      <c r="E831" s="243"/>
      <c r="F831" s="243"/>
      <c r="G831" s="243"/>
      <c r="H831" s="243"/>
      <c r="I831" s="15"/>
      <c r="J831" s="243"/>
      <c r="K831" s="243"/>
      <c r="L831" s="243"/>
      <c r="M831" s="243"/>
      <c r="N831" s="243"/>
      <c r="O831" s="243"/>
      <c r="P831" s="243"/>
      <c r="Q831" s="243"/>
      <c r="R831" s="243"/>
      <c r="S831" s="243"/>
      <c r="T831" s="243"/>
      <c r="U831" s="243"/>
      <c r="V831" s="243"/>
      <c r="W831" s="274"/>
      <c r="X831" s="243"/>
      <c r="Y831" s="243"/>
      <c r="Z831" s="243"/>
      <c r="AA831" s="243"/>
      <c r="AB831" s="243"/>
      <c r="AC831" s="243"/>
      <c r="AD831" s="243"/>
      <c r="AE831" s="243"/>
      <c r="AF831" s="243"/>
      <c r="AG831" s="243"/>
      <c r="AH831" s="243"/>
      <c r="AI831" s="243"/>
      <c r="AJ831" s="243"/>
      <c r="AK831" s="243"/>
    </row>
    <row r="832">
      <c r="A832" s="243"/>
      <c r="B832" s="243"/>
      <c r="C832" s="243"/>
      <c r="D832" s="243"/>
      <c r="E832" s="243"/>
      <c r="F832" s="243"/>
      <c r="G832" s="243"/>
      <c r="H832" s="243"/>
      <c r="I832" s="15"/>
      <c r="J832" s="243"/>
      <c r="K832" s="243"/>
      <c r="L832" s="243"/>
      <c r="M832" s="243"/>
      <c r="N832" s="243"/>
      <c r="O832" s="243"/>
      <c r="P832" s="243"/>
      <c r="Q832" s="243"/>
      <c r="R832" s="243"/>
      <c r="S832" s="243"/>
      <c r="T832" s="243"/>
      <c r="U832" s="243"/>
      <c r="V832" s="243"/>
      <c r="W832" s="274"/>
      <c r="X832" s="243"/>
      <c r="Y832" s="243"/>
      <c r="Z832" s="243"/>
      <c r="AA832" s="243"/>
      <c r="AB832" s="243"/>
      <c r="AC832" s="243"/>
      <c r="AD832" s="243"/>
      <c r="AE832" s="243"/>
      <c r="AF832" s="243"/>
      <c r="AG832" s="243"/>
      <c r="AH832" s="243"/>
      <c r="AI832" s="243"/>
      <c r="AJ832" s="243"/>
      <c r="AK832" s="243"/>
    </row>
    <row r="833">
      <c r="A833" s="243"/>
      <c r="B833" s="243"/>
      <c r="C833" s="243"/>
      <c r="D833" s="243"/>
      <c r="E833" s="243"/>
      <c r="F833" s="243"/>
      <c r="G833" s="243"/>
      <c r="H833" s="243"/>
      <c r="I833" s="15"/>
      <c r="J833" s="243"/>
      <c r="K833" s="243"/>
      <c r="L833" s="243"/>
      <c r="M833" s="243"/>
      <c r="N833" s="243"/>
      <c r="O833" s="243"/>
      <c r="P833" s="243"/>
      <c r="Q833" s="243"/>
      <c r="R833" s="243"/>
      <c r="S833" s="243"/>
      <c r="T833" s="243"/>
      <c r="U833" s="243"/>
      <c r="V833" s="243"/>
      <c r="W833" s="274"/>
      <c r="X833" s="243"/>
      <c r="Y833" s="243"/>
      <c r="Z833" s="243"/>
      <c r="AA833" s="243"/>
      <c r="AB833" s="243"/>
      <c r="AC833" s="243"/>
      <c r="AD833" s="243"/>
      <c r="AE833" s="243"/>
      <c r="AF833" s="243"/>
      <c r="AG833" s="243"/>
      <c r="AH833" s="243"/>
      <c r="AI833" s="243"/>
      <c r="AJ833" s="243"/>
      <c r="AK833" s="243"/>
    </row>
    <row r="834">
      <c r="A834" s="243"/>
      <c r="B834" s="243"/>
      <c r="C834" s="243"/>
      <c r="D834" s="243"/>
      <c r="E834" s="243"/>
      <c r="F834" s="243"/>
      <c r="G834" s="243"/>
      <c r="H834" s="243"/>
      <c r="I834" s="15"/>
      <c r="J834" s="243"/>
      <c r="K834" s="243"/>
      <c r="L834" s="243"/>
      <c r="M834" s="243"/>
      <c r="N834" s="243"/>
      <c r="O834" s="243"/>
      <c r="P834" s="243"/>
      <c r="Q834" s="243"/>
      <c r="R834" s="243"/>
      <c r="S834" s="243"/>
      <c r="T834" s="243"/>
      <c r="U834" s="243"/>
      <c r="V834" s="243"/>
      <c r="W834" s="274"/>
      <c r="X834" s="243"/>
      <c r="Y834" s="243"/>
      <c r="Z834" s="243"/>
      <c r="AA834" s="243"/>
      <c r="AB834" s="243"/>
      <c r="AC834" s="243"/>
      <c r="AD834" s="243"/>
      <c r="AE834" s="243"/>
      <c r="AF834" s="243"/>
      <c r="AG834" s="243"/>
      <c r="AH834" s="243"/>
      <c r="AI834" s="243"/>
      <c r="AJ834" s="243"/>
      <c r="AK834" s="243"/>
    </row>
    <row r="835">
      <c r="A835" s="243"/>
      <c r="B835" s="243"/>
      <c r="C835" s="243"/>
      <c r="D835" s="243"/>
      <c r="E835" s="243"/>
      <c r="F835" s="243"/>
      <c r="G835" s="243"/>
      <c r="H835" s="243"/>
      <c r="I835" s="15"/>
      <c r="J835" s="243"/>
      <c r="K835" s="243"/>
      <c r="L835" s="243"/>
      <c r="M835" s="243"/>
      <c r="N835" s="243"/>
      <c r="O835" s="243"/>
      <c r="P835" s="243"/>
      <c r="Q835" s="243"/>
      <c r="R835" s="243"/>
      <c r="S835" s="243"/>
      <c r="T835" s="243"/>
      <c r="U835" s="243"/>
      <c r="V835" s="243"/>
      <c r="W835" s="274"/>
      <c r="X835" s="243"/>
      <c r="Y835" s="243"/>
      <c r="Z835" s="243"/>
      <c r="AA835" s="243"/>
      <c r="AB835" s="243"/>
      <c r="AC835" s="243"/>
      <c r="AD835" s="243"/>
      <c r="AE835" s="243"/>
      <c r="AF835" s="243"/>
      <c r="AG835" s="243"/>
      <c r="AH835" s="243"/>
      <c r="AI835" s="243"/>
      <c r="AJ835" s="243"/>
      <c r="AK835" s="243"/>
    </row>
    <row r="836">
      <c r="A836" s="243"/>
      <c r="B836" s="243"/>
      <c r="C836" s="243"/>
      <c r="D836" s="243"/>
      <c r="E836" s="243"/>
      <c r="F836" s="243"/>
      <c r="G836" s="243"/>
      <c r="H836" s="243"/>
      <c r="I836" s="15"/>
      <c r="J836" s="243"/>
      <c r="K836" s="243"/>
      <c r="L836" s="243"/>
      <c r="M836" s="243"/>
      <c r="N836" s="243"/>
      <c r="O836" s="243"/>
      <c r="P836" s="243"/>
      <c r="Q836" s="243"/>
      <c r="R836" s="243"/>
      <c r="S836" s="243"/>
      <c r="T836" s="243"/>
      <c r="U836" s="243"/>
      <c r="V836" s="243"/>
      <c r="W836" s="274"/>
      <c r="X836" s="243"/>
      <c r="Y836" s="243"/>
      <c r="Z836" s="243"/>
      <c r="AA836" s="243"/>
      <c r="AB836" s="243"/>
      <c r="AC836" s="243"/>
      <c r="AD836" s="243"/>
      <c r="AE836" s="243"/>
      <c r="AF836" s="243"/>
      <c r="AG836" s="243"/>
      <c r="AH836" s="243"/>
      <c r="AI836" s="243"/>
      <c r="AJ836" s="243"/>
      <c r="AK836" s="243"/>
    </row>
    <row r="837">
      <c r="A837" s="243"/>
      <c r="B837" s="243"/>
      <c r="C837" s="243"/>
      <c r="D837" s="243"/>
      <c r="E837" s="243"/>
      <c r="F837" s="243"/>
      <c r="G837" s="243"/>
      <c r="H837" s="243"/>
      <c r="I837" s="15"/>
      <c r="J837" s="243"/>
      <c r="K837" s="243"/>
      <c r="L837" s="243"/>
      <c r="M837" s="243"/>
      <c r="N837" s="243"/>
      <c r="O837" s="243"/>
      <c r="P837" s="243"/>
      <c r="Q837" s="243"/>
      <c r="R837" s="243"/>
      <c r="S837" s="243"/>
      <c r="T837" s="243"/>
      <c r="U837" s="243"/>
      <c r="V837" s="243"/>
      <c r="W837" s="274"/>
      <c r="X837" s="243"/>
      <c r="Y837" s="243"/>
      <c r="Z837" s="243"/>
      <c r="AA837" s="243"/>
      <c r="AB837" s="243"/>
      <c r="AC837" s="243"/>
      <c r="AD837" s="243"/>
      <c r="AE837" s="243"/>
      <c r="AF837" s="243"/>
      <c r="AG837" s="243"/>
      <c r="AH837" s="243"/>
      <c r="AI837" s="243"/>
      <c r="AJ837" s="243"/>
      <c r="AK837" s="243"/>
    </row>
    <row r="838">
      <c r="A838" s="243"/>
      <c r="B838" s="243"/>
      <c r="C838" s="243"/>
      <c r="D838" s="243"/>
      <c r="E838" s="243"/>
      <c r="F838" s="243"/>
      <c r="G838" s="243"/>
      <c r="H838" s="243"/>
      <c r="I838" s="15"/>
      <c r="J838" s="243"/>
      <c r="K838" s="243"/>
      <c r="L838" s="243"/>
      <c r="M838" s="243"/>
      <c r="N838" s="243"/>
      <c r="O838" s="243"/>
      <c r="P838" s="243"/>
      <c r="Q838" s="243"/>
      <c r="R838" s="243"/>
      <c r="S838" s="243"/>
      <c r="T838" s="243"/>
      <c r="U838" s="243"/>
      <c r="V838" s="243"/>
      <c r="W838" s="274"/>
      <c r="X838" s="243"/>
      <c r="Y838" s="243"/>
      <c r="Z838" s="243"/>
      <c r="AA838" s="243"/>
      <c r="AB838" s="243"/>
      <c r="AC838" s="243"/>
      <c r="AD838" s="243"/>
      <c r="AE838" s="243"/>
      <c r="AF838" s="243"/>
      <c r="AG838" s="243"/>
      <c r="AH838" s="243"/>
      <c r="AI838" s="243"/>
      <c r="AJ838" s="243"/>
      <c r="AK838" s="243"/>
    </row>
    <row r="839">
      <c r="A839" s="243"/>
      <c r="B839" s="243"/>
      <c r="C839" s="243"/>
      <c r="D839" s="243"/>
      <c r="E839" s="243"/>
      <c r="F839" s="243"/>
      <c r="G839" s="243"/>
      <c r="H839" s="243"/>
      <c r="I839" s="15"/>
      <c r="J839" s="243"/>
      <c r="K839" s="243"/>
      <c r="L839" s="243"/>
      <c r="M839" s="243"/>
      <c r="N839" s="243"/>
      <c r="O839" s="243"/>
      <c r="P839" s="243"/>
      <c r="Q839" s="243"/>
      <c r="R839" s="243"/>
      <c r="S839" s="243"/>
      <c r="T839" s="243"/>
      <c r="U839" s="243"/>
      <c r="V839" s="243"/>
      <c r="W839" s="274"/>
      <c r="X839" s="243"/>
      <c r="Y839" s="243"/>
      <c r="Z839" s="243"/>
      <c r="AA839" s="243"/>
      <c r="AB839" s="243"/>
      <c r="AC839" s="243"/>
      <c r="AD839" s="243"/>
      <c r="AE839" s="243"/>
      <c r="AF839" s="243"/>
      <c r="AG839" s="243"/>
      <c r="AH839" s="243"/>
      <c r="AI839" s="243"/>
      <c r="AJ839" s="243"/>
      <c r="AK839" s="243"/>
    </row>
    <row r="840">
      <c r="A840" s="243"/>
      <c r="B840" s="243"/>
      <c r="C840" s="243"/>
      <c r="D840" s="243"/>
      <c r="E840" s="243"/>
      <c r="F840" s="243"/>
      <c r="G840" s="243"/>
      <c r="H840" s="243"/>
      <c r="I840" s="15"/>
      <c r="J840" s="243"/>
      <c r="K840" s="243"/>
      <c r="L840" s="243"/>
      <c r="M840" s="243"/>
      <c r="N840" s="243"/>
      <c r="O840" s="243"/>
      <c r="P840" s="243"/>
      <c r="Q840" s="243"/>
      <c r="R840" s="243"/>
      <c r="S840" s="243"/>
      <c r="T840" s="243"/>
      <c r="U840" s="243"/>
      <c r="V840" s="243"/>
      <c r="W840" s="274"/>
      <c r="X840" s="243"/>
      <c r="Y840" s="243"/>
      <c r="Z840" s="243"/>
      <c r="AA840" s="243"/>
      <c r="AB840" s="243"/>
      <c r="AC840" s="243"/>
      <c r="AD840" s="243"/>
      <c r="AE840" s="243"/>
      <c r="AF840" s="243"/>
      <c r="AG840" s="243"/>
      <c r="AH840" s="243"/>
      <c r="AI840" s="243"/>
      <c r="AJ840" s="243"/>
      <c r="AK840" s="243"/>
    </row>
    <row r="841">
      <c r="A841" s="243"/>
      <c r="B841" s="243"/>
      <c r="C841" s="243"/>
      <c r="D841" s="243"/>
      <c r="E841" s="243"/>
      <c r="F841" s="243"/>
      <c r="G841" s="243"/>
      <c r="H841" s="243"/>
      <c r="I841" s="15"/>
      <c r="J841" s="243"/>
      <c r="K841" s="243"/>
      <c r="L841" s="243"/>
      <c r="M841" s="243"/>
      <c r="N841" s="243"/>
      <c r="O841" s="243"/>
      <c r="P841" s="243"/>
      <c r="Q841" s="243"/>
      <c r="R841" s="243"/>
      <c r="S841" s="243"/>
      <c r="T841" s="243"/>
      <c r="U841" s="243"/>
      <c r="V841" s="243"/>
      <c r="W841" s="274"/>
      <c r="X841" s="243"/>
      <c r="Y841" s="243"/>
      <c r="Z841" s="243"/>
      <c r="AA841" s="243"/>
      <c r="AB841" s="243"/>
      <c r="AC841" s="243"/>
      <c r="AD841" s="243"/>
      <c r="AE841" s="243"/>
      <c r="AF841" s="243"/>
      <c r="AG841" s="243"/>
      <c r="AH841" s="243"/>
      <c r="AI841" s="243"/>
      <c r="AJ841" s="243"/>
      <c r="AK841" s="243"/>
    </row>
    <row r="842">
      <c r="A842" s="243"/>
      <c r="B842" s="243"/>
      <c r="C842" s="243"/>
      <c r="D842" s="243"/>
      <c r="E842" s="243"/>
      <c r="F842" s="243"/>
      <c r="G842" s="243"/>
      <c r="H842" s="243"/>
      <c r="I842" s="15"/>
      <c r="J842" s="243"/>
      <c r="K842" s="243"/>
      <c r="L842" s="243"/>
      <c r="M842" s="243"/>
      <c r="N842" s="243"/>
      <c r="O842" s="243"/>
      <c r="P842" s="243"/>
      <c r="Q842" s="243"/>
      <c r="R842" s="243"/>
      <c r="S842" s="243"/>
      <c r="T842" s="243"/>
      <c r="U842" s="243"/>
      <c r="V842" s="243"/>
      <c r="W842" s="274"/>
      <c r="X842" s="243"/>
      <c r="Y842" s="243"/>
      <c r="Z842" s="243"/>
      <c r="AA842" s="243"/>
      <c r="AB842" s="243"/>
      <c r="AC842" s="243"/>
      <c r="AD842" s="243"/>
      <c r="AE842" s="243"/>
      <c r="AF842" s="243"/>
      <c r="AG842" s="243"/>
      <c r="AH842" s="243"/>
      <c r="AI842" s="243"/>
      <c r="AJ842" s="243"/>
      <c r="AK842" s="243"/>
    </row>
    <row r="843">
      <c r="A843" s="243"/>
      <c r="B843" s="243"/>
      <c r="C843" s="243"/>
      <c r="D843" s="243"/>
      <c r="E843" s="243"/>
      <c r="F843" s="243"/>
      <c r="G843" s="243"/>
      <c r="H843" s="243"/>
      <c r="I843" s="15"/>
      <c r="J843" s="243"/>
      <c r="K843" s="243"/>
      <c r="L843" s="243"/>
      <c r="M843" s="243"/>
      <c r="N843" s="243"/>
      <c r="O843" s="243"/>
      <c r="P843" s="243"/>
      <c r="Q843" s="243"/>
      <c r="R843" s="243"/>
      <c r="S843" s="243"/>
      <c r="T843" s="243"/>
      <c r="U843" s="243"/>
      <c r="V843" s="243"/>
      <c r="W843" s="274"/>
      <c r="X843" s="243"/>
      <c r="Y843" s="243"/>
      <c r="Z843" s="243"/>
      <c r="AA843" s="243"/>
      <c r="AB843" s="243"/>
      <c r="AC843" s="243"/>
      <c r="AD843" s="243"/>
      <c r="AE843" s="243"/>
      <c r="AF843" s="243"/>
      <c r="AG843" s="243"/>
      <c r="AH843" s="243"/>
      <c r="AI843" s="243"/>
      <c r="AJ843" s="243"/>
      <c r="AK843" s="243"/>
    </row>
    <row r="844">
      <c r="A844" s="243"/>
      <c r="B844" s="243"/>
      <c r="C844" s="243"/>
      <c r="D844" s="243"/>
      <c r="E844" s="243"/>
      <c r="F844" s="243"/>
      <c r="G844" s="243"/>
      <c r="H844" s="243"/>
      <c r="I844" s="15"/>
      <c r="J844" s="243"/>
      <c r="K844" s="243"/>
      <c r="L844" s="243"/>
      <c r="M844" s="243"/>
      <c r="N844" s="243"/>
      <c r="O844" s="243"/>
      <c r="P844" s="243"/>
      <c r="Q844" s="243"/>
      <c r="R844" s="243"/>
      <c r="S844" s="243"/>
      <c r="T844" s="243"/>
      <c r="U844" s="243"/>
      <c r="V844" s="243"/>
      <c r="W844" s="274"/>
      <c r="X844" s="243"/>
      <c r="Y844" s="243"/>
      <c r="Z844" s="243"/>
      <c r="AA844" s="243"/>
      <c r="AB844" s="243"/>
      <c r="AC844" s="243"/>
      <c r="AD844" s="243"/>
      <c r="AE844" s="243"/>
      <c r="AF844" s="243"/>
      <c r="AG844" s="243"/>
      <c r="AH844" s="243"/>
      <c r="AI844" s="243"/>
      <c r="AJ844" s="243"/>
      <c r="AK844" s="243"/>
    </row>
    <row r="845">
      <c r="A845" s="243"/>
      <c r="B845" s="243"/>
      <c r="C845" s="243"/>
      <c r="D845" s="243"/>
      <c r="E845" s="243"/>
      <c r="F845" s="243"/>
      <c r="G845" s="243"/>
      <c r="H845" s="243"/>
      <c r="I845" s="15"/>
      <c r="J845" s="243"/>
      <c r="K845" s="243"/>
      <c r="L845" s="243"/>
      <c r="M845" s="243"/>
      <c r="N845" s="243"/>
      <c r="O845" s="243"/>
      <c r="P845" s="243"/>
      <c r="Q845" s="243"/>
      <c r="R845" s="243"/>
      <c r="S845" s="243"/>
      <c r="T845" s="243"/>
      <c r="U845" s="243"/>
      <c r="V845" s="243"/>
      <c r="W845" s="274"/>
      <c r="X845" s="243"/>
      <c r="Y845" s="243"/>
      <c r="Z845" s="243"/>
      <c r="AA845" s="243"/>
      <c r="AB845" s="243"/>
      <c r="AC845" s="243"/>
      <c r="AD845" s="243"/>
      <c r="AE845" s="243"/>
      <c r="AF845" s="243"/>
      <c r="AG845" s="243"/>
      <c r="AH845" s="243"/>
      <c r="AI845" s="243"/>
      <c r="AJ845" s="243"/>
      <c r="AK845" s="243"/>
    </row>
    <row r="846">
      <c r="A846" s="243"/>
      <c r="B846" s="243"/>
      <c r="C846" s="243"/>
      <c r="D846" s="243"/>
      <c r="E846" s="243"/>
      <c r="F846" s="243"/>
      <c r="G846" s="243"/>
      <c r="H846" s="243"/>
      <c r="I846" s="15"/>
      <c r="J846" s="243"/>
      <c r="K846" s="243"/>
      <c r="L846" s="243"/>
      <c r="M846" s="243"/>
      <c r="N846" s="243"/>
      <c r="O846" s="243"/>
      <c r="P846" s="243"/>
      <c r="Q846" s="243"/>
      <c r="R846" s="243"/>
      <c r="S846" s="243"/>
      <c r="T846" s="243"/>
      <c r="U846" s="243"/>
      <c r="V846" s="243"/>
      <c r="W846" s="274"/>
      <c r="X846" s="243"/>
      <c r="Y846" s="243"/>
      <c r="Z846" s="243"/>
      <c r="AA846" s="243"/>
      <c r="AB846" s="243"/>
      <c r="AC846" s="243"/>
      <c r="AD846" s="243"/>
      <c r="AE846" s="243"/>
      <c r="AF846" s="243"/>
      <c r="AG846" s="243"/>
      <c r="AH846" s="243"/>
      <c r="AI846" s="243"/>
      <c r="AJ846" s="243"/>
      <c r="AK846" s="243"/>
    </row>
    <row r="847">
      <c r="A847" s="243"/>
      <c r="B847" s="243"/>
      <c r="C847" s="243"/>
      <c r="D847" s="243"/>
      <c r="E847" s="243"/>
      <c r="F847" s="243"/>
      <c r="G847" s="243"/>
      <c r="H847" s="243"/>
      <c r="I847" s="15"/>
      <c r="J847" s="243"/>
      <c r="K847" s="243"/>
      <c r="L847" s="243"/>
      <c r="M847" s="243"/>
      <c r="N847" s="243"/>
      <c r="O847" s="243"/>
      <c r="P847" s="243"/>
      <c r="Q847" s="243"/>
      <c r="R847" s="243"/>
      <c r="S847" s="243"/>
      <c r="T847" s="243"/>
      <c r="U847" s="243"/>
      <c r="V847" s="243"/>
      <c r="W847" s="274"/>
      <c r="X847" s="243"/>
      <c r="Y847" s="243"/>
      <c r="Z847" s="243"/>
      <c r="AA847" s="243"/>
      <c r="AB847" s="243"/>
      <c r="AC847" s="243"/>
      <c r="AD847" s="243"/>
      <c r="AE847" s="243"/>
      <c r="AF847" s="243"/>
      <c r="AG847" s="243"/>
      <c r="AH847" s="243"/>
      <c r="AI847" s="243"/>
      <c r="AJ847" s="243"/>
      <c r="AK847" s="243"/>
    </row>
    <row r="848">
      <c r="A848" s="243"/>
      <c r="B848" s="243"/>
      <c r="C848" s="243"/>
      <c r="D848" s="243"/>
      <c r="E848" s="243"/>
      <c r="F848" s="243"/>
      <c r="G848" s="243"/>
      <c r="H848" s="243"/>
      <c r="I848" s="15"/>
      <c r="J848" s="243"/>
      <c r="K848" s="243"/>
      <c r="L848" s="243"/>
      <c r="M848" s="243"/>
      <c r="N848" s="243"/>
      <c r="O848" s="243"/>
      <c r="P848" s="243"/>
      <c r="Q848" s="243"/>
      <c r="R848" s="243"/>
      <c r="S848" s="243"/>
      <c r="T848" s="243"/>
      <c r="U848" s="243"/>
      <c r="V848" s="243"/>
      <c r="W848" s="274"/>
      <c r="X848" s="243"/>
      <c r="Y848" s="243"/>
      <c r="Z848" s="243"/>
      <c r="AA848" s="243"/>
      <c r="AB848" s="243"/>
      <c r="AC848" s="243"/>
      <c r="AD848" s="243"/>
      <c r="AE848" s="243"/>
      <c r="AF848" s="243"/>
      <c r="AG848" s="243"/>
      <c r="AH848" s="243"/>
      <c r="AI848" s="243"/>
      <c r="AJ848" s="243"/>
      <c r="AK848" s="243"/>
    </row>
    <row r="849">
      <c r="A849" s="243"/>
      <c r="B849" s="243"/>
      <c r="C849" s="243"/>
      <c r="D849" s="243"/>
      <c r="E849" s="243"/>
      <c r="F849" s="243"/>
      <c r="G849" s="243"/>
      <c r="H849" s="243"/>
      <c r="I849" s="15"/>
      <c r="J849" s="243"/>
      <c r="K849" s="243"/>
      <c r="L849" s="243"/>
      <c r="M849" s="243"/>
      <c r="N849" s="243"/>
      <c r="O849" s="243"/>
      <c r="P849" s="243"/>
      <c r="Q849" s="243"/>
      <c r="R849" s="243"/>
      <c r="S849" s="243"/>
      <c r="T849" s="243"/>
      <c r="U849" s="243"/>
      <c r="V849" s="243"/>
      <c r="W849" s="274"/>
      <c r="X849" s="243"/>
      <c r="Y849" s="243"/>
      <c r="Z849" s="243"/>
      <c r="AA849" s="243"/>
      <c r="AB849" s="243"/>
      <c r="AC849" s="243"/>
      <c r="AD849" s="243"/>
      <c r="AE849" s="243"/>
      <c r="AF849" s="243"/>
      <c r="AG849" s="243"/>
      <c r="AH849" s="243"/>
      <c r="AI849" s="243"/>
      <c r="AJ849" s="243"/>
      <c r="AK849" s="243"/>
    </row>
    <row r="850">
      <c r="A850" s="243"/>
      <c r="B850" s="243"/>
      <c r="C850" s="243"/>
      <c r="D850" s="243"/>
      <c r="E850" s="243"/>
      <c r="F850" s="243"/>
      <c r="G850" s="243"/>
      <c r="H850" s="243"/>
      <c r="I850" s="15"/>
      <c r="J850" s="243"/>
      <c r="K850" s="243"/>
      <c r="L850" s="243"/>
      <c r="M850" s="243"/>
      <c r="N850" s="243"/>
      <c r="O850" s="243"/>
      <c r="P850" s="243"/>
      <c r="Q850" s="243"/>
      <c r="R850" s="243"/>
      <c r="S850" s="243"/>
      <c r="T850" s="243"/>
      <c r="U850" s="243"/>
      <c r="V850" s="243"/>
      <c r="W850" s="274"/>
      <c r="X850" s="243"/>
      <c r="Y850" s="243"/>
      <c r="Z850" s="243"/>
      <c r="AA850" s="243"/>
      <c r="AB850" s="243"/>
      <c r="AC850" s="243"/>
      <c r="AD850" s="243"/>
      <c r="AE850" s="243"/>
      <c r="AF850" s="243"/>
      <c r="AG850" s="243"/>
      <c r="AH850" s="243"/>
      <c r="AI850" s="243"/>
      <c r="AJ850" s="243"/>
      <c r="AK850" s="243"/>
    </row>
    <row r="851">
      <c r="A851" s="243"/>
      <c r="B851" s="243"/>
      <c r="C851" s="243"/>
      <c r="D851" s="243"/>
      <c r="E851" s="243"/>
      <c r="F851" s="243"/>
      <c r="G851" s="243"/>
      <c r="H851" s="243"/>
      <c r="I851" s="15"/>
      <c r="J851" s="243"/>
      <c r="K851" s="243"/>
      <c r="L851" s="243"/>
      <c r="M851" s="243"/>
      <c r="N851" s="243"/>
      <c r="O851" s="243"/>
      <c r="P851" s="243"/>
      <c r="Q851" s="243"/>
      <c r="R851" s="243"/>
      <c r="S851" s="243"/>
      <c r="T851" s="243"/>
      <c r="U851" s="243"/>
      <c r="V851" s="243"/>
      <c r="W851" s="274"/>
      <c r="X851" s="243"/>
      <c r="Y851" s="243"/>
      <c r="Z851" s="243"/>
      <c r="AA851" s="243"/>
      <c r="AB851" s="243"/>
      <c r="AC851" s="243"/>
      <c r="AD851" s="243"/>
      <c r="AE851" s="243"/>
      <c r="AF851" s="243"/>
      <c r="AG851" s="243"/>
      <c r="AH851" s="243"/>
      <c r="AI851" s="243"/>
      <c r="AJ851" s="243"/>
      <c r="AK851" s="243"/>
    </row>
    <row r="852">
      <c r="A852" s="243"/>
      <c r="B852" s="243"/>
      <c r="C852" s="243"/>
      <c r="D852" s="243"/>
      <c r="E852" s="243"/>
      <c r="F852" s="243"/>
      <c r="G852" s="243"/>
      <c r="H852" s="243"/>
      <c r="I852" s="15"/>
      <c r="J852" s="243"/>
      <c r="K852" s="243"/>
      <c r="L852" s="243"/>
      <c r="M852" s="243"/>
      <c r="N852" s="243"/>
      <c r="O852" s="243"/>
      <c r="P852" s="243"/>
      <c r="Q852" s="243"/>
      <c r="R852" s="243"/>
      <c r="S852" s="243"/>
      <c r="T852" s="243"/>
      <c r="U852" s="243"/>
      <c r="V852" s="243"/>
      <c r="W852" s="274"/>
      <c r="X852" s="243"/>
      <c r="Y852" s="243"/>
      <c r="Z852" s="243"/>
      <c r="AA852" s="243"/>
      <c r="AB852" s="243"/>
      <c r="AC852" s="243"/>
      <c r="AD852" s="243"/>
      <c r="AE852" s="243"/>
      <c r="AF852" s="243"/>
      <c r="AG852" s="243"/>
      <c r="AH852" s="243"/>
      <c r="AI852" s="243"/>
      <c r="AJ852" s="243"/>
      <c r="AK852" s="243"/>
    </row>
    <row r="853">
      <c r="A853" s="243"/>
      <c r="B853" s="243"/>
      <c r="C853" s="243"/>
      <c r="D853" s="243"/>
      <c r="E853" s="243"/>
      <c r="F853" s="243"/>
      <c r="G853" s="243"/>
      <c r="H853" s="243"/>
      <c r="I853" s="15"/>
      <c r="J853" s="243"/>
      <c r="K853" s="243"/>
      <c r="L853" s="243"/>
      <c r="M853" s="243"/>
      <c r="N853" s="243"/>
      <c r="O853" s="243"/>
      <c r="P853" s="243"/>
      <c r="Q853" s="243"/>
      <c r="R853" s="243"/>
      <c r="S853" s="243"/>
      <c r="T853" s="243"/>
      <c r="U853" s="243"/>
      <c r="V853" s="243"/>
      <c r="W853" s="274"/>
      <c r="X853" s="243"/>
      <c r="Y853" s="243"/>
      <c r="Z853" s="243"/>
      <c r="AA853" s="243"/>
      <c r="AB853" s="243"/>
      <c r="AC853" s="243"/>
      <c r="AD853" s="243"/>
      <c r="AE853" s="243"/>
      <c r="AF853" s="243"/>
      <c r="AG853" s="243"/>
      <c r="AH853" s="243"/>
      <c r="AI853" s="243"/>
      <c r="AJ853" s="243"/>
      <c r="AK853" s="243"/>
    </row>
    <row r="854">
      <c r="A854" s="243"/>
      <c r="B854" s="243"/>
      <c r="C854" s="243"/>
      <c r="D854" s="243"/>
      <c r="E854" s="243"/>
      <c r="F854" s="243"/>
      <c r="G854" s="243"/>
      <c r="H854" s="243"/>
      <c r="I854" s="15"/>
      <c r="J854" s="243"/>
      <c r="K854" s="243"/>
      <c r="L854" s="243"/>
      <c r="M854" s="243"/>
      <c r="N854" s="243"/>
      <c r="O854" s="243"/>
      <c r="P854" s="243"/>
      <c r="Q854" s="243"/>
      <c r="R854" s="243"/>
      <c r="S854" s="243"/>
      <c r="T854" s="243"/>
      <c r="U854" s="243"/>
      <c r="V854" s="243"/>
      <c r="W854" s="274"/>
      <c r="X854" s="243"/>
      <c r="Y854" s="243"/>
      <c r="Z854" s="243"/>
      <c r="AA854" s="243"/>
      <c r="AB854" s="243"/>
      <c r="AC854" s="243"/>
      <c r="AD854" s="243"/>
      <c r="AE854" s="243"/>
      <c r="AF854" s="243"/>
      <c r="AG854" s="243"/>
      <c r="AH854" s="243"/>
      <c r="AI854" s="243"/>
      <c r="AJ854" s="243"/>
      <c r="AK854" s="243"/>
    </row>
    <row r="855">
      <c r="A855" s="243"/>
      <c r="B855" s="243"/>
      <c r="C855" s="243"/>
      <c r="D855" s="243"/>
      <c r="E855" s="243"/>
      <c r="F855" s="243"/>
      <c r="G855" s="243"/>
      <c r="H855" s="243"/>
      <c r="I855" s="15"/>
      <c r="J855" s="243"/>
      <c r="K855" s="243"/>
      <c r="L855" s="243"/>
      <c r="M855" s="243"/>
      <c r="N855" s="243"/>
      <c r="O855" s="243"/>
      <c r="P855" s="243"/>
      <c r="Q855" s="243"/>
      <c r="R855" s="243"/>
      <c r="S855" s="243"/>
      <c r="T855" s="243"/>
      <c r="U855" s="243"/>
      <c r="V855" s="243"/>
      <c r="W855" s="274"/>
      <c r="X855" s="243"/>
      <c r="Y855" s="243"/>
      <c r="Z855" s="243"/>
      <c r="AA855" s="243"/>
      <c r="AB855" s="243"/>
      <c r="AC855" s="243"/>
      <c r="AD855" s="243"/>
      <c r="AE855" s="243"/>
      <c r="AF855" s="243"/>
      <c r="AG855" s="243"/>
      <c r="AH855" s="243"/>
      <c r="AI855" s="243"/>
      <c r="AJ855" s="243"/>
      <c r="AK855" s="243"/>
    </row>
    <row r="856">
      <c r="A856" s="243"/>
      <c r="B856" s="243"/>
      <c r="C856" s="243"/>
      <c r="D856" s="243"/>
      <c r="E856" s="243"/>
      <c r="F856" s="243"/>
      <c r="G856" s="243"/>
      <c r="H856" s="243"/>
      <c r="I856" s="15"/>
      <c r="J856" s="243"/>
      <c r="K856" s="243"/>
      <c r="L856" s="243"/>
      <c r="M856" s="243"/>
      <c r="N856" s="243"/>
      <c r="O856" s="243"/>
      <c r="P856" s="243"/>
      <c r="Q856" s="243"/>
      <c r="R856" s="243"/>
      <c r="S856" s="243"/>
      <c r="T856" s="243"/>
      <c r="U856" s="243"/>
      <c r="V856" s="243"/>
      <c r="W856" s="274"/>
      <c r="X856" s="243"/>
      <c r="Y856" s="243"/>
      <c r="Z856" s="243"/>
      <c r="AA856" s="243"/>
      <c r="AB856" s="243"/>
      <c r="AC856" s="243"/>
      <c r="AD856" s="243"/>
      <c r="AE856" s="243"/>
      <c r="AF856" s="243"/>
      <c r="AG856" s="243"/>
      <c r="AH856" s="243"/>
      <c r="AI856" s="243"/>
      <c r="AJ856" s="243"/>
      <c r="AK856" s="243"/>
    </row>
    <row r="857">
      <c r="A857" s="243"/>
      <c r="B857" s="243"/>
      <c r="C857" s="243"/>
      <c r="D857" s="243"/>
      <c r="E857" s="243"/>
      <c r="F857" s="243"/>
      <c r="G857" s="243"/>
      <c r="H857" s="243"/>
      <c r="I857" s="15"/>
      <c r="J857" s="243"/>
      <c r="K857" s="243"/>
      <c r="L857" s="243"/>
      <c r="M857" s="243"/>
      <c r="N857" s="243"/>
      <c r="O857" s="243"/>
      <c r="P857" s="243"/>
      <c r="Q857" s="243"/>
      <c r="R857" s="243"/>
      <c r="S857" s="243"/>
      <c r="T857" s="243"/>
      <c r="U857" s="243"/>
      <c r="V857" s="243"/>
      <c r="W857" s="274"/>
      <c r="X857" s="243"/>
      <c r="Y857" s="243"/>
      <c r="Z857" s="243"/>
      <c r="AA857" s="243"/>
      <c r="AB857" s="243"/>
      <c r="AC857" s="243"/>
      <c r="AD857" s="243"/>
      <c r="AE857" s="243"/>
      <c r="AF857" s="243"/>
      <c r="AG857" s="243"/>
      <c r="AH857" s="243"/>
      <c r="AI857" s="243"/>
      <c r="AJ857" s="243"/>
      <c r="AK857" s="243"/>
    </row>
    <row r="858">
      <c r="A858" s="243"/>
      <c r="B858" s="243"/>
      <c r="C858" s="243"/>
      <c r="D858" s="243"/>
      <c r="E858" s="243"/>
      <c r="F858" s="243"/>
      <c r="G858" s="243"/>
      <c r="H858" s="243"/>
      <c r="I858" s="15"/>
      <c r="J858" s="243"/>
      <c r="K858" s="243"/>
      <c r="L858" s="243"/>
      <c r="M858" s="243"/>
      <c r="N858" s="243"/>
      <c r="O858" s="243"/>
      <c r="P858" s="243"/>
      <c r="Q858" s="243"/>
      <c r="R858" s="243"/>
      <c r="S858" s="243"/>
      <c r="T858" s="243"/>
      <c r="U858" s="243"/>
      <c r="V858" s="243"/>
      <c r="W858" s="274"/>
      <c r="X858" s="243"/>
      <c r="Y858" s="243"/>
      <c r="Z858" s="243"/>
      <c r="AA858" s="243"/>
      <c r="AB858" s="243"/>
      <c r="AC858" s="243"/>
      <c r="AD858" s="243"/>
      <c r="AE858" s="243"/>
      <c r="AF858" s="243"/>
      <c r="AG858" s="243"/>
      <c r="AH858" s="243"/>
      <c r="AI858" s="243"/>
      <c r="AJ858" s="243"/>
      <c r="AK858" s="243"/>
    </row>
    <row r="859">
      <c r="A859" s="243"/>
      <c r="B859" s="243"/>
      <c r="C859" s="243"/>
      <c r="D859" s="243"/>
      <c r="E859" s="243"/>
      <c r="F859" s="243"/>
      <c r="G859" s="243"/>
      <c r="H859" s="243"/>
      <c r="I859" s="15"/>
      <c r="J859" s="243"/>
      <c r="K859" s="243"/>
      <c r="L859" s="243"/>
      <c r="M859" s="243"/>
      <c r="N859" s="243"/>
      <c r="O859" s="243"/>
      <c r="P859" s="243"/>
      <c r="Q859" s="243"/>
      <c r="R859" s="243"/>
      <c r="S859" s="243"/>
      <c r="T859" s="243"/>
      <c r="U859" s="243"/>
      <c r="V859" s="243"/>
      <c r="W859" s="274"/>
      <c r="X859" s="243"/>
      <c r="Y859" s="243"/>
      <c r="Z859" s="243"/>
      <c r="AA859" s="243"/>
      <c r="AB859" s="243"/>
      <c r="AC859" s="243"/>
      <c r="AD859" s="243"/>
      <c r="AE859" s="243"/>
      <c r="AF859" s="243"/>
      <c r="AG859" s="243"/>
      <c r="AH859" s="243"/>
      <c r="AI859" s="243"/>
      <c r="AJ859" s="243"/>
      <c r="AK859" s="243"/>
    </row>
    <row r="860">
      <c r="A860" s="243"/>
      <c r="B860" s="243"/>
      <c r="C860" s="243"/>
      <c r="D860" s="243"/>
      <c r="E860" s="243"/>
      <c r="F860" s="243"/>
      <c r="G860" s="243"/>
      <c r="H860" s="243"/>
      <c r="I860" s="15"/>
      <c r="J860" s="243"/>
      <c r="K860" s="243"/>
      <c r="L860" s="243"/>
      <c r="M860" s="243"/>
      <c r="N860" s="243"/>
      <c r="O860" s="243"/>
      <c r="P860" s="243"/>
      <c r="Q860" s="243"/>
      <c r="R860" s="243"/>
      <c r="S860" s="243"/>
      <c r="T860" s="243"/>
      <c r="U860" s="243"/>
      <c r="V860" s="243"/>
      <c r="W860" s="274"/>
      <c r="X860" s="243"/>
      <c r="Y860" s="243"/>
      <c r="Z860" s="243"/>
      <c r="AA860" s="243"/>
      <c r="AB860" s="243"/>
      <c r="AC860" s="243"/>
      <c r="AD860" s="243"/>
      <c r="AE860" s="243"/>
      <c r="AF860" s="243"/>
      <c r="AG860" s="243"/>
      <c r="AH860" s="243"/>
      <c r="AI860" s="243"/>
      <c r="AJ860" s="243"/>
      <c r="AK860" s="243"/>
    </row>
    <row r="861">
      <c r="A861" s="243"/>
      <c r="B861" s="243"/>
      <c r="C861" s="243"/>
      <c r="D861" s="243"/>
      <c r="E861" s="243"/>
      <c r="F861" s="243"/>
      <c r="G861" s="243"/>
      <c r="H861" s="243"/>
      <c r="I861" s="15"/>
      <c r="J861" s="243"/>
      <c r="K861" s="243"/>
      <c r="L861" s="243"/>
      <c r="M861" s="243"/>
      <c r="N861" s="243"/>
      <c r="O861" s="243"/>
      <c r="P861" s="243"/>
      <c r="Q861" s="243"/>
      <c r="R861" s="243"/>
      <c r="S861" s="243"/>
      <c r="T861" s="243"/>
      <c r="U861" s="243"/>
      <c r="V861" s="243"/>
      <c r="W861" s="274"/>
      <c r="X861" s="243"/>
      <c r="Y861" s="243"/>
      <c r="Z861" s="243"/>
      <c r="AA861" s="243"/>
      <c r="AB861" s="243"/>
      <c r="AC861" s="243"/>
      <c r="AD861" s="243"/>
      <c r="AE861" s="243"/>
      <c r="AF861" s="243"/>
      <c r="AG861" s="243"/>
      <c r="AH861" s="243"/>
      <c r="AI861" s="243"/>
      <c r="AJ861" s="243"/>
      <c r="AK861" s="243"/>
    </row>
    <row r="862">
      <c r="A862" s="243"/>
      <c r="B862" s="243"/>
      <c r="C862" s="243"/>
      <c r="D862" s="243"/>
      <c r="E862" s="243"/>
      <c r="F862" s="243"/>
      <c r="G862" s="243"/>
      <c r="H862" s="243"/>
      <c r="I862" s="15"/>
      <c r="J862" s="243"/>
      <c r="K862" s="243"/>
      <c r="L862" s="243"/>
      <c r="M862" s="243"/>
      <c r="N862" s="243"/>
      <c r="O862" s="243"/>
      <c r="P862" s="243"/>
      <c r="Q862" s="243"/>
      <c r="R862" s="243"/>
      <c r="S862" s="243"/>
      <c r="T862" s="243"/>
      <c r="U862" s="243"/>
      <c r="V862" s="243"/>
      <c r="W862" s="274"/>
      <c r="X862" s="243"/>
      <c r="Y862" s="243"/>
      <c r="Z862" s="243"/>
      <c r="AA862" s="243"/>
      <c r="AB862" s="243"/>
      <c r="AC862" s="243"/>
      <c r="AD862" s="243"/>
      <c r="AE862" s="243"/>
      <c r="AF862" s="243"/>
      <c r="AG862" s="243"/>
      <c r="AH862" s="243"/>
      <c r="AI862" s="243"/>
      <c r="AJ862" s="243"/>
      <c r="AK862" s="243"/>
    </row>
    <row r="863">
      <c r="A863" s="243"/>
      <c r="B863" s="243"/>
      <c r="C863" s="243"/>
      <c r="D863" s="243"/>
      <c r="E863" s="243"/>
      <c r="F863" s="243"/>
      <c r="G863" s="243"/>
      <c r="H863" s="243"/>
      <c r="I863" s="15"/>
      <c r="J863" s="243"/>
      <c r="K863" s="243"/>
      <c r="L863" s="243"/>
      <c r="M863" s="243"/>
      <c r="N863" s="243"/>
      <c r="O863" s="243"/>
      <c r="P863" s="243"/>
      <c r="Q863" s="243"/>
      <c r="R863" s="243"/>
      <c r="S863" s="243"/>
      <c r="T863" s="243"/>
      <c r="U863" s="243"/>
      <c r="V863" s="243"/>
      <c r="W863" s="274"/>
      <c r="X863" s="243"/>
      <c r="Y863" s="243"/>
      <c r="Z863" s="243"/>
      <c r="AA863" s="243"/>
      <c r="AB863" s="243"/>
      <c r="AC863" s="243"/>
      <c r="AD863" s="243"/>
      <c r="AE863" s="243"/>
      <c r="AF863" s="243"/>
      <c r="AG863" s="243"/>
      <c r="AH863" s="243"/>
      <c r="AI863" s="243"/>
      <c r="AJ863" s="243"/>
      <c r="AK863" s="243"/>
    </row>
    <row r="864">
      <c r="A864" s="243"/>
      <c r="B864" s="243"/>
      <c r="C864" s="243"/>
      <c r="D864" s="243"/>
      <c r="E864" s="243"/>
      <c r="F864" s="243"/>
      <c r="G864" s="243"/>
      <c r="H864" s="243"/>
      <c r="I864" s="15"/>
      <c r="J864" s="243"/>
      <c r="K864" s="243"/>
      <c r="L864" s="243"/>
      <c r="M864" s="243"/>
      <c r="N864" s="243"/>
      <c r="O864" s="243"/>
      <c r="P864" s="243"/>
      <c r="Q864" s="243"/>
      <c r="R864" s="243"/>
      <c r="S864" s="243"/>
      <c r="T864" s="243"/>
      <c r="U864" s="243"/>
      <c r="V864" s="243"/>
      <c r="W864" s="274"/>
      <c r="X864" s="243"/>
      <c r="Y864" s="243"/>
      <c r="Z864" s="243"/>
      <c r="AA864" s="243"/>
      <c r="AB864" s="243"/>
      <c r="AC864" s="243"/>
      <c r="AD864" s="243"/>
      <c r="AE864" s="243"/>
      <c r="AF864" s="243"/>
      <c r="AG864" s="243"/>
      <c r="AH864" s="243"/>
      <c r="AI864" s="243"/>
      <c r="AJ864" s="243"/>
      <c r="AK864" s="243"/>
    </row>
    <row r="865">
      <c r="A865" s="243"/>
      <c r="B865" s="243"/>
      <c r="C865" s="243"/>
      <c r="D865" s="243"/>
      <c r="E865" s="243"/>
      <c r="F865" s="243"/>
      <c r="G865" s="243"/>
      <c r="H865" s="243"/>
      <c r="I865" s="15"/>
      <c r="J865" s="243"/>
      <c r="K865" s="243"/>
      <c r="L865" s="243"/>
      <c r="M865" s="243"/>
      <c r="N865" s="243"/>
      <c r="O865" s="243"/>
      <c r="P865" s="243"/>
      <c r="Q865" s="243"/>
      <c r="R865" s="243"/>
      <c r="S865" s="243"/>
      <c r="T865" s="243"/>
      <c r="U865" s="243"/>
      <c r="V865" s="243"/>
      <c r="W865" s="274"/>
      <c r="X865" s="243"/>
      <c r="Y865" s="243"/>
      <c r="Z865" s="243"/>
      <c r="AA865" s="243"/>
      <c r="AB865" s="243"/>
      <c r="AC865" s="243"/>
      <c r="AD865" s="243"/>
      <c r="AE865" s="243"/>
      <c r="AF865" s="243"/>
      <c r="AG865" s="243"/>
      <c r="AH865" s="243"/>
      <c r="AI865" s="243"/>
      <c r="AJ865" s="243"/>
      <c r="AK865" s="243"/>
    </row>
    <row r="866">
      <c r="A866" s="243"/>
      <c r="B866" s="243"/>
      <c r="C866" s="243"/>
      <c r="D866" s="243"/>
      <c r="E866" s="243"/>
      <c r="F866" s="243"/>
      <c r="G866" s="243"/>
      <c r="H866" s="243"/>
      <c r="I866" s="15"/>
      <c r="J866" s="243"/>
      <c r="K866" s="243"/>
      <c r="L866" s="243"/>
      <c r="M866" s="243"/>
      <c r="N866" s="243"/>
      <c r="O866" s="243"/>
      <c r="P866" s="243"/>
      <c r="Q866" s="243"/>
      <c r="R866" s="243"/>
      <c r="S866" s="243"/>
      <c r="T866" s="243"/>
      <c r="U866" s="243"/>
      <c r="V866" s="243"/>
      <c r="W866" s="274"/>
      <c r="X866" s="243"/>
      <c r="Y866" s="243"/>
      <c r="Z866" s="243"/>
      <c r="AA866" s="243"/>
      <c r="AB866" s="243"/>
      <c r="AC866" s="243"/>
      <c r="AD866" s="243"/>
      <c r="AE866" s="243"/>
      <c r="AF866" s="243"/>
      <c r="AG866" s="243"/>
      <c r="AH866" s="243"/>
      <c r="AI866" s="243"/>
      <c r="AJ866" s="243"/>
      <c r="AK866" s="243"/>
    </row>
    <row r="867">
      <c r="A867" s="243"/>
      <c r="B867" s="243"/>
      <c r="C867" s="243"/>
      <c r="D867" s="243"/>
      <c r="E867" s="243"/>
      <c r="F867" s="243"/>
      <c r="G867" s="243"/>
      <c r="H867" s="243"/>
      <c r="I867" s="15"/>
      <c r="J867" s="243"/>
      <c r="K867" s="243"/>
      <c r="L867" s="243"/>
      <c r="M867" s="243"/>
      <c r="N867" s="243"/>
      <c r="O867" s="243"/>
      <c r="P867" s="243"/>
      <c r="Q867" s="243"/>
      <c r="R867" s="243"/>
      <c r="S867" s="243"/>
      <c r="T867" s="243"/>
      <c r="U867" s="243"/>
      <c r="V867" s="243"/>
      <c r="W867" s="274"/>
      <c r="X867" s="243"/>
      <c r="Y867" s="243"/>
      <c r="Z867" s="243"/>
      <c r="AA867" s="243"/>
      <c r="AB867" s="243"/>
      <c r="AC867" s="243"/>
      <c r="AD867" s="243"/>
      <c r="AE867" s="243"/>
      <c r="AF867" s="243"/>
      <c r="AG867" s="243"/>
      <c r="AH867" s="243"/>
      <c r="AI867" s="243"/>
      <c r="AJ867" s="243"/>
      <c r="AK867" s="243"/>
    </row>
    <row r="868">
      <c r="A868" s="243"/>
      <c r="B868" s="243"/>
      <c r="C868" s="243"/>
      <c r="D868" s="243"/>
      <c r="E868" s="243"/>
      <c r="F868" s="243"/>
      <c r="G868" s="243"/>
      <c r="H868" s="243"/>
      <c r="I868" s="15"/>
      <c r="J868" s="243"/>
      <c r="K868" s="243"/>
      <c r="L868" s="243"/>
      <c r="M868" s="243"/>
      <c r="N868" s="243"/>
      <c r="O868" s="243"/>
      <c r="P868" s="243"/>
      <c r="Q868" s="243"/>
      <c r="R868" s="243"/>
      <c r="S868" s="243"/>
      <c r="T868" s="243"/>
      <c r="U868" s="243"/>
      <c r="V868" s="243"/>
      <c r="W868" s="274"/>
      <c r="X868" s="243"/>
      <c r="Y868" s="243"/>
      <c r="Z868" s="243"/>
      <c r="AA868" s="243"/>
      <c r="AB868" s="243"/>
      <c r="AC868" s="243"/>
      <c r="AD868" s="243"/>
      <c r="AE868" s="243"/>
      <c r="AF868" s="243"/>
      <c r="AG868" s="243"/>
      <c r="AH868" s="243"/>
      <c r="AI868" s="243"/>
      <c r="AJ868" s="243"/>
      <c r="AK868" s="243"/>
    </row>
    <row r="869">
      <c r="A869" s="243"/>
      <c r="B869" s="243"/>
      <c r="C869" s="243"/>
      <c r="D869" s="243"/>
      <c r="E869" s="243"/>
      <c r="F869" s="243"/>
      <c r="G869" s="243"/>
      <c r="H869" s="243"/>
      <c r="I869" s="15"/>
      <c r="J869" s="243"/>
      <c r="K869" s="243"/>
      <c r="L869" s="243"/>
      <c r="M869" s="243"/>
      <c r="N869" s="243"/>
      <c r="O869" s="243"/>
      <c r="P869" s="243"/>
      <c r="Q869" s="243"/>
      <c r="R869" s="243"/>
      <c r="S869" s="243"/>
      <c r="T869" s="243"/>
      <c r="U869" s="243"/>
      <c r="V869" s="243"/>
      <c r="W869" s="274"/>
      <c r="X869" s="243"/>
      <c r="Y869" s="243"/>
      <c r="Z869" s="243"/>
      <c r="AA869" s="243"/>
      <c r="AB869" s="243"/>
      <c r="AC869" s="243"/>
      <c r="AD869" s="243"/>
      <c r="AE869" s="243"/>
      <c r="AF869" s="243"/>
      <c r="AG869" s="243"/>
      <c r="AH869" s="243"/>
      <c r="AI869" s="243"/>
      <c r="AJ869" s="243"/>
      <c r="AK869" s="243"/>
    </row>
    <row r="870">
      <c r="A870" s="243"/>
      <c r="B870" s="243"/>
      <c r="C870" s="243"/>
      <c r="D870" s="243"/>
      <c r="E870" s="243"/>
      <c r="F870" s="243"/>
      <c r="G870" s="243"/>
      <c r="H870" s="243"/>
      <c r="I870" s="15"/>
      <c r="J870" s="243"/>
      <c r="K870" s="243"/>
      <c r="L870" s="243"/>
      <c r="M870" s="243"/>
      <c r="N870" s="243"/>
      <c r="O870" s="243"/>
      <c r="P870" s="243"/>
      <c r="Q870" s="243"/>
      <c r="R870" s="243"/>
      <c r="S870" s="243"/>
      <c r="T870" s="243"/>
      <c r="U870" s="243"/>
      <c r="V870" s="243"/>
      <c r="W870" s="274"/>
      <c r="X870" s="243"/>
      <c r="Y870" s="243"/>
      <c r="Z870" s="243"/>
      <c r="AA870" s="243"/>
      <c r="AB870" s="243"/>
      <c r="AC870" s="243"/>
      <c r="AD870" s="243"/>
      <c r="AE870" s="243"/>
      <c r="AF870" s="243"/>
      <c r="AG870" s="243"/>
      <c r="AH870" s="243"/>
      <c r="AI870" s="243"/>
      <c r="AJ870" s="243"/>
      <c r="AK870" s="243"/>
    </row>
    <row r="871">
      <c r="A871" s="243"/>
      <c r="B871" s="243"/>
      <c r="C871" s="243"/>
      <c r="D871" s="243"/>
      <c r="E871" s="243"/>
      <c r="F871" s="243"/>
      <c r="G871" s="243"/>
      <c r="H871" s="243"/>
      <c r="I871" s="15"/>
      <c r="J871" s="243"/>
      <c r="K871" s="243"/>
      <c r="L871" s="243"/>
      <c r="M871" s="243"/>
      <c r="N871" s="243"/>
      <c r="O871" s="243"/>
      <c r="P871" s="243"/>
      <c r="Q871" s="243"/>
      <c r="R871" s="243"/>
      <c r="S871" s="243"/>
      <c r="T871" s="243"/>
      <c r="U871" s="243"/>
      <c r="V871" s="243"/>
      <c r="W871" s="274"/>
      <c r="X871" s="243"/>
      <c r="Y871" s="243"/>
      <c r="Z871" s="243"/>
      <c r="AA871" s="243"/>
      <c r="AB871" s="243"/>
      <c r="AC871" s="243"/>
      <c r="AD871" s="243"/>
      <c r="AE871" s="243"/>
      <c r="AF871" s="243"/>
      <c r="AG871" s="243"/>
      <c r="AH871" s="243"/>
      <c r="AI871" s="243"/>
      <c r="AJ871" s="243"/>
      <c r="AK871" s="243"/>
    </row>
    <row r="872">
      <c r="A872" s="243"/>
      <c r="B872" s="243"/>
      <c r="C872" s="243"/>
      <c r="D872" s="243"/>
      <c r="E872" s="243"/>
      <c r="F872" s="243"/>
      <c r="G872" s="243"/>
      <c r="H872" s="243"/>
      <c r="I872" s="15"/>
      <c r="J872" s="243"/>
      <c r="K872" s="243"/>
      <c r="L872" s="243"/>
      <c r="M872" s="243"/>
      <c r="N872" s="243"/>
      <c r="O872" s="243"/>
      <c r="P872" s="243"/>
      <c r="Q872" s="243"/>
      <c r="R872" s="243"/>
      <c r="S872" s="243"/>
      <c r="T872" s="243"/>
      <c r="U872" s="243"/>
      <c r="V872" s="243"/>
      <c r="W872" s="274"/>
      <c r="X872" s="243"/>
      <c r="Y872" s="243"/>
      <c r="Z872" s="243"/>
      <c r="AA872" s="243"/>
      <c r="AB872" s="243"/>
      <c r="AC872" s="243"/>
      <c r="AD872" s="243"/>
      <c r="AE872" s="243"/>
      <c r="AF872" s="243"/>
      <c r="AG872" s="243"/>
      <c r="AH872" s="243"/>
      <c r="AI872" s="243"/>
      <c r="AJ872" s="243"/>
      <c r="AK872" s="243"/>
    </row>
    <row r="873">
      <c r="A873" s="243"/>
      <c r="B873" s="243"/>
      <c r="C873" s="243"/>
      <c r="D873" s="243"/>
      <c r="E873" s="243"/>
      <c r="F873" s="243"/>
      <c r="G873" s="243"/>
      <c r="H873" s="243"/>
      <c r="I873" s="15"/>
      <c r="J873" s="243"/>
      <c r="K873" s="243"/>
      <c r="L873" s="243"/>
      <c r="M873" s="243"/>
      <c r="N873" s="243"/>
      <c r="O873" s="243"/>
      <c r="P873" s="243"/>
      <c r="Q873" s="243"/>
      <c r="R873" s="243"/>
      <c r="S873" s="243"/>
      <c r="T873" s="243"/>
      <c r="U873" s="243"/>
      <c r="V873" s="243"/>
      <c r="W873" s="274"/>
      <c r="X873" s="243"/>
      <c r="Y873" s="243"/>
      <c r="Z873" s="243"/>
      <c r="AA873" s="243"/>
      <c r="AB873" s="243"/>
      <c r="AC873" s="243"/>
      <c r="AD873" s="243"/>
      <c r="AE873" s="243"/>
      <c r="AF873" s="243"/>
      <c r="AG873" s="243"/>
      <c r="AH873" s="243"/>
      <c r="AI873" s="243"/>
      <c r="AJ873" s="243"/>
      <c r="AK873" s="243"/>
    </row>
    <row r="874">
      <c r="A874" s="243"/>
      <c r="B874" s="243"/>
      <c r="C874" s="243"/>
      <c r="D874" s="243"/>
      <c r="E874" s="243"/>
      <c r="F874" s="243"/>
      <c r="G874" s="243"/>
      <c r="H874" s="243"/>
      <c r="I874" s="15"/>
      <c r="J874" s="243"/>
      <c r="K874" s="243"/>
      <c r="L874" s="243"/>
      <c r="M874" s="243"/>
      <c r="N874" s="243"/>
      <c r="O874" s="243"/>
      <c r="P874" s="243"/>
      <c r="Q874" s="243"/>
      <c r="R874" s="243"/>
      <c r="S874" s="243"/>
      <c r="T874" s="243"/>
      <c r="U874" s="243"/>
      <c r="V874" s="243"/>
      <c r="W874" s="274"/>
      <c r="X874" s="243"/>
      <c r="Y874" s="243"/>
      <c r="Z874" s="243"/>
      <c r="AA874" s="243"/>
      <c r="AB874" s="243"/>
      <c r="AC874" s="243"/>
      <c r="AD874" s="243"/>
      <c r="AE874" s="243"/>
      <c r="AF874" s="243"/>
      <c r="AG874" s="243"/>
      <c r="AH874" s="243"/>
      <c r="AI874" s="243"/>
      <c r="AJ874" s="243"/>
      <c r="AK874" s="243"/>
    </row>
    <row r="875">
      <c r="A875" s="243"/>
      <c r="B875" s="243"/>
      <c r="C875" s="243"/>
      <c r="D875" s="243"/>
      <c r="E875" s="243"/>
      <c r="F875" s="243"/>
      <c r="G875" s="243"/>
      <c r="H875" s="243"/>
      <c r="I875" s="15"/>
      <c r="J875" s="243"/>
      <c r="K875" s="243"/>
      <c r="L875" s="243"/>
      <c r="M875" s="243"/>
      <c r="N875" s="243"/>
      <c r="O875" s="243"/>
      <c r="P875" s="243"/>
      <c r="Q875" s="243"/>
      <c r="R875" s="243"/>
      <c r="S875" s="243"/>
      <c r="T875" s="243"/>
      <c r="U875" s="243"/>
      <c r="V875" s="243"/>
      <c r="W875" s="274"/>
      <c r="X875" s="243"/>
      <c r="Y875" s="243"/>
      <c r="Z875" s="243"/>
      <c r="AA875" s="243"/>
      <c r="AB875" s="243"/>
      <c r="AC875" s="243"/>
      <c r="AD875" s="243"/>
      <c r="AE875" s="243"/>
      <c r="AF875" s="243"/>
      <c r="AG875" s="243"/>
      <c r="AH875" s="243"/>
      <c r="AI875" s="243"/>
      <c r="AJ875" s="243"/>
      <c r="AK875" s="243"/>
    </row>
    <row r="876">
      <c r="A876" s="243"/>
      <c r="B876" s="243"/>
      <c r="C876" s="243"/>
      <c r="D876" s="243"/>
      <c r="E876" s="243"/>
      <c r="F876" s="243"/>
      <c r="G876" s="243"/>
      <c r="H876" s="243"/>
      <c r="I876" s="15"/>
      <c r="J876" s="243"/>
      <c r="K876" s="243"/>
      <c r="L876" s="243"/>
      <c r="M876" s="243"/>
      <c r="N876" s="243"/>
      <c r="O876" s="243"/>
      <c r="P876" s="243"/>
      <c r="Q876" s="243"/>
      <c r="R876" s="243"/>
      <c r="S876" s="243"/>
      <c r="T876" s="243"/>
      <c r="U876" s="243"/>
      <c r="V876" s="243"/>
      <c r="W876" s="274"/>
      <c r="X876" s="243"/>
      <c r="Y876" s="243"/>
      <c r="Z876" s="243"/>
      <c r="AA876" s="243"/>
      <c r="AB876" s="243"/>
      <c r="AC876" s="243"/>
      <c r="AD876" s="243"/>
      <c r="AE876" s="243"/>
      <c r="AF876" s="243"/>
      <c r="AG876" s="243"/>
      <c r="AH876" s="243"/>
      <c r="AI876" s="243"/>
      <c r="AJ876" s="243"/>
      <c r="AK876" s="243"/>
    </row>
    <row r="877">
      <c r="A877" s="243"/>
      <c r="B877" s="243"/>
      <c r="C877" s="243"/>
      <c r="D877" s="243"/>
      <c r="E877" s="243"/>
      <c r="F877" s="243"/>
      <c r="G877" s="243"/>
      <c r="H877" s="243"/>
      <c r="I877" s="15"/>
      <c r="J877" s="243"/>
      <c r="K877" s="243"/>
      <c r="L877" s="243"/>
      <c r="M877" s="243"/>
      <c r="N877" s="243"/>
      <c r="O877" s="243"/>
      <c r="P877" s="243"/>
      <c r="Q877" s="243"/>
      <c r="R877" s="243"/>
      <c r="S877" s="243"/>
      <c r="T877" s="243"/>
      <c r="U877" s="243"/>
      <c r="V877" s="243"/>
      <c r="W877" s="274"/>
      <c r="X877" s="243"/>
      <c r="Y877" s="243"/>
      <c r="Z877" s="243"/>
      <c r="AA877" s="243"/>
      <c r="AB877" s="243"/>
      <c r="AC877" s="243"/>
      <c r="AD877" s="243"/>
      <c r="AE877" s="243"/>
      <c r="AF877" s="243"/>
      <c r="AG877" s="243"/>
      <c r="AH877" s="243"/>
      <c r="AI877" s="243"/>
      <c r="AJ877" s="243"/>
      <c r="AK877" s="243"/>
    </row>
    <row r="878">
      <c r="A878" s="243"/>
      <c r="B878" s="243"/>
      <c r="C878" s="243"/>
      <c r="D878" s="243"/>
      <c r="E878" s="243"/>
      <c r="F878" s="243"/>
      <c r="G878" s="243"/>
      <c r="H878" s="243"/>
      <c r="I878" s="15"/>
      <c r="J878" s="243"/>
      <c r="K878" s="243"/>
      <c r="L878" s="243"/>
      <c r="M878" s="243"/>
      <c r="N878" s="243"/>
      <c r="O878" s="243"/>
      <c r="P878" s="243"/>
      <c r="Q878" s="243"/>
      <c r="R878" s="243"/>
      <c r="S878" s="243"/>
      <c r="T878" s="243"/>
      <c r="U878" s="243"/>
      <c r="V878" s="243"/>
      <c r="W878" s="274"/>
      <c r="X878" s="243"/>
      <c r="Y878" s="243"/>
      <c r="Z878" s="243"/>
      <c r="AA878" s="243"/>
      <c r="AB878" s="243"/>
      <c r="AC878" s="243"/>
      <c r="AD878" s="243"/>
      <c r="AE878" s="243"/>
      <c r="AF878" s="243"/>
      <c r="AG878" s="243"/>
      <c r="AH878" s="243"/>
      <c r="AI878" s="243"/>
      <c r="AJ878" s="243"/>
      <c r="AK878" s="243"/>
    </row>
    <row r="879">
      <c r="A879" s="243"/>
      <c r="B879" s="243"/>
      <c r="C879" s="243"/>
      <c r="D879" s="243"/>
      <c r="E879" s="243"/>
      <c r="F879" s="243"/>
      <c r="G879" s="243"/>
      <c r="H879" s="243"/>
      <c r="I879" s="15"/>
      <c r="J879" s="243"/>
      <c r="K879" s="243"/>
      <c r="L879" s="243"/>
      <c r="M879" s="243"/>
      <c r="N879" s="243"/>
      <c r="O879" s="243"/>
      <c r="P879" s="243"/>
      <c r="Q879" s="243"/>
      <c r="R879" s="243"/>
      <c r="S879" s="243"/>
      <c r="T879" s="243"/>
      <c r="U879" s="243"/>
      <c r="V879" s="243"/>
      <c r="W879" s="274"/>
      <c r="X879" s="243"/>
      <c r="Y879" s="243"/>
      <c r="Z879" s="243"/>
      <c r="AA879" s="243"/>
      <c r="AB879" s="243"/>
      <c r="AC879" s="243"/>
      <c r="AD879" s="243"/>
      <c r="AE879" s="243"/>
      <c r="AF879" s="243"/>
      <c r="AG879" s="243"/>
      <c r="AH879" s="243"/>
      <c r="AI879" s="243"/>
      <c r="AJ879" s="243"/>
      <c r="AK879" s="243"/>
    </row>
    <row r="880">
      <c r="A880" s="243"/>
      <c r="B880" s="243"/>
      <c r="C880" s="243"/>
      <c r="D880" s="243"/>
      <c r="E880" s="243"/>
      <c r="F880" s="243"/>
      <c r="G880" s="243"/>
      <c r="H880" s="243"/>
      <c r="I880" s="15"/>
      <c r="J880" s="243"/>
      <c r="K880" s="243"/>
      <c r="L880" s="243"/>
      <c r="M880" s="243"/>
      <c r="N880" s="243"/>
      <c r="O880" s="243"/>
      <c r="P880" s="243"/>
      <c r="Q880" s="243"/>
      <c r="R880" s="243"/>
      <c r="S880" s="243"/>
      <c r="T880" s="243"/>
      <c r="U880" s="243"/>
      <c r="V880" s="243"/>
      <c r="W880" s="274"/>
      <c r="X880" s="243"/>
      <c r="Y880" s="243"/>
      <c r="Z880" s="243"/>
      <c r="AA880" s="243"/>
      <c r="AB880" s="243"/>
      <c r="AC880" s="243"/>
      <c r="AD880" s="243"/>
      <c r="AE880" s="243"/>
      <c r="AF880" s="243"/>
      <c r="AG880" s="243"/>
      <c r="AH880" s="243"/>
      <c r="AI880" s="243"/>
      <c r="AJ880" s="243"/>
      <c r="AK880" s="243"/>
    </row>
    <row r="881">
      <c r="A881" s="243"/>
      <c r="B881" s="243"/>
      <c r="C881" s="243"/>
      <c r="D881" s="243"/>
      <c r="E881" s="243"/>
      <c r="F881" s="243"/>
      <c r="G881" s="243"/>
      <c r="H881" s="243"/>
      <c r="I881" s="15"/>
      <c r="J881" s="243"/>
      <c r="K881" s="243"/>
      <c r="L881" s="243"/>
      <c r="M881" s="243"/>
      <c r="N881" s="243"/>
      <c r="O881" s="243"/>
      <c r="P881" s="243"/>
      <c r="Q881" s="243"/>
      <c r="R881" s="243"/>
      <c r="S881" s="243"/>
      <c r="T881" s="243"/>
      <c r="U881" s="243"/>
      <c r="V881" s="243"/>
      <c r="W881" s="274"/>
      <c r="X881" s="243"/>
      <c r="Y881" s="243"/>
      <c r="Z881" s="243"/>
      <c r="AA881" s="243"/>
      <c r="AB881" s="243"/>
      <c r="AC881" s="243"/>
      <c r="AD881" s="243"/>
      <c r="AE881" s="243"/>
      <c r="AF881" s="243"/>
      <c r="AG881" s="243"/>
      <c r="AH881" s="243"/>
      <c r="AI881" s="243"/>
      <c r="AJ881" s="243"/>
      <c r="AK881" s="243"/>
    </row>
    <row r="882">
      <c r="A882" s="243"/>
      <c r="B882" s="243"/>
      <c r="C882" s="243"/>
      <c r="D882" s="243"/>
      <c r="E882" s="243"/>
      <c r="F882" s="243"/>
      <c r="G882" s="243"/>
      <c r="H882" s="243"/>
      <c r="I882" s="15"/>
      <c r="J882" s="243"/>
      <c r="K882" s="243"/>
      <c r="L882" s="243"/>
      <c r="M882" s="243"/>
      <c r="N882" s="243"/>
      <c r="O882" s="243"/>
      <c r="P882" s="243"/>
      <c r="Q882" s="243"/>
      <c r="R882" s="243"/>
      <c r="S882" s="243"/>
      <c r="T882" s="243"/>
      <c r="U882" s="243"/>
      <c r="V882" s="243"/>
      <c r="W882" s="274"/>
      <c r="X882" s="243"/>
      <c r="Y882" s="243"/>
      <c r="Z882" s="243"/>
      <c r="AA882" s="243"/>
      <c r="AB882" s="243"/>
      <c r="AC882" s="243"/>
      <c r="AD882" s="243"/>
      <c r="AE882" s="243"/>
      <c r="AF882" s="243"/>
      <c r="AG882" s="243"/>
      <c r="AH882" s="243"/>
      <c r="AI882" s="243"/>
      <c r="AJ882" s="243"/>
      <c r="AK882" s="243"/>
    </row>
    <row r="883">
      <c r="A883" s="243"/>
      <c r="B883" s="243"/>
      <c r="C883" s="243"/>
      <c r="D883" s="243"/>
      <c r="E883" s="243"/>
      <c r="F883" s="243"/>
      <c r="G883" s="243"/>
      <c r="H883" s="243"/>
      <c r="I883" s="15"/>
      <c r="J883" s="243"/>
      <c r="K883" s="243"/>
      <c r="L883" s="243"/>
      <c r="M883" s="243"/>
      <c r="N883" s="243"/>
      <c r="O883" s="243"/>
      <c r="P883" s="243"/>
      <c r="Q883" s="243"/>
      <c r="R883" s="243"/>
      <c r="S883" s="243"/>
      <c r="T883" s="243"/>
      <c r="U883" s="243"/>
      <c r="V883" s="243"/>
      <c r="W883" s="274"/>
      <c r="X883" s="243"/>
      <c r="Y883" s="243"/>
      <c r="Z883" s="243"/>
      <c r="AA883" s="243"/>
      <c r="AB883" s="243"/>
      <c r="AC883" s="243"/>
      <c r="AD883" s="243"/>
      <c r="AE883" s="243"/>
      <c r="AF883" s="243"/>
      <c r="AG883" s="243"/>
      <c r="AH883" s="243"/>
      <c r="AI883" s="243"/>
      <c r="AJ883" s="243"/>
      <c r="AK883" s="243"/>
    </row>
    <row r="884">
      <c r="A884" s="243"/>
      <c r="B884" s="243"/>
      <c r="C884" s="243"/>
      <c r="D884" s="243"/>
      <c r="E884" s="243"/>
      <c r="F884" s="243"/>
      <c r="G884" s="243"/>
      <c r="H884" s="243"/>
      <c r="I884" s="15"/>
      <c r="J884" s="243"/>
      <c r="K884" s="243"/>
      <c r="L884" s="243"/>
      <c r="M884" s="243"/>
      <c r="N884" s="243"/>
      <c r="O884" s="243"/>
      <c r="P884" s="243"/>
      <c r="Q884" s="243"/>
      <c r="R884" s="243"/>
      <c r="S884" s="243"/>
      <c r="T884" s="243"/>
      <c r="U884" s="243"/>
      <c r="V884" s="243"/>
      <c r="W884" s="274"/>
      <c r="X884" s="243"/>
      <c r="Y884" s="243"/>
      <c r="Z884" s="243"/>
      <c r="AA884" s="243"/>
      <c r="AB884" s="243"/>
      <c r="AC884" s="243"/>
      <c r="AD884" s="243"/>
      <c r="AE884" s="243"/>
      <c r="AF884" s="243"/>
      <c r="AG884" s="243"/>
      <c r="AH884" s="243"/>
      <c r="AI884" s="243"/>
      <c r="AJ884" s="243"/>
      <c r="AK884" s="243"/>
    </row>
    <row r="885">
      <c r="A885" s="243"/>
      <c r="B885" s="243"/>
      <c r="C885" s="243"/>
      <c r="D885" s="243"/>
      <c r="E885" s="243"/>
      <c r="F885" s="243"/>
      <c r="G885" s="243"/>
      <c r="H885" s="243"/>
      <c r="I885" s="15"/>
      <c r="J885" s="243"/>
      <c r="K885" s="243"/>
      <c r="L885" s="243"/>
      <c r="M885" s="243"/>
      <c r="N885" s="243"/>
      <c r="O885" s="243"/>
      <c r="P885" s="243"/>
      <c r="Q885" s="243"/>
      <c r="R885" s="243"/>
      <c r="S885" s="243"/>
      <c r="T885" s="243"/>
      <c r="U885" s="243"/>
      <c r="V885" s="243"/>
      <c r="W885" s="274"/>
      <c r="X885" s="243"/>
      <c r="Y885" s="243"/>
      <c r="Z885" s="243"/>
      <c r="AA885" s="243"/>
      <c r="AB885" s="243"/>
      <c r="AC885" s="243"/>
      <c r="AD885" s="243"/>
      <c r="AE885" s="243"/>
      <c r="AF885" s="243"/>
      <c r="AG885" s="243"/>
      <c r="AH885" s="243"/>
      <c r="AI885" s="243"/>
      <c r="AJ885" s="243"/>
      <c r="AK885" s="243"/>
    </row>
    <row r="886">
      <c r="A886" s="243"/>
      <c r="B886" s="243"/>
      <c r="C886" s="243"/>
      <c r="D886" s="243"/>
      <c r="E886" s="243"/>
      <c r="F886" s="243"/>
      <c r="G886" s="243"/>
      <c r="H886" s="243"/>
      <c r="I886" s="15"/>
      <c r="J886" s="243"/>
      <c r="K886" s="243"/>
      <c r="L886" s="243"/>
      <c r="M886" s="243"/>
      <c r="N886" s="243"/>
      <c r="O886" s="243"/>
      <c r="P886" s="243"/>
      <c r="Q886" s="243"/>
      <c r="R886" s="243"/>
      <c r="S886" s="243"/>
      <c r="T886" s="243"/>
      <c r="U886" s="243"/>
      <c r="V886" s="243"/>
      <c r="W886" s="274"/>
      <c r="X886" s="243"/>
      <c r="Y886" s="243"/>
      <c r="Z886" s="243"/>
      <c r="AA886" s="243"/>
      <c r="AB886" s="243"/>
      <c r="AC886" s="243"/>
      <c r="AD886" s="243"/>
      <c r="AE886" s="243"/>
      <c r="AF886" s="243"/>
      <c r="AG886" s="243"/>
      <c r="AH886" s="243"/>
      <c r="AI886" s="243"/>
      <c r="AJ886" s="243"/>
      <c r="AK886" s="243"/>
    </row>
    <row r="887">
      <c r="A887" s="243"/>
      <c r="B887" s="243"/>
      <c r="C887" s="243"/>
      <c r="D887" s="243"/>
      <c r="E887" s="243"/>
      <c r="F887" s="243"/>
      <c r="G887" s="243"/>
      <c r="H887" s="243"/>
      <c r="I887" s="15"/>
      <c r="J887" s="243"/>
      <c r="K887" s="243"/>
      <c r="L887" s="243"/>
      <c r="M887" s="243"/>
      <c r="N887" s="243"/>
      <c r="O887" s="243"/>
      <c r="P887" s="243"/>
      <c r="Q887" s="243"/>
      <c r="R887" s="243"/>
      <c r="S887" s="243"/>
      <c r="T887" s="243"/>
      <c r="U887" s="243"/>
      <c r="V887" s="243"/>
      <c r="W887" s="274"/>
      <c r="X887" s="243"/>
      <c r="Y887" s="243"/>
      <c r="Z887" s="243"/>
      <c r="AA887" s="243"/>
      <c r="AB887" s="243"/>
      <c r="AC887" s="243"/>
      <c r="AD887" s="243"/>
      <c r="AE887" s="243"/>
      <c r="AF887" s="243"/>
      <c r="AG887" s="243"/>
      <c r="AH887" s="243"/>
      <c r="AI887" s="243"/>
      <c r="AJ887" s="243"/>
      <c r="AK887" s="243"/>
    </row>
    <row r="888">
      <c r="A888" s="243"/>
      <c r="B888" s="243"/>
      <c r="C888" s="243"/>
      <c r="D888" s="243"/>
      <c r="E888" s="243"/>
      <c r="F888" s="243"/>
      <c r="G888" s="243"/>
      <c r="H888" s="243"/>
      <c r="I888" s="15"/>
      <c r="J888" s="243"/>
      <c r="K888" s="243"/>
      <c r="L888" s="243"/>
      <c r="M888" s="243"/>
      <c r="N888" s="243"/>
      <c r="O888" s="243"/>
      <c r="P888" s="243"/>
      <c r="Q888" s="243"/>
      <c r="R888" s="243"/>
      <c r="S888" s="243"/>
      <c r="T888" s="243"/>
      <c r="U888" s="243"/>
      <c r="V888" s="243"/>
      <c r="W888" s="274"/>
      <c r="X888" s="243"/>
      <c r="Y888" s="243"/>
      <c r="Z888" s="243"/>
      <c r="AA888" s="243"/>
      <c r="AB888" s="243"/>
      <c r="AC888" s="243"/>
      <c r="AD888" s="243"/>
      <c r="AE888" s="243"/>
      <c r="AF888" s="243"/>
      <c r="AG888" s="243"/>
      <c r="AH888" s="243"/>
      <c r="AI888" s="243"/>
      <c r="AJ888" s="243"/>
      <c r="AK888" s="243"/>
    </row>
    <row r="889">
      <c r="A889" s="243"/>
      <c r="B889" s="243"/>
      <c r="C889" s="243"/>
      <c r="D889" s="243"/>
      <c r="E889" s="243"/>
      <c r="F889" s="243"/>
      <c r="G889" s="243"/>
      <c r="H889" s="243"/>
      <c r="I889" s="15"/>
      <c r="J889" s="243"/>
      <c r="K889" s="243"/>
      <c r="L889" s="243"/>
      <c r="M889" s="243"/>
      <c r="N889" s="243"/>
      <c r="O889" s="243"/>
      <c r="P889" s="243"/>
      <c r="Q889" s="243"/>
      <c r="R889" s="243"/>
      <c r="S889" s="243"/>
      <c r="T889" s="243"/>
      <c r="U889" s="243"/>
      <c r="V889" s="243"/>
      <c r="W889" s="274"/>
      <c r="X889" s="243"/>
      <c r="Y889" s="243"/>
      <c r="Z889" s="243"/>
      <c r="AA889" s="243"/>
      <c r="AB889" s="243"/>
      <c r="AC889" s="243"/>
      <c r="AD889" s="243"/>
      <c r="AE889" s="243"/>
      <c r="AF889" s="243"/>
      <c r="AG889" s="243"/>
      <c r="AH889" s="243"/>
      <c r="AI889" s="243"/>
      <c r="AJ889" s="243"/>
      <c r="AK889" s="243"/>
    </row>
    <row r="890">
      <c r="A890" s="243"/>
      <c r="B890" s="243"/>
      <c r="C890" s="243"/>
      <c r="D890" s="243"/>
      <c r="E890" s="243"/>
      <c r="F890" s="243"/>
      <c r="G890" s="243"/>
      <c r="H890" s="243"/>
      <c r="I890" s="15"/>
      <c r="J890" s="243"/>
      <c r="K890" s="243"/>
      <c r="L890" s="243"/>
      <c r="M890" s="243"/>
      <c r="N890" s="243"/>
      <c r="O890" s="243"/>
      <c r="P890" s="243"/>
      <c r="Q890" s="243"/>
      <c r="R890" s="243"/>
      <c r="S890" s="243"/>
      <c r="T890" s="243"/>
      <c r="U890" s="243"/>
      <c r="V890" s="243"/>
      <c r="W890" s="274"/>
      <c r="X890" s="243"/>
      <c r="Y890" s="243"/>
      <c r="Z890" s="243"/>
      <c r="AA890" s="243"/>
      <c r="AB890" s="243"/>
      <c r="AC890" s="243"/>
      <c r="AD890" s="243"/>
      <c r="AE890" s="243"/>
      <c r="AF890" s="243"/>
      <c r="AG890" s="243"/>
      <c r="AH890" s="243"/>
      <c r="AI890" s="243"/>
      <c r="AJ890" s="243"/>
      <c r="AK890" s="243"/>
    </row>
    <row r="891">
      <c r="A891" s="243"/>
      <c r="B891" s="243"/>
      <c r="C891" s="243"/>
      <c r="D891" s="243"/>
      <c r="E891" s="243"/>
      <c r="F891" s="243"/>
      <c r="G891" s="243"/>
      <c r="H891" s="243"/>
      <c r="I891" s="15"/>
      <c r="J891" s="243"/>
      <c r="K891" s="243"/>
      <c r="L891" s="243"/>
      <c r="M891" s="243"/>
      <c r="N891" s="243"/>
      <c r="O891" s="243"/>
      <c r="P891" s="243"/>
      <c r="Q891" s="243"/>
      <c r="R891" s="243"/>
      <c r="S891" s="243"/>
      <c r="T891" s="243"/>
      <c r="U891" s="243"/>
      <c r="V891" s="243"/>
      <c r="W891" s="274"/>
      <c r="X891" s="243"/>
      <c r="Y891" s="243"/>
      <c r="Z891" s="243"/>
      <c r="AA891" s="243"/>
      <c r="AB891" s="243"/>
      <c r="AC891" s="243"/>
      <c r="AD891" s="243"/>
      <c r="AE891" s="243"/>
      <c r="AF891" s="243"/>
      <c r="AG891" s="243"/>
      <c r="AH891" s="243"/>
      <c r="AI891" s="243"/>
      <c r="AJ891" s="243"/>
      <c r="AK891" s="243"/>
    </row>
    <row r="892">
      <c r="A892" s="243"/>
      <c r="B892" s="243"/>
      <c r="C892" s="243"/>
      <c r="D892" s="243"/>
      <c r="E892" s="243"/>
      <c r="F892" s="243"/>
      <c r="G892" s="243"/>
      <c r="H892" s="243"/>
      <c r="I892" s="15"/>
      <c r="J892" s="243"/>
      <c r="K892" s="243"/>
      <c r="L892" s="243"/>
      <c r="M892" s="243"/>
      <c r="N892" s="243"/>
      <c r="O892" s="243"/>
      <c r="P892" s="243"/>
      <c r="Q892" s="243"/>
      <c r="R892" s="243"/>
      <c r="S892" s="243"/>
      <c r="T892" s="243"/>
      <c r="U892" s="243"/>
      <c r="V892" s="243"/>
      <c r="W892" s="274"/>
      <c r="X892" s="243"/>
      <c r="Y892" s="243"/>
      <c r="Z892" s="243"/>
      <c r="AA892" s="243"/>
      <c r="AB892" s="243"/>
      <c r="AC892" s="243"/>
      <c r="AD892" s="243"/>
      <c r="AE892" s="243"/>
      <c r="AF892" s="243"/>
      <c r="AG892" s="243"/>
      <c r="AH892" s="243"/>
      <c r="AI892" s="243"/>
      <c r="AJ892" s="243"/>
      <c r="AK892" s="243"/>
    </row>
    <row r="893">
      <c r="A893" s="243"/>
      <c r="B893" s="243"/>
      <c r="C893" s="243"/>
      <c r="D893" s="243"/>
      <c r="E893" s="243"/>
      <c r="F893" s="243"/>
      <c r="G893" s="243"/>
      <c r="H893" s="243"/>
      <c r="I893" s="15"/>
      <c r="J893" s="243"/>
      <c r="K893" s="243"/>
      <c r="L893" s="243"/>
      <c r="M893" s="243"/>
      <c r="N893" s="243"/>
      <c r="O893" s="243"/>
      <c r="P893" s="243"/>
      <c r="Q893" s="243"/>
      <c r="R893" s="243"/>
      <c r="S893" s="243"/>
      <c r="T893" s="243"/>
      <c r="U893" s="243"/>
      <c r="V893" s="243"/>
      <c r="W893" s="274"/>
      <c r="X893" s="243"/>
      <c r="Y893" s="243"/>
      <c r="Z893" s="243"/>
      <c r="AA893" s="243"/>
      <c r="AB893" s="243"/>
      <c r="AC893" s="243"/>
      <c r="AD893" s="243"/>
      <c r="AE893" s="243"/>
      <c r="AF893" s="243"/>
      <c r="AG893" s="243"/>
      <c r="AH893" s="243"/>
      <c r="AI893" s="243"/>
      <c r="AJ893" s="243"/>
      <c r="AK893" s="243"/>
    </row>
    <row r="894">
      <c r="A894" s="243"/>
      <c r="B894" s="243"/>
      <c r="C894" s="243"/>
      <c r="D894" s="243"/>
      <c r="E894" s="243"/>
      <c r="F894" s="243"/>
      <c r="G894" s="243"/>
      <c r="H894" s="243"/>
      <c r="I894" s="15"/>
      <c r="J894" s="243"/>
      <c r="K894" s="243"/>
      <c r="L894" s="243"/>
      <c r="M894" s="243"/>
      <c r="N894" s="243"/>
      <c r="O894" s="243"/>
      <c r="P894" s="243"/>
      <c r="Q894" s="243"/>
      <c r="R894" s="243"/>
      <c r="S894" s="243"/>
      <c r="T894" s="243"/>
      <c r="U894" s="243"/>
      <c r="V894" s="243"/>
      <c r="W894" s="274"/>
      <c r="X894" s="243"/>
      <c r="Y894" s="243"/>
      <c r="Z894" s="243"/>
      <c r="AA894" s="243"/>
      <c r="AB894" s="243"/>
      <c r="AC894" s="243"/>
      <c r="AD894" s="243"/>
      <c r="AE894" s="243"/>
      <c r="AF894" s="243"/>
      <c r="AG894" s="243"/>
      <c r="AH894" s="243"/>
      <c r="AI894" s="243"/>
      <c r="AJ894" s="243"/>
      <c r="AK894" s="243"/>
    </row>
    <row r="895">
      <c r="A895" s="243"/>
      <c r="B895" s="243"/>
      <c r="C895" s="243"/>
      <c r="D895" s="243"/>
      <c r="E895" s="243"/>
      <c r="F895" s="243"/>
      <c r="G895" s="243"/>
      <c r="H895" s="243"/>
      <c r="I895" s="15"/>
      <c r="J895" s="243"/>
      <c r="K895" s="243"/>
      <c r="L895" s="243"/>
      <c r="M895" s="243"/>
      <c r="N895" s="243"/>
      <c r="O895" s="243"/>
      <c r="P895" s="243"/>
      <c r="Q895" s="243"/>
      <c r="R895" s="243"/>
      <c r="S895" s="243"/>
      <c r="T895" s="243"/>
      <c r="U895" s="243"/>
      <c r="V895" s="243"/>
      <c r="W895" s="274"/>
      <c r="X895" s="243"/>
      <c r="Y895" s="243"/>
      <c r="Z895" s="243"/>
      <c r="AA895" s="243"/>
      <c r="AB895" s="243"/>
      <c r="AC895" s="243"/>
      <c r="AD895" s="243"/>
      <c r="AE895" s="243"/>
      <c r="AF895" s="243"/>
      <c r="AG895" s="243"/>
      <c r="AH895" s="243"/>
      <c r="AI895" s="243"/>
      <c r="AJ895" s="243"/>
      <c r="AK895" s="243"/>
    </row>
    <row r="896">
      <c r="A896" s="243"/>
      <c r="B896" s="243"/>
      <c r="C896" s="243"/>
      <c r="D896" s="243"/>
      <c r="E896" s="243"/>
      <c r="F896" s="243"/>
      <c r="G896" s="243"/>
      <c r="H896" s="243"/>
      <c r="I896" s="15"/>
      <c r="J896" s="243"/>
      <c r="K896" s="243"/>
      <c r="L896" s="243"/>
      <c r="M896" s="243"/>
      <c r="N896" s="243"/>
      <c r="O896" s="243"/>
      <c r="P896" s="243"/>
      <c r="Q896" s="243"/>
      <c r="R896" s="243"/>
      <c r="S896" s="243"/>
      <c r="T896" s="243"/>
      <c r="U896" s="243"/>
      <c r="V896" s="243"/>
      <c r="W896" s="274"/>
      <c r="X896" s="243"/>
      <c r="Y896" s="243"/>
      <c r="Z896" s="243"/>
      <c r="AA896" s="243"/>
      <c r="AB896" s="243"/>
      <c r="AC896" s="243"/>
      <c r="AD896" s="243"/>
      <c r="AE896" s="243"/>
      <c r="AF896" s="243"/>
      <c r="AG896" s="243"/>
      <c r="AH896" s="243"/>
      <c r="AI896" s="243"/>
      <c r="AJ896" s="243"/>
      <c r="AK896" s="243"/>
    </row>
    <row r="897">
      <c r="A897" s="243"/>
      <c r="B897" s="243"/>
      <c r="C897" s="243"/>
      <c r="D897" s="243"/>
      <c r="E897" s="243"/>
      <c r="F897" s="243"/>
      <c r="G897" s="243"/>
      <c r="H897" s="243"/>
      <c r="I897" s="15"/>
      <c r="J897" s="243"/>
      <c r="K897" s="243"/>
      <c r="L897" s="243"/>
      <c r="M897" s="243"/>
      <c r="N897" s="243"/>
      <c r="O897" s="243"/>
      <c r="P897" s="243"/>
      <c r="Q897" s="243"/>
      <c r="R897" s="243"/>
      <c r="S897" s="243"/>
      <c r="T897" s="243"/>
      <c r="U897" s="243"/>
      <c r="V897" s="243"/>
      <c r="W897" s="274"/>
      <c r="X897" s="243"/>
      <c r="Y897" s="243"/>
      <c r="Z897" s="243"/>
      <c r="AA897" s="243"/>
      <c r="AB897" s="243"/>
      <c r="AC897" s="243"/>
      <c r="AD897" s="243"/>
      <c r="AE897" s="243"/>
      <c r="AF897" s="243"/>
      <c r="AG897" s="243"/>
      <c r="AH897" s="243"/>
      <c r="AI897" s="243"/>
      <c r="AJ897" s="243"/>
      <c r="AK897" s="243"/>
    </row>
    <row r="898">
      <c r="A898" s="243"/>
      <c r="B898" s="243"/>
      <c r="C898" s="243"/>
      <c r="D898" s="243"/>
      <c r="E898" s="243"/>
      <c r="F898" s="243"/>
      <c r="G898" s="243"/>
      <c r="H898" s="243"/>
      <c r="I898" s="15"/>
      <c r="J898" s="243"/>
      <c r="K898" s="243"/>
      <c r="L898" s="243"/>
      <c r="M898" s="243"/>
      <c r="N898" s="243"/>
      <c r="O898" s="243"/>
      <c r="P898" s="243"/>
      <c r="Q898" s="243"/>
      <c r="R898" s="243"/>
      <c r="S898" s="243"/>
      <c r="T898" s="243"/>
      <c r="U898" s="243"/>
      <c r="V898" s="243"/>
      <c r="W898" s="274"/>
      <c r="X898" s="243"/>
      <c r="Y898" s="243"/>
      <c r="Z898" s="243"/>
      <c r="AA898" s="243"/>
      <c r="AB898" s="243"/>
      <c r="AC898" s="243"/>
      <c r="AD898" s="243"/>
      <c r="AE898" s="243"/>
      <c r="AF898" s="243"/>
      <c r="AG898" s="243"/>
      <c r="AH898" s="243"/>
      <c r="AI898" s="243"/>
      <c r="AJ898" s="243"/>
      <c r="AK898" s="243"/>
    </row>
    <row r="899">
      <c r="A899" s="243"/>
      <c r="B899" s="243"/>
      <c r="C899" s="243"/>
      <c r="D899" s="243"/>
      <c r="E899" s="243"/>
      <c r="F899" s="243"/>
      <c r="G899" s="243"/>
      <c r="H899" s="243"/>
      <c r="I899" s="15"/>
      <c r="J899" s="243"/>
      <c r="K899" s="243"/>
      <c r="L899" s="243"/>
      <c r="M899" s="243"/>
      <c r="N899" s="243"/>
      <c r="O899" s="243"/>
      <c r="P899" s="243"/>
      <c r="Q899" s="243"/>
      <c r="R899" s="243"/>
      <c r="S899" s="243"/>
      <c r="T899" s="243"/>
      <c r="U899" s="243"/>
      <c r="V899" s="243"/>
      <c r="W899" s="274"/>
      <c r="X899" s="243"/>
      <c r="Y899" s="243"/>
      <c r="Z899" s="243"/>
      <c r="AA899" s="243"/>
      <c r="AB899" s="243"/>
      <c r="AC899" s="243"/>
      <c r="AD899" s="243"/>
      <c r="AE899" s="243"/>
      <c r="AF899" s="243"/>
      <c r="AG899" s="243"/>
      <c r="AH899" s="243"/>
      <c r="AI899" s="243"/>
      <c r="AJ899" s="243"/>
      <c r="AK899" s="243"/>
    </row>
    <row r="900">
      <c r="A900" s="243"/>
      <c r="B900" s="243"/>
      <c r="C900" s="243"/>
      <c r="D900" s="243"/>
      <c r="E900" s="243"/>
      <c r="F900" s="243"/>
      <c r="G900" s="243"/>
      <c r="H900" s="243"/>
      <c r="I900" s="15"/>
      <c r="J900" s="243"/>
      <c r="K900" s="243"/>
      <c r="L900" s="243"/>
      <c r="M900" s="243"/>
      <c r="N900" s="243"/>
      <c r="O900" s="243"/>
      <c r="P900" s="243"/>
      <c r="Q900" s="243"/>
      <c r="R900" s="243"/>
      <c r="S900" s="243"/>
      <c r="T900" s="243"/>
      <c r="U900" s="243"/>
      <c r="V900" s="243"/>
      <c r="W900" s="274"/>
      <c r="X900" s="243"/>
      <c r="Y900" s="243"/>
      <c r="Z900" s="243"/>
      <c r="AA900" s="243"/>
      <c r="AB900" s="243"/>
      <c r="AC900" s="243"/>
      <c r="AD900" s="243"/>
      <c r="AE900" s="243"/>
      <c r="AF900" s="243"/>
      <c r="AG900" s="243"/>
      <c r="AH900" s="243"/>
      <c r="AI900" s="243"/>
      <c r="AJ900" s="243"/>
      <c r="AK900" s="243"/>
    </row>
    <row r="901">
      <c r="A901" s="243"/>
      <c r="B901" s="243"/>
      <c r="C901" s="243"/>
      <c r="D901" s="243"/>
      <c r="E901" s="243"/>
      <c r="F901" s="243"/>
      <c r="G901" s="243"/>
      <c r="H901" s="243"/>
      <c r="I901" s="15"/>
      <c r="J901" s="243"/>
      <c r="K901" s="243"/>
      <c r="L901" s="243"/>
      <c r="M901" s="243"/>
      <c r="N901" s="243"/>
      <c r="O901" s="243"/>
      <c r="P901" s="243"/>
      <c r="Q901" s="243"/>
      <c r="R901" s="243"/>
      <c r="S901" s="243"/>
      <c r="T901" s="243"/>
      <c r="U901" s="243"/>
      <c r="V901" s="243"/>
      <c r="W901" s="274"/>
      <c r="X901" s="243"/>
      <c r="Y901" s="243"/>
      <c r="Z901" s="243"/>
      <c r="AA901" s="243"/>
      <c r="AB901" s="243"/>
      <c r="AC901" s="243"/>
      <c r="AD901" s="243"/>
      <c r="AE901" s="243"/>
      <c r="AF901" s="243"/>
      <c r="AG901" s="243"/>
      <c r="AH901" s="243"/>
      <c r="AI901" s="243"/>
      <c r="AJ901" s="243"/>
      <c r="AK901" s="243"/>
    </row>
    <row r="902">
      <c r="A902" s="243"/>
      <c r="B902" s="243"/>
      <c r="C902" s="243"/>
      <c r="D902" s="243"/>
      <c r="E902" s="243"/>
      <c r="F902" s="243"/>
      <c r="G902" s="243"/>
      <c r="H902" s="243"/>
      <c r="I902" s="15"/>
      <c r="J902" s="243"/>
      <c r="K902" s="243"/>
      <c r="L902" s="243"/>
      <c r="M902" s="243"/>
      <c r="N902" s="243"/>
      <c r="O902" s="243"/>
      <c r="P902" s="243"/>
      <c r="Q902" s="243"/>
      <c r="R902" s="243"/>
      <c r="S902" s="243"/>
      <c r="T902" s="243"/>
      <c r="U902" s="243"/>
      <c r="V902" s="243"/>
      <c r="W902" s="274"/>
      <c r="X902" s="243"/>
      <c r="Y902" s="243"/>
      <c r="Z902" s="243"/>
      <c r="AA902" s="243"/>
      <c r="AB902" s="243"/>
      <c r="AC902" s="243"/>
      <c r="AD902" s="243"/>
      <c r="AE902" s="243"/>
      <c r="AF902" s="243"/>
      <c r="AG902" s="243"/>
      <c r="AH902" s="243"/>
      <c r="AI902" s="243"/>
      <c r="AJ902" s="243"/>
      <c r="AK902" s="243"/>
    </row>
    <row r="903">
      <c r="A903" s="243"/>
      <c r="B903" s="243"/>
      <c r="C903" s="243"/>
      <c r="D903" s="243"/>
      <c r="E903" s="243"/>
      <c r="F903" s="243"/>
      <c r="G903" s="243"/>
      <c r="H903" s="243"/>
      <c r="I903" s="15"/>
      <c r="J903" s="243"/>
      <c r="K903" s="243"/>
      <c r="L903" s="243"/>
      <c r="M903" s="243"/>
      <c r="N903" s="243"/>
      <c r="O903" s="243"/>
      <c r="P903" s="243"/>
      <c r="Q903" s="243"/>
      <c r="R903" s="243"/>
      <c r="S903" s="243"/>
      <c r="T903" s="243"/>
      <c r="U903" s="243"/>
      <c r="V903" s="243"/>
      <c r="W903" s="274"/>
      <c r="X903" s="243"/>
      <c r="Y903" s="243"/>
      <c r="Z903" s="243"/>
      <c r="AA903" s="243"/>
      <c r="AB903" s="243"/>
      <c r="AC903" s="243"/>
      <c r="AD903" s="243"/>
      <c r="AE903" s="243"/>
      <c r="AF903" s="243"/>
      <c r="AG903" s="243"/>
      <c r="AH903" s="243"/>
      <c r="AI903" s="243"/>
      <c r="AJ903" s="243"/>
      <c r="AK903" s="243"/>
    </row>
    <row r="904">
      <c r="A904" s="243"/>
      <c r="B904" s="243"/>
      <c r="C904" s="243"/>
      <c r="D904" s="243"/>
      <c r="E904" s="243"/>
      <c r="F904" s="243"/>
      <c r="G904" s="243"/>
      <c r="H904" s="243"/>
      <c r="I904" s="15"/>
      <c r="J904" s="243"/>
      <c r="K904" s="243"/>
      <c r="L904" s="243"/>
      <c r="M904" s="243"/>
      <c r="N904" s="243"/>
      <c r="O904" s="243"/>
      <c r="P904" s="243"/>
      <c r="Q904" s="243"/>
      <c r="R904" s="243"/>
      <c r="S904" s="243"/>
      <c r="T904" s="243"/>
      <c r="U904" s="243"/>
      <c r="V904" s="243"/>
      <c r="W904" s="274"/>
      <c r="X904" s="243"/>
      <c r="Y904" s="243"/>
      <c r="Z904" s="243"/>
      <c r="AA904" s="243"/>
      <c r="AB904" s="243"/>
      <c r="AC904" s="243"/>
      <c r="AD904" s="243"/>
      <c r="AE904" s="243"/>
      <c r="AF904" s="243"/>
      <c r="AG904" s="243"/>
      <c r="AH904" s="243"/>
      <c r="AI904" s="243"/>
      <c r="AJ904" s="243"/>
      <c r="AK904" s="243"/>
    </row>
    <row r="905">
      <c r="A905" s="243"/>
      <c r="B905" s="243"/>
      <c r="C905" s="243"/>
      <c r="D905" s="243"/>
      <c r="E905" s="243"/>
      <c r="F905" s="243"/>
      <c r="G905" s="243"/>
      <c r="H905" s="243"/>
      <c r="I905" s="15"/>
      <c r="J905" s="243"/>
      <c r="K905" s="243"/>
      <c r="L905" s="243"/>
      <c r="M905" s="243"/>
      <c r="N905" s="243"/>
      <c r="O905" s="243"/>
      <c r="P905" s="243"/>
      <c r="Q905" s="243"/>
      <c r="R905" s="243"/>
      <c r="S905" s="243"/>
      <c r="T905" s="243"/>
      <c r="U905" s="243"/>
      <c r="V905" s="243"/>
      <c r="W905" s="274"/>
      <c r="X905" s="243"/>
      <c r="Y905" s="243"/>
      <c r="Z905" s="243"/>
      <c r="AA905" s="243"/>
      <c r="AB905" s="243"/>
      <c r="AC905" s="243"/>
      <c r="AD905" s="243"/>
      <c r="AE905" s="243"/>
      <c r="AF905" s="243"/>
      <c r="AG905" s="243"/>
      <c r="AH905" s="243"/>
      <c r="AI905" s="243"/>
      <c r="AJ905" s="243"/>
      <c r="AK905" s="243"/>
    </row>
    <row r="906">
      <c r="A906" s="243"/>
      <c r="B906" s="243"/>
      <c r="C906" s="243"/>
      <c r="D906" s="243"/>
      <c r="E906" s="243"/>
      <c r="F906" s="243"/>
      <c r="G906" s="243"/>
      <c r="H906" s="243"/>
      <c r="I906" s="15"/>
      <c r="J906" s="243"/>
      <c r="K906" s="243"/>
      <c r="L906" s="243"/>
      <c r="M906" s="243"/>
      <c r="N906" s="243"/>
      <c r="O906" s="243"/>
      <c r="P906" s="243"/>
      <c r="Q906" s="243"/>
      <c r="R906" s="243"/>
      <c r="S906" s="243"/>
      <c r="T906" s="243"/>
      <c r="U906" s="243"/>
      <c r="V906" s="243"/>
      <c r="W906" s="274"/>
      <c r="X906" s="243"/>
      <c r="Y906" s="243"/>
      <c r="Z906" s="243"/>
      <c r="AA906" s="243"/>
      <c r="AB906" s="243"/>
      <c r="AC906" s="243"/>
      <c r="AD906" s="243"/>
      <c r="AE906" s="243"/>
      <c r="AF906" s="243"/>
      <c r="AG906" s="243"/>
      <c r="AH906" s="243"/>
      <c r="AI906" s="243"/>
      <c r="AJ906" s="243"/>
      <c r="AK906" s="243"/>
    </row>
    <row r="907">
      <c r="A907" s="243"/>
      <c r="B907" s="243"/>
      <c r="C907" s="243"/>
      <c r="D907" s="243"/>
      <c r="E907" s="243"/>
      <c r="F907" s="243"/>
      <c r="G907" s="243"/>
      <c r="H907" s="243"/>
      <c r="I907" s="15"/>
      <c r="J907" s="243"/>
      <c r="K907" s="243"/>
      <c r="L907" s="243"/>
      <c r="M907" s="243"/>
      <c r="N907" s="243"/>
      <c r="O907" s="243"/>
      <c r="P907" s="243"/>
      <c r="Q907" s="243"/>
      <c r="R907" s="243"/>
      <c r="S907" s="243"/>
      <c r="T907" s="243"/>
      <c r="U907" s="243"/>
      <c r="V907" s="243"/>
      <c r="W907" s="274"/>
      <c r="X907" s="243"/>
      <c r="Y907" s="243"/>
      <c r="Z907" s="243"/>
      <c r="AA907" s="243"/>
      <c r="AB907" s="243"/>
      <c r="AC907" s="243"/>
      <c r="AD907" s="243"/>
      <c r="AE907" s="243"/>
      <c r="AF907" s="243"/>
      <c r="AG907" s="243"/>
      <c r="AH907" s="243"/>
      <c r="AI907" s="243"/>
      <c r="AJ907" s="243"/>
      <c r="AK907" s="243"/>
    </row>
    <row r="908">
      <c r="A908" s="243"/>
      <c r="B908" s="243"/>
      <c r="C908" s="243"/>
      <c r="D908" s="243"/>
      <c r="E908" s="243"/>
      <c r="F908" s="243"/>
      <c r="G908" s="243"/>
      <c r="H908" s="243"/>
      <c r="I908" s="15"/>
      <c r="J908" s="243"/>
      <c r="K908" s="243"/>
      <c r="L908" s="243"/>
      <c r="M908" s="243"/>
      <c r="N908" s="243"/>
      <c r="O908" s="243"/>
      <c r="P908" s="243"/>
      <c r="Q908" s="243"/>
      <c r="R908" s="243"/>
      <c r="S908" s="243"/>
      <c r="T908" s="243"/>
      <c r="U908" s="243"/>
      <c r="V908" s="243"/>
      <c r="W908" s="274"/>
      <c r="X908" s="243"/>
      <c r="Y908" s="243"/>
      <c r="Z908" s="243"/>
      <c r="AA908" s="243"/>
      <c r="AB908" s="243"/>
      <c r="AC908" s="243"/>
      <c r="AD908" s="243"/>
      <c r="AE908" s="243"/>
      <c r="AF908" s="243"/>
      <c r="AG908" s="243"/>
      <c r="AH908" s="243"/>
      <c r="AI908" s="243"/>
      <c r="AJ908" s="243"/>
      <c r="AK908" s="243"/>
    </row>
    <row r="909">
      <c r="A909" s="243"/>
      <c r="B909" s="243"/>
      <c r="C909" s="243"/>
      <c r="D909" s="243"/>
      <c r="E909" s="243"/>
      <c r="F909" s="243"/>
      <c r="G909" s="243"/>
      <c r="H909" s="243"/>
      <c r="I909" s="15"/>
      <c r="J909" s="243"/>
      <c r="K909" s="243"/>
      <c r="L909" s="243"/>
      <c r="M909" s="243"/>
      <c r="N909" s="243"/>
      <c r="O909" s="243"/>
      <c r="P909" s="243"/>
      <c r="Q909" s="243"/>
      <c r="R909" s="243"/>
      <c r="S909" s="243"/>
      <c r="T909" s="243"/>
      <c r="U909" s="243"/>
      <c r="V909" s="243"/>
      <c r="W909" s="274"/>
      <c r="X909" s="243"/>
      <c r="Y909" s="243"/>
      <c r="Z909" s="243"/>
      <c r="AA909" s="243"/>
      <c r="AB909" s="243"/>
      <c r="AC909" s="243"/>
      <c r="AD909" s="243"/>
      <c r="AE909" s="243"/>
      <c r="AF909" s="243"/>
      <c r="AG909" s="243"/>
      <c r="AH909" s="243"/>
      <c r="AI909" s="243"/>
      <c r="AJ909" s="243"/>
      <c r="AK909" s="243"/>
    </row>
    <row r="910">
      <c r="A910" s="243"/>
      <c r="B910" s="243"/>
      <c r="C910" s="243"/>
      <c r="D910" s="243"/>
      <c r="E910" s="243"/>
      <c r="F910" s="243"/>
      <c r="G910" s="243"/>
      <c r="H910" s="243"/>
      <c r="I910" s="15"/>
      <c r="J910" s="243"/>
      <c r="K910" s="243"/>
      <c r="L910" s="243"/>
      <c r="M910" s="243"/>
      <c r="N910" s="243"/>
      <c r="O910" s="243"/>
      <c r="P910" s="243"/>
      <c r="Q910" s="243"/>
      <c r="R910" s="243"/>
      <c r="S910" s="243"/>
      <c r="T910" s="243"/>
      <c r="U910" s="243"/>
      <c r="V910" s="243"/>
      <c r="W910" s="274"/>
      <c r="X910" s="243"/>
      <c r="Y910" s="243"/>
      <c r="Z910" s="243"/>
      <c r="AA910" s="243"/>
      <c r="AB910" s="243"/>
      <c r="AC910" s="243"/>
      <c r="AD910" s="243"/>
      <c r="AE910" s="243"/>
      <c r="AF910" s="243"/>
      <c r="AG910" s="243"/>
      <c r="AH910" s="243"/>
      <c r="AI910" s="243"/>
      <c r="AJ910" s="243"/>
      <c r="AK910" s="243"/>
    </row>
    <row r="911">
      <c r="A911" s="243"/>
      <c r="B911" s="243"/>
      <c r="C911" s="243"/>
      <c r="D911" s="243"/>
      <c r="E911" s="243"/>
      <c r="F911" s="243"/>
      <c r="G911" s="243"/>
      <c r="H911" s="243"/>
      <c r="I911" s="15"/>
      <c r="J911" s="243"/>
      <c r="K911" s="243"/>
      <c r="L911" s="243"/>
      <c r="M911" s="243"/>
      <c r="N911" s="243"/>
      <c r="O911" s="243"/>
      <c r="P911" s="243"/>
      <c r="Q911" s="243"/>
      <c r="R911" s="243"/>
      <c r="S911" s="243"/>
      <c r="T911" s="243"/>
      <c r="U911" s="243"/>
      <c r="V911" s="243"/>
      <c r="W911" s="274"/>
      <c r="X911" s="243"/>
      <c r="Y911" s="243"/>
      <c r="Z911" s="243"/>
      <c r="AA911" s="243"/>
      <c r="AB911" s="243"/>
      <c r="AC911" s="243"/>
      <c r="AD911" s="243"/>
      <c r="AE911" s="243"/>
      <c r="AF911" s="243"/>
      <c r="AG911" s="243"/>
      <c r="AH911" s="243"/>
      <c r="AI911" s="243"/>
      <c r="AJ911" s="243"/>
      <c r="AK911" s="243"/>
    </row>
    <row r="912">
      <c r="A912" s="243"/>
      <c r="B912" s="243"/>
      <c r="C912" s="243"/>
      <c r="D912" s="243"/>
      <c r="E912" s="243"/>
      <c r="F912" s="243"/>
      <c r="G912" s="243"/>
      <c r="H912" s="243"/>
      <c r="I912" s="15"/>
      <c r="J912" s="243"/>
      <c r="K912" s="243"/>
      <c r="L912" s="243"/>
      <c r="M912" s="243"/>
      <c r="N912" s="243"/>
      <c r="O912" s="243"/>
      <c r="P912" s="243"/>
      <c r="Q912" s="243"/>
      <c r="R912" s="243"/>
      <c r="S912" s="243"/>
      <c r="T912" s="243"/>
      <c r="U912" s="243"/>
      <c r="V912" s="243"/>
      <c r="W912" s="274"/>
      <c r="X912" s="243"/>
      <c r="Y912" s="243"/>
      <c r="Z912" s="243"/>
      <c r="AA912" s="243"/>
      <c r="AB912" s="243"/>
      <c r="AC912" s="243"/>
      <c r="AD912" s="243"/>
      <c r="AE912" s="243"/>
      <c r="AF912" s="243"/>
      <c r="AG912" s="243"/>
      <c r="AH912" s="243"/>
      <c r="AI912" s="243"/>
      <c r="AJ912" s="243"/>
      <c r="AK912" s="243"/>
    </row>
    <row r="913">
      <c r="A913" s="243"/>
      <c r="B913" s="243"/>
      <c r="C913" s="243"/>
      <c r="D913" s="243"/>
      <c r="E913" s="243"/>
      <c r="F913" s="243"/>
      <c r="G913" s="243"/>
      <c r="H913" s="243"/>
      <c r="I913" s="15"/>
      <c r="J913" s="243"/>
      <c r="K913" s="243"/>
      <c r="L913" s="243"/>
      <c r="M913" s="243"/>
      <c r="N913" s="243"/>
      <c r="O913" s="243"/>
      <c r="P913" s="243"/>
      <c r="Q913" s="243"/>
      <c r="R913" s="243"/>
      <c r="S913" s="243"/>
      <c r="T913" s="243"/>
      <c r="U913" s="243"/>
      <c r="V913" s="243"/>
      <c r="W913" s="274"/>
      <c r="X913" s="243"/>
      <c r="Y913" s="243"/>
      <c r="Z913" s="243"/>
      <c r="AA913" s="243"/>
      <c r="AB913" s="243"/>
      <c r="AC913" s="243"/>
      <c r="AD913" s="243"/>
      <c r="AE913" s="243"/>
      <c r="AF913" s="243"/>
      <c r="AG913" s="243"/>
      <c r="AH913" s="243"/>
      <c r="AI913" s="243"/>
      <c r="AJ913" s="243"/>
      <c r="AK913" s="243"/>
    </row>
    <row r="914">
      <c r="A914" s="243"/>
      <c r="B914" s="243"/>
      <c r="C914" s="243"/>
      <c r="D914" s="243"/>
      <c r="E914" s="243"/>
      <c r="F914" s="243"/>
      <c r="G914" s="243"/>
      <c r="H914" s="243"/>
      <c r="I914" s="15"/>
      <c r="J914" s="243"/>
      <c r="K914" s="243"/>
      <c r="L914" s="243"/>
      <c r="M914" s="243"/>
      <c r="N914" s="243"/>
      <c r="O914" s="243"/>
      <c r="P914" s="243"/>
      <c r="Q914" s="243"/>
      <c r="R914" s="243"/>
      <c r="S914" s="243"/>
      <c r="T914" s="243"/>
      <c r="U914" s="243"/>
      <c r="V914" s="243"/>
      <c r="W914" s="274"/>
      <c r="X914" s="243"/>
      <c r="Y914" s="243"/>
      <c r="Z914" s="243"/>
      <c r="AA914" s="243"/>
      <c r="AB914" s="243"/>
      <c r="AC914" s="243"/>
      <c r="AD914" s="243"/>
      <c r="AE914" s="243"/>
      <c r="AF914" s="243"/>
      <c r="AG914" s="243"/>
      <c r="AH914" s="243"/>
      <c r="AI914" s="243"/>
      <c r="AJ914" s="243"/>
      <c r="AK914" s="243"/>
    </row>
    <row r="915">
      <c r="A915" s="243"/>
      <c r="B915" s="243"/>
      <c r="C915" s="243"/>
      <c r="D915" s="243"/>
      <c r="E915" s="243"/>
      <c r="F915" s="243"/>
      <c r="G915" s="243"/>
      <c r="H915" s="243"/>
      <c r="I915" s="15"/>
      <c r="J915" s="243"/>
      <c r="K915" s="243"/>
      <c r="L915" s="243"/>
      <c r="M915" s="243"/>
      <c r="N915" s="243"/>
      <c r="O915" s="243"/>
      <c r="P915" s="243"/>
      <c r="Q915" s="243"/>
      <c r="R915" s="243"/>
      <c r="S915" s="243"/>
      <c r="T915" s="243"/>
      <c r="U915" s="243"/>
      <c r="V915" s="243"/>
      <c r="W915" s="274"/>
      <c r="X915" s="243"/>
      <c r="Y915" s="243"/>
      <c r="Z915" s="243"/>
      <c r="AA915" s="243"/>
      <c r="AB915" s="243"/>
      <c r="AC915" s="243"/>
      <c r="AD915" s="243"/>
      <c r="AE915" s="243"/>
      <c r="AF915" s="243"/>
      <c r="AG915" s="243"/>
      <c r="AH915" s="243"/>
      <c r="AI915" s="243"/>
      <c r="AJ915" s="243"/>
      <c r="AK915" s="243"/>
    </row>
    <row r="916">
      <c r="A916" s="243"/>
      <c r="B916" s="243"/>
      <c r="C916" s="243"/>
      <c r="D916" s="243"/>
      <c r="E916" s="243"/>
      <c r="F916" s="243"/>
      <c r="G916" s="243"/>
      <c r="H916" s="243"/>
      <c r="I916" s="15"/>
      <c r="J916" s="243"/>
      <c r="K916" s="243"/>
      <c r="L916" s="243"/>
      <c r="M916" s="243"/>
      <c r="N916" s="243"/>
      <c r="O916" s="243"/>
      <c r="P916" s="243"/>
      <c r="Q916" s="243"/>
      <c r="R916" s="243"/>
      <c r="S916" s="243"/>
      <c r="T916" s="243"/>
      <c r="U916" s="243"/>
      <c r="V916" s="243"/>
      <c r="W916" s="274"/>
      <c r="X916" s="243"/>
      <c r="Y916" s="243"/>
      <c r="Z916" s="243"/>
      <c r="AA916" s="243"/>
      <c r="AB916" s="243"/>
      <c r="AC916" s="243"/>
      <c r="AD916" s="243"/>
      <c r="AE916" s="243"/>
      <c r="AF916" s="243"/>
      <c r="AG916" s="243"/>
      <c r="AH916" s="243"/>
      <c r="AI916" s="243"/>
      <c r="AJ916" s="243"/>
      <c r="AK916" s="243"/>
    </row>
    <row r="917">
      <c r="A917" s="243"/>
      <c r="B917" s="243"/>
      <c r="C917" s="243"/>
      <c r="D917" s="243"/>
      <c r="E917" s="243"/>
      <c r="F917" s="243"/>
      <c r="G917" s="243"/>
      <c r="H917" s="243"/>
      <c r="I917" s="15"/>
      <c r="J917" s="243"/>
      <c r="K917" s="243"/>
      <c r="L917" s="243"/>
      <c r="M917" s="243"/>
      <c r="N917" s="243"/>
      <c r="O917" s="243"/>
      <c r="P917" s="243"/>
      <c r="Q917" s="243"/>
      <c r="R917" s="243"/>
      <c r="S917" s="243"/>
      <c r="T917" s="243"/>
      <c r="U917" s="243"/>
      <c r="V917" s="243"/>
      <c r="W917" s="274"/>
      <c r="X917" s="243"/>
      <c r="Y917" s="243"/>
      <c r="Z917" s="243"/>
      <c r="AA917" s="243"/>
      <c r="AB917" s="243"/>
      <c r="AC917" s="243"/>
      <c r="AD917" s="243"/>
      <c r="AE917" s="243"/>
      <c r="AF917" s="243"/>
      <c r="AG917" s="243"/>
      <c r="AH917" s="243"/>
      <c r="AI917" s="243"/>
      <c r="AJ917" s="243"/>
      <c r="AK917" s="243"/>
    </row>
    <row r="918">
      <c r="A918" s="243"/>
      <c r="B918" s="243"/>
      <c r="C918" s="243"/>
      <c r="D918" s="243"/>
      <c r="E918" s="243"/>
      <c r="F918" s="243"/>
      <c r="G918" s="243"/>
      <c r="H918" s="243"/>
      <c r="I918" s="15"/>
      <c r="J918" s="243"/>
      <c r="K918" s="243"/>
      <c r="L918" s="243"/>
      <c r="M918" s="243"/>
      <c r="N918" s="243"/>
      <c r="O918" s="243"/>
      <c r="P918" s="243"/>
      <c r="Q918" s="243"/>
      <c r="R918" s="243"/>
      <c r="S918" s="243"/>
      <c r="T918" s="243"/>
      <c r="U918" s="243"/>
      <c r="V918" s="243"/>
      <c r="W918" s="274"/>
      <c r="X918" s="243"/>
      <c r="Y918" s="243"/>
      <c r="Z918" s="243"/>
      <c r="AA918" s="243"/>
      <c r="AB918" s="243"/>
      <c r="AC918" s="243"/>
      <c r="AD918" s="243"/>
      <c r="AE918" s="243"/>
      <c r="AF918" s="243"/>
      <c r="AG918" s="243"/>
      <c r="AH918" s="243"/>
      <c r="AI918" s="243"/>
      <c r="AJ918" s="243"/>
      <c r="AK918" s="243"/>
    </row>
    <row r="919">
      <c r="A919" s="243"/>
      <c r="B919" s="243"/>
      <c r="C919" s="243"/>
      <c r="D919" s="243"/>
      <c r="E919" s="243"/>
      <c r="F919" s="243"/>
      <c r="G919" s="243"/>
      <c r="H919" s="243"/>
      <c r="I919" s="15"/>
      <c r="J919" s="243"/>
      <c r="K919" s="243"/>
      <c r="L919" s="243"/>
      <c r="M919" s="243"/>
      <c r="N919" s="243"/>
      <c r="O919" s="243"/>
      <c r="P919" s="243"/>
      <c r="Q919" s="243"/>
      <c r="R919" s="243"/>
      <c r="S919" s="243"/>
      <c r="T919" s="243"/>
      <c r="U919" s="243"/>
      <c r="V919" s="243"/>
      <c r="W919" s="274"/>
      <c r="X919" s="243"/>
      <c r="Y919" s="243"/>
      <c r="Z919" s="243"/>
      <c r="AA919" s="243"/>
      <c r="AB919" s="243"/>
      <c r="AC919" s="243"/>
      <c r="AD919" s="243"/>
      <c r="AE919" s="243"/>
      <c r="AF919" s="243"/>
      <c r="AG919" s="243"/>
      <c r="AH919" s="243"/>
      <c r="AI919" s="243"/>
      <c r="AJ919" s="243"/>
      <c r="AK919" s="243"/>
    </row>
    <row r="920">
      <c r="A920" s="243"/>
      <c r="B920" s="243"/>
      <c r="C920" s="243"/>
      <c r="D920" s="243"/>
      <c r="E920" s="243"/>
      <c r="F920" s="243"/>
      <c r="G920" s="243"/>
      <c r="H920" s="243"/>
      <c r="I920" s="15"/>
      <c r="J920" s="243"/>
      <c r="K920" s="243"/>
      <c r="L920" s="243"/>
      <c r="M920" s="243"/>
      <c r="N920" s="243"/>
      <c r="O920" s="243"/>
      <c r="P920" s="243"/>
      <c r="Q920" s="243"/>
      <c r="R920" s="243"/>
      <c r="S920" s="243"/>
      <c r="T920" s="243"/>
      <c r="U920" s="243"/>
      <c r="V920" s="243"/>
      <c r="W920" s="274"/>
      <c r="X920" s="243"/>
      <c r="Y920" s="243"/>
      <c r="Z920" s="243"/>
      <c r="AA920" s="243"/>
      <c r="AB920" s="243"/>
      <c r="AC920" s="243"/>
      <c r="AD920" s="243"/>
      <c r="AE920" s="243"/>
      <c r="AF920" s="243"/>
      <c r="AG920" s="243"/>
      <c r="AH920" s="243"/>
      <c r="AI920" s="243"/>
      <c r="AJ920" s="243"/>
      <c r="AK920" s="243"/>
    </row>
    <row r="921">
      <c r="A921" s="243"/>
      <c r="B921" s="243"/>
      <c r="C921" s="243"/>
      <c r="D921" s="243"/>
      <c r="E921" s="243"/>
      <c r="F921" s="243"/>
      <c r="G921" s="243"/>
      <c r="H921" s="243"/>
      <c r="I921" s="15"/>
      <c r="J921" s="243"/>
      <c r="K921" s="243"/>
      <c r="L921" s="243"/>
      <c r="M921" s="243"/>
      <c r="N921" s="243"/>
      <c r="O921" s="243"/>
      <c r="P921" s="243"/>
      <c r="Q921" s="243"/>
      <c r="R921" s="243"/>
      <c r="S921" s="243"/>
      <c r="T921" s="243"/>
      <c r="U921" s="243"/>
      <c r="V921" s="243"/>
      <c r="W921" s="274"/>
      <c r="X921" s="243"/>
      <c r="Y921" s="243"/>
      <c r="Z921" s="243"/>
      <c r="AA921" s="243"/>
      <c r="AB921" s="243"/>
      <c r="AC921" s="243"/>
      <c r="AD921" s="243"/>
      <c r="AE921" s="243"/>
      <c r="AF921" s="243"/>
      <c r="AG921" s="243"/>
      <c r="AH921" s="243"/>
      <c r="AI921" s="243"/>
      <c r="AJ921" s="243"/>
      <c r="AK921" s="243"/>
    </row>
    <row r="922">
      <c r="A922" s="243"/>
      <c r="B922" s="243"/>
      <c r="C922" s="243"/>
      <c r="D922" s="243"/>
      <c r="E922" s="243"/>
      <c r="F922" s="243"/>
      <c r="G922" s="243"/>
      <c r="H922" s="243"/>
      <c r="I922" s="15"/>
      <c r="J922" s="243"/>
      <c r="K922" s="243"/>
      <c r="L922" s="243"/>
      <c r="M922" s="243"/>
      <c r="N922" s="243"/>
      <c r="O922" s="243"/>
      <c r="P922" s="243"/>
      <c r="Q922" s="243"/>
      <c r="R922" s="243"/>
      <c r="S922" s="243"/>
      <c r="T922" s="243"/>
      <c r="U922" s="243"/>
      <c r="V922" s="243"/>
      <c r="W922" s="274"/>
      <c r="X922" s="243"/>
      <c r="Y922" s="243"/>
      <c r="Z922" s="243"/>
      <c r="AA922" s="243"/>
      <c r="AB922" s="243"/>
      <c r="AC922" s="243"/>
      <c r="AD922" s="243"/>
      <c r="AE922" s="243"/>
      <c r="AF922" s="243"/>
      <c r="AG922" s="243"/>
      <c r="AH922" s="243"/>
      <c r="AI922" s="243"/>
      <c r="AJ922" s="243"/>
      <c r="AK922" s="243"/>
    </row>
    <row r="923">
      <c r="A923" s="243"/>
      <c r="B923" s="243"/>
      <c r="C923" s="243"/>
      <c r="D923" s="243"/>
      <c r="E923" s="243"/>
      <c r="F923" s="243"/>
      <c r="G923" s="243"/>
      <c r="H923" s="243"/>
      <c r="I923" s="15"/>
      <c r="J923" s="243"/>
      <c r="K923" s="243"/>
      <c r="L923" s="243"/>
      <c r="M923" s="243"/>
      <c r="N923" s="243"/>
      <c r="O923" s="243"/>
      <c r="P923" s="243"/>
      <c r="Q923" s="243"/>
      <c r="R923" s="243"/>
      <c r="S923" s="243"/>
      <c r="T923" s="243"/>
      <c r="U923" s="243"/>
      <c r="V923" s="243"/>
      <c r="W923" s="274"/>
      <c r="X923" s="243"/>
      <c r="Y923" s="243"/>
      <c r="Z923" s="243"/>
      <c r="AA923" s="243"/>
      <c r="AB923" s="243"/>
      <c r="AC923" s="243"/>
      <c r="AD923" s="243"/>
      <c r="AE923" s="243"/>
      <c r="AF923" s="243"/>
      <c r="AG923" s="243"/>
      <c r="AH923" s="243"/>
      <c r="AI923" s="243"/>
      <c r="AJ923" s="243"/>
      <c r="AK923" s="243"/>
    </row>
    <row r="924">
      <c r="A924" s="243"/>
      <c r="B924" s="243"/>
      <c r="C924" s="243"/>
      <c r="D924" s="243"/>
      <c r="E924" s="243"/>
      <c r="F924" s="243"/>
      <c r="G924" s="243"/>
      <c r="H924" s="243"/>
      <c r="I924" s="15"/>
      <c r="J924" s="243"/>
      <c r="K924" s="243"/>
      <c r="L924" s="243"/>
      <c r="M924" s="243"/>
      <c r="N924" s="243"/>
      <c r="O924" s="243"/>
      <c r="P924" s="243"/>
      <c r="Q924" s="243"/>
      <c r="R924" s="243"/>
      <c r="S924" s="243"/>
      <c r="T924" s="243"/>
      <c r="U924" s="243"/>
      <c r="V924" s="243"/>
      <c r="W924" s="274"/>
      <c r="X924" s="243"/>
      <c r="Y924" s="243"/>
      <c r="Z924" s="243"/>
      <c r="AA924" s="243"/>
      <c r="AB924" s="243"/>
      <c r="AC924" s="243"/>
      <c r="AD924" s="243"/>
      <c r="AE924" s="243"/>
      <c r="AF924" s="243"/>
      <c r="AG924" s="243"/>
      <c r="AH924" s="243"/>
      <c r="AI924" s="243"/>
      <c r="AJ924" s="243"/>
      <c r="AK924" s="243"/>
    </row>
    <row r="925">
      <c r="A925" s="243"/>
      <c r="B925" s="243"/>
      <c r="C925" s="243"/>
      <c r="D925" s="243"/>
      <c r="E925" s="243"/>
      <c r="F925" s="243"/>
      <c r="G925" s="243"/>
      <c r="H925" s="243"/>
      <c r="I925" s="15"/>
      <c r="J925" s="243"/>
      <c r="K925" s="243"/>
      <c r="L925" s="243"/>
      <c r="M925" s="243"/>
      <c r="N925" s="243"/>
      <c r="O925" s="243"/>
      <c r="P925" s="243"/>
      <c r="Q925" s="243"/>
      <c r="R925" s="243"/>
      <c r="S925" s="243"/>
      <c r="T925" s="243"/>
      <c r="U925" s="243"/>
      <c r="V925" s="243"/>
      <c r="W925" s="274"/>
      <c r="X925" s="243"/>
      <c r="Y925" s="243"/>
      <c r="Z925" s="243"/>
      <c r="AA925" s="243"/>
      <c r="AB925" s="243"/>
      <c r="AC925" s="243"/>
      <c r="AD925" s="243"/>
      <c r="AE925" s="243"/>
      <c r="AF925" s="243"/>
      <c r="AG925" s="243"/>
      <c r="AH925" s="243"/>
      <c r="AI925" s="243"/>
      <c r="AJ925" s="243"/>
      <c r="AK925" s="243"/>
    </row>
    <row r="926">
      <c r="A926" s="243"/>
      <c r="B926" s="243"/>
      <c r="C926" s="243"/>
      <c r="D926" s="243"/>
      <c r="E926" s="243"/>
      <c r="F926" s="243"/>
      <c r="G926" s="243"/>
      <c r="H926" s="243"/>
      <c r="I926" s="15"/>
      <c r="J926" s="243"/>
      <c r="K926" s="243"/>
      <c r="L926" s="243"/>
      <c r="M926" s="243"/>
      <c r="N926" s="243"/>
      <c r="O926" s="243"/>
      <c r="P926" s="243"/>
      <c r="Q926" s="243"/>
      <c r="R926" s="243"/>
      <c r="S926" s="243"/>
      <c r="T926" s="243"/>
      <c r="U926" s="243"/>
      <c r="V926" s="243"/>
      <c r="W926" s="274"/>
      <c r="X926" s="243"/>
      <c r="Y926" s="243"/>
      <c r="Z926" s="243"/>
      <c r="AA926" s="243"/>
      <c r="AB926" s="243"/>
      <c r="AC926" s="243"/>
      <c r="AD926" s="243"/>
      <c r="AE926" s="243"/>
      <c r="AF926" s="243"/>
      <c r="AG926" s="243"/>
      <c r="AH926" s="243"/>
      <c r="AI926" s="243"/>
      <c r="AJ926" s="243"/>
      <c r="AK926" s="243"/>
    </row>
    <row r="927">
      <c r="A927" s="243"/>
      <c r="B927" s="243"/>
      <c r="C927" s="243"/>
      <c r="D927" s="243"/>
      <c r="E927" s="243"/>
      <c r="F927" s="243"/>
      <c r="G927" s="243"/>
      <c r="H927" s="243"/>
      <c r="I927" s="15"/>
      <c r="J927" s="243"/>
      <c r="K927" s="243"/>
      <c r="L927" s="243"/>
      <c r="M927" s="243"/>
      <c r="N927" s="243"/>
      <c r="O927" s="243"/>
      <c r="P927" s="243"/>
      <c r="Q927" s="243"/>
      <c r="R927" s="243"/>
      <c r="S927" s="243"/>
      <c r="T927" s="243"/>
      <c r="U927" s="243"/>
      <c r="V927" s="243"/>
      <c r="W927" s="274"/>
      <c r="X927" s="243"/>
      <c r="Y927" s="243"/>
      <c r="Z927" s="243"/>
      <c r="AA927" s="243"/>
      <c r="AB927" s="243"/>
      <c r="AC927" s="243"/>
      <c r="AD927" s="243"/>
      <c r="AE927" s="243"/>
      <c r="AF927" s="243"/>
      <c r="AG927" s="243"/>
      <c r="AH927" s="243"/>
      <c r="AI927" s="243"/>
      <c r="AJ927" s="243"/>
      <c r="AK927" s="243"/>
    </row>
    <row r="928">
      <c r="A928" s="243"/>
      <c r="B928" s="243"/>
      <c r="C928" s="243"/>
      <c r="D928" s="243"/>
      <c r="E928" s="243"/>
      <c r="F928" s="243"/>
      <c r="G928" s="243"/>
      <c r="H928" s="243"/>
      <c r="I928" s="15"/>
      <c r="J928" s="243"/>
      <c r="K928" s="243"/>
      <c r="L928" s="243"/>
      <c r="M928" s="243"/>
      <c r="N928" s="243"/>
      <c r="O928" s="243"/>
      <c r="P928" s="243"/>
      <c r="Q928" s="243"/>
      <c r="R928" s="243"/>
      <c r="S928" s="243"/>
      <c r="T928" s="243"/>
      <c r="U928" s="243"/>
      <c r="V928" s="243"/>
      <c r="W928" s="274"/>
      <c r="X928" s="243"/>
      <c r="Y928" s="243"/>
      <c r="Z928" s="243"/>
      <c r="AA928" s="243"/>
      <c r="AB928" s="243"/>
      <c r="AC928" s="243"/>
      <c r="AD928" s="243"/>
      <c r="AE928" s="243"/>
      <c r="AF928" s="243"/>
      <c r="AG928" s="243"/>
      <c r="AH928" s="243"/>
      <c r="AI928" s="243"/>
      <c r="AJ928" s="243"/>
      <c r="AK928" s="243"/>
    </row>
    <row r="929">
      <c r="A929" s="243"/>
      <c r="B929" s="243"/>
      <c r="C929" s="243"/>
      <c r="D929" s="243"/>
      <c r="E929" s="243"/>
      <c r="F929" s="243"/>
      <c r="G929" s="243"/>
      <c r="H929" s="243"/>
      <c r="I929" s="15"/>
      <c r="J929" s="243"/>
      <c r="K929" s="243"/>
      <c r="L929" s="243"/>
      <c r="M929" s="243"/>
      <c r="N929" s="243"/>
      <c r="O929" s="243"/>
      <c r="P929" s="243"/>
      <c r="Q929" s="243"/>
      <c r="R929" s="243"/>
      <c r="S929" s="243"/>
      <c r="T929" s="243"/>
      <c r="U929" s="243"/>
      <c r="V929" s="243"/>
      <c r="W929" s="274"/>
      <c r="X929" s="243"/>
      <c r="Y929" s="243"/>
      <c r="Z929" s="243"/>
      <c r="AA929" s="243"/>
      <c r="AB929" s="243"/>
      <c r="AC929" s="243"/>
      <c r="AD929" s="243"/>
      <c r="AE929" s="243"/>
      <c r="AF929" s="243"/>
      <c r="AG929" s="243"/>
      <c r="AH929" s="243"/>
      <c r="AI929" s="243"/>
      <c r="AJ929" s="243"/>
      <c r="AK929" s="243"/>
    </row>
    <row r="930">
      <c r="A930" s="243"/>
      <c r="B930" s="243"/>
      <c r="C930" s="243"/>
      <c r="D930" s="243"/>
      <c r="E930" s="243"/>
      <c r="F930" s="243"/>
      <c r="G930" s="243"/>
      <c r="H930" s="243"/>
      <c r="I930" s="15"/>
      <c r="J930" s="243"/>
      <c r="K930" s="243"/>
      <c r="L930" s="243"/>
      <c r="M930" s="243"/>
      <c r="N930" s="243"/>
      <c r="O930" s="243"/>
      <c r="P930" s="243"/>
      <c r="Q930" s="243"/>
      <c r="R930" s="243"/>
      <c r="S930" s="243"/>
      <c r="T930" s="243"/>
      <c r="U930" s="243"/>
      <c r="V930" s="243"/>
      <c r="W930" s="274"/>
      <c r="X930" s="243"/>
      <c r="Y930" s="243"/>
      <c r="Z930" s="243"/>
      <c r="AA930" s="243"/>
      <c r="AB930" s="243"/>
      <c r="AC930" s="243"/>
      <c r="AD930" s="243"/>
      <c r="AE930" s="243"/>
      <c r="AF930" s="243"/>
      <c r="AG930" s="243"/>
      <c r="AH930" s="243"/>
      <c r="AI930" s="243"/>
      <c r="AJ930" s="243"/>
      <c r="AK930" s="243"/>
    </row>
    <row r="931">
      <c r="A931" s="243"/>
      <c r="B931" s="243"/>
      <c r="C931" s="243"/>
      <c r="D931" s="243"/>
      <c r="E931" s="243"/>
      <c r="F931" s="243"/>
      <c r="G931" s="243"/>
      <c r="H931" s="243"/>
      <c r="I931" s="15"/>
      <c r="J931" s="243"/>
      <c r="K931" s="243"/>
      <c r="L931" s="243"/>
      <c r="M931" s="243"/>
      <c r="N931" s="243"/>
      <c r="O931" s="243"/>
      <c r="P931" s="243"/>
      <c r="Q931" s="243"/>
      <c r="R931" s="243"/>
      <c r="S931" s="243"/>
      <c r="T931" s="243"/>
      <c r="U931" s="243"/>
      <c r="V931" s="243"/>
      <c r="W931" s="274"/>
      <c r="X931" s="243"/>
      <c r="Y931" s="243"/>
      <c r="Z931" s="243"/>
      <c r="AA931" s="243"/>
      <c r="AB931" s="243"/>
      <c r="AC931" s="243"/>
      <c r="AD931" s="243"/>
      <c r="AE931" s="243"/>
      <c r="AF931" s="243"/>
      <c r="AG931" s="243"/>
      <c r="AH931" s="243"/>
      <c r="AI931" s="243"/>
      <c r="AJ931" s="243"/>
      <c r="AK931" s="243"/>
    </row>
    <row r="932">
      <c r="A932" s="243"/>
      <c r="B932" s="243"/>
      <c r="C932" s="243"/>
      <c r="D932" s="243"/>
      <c r="E932" s="243"/>
      <c r="F932" s="243"/>
      <c r="G932" s="243"/>
      <c r="H932" s="243"/>
      <c r="I932" s="15"/>
      <c r="J932" s="243"/>
      <c r="K932" s="243"/>
      <c r="L932" s="243"/>
      <c r="M932" s="243"/>
      <c r="N932" s="243"/>
      <c r="O932" s="243"/>
      <c r="P932" s="243"/>
      <c r="Q932" s="243"/>
      <c r="R932" s="243"/>
      <c r="S932" s="243"/>
      <c r="T932" s="243"/>
      <c r="U932" s="243"/>
      <c r="V932" s="243"/>
      <c r="W932" s="274"/>
      <c r="X932" s="243"/>
      <c r="Y932" s="243"/>
      <c r="Z932" s="243"/>
      <c r="AA932" s="243"/>
      <c r="AB932" s="243"/>
      <c r="AC932" s="243"/>
      <c r="AD932" s="243"/>
      <c r="AE932" s="243"/>
      <c r="AF932" s="243"/>
      <c r="AG932" s="243"/>
      <c r="AH932" s="243"/>
      <c r="AI932" s="243"/>
      <c r="AJ932" s="243"/>
      <c r="AK932" s="243"/>
    </row>
    <row r="933">
      <c r="A933" s="243"/>
      <c r="B933" s="243"/>
      <c r="C933" s="243"/>
      <c r="D933" s="243"/>
      <c r="E933" s="243"/>
      <c r="F933" s="243"/>
      <c r="G933" s="243"/>
      <c r="H933" s="243"/>
      <c r="I933" s="15"/>
      <c r="J933" s="243"/>
      <c r="K933" s="243"/>
      <c r="L933" s="243"/>
      <c r="M933" s="243"/>
      <c r="N933" s="243"/>
      <c r="O933" s="243"/>
      <c r="P933" s="243"/>
      <c r="Q933" s="243"/>
      <c r="R933" s="243"/>
      <c r="S933" s="243"/>
      <c r="T933" s="243"/>
      <c r="U933" s="243"/>
      <c r="V933" s="243"/>
      <c r="W933" s="274"/>
      <c r="X933" s="243"/>
      <c r="Y933" s="243"/>
      <c r="Z933" s="243"/>
      <c r="AA933" s="243"/>
      <c r="AB933" s="243"/>
      <c r="AC933" s="243"/>
      <c r="AD933" s="243"/>
      <c r="AE933" s="243"/>
      <c r="AF933" s="243"/>
      <c r="AG933" s="243"/>
      <c r="AH933" s="243"/>
      <c r="AI933" s="243"/>
      <c r="AJ933" s="243"/>
      <c r="AK933" s="243"/>
    </row>
    <row r="934">
      <c r="A934" s="243"/>
      <c r="B934" s="243"/>
      <c r="C934" s="243"/>
      <c r="D934" s="243"/>
      <c r="E934" s="243"/>
      <c r="F934" s="243"/>
      <c r="G934" s="243"/>
      <c r="H934" s="243"/>
      <c r="I934" s="15"/>
      <c r="J934" s="243"/>
      <c r="K934" s="243"/>
      <c r="L934" s="243"/>
      <c r="M934" s="243"/>
      <c r="N934" s="243"/>
      <c r="O934" s="243"/>
      <c r="P934" s="243"/>
      <c r="Q934" s="243"/>
      <c r="R934" s="243"/>
      <c r="S934" s="243"/>
      <c r="T934" s="243"/>
      <c r="U934" s="243"/>
      <c r="V934" s="243"/>
      <c r="W934" s="274"/>
      <c r="X934" s="243"/>
      <c r="Y934" s="243"/>
      <c r="Z934" s="243"/>
      <c r="AA934" s="243"/>
      <c r="AB934" s="243"/>
      <c r="AC934" s="243"/>
      <c r="AD934" s="243"/>
      <c r="AE934" s="243"/>
      <c r="AF934" s="243"/>
      <c r="AG934" s="243"/>
      <c r="AH934" s="243"/>
      <c r="AI934" s="243"/>
      <c r="AJ934" s="243"/>
      <c r="AK934" s="243"/>
    </row>
    <row r="935">
      <c r="A935" s="243"/>
      <c r="B935" s="243"/>
      <c r="C935" s="243"/>
      <c r="D935" s="243"/>
      <c r="E935" s="243"/>
      <c r="F935" s="243"/>
      <c r="G935" s="243"/>
      <c r="H935" s="243"/>
      <c r="I935" s="15"/>
      <c r="J935" s="243"/>
      <c r="K935" s="243"/>
      <c r="L935" s="243"/>
      <c r="M935" s="243"/>
      <c r="N935" s="243"/>
      <c r="O935" s="243"/>
      <c r="P935" s="243"/>
      <c r="Q935" s="243"/>
      <c r="R935" s="243"/>
      <c r="S935" s="243"/>
      <c r="T935" s="243"/>
      <c r="U935" s="243"/>
      <c r="V935" s="243"/>
      <c r="W935" s="274"/>
      <c r="X935" s="243"/>
      <c r="Y935" s="243"/>
      <c r="Z935" s="243"/>
      <c r="AA935" s="243"/>
      <c r="AB935" s="243"/>
      <c r="AC935" s="243"/>
      <c r="AD935" s="243"/>
      <c r="AE935" s="243"/>
      <c r="AF935" s="243"/>
      <c r="AG935" s="243"/>
      <c r="AH935" s="243"/>
      <c r="AI935" s="243"/>
      <c r="AJ935" s="243"/>
      <c r="AK935" s="243"/>
    </row>
    <row r="936">
      <c r="A936" s="243"/>
      <c r="B936" s="243"/>
      <c r="C936" s="243"/>
      <c r="D936" s="243"/>
      <c r="E936" s="243"/>
      <c r="F936" s="243"/>
      <c r="G936" s="243"/>
      <c r="H936" s="243"/>
      <c r="I936" s="15"/>
      <c r="J936" s="243"/>
      <c r="K936" s="243"/>
      <c r="L936" s="243"/>
      <c r="M936" s="243"/>
      <c r="N936" s="243"/>
      <c r="O936" s="243"/>
      <c r="P936" s="243"/>
      <c r="Q936" s="243"/>
      <c r="R936" s="243"/>
      <c r="S936" s="243"/>
      <c r="T936" s="243"/>
      <c r="U936" s="243"/>
      <c r="V936" s="243"/>
      <c r="W936" s="274"/>
      <c r="X936" s="243"/>
      <c r="Y936" s="243"/>
      <c r="Z936" s="243"/>
      <c r="AA936" s="243"/>
      <c r="AB936" s="243"/>
      <c r="AC936" s="243"/>
      <c r="AD936" s="243"/>
      <c r="AE936" s="243"/>
      <c r="AF936" s="243"/>
      <c r="AG936" s="243"/>
      <c r="AH936" s="243"/>
      <c r="AI936" s="243"/>
      <c r="AJ936" s="243"/>
      <c r="AK936" s="243"/>
    </row>
    <row r="937">
      <c r="A937" s="243"/>
      <c r="B937" s="243"/>
      <c r="C937" s="243"/>
      <c r="D937" s="243"/>
      <c r="E937" s="243"/>
      <c r="F937" s="243"/>
      <c r="G937" s="243"/>
      <c r="H937" s="243"/>
      <c r="I937" s="15"/>
      <c r="J937" s="243"/>
      <c r="K937" s="243"/>
      <c r="L937" s="243"/>
      <c r="M937" s="243"/>
      <c r="N937" s="243"/>
      <c r="O937" s="243"/>
      <c r="P937" s="243"/>
      <c r="Q937" s="243"/>
      <c r="R937" s="243"/>
      <c r="S937" s="243"/>
      <c r="T937" s="243"/>
      <c r="U937" s="243"/>
      <c r="V937" s="243"/>
      <c r="W937" s="274"/>
      <c r="X937" s="243"/>
      <c r="Y937" s="243"/>
      <c r="Z937" s="243"/>
      <c r="AA937" s="243"/>
      <c r="AB937" s="243"/>
      <c r="AC937" s="243"/>
      <c r="AD937" s="243"/>
      <c r="AE937" s="243"/>
      <c r="AF937" s="243"/>
      <c r="AG937" s="243"/>
      <c r="AH937" s="243"/>
      <c r="AI937" s="243"/>
      <c r="AJ937" s="243"/>
      <c r="AK937" s="243"/>
    </row>
    <row r="938">
      <c r="A938" s="243"/>
      <c r="B938" s="243"/>
      <c r="C938" s="243"/>
      <c r="D938" s="243"/>
      <c r="E938" s="243"/>
      <c r="F938" s="243"/>
      <c r="G938" s="243"/>
      <c r="H938" s="243"/>
      <c r="I938" s="15"/>
      <c r="J938" s="243"/>
      <c r="K938" s="243"/>
      <c r="L938" s="243"/>
      <c r="M938" s="243"/>
      <c r="N938" s="243"/>
      <c r="O938" s="243"/>
      <c r="P938" s="243"/>
      <c r="Q938" s="243"/>
      <c r="R938" s="243"/>
      <c r="S938" s="243"/>
      <c r="T938" s="243"/>
      <c r="U938" s="243"/>
      <c r="V938" s="243"/>
      <c r="W938" s="274"/>
      <c r="X938" s="243"/>
      <c r="Y938" s="243"/>
      <c r="Z938" s="243"/>
      <c r="AA938" s="243"/>
      <c r="AB938" s="243"/>
      <c r="AC938" s="243"/>
      <c r="AD938" s="243"/>
      <c r="AE938" s="243"/>
      <c r="AF938" s="243"/>
      <c r="AG938" s="243"/>
      <c r="AH938" s="243"/>
      <c r="AI938" s="243"/>
      <c r="AJ938" s="243"/>
      <c r="AK938" s="243"/>
    </row>
    <row r="939">
      <c r="A939" s="243"/>
      <c r="B939" s="243"/>
      <c r="C939" s="243"/>
      <c r="D939" s="243"/>
      <c r="E939" s="243"/>
      <c r="F939" s="243"/>
      <c r="G939" s="243"/>
      <c r="H939" s="243"/>
      <c r="I939" s="15"/>
      <c r="J939" s="243"/>
      <c r="K939" s="243"/>
      <c r="L939" s="243"/>
      <c r="M939" s="243"/>
      <c r="N939" s="243"/>
      <c r="O939" s="243"/>
      <c r="P939" s="243"/>
      <c r="Q939" s="243"/>
      <c r="R939" s="243"/>
      <c r="S939" s="243"/>
      <c r="T939" s="243"/>
      <c r="U939" s="243"/>
      <c r="V939" s="243"/>
      <c r="W939" s="274"/>
      <c r="X939" s="243"/>
      <c r="Y939" s="243"/>
      <c r="Z939" s="243"/>
      <c r="AA939" s="243"/>
      <c r="AB939" s="243"/>
      <c r="AC939" s="243"/>
      <c r="AD939" s="243"/>
      <c r="AE939" s="243"/>
      <c r="AF939" s="243"/>
      <c r="AG939" s="243"/>
      <c r="AH939" s="243"/>
      <c r="AI939" s="243"/>
      <c r="AJ939" s="243"/>
      <c r="AK939" s="243"/>
    </row>
    <row r="940">
      <c r="A940" s="243"/>
      <c r="B940" s="243"/>
      <c r="C940" s="243"/>
      <c r="D940" s="243"/>
      <c r="E940" s="243"/>
      <c r="F940" s="243"/>
      <c r="G940" s="243"/>
      <c r="H940" s="243"/>
      <c r="I940" s="15"/>
      <c r="J940" s="243"/>
      <c r="K940" s="243"/>
      <c r="L940" s="243"/>
      <c r="M940" s="243"/>
      <c r="N940" s="243"/>
      <c r="O940" s="243"/>
      <c r="P940" s="243"/>
      <c r="Q940" s="243"/>
      <c r="R940" s="243"/>
      <c r="S940" s="243"/>
      <c r="T940" s="243"/>
      <c r="U940" s="243"/>
      <c r="V940" s="243"/>
      <c r="W940" s="274"/>
      <c r="X940" s="243"/>
      <c r="Y940" s="243"/>
      <c r="Z940" s="243"/>
      <c r="AA940" s="243"/>
      <c r="AB940" s="243"/>
      <c r="AC940" s="243"/>
      <c r="AD940" s="243"/>
      <c r="AE940" s="243"/>
      <c r="AF940" s="243"/>
      <c r="AG940" s="243"/>
      <c r="AH940" s="243"/>
      <c r="AI940" s="243"/>
      <c r="AJ940" s="243"/>
      <c r="AK940" s="243"/>
    </row>
    <row r="941">
      <c r="A941" s="243"/>
      <c r="B941" s="243"/>
      <c r="C941" s="243"/>
      <c r="D941" s="243"/>
      <c r="E941" s="243"/>
      <c r="F941" s="243"/>
      <c r="G941" s="243"/>
      <c r="H941" s="243"/>
      <c r="I941" s="15"/>
      <c r="J941" s="243"/>
      <c r="K941" s="243"/>
      <c r="L941" s="243"/>
      <c r="M941" s="243"/>
      <c r="N941" s="243"/>
      <c r="O941" s="243"/>
      <c r="P941" s="243"/>
      <c r="Q941" s="243"/>
      <c r="R941" s="243"/>
      <c r="S941" s="243"/>
      <c r="T941" s="243"/>
      <c r="U941" s="243"/>
      <c r="V941" s="243"/>
      <c r="W941" s="274"/>
      <c r="X941" s="243"/>
      <c r="Y941" s="243"/>
      <c r="Z941" s="243"/>
      <c r="AA941" s="243"/>
      <c r="AB941" s="243"/>
      <c r="AC941" s="243"/>
      <c r="AD941" s="243"/>
      <c r="AE941" s="243"/>
      <c r="AF941" s="243"/>
      <c r="AG941" s="243"/>
      <c r="AH941" s="243"/>
      <c r="AI941" s="243"/>
      <c r="AJ941" s="243"/>
      <c r="AK941" s="243"/>
    </row>
    <row r="942">
      <c r="A942" s="243"/>
      <c r="B942" s="243"/>
      <c r="C942" s="243"/>
      <c r="D942" s="243"/>
      <c r="E942" s="243"/>
      <c r="F942" s="243"/>
      <c r="G942" s="243"/>
      <c r="H942" s="243"/>
      <c r="I942" s="15"/>
      <c r="J942" s="243"/>
      <c r="K942" s="243"/>
      <c r="L942" s="243"/>
      <c r="M942" s="243"/>
      <c r="N942" s="243"/>
      <c r="O942" s="243"/>
      <c r="P942" s="243"/>
      <c r="Q942" s="243"/>
      <c r="R942" s="243"/>
      <c r="S942" s="243"/>
      <c r="T942" s="243"/>
      <c r="U942" s="243"/>
      <c r="V942" s="243"/>
      <c r="W942" s="274"/>
      <c r="X942" s="243"/>
      <c r="Y942" s="243"/>
      <c r="Z942" s="243"/>
      <c r="AA942" s="243"/>
      <c r="AB942" s="243"/>
      <c r="AC942" s="243"/>
      <c r="AD942" s="243"/>
      <c r="AE942" s="243"/>
      <c r="AF942" s="243"/>
      <c r="AG942" s="243"/>
      <c r="AH942" s="243"/>
      <c r="AI942" s="243"/>
      <c r="AJ942" s="243"/>
      <c r="AK942" s="243"/>
    </row>
    <row r="943">
      <c r="A943" s="243"/>
      <c r="B943" s="243"/>
      <c r="C943" s="243"/>
      <c r="D943" s="243"/>
      <c r="E943" s="243"/>
      <c r="F943" s="243"/>
      <c r="G943" s="243"/>
      <c r="H943" s="243"/>
      <c r="I943" s="15"/>
      <c r="J943" s="243"/>
      <c r="K943" s="243"/>
      <c r="L943" s="243"/>
      <c r="M943" s="243"/>
      <c r="N943" s="243"/>
      <c r="O943" s="243"/>
      <c r="P943" s="243"/>
      <c r="Q943" s="243"/>
      <c r="R943" s="243"/>
      <c r="S943" s="243"/>
      <c r="T943" s="243"/>
      <c r="U943" s="243"/>
      <c r="V943" s="243"/>
      <c r="W943" s="274"/>
      <c r="X943" s="243"/>
      <c r="Y943" s="243"/>
      <c r="Z943" s="243"/>
      <c r="AA943" s="243"/>
      <c r="AB943" s="243"/>
      <c r="AC943" s="243"/>
      <c r="AD943" s="243"/>
      <c r="AE943" s="243"/>
      <c r="AF943" s="243"/>
      <c r="AG943" s="243"/>
      <c r="AH943" s="243"/>
      <c r="AI943" s="243"/>
      <c r="AJ943" s="243"/>
      <c r="AK943" s="243"/>
    </row>
    <row r="944">
      <c r="A944" s="243"/>
      <c r="B944" s="243"/>
      <c r="C944" s="243"/>
      <c r="D944" s="243"/>
      <c r="E944" s="243"/>
      <c r="F944" s="243"/>
      <c r="G944" s="243"/>
      <c r="H944" s="243"/>
      <c r="I944" s="15"/>
      <c r="J944" s="243"/>
      <c r="K944" s="243"/>
      <c r="L944" s="243"/>
      <c r="M944" s="243"/>
      <c r="N944" s="243"/>
      <c r="O944" s="243"/>
      <c r="P944" s="243"/>
      <c r="Q944" s="243"/>
      <c r="R944" s="243"/>
      <c r="S944" s="243"/>
      <c r="T944" s="243"/>
      <c r="U944" s="243"/>
      <c r="V944" s="243"/>
      <c r="W944" s="274"/>
      <c r="X944" s="243"/>
      <c r="Y944" s="243"/>
      <c r="Z944" s="243"/>
      <c r="AA944" s="243"/>
      <c r="AB944" s="243"/>
      <c r="AC944" s="243"/>
      <c r="AD944" s="243"/>
      <c r="AE944" s="243"/>
      <c r="AF944" s="243"/>
      <c r="AG944" s="243"/>
      <c r="AH944" s="243"/>
      <c r="AI944" s="243"/>
      <c r="AJ944" s="243"/>
      <c r="AK944" s="243"/>
    </row>
    <row r="945">
      <c r="A945" s="243"/>
      <c r="B945" s="243"/>
      <c r="C945" s="243"/>
      <c r="D945" s="243"/>
      <c r="E945" s="243"/>
      <c r="F945" s="243"/>
      <c r="G945" s="243"/>
      <c r="H945" s="243"/>
      <c r="I945" s="15"/>
      <c r="J945" s="243"/>
      <c r="K945" s="243"/>
      <c r="L945" s="243"/>
      <c r="M945" s="243"/>
      <c r="N945" s="243"/>
      <c r="O945" s="243"/>
      <c r="P945" s="243"/>
      <c r="Q945" s="243"/>
      <c r="R945" s="243"/>
      <c r="S945" s="243"/>
      <c r="T945" s="243"/>
      <c r="U945" s="243"/>
      <c r="V945" s="243"/>
      <c r="W945" s="274"/>
      <c r="X945" s="243"/>
      <c r="Y945" s="243"/>
      <c r="Z945" s="243"/>
      <c r="AA945" s="243"/>
      <c r="AB945" s="243"/>
      <c r="AC945" s="243"/>
      <c r="AD945" s="243"/>
      <c r="AE945" s="243"/>
      <c r="AF945" s="243"/>
      <c r="AG945" s="243"/>
      <c r="AH945" s="243"/>
      <c r="AI945" s="243"/>
      <c r="AJ945" s="243"/>
      <c r="AK945" s="243"/>
    </row>
    <row r="946">
      <c r="A946" s="243"/>
      <c r="B946" s="243"/>
      <c r="C946" s="243"/>
      <c r="D946" s="243"/>
      <c r="E946" s="243"/>
      <c r="F946" s="243"/>
      <c r="G946" s="243"/>
      <c r="H946" s="243"/>
      <c r="I946" s="15"/>
      <c r="J946" s="243"/>
      <c r="K946" s="243"/>
      <c r="L946" s="243"/>
      <c r="M946" s="243"/>
      <c r="N946" s="243"/>
      <c r="O946" s="243"/>
      <c r="P946" s="243"/>
      <c r="Q946" s="243"/>
      <c r="R946" s="243"/>
      <c r="S946" s="243"/>
      <c r="T946" s="243"/>
      <c r="U946" s="243"/>
      <c r="V946" s="243"/>
      <c r="W946" s="274"/>
      <c r="X946" s="243"/>
      <c r="Y946" s="243"/>
      <c r="Z946" s="243"/>
      <c r="AA946" s="243"/>
      <c r="AB946" s="243"/>
      <c r="AC946" s="243"/>
      <c r="AD946" s="243"/>
      <c r="AE946" s="243"/>
      <c r="AF946" s="243"/>
      <c r="AG946" s="243"/>
      <c r="AH946" s="243"/>
      <c r="AI946" s="243"/>
      <c r="AJ946" s="243"/>
      <c r="AK946" s="243"/>
    </row>
    <row r="947">
      <c r="A947" s="243"/>
      <c r="B947" s="243"/>
      <c r="C947" s="243"/>
      <c r="D947" s="243"/>
      <c r="E947" s="243"/>
      <c r="F947" s="243"/>
      <c r="G947" s="243"/>
      <c r="H947" s="243"/>
      <c r="I947" s="15"/>
      <c r="J947" s="243"/>
      <c r="K947" s="243"/>
      <c r="L947" s="243"/>
      <c r="M947" s="243"/>
      <c r="N947" s="243"/>
      <c r="O947" s="243"/>
      <c r="P947" s="243"/>
      <c r="Q947" s="243"/>
      <c r="R947" s="243"/>
      <c r="S947" s="243"/>
      <c r="T947" s="243"/>
      <c r="U947" s="243"/>
      <c r="V947" s="243"/>
      <c r="W947" s="274"/>
      <c r="X947" s="243"/>
      <c r="Y947" s="243"/>
      <c r="Z947" s="243"/>
      <c r="AA947" s="243"/>
      <c r="AB947" s="243"/>
      <c r="AC947" s="243"/>
      <c r="AD947" s="243"/>
      <c r="AE947" s="243"/>
      <c r="AF947" s="243"/>
      <c r="AG947" s="243"/>
      <c r="AH947" s="243"/>
      <c r="AI947" s="243"/>
      <c r="AJ947" s="243"/>
      <c r="AK947" s="243"/>
    </row>
    <row r="948">
      <c r="A948" s="243"/>
      <c r="B948" s="243"/>
      <c r="C948" s="243"/>
      <c r="D948" s="243"/>
      <c r="E948" s="243"/>
      <c r="F948" s="243"/>
      <c r="G948" s="243"/>
      <c r="H948" s="243"/>
      <c r="I948" s="15"/>
      <c r="J948" s="243"/>
      <c r="K948" s="243"/>
      <c r="L948" s="243"/>
      <c r="M948" s="243"/>
      <c r="N948" s="243"/>
      <c r="O948" s="243"/>
      <c r="P948" s="243"/>
      <c r="Q948" s="243"/>
      <c r="R948" s="243"/>
      <c r="S948" s="243"/>
      <c r="T948" s="243"/>
      <c r="U948" s="243"/>
      <c r="V948" s="243"/>
      <c r="W948" s="274"/>
      <c r="X948" s="243"/>
      <c r="Y948" s="243"/>
      <c r="Z948" s="243"/>
      <c r="AA948" s="243"/>
      <c r="AB948" s="243"/>
      <c r="AC948" s="243"/>
      <c r="AD948" s="243"/>
      <c r="AE948" s="243"/>
      <c r="AF948" s="243"/>
      <c r="AG948" s="243"/>
      <c r="AH948" s="243"/>
      <c r="AI948" s="243"/>
      <c r="AJ948" s="243"/>
      <c r="AK948" s="243"/>
    </row>
    <row r="949">
      <c r="A949" s="243"/>
      <c r="B949" s="243"/>
      <c r="C949" s="243"/>
      <c r="D949" s="243"/>
      <c r="E949" s="243"/>
      <c r="F949" s="243"/>
      <c r="G949" s="243"/>
      <c r="H949" s="243"/>
      <c r="I949" s="15"/>
      <c r="J949" s="243"/>
      <c r="K949" s="243"/>
      <c r="L949" s="243"/>
      <c r="M949" s="243"/>
      <c r="N949" s="243"/>
      <c r="O949" s="243"/>
      <c r="P949" s="243"/>
      <c r="Q949" s="243"/>
      <c r="R949" s="243"/>
      <c r="S949" s="243"/>
      <c r="T949" s="243"/>
      <c r="U949" s="243"/>
      <c r="V949" s="243"/>
      <c r="W949" s="274"/>
      <c r="X949" s="243"/>
      <c r="Y949" s="243"/>
      <c r="Z949" s="243"/>
      <c r="AA949" s="243"/>
      <c r="AB949" s="243"/>
      <c r="AC949" s="243"/>
      <c r="AD949" s="243"/>
      <c r="AE949" s="243"/>
      <c r="AF949" s="243"/>
      <c r="AG949" s="243"/>
      <c r="AH949" s="243"/>
      <c r="AI949" s="243"/>
      <c r="AJ949" s="243"/>
      <c r="AK949" s="243"/>
    </row>
    <row r="950">
      <c r="A950" s="243"/>
      <c r="B950" s="243"/>
      <c r="C950" s="243"/>
      <c r="D950" s="243"/>
      <c r="E950" s="243"/>
      <c r="F950" s="243"/>
      <c r="G950" s="243"/>
      <c r="H950" s="243"/>
      <c r="I950" s="15"/>
      <c r="J950" s="243"/>
      <c r="K950" s="243"/>
      <c r="L950" s="243"/>
      <c r="M950" s="243"/>
      <c r="N950" s="243"/>
      <c r="O950" s="243"/>
      <c r="P950" s="243"/>
      <c r="Q950" s="243"/>
      <c r="R950" s="243"/>
      <c r="S950" s="243"/>
      <c r="T950" s="243"/>
      <c r="U950" s="243"/>
      <c r="V950" s="243"/>
      <c r="W950" s="274"/>
      <c r="X950" s="243"/>
      <c r="Y950" s="243"/>
      <c r="Z950" s="243"/>
      <c r="AA950" s="243"/>
      <c r="AB950" s="243"/>
      <c r="AC950" s="243"/>
      <c r="AD950" s="243"/>
      <c r="AE950" s="243"/>
      <c r="AF950" s="243"/>
      <c r="AG950" s="243"/>
      <c r="AH950" s="243"/>
      <c r="AI950" s="243"/>
      <c r="AJ950" s="243"/>
      <c r="AK950" s="243"/>
    </row>
    <row r="951">
      <c r="A951" s="243"/>
      <c r="B951" s="243"/>
      <c r="C951" s="243"/>
      <c r="D951" s="243"/>
      <c r="E951" s="243"/>
      <c r="F951" s="243"/>
      <c r="G951" s="243"/>
      <c r="H951" s="243"/>
      <c r="I951" s="15"/>
      <c r="J951" s="243"/>
      <c r="K951" s="243"/>
      <c r="L951" s="243"/>
      <c r="M951" s="243"/>
      <c r="N951" s="243"/>
      <c r="O951" s="243"/>
      <c r="P951" s="243"/>
      <c r="Q951" s="243"/>
      <c r="R951" s="243"/>
      <c r="S951" s="243"/>
      <c r="T951" s="243"/>
      <c r="U951" s="243"/>
      <c r="V951" s="243"/>
      <c r="W951" s="274"/>
      <c r="X951" s="243"/>
      <c r="Y951" s="243"/>
      <c r="Z951" s="243"/>
      <c r="AA951" s="243"/>
      <c r="AB951" s="243"/>
      <c r="AC951" s="243"/>
      <c r="AD951" s="243"/>
      <c r="AE951" s="243"/>
      <c r="AF951" s="243"/>
      <c r="AG951" s="243"/>
      <c r="AH951" s="243"/>
      <c r="AI951" s="243"/>
      <c r="AJ951" s="243"/>
      <c r="AK951" s="243"/>
    </row>
    <row r="952">
      <c r="A952" s="243"/>
      <c r="B952" s="243"/>
      <c r="C952" s="243"/>
      <c r="D952" s="243"/>
      <c r="E952" s="243"/>
      <c r="F952" s="243"/>
      <c r="G952" s="243"/>
      <c r="H952" s="243"/>
      <c r="I952" s="15"/>
      <c r="J952" s="243"/>
      <c r="K952" s="243"/>
      <c r="L952" s="243"/>
      <c r="M952" s="243"/>
      <c r="N952" s="243"/>
      <c r="O952" s="243"/>
      <c r="P952" s="243"/>
      <c r="Q952" s="243"/>
      <c r="R952" s="243"/>
      <c r="S952" s="243"/>
      <c r="T952" s="243"/>
      <c r="U952" s="243"/>
      <c r="V952" s="243"/>
      <c r="W952" s="274"/>
      <c r="X952" s="243"/>
      <c r="Y952" s="243"/>
      <c r="Z952" s="243"/>
      <c r="AA952" s="243"/>
      <c r="AB952" s="243"/>
      <c r="AC952" s="243"/>
      <c r="AD952" s="243"/>
      <c r="AE952" s="243"/>
      <c r="AF952" s="243"/>
      <c r="AG952" s="243"/>
      <c r="AH952" s="243"/>
      <c r="AI952" s="243"/>
      <c r="AJ952" s="243"/>
      <c r="AK952" s="243"/>
    </row>
    <row r="953">
      <c r="A953" s="243"/>
      <c r="B953" s="243"/>
      <c r="C953" s="243"/>
      <c r="D953" s="243"/>
      <c r="E953" s="243"/>
      <c r="F953" s="243"/>
      <c r="G953" s="243"/>
      <c r="H953" s="243"/>
      <c r="I953" s="15"/>
      <c r="J953" s="243"/>
      <c r="K953" s="243"/>
      <c r="L953" s="243"/>
      <c r="M953" s="243"/>
      <c r="N953" s="243"/>
      <c r="O953" s="243"/>
      <c r="P953" s="243"/>
      <c r="Q953" s="243"/>
      <c r="R953" s="243"/>
      <c r="S953" s="243"/>
      <c r="T953" s="243"/>
      <c r="U953" s="243"/>
      <c r="V953" s="243"/>
      <c r="W953" s="274"/>
      <c r="X953" s="243"/>
      <c r="Y953" s="243"/>
      <c r="Z953" s="243"/>
      <c r="AA953" s="243"/>
      <c r="AB953" s="243"/>
      <c r="AC953" s="243"/>
      <c r="AD953" s="243"/>
      <c r="AE953" s="243"/>
      <c r="AF953" s="243"/>
      <c r="AG953" s="243"/>
      <c r="AH953" s="243"/>
      <c r="AI953" s="243"/>
      <c r="AJ953" s="243"/>
      <c r="AK953" s="243"/>
    </row>
    <row r="954">
      <c r="A954" s="243"/>
      <c r="B954" s="243"/>
      <c r="C954" s="243"/>
      <c r="D954" s="243"/>
      <c r="E954" s="243"/>
      <c r="F954" s="243"/>
      <c r="G954" s="243"/>
      <c r="H954" s="243"/>
      <c r="I954" s="15"/>
      <c r="J954" s="243"/>
      <c r="K954" s="243"/>
      <c r="L954" s="243"/>
      <c r="M954" s="243"/>
      <c r="N954" s="243"/>
      <c r="O954" s="243"/>
      <c r="P954" s="243"/>
      <c r="Q954" s="243"/>
      <c r="R954" s="243"/>
      <c r="S954" s="243"/>
      <c r="T954" s="243"/>
      <c r="U954" s="243"/>
      <c r="V954" s="243"/>
      <c r="W954" s="274"/>
      <c r="X954" s="243"/>
      <c r="Y954" s="243"/>
      <c r="Z954" s="243"/>
      <c r="AA954" s="243"/>
      <c r="AB954" s="243"/>
      <c r="AC954" s="243"/>
      <c r="AD954" s="243"/>
      <c r="AE954" s="243"/>
      <c r="AF954" s="243"/>
      <c r="AG954" s="243"/>
      <c r="AH954" s="243"/>
      <c r="AI954" s="243"/>
      <c r="AJ954" s="243"/>
      <c r="AK954" s="243"/>
    </row>
    <row r="955">
      <c r="A955" s="243"/>
      <c r="B955" s="243"/>
      <c r="C955" s="243"/>
      <c r="D955" s="243"/>
      <c r="E955" s="243"/>
      <c r="F955" s="243"/>
      <c r="G955" s="243"/>
      <c r="H955" s="243"/>
      <c r="I955" s="15"/>
      <c r="J955" s="243"/>
      <c r="K955" s="243"/>
      <c r="L955" s="243"/>
      <c r="M955" s="243"/>
      <c r="N955" s="243"/>
      <c r="O955" s="243"/>
      <c r="P955" s="243"/>
      <c r="Q955" s="243"/>
      <c r="R955" s="243"/>
      <c r="S955" s="243"/>
      <c r="T955" s="243"/>
      <c r="U955" s="243"/>
      <c r="V955" s="243"/>
      <c r="W955" s="274"/>
      <c r="X955" s="243"/>
      <c r="Y955" s="243"/>
      <c r="Z955" s="243"/>
      <c r="AA955" s="243"/>
      <c r="AB955" s="243"/>
      <c r="AC955" s="243"/>
      <c r="AD955" s="243"/>
      <c r="AE955" s="243"/>
      <c r="AF955" s="243"/>
      <c r="AG955" s="243"/>
      <c r="AH955" s="243"/>
      <c r="AI955" s="243"/>
      <c r="AJ955" s="243"/>
      <c r="AK955" s="243"/>
    </row>
    <row r="956">
      <c r="A956" s="243"/>
      <c r="B956" s="243"/>
      <c r="C956" s="243"/>
      <c r="D956" s="243"/>
      <c r="E956" s="243"/>
      <c r="F956" s="243"/>
      <c r="G956" s="243"/>
      <c r="H956" s="243"/>
      <c r="I956" s="15"/>
      <c r="J956" s="243"/>
      <c r="K956" s="243"/>
      <c r="L956" s="243"/>
      <c r="M956" s="243"/>
      <c r="N956" s="243"/>
      <c r="O956" s="243"/>
      <c r="P956" s="243"/>
      <c r="Q956" s="243"/>
      <c r="R956" s="243"/>
      <c r="S956" s="243"/>
      <c r="T956" s="243"/>
      <c r="U956" s="243"/>
      <c r="V956" s="243"/>
      <c r="W956" s="274"/>
      <c r="X956" s="243"/>
      <c r="Y956" s="243"/>
      <c r="Z956" s="243"/>
      <c r="AA956" s="243"/>
      <c r="AB956" s="243"/>
      <c r="AC956" s="243"/>
      <c r="AD956" s="243"/>
      <c r="AE956" s="243"/>
      <c r="AF956" s="243"/>
      <c r="AG956" s="243"/>
      <c r="AH956" s="243"/>
      <c r="AI956" s="243"/>
      <c r="AJ956" s="243"/>
      <c r="AK956" s="243"/>
    </row>
    <row r="957">
      <c r="A957" s="243"/>
      <c r="B957" s="243"/>
      <c r="C957" s="243"/>
      <c r="D957" s="243"/>
      <c r="E957" s="243"/>
      <c r="F957" s="243"/>
      <c r="G957" s="243"/>
      <c r="H957" s="243"/>
      <c r="I957" s="15"/>
      <c r="J957" s="243"/>
      <c r="K957" s="243"/>
      <c r="L957" s="243"/>
      <c r="M957" s="243"/>
      <c r="N957" s="243"/>
      <c r="O957" s="243"/>
      <c r="P957" s="243"/>
      <c r="Q957" s="243"/>
      <c r="R957" s="243"/>
      <c r="S957" s="243"/>
      <c r="T957" s="243"/>
      <c r="U957" s="243"/>
      <c r="V957" s="243"/>
      <c r="W957" s="274"/>
      <c r="X957" s="243"/>
      <c r="Y957" s="243"/>
      <c r="Z957" s="243"/>
      <c r="AA957" s="243"/>
      <c r="AB957" s="243"/>
      <c r="AC957" s="243"/>
      <c r="AD957" s="243"/>
      <c r="AE957" s="243"/>
      <c r="AF957" s="243"/>
      <c r="AG957" s="243"/>
      <c r="AH957" s="243"/>
      <c r="AI957" s="243"/>
      <c r="AJ957" s="243"/>
      <c r="AK957" s="243"/>
    </row>
    <row r="958">
      <c r="A958" s="243"/>
      <c r="B958" s="243"/>
      <c r="C958" s="243"/>
      <c r="D958" s="243"/>
      <c r="E958" s="243"/>
      <c r="F958" s="243"/>
      <c r="G958" s="243"/>
      <c r="H958" s="243"/>
      <c r="I958" s="15"/>
      <c r="J958" s="243"/>
      <c r="K958" s="243"/>
      <c r="L958" s="243"/>
      <c r="M958" s="243"/>
      <c r="N958" s="243"/>
      <c r="O958" s="243"/>
      <c r="P958" s="243"/>
      <c r="Q958" s="243"/>
      <c r="R958" s="243"/>
      <c r="S958" s="243"/>
      <c r="T958" s="243"/>
      <c r="U958" s="243"/>
      <c r="V958" s="243"/>
      <c r="W958" s="274"/>
      <c r="X958" s="243"/>
      <c r="Y958" s="243"/>
      <c r="Z958" s="243"/>
      <c r="AA958" s="243"/>
      <c r="AB958" s="243"/>
      <c r="AC958" s="243"/>
      <c r="AD958" s="243"/>
      <c r="AE958" s="243"/>
      <c r="AF958" s="243"/>
      <c r="AG958" s="243"/>
      <c r="AH958" s="243"/>
      <c r="AI958" s="243"/>
      <c r="AJ958" s="243"/>
      <c r="AK958" s="243"/>
    </row>
    <row r="959">
      <c r="A959" s="243"/>
      <c r="B959" s="243"/>
      <c r="C959" s="243"/>
      <c r="D959" s="243"/>
      <c r="E959" s="243"/>
      <c r="F959" s="243"/>
      <c r="G959" s="243"/>
      <c r="H959" s="243"/>
      <c r="I959" s="15"/>
      <c r="J959" s="243"/>
      <c r="K959" s="243"/>
      <c r="L959" s="243"/>
      <c r="M959" s="243"/>
      <c r="N959" s="243"/>
      <c r="O959" s="243"/>
      <c r="P959" s="243"/>
      <c r="Q959" s="243"/>
      <c r="R959" s="243"/>
      <c r="S959" s="243"/>
      <c r="T959" s="243"/>
      <c r="U959" s="243"/>
      <c r="V959" s="243"/>
      <c r="W959" s="274"/>
      <c r="X959" s="243"/>
      <c r="Y959" s="243"/>
      <c r="Z959" s="243"/>
      <c r="AA959" s="243"/>
      <c r="AB959" s="243"/>
      <c r="AC959" s="243"/>
      <c r="AD959" s="243"/>
      <c r="AE959" s="243"/>
      <c r="AF959" s="243"/>
      <c r="AG959" s="243"/>
      <c r="AH959" s="243"/>
      <c r="AI959" s="243"/>
      <c r="AJ959" s="243"/>
      <c r="AK959" s="243"/>
    </row>
    <row r="960">
      <c r="A960" s="243"/>
      <c r="B960" s="243"/>
      <c r="C960" s="243"/>
      <c r="D960" s="243"/>
      <c r="E960" s="243"/>
      <c r="F960" s="243"/>
      <c r="G960" s="243"/>
      <c r="H960" s="243"/>
      <c r="I960" s="15"/>
      <c r="J960" s="243"/>
      <c r="K960" s="243"/>
      <c r="L960" s="243"/>
      <c r="M960" s="243"/>
      <c r="N960" s="243"/>
      <c r="O960" s="243"/>
      <c r="P960" s="243"/>
      <c r="Q960" s="243"/>
      <c r="R960" s="243"/>
      <c r="S960" s="243"/>
      <c r="T960" s="243"/>
      <c r="U960" s="243"/>
      <c r="V960" s="243"/>
      <c r="W960" s="274"/>
      <c r="X960" s="243"/>
      <c r="Y960" s="243"/>
      <c r="Z960" s="243"/>
      <c r="AA960" s="243"/>
      <c r="AB960" s="243"/>
      <c r="AC960" s="243"/>
      <c r="AD960" s="243"/>
      <c r="AE960" s="243"/>
      <c r="AF960" s="243"/>
      <c r="AG960" s="243"/>
      <c r="AH960" s="243"/>
      <c r="AI960" s="243"/>
      <c r="AJ960" s="243"/>
      <c r="AK960" s="243"/>
    </row>
    <row r="961">
      <c r="A961" s="243"/>
      <c r="B961" s="243"/>
      <c r="C961" s="243"/>
      <c r="D961" s="243"/>
      <c r="E961" s="243"/>
      <c r="F961" s="243"/>
      <c r="G961" s="243"/>
      <c r="H961" s="243"/>
      <c r="I961" s="15"/>
      <c r="J961" s="243"/>
      <c r="K961" s="243"/>
      <c r="L961" s="243"/>
      <c r="M961" s="243"/>
      <c r="N961" s="243"/>
      <c r="O961" s="243"/>
      <c r="P961" s="243"/>
      <c r="Q961" s="243"/>
      <c r="R961" s="243"/>
      <c r="S961" s="243"/>
      <c r="T961" s="243"/>
      <c r="U961" s="243"/>
      <c r="V961" s="243"/>
      <c r="W961" s="274"/>
      <c r="X961" s="243"/>
      <c r="Y961" s="243"/>
      <c r="Z961" s="243"/>
      <c r="AA961" s="243"/>
      <c r="AB961" s="243"/>
      <c r="AC961" s="243"/>
      <c r="AD961" s="243"/>
      <c r="AE961" s="243"/>
      <c r="AF961" s="243"/>
      <c r="AG961" s="243"/>
      <c r="AH961" s="243"/>
      <c r="AI961" s="243"/>
      <c r="AJ961" s="243"/>
      <c r="AK961" s="243"/>
    </row>
    <row r="962">
      <c r="A962" s="243"/>
      <c r="B962" s="243"/>
      <c r="C962" s="243"/>
      <c r="D962" s="243"/>
      <c r="E962" s="243"/>
      <c r="F962" s="243"/>
      <c r="G962" s="243"/>
      <c r="H962" s="243"/>
      <c r="I962" s="15"/>
      <c r="J962" s="243"/>
      <c r="K962" s="243"/>
      <c r="L962" s="243"/>
      <c r="M962" s="243"/>
      <c r="N962" s="243"/>
      <c r="O962" s="243"/>
      <c r="P962" s="243"/>
      <c r="Q962" s="243"/>
      <c r="R962" s="243"/>
      <c r="S962" s="243"/>
      <c r="T962" s="243"/>
      <c r="U962" s="243"/>
      <c r="V962" s="243"/>
      <c r="W962" s="274"/>
      <c r="X962" s="243"/>
      <c r="Y962" s="243"/>
      <c r="Z962" s="243"/>
      <c r="AA962" s="243"/>
      <c r="AB962" s="243"/>
      <c r="AC962" s="243"/>
      <c r="AD962" s="243"/>
      <c r="AE962" s="243"/>
      <c r="AF962" s="243"/>
      <c r="AG962" s="243"/>
      <c r="AH962" s="243"/>
      <c r="AI962" s="243"/>
      <c r="AJ962" s="243"/>
      <c r="AK962" s="243"/>
    </row>
    <row r="963">
      <c r="A963" s="243"/>
      <c r="B963" s="243"/>
      <c r="C963" s="243"/>
      <c r="D963" s="243"/>
      <c r="E963" s="243"/>
      <c r="F963" s="243"/>
      <c r="G963" s="243"/>
      <c r="H963" s="243"/>
      <c r="I963" s="15"/>
      <c r="J963" s="243"/>
      <c r="K963" s="243"/>
      <c r="L963" s="243"/>
      <c r="M963" s="243"/>
      <c r="N963" s="243"/>
      <c r="O963" s="243"/>
      <c r="P963" s="243"/>
      <c r="Q963" s="243"/>
      <c r="R963" s="243"/>
      <c r="S963" s="243"/>
      <c r="T963" s="243"/>
      <c r="U963" s="243"/>
      <c r="V963" s="243"/>
      <c r="W963" s="274"/>
      <c r="X963" s="243"/>
      <c r="Y963" s="243"/>
      <c r="Z963" s="243"/>
      <c r="AA963" s="243"/>
      <c r="AB963" s="243"/>
      <c r="AC963" s="243"/>
      <c r="AD963" s="243"/>
      <c r="AE963" s="243"/>
      <c r="AF963" s="243"/>
      <c r="AG963" s="243"/>
      <c r="AH963" s="243"/>
      <c r="AI963" s="243"/>
      <c r="AJ963" s="243"/>
      <c r="AK963" s="243"/>
    </row>
    <row r="964">
      <c r="A964" s="243"/>
      <c r="B964" s="243"/>
      <c r="C964" s="243"/>
      <c r="D964" s="243"/>
      <c r="E964" s="243"/>
      <c r="F964" s="243"/>
      <c r="G964" s="243"/>
      <c r="H964" s="243"/>
      <c r="I964" s="15"/>
      <c r="J964" s="243"/>
      <c r="K964" s="243"/>
      <c r="L964" s="243"/>
      <c r="M964" s="243"/>
      <c r="N964" s="243"/>
      <c r="O964" s="243"/>
      <c r="P964" s="243"/>
      <c r="Q964" s="243"/>
      <c r="R964" s="243"/>
      <c r="S964" s="243"/>
      <c r="T964" s="243"/>
      <c r="U964" s="243"/>
      <c r="V964" s="243"/>
      <c r="W964" s="274"/>
      <c r="X964" s="243"/>
      <c r="Y964" s="243"/>
      <c r="Z964" s="243"/>
      <c r="AA964" s="243"/>
      <c r="AB964" s="243"/>
      <c r="AC964" s="243"/>
      <c r="AD964" s="243"/>
      <c r="AE964" s="243"/>
      <c r="AF964" s="243"/>
      <c r="AG964" s="243"/>
      <c r="AH964" s="243"/>
      <c r="AI964" s="243"/>
      <c r="AJ964" s="243"/>
      <c r="AK964" s="243"/>
    </row>
    <row r="965">
      <c r="A965" s="243"/>
      <c r="B965" s="243"/>
      <c r="C965" s="243"/>
      <c r="D965" s="243"/>
      <c r="E965" s="243"/>
      <c r="F965" s="243"/>
      <c r="G965" s="243"/>
      <c r="H965" s="243"/>
      <c r="I965" s="15"/>
      <c r="J965" s="243"/>
      <c r="K965" s="243"/>
      <c r="L965" s="243"/>
      <c r="M965" s="243"/>
      <c r="N965" s="243"/>
      <c r="O965" s="243"/>
      <c r="P965" s="243"/>
      <c r="Q965" s="243"/>
      <c r="R965" s="243"/>
      <c r="S965" s="243"/>
      <c r="T965" s="243"/>
      <c r="U965" s="243"/>
      <c r="V965" s="243"/>
      <c r="W965" s="274"/>
      <c r="X965" s="243"/>
      <c r="Y965" s="243"/>
      <c r="Z965" s="243"/>
      <c r="AA965" s="243"/>
      <c r="AB965" s="243"/>
      <c r="AC965" s="243"/>
      <c r="AD965" s="243"/>
      <c r="AE965" s="243"/>
      <c r="AF965" s="243"/>
      <c r="AG965" s="243"/>
      <c r="AH965" s="243"/>
      <c r="AI965" s="243"/>
      <c r="AJ965" s="243"/>
      <c r="AK965" s="243"/>
    </row>
    <row r="966">
      <c r="A966" s="243"/>
      <c r="B966" s="243"/>
      <c r="C966" s="243"/>
      <c r="D966" s="243"/>
      <c r="E966" s="243"/>
      <c r="F966" s="243"/>
      <c r="G966" s="243"/>
      <c r="H966" s="243"/>
      <c r="I966" s="15"/>
      <c r="J966" s="243"/>
      <c r="K966" s="243"/>
      <c r="L966" s="243"/>
      <c r="M966" s="243"/>
      <c r="N966" s="243"/>
      <c r="O966" s="243"/>
      <c r="P966" s="243"/>
      <c r="Q966" s="243"/>
      <c r="R966" s="243"/>
      <c r="S966" s="243"/>
      <c r="T966" s="243"/>
      <c r="U966" s="243"/>
      <c r="V966" s="243"/>
      <c r="W966" s="274"/>
      <c r="X966" s="243"/>
      <c r="Y966" s="243"/>
      <c r="Z966" s="243"/>
      <c r="AA966" s="243"/>
      <c r="AB966" s="243"/>
      <c r="AC966" s="243"/>
      <c r="AD966" s="243"/>
      <c r="AE966" s="243"/>
      <c r="AF966" s="243"/>
      <c r="AG966" s="243"/>
      <c r="AH966" s="243"/>
      <c r="AI966" s="243"/>
      <c r="AJ966" s="243"/>
      <c r="AK966" s="243"/>
    </row>
    <row r="967">
      <c r="A967" s="243"/>
      <c r="B967" s="243"/>
      <c r="C967" s="243"/>
      <c r="D967" s="243"/>
      <c r="E967" s="243"/>
      <c r="F967" s="243"/>
      <c r="G967" s="243"/>
      <c r="H967" s="243"/>
      <c r="I967" s="15"/>
      <c r="J967" s="243"/>
      <c r="K967" s="243"/>
      <c r="L967" s="243"/>
      <c r="M967" s="243"/>
      <c r="N967" s="243"/>
      <c r="O967" s="243"/>
      <c r="P967" s="243"/>
      <c r="Q967" s="243"/>
      <c r="R967" s="243"/>
      <c r="S967" s="243"/>
      <c r="T967" s="243"/>
      <c r="U967" s="243"/>
      <c r="V967" s="243"/>
      <c r="W967" s="274"/>
      <c r="X967" s="243"/>
      <c r="Y967" s="243"/>
      <c r="Z967" s="243"/>
      <c r="AA967" s="243"/>
      <c r="AB967" s="243"/>
      <c r="AC967" s="243"/>
      <c r="AD967" s="243"/>
      <c r="AE967" s="243"/>
      <c r="AF967" s="243"/>
      <c r="AG967" s="243"/>
      <c r="AH967" s="243"/>
      <c r="AI967" s="243"/>
      <c r="AJ967" s="243"/>
      <c r="AK967" s="243"/>
    </row>
    <row r="968">
      <c r="A968" s="243"/>
      <c r="B968" s="243"/>
      <c r="C968" s="243"/>
      <c r="D968" s="243"/>
      <c r="E968" s="243"/>
      <c r="F968" s="243"/>
      <c r="G968" s="243"/>
      <c r="H968" s="243"/>
      <c r="I968" s="15"/>
      <c r="J968" s="243"/>
      <c r="K968" s="243"/>
      <c r="L968" s="243"/>
      <c r="M968" s="243"/>
      <c r="N968" s="243"/>
      <c r="O968" s="243"/>
      <c r="P968" s="243"/>
      <c r="Q968" s="243"/>
      <c r="R968" s="243"/>
      <c r="S968" s="243"/>
      <c r="T968" s="243"/>
      <c r="U968" s="243"/>
      <c r="V968" s="243"/>
      <c r="W968" s="274"/>
      <c r="X968" s="243"/>
      <c r="Y968" s="243"/>
      <c r="Z968" s="243"/>
      <c r="AA968" s="243"/>
      <c r="AB968" s="243"/>
      <c r="AC968" s="243"/>
      <c r="AD968" s="243"/>
      <c r="AE968" s="243"/>
      <c r="AF968" s="243"/>
      <c r="AG968" s="243"/>
      <c r="AH968" s="243"/>
      <c r="AI968" s="243"/>
      <c r="AJ968" s="243"/>
      <c r="AK968" s="243"/>
    </row>
    <row r="969">
      <c r="A969" s="243"/>
      <c r="B969" s="243"/>
      <c r="C969" s="243"/>
      <c r="D969" s="243"/>
      <c r="E969" s="243"/>
      <c r="F969" s="243"/>
      <c r="G969" s="243"/>
      <c r="H969" s="243"/>
      <c r="I969" s="15"/>
      <c r="J969" s="243"/>
      <c r="K969" s="243"/>
      <c r="L969" s="243"/>
      <c r="M969" s="243"/>
      <c r="N969" s="243"/>
      <c r="O969" s="243"/>
      <c r="P969" s="243"/>
      <c r="Q969" s="243"/>
      <c r="R969" s="243"/>
      <c r="S969" s="243"/>
      <c r="T969" s="243"/>
      <c r="U969" s="243"/>
      <c r="V969" s="243"/>
      <c r="W969" s="274"/>
      <c r="X969" s="243"/>
      <c r="Y969" s="243"/>
      <c r="Z969" s="243"/>
      <c r="AA969" s="243"/>
      <c r="AB969" s="243"/>
      <c r="AC969" s="243"/>
      <c r="AD969" s="243"/>
      <c r="AE969" s="243"/>
      <c r="AF969" s="243"/>
      <c r="AG969" s="243"/>
      <c r="AH969" s="243"/>
      <c r="AI969" s="243"/>
      <c r="AJ969" s="243"/>
      <c r="AK969" s="243"/>
    </row>
    <row r="970">
      <c r="A970" s="243"/>
      <c r="B970" s="243"/>
      <c r="C970" s="243"/>
      <c r="D970" s="243"/>
      <c r="E970" s="243"/>
      <c r="F970" s="243"/>
      <c r="G970" s="243"/>
      <c r="H970" s="243"/>
      <c r="I970" s="15"/>
      <c r="J970" s="243"/>
      <c r="K970" s="243"/>
      <c r="L970" s="243"/>
      <c r="M970" s="243"/>
      <c r="N970" s="243"/>
      <c r="O970" s="243"/>
      <c r="P970" s="243"/>
      <c r="Q970" s="243"/>
      <c r="R970" s="243"/>
      <c r="S970" s="243"/>
      <c r="T970" s="243"/>
      <c r="U970" s="243"/>
      <c r="V970" s="243"/>
      <c r="W970" s="274"/>
      <c r="X970" s="243"/>
      <c r="Y970" s="243"/>
      <c r="Z970" s="243"/>
      <c r="AA970" s="243"/>
      <c r="AB970" s="243"/>
      <c r="AC970" s="243"/>
      <c r="AD970" s="243"/>
      <c r="AE970" s="243"/>
      <c r="AF970" s="243"/>
      <c r="AG970" s="243"/>
      <c r="AH970" s="243"/>
      <c r="AI970" s="243"/>
      <c r="AJ970" s="243"/>
      <c r="AK970" s="243"/>
    </row>
    <row r="971">
      <c r="A971" s="243"/>
      <c r="B971" s="243"/>
      <c r="C971" s="243"/>
      <c r="D971" s="243"/>
      <c r="E971" s="243"/>
      <c r="F971" s="243"/>
      <c r="G971" s="243"/>
      <c r="H971" s="243"/>
      <c r="I971" s="15"/>
      <c r="J971" s="243"/>
      <c r="K971" s="243"/>
      <c r="L971" s="243"/>
      <c r="M971" s="243"/>
      <c r="N971" s="243"/>
      <c r="O971" s="243"/>
      <c r="P971" s="243"/>
      <c r="Q971" s="243"/>
      <c r="R971" s="243"/>
      <c r="S971" s="243"/>
      <c r="T971" s="243"/>
      <c r="U971" s="243"/>
      <c r="V971" s="243"/>
      <c r="W971" s="274"/>
      <c r="X971" s="243"/>
      <c r="Y971" s="243"/>
      <c r="Z971" s="243"/>
      <c r="AA971" s="243"/>
      <c r="AB971" s="243"/>
      <c r="AC971" s="243"/>
      <c r="AD971" s="243"/>
      <c r="AE971" s="243"/>
      <c r="AF971" s="243"/>
      <c r="AG971" s="243"/>
      <c r="AH971" s="243"/>
      <c r="AI971" s="243"/>
      <c r="AJ971" s="243"/>
      <c r="AK971" s="243"/>
    </row>
    <row r="972">
      <c r="A972" s="243"/>
      <c r="B972" s="243"/>
      <c r="C972" s="243"/>
      <c r="D972" s="243"/>
      <c r="E972" s="243"/>
      <c r="F972" s="243"/>
      <c r="G972" s="243"/>
      <c r="H972" s="243"/>
      <c r="I972" s="15"/>
      <c r="J972" s="243"/>
      <c r="K972" s="243"/>
      <c r="L972" s="243"/>
      <c r="M972" s="243"/>
      <c r="N972" s="243"/>
      <c r="O972" s="243"/>
      <c r="P972" s="243"/>
      <c r="Q972" s="243"/>
      <c r="R972" s="243"/>
      <c r="S972" s="243"/>
      <c r="T972" s="243"/>
      <c r="U972" s="243"/>
      <c r="V972" s="243"/>
      <c r="W972" s="274"/>
      <c r="X972" s="243"/>
      <c r="Y972" s="243"/>
      <c r="Z972" s="243"/>
      <c r="AA972" s="243"/>
      <c r="AB972" s="243"/>
      <c r="AC972" s="243"/>
      <c r="AD972" s="243"/>
      <c r="AE972" s="243"/>
      <c r="AF972" s="243"/>
      <c r="AG972" s="243"/>
      <c r="AH972" s="243"/>
      <c r="AI972" s="243"/>
      <c r="AJ972" s="243"/>
      <c r="AK972" s="243"/>
    </row>
    <row r="973">
      <c r="A973" s="243"/>
      <c r="B973" s="243"/>
      <c r="C973" s="243"/>
      <c r="D973" s="243"/>
      <c r="E973" s="243"/>
      <c r="F973" s="243"/>
      <c r="G973" s="243"/>
      <c r="H973" s="243"/>
      <c r="I973" s="15"/>
      <c r="J973" s="243"/>
      <c r="K973" s="243"/>
      <c r="L973" s="243"/>
      <c r="M973" s="243"/>
      <c r="N973" s="243"/>
      <c r="O973" s="243"/>
      <c r="P973" s="243"/>
      <c r="Q973" s="243"/>
      <c r="R973" s="243"/>
      <c r="S973" s="243"/>
      <c r="T973" s="243"/>
      <c r="U973" s="243"/>
      <c r="V973" s="243"/>
      <c r="W973" s="274"/>
      <c r="X973" s="243"/>
      <c r="Y973" s="243"/>
      <c r="Z973" s="243"/>
      <c r="AA973" s="243"/>
      <c r="AB973" s="243"/>
      <c r="AC973" s="243"/>
      <c r="AD973" s="243"/>
      <c r="AE973" s="243"/>
      <c r="AF973" s="243"/>
      <c r="AG973" s="243"/>
      <c r="AH973" s="243"/>
      <c r="AI973" s="243"/>
      <c r="AJ973" s="243"/>
      <c r="AK973" s="243"/>
    </row>
    <row r="974">
      <c r="A974" s="243"/>
      <c r="B974" s="243"/>
      <c r="C974" s="243"/>
      <c r="D974" s="243"/>
      <c r="E974" s="243"/>
      <c r="F974" s="243"/>
      <c r="G974" s="243"/>
      <c r="H974" s="243"/>
      <c r="I974" s="15"/>
      <c r="J974" s="243"/>
      <c r="K974" s="243"/>
      <c r="L974" s="243"/>
      <c r="M974" s="243"/>
      <c r="N974" s="243"/>
      <c r="O974" s="243"/>
      <c r="P974" s="243"/>
      <c r="Q974" s="243"/>
      <c r="R974" s="243"/>
      <c r="S974" s="243"/>
      <c r="T974" s="243"/>
      <c r="U974" s="243"/>
      <c r="V974" s="243"/>
      <c r="W974" s="274"/>
      <c r="X974" s="243"/>
      <c r="Y974" s="243"/>
      <c r="Z974" s="243"/>
      <c r="AA974" s="243"/>
      <c r="AB974" s="243"/>
      <c r="AC974" s="243"/>
      <c r="AD974" s="243"/>
      <c r="AE974" s="243"/>
      <c r="AF974" s="243"/>
      <c r="AG974" s="243"/>
      <c r="AH974" s="243"/>
      <c r="AI974" s="243"/>
      <c r="AJ974" s="243"/>
      <c r="AK974" s="243"/>
    </row>
    <row r="975">
      <c r="A975" s="243"/>
      <c r="B975" s="243"/>
      <c r="C975" s="243"/>
      <c r="D975" s="243"/>
      <c r="E975" s="243"/>
      <c r="F975" s="243"/>
      <c r="G975" s="243"/>
      <c r="H975" s="243"/>
      <c r="I975" s="15"/>
      <c r="J975" s="243"/>
      <c r="K975" s="243"/>
      <c r="L975" s="243"/>
      <c r="M975" s="243"/>
      <c r="N975" s="243"/>
      <c r="O975" s="243"/>
      <c r="P975" s="243"/>
      <c r="Q975" s="243"/>
      <c r="R975" s="243"/>
      <c r="S975" s="243"/>
      <c r="T975" s="243"/>
      <c r="U975" s="243"/>
      <c r="V975" s="243"/>
      <c r="W975" s="274"/>
      <c r="X975" s="243"/>
      <c r="Y975" s="243"/>
      <c r="Z975" s="243"/>
      <c r="AA975" s="243"/>
      <c r="AB975" s="243"/>
      <c r="AC975" s="243"/>
      <c r="AD975" s="243"/>
      <c r="AE975" s="243"/>
      <c r="AF975" s="243"/>
      <c r="AG975" s="243"/>
      <c r="AH975" s="243"/>
      <c r="AI975" s="243"/>
      <c r="AJ975" s="243"/>
      <c r="AK975" s="243"/>
    </row>
    <row r="976">
      <c r="A976" s="243"/>
      <c r="B976" s="243"/>
      <c r="C976" s="243"/>
      <c r="D976" s="243"/>
      <c r="E976" s="243"/>
      <c r="F976" s="243"/>
      <c r="G976" s="243"/>
      <c r="H976" s="243"/>
      <c r="I976" s="15"/>
      <c r="J976" s="243"/>
      <c r="K976" s="243"/>
      <c r="L976" s="243"/>
      <c r="M976" s="243"/>
      <c r="N976" s="243"/>
      <c r="O976" s="243"/>
      <c r="P976" s="243"/>
      <c r="Q976" s="243"/>
      <c r="R976" s="243"/>
      <c r="S976" s="243"/>
      <c r="T976" s="243"/>
      <c r="U976" s="243"/>
      <c r="V976" s="243"/>
      <c r="W976" s="274"/>
      <c r="X976" s="243"/>
      <c r="Y976" s="243"/>
      <c r="Z976" s="243"/>
      <c r="AA976" s="243"/>
      <c r="AB976" s="243"/>
      <c r="AC976" s="243"/>
      <c r="AD976" s="243"/>
      <c r="AE976" s="243"/>
      <c r="AF976" s="243"/>
      <c r="AG976" s="243"/>
      <c r="AH976" s="243"/>
      <c r="AI976" s="243"/>
      <c r="AJ976" s="243"/>
      <c r="AK976" s="243"/>
    </row>
    <row r="977">
      <c r="A977" s="243"/>
      <c r="B977" s="243"/>
      <c r="C977" s="243"/>
      <c r="D977" s="243"/>
      <c r="E977" s="243"/>
      <c r="F977" s="243"/>
      <c r="G977" s="243"/>
      <c r="H977" s="243"/>
      <c r="I977" s="15"/>
      <c r="J977" s="243"/>
      <c r="K977" s="243"/>
      <c r="L977" s="243"/>
      <c r="M977" s="243"/>
      <c r="N977" s="243"/>
      <c r="O977" s="243"/>
      <c r="P977" s="243"/>
      <c r="Q977" s="243"/>
      <c r="R977" s="243"/>
      <c r="S977" s="243"/>
      <c r="T977" s="243"/>
      <c r="U977" s="243"/>
      <c r="V977" s="243"/>
      <c r="W977" s="274"/>
      <c r="X977" s="243"/>
      <c r="Y977" s="243"/>
      <c r="Z977" s="243"/>
      <c r="AA977" s="243"/>
      <c r="AB977" s="243"/>
      <c r="AC977" s="243"/>
      <c r="AD977" s="243"/>
      <c r="AE977" s="243"/>
      <c r="AF977" s="243"/>
      <c r="AG977" s="243"/>
      <c r="AH977" s="243"/>
      <c r="AI977" s="243"/>
      <c r="AJ977" s="243"/>
      <c r="AK977" s="243"/>
    </row>
    <row r="978">
      <c r="A978" s="243"/>
      <c r="B978" s="243"/>
      <c r="C978" s="243"/>
      <c r="D978" s="243"/>
      <c r="E978" s="243"/>
      <c r="F978" s="243"/>
      <c r="G978" s="243"/>
      <c r="H978" s="243"/>
      <c r="I978" s="15"/>
      <c r="J978" s="243"/>
      <c r="K978" s="243"/>
      <c r="L978" s="243"/>
      <c r="M978" s="243"/>
      <c r="N978" s="243"/>
      <c r="O978" s="243"/>
      <c r="P978" s="243"/>
      <c r="Q978" s="243"/>
      <c r="R978" s="243"/>
      <c r="S978" s="243"/>
      <c r="T978" s="243"/>
      <c r="U978" s="243"/>
      <c r="V978" s="243"/>
      <c r="W978" s="274"/>
      <c r="X978" s="243"/>
      <c r="Y978" s="243"/>
      <c r="Z978" s="243"/>
      <c r="AA978" s="243"/>
      <c r="AB978" s="243"/>
      <c r="AC978" s="243"/>
      <c r="AD978" s="243"/>
      <c r="AE978" s="243"/>
      <c r="AF978" s="243"/>
      <c r="AG978" s="243"/>
      <c r="AH978" s="243"/>
      <c r="AI978" s="243"/>
      <c r="AJ978" s="243"/>
      <c r="AK978" s="243"/>
    </row>
    <row r="979">
      <c r="A979" s="243"/>
      <c r="B979" s="243"/>
      <c r="C979" s="243"/>
      <c r="D979" s="243"/>
      <c r="E979" s="243"/>
      <c r="F979" s="243"/>
      <c r="G979" s="243"/>
      <c r="H979" s="243"/>
      <c r="I979" s="15"/>
      <c r="J979" s="243"/>
      <c r="K979" s="243"/>
      <c r="L979" s="243"/>
      <c r="M979" s="243"/>
      <c r="N979" s="243"/>
      <c r="O979" s="243"/>
      <c r="P979" s="243"/>
      <c r="Q979" s="243"/>
      <c r="R979" s="243"/>
      <c r="S979" s="243"/>
      <c r="T979" s="243"/>
      <c r="U979" s="243"/>
      <c r="V979" s="243"/>
      <c r="W979" s="274"/>
      <c r="X979" s="243"/>
      <c r="Y979" s="243"/>
      <c r="Z979" s="243"/>
      <c r="AA979" s="243"/>
      <c r="AB979" s="243"/>
      <c r="AC979" s="243"/>
      <c r="AD979" s="243"/>
      <c r="AE979" s="243"/>
      <c r="AF979" s="243"/>
      <c r="AG979" s="243"/>
      <c r="AH979" s="243"/>
      <c r="AI979" s="243"/>
      <c r="AJ979" s="243"/>
      <c r="AK979" s="243"/>
    </row>
    <row r="980">
      <c r="A980" s="243"/>
      <c r="B980" s="243"/>
      <c r="C980" s="243"/>
      <c r="D980" s="243"/>
      <c r="E980" s="243"/>
      <c r="F980" s="243"/>
      <c r="G980" s="243"/>
      <c r="H980" s="243"/>
      <c r="I980" s="15"/>
      <c r="J980" s="243"/>
      <c r="K980" s="243"/>
      <c r="L980" s="243"/>
      <c r="M980" s="243"/>
      <c r="N980" s="243"/>
      <c r="O980" s="243"/>
      <c r="P980" s="243"/>
      <c r="Q980" s="243"/>
      <c r="R980" s="243"/>
      <c r="S980" s="243"/>
      <c r="T980" s="243"/>
      <c r="U980" s="243"/>
      <c r="V980" s="243"/>
      <c r="W980" s="274"/>
      <c r="X980" s="243"/>
      <c r="Y980" s="243"/>
      <c r="Z980" s="243"/>
      <c r="AA980" s="243"/>
      <c r="AB980" s="243"/>
      <c r="AC980" s="243"/>
      <c r="AD980" s="243"/>
      <c r="AE980" s="243"/>
      <c r="AF980" s="243"/>
      <c r="AG980" s="243"/>
      <c r="AH980" s="243"/>
      <c r="AI980" s="243"/>
      <c r="AJ980" s="243"/>
      <c r="AK980" s="243"/>
    </row>
    <row r="981">
      <c r="A981" s="243"/>
      <c r="B981" s="243"/>
      <c r="C981" s="243"/>
      <c r="D981" s="243"/>
      <c r="E981" s="243"/>
      <c r="F981" s="243"/>
      <c r="G981" s="243"/>
      <c r="H981" s="243"/>
      <c r="I981" s="15"/>
      <c r="J981" s="243"/>
      <c r="K981" s="243"/>
      <c r="L981" s="243"/>
      <c r="M981" s="243"/>
      <c r="N981" s="243"/>
      <c r="O981" s="243"/>
      <c r="P981" s="243"/>
      <c r="Q981" s="243"/>
      <c r="R981" s="243"/>
      <c r="S981" s="243"/>
      <c r="T981" s="243"/>
      <c r="U981" s="243"/>
      <c r="V981" s="243"/>
      <c r="W981" s="274"/>
      <c r="X981" s="243"/>
      <c r="Y981" s="243"/>
      <c r="Z981" s="243"/>
      <c r="AA981" s="243"/>
      <c r="AB981" s="243"/>
      <c r="AC981" s="243"/>
      <c r="AD981" s="243"/>
      <c r="AE981" s="243"/>
      <c r="AF981" s="243"/>
      <c r="AG981" s="243"/>
      <c r="AH981" s="243"/>
      <c r="AI981" s="243"/>
      <c r="AJ981" s="243"/>
      <c r="AK981" s="243"/>
    </row>
    <row r="982">
      <c r="A982" s="243"/>
      <c r="B982" s="243"/>
      <c r="C982" s="243"/>
      <c r="D982" s="243"/>
      <c r="E982" s="243"/>
      <c r="F982" s="243"/>
      <c r="G982" s="243"/>
      <c r="H982" s="243"/>
      <c r="I982" s="15"/>
      <c r="J982" s="243"/>
      <c r="K982" s="243"/>
      <c r="L982" s="243"/>
      <c r="M982" s="243"/>
      <c r="N982" s="243"/>
      <c r="O982" s="243"/>
      <c r="P982" s="243"/>
      <c r="Q982" s="243"/>
      <c r="R982" s="243"/>
      <c r="S982" s="243"/>
      <c r="T982" s="243"/>
      <c r="U982" s="243"/>
      <c r="V982" s="243"/>
      <c r="W982" s="274"/>
      <c r="X982" s="243"/>
      <c r="Y982" s="243"/>
      <c r="Z982" s="243"/>
      <c r="AA982" s="243"/>
      <c r="AB982" s="243"/>
      <c r="AC982" s="243"/>
      <c r="AD982" s="243"/>
      <c r="AE982" s="243"/>
      <c r="AF982" s="243"/>
      <c r="AG982" s="243"/>
      <c r="AH982" s="243"/>
      <c r="AI982" s="243"/>
      <c r="AJ982" s="243"/>
      <c r="AK982" s="243"/>
    </row>
    <row r="983">
      <c r="A983" s="243"/>
      <c r="B983" s="243"/>
      <c r="C983" s="243"/>
      <c r="D983" s="243"/>
      <c r="E983" s="243"/>
      <c r="F983" s="243"/>
      <c r="G983" s="243"/>
      <c r="H983" s="243"/>
      <c r="I983" s="15"/>
      <c r="J983" s="243"/>
      <c r="K983" s="243"/>
      <c r="L983" s="243"/>
      <c r="M983" s="243"/>
      <c r="N983" s="243"/>
      <c r="O983" s="243"/>
      <c r="P983" s="243"/>
      <c r="Q983" s="243"/>
      <c r="R983" s="243"/>
      <c r="S983" s="243"/>
      <c r="T983" s="243"/>
      <c r="U983" s="243"/>
      <c r="V983" s="243"/>
      <c r="W983" s="274"/>
      <c r="X983" s="243"/>
      <c r="Y983" s="243"/>
      <c r="Z983" s="243"/>
      <c r="AA983" s="243"/>
      <c r="AB983" s="243"/>
      <c r="AC983" s="243"/>
      <c r="AD983" s="243"/>
      <c r="AE983" s="243"/>
      <c r="AF983" s="243"/>
      <c r="AG983" s="243"/>
      <c r="AH983" s="243"/>
      <c r="AI983" s="243"/>
      <c r="AJ983" s="243"/>
      <c r="AK983" s="243"/>
    </row>
    <row r="984">
      <c r="A984" s="243"/>
      <c r="B984" s="243"/>
      <c r="C984" s="243"/>
      <c r="D984" s="243"/>
      <c r="E984" s="243"/>
      <c r="F984" s="243"/>
      <c r="G984" s="243"/>
      <c r="H984" s="243"/>
      <c r="I984" s="15"/>
      <c r="J984" s="243"/>
      <c r="K984" s="243"/>
      <c r="L984" s="243"/>
      <c r="M984" s="243"/>
      <c r="N984" s="243"/>
      <c r="O984" s="243"/>
      <c r="P984" s="243"/>
      <c r="Q984" s="243"/>
      <c r="R984" s="243"/>
      <c r="S984" s="243"/>
      <c r="T984" s="243"/>
      <c r="U984" s="243"/>
      <c r="V984" s="243"/>
      <c r="W984" s="274"/>
      <c r="X984" s="243"/>
      <c r="Y984" s="243"/>
      <c r="Z984" s="243"/>
      <c r="AA984" s="243"/>
      <c r="AB984" s="243"/>
      <c r="AC984" s="243"/>
      <c r="AD984" s="243"/>
      <c r="AE984" s="243"/>
      <c r="AF984" s="243"/>
      <c r="AG984" s="243"/>
      <c r="AH984" s="243"/>
      <c r="AI984" s="243"/>
      <c r="AJ984" s="243"/>
      <c r="AK984" s="243"/>
    </row>
    <row r="985">
      <c r="A985" s="243"/>
      <c r="B985" s="243"/>
      <c r="C985" s="243"/>
      <c r="D985" s="243"/>
      <c r="E985" s="243"/>
      <c r="F985" s="243"/>
      <c r="G985" s="243"/>
      <c r="H985" s="243"/>
      <c r="I985" s="15"/>
      <c r="J985" s="243"/>
      <c r="K985" s="243"/>
      <c r="L985" s="243"/>
      <c r="M985" s="243"/>
      <c r="N985" s="243"/>
      <c r="O985" s="243"/>
      <c r="P985" s="243"/>
      <c r="Q985" s="243"/>
      <c r="R985" s="243"/>
      <c r="S985" s="243"/>
      <c r="T985" s="243"/>
      <c r="U985" s="243"/>
      <c r="V985" s="243"/>
      <c r="W985" s="274"/>
      <c r="X985" s="243"/>
      <c r="Y985" s="243"/>
      <c r="Z985" s="243"/>
      <c r="AA985" s="243"/>
      <c r="AB985" s="243"/>
      <c r="AC985" s="243"/>
      <c r="AD985" s="243"/>
      <c r="AE985" s="243"/>
      <c r="AF985" s="243"/>
      <c r="AG985" s="243"/>
      <c r="AH985" s="243"/>
      <c r="AI985" s="243"/>
      <c r="AJ985" s="243"/>
      <c r="AK985" s="243"/>
    </row>
    <row r="986">
      <c r="A986" s="243"/>
      <c r="B986" s="243"/>
      <c r="C986" s="243"/>
      <c r="D986" s="243"/>
      <c r="E986" s="243"/>
      <c r="F986" s="243"/>
      <c r="G986" s="243"/>
      <c r="H986" s="243"/>
      <c r="I986" s="15"/>
      <c r="J986" s="243"/>
      <c r="K986" s="243"/>
      <c r="L986" s="243"/>
      <c r="M986" s="243"/>
      <c r="N986" s="243"/>
      <c r="O986" s="243"/>
      <c r="P986" s="243"/>
      <c r="Q986" s="243"/>
      <c r="R986" s="243"/>
      <c r="S986" s="243"/>
      <c r="T986" s="243"/>
      <c r="U986" s="243"/>
      <c r="V986" s="243"/>
      <c r="W986" s="274"/>
      <c r="X986" s="243"/>
      <c r="Y986" s="243"/>
      <c r="Z986" s="243"/>
      <c r="AA986" s="243"/>
      <c r="AB986" s="243"/>
      <c r="AC986" s="243"/>
      <c r="AD986" s="243"/>
      <c r="AE986" s="243"/>
      <c r="AF986" s="243"/>
      <c r="AG986" s="243"/>
      <c r="AH986" s="243"/>
      <c r="AI986" s="243"/>
      <c r="AJ986" s="243"/>
      <c r="AK986" s="243"/>
    </row>
    <row r="987">
      <c r="A987" s="243"/>
      <c r="B987" s="243"/>
      <c r="C987" s="243"/>
      <c r="D987" s="243"/>
      <c r="E987" s="243"/>
      <c r="F987" s="243"/>
      <c r="G987" s="243"/>
      <c r="H987" s="243"/>
      <c r="I987" s="15"/>
      <c r="J987" s="243"/>
      <c r="K987" s="243"/>
      <c r="L987" s="243"/>
      <c r="M987" s="243"/>
      <c r="N987" s="243"/>
      <c r="O987" s="243"/>
      <c r="P987" s="243"/>
      <c r="Q987" s="243"/>
      <c r="R987" s="243"/>
      <c r="S987" s="243"/>
      <c r="T987" s="243"/>
      <c r="U987" s="243"/>
      <c r="V987" s="243"/>
      <c r="W987" s="274"/>
      <c r="X987" s="243"/>
      <c r="Y987" s="243"/>
      <c r="Z987" s="243"/>
      <c r="AA987" s="243"/>
      <c r="AB987" s="243"/>
      <c r="AC987" s="243"/>
      <c r="AD987" s="243"/>
      <c r="AE987" s="243"/>
      <c r="AF987" s="243"/>
      <c r="AG987" s="243"/>
      <c r="AH987" s="243"/>
      <c r="AI987" s="243"/>
      <c r="AJ987" s="243"/>
      <c r="AK987" s="243"/>
    </row>
    <row r="988">
      <c r="A988" s="243"/>
      <c r="B988" s="243"/>
      <c r="C988" s="243"/>
      <c r="D988" s="243"/>
      <c r="E988" s="243"/>
      <c r="F988" s="243"/>
      <c r="G988" s="243"/>
      <c r="H988" s="243"/>
      <c r="I988" s="15"/>
      <c r="J988" s="243"/>
      <c r="K988" s="243"/>
      <c r="L988" s="243"/>
      <c r="M988" s="243"/>
      <c r="N988" s="243"/>
      <c r="O988" s="243"/>
      <c r="P988" s="243"/>
      <c r="Q988" s="243"/>
      <c r="R988" s="243"/>
      <c r="S988" s="243"/>
      <c r="T988" s="243"/>
      <c r="U988" s="243"/>
      <c r="V988" s="243"/>
      <c r="W988" s="274"/>
      <c r="X988" s="243"/>
      <c r="Y988" s="243"/>
      <c r="Z988" s="243"/>
      <c r="AA988" s="243"/>
      <c r="AB988" s="243"/>
      <c r="AC988" s="243"/>
      <c r="AD988" s="243"/>
      <c r="AE988" s="243"/>
      <c r="AF988" s="243"/>
      <c r="AG988" s="243"/>
      <c r="AH988" s="243"/>
      <c r="AI988" s="243"/>
      <c r="AJ988" s="243"/>
      <c r="AK988" s="243"/>
    </row>
    <row r="989">
      <c r="A989" s="243"/>
      <c r="B989" s="243"/>
      <c r="C989" s="243"/>
      <c r="D989" s="243"/>
      <c r="E989" s="243"/>
      <c r="F989" s="243"/>
      <c r="G989" s="243"/>
      <c r="H989" s="243"/>
      <c r="I989" s="15"/>
      <c r="J989" s="243"/>
      <c r="K989" s="243"/>
      <c r="L989" s="243"/>
      <c r="M989" s="243"/>
      <c r="N989" s="243"/>
      <c r="O989" s="243"/>
      <c r="P989" s="243"/>
      <c r="Q989" s="243"/>
      <c r="R989" s="243"/>
      <c r="S989" s="243"/>
      <c r="T989" s="243"/>
      <c r="U989" s="243"/>
      <c r="V989" s="243"/>
      <c r="W989" s="274"/>
      <c r="X989" s="243"/>
      <c r="Y989" s="243"/>
      <c r="Z989" s="243"/>
      <c r="AA989" s="243"/>
      <c r="AB989" s="243"/>
      <c r="AC989" s="243"/>
      <c r="AD989" s="243"/>
      <c r="AE989" s="243"/>
      <c r="AF989" s="243"/>
      <c r="AG989" s="243"/>
      <c r="AH989" s="243"/>
      <c r="AI989" s="243"/>
      <c r="AJ989" s="243"/>
      <c r="AK989" s="243"/>
    </row>
    <row r="990">
      <c r="A990" s="243"/>
      <c r="B990" s="243"/>
      <c r="C990" s="243"/>
      <c r="D990" s="243"/>
      <c r="E990" s="243"/>
      <c r="F990" s="243"/>
      <c r="G990" s="243"/>
      <c r="H990" s="243"/>
      <c r="I990" s="15"/>
      <c r="J990" s="243"/>
      <c r="K990" s="243"/>
      <c r="L990" s="243"/>
      <c r="M990" s="243"/>
      <c r="N990" s="243"/>
      <c r="O990" s="243"/>
      <c r="P990" s="243"/>
      <c r="Q990" s="243"/>
      <c r="R990" s="243"/>
      <c r="S990" s="243"/>
      <c r="T990" s="243"/>
      <c r="U990" s="243"/>
      <c r="V990" s="243"/>
      <c r="W990" s="274"/>
      <c r="X990" s="243"/>
      <c r="Y990" s="243"/>
      <c r="Z990" s="243"/>
      <c r="AA990" s="243"/>
      <c r="AB990" s="243"/>
      <c r="AC990" s="243"/>
      <c r="AD990" s="243"/>
      <c r="AE990" s="243"/>
      <c r="AF990" s="243"/>
      <c r="AG990" s="243"/>
      <c r="AH990" s="243"/>
      <c r="AI990" s="243"/>
      <c r="AJ990" s="243"/>
      <c r="AK990" s="243"/>
    </row>
    <row r="991">
      <c r="A991" s="243"/>
      <c r="B991" s="243"/>
      <c r="C991" s="243"/>
      <c r="D991" s="243"/>
      <c r="E991" s="243"/>
      <c r="F991" s="243"/>
      <c r="G991" s="243"/>
      <c r="H991" s="243"/>
      <c r="I991" s="15"/>
      <c r="J991" s="243"/>
      <c r="K991" s="243"/>
      <c r="L991" s="243"/>
      <c r="M991" s="243"/>
      <c r="N991" s="243"/>
      <c r="O991" s="243"/>
      <c r="P991" s="243"/>
      <c r="Q991" s="243"/>
      <c r="R991" s="243"/>
      <c r="S991" s="243"/>
      <c r="T991" s="243"/>
      <c r="U991" s="243"/>
      <c r="V991" s="243"/>
      <c r="W991" s="274"/>
      <c r="X991" s="243"/>
      <c r="Y991" s="243"/>
      <c r="Z991" s="243"/>
      <c r="AA991" s="243"/>
      <c r="AB991" s="243"/>
      <c r="AC991" s="243"/>
      <c r="AD991" s="243"/>
      <c r="AE991" s="243"/>
      <c r="AF991" s="243"/>
      <c r="AG991" s="243"/>
      <c r="AH991" s="243"/>
      <c r="AI991" s="243"/>
      <c r="AJ991" s="243"/>
      <c r="AK991" s="243"/>
    </row>
    <row r="992">
      <c r="A992" s="243"/>
      <c r="B992" s="243"/>
      <c r="C992" s="243"/>
      <c r="D992" s="243"/>
      <c r="E992" s="243"/>
      <c r="F992" s="243"/>
      <c r="G992" s="243"/>
      <c r="H992" s="243"/>
      <c r="I992" s="15"/>
      <c r="J992" s="243"/>
      <c r="K992" s="243"/>
      <c r="L992" s="243"/>
      <c r="M992" s="243"/>
      <c r="N992" s="243"/>
      <c r="O992" s="243"/>
      <c r="P992" s="243"/>
      <c r="Q992" s="243"/>
      <c r="R992" s="243"/>
      <c r="S992" s="243"/>
      <c r="T992" s="243"/>
      <c r="U992" s="243"/>
      <c r="V992" s="243"/>
      <c r="W992" s="274"/>
      <c r="X992" s="243"/>
      <c r="Y992" s="243"/>
      <c r="Z992" s="243"/>
      <c r="AA992" s="243"/>
      <c r="AB992" s="243"/>
      <c r="AC992" s="243"/>
      <c r="AD992" s="243"/>
      <c r="AE992" s="243"/>
      <c r="AF992" s="243"/>
      <c r="AG992" s="243"/>
      <c r="AH992" s="243"/>
      <c r="AI992" s="243"/>
      <c r="AJ992" s="243"/>
      <c r="AK992" s="243"/>
    </row>
    <row r="993">
      <c r="A993" s="243"/>
      <c r="B993" s="243"/>
      <c r="C993" s="243"/>
      <c r="D993" s="243"/>
      <c r="E993" s="243"/>
      <c r="F993" s="243"/>
      <c r="G993" s="243"/>
      <c r="H993" s="243"/>
      <c r="I993" s="15"/>
      <c r="J993" s="243"/>
      <c r="K993" s="243"/>
      <c r="L993" s="243"/>
      <c r="M993" s="243"/>
      <c r="N993" s="243"/>
      <c r="O993" s="243"/>
      <c r="P993" s="243"/>
      <c r="Q993" s="243"/>
      <c r="R993" s="243"/>
      <c r="S993" s="243"/>
      <c r="T993" s="243"/>
      <c r="U993" s="243"/>
      <c r="V993" s="243"/>
      <c r="W993" s="274"/>
      <c r="X993" s="243"/>
      <c r="Y993" s="243"/>
      <c r="Z993" s="243"/>
      <c r="AA993" s="243"/>
      <c r="AB993" s="243"/>
      <c r="AC993" s="243"/>
      <c r="AD993" s="243"/>
      <c r="AE993" s="243"/>
      <c r="AF993" s="243"/>
      <c r="AG993" s="243"/>
      <c r="AH993" s="243"/>
      <c r="AI993" s="243"/>
      <c r="AJ993" s="243"/>
      <c r="AK993" s="243"/>
    </row>
    <row r="994">
      <c r="A994" s="243"/>
      <c r="B994" s="243"/>
      <c r="C994" s="243"/>
      <c r="D994" s="243"/>
      <c r="E994" s="243"/>
      <c r="F994" s="243"/>
      <c r="G994" s="243"/>
      <c r="H994" s="243"/>
      <c r="I994" s="15"/>
      <c r="J994" s="243"/>
      <c r="K994" s="243"/>
      <c r="L994" s="243"/>
      <c r="M994" s="243"/>
      <c r="N994" s="243"/>
      <c r="O994" s="243"/>
      <c r="P994" s="243"/>
      <c r="Q994" s="243"/>
      <c r="R994" s="243"/>
      <c r="S994" s="243"/>
      <c r="T994" s="243"/>
      <c r="U994" s="243"/>
      <c r="V994" s="243"/>
      <c r="W994" s="274"/>
      <c r="X994" s="243"/>
      <c r="Y994" s="243"/>
      <c r="Z994" s="243"/>
      <c r="AA994" s="243"/>
      <c r="AB994" s="243"/>
      <c r="AC994" s="243"/>
      <c r="AD994" s="243"/>
      <c r="AE994" s="243"/>
      <c r="AF994" s="243"/>
      <c r="AG994" s="243"/>
      <c r="AH994" s="243"/>
      <c r="AI994" s="243"/>
      <c r="AJ994" s="243"/>
      <c r="AK994" s="243"/>
    </row>
    <row r="995">
      <c r="A995" s="243"/>
      <c r="B995" s="243"/>
      <c r="C995" s="243"/>
      <c r="D995" s="243"/>
      <c r="E995" s="243"/>
      <c r="F995" s="243"/>
      <c r="G995" s="243"/>
      <c r="H995" s="243"/>
      <c r="I995" s="15"/>
      <c r="J995" s="243"/>
      <c r="K995" s="243"/>
      <c r="L995" s="243"/>
      <c r="M995" s="243"/>
      <c r="N995" s="243"/>
      <c r="O995" s="243"/>
      <c r="P995" s="243"/>
      <c r="Q995" s="243"/>
      <c r="R995" s="243"/>
      <c r="S995" s="243"/>
      <c r="T995" s="243"/>
      <c r="U995" s="243"/>
      <c r="V995" s="243"/>
      <c r="W995" s="274"/>
      <c r="X995" s="243"/>
      <c r="Y995" s="243"/>
      <c r="Z995" s="243"/>
      <c r="AA995" s="243"/>
      <c r="AB995" s="243"/>
      <c r="AC995" s="243"/>
      <c r="AD995" s="243"/>
      <c r="AE995" s="243"/>
      <c r="AF995" s="243"/>
      <c r="AG995" s="243"/>
      <c r="AH995" s="243"/>
      <c r="AI995" s="243"/>
      <c r="AJ995" s="243"/>
      <c r="AK995" s="243"/>
    </row>
    <row r="996">
      <c r="A996" s="243"/>
      <c r="B996" s="243"/>
      <c r="C996" s="243"/>
      <c r="D996" s="243"/>
      <c r="E996" s="243"/>
      <c r="F996" s="243"/>
      <c r="G996" s="243"/>
      <c r="H996" s="243"/>
      <c r="I996" s="15"/>
      <c r="J996" s="243"/>
      <c r="K996" s="243"/>
      <c r="L996" s="243"/>
      <c r="M996" s="243"/>
      <c r="N996" s="243"/>
      <c r="O996" s="243"/>
      <c r="P996" s="243"/>
      <c r="Q996" s="243"/>
      <c r="R996" s="243"/>
      <c r="S996" s="243"/>
      <c r="T996" s="243"/>
      <c r="U996" s="243"/>
      <c r="V996" s="243"/>
      <c r="W996" s="274"/>
      <c r="X996" s="243"/>
      <c r="Y996" s="243"/>
      <c r="Z996" s="243"/>
      <c r="AA996" s="243"/>
      <c r="AB996" s="243"/>
      <c r="AC996" s="243"/>
      <c r="AD996" s="243"/>
      <c r="AE996" s="243"/>
      <c r="AF996" s="243"/>
      <c r="AG996" s="243"/>
      <c r="AH996" s="243"/>
      <c r="AI996" s="243"/>
      <c r="AJ996" s="243"/>
      <c r="AK996" s="243"/>
    </row>
    <row r="997">
      <c r="A997" s="243"/>
      <c r="B997" s="243"/>
      <c r="C997" s="243"/>
      <c r="D997" s="243"/>
      <c r="E997" s="243"/>
      <c r="F997" s="243"/>
      <c r="G997" s="243"/>
      <c r="H997" s="243"/>
      <c r="I997" s="15"/>
      <c r="J997" s="243"/>
      <c r="K997" s="243"/>
      <c r="L997" s="243"/>
      <c r="M997" s="243"/>
      <c r="N997" s="243"/>
      <c r="O997" s="243"/>
      <c r="P997" s="243"/>
      <c r="Q997" s="243"/>
      <c r="R997" s="243"/>
      <c r="S997" s="243"/>
      <c r="T997" s="243"/>
      <c r="U997" s="243"/>
      <c r="V997" s="243"/>
      <c r="W997" s="274"/>
      <c r="X997" s="243"/>
      <c r="Y997" s="243"/>
      <c r="Z997" s="243"/>
      <c r="AA997" s="243"/>
      <c r="AB997" s="243"/>
      <c r="AC997" s="243"/>
      <c r="AD997" s="243"/>
      <c r="AE997" s="243"/>
      <c r="AF997" s="243"/>
      <c r="AG997" s="243"/>
      <c r="AH997" s="243"/>
      <c r="AI997" s="243"/>
      <c r="AJ997" s="243"/>
      <c r="AK997" s="243"/>
    </row>
    <row r="998">
      <c r="A998" s="243"/>
      <c r="B998" s="243"/>
      <c r="C998" s="243"/>
      <c r="D998" s="243"/>
      <c r="E998" s="243"/>
      <c r="F998" s="243"/>
      <c r="G998" s="243"/>
      <c r="H998" s="243"/>
      <c r="I998" s="15"/>
      <c r="J998" s="243"/>
      <c r="K998" s="243"/>
      <c r="L998" s="243"/>
      <c r="M998" s="243"/>
      <c r="N998" s="243"/>
      <c r="O998" s="243"/>
      <c r="P998" s="243"/>
      <c r="Q998" s="243"/>
      <c r="R998" s="243"/>
      <c r="S998" s="243"/>
      <c r="T998" s="243"/>
      <c r="U998" s="243"/>
      <c r="V998" s="243"/>
      <c r="W998" s="274"/>
      <c r="X998" s="243"/>
      <c r="Y998" s="243"/>
      <c r="Z998" s="243"/>
      <c r="AA998" s="243"/>
      <c r="AB998" s="243"/>
      <c r="AC998" s="243"/>
      <c r="AD998" s="243"/>
      <c r="AE998" s="243"/>
      <c r="AF998" s="243"/>
      <c r="AG998" s="243"/>
      <c r="AH998" s="243"/>
      <c r="AI998" s="243"/>
      <c r="AJ998" s="243"/>
      <c r="AK998" s="243"/>
    </row>
    <row r="999">
      <c r="A999" s="243"/>
      <c r="B999" s="243"/>
      <c r="C999" s="243"/>
      <c r="D999" s="243"/>
      <c r="E999" s="243"/>
      <c r="F999" s="243"/>
      <c r="G999" s="243"/>
      <c r="H999" s="243"/>
      <c r="I999" s="15"/>
      <c r="J999" s="243"/>
      <c r="K999" s="243"/>
      <c r="L999" s="243"/>
      <c r="M999" s="243"/>
      <c r="N999" s="243"/>
      <c r="O999" s="243"/>
      <c r="P999" s="243"/>
      <c r="Q999" s="243"/>
      <c r="R999" s="243"/>
      <c r="S999" s="243"/>
      <c r="T999" s="243"/>
      <c r="U999" s="243"/>
      <c r="V999" s="243"/>
      <c r="W999" s="274"/>
      <c r="X999" s="243"/>
      <c r="Y999" s="243"/>
      <c r="Z999" s="243"/>
      <c r="AA999" s="243"/>
      <c r="AB999" s="243"/>
      <c r="AC999" s="243"/>
      <c r="AD999" s="243"/>
      <c r="AE999" s="243"/>
      <c r="AF999" s="243"/>
      <c r="AG999" s="243"/>
      <c r="AH999" s="243"/>
      <c r="AI999" s="243"/>
      <c r="AJ999" s="243"/>
      <c r="AK999" s="243"/>
    </row>
    <row r="1000">
      <c r="A1000" s="243"/>
      <c r="B1000" s="243"/>
      <c r="C1000" s="243"/>
      <c r="D1000" s="243"/>
      <c r="E1000" s="243"/>
      <c r="F1000" s="243"/>
      <c r="G1000" s="243"/>
      <c r="H1000" s="243"/>
      <c r="I1000" s="15"/>
      <c r="J1000" s="243"/>
      <c r="K1000" s="243"/>
      <c r="L1000" s="243"/>
      <c r="M1000" s="243"/>
      <c r="N1000" s="243"/>
      <c r="O1000" s="243"/>
      <c r="P1000" s="243"/>
      <c r="Q1000" s="243"/>
      <c r="R1000" s="243"/>
      <c r="S1000" s="243"/>
      <c r="T1000" s="243"/>
      <c r="U1000" s="243"/>
      <c r="V1000" s="243"/>
      <c r="W1000" s="274"/>
      <c r="X1000" s="243"/>
      <c r="Y1000" s="243"/>
      <c r="Z1000" s="243"/>
      <c r="AA1000" s="243"/>
      <c r="AB1000" s="243"/>
      <c r="AC1000" s="243"/>
      <c r="AD1000" s="243"/>
      <c r="AE1000" s="243"/>
      <c r="AF1000" s="243"/>
      <c r="AG1000" s="243"/>
      <c r="AH1000" s="243"/>
      <c r="AI1000" s="243"/>
      <c r="AJ1000" s="243"/>
      <c r="AK1000" s="243"/>
    </row>
    <row r="1001">
      <c r="A1001" s="243"/>
      <c r="B1001" s="243"/>
      <c r="C1001" s="243"/>
      <c r="D1001" s="243"/>
      <c r="E1001" s="243"/>
      <c r="F1001" s="243"/>
      <c r="G1001" s="243"/>
      <c r="H1001" s="243"/>
      <c r="I1001" s="15"/>
      <c r="J1001" s="243"/>
      <c r="K1001" s="243"/>
      <c r="L1001" s="243"/>
      <c r="M1001" s="243"/>
      <c r="N1001" s="243"/>
      <c r="O1001" s="243"/>
      <c r="P1001" s="243"/>
      <c r="Q1001" s="243"/>
      <c r="R1001" s="243"/>
      <c r="S1001" s="243"/>
      <c r="T1001" s="243"/>
      <c r="U1001" s="243"/>
      <c r="V1001" s="243"/>
      <c r="W1001" s="274"/>
      <c r="X1001" s="243"/>
      <c r="Y1001" s="243"/>
      <c r="Z1001" s="243"/>
      <c r="AA1001" s="243"/>
      <c r="AB1001" s="243"/>
      <c r="AC1001" s="243"/>
      <c r="AD1001" s="243"/>
      <c r="AE1001" s="243"/>
      <c r="AF1001" s="243"/>
      <c r="AG1001" s="243"/>
      <c r="AH1001" s="243"/>
      <c r="AI1001" s="243"/>
      <c r="AJ1001" s="243"/>
      <c r="AK1001" s="243"/>
    </row>
    <row r="1002">
      <c r="A1002" s="243"/>
      <c r="B1002" s="243"/>
      <c r="C1002" s="243"/>
      <c r="D1002" s="243"/>
      <c r="E1002" s="243"/>
      <c r="F1002" s="243"/>
      <c r="G1002" s="243"/>
      <c r="H1002" s="243"/>
      <c r="I1002" s="15"/>
      <c r="J1002" s="243"/>
      <c r="K1002" s="243"/>
      <c r="L1002" s="243"/>
      <c r="M1002" s="243"/>
      <c r="N1002" s="243"/>
      <c r="O1002" s="243"/>
      <c r="P1002" s="243"/>
      <c r="Q1002" s="243"/>
      <c r="R1002" s="243"/>
      <c r="S1002" s="243"/>
      <c r="T1002" s="243"/>
      <c r="U1002" s="243"/>
      <c r="V1002" s="243"/>
      <c r="W1002" s="274"/>
      <c r="X1002" s="243"/>
      <c r="Y1002" s="243"/>
      <c r="Z1002" s="243"/>
      <c r="AA1002" s="243"/>
      <c r="AB1002" s="243"/>
      <c r="AC1002" s="243"/>
      <c r="AD1002" s="243"/>
      <c r="AE1002" s="243"/>
      <c r="AF1002" s="243"/>
      <c r="AG1002" s="243"/>
      <c r="AH1002" s="243"/>
      <c r="AI1002" s="243"/>
      <c r="AJ1002" s="243"/>
      <c r="AK1002" s="243"/>
    </row>
    <row r="1003">
      <c r="A1003" s="243"/>
      <c r="B1003" s="243"/>
      <c r="C1003" s="243"/>
      <c r="D1003" s="243"/>
      <c r="E1003" s="243"/>
      <c r="F1003" s="243"/>
      <c r="G1003" s="243"/>
      <c r="H1003" s="243"/>
      <c r="I1003" s="15"/>
      <c r="J1003" s="243"/>
      <c r="K1003" s="243"/>
      <c r="L1003" s="243"/>
      <c r="M1003" s="243"/>
      <c r="N1003" s="243"/>
      <c r="O1003" s="243"/>
      <c r="P1003" s="243"/>
      <c r="Q1003" s="243"/>
      <c r="R1003" s="243"/>
      <c r="S1003" s="243"/>
      <c r="T1003" s="243"/>
      <c r="U1003" s="243"/>
      <c r="V1003" s="243"/>
      <c r="W1003" s="274"/>
      <c r="X1003" s="243"/>
      <c r="Y1003" s="243"/>
      <c r="Z1003" s="243"/>
      <c r="AA1003" s="243"/>
      <c r="AB1003" s="243"/>
      <c r="AC1003" s="243"/>
      <c r="AD1003" s="243"/>
      <c r="AE1003" s="243"/>
      <c r="AF1003" s="243"/>
      <c r="AG1003" s="243"/>
      <c r="AH1003" s="243"/>
      <c r="AI1003" s="243"/>
      <c r="AJ1003" s="243"/>
      <c r="AK1003" s="243"/>
    </row>
    <row r="1004">
      <c r="A1004" s="243"/>
      <c r="B1004" s="243"/>
      <c r="C1004" s="243"/>
      <c r="D1004" s="243"/>
      <c r="E1004" s="243"/>
      <c r="F1004" s="243"/>
      <c r="G1004" s="243"/>
      <c r="H1004" s="243"/>
      <c r="I1004" s="15"/>
      <c r="J1004" s="243"/>
      <c r="K1004" s="243"/>
      <c r="L1004" s="243"/>
      <c r="M1004" s="243"/>
      <c r="N1004" s="243"/>
      <c r="O1004" s="243"/>
      <c r="P1004" s="243"/>
      <c r="Q1004" s="243"/>
      <c r="R1004" s="243"/>
      <c r="S1004" s="243"/>
      <c r="T1004" s="243"/>
      <c r="U1004" s="243"/>
      <c r="V1004" s="243"/>
      <c r="W1004" s="274"/>
      <c r="X1004" s="243"/>
      <c r="Y1004" s="243"/>
      <c r="Z1004" s="243"/>
      <c r="AA1004" s="243"/>
      <c r="AB1004" s="243"/>
      <c r="AC1004" s="243"/>
      <c r="AD1004" s="243"/>
      <c r="AE1004" s="243"/>
      <c r="AF1004" s="243"/>
      <c r="AG1004" s="243"/>
      <c r="AH1004" s="243"/>
      <c r="AI1004" s="243"/>
      <c r="AJ1004" s="243"/>
      <c r="AK1004" s="243"/>
    </row>
    <row r="1005">
      <c r="A1005" s="243"/>
      <c r="B1005" s="243"/>
      <c r="C1005" s="243"/>
      <c r="D1005" s="243"/>
      <c r="E1005" s="243"/>
      <c r="F1005" s="243"/>
      <c r="G1005" s="243"/>
      <c r="H1005" s="243"/>
      <c r="I1005" s="15"/>
      <c r="J1005" s="243"/>
      <c r="K1005" s="243"/>
      <c r="L1005" s="243"/>
      <c r="M1005" s="243"/>
      <c r="N1005" s="243"/>
      <c r="O1005" s="243"/>
      <c r="P1005" s="243"/>
      <c r="Q1005" s="243"/>
      <c r="R1005" s="243"/>
      <c r="S1005" s="243"/>
      <c r="T1005" s="243"/>
      <c r="U1005" s="243"/>
      <c r="V1005" s="243"/>
      <c r="W1005" s="274"/>
      <c r="X1005" s="243"/>
      <c r="Y1005" s="243"/>
      <c r="Z1005" s="243"/>
      <c r="AA1005" s="243"/>
      <c r="AB1005" s="243"/>
      <c r="AC1005" s="243"/>
      <c r="AD1005" s="243"/>
      <c r="AE1005" s="243"/>
      <c r="AF1005" s="243"/>
      <c r="AG1005" s="243"/>
      <c r="AH1005" s="243"/>
      <c r="AI1005" s="243"/>
      <c r="AJ1005" s="243"/>
      <c r="AK1005" s="243"/>
    </row>
    <row r="1006">
      <c r="A1006" s="243"/>
      <c r="B1006" s="243"/>
      <c r="C1006" s="243"/>
      <c r="D1006" s="243"/>
      <c r="E1006" s="243"/>
      <c r="F1006" s="243"/>
      <c r="G1006" s="243"/>
      <c r="H1006" s="243"/>
      <c r="I1006" s="15"/>
      <c r="J1006" s="243"/>
      <c r="K1006" s="243"/>
      <c r="L1006" s="243"/>
      <c r="M1006" s="243"/>
      <c r="N1006" s="243"/>
      <c r="O1006" s="243"/>
      <c r="P1006" s="243"/>
      <c r="Q1006" s="243"/>
      <c r="R1006" s="243"/>
      <c r="S1006" s="243"/>
      <c r="T1006" s="243"/>
      <c r="U1006" s="243"/>
      <c r="V1006" s="243"/>
      <c r="W1006" s="274"/>
      <c r="X1006" s="243"/>
      <c r="Y1006" s="243"/>
      <c r="Z1006" s="243"/>
      <c r="AA1006" s="243"/>
      <c r="AB1006" s="243"/>
      <c r="AC1006" s="243"/>
      <c r="AD1006" s="243"/>
      <c r="AE1006" s="243"/>
      <c r="AF1006" s="243"/>
      <c r="AG1006" s="243"/>
      <c r="AH1006" s="243"/>
      <c r="AI1006" s="243"/>
      <c r="AJ1006" s="243"/>
      <c r="AK1006" s="243"/>
    </row>
    <row r="1007">
      <c r="A1007" s="243"/>
      <c r="B1007" s="243"/>
      <c r="C1007" s="243"/>
      <c r="D1007" s="243"/>
      <c r="E1007" s="243"/>
      <c r="F1007" s="243"/>
      <c r="G1007" s="243"/>
      <c r="H1007" s="243"/>
      <c r="I1007" s="15"/>
      <c r="J1007" s="243"/>
      <c r="K1007" s="243"/>
      <c r="L1007" s="243"/>
      <c r="M1007" s="243"/>
      <c r="N1007" s="243"/>
      <c r="O1007" s="243"/>
      <c r="P1007" s="243"/>
      <c r="Q1007" s="243"/>
      <c r="R1007" s="243"/>
      <c r="S1007" s="243"/>
      <c r="T1007" s="243"/>
      <c r="U1007" s="243"/>
      <c r="V1007" s="243"/>
      <c r="W1007" s="274"/>
      <c r="X1007" s="243"/>
      <c r="Y1007" s="243"/>
      <c r="Z1007" s="243"/>
      <c r="AA1007" s="243"/>
      <c r="AB1007" s="243"/>
      <c r="AC1007" s="243"/>
      <c r="AD1007" s="243"/>
      <c r="AE1007" s="243"/>
      <c r="AF1007" s="243"/>
      <c r="AG1007" s="243"/>
      <c r="AH1007" s="243"/>
      <c r="AI1007" s="243"/>
      <c r="AJ1007" s="243"/>
      <c r="AK1007" s="243"/>
    </row>
    <row r="1008">
      <c r="A1008" s="243"/>
      <c r="B1008" s="243"/>
      <c r="C1008" s="243"/>
      <c r="D1008" s="243"/>
      <c r="E1008" s="243"/>
      <c r="F1008" s="243"/>
      <c r="G1008" s="243"/>
      <c r="H1008" s="243"/>
      <c r="I1008" s="15"/>
      <c r="J1008" s="243"/>
      <c r="K1008" s="243"/>
      <c r="L1008" s="243"/>
      <c r="M1008" s="243"/>
      <c r="N1008" s="243"/>
      <c r="O1008" s="243"/>
      <c r="P1008" s="243"/>
      <c r="Q1008" s="243"/>
      <c r="R1008" s="243"/>
      <c r="S1008" s="243"/>
      <c r="T1008" s="243"/>
      <c r="U1008" s="243"/>
      <c r="V1008" s="243"/>
      <c r="W1008" s="274"/>
      <c r="X1008" s="243"/>
      <c r="Y1008" s="243"/>
      <c r="Z1008" s="243"/>
      <c r="AA1008" s="243"/>
      <c r="AB1008" s="243"/>
      <c r="AC1008" s="243"/>
      <c r="AD1008" s="243"/>
      <c r="AE1008" s="243"/>
      <c r="AF1008" s="243"/>
      <c r="AG1008" s="243"/>
      <c r="AH1008" s="243"/>
      <c r="AI1008" s="243"/>
      <c r="AJ1008" s="243"/>
      <c r="AK1008" s="243"/>
    </row>
    <row r="1009">
      <c r="A1009" s="243"/>
      <c r="B1009" s="243"/>
      <c r="C1009" s="243"/>
      <c r="D1009" s="243"/>
      <c r="E1009" s="243"/>
      <c r="F1009" s="243"/>
      <c r="G1009" s="243"/>
      <c r="H1009" s="243"/>
      <c r="I1009" s="15"/>
      <c r="J1009" s="243"/>
      <c r="K1009" s="243"/>
      <c r="L1009" s="243"/>
      <c r="M1009" s="243"/>
      <c r="N1009" s="243"/>
      <c r="O1009" s="243"/>
      <c r="P1009" s="243"/>
      <c r="Q1009" s="243"/>
      <c r="R1009" s="243"/>
      <c r="S1009" s="243"/>
      <c r="T1009" s="243"/>
      <c r="U1009" s="243"/>
      <c r="V1009" s="243"/>
      <c r="W1009" s="274"/>
      <c r="X1009" s="243"/>
      <c r="Y1009" s="243"/>
      <c r="Z1009" s="243"/>
      <c r="AA1009" s="243"/>
      <c r="AB1009" s="243"/>
      <c r="AC1009" s="243"/>
      <c r="AD1009" s="243"/>
      <c r="AE1009" s="243"/>
      <c r="AF1009" s="243"/>
      <c r="AG1009" s="243"/>
      <c r="AH1009" s="243"/>
      <c r="AI1009" s="243"/>
      <c r="AJ1009" s="243"/>
      <c r="AK1009" s="243"/>
    </row>
    <row r="1010">
      <c r="A1010" s="243"/>
      <c r="B1010" s="243"/>
      <c r="C1010" s="243"/>
      <c r="D1010" s="243"/>
      <c r="E1010" s="243"/>
      <c r="F1010" s="243"/>
      <c r="G1010" s="243"/>
      <c r="H1010" s="243"/>
      <c r="I1010" s="15"/>
      <c r="J1010" s="243"/>
      <c r="K1010" s="243"/>
      <c r="L1010" s="243"/>
      <c r="M1010" s="243"/>
      <c r="N1010" s="243"/>
      <c r="O1010" s="243"/>
      <c r="P1010" s="243"/>
      <c r="Q1010" s="243"/>
      <c r="R1010" s="243"/>
      <c r="S1010" s="243"/>
      <c r="T1010" s="243"/>
      <c r="U1010" s="243"/>
      <c r="V1010" s="243"/>
      <c r="W1010" s="274"/>
      <c r="X1010" s="243"/>
      <c r="Y1010" s="243"/>
      <c r="Z1010" s="243"/>
      <c r="AA1010" s="243"/>
      <c r="AB1010" s="243"/>
      <c r="AC1010" s="243"/>
      <c r="AD1010" s="243"/>
      <c r="AE1010" s="243"/>
      <c r="AF1010" s="243"/>
      <c r="AG1010" s="243"/>
      <c r="AH1010" s="243"/>
      <c r="AI1010" s="243"/>
      <c r="AJ1010" s="243"/>
      <c r="AK1010" s="243"/>
    </row>
    <row r="1011">
      <c r="A1011" s="243"/>
      <c r="B1011" s="243"/>
      <c r="C1011" s="243"/>
      <c r="D1011" s="243"/>
      <c r="E1011" s="243"/>
      <c r="F1011" s="243"/>
      <c r="G1011" s="243"/>
      <c r="H1011" s="243"/>
      <c r="I1011" s="15"/>
      <c r="J1011" s="243"/>
      <c r="K1011" s="243"/>
      <c r="L1011" s="243"/>
      <c r="M1011" s="243"/>
      <c r="N1011" s="243"/>
      <c r="O1011" s="243"/>
      <c r="P1011" s="243"/>
      <c r="Q1011" s="243"/>
      <c r="R1011" s="243"/>
      <c r="S1011" s="243"/>
      <c r="T1011" s="243"/>
      <c r="U1011" s="243"/>
      <c r="V1011" s="243"/>
      <c r="W1011" s="274"/>
      <c r="X1011" s="243"/>
      <c r="Y1011" s="243"/>
      <c r="Z1011" s="243"/>
      <c r="AA1011" s="243"/>
      <c r="AB1011" s="243"/>
      <c r="AC1011" s="243"/>
      <c r="AD1011" s="243"/>
      <c r="AE1011" s="243"/>
      <c r="AF1011" s="243"/>
      <c r="AG1011" s="243"/>
      <c r="AH1011" s="243"/>
      <c r="AI1011" s="243"/>
      <c r="AJ1011" s="243"/>
      <c r="AK1011" s="243"/>
    </row>
    <row r="1012">
      <c r="A1012" s="243"/>
      <c r="B1012" s="243"/>
      <c r="C1012" s="243"/>
      <c r="D1012" s="243"/>
      <c r="E1012" s="243"/>
      <c r="F1012" s="243"/>
      <c r="G1012" s="243"/>
      <c r="H1012" s="243"/>
      <c r="I1012" s="15"/>
      <c r="J1012" s="243"/>
      <c r="K1012" s="243"/>
      <c r="L1012" s="243"/>
      <c r="M1012" s="243"/>
      <c r="N1012" s="243"/>
      <c r="O1012" s="243"/>
      <c r="P1012" s="243"/>
      <c r="Q1012" s="243"/>
      <c r="R1012" s="243"/>
      <c r="S1012" s="243"/>
      <c r="T1012" s="243"/>
      <c r="U1012" s="243"/>
      <c r="V1012" s="243"/>
      <c r="W1012" s="274"/>
      <c r="X1012" s="243"/>
      <c r="Y1012" s="243"/>
      <c r="Z1012" s="243"/>
      <c r="AA1012" s="243"/>
      <c r="AB1012" s="243"/>
      <c r="AC1012" s="243"/>
      <c r="AD1012" s="243"/>
      <c r="AE1012" s="243"/>
      <c r="AF1012" s="243"/>
      <c r="AG1012" s="243"/>
      <c r="AH1012" s="243"/>
      <c r="AI1012" s="243"/>
      <c r="AJ1012" s="243"/>
      <c r="AK1012" s="243"/>
    </row>
    <row r="1013">
      <c r="A1013" s="243"/>
      <c r="B1013" s="243"/>
      <c r="C1013" s="243"/>
      <c r="D1013" s="243"/>
      <c r="E1013" s="243"/>
      <c r="F1013" s="243"/>
      <c r="G1013" s="243"/>
      <c r="H1013" s="243"/>
      <c r="I1013" s="15"/>
      <c r="J1013" s="243"/>
      <c r="K1013" s="243"/>
      <c r="L1013" s="243"/>
      <c r="M1013" s="243"/>
      <c r="N1013" s="243"/>
      <c r="O1013" s="243"/>
      <c r="P1013" s="243"/>
      <c r="Q1013" s="243"/>
      <c r="R1013" s="243"/>
      <c r="S1013" s="243"/>
      <c r="T1013" s="243"/>
      <c r="U1013" s="243"/>
      <c r="V1013" s="243"/>
      <c r="W1013" s="274"/>
      <c r="X1013" s="243"/>
      <c r="Y1013" s="243"/>
      <c r="Z1013" s="243"/>
      <c r="AA1013" s="243"/>
      <c r="AB1013" s="243"/>
      <c r="AC1013" s="243"/>
      <c r="AD1013" s="243"/>
      <c r="AE1013" s="243"/>
      <c r="AF1013" s="243"/>
      <c r="AG1013" s="243"/>
      <c r="AH1013" s="243"/>
      <c r="AI1013" s="243"/>
      <c r="AJ1013" s="243"/>
      <c r="AK1013" s="243"/>
    </row>
    <row r="1014">
      <c r="A1014" s="243"/>
      <c r="B1014" s="243"/>
      <c r="C1014" s="243"/>
      <c r="D1014" s="243"/>
      <c r="E1014" s="243"/>
      <c r="F1014" s="243"/>
      <c r="G1014" s="243"/>
      <c r="H1014" s="243"/>
      <c r="I1014" s="15"/>
      <c r="J1014" s="243"/>
      <c r="K1014" s="243"/>
      <c r="L1014" s="243"/>
      <c r="M1014" s="243"/>
      <c r="N1014" s="243"/>
      <c r="O1014" s="243"/>
      <c r="P1014" s="243"/>
      <c r="Q1014" s="243"/>
      <c r="R1014" s="243"/>
      <c r="S1014" s="243"/>
      <c r="T1014" s="243"/>
      <c r="U1014" s="243"/>
      <c r="V1014" s="243"/>
      <c r="W1014" s="274"/>
      <c r="X1014" s="243"/>
      <c r="Y1014" s="243"/>
      <c r="Z1014" s="243"/>
      <c r="AA1014" s="243"/>
      <c r="AB1014" s="243"/>
      <c r="AC1014" s="243"/>
      <c r="AD1014" s="243"/>
      <c r="AE1014" s="243"/>
      <c r="AF1014" s="243"/>
      <c r="AG1014" s="243"/>
      <c r="AH1014" s="243"/>
      <c r="AI1014" s="243"/>
      <c r="AJ1014" s="243"/>
      <c r="AK1014" s="243"/>
    </row>
    <row r="1015">
      <c r="A1015" s="243"/>
      <c r="B1015" s="243"/>
      <c r="C1015" s="243"/>
      <c r="D1015" s="243"/>
      <c r="E1015" s="243"/>
      <c r="F1015" s="243"/>
      <c r="G1015" s="243"/>
      <c r="H1015" s="243"/>
      <c r="I1015" s="15"/>
      <c r="J1015" s="243"/>
      <c r="K1015" s="243"/>
      <c r="L1015" s="243"/>
      <c r="M1015" s="243"/>
      <c r="N1015" s="243"/>
      <c r="O1015" s="243"/>
      <c r="P1015" s="243"/>
      <c r="Q1015" s="243"/>
      <c r="R1015" s="243"/>
      <c r="S1015" s="243"/>
      <c r="T1015" s="243"/>
      <c r="U1015" s="243"/>
      <c r="V1015" s="243"/>
      <c r="W1015" s="274"/>
      <c r="X1015" s="243"/>
      <c r="Y1015" s="243"/>
      <c r="Z1015" s="243"/>
      <c r="AA1015" s="243"/>
      <c r="AB1015" s="243"/>
      <c r="AC1015" s="243"/>
      <c r="AD1015" s="243"/>
      <c r="AE1015" s="243"/>
      <c r="AF1015" s="243"/>
      <c r="AG1015" s="243"/>
      <c r="AH1015" s="243"/>
      <c r="AI1015" s="243"/>
      <c r="AJ1015" s="243"/>
      <c r="AK1015" s="243"/>
    </row>
    <row r="1016">
      <c r="A1016" s="243"/>
      <c r="B1016" s="243"/>
      <c r="C1016" s="243"/>
      <c r="D1016" s="243"/>
      <c r="E1016" s="243"/>
      <c r="F1016" s="243"/>
      <c r="G1016" s="243"/>
      <c r="H1016" s="243"/>
      <c r="I1016" s="15"/>
      <c r="J1016" s="243"/>
      <c r="K1016" s="243"/>
      <c r="L1016" s="243"/>
      <c r="M1016" s="243"/>
      <c r="N1016" s="243"/>
      <c r="O1016" s="243"/>
      <c r="P1016" s="243"/>
      <c r="Q1016" s="243"/>
      <c r="R1016" s="243"/>
      <c r="S1016" s="243"/>
      <c r="T1016" s="243"/>
      <c r="U1016" s="243"/>
      <c r="V1016" s="243"/>
      <c r="W1016" s="274"/>
      <c r="X1016" s="243"/>
      <c r="Y1016" s="243"/>
      <c r="Z1016" s="243"/>
      <c r="AA1016" s="243"/>
      <c r="AB1016" s="243"/>
      <c r="AC1016" s="243"/>
      <c r="AD1016" s="243"/>
      <c r="AE1016" s="243"/>
      <c r="AF1016" s="243"/>
      <c r="AG1016" s="243"/>
      <c r="AH1016" s="243"/>
      <c r="AI1016" s="243"/>
      <c r="AJ1016" s="243"/>
      <c r="AK1016" s="243"/>
    </row>
    <row r="1017">
      <c r="A1017" s="243"/>
      <c r="B1017" s="243"/>
      <c r="C1017" s="243"/>
      <c r="D1017" s="243"/>
      <c r="E1017" s="243"/>
      <c r="F1017" s="243"/>
      <c r="G1017" s="243"/>
      <c r="H1017" s="243"/>
      <c r="I1017" s="15"/>
      <c r="J1017" s="243"/>
      <c r="K1017" s="243"/>
      <c r="L1017" s="243"/>
      <c r="M1017" s="243"/>
      <c r="N1017" s="243"/>
      <c r="O1017" s="243"/>
      <c r="P1017" s="243"/>
      <c r="Q1017" s="243"/>
      <c r="R1017" s="243"/>
      <c r="S1017" s="243"/>
      <c r="T1017" s="243"/>
      <c r="U1017" s="243"/>
      <c r="V1017" s="243"/>
      <c r="W1017" s="274"/>
      <c r="X1017" s="243"/>
      <c r="Y1017" s="243"/>
      <c r="Z1017" s="243"/>
      <c r="AA1017" s="243"/>
      <c r="AB1017" s="243"/>
      <c r="AC1017" s="243"/>
      <c r="AD1017" s="243"/>
      <c r="AE1017" s="243"/>
      <c r="AF1017" s="243"/>
      <c r="AG1017" s="243"/>
      <c r="AH1017" s="243"/>
      <c r="AI1017" s="243"/>
      <c r="AJ1017" s="243"/>
      <c r="AK1017" s="243"/>
    </row>
    <row r="1018">
      <c r="A1018" s="243"/>
      <c r="B1018" s="243"/>
      <c r="C1018" s="243"/>
      <c r="D1018" s="243"/>
      <c r="E1018" s="243"/>
      <c r="F1018" s="243"/>
      <c r="G1018" s="243"/>
      <c r="H1018" s="243"/>
      <c r="I1018" s="15"/>
      <c r="J1018" s="243"/>
      <c r="K1018" s="243"/>
      <c r="L1018" s="243"/>
      <c r="M1018" s="243"/>
      <c r="N1018" s="243"/>
      <c r="O1018" s="243"/>
      <c r="P1018" s="243"/>
      <c r="Q1018" s="243"/>
      <c r="R1018" s="243"/>
      <c r="S1018" s="243"/>
      <c r="T1018" s="243"/>
      <c r="U1018" s="243"/>
      <c r="V1018" s="243"/>
      <c r="W1018" s="274"/>
      <c r="X1018" s="243"/>
      <c r="Y1018" s="243"/>
      <c r="Z1018" s="243"/>
      <c r="AA1018" s="243"/>
      <c r="AB1018" s="243"/>
      <c r="AC1018" s="243"/>
      <c r="AD1018" s="243"/>
      <c r="AE1018" s="243"/>
      <c r="AF1018" s="243"/>
      <c r="AG1018" s="243"/>
      <c r="AH1018" s="243"/>
      <c r="AI1018" s="243"/>
      <c r="AJ1018" s="243"/>
      <c r="AK1018" s="243"/>
    </row>
    <row r="1019">
      <c r="A1019" s="243"/>
      <c r="B1019" s="243"/>
      <c r="C1019" s="243"/>
      <c r="D1019" s="243"/>
      <c r="E1019" s="243"/>
      <c r="F1019" s="243"/>
      <c r="G1019" s="243"/>
      <c r="H1019" s="243"/>
      <c r="I1019" s="15"/>
      <c r="J1019" s="243"/>
      <c r="K1019" s="243"/>
      <c r="L1019" s="243"/>
      <c r="M1019" s="243"/>
      <c r="N1019" s="243"/>
      <c r="O1019" s="243"/>
      <c r="P1019" s="243"/>
      <c r="Q1019" s="243"/>
      <c r="R1019" s="243"/>
      <c r="S1019" s="243"/>
      <c r="T1019" s="243"/>
      <c r="U1019" s="243"/>
      <c r="V1019" s="243"/>
      <c r="W1019" s="274"/>
      <c r="X1019" s="243"/>
      <c r="Y1019" s="243"/>
      <c r="Z1019" s="243"/>
      <c r="AA1019" s="243"/>
      <c r="AB1019" s="243"/>
      <c r="AC1019" s="243"/>
      <c r="AD1019" s="243"/>
      <c r="AE1019" s="243"/>
      <c r="AF1019" s="243"/>
      <c r="AG1019" s="243"/>
      <c r="AH1019" s="243"/>
      <c r="AI1019" s="243"/>
      <c r="AJ1019" s="243"/>
      <c r="AK1019" s="243"/>
    </row>
    <row r="1020">
      <c r="A1020" s="243"/>
      <c r="B1020" s="243"/>
      <c r="C1020" s="243"/>
      <c r="D1020" s="243"/>
      <c r="E1020" s="243"/>
      <c r="F1020" s="243"/>
      <c r="G1020" s="243"/>
      <c r="H1020" s="243"/>
      <c r="I1020" s="15"/>
      <c r="J1020" s="243"/>
      <c r="K1020" s="243"/>
      <c r="L1020" s="243"/>
      <c r="M1020" s="243"/>
      <c r="N1020" s="243"/>
      <c r="O1020" s="243"/>
      <c r="P1020" s="243"/>
      <c r="Q1020" s="243"/>
      <c r="R1020" s="243"/>
      <c r="S1020" s="243"/>
      <c r="T1020" s="243"/>
      <c r="U1020" s="243"/>
      <c r="V1020" s="243"/>
      <c r="W1020" s="274"/>
      <c r="X1020" s="243"/>
      <c r="Y1020" s="243"/>
      <c r="Z1020" s="243"/>
      <c r="AA1020" s="243"/>
      <c r="AB1020" s="243"/>
      <c r="AC1020" s="243"/>
      <c r="AD1020" s="243"/>
      <c r="AE1020" s="243"/>
      <c r="AF1020" s="243"/>
      <c r="AG1020" s="243"/>
      <c r="AH1020" s="243"/>
      <c r="AI1020" s="243"/>
      <c r="AJ1020" s="243"/>
      <c r="AK1020" s="243"/>
    </row>
    <row r="1021">
      <c r="A1021" s="243"/>
      <c r="B1021" s="243"/>
      <c r="C1021" s="243"/>
      <c r="D1021" s="243"/>
      <c r="E1021" s="243"/>
      <c r="F1021" s="243"/>
      <c r="G1021" s="243"/>
      <c r="H1021" s="243"/>
      <c r="I1021" s="15"/>
      <c r="J1021" s="243"/>
      <c r="K1021" s="243"/>
      <c r="L1021" s="243"/>
      <c r="M1021" s="243"/>
      <c r="N1021" s="243"/>
      <c r="O1021" s="243"/>
      <c r="P1021" s="243"/>
      <c r="Q1021" s="243"/>
      <c r="R1021" s="243"/>
      <c r="S1021" s="243"/>
      <c r="T1021" s="243"/>
      <c r="U1021" s="243"/>
      <c r="V1021" s="243"/>
      <c r="W1021" s="274"/>
      <c r="X1021" s="243"/>
      <c r="Y1021" s="243"/>
      <c r="Z1021" s="243"/>
      <c r="AA1021" s="243"/>
      <c r="AB1021" s="243"/>
      <c r="AC1021" s="243"/>
      <c r="AD1021" s="243"/>
      <c r="AE1021" s="243"/>
      <c r="AF1021" s="243"/>
      <c r="AG1021" s="243"/>
      <c r="AH1021" s="243"/>
      <c r="AI1021" s="243"/>
      <c r="AJ1021" s="243"/>
      <c r="AK1021" s="243"/>
    </row>
    <row r="1022">
      <c r="A1022" s="243"/>
      <c r="B1022" s="243"/>
      <c r="C1022" s="243"/>
      <c r="D1022" s="243"/>
      <c r="E1022" s="243"/>
      <c r="F1022" s="243"/>
      <c r="G1022" s="243"/>
      <c r="H1022" s="243"/>
      <c r="I1022" s="15"/>
      <c r="J1022" s="243"/>
      <c r="K1022" s="243"/>
      <c r="L1022" s="243"/>
      <c r="M1022" s="243"/>
      <c r="N1022" s="243"/>
      <c r="O1022" s="243"/>
      <c r="P1022" s="243"/>
      <c r="Q1022" s="243"/>
      <c r="R1022" s="243"/>
      <c r="S1022" s="243"/>
      <c r="T1022" s="243"/>
      <c r="U1022" s="243"/>
      <c r="V1022" s="243"/>
      <c r="W1022" s="274"/>
      <c r="X1022" s="243"/>
      <c r="Y1022" s="243"/>
      <c r="Z1022" s="243"/>
      <c r="AA1022" s="243"/>
      <c r="AB1022" s="243"/>
      <c r="AC1022" s="243"/>
      <c r="AD1022" s="243"/>
      <c r="AE1022" s="243"/>
      <c r="AF1022" s="243"/>
      <c r="AG1022" s="243"/>
      <c r="AH1022" s="243"/>
      <c r="AI1022" s="243"/>
      <c r="AJ1022" s="243"/>
      <c r="AK1022" s="243"/>
    </row>
    <row r="1023">
      <c r="A1023" s="243"/>
      <c r="B1023" s="243"/>
      <c r="C1023" s="243"/>
      <c r="D1023" s="243"/>
      <c r="E1023" s="243"/>
      <c r="F1023" s="243"/>
      <c r="G1023" s="243"/>
      <c r="H1023" s="243"/>
      <c r="I1023" s="15"/>
      <c r="J1023" s="243"/>
      <c r="K1023" s="243"/>
      <c r="L1023" s="243"/>
      <c r="M1023" s="243"/>
      <c r="N1023" s="243"/>
      <c r="O1023" s="243"/>
      <c r="P1023" s="243"/>
      <c r="Q1023" s="243"/>
      <c r="R1023" s="243"/>
      <c r="S1023" s="243"/>
      <c r="T1023" s="243"/>
      <c r="U1023" s="243"/>
      <c r="V1023" s="243"/>
      <c r="W1023" s="274"/>
      <c r="X1023" s="243"/>
      <c r="Y1023" s="243"/>
      <c r="Z1023" s="243"/>
      <c r="AA1023" s="243"/>
      <c r="AB1023" s="243"/>
      <c r="AC1023" s="243"/>
      <c r="AD1023" s="243"/>
      <c r="AE1023" s="243"/>
      <c r="AF1023" s="243"/>
      <c r="AG1023" s="243"/>
      <c r="AH1023" s="243"/>
      <c r="AI1023" s="243"/>
      <c r="AJ1023" s="243"/>
      <c r="AK1023" s="243"/>
    </row>
    <row r="1024">
      <c r="A1024" s="243"/>
      <c r="B1024" s="243"/>
      <c r="C1024" s="243"/>
      <c r="D1024" s="243"/>
      <c r="E1024" s="243"/>
      <c r="F1024" s="243"/>
      <c r="G1024" s="243"/>
      <c r="H1024" s="243"/>
      <c r="I1024" s="15"/>
      <c r="J1024" s="243"/>
      <c r="K1024" s="243"/>
      <c r="L1024" s="243"/>
      <c r="M1024" s="243"/>
      <c r="N1024" s="243"/>
      <c r="O1024" s="243"/>
      <c r="P1024" s="243"/>
      <c r="Q1024" s="243"/>
      <c r="R1024" s="243"/>
      <c r="S1024" s="243"/>
      <c r="T1024" s="243"/>
      <c r="U1024" s="243"/>
      <c r="V1024" s="243"/>
      <c r="W1024" s="274"/>
      <c r="X1024" s="243"/>
      <c r="Y1024" s="243"/>
      <c r="Z1024" s="243"/>
      <c r="AA1024" s="243"/>
      <c r="AB1024" s="243"/>
      <c r="AC1024" s="243"/>
      <c r="AD1024" s="243"/>
      <c r="AE1024" s="243"/>
      <c r="AF1024" s="243"/>
      <c r="AG1024" s="243"/>
      <c r="AH1024" s="243"/>
      <c r="AI1024" s="243"/>
      <c r="AJ1024" s="243"/>
      <c r="AK1024" s="243"/>
    </row>
    <row r="1025">
      <c r="B1025" s="243"/>
      <c r="C1025" s="243"/>
      <c r="D1025" s="243"/>
      <c r="E1025" s="243"/>
      <c r="F1025" s="243"/>
      <c r="G1025" s="243"/>
      <c r="H1025" s="243"/>
      <c r="I1025" s="15"/>
      <c r="J1025" s="243"/>
      <c r="K1025" s="243"/>
      <c r="L1025" s="243"/>
      <c r="M1025" s="243"/>
      <c r="N1025" s="243"/>
      <c r="O1025" s="243"/>
      <c r="P1025" s="243"/>
      <c r="Q1025" s="243"/>
      <c r="R1025" s="243"/>
      <c r="S1025" s="243"/>
      <c r="T1025" s="243"/>
      <c r="U1025" s="243"/>
      <c r="V1025" s="243"/>
      <c r="W1025" s="274"/>
      <c r="X1025" s="243"/>
      <c r="Y1025" s="243"/>
      <c r="Z1025" s="243"/>
      <c r="AA1025" s="243"/>
      <c r="AB1025" s="243"/>
      <c r="AC1025" s="243"/>
      <c r="AD1025" s="243"/>
      <c r="AE1025" s="243"/>
      <c r="AF1025" s="243"/>
      <c r="AG1025" s="243"/>
      <c r="AH1025" s="243"/>
      <c r="AI1025" s="243"/>
      <c r="AJ1025" s="243"/>
      <c r="AK1025" s="243"/>
    </row>
    <row r="1026">
      <c r="B1026" s="243"/>
      <c r="C1026" s="243"/>
      <c r="D1026" s="243"/>
      <c r="E1026" s="243"/>
      <c r="F1026" s="243"/>
      <c r="G1026" s="243"/>
      <c r="H1026" s="243"/>
      <c r="I1026" s="15"/>
      <c r="J1026" s="243"/>
      <c r="K1026" s="243"/>
      <c r="L1026" s="243"/>
      <c r="M1026" s="243"/>
      <c r="N1026" s="243"/>
      <c r="O1026" s="243"/>
      <c r="P1026" s="243"/>
      <c r="Q1026" s="243"/>
      <c r="R1026" s="243"/>
      <c r="S1026" s="243"/>
      <c r="T1026" s="243"/>
      <c r="U1026" s="243"/>
      <c r="V1026" s="243"/>
      <c r="W1026" s="274"/>
      <c r="X1026" s="243"/>
      <c r="Y1026" s="243"/>
      <c r="Z1026" s="243"/>
      <c r="AA1026" s="243"/>
      <c r="AB1026" s="243"/>
      <c r="AC1026" s="243"/>
      <c r="AD1026" s="243"/>
      <c r="AE1026" s="243"/>
      <c r="AF1026" s="243"/>
      <c r="AG1026" s="243"/>
      <c r="AH1026" s="243"/>
      <c r="AI1026" s="243"/>
      <c r="AJ1026" s="243"/>
      <c r="AK1026" s="243"/>
    </row>
    <row r="1027">
      <c r="B1027" s="243"/>
      <c r="C1027" s="243"/>
      <c r="D1027" s="243"/>
      <c r="E1027" s="243"/>
      <c r="F1027" s="243"/>
      <c r="G1027" s="243"/>
      <c r="H1027" s="243"/>
      <c r="I1027" s="15"/>
      <c r="J1027" s="243"/>
      <c r="K1027" s="243"/>
      <c r="L1027" s="243"/>
      <c r="M1027" s="243"/>
      <c r="N1027" s="243"/>
      <c r="O1027" s="243"/>
      <c r="P1027" s="243"/>
      <c r="Q1027" s="243"/>
      <c r="R1027" s="243"/>
      <c r="S1027" s="243"/>
      <c r="T1027" s="243"/>
      <c r="U1027" s="243"/>
      <c r="V1027" s="243"/>
      <c r="W1027" s="274"/>
      <c r="X1027" s="243"/>
      <c r="Y1027" s="243"/>
      <c r="Z1027" s="243"/>
      <c r="AA1027" s="243"/>
      <c r="AB1027" s="243"/>
      <c r="AC1027" s="243"/>
      <c r="AD1027" s="243"/>
      <c r="AE1027" s="243"/>
      <c r="AF1027" s="243"/>
      <c r="AG1027" s="243"/>
      <c r="AH1027" s="243"/>
      <c r="AI1027" s="243"/>
      <c r="AJ1027" s="243"/>
      <c r="AK1027" s="243"/>
    </row>
    <row r="1028">
      <c r="B1028" s="243"/>
      <c r="C1028" s="243"/>
      <c r="D1028" s="243"/>
      <c r="E1028" s="243"/>
      <c r="F1028" s="243"/>
      <c r="G1028" s="243"/>
      <c r="H1028" s="243"/>
      <c r="I1028" s="15"/>
      <c r="J1028" s="243"/>
      <c r="K1028" s="243"/>
      <c r="L1028" s="243"/>
      <c r="M1028" s="243"/>
      <c r="N1028" s="243"/>
      <c r="O1028" s="243"/>
      <c r="P1028" s="243"/>
      <c r="Q1028" s="243"/>
      <c r="R1028" s="243"/>
      <c r="S1028" s="243"/>
      <c r="T1028" s="243"/>
      <c r="U1028" s="243"/>
      <c r="V1028" s="243"/>
      <c r="W1028" s="274"/>
      <c r="X1028" s="243"/>
      <c r="Y1028" s="243"/>
      <c r="Z1028" s="243"/>
      <c r="AA1028" s="243"/>
      <c r="AB1028" s="243"/>
      <c r="AC1028" s="243"/>
      <c r="AD1028" s="243"/>
      <c r="AE1028" s="243"/>
      <c r="AF1028" s="243"/>
      <c r="AG1028" s="243"/>
      <c r="AH1028" s="243"/>
      <c r="AI1028" s="243"/>
      <c r="AJ1028" s="243"/>
      <c r="AK1028" s="243"/>
    </row>
    <row r="1029">
      <c r="B1029" s="243"/>
      <c r="C1029" s="243"/>
      <c r="D1029" s="243"/>
      <c r="E1029" s="243"/>
      <c r="F1029" s="243"/>
      <c r="G1029" s="243"/>
      <c r="H1029" s="243"/>
      <c r="I1029" s="15"/>
      <c r="J1029" s="243"/>
      <c r="K1029" s="243"/>
      <c r="L1029" s="243"/>
      <c r="M1029" s="243"/>
      <c r="N1029" s="243"/>
      <c r="O1029" s="243"/>
      <c r="P1029" s="243"/>
      <c r="Q1029" s="243"/>
      <c r="R1029" s="243"/>
      <c r="S1029" s="243"/>
      <c r="T1029" s="243"/>
      <c r="U1029" s="243"/>
      <c r="V1029" s="243"/>
      <c r="W1029" s="274"/>
      <c r="X1029" s="243"/>
      <c r="Y1029" s="243"/>
      <c r="Z1029" s="243"/>
      <c r="AA1029" s="243"/>
      <c r="AB1029" s="243"/>
      <c r="AC1029" s="243"/>
      <c r="AD1029" s="243"/>
      <c r="AE1029" s="243"/>
      <c r="AF1029" s="243"/>
      <c r="AG1029" s="243"/>
      <c r="AH1029" s="243"/>
      <c r="AI1029" s="243"/>
      <c r="AJ1029" s="243"/>
      <c r="AK1029" s="243"/>
    </row>
    <row r="1030">
      <c r="B1030" s="243"/>
      <c r="C1030" s="243"/>
      <c r="D1030" s="243"/>
      <c r="E1030" s="243"/>
      <c r="F1030" s="243"/>
      <c r="G1030" s="243"/>
      <c r="H1030" s="243"/>
      <c r="I1030" s="15"/>
      <c r="J1030" s="243"/>
      <c r="K1030" s="243"/>
      <c r="L1030" s="243"/>
      <c r="M1030" s="243"/>
      <c r="N1030" s="243"/>
      <c r="O1030" s="243"/>
      <c r="P1030" s="243"/>
      <c r="Q1030" s="243"/>
      <c r="R1030" s="243"/>
      <c r="S1030" s="243"/>
      <c r="T1030" s="243"/>
      <c r="U1030" s="243"/>
      <c r="V1030" s="243"/>
      <c r="W1030" s="274"/>
      <c r="X1030" s="243"/>
      <c r="Y1030" s="243"/>
      <c r="Z1030" s="243"/>
      <c r="AA1030" s="243"/>
      <c r="AB1030" s="243"/>
      <c r="AC1030" s="243"/>
      <c r="AD1030" s="243"/>
      <c r="AE1030" s="243"/>
      <c r="AF1030" s="243"/>
      <c r="AG1030" s="243"/>
      <c r="AH1030" s="243"/>
      <c r="AI1030" s="243"/>
      <c r="AJ1030" s="243"/>
      <c r="AK1030" s="243"/>
    </row>
    <row r="1031">
      <c r="B1031" s="243"/>
      <c r="C1031" s="243"/>
      <c r="D1031" s="243"/>
      <c r="E1031" s="243"/>
      <c r="F1031" s="243"/>
      <c r="G1031" s="243"/>
      <c r="H1031" s="243"/>
      <c r="I1031" s="15"/>
      <c r="J1031" s="243"/>
      <c r="K1031" s="243"/>
      <c r="L1031" s="243"/>
      <c r="M1031" s="243"/>
      <c r="N1031" s="243"/>
      <c r="O1031" s="243"/>
      <c r="P1031" s="243"/>
      <c r="Q1031" s="243"/>
      <c r="R1031" s="243"/>
      <c r="S1031" s="243"/>
      <c r="T1031" s="243"/>
      <c r="U1031" s="243"/>
      <c r="V1031" s="243"/>
      <c r="W1031" s="274"/>
      <c r="X1031" s="243"/>
      <c r="Y1031" s="243"/>
      <c r="Z1031" s="243"/>
      <c r="AA1031" s="243"/>
      <c r="AB1031" s="243"/>
      <c r="AC1031" s="243"/>
      <c r="AD1031" s="243"/>
      <c r="AE1031" s="243"/>
      <c r="AF1031" s="243"/>
      <c r="AG1031" s="243"/>
      <c r="AH1031" s="243"/>
      <c r="AI1031" s="243"/>
      <c r="AJ1031" s="243"/>
      <c r="AK1031" s="243"/>
    </row>
    <row r="1032">
      <c r="B1032" s="243"/>
      <c r="C1032" s="243"/>
      <c r="D1032" s="243"/>
      <c r="E1032" s="243"/>
      <c r="F1032" s="243"/>
      <c r="G1032" s="243"/>
      <c r="H1032" s="243"/>
      <c r="I1032" s="15"/>
      <c r="J1032" s="243"/>
      <c r="K1032" s="243"/>
      <c r="L1032" s="243"/>
      <c r="M1032" s="243"/>
      <c r="N1032" s="243"/>
      <c r="O1032" s="243"/>
      <c r="P1032" s="243"/>
      <c r="Q1032" s="243"/>
      <c r="R1032" s="243"/>
      <c r="S1032" s="243"/>
      <c r="T1032" s="243"/>
      <c r="U1032" s="243"/>
      <c r="V1032" s="243"/>
      <c r="W1032" s="274"/>
      <c r="X1032" s="243"/>
      <c r="Y1032" s="243"/>
      <c r="Z1032" s="243"/>
      <c r="AA1032" s="243"/>
      <c r="AB1032" s="243"/>
      <c r="AC1032" s="243"/>
      <c r="AD1032" s="243"/>
      <c r="AE1032" s="243"/>
      <c r="AF1032" s="243"/>
      <c r="AG1032" s="243"/>
      <c r="AH1032" s="243"/>
      <c r="AI1032" s="243"/>
      <c r="AJ1032" s="243"/>
      <c r="AK1032" s="243"/>
    </row>
    <row r="1033">
      <c r="B1033" s="243"/>
      <c r="C1033" s="243"/>
      <c r="D1033" s="243"/>
      <c r="E1033" s="243"/>
      <c r="F1033" s="243"/>
      <c r="G1033" s="243"/>
      <c r="H1033" s="243"/>
      <c r="I1033" s="15"/>
      <c r="J1033" s="243"/>
      <c r="K1033" s="243"/>
      <c r="L1033" s="243"/>
      <c r="M1033" s="243"/>
      <c r="N1033" s="243"/>
      <c r="O1033" s="243"/>
      <c r="P1033" s="243"/>
      <c r="Q1033" s="243"/>
      <c r="R1033" s="243"/>
      <c r="S1033" s="243"/>
      <c r="T1033" s="243"/>
      <c r="U1033" s="243"/>
      <c r="V1033" s="243"/>
      <c r="W1033" s="274"/>
      <c r="X1033" s="243"/>
      <c r="Y1033" s="243"/>
      <c r="Z1033" s="243"/>
      <c r="AA1033" s="243"/>
      <c r="AB1033" s="243"/>
      <c r="AC1033" s="243"/>
      <c r="AD1033" s="243"/>
      <c r="AE1033" s="243"/>
      <c r="AF1033" s="243"/>
      <c r="AG1033" s="243"/>
      <c r="AH1033" s="243"/>
      <c r="AI1033" s="243"/>
      <c r="AJ1033" s="243"/>
      <c r="AK1033" s="243"/>
    </row>
    <row r="1034">
      <c r="B1034" s="243"/>
      <c r="C1034" s="243"/>
      <c r="D1034" s="243"/>
      <c r="E1034" s="243"/>
      <c r="F1034" s="243"/>
      <c r="G1034" s="243"/>
      <c r="H1034" s="243"/>
      <c r="I1034" s="15"/>
      <c r="J1034" s="243"/>
      <c r="K1034" s="243"/>
      <c r="L1034" s="243"/>
      <c r="M1034" s="243"/>
      <c r="N1034" s="243"/>
      <c r="O1034" s="243"/>
      <c r="P1034" s="243"/>
      <c r="Q1034" s="243"/>
      <c r="R1034" s="243"/>
      <c r="S1034" s="243"/>
      <c r="T1034" s="243"/>
      <c r="U1034" s="243"/>
      <c r="V1034" s="243"/>
      <c r="W1034" s="274"/>
      <c r="X1034" s="243"/>
      <c r="Y1034" s="243"/>
      <c r="Z1034" s="243"/>
      <c r="AA1034" s="243"/>
      <c r="AB1034" s="243"/>
      <c r="AC1034" s="243"/>
      <c r="AD1034" s="243"/>
      <c r="AE1034" s="243"/>
      <c r="AF1034" s="243"/>
      <c r="AG1034" s="243"/>
      <c r="AH1034" s="243"/>
      <c r="AI1034" s="243"/>
      <c r="AJ1034" s="243"/>
      <c r="AK1034" s="243"/>
    </row>
    <row r="1035">
      <c r="B1035" s="243"/>
      <c r="C1035" s="243"/>
      <c r="D1035" s="243"/>
      <c r="E1035" s="243"/>
      <c r="F1035" s="243"/>
      <c r="G1035" s="243"/>
      <c r="H1035" s="243"/>
      <c r="I1035" s="15"/>
      <c r="J1035" s="243"/>
      <c r="K1035" s="243"/>
      <c r="L1035" s="243"/>
      <c r="M1035" s="243"/>
      <c r="N1035" s="243"/>
      <c r="O1035" s="243"/>
      <c r="P1035" s="243"/>
      <c r="Q1035" s="243"/>
      <c r="R1035" s="243"/>
      <c r="S1035" s="243"/>
      <c r="T1035" s="243"/>
      <c r="U1035" s="243"/>
      <c r="V1035" s="243"/>
      <c r="W1035" s="274"/>
      <c r="X1035" s="243"/>
      <c r="Y1035" s="243"/>
      <c r="Z1035" s="243"/>
      <c r="AA1035" s="243"/>
      <c r="AB1035" s="243"/>
      <c r="AC1035" s="243"/>
      <c r="AD1035" s="243"/>
      <c r="AE1035" s="243"/>
      <c r="AF1035" s="243"/>
      <c r="AG1035" s="243"/>
      <c r="AH1035" s="243"/>
      <c r="AI1035" s="243"/>
      <c r="AJ1035" s="243"/>
      <c r="AK1035" s="243"/>
    </row>
    <row r="1036">
      <c r="B1036" s="243"/>
      <c r="C1036" s="243"/>
      <c r="D1036" s="243"/>
      <c r="E1036" s="243"/>
      <c r="F1036" s="243"/>
      <c r="G1036" s="243"/>
      <c r="H1036" s="243"/>
      <c r="I1036" s="15"/>
      <c r="J1036" s="243"/>
      <c r="K1036" s="243"/>
      <c r="L1036" s="243"/>
      <c r="M1036" s="243"/>
      <c r="N1036" s="243"/>
      <c r="O1036" s="243"/>
      <c r="P1036" s="243"/>
      <c r="Q1036" s="243"/>
      <c r="R1036" s="243"/>
      <c r="S1036" s="243"/>
      <c r="T1036" s="243"/>
      <c r="U1036" s="243"/>
      <c r="V1036" s="243"/>
      <c r="W1036" s="274"/>
      <c r="X1036" s="243"/>
      <c r="Y1036" s="243"/>
      <c r="Z1036" s="243"/>
      <c r="AA1036" s="243"/>
      <c r="AB1036" s="243"/>
      <c r="AC1036" s="243"/>
      <c r="AD1036" s="243"/>
      <c r="AE1036" s="243"/>
      <c r="AF1036" s="243"/>
      <c r="AG1036" s="243"/>
      <c r="AH1036" s="243"/>
      <c r="AI1036" s="243"/>
      <c r="AJ1036" s="243"/>
      <c r="AK1036" s="243"/>
    </row>
    <row r="1037">
      <c r="B1037" s="243"/>
      <c r="C1037" s="243"/>
      <c r="D1037" s="243"/>
      <c r="E1037" s="243"/>
      <c r="F1037" s="243"/>
      <c r="G1037" s="243"/>
      <c r="H1037" s="243"/>
      <c r="I1037" s="15"/>
      <c r="J1037" s="243"/>
      <c r="K1037" s="243"/>
      <c r="L1037" s="243"/>
      <c r="M1037" s="243"/>
      <c r="N1037" s="243"/>
      <c r="O1037" s="243"/>
      <c r="P1037" s="243"/>
      <c r="Q1037" s="243"/>
      <c r="R1037" s="243"/>
      <c r="S1037" s="243"/>
      <c r="T1037" s="243"/>
      <c r="U1037" s="243"/>
      <c r="V1037" s="243"/>
      <c r="W1037" s="274"/>
      <c r="X1037" s="243"/>
      <c r="Y1037" s="243"/>
      <c r="Z1037" s="243"/>
      <c r="AA1037" s="243"/>
      <c r="AB1037" s="243"/>
      <c r="AC1037" s="243"/>
      <c r="AD1037" s="243"/>
      <c r="AE1037" s="243"/>
      <c r="AF1037" s="243"/>
      <c r="AG1037" s="243"/>
      <c r="AH1037" s="243"/>
      <c r="AI1037" s="243"/>
      <c r="AJ1037" s="243"/>
      <c r="AK1037" s="243"/>
    </row>
    <row r="1038">
      <c r="B1038" s="243"/>
      <c r="C1038" s="243"/>
      <c r="D1038" s="243"/>
      <c r="E1038" s="243"/>
      <c r="F1038" s="243"/>
      <c r="G1038" s="243"/>
      <c r="H1038" s="243"/>
      <c r="I1038" s="15"/>
      <c r="J1038" s="243"/>
      <c r="K1038" s="243"/>
      <c r="L1038" s="243"/>
      <c r="M1038" s="243"/>
      <c r="N1038" s="243"/>
      <c r="O1038" s="243"/>
      <c r="P1038" s="243"/>
      <c r="Q1038" s="243"/>
      <c r="R1038" s="243"/>
      <c r="S1038" s="243"/>
      <c r="T1038" s="243"/>
      <c r="U1038" s="243"/>
      <c r="V1038" s="243"/>
      <c r="W1038" s="274"/>
      <c r="X1038" s="243"/>
      <c r="Y1038" s="243"/>
      <c r="Z1038" s="243"/>
      <c r="AA1038" s="243"/>
      <c r="AB1038" s="243"/>
      <c r="AC1038" s="243"/>
      <c r="AD1038" s="243"/>
      <c r="AE1038" s="243"/>
      <c r="AF1038" s="243"/>
      <c r="AG1038" s="243"/>
      <c r="AH1038" s="243"/>
      <c r="AI1038" s="243"/>
      <c r="AJ1038" s="243"/>
      <c r="AK1038" s="243"/>
    </row>
    <row r="1039">
      <c r="B1039" s="243"/>
      <c r="C1039" s="243"/>
      <c r="D1039" s="243"/>
      <c r="E1039" s="243"/>
      <c r="F1039" s="243"/>
      <c r="G1039" s="243"/>
      <c r="H1039" s="243"/>
      <c r="I1039" s="15"/>
      <c r="J1039" s="243"/>
      <c r="K1039" s="243"/>
      <c r="L1039" s="243"/>
      <c r="M1039" s="243"/>
      <c r="N1039" s="243"/>
      <c r="O1039" s="243"/>
      <c r="P1039" s="243"/>
      <c r="Q1039" s="243"/>
      <c r="R1039" s="243"/>
      <c r="S1039" s="243"/>
      <c r="T1039" s="243"/>
      <c r="U1039" s="243"/>
      <c r="V1039" s="243"/>
      <c r="W1039" s="274"/>
      <c r="X1039" s="243"/>
      <c r="Y1039" s="243"/>
      <c r="Z1039" s="243"/>
      <c r="AA1039" s="243"/>
      <c r="AB1039" s="243"/>
      <c r="AC1039" s="243"/>
      <c r="AD1039" s="243"/>
      <c r="AE1039" s="243"/>
      <c r="AF1039" s="243"/>
      <c r="AG1039" s="243"/>
      <c r="AH1039" s="243"/>
      <c r="AI1039" s="243"/>
      <c r="AJ1039" s="243"/>
      <c r="AK1039" s="243"/>
    </row>
    <row r="1040">
      <c r="B1040" s="243"/>
      <c r="C1040" s="243"/>
      <c r="D1040" s="243"/>
      <c r="E1040" s="243"/>
      <c r="F1040" s="243"/>
      <c r="G1040" s="243"/>
      <c r="H1040" s="243"/>
      <c r="I1040" s="15"/>
      <c r="J1040" s="243"/>
      <c r="K1040" s="243"/>
      <c r="L1040" s="243"/>
      <c r="M1040" s="243"/>
      <c r="N1040" s="243"/>
      <c r="O1040" s="243"/>
      <c r="P1040" s="243"/>
      <c r="Q1040" s="243"/>
      <c r="R1040" s="243"/>
      <c r="S1040" s="243"/>
      <c r="T1040" s="243"/>
      <c r="U1040" s="243"/>
      <c r="V1040" s="243"/>
      <c r="W1040" s="274"/>
      <c r="X1040" s="243"/>
      <c r="Y1040" s="243"/>
      <c r="Z1040" s="243"/>
      <c r="AA1040" s="243"/>
      <c r="AB1040" s="243"/>
      <c r="AC1040" s="243"/>
      <c r="AD1040" s="243"/>
      <c r="AE1040" s="243"/>
      <c r="AF1040" s="243"/>
      <c r="AG1040" s="243"/>
      <c r="AH1040" s="243"/>
      <c r="AI1040" s="243"/>
      <c r="AJ1040" s="243"/>
      <c r="AK1040" s="243"/>
    </row>
    <row r="1041">
      <c r="B1041" s="243"/>
      <c r="C1041" s="243"/>
      <c r="D1041" s="243"/>
      <c r="E1041" s="243"/>
      <c r="F1041" s="243"/>
      <c r="G1041" s="243"/>
      <c r="H1041" s="243"/>
      <c r="I1041" s="15"/>
      <c r="J1041" s="243"/>
      <c r="K1041" s="243"/>
      <c r="L1041" s="243"/>
      <c r="M1041" s="243"/>
      <c r="N1041" s="243"/>
      <c r="O1041" s="243"/>
      <c r="P1041" s="243"/>
      <c r="Q1041" s="243"/>
      <c r="R1041" s="243"/>
      <c r="S1041" s="243"/>
      <c r="T1041" s="243"/>
      <c r="U1041" s="243"/>
      <c r="V1041" s="243"/>
      <c r="W1041" s="274"/>
      <c r="X1041" s="243"/>
      <c r="Y1041" s="243"/>
      <c r="Z1041" s="243"/>
      <c r="AA1041" s="243"/>
      <c r="AB1041" s="243"/>
      <c r="AC1041" s="243"/>
      <c r="AD1041" s="243"/>
      <c r="AE1041" s="243"/>
      <c r="AF1041" s="243"/>
      <c r="AG1041" s="243"/>
      <c r="AH1041" s="243"/>
      <c r="AI1041" s="243"/>
      <c r="AJ1041" s="243"/>
      <c r="AK1041" s="243"/>
    </row>
    <row r="1042">
      <c r="B1042" s="243"/>
      <c r="C1042" s="243"/>
      <c r="D1042" s="243"/>
      <c r="E1042" s="243"/>
      <c r="F1042" s="243"/>
      <c r="G1042" s="243"/>
      <c r="H1042" s="243"/>
      <c r="I1042" s="15"/>
      <c r="J1042" s="243"/>
      <c r="K1042" s="243"/>
      <c r="L1042" s="243"/>
      <c r="M1042" s="243"/>
      <c r="N1042" s="243"/>
      <c r="O1042" s="243"/>
      <c r="P1042" s="243"/>
      <c r="Q1042" s="243"/>
      <c r="R1042" s="243"/>
      <c r="S1042" s="243"/>
      <c r="T1042" s="243"/>
      <c r="U1042" s="243"/>
      <c r="V1042" s="243"/>
      <c r="W1042" s="274"/>
      <c r="X1042" s="243"/>
      <c r="Y1042" s="243"/>
      <c r="Z1042" s="243"/>
      <c r="AA1042" s="243"/>
      <c r="AB1042" s="243"/>
      <c r="AC1042" s="243"/>
      <c r="AD1042" s="243"/>
      <c r="AE1042" s="243"/>
      <c r="AF1042" s="243"/>
      <c r="AG1042" s="243"/>
      <c r="AH1042" s="243"/>
      <c r="AI1042" s="243"/>
      <c r="AJ1042" s="243"/>
      <c r="AK1042" s="243"/>
    </row>
    <row r="1043">
      <c r="B1043" s="243"/>
      <c r="C1043" s="243"/>
      <c r="D1043" s="243"/>
      <c r="E1043" s="243"/>
      <c r="F1043" s="243"/>
      <c r="G1043" s="243"/>
      <c r="H1043" s="243"/>
      <c r="I1043" s="15"/>
      <c r="J1043" s="243"/>
      <c r="K1043" s="243"/>
      <c r="L1043" s="243"/>
      <c r="M1043" s="243"/>
      <c r="N1043" s="243"/>
      <c r="O1043" s="243"/>
      <c r="P1043" s="243"/>
      <c r="Q1043" s="243"/>
      <c r="R1043" s="243"/>
      <c r="S1043" s="243"/>
      <c r="T1043" s="243"/>
      <c r="U1043" s="243"/>
      <c r="V1043" s="243"/>
      <c r="W1043" s="274"/>
      <c r="X1043" s="243"/>
      <c r="Y1043" s="243"/>
      <c r="Z1043" s="243"/>
      <c r="AA1043" s="243"/>
      <c r="AB1043" s="243"/>
      <c r="AC1043" s="243"/>
      <c r="AD1043" s="243"/>
      <c r="AE1043" s="243"/>
      <c r="AF1043" s="243"/>
      <c r="AG1043" s="243"/>
      <c r="AH1043" s="243"/>
      <c r="AI1043" s="243"/>
      <c r="AJ1043" s="243"/>
      <c r="AK1043" s="243"/>
    </row>
    <row r="1044">
      <c r="B1044" s="243"/>
      <c r="C1044" s="243"/>
      <c r="D1044" s="243"/>
      <c r="E1044" s="243"/>
      <c r="F1044" s="243"/>
      <c r="G1044" s="243"/>
      <c r="H1044" s="243"/>
      <c r="I1044" s="15"/>
      <c r="J1044" s="243"/>
      <c r="K1044" s="243"/>
      <c r="L1044" s="243"/>
      <c r="M1044" s="243"/>
      <c r="N1044" s="243"/>
      <c r="O1044" s="243"/>
      <c r="P1044" s="243"/>
      <c r="Q1044" s="243"/>
      <c r="R1044" s="243"/>
      <c r="S1044" s="243"/>
      <c r="T1044" s="243"/>
      <c r="U1044" s="243"/>
      <c r="V1044" s="243"/>
      <c r="W1044" s="274"/>
      <c r="X1044" s="243"/>
      <c r="Y1044" s="243"/>
      <c r="Z1044" s="243"/>
      <c r="AA1044" s="243"/>
      <c r="AB1044" s="243"/>
      <c r="AC1044" s="243"/>
      <c r="AD1044" s="243"/>
      <c r="AE1044" s="243"/>
      <c r="AF1044" s="243"/>
      <c r="AG1044" s="243"/>
      <c r="AH1044" s="243"/>
      <c r="AI1044" s="243"/>
      <c r="AJ1044" s="243"/>
      <c r="AK1044" s="243"/>
    </row>
    <row r="1045">
      <c r="B1045" s="243"/>
      <c r="C1045" s="243"/>
      <c r="D1045" s="243"/>
      <c r="E1045" s="243"/>
      <c r="F1045" s="243"/>
      <c r="G1045" s="243"/>
      <c r="H1045" s="243"/>
      <c r="I1045" s="15"/>
      <c r="J1045" s="243"/>
      <c r="K1045" s="243"/>
      <c r="L1045" s="243"/>
      <c r="M1045" s="243"/>
      <c r="N1045" s="243"/>
      <c r="O1045" s="243"/>
      <c r="P1045" s="243"/>
      <c r="Q1045" s="243"/>
      <c r="R1045" s="243"/>
      <c r="S1045" s="243"/>
      <c r="T1045" s="243"/>
      <c r="U1045" s="243"/>
      <c r="V1045" s="243"/>
      <c r="W1045" s="274"/>
      <c r="X1045" s="243"/>
      <c r="Y1045" s="243"/>
      <c r="Z1045" s="243"/>
      <c r="AA1045" s="243"/>
      <c r="AB1045" s="243"/>
      <c r="AC1045" s="243"/>
      <c r="AD1045" s="243"/>
      <c r="AE1045" s="243"/>
      <c r="AF1045" s="243"/>
      <c r="AG1045" s="243"/>
      <c r="AH1045" s="243"/>
      <c r="AI1045" s="243"/>
      <c r="AJ1045" s="243"/>
      <c r="AK1045" s="243"/>
    </row>
    <row r="1046">
      <c r="B1046" s="243"/>
      <c r="C1046" s="243"/>
      <c r="D1046" s="243"/>
      <c r="E1046" s="243"/>
      <c r="F1046" s="243"/>
      <c r="G1046" s="243"/>
      <c r="H1046" s="243"/>
      <c r="I1046" s="15"/>
      <c r="J1046" s="243"/>
      <c r="K1046" s="243"/>
      <c r="L1046" s="243"/>
      <c r="M1046" s="243"/>
      <c r="N1046" s="243"/>
      <c r="O1046" s="243"/>
      <c r="P1046" s="243"/>
      <c r="Q1046" s="243"/>
      <c r="R1046" s="243"/>
      <c r="S1046" s="243"/>
      <c r="T1046" s="243"/>
      <c r="U1046" s="243"/>
      <c r="V1046" s="243"/>
      <c r="W1046" s="274"/>
      <c r="X1046" s="243"/>
      <c r="Y1046" s="243"/>
      <c r="Z1046" s="243"/>
      <c r="AA1046" s="243"/>
      <c r="AB1046" s="243"/>
      <c r="AC1046" s="243"/>
      <c r="AD1046" s="243"/>
      <c r="AE1046" s="243"/>
      <c r="AF1046" s="243"/>
      <c r="AG1046" s="243"/>
      <c r="AH1046" s="243"/>
      <c r="AI1046" s="243"/>
      <c r="AJ1046" s="243"/>
      <c r="AK1046" s="243"/>
    </row>
    <row r="1047">
      <c r="B1047" s="243"/>
      <c r="C1047" s="243"/>
      <c r="D1047" s="243"/>
      <c r="E1047" s="243"/>
      <c r="F1047" s="243"/>
      <c r="G1047" s="243"/>
      <c r="H1047" s="243"/>
      <c r="I1047" s="15"/>
      <c r="J1047" s="243"/>
      <c r="K1047" s="243"/>
      <c r="L1047" s="243"/>
      <c r="M1047" s="243"/>
      <c r="N1047" s="243"/>
      <c r="O1047" s="243"/>
      <c r="P1047" s="243"/>
      <c r="Q1047" s="243"/>
      <c r="R1047" s="243"/>
      <c r="S1047" s="243"/>
      <c r="T1047" s="243"/>
      <c r="U1047" s="243"/>
      <c r="V1047" s="243"/>
      <c r="W1047" s="274"/>
      <c r="X1047" s="243"/>
      <c r="Y1047" s="243"/>
      <c r="Z1047" s="243"/>
      <c r="AA1047" s="243"/>
      <c r="AB1047" s="243"/>
      <c r="AC1047" s="243"/>
      <c r="AD1047" s="243"/>
      <c r="AE1047" s="243"/>
      <c r="AF1047" s="243"/>
      <c r="AG1047" s="243"/>
      <c r="AH1047" s="243"/>
      <c r="AI1047" s="243"/>
      <c r="AJ1047" s="243"/>
      <c r="AK1047" s="243"/>
    </row>
    <row r="1048">
      <c r="B1048" s="243"/>
      <c r="C1048" s="243"/>
      <c r="D1048" s="243"/>
      <c r="E1048" s="243"/>
      <c r="F1048" s="243"/>
      <c r="G1048" s="243"/>
      <c r="H1048" s="243"/>
      <c r="I1048" s="15"/>
      <c r="J1048" s="243"/>
      <c r="K1048" s="243"/>
      <c r="L1048" s="243"/>
      <c r="M1048" s="243"/>
      <c r="N1048" s="243"/>
      <c r="O1048" s="243"/>
      <c r="P1048" s="243"/>
      <c r="Q1048" s="243"/>
      <c r="R1048" s="243"/>
      <c r="S1048" s="243"/>
      <c r="T1048" s="243"/>
      <c r="U1048" s="243"/>
      <c r="V1048" s="243"/>
      <c r="W1048" s="274"/>
      <c r="X1048" s="243"/>
      <c r="Y1048" s="243"/>
      <c r="Z1048" s="243"/>
      <c r="AA1048" s="243"/>
      <c r="AB1048" s="243"/>
      <c r="AC1048" s="243"/>
      <c r="AD1048" s="243"/>
      <c r="AE1048" s="243"/>
      <c r="AF1048" s="243"/>
      <c r="AG1048" s="243"/>
      <c r="AH1048" s="243"/>
      <c r="AI1048" s="243"/>
      <c r="AJ1048" s="243"/>
      <c r="AK1048" s="243"/>
    </row>
    <row r="1049">
      <c r="B1049" s="243"/>
      <c r="C1049" s="243"/>
      <c r="D1049" s="243"/>
      <c r="E1049" s="243"/>
      <c r="F1049" s="243"/>
      <c r="G1049" s="243"/>
      <c r="H1049" s="243"/>
      <c r="I1049" s="15"/>
      <c r="J1049" s="243"/>
      <c r="K1049" s="243"/>
      <c r="L1049" s="243"/>
      <c r="M1049" s="243"/>
      <c r="N1049" s="243"/>
      <c r="O1049" s="243"/>
      <c r="P1049" s="243"/>
      <c r="Q1049" s="243"/>
      <c r="R1049" s="243"/>
      <c r="S1049" s="243"/>
      <c r="T1049" s="243"/>
      <c r="U1049" s="243"/>
      <c r="V1049" s="243"/>
      <c r="W1049" s="274"/>
      <c r="X1049" s="243"/>
      <c r="Y1049" s="243"/>
      <c r="Z1049" s="243"/>
      <c r="AA1049" s="243"/>
      <c r="AB1049" s="243"/>
      <c r="AC1049" s="243"/>
      <c r="AD1049" s="243"/>
      <c r="AE1049" s="243"/>
      <c r="AF1049" s="243"/>
      <c r="AG1049" s="243"/>
      <c r="AH1049" s="243"/>
      <c r="AI1049" s="243"/>
      <c r="AJ1049" s="243"/>
      <c r="AK1049" s="243"/>
    </row>
    <row r="1050">
      <c r="B1050" s="243"/>
      <c r="C1050" s="243"/>
      <c r="D1050" s="243"/>
      <c r="E1050" s="243"/>
      <c r="F1050" s="243"/>
      <c r="G1050" s="243"/>
      <c r="H1050" s="243"/>
      <c r="I1050" s="15"/>
      <c r="J1050" s="243"/>
      <c r="K1050" s="243"/>
      <c r="L1050" s="243"/>
      <c r="M1050" s="243"/>
      <c r="N1050" s="243"/>
      <c r="O1050" s="243"/>
      <c r="P1050" s="243"/>
      <c r="Q1050" s="243"/>
      <c r="R1050" s="243"/>
      <c r="S1050" s="243"/>
      <c r="T1050" s="243"/>
      <c r="U1050" s="243"/>
      <c r="V1050" s="243"/>
      <c r="W1050" s="274"/>
      <c r="X1050" s="243"/>
      <c r="Y1050" s="243"/>
      <c r="Z1050" s="243"/>
      <c r="AA1050" s="243"/>
      <c r="AB1050" s="243"/>
      <c r="AC1050" s="243"/>
      <c r="AD1050" s="243"/>
      <c r="AE1050" s="243"/>
      <c r="AF1050" s="243"/>
      <c r="AG1050" s="243"/>
      <c r="AH1050" s="243"/>
      <c r="AI1050" s="243"/>
      <c r="AJ1050" s="243"/>
      <c r="AK1050" s="243"/>
    </row>
    <row r="1051">
      <c r="B1051" s="243"/>
      <c r="C1051" s="243"/>
      <c r="D1051" s="243"/>
      <c r="E1051" s="243"/>
      <c r="F1051" s="243"/>
      <c r="G1051" s="243"/>
      <c r="H1051" s="243"/>
      <c r="I1051" s="15"/>
      <c r="J1051" s="243"/>
      <c r="K1051" s="243"/>
      <c r="L1051" s="243"/>
      <c r="M1051" s="243"/>
      <c r="N1051" s="243"/>
      <c r="O1051" s="243"/>
      <c r="P1051" s="243"/>
      <c r="Q1051" s="243"/>
      <c r="R1051" s="243"/>
      <c r="S1051" s="243"/>
      <c r="T1051" s="243"/>
      <c r="U1051" s="243"/>
      <c r="V1051" s="243"/>
      <c r="W1051" s="274"/>
      <c r="X1051" s="243"/>
      <c r="Y1051" s="243"/>
      <c r="Z1051" s="243"/>
      <c r="AA1051" s="243"/>
      <c r="AB1051" s="243"/>
      <c r="AC1051" s="243"/>
      <c r="AD1051" s="243"/>
      <c r="AE1051" s="243"/>
      <c r="AF1051" s="243"/>
      <c r="AG1051" s="243"/>
      <c r="AH1051" s="243"/>
      <c r="AI1051" s="243"/>
      <c r="AJ1051" s="243"/>
      <c r="AK1051" s="243"/>
    </row>
    <row r="1052">
      <c r="B1052" s="243"/>
      <c r="C1052" s="243"/>
      <c r="D1052" s="243"/>
      <c r="E1052" s="243"/>
      <c r="F1052" s="243"/>
      <c r="G1052" s="243"/>
      <c r="H1052" s="243"/>
      <c r="I1052" s="15"/>
      <c r="J1052" s="243"/>
      <c r="K1052" s="243"/>
      <c r="L1052" s="243"/>
      <c r="M1052" s="243"/>
      <c r="N1052" s="243"/>
      <c r="O1052" s="243"/>
      <c r="P1052" s="243"/>
      <c r="Q1052" s="243"/>
      <c r="R1052" s="243"/>
      <c r="S1052" s="243"/>
      <c r="T1052" s="243"/>
      <c r="U1052" s="243"/>
      <c r="V1052" s="243"/>
      <c r="W1052" s="274"/>
      <c r="X1052" s="243"/>
      <c r="Y1052" s="243"/>
      <c r="Z1052" s="243"/>
      <c r="AA1052" s="243"/>
      <c r="AB1052" s="243"/>
      <c r="AC1052" s="243"/>
      <c r="AD1052" s="243"/>
      <c r="AE1052" s="243"/>
      <c r="AF1052" s="243"/>
      <c r="AG1052" s="243"/>
      <c r="AH1052" s="243"/>
      <c r="AI1052" s="243"/>
      <c r="AJ1052" s="243"/>
      <c r="AK1052" s="243"/>
    </row>
    <row r="1053">
      <c r="B1053" s="243"/>
      <c r="C1053" s="243"/>
      <c r="D1053" s="243"/>
      <c r="E1053" s="243"/>
      <c r="F1053" s="243"/>
      <c r="G1053" s="243"/>
      <c r="H1053" s="243"/>
      <c r="I1053" s="15"/>
      <c r="J1053" s="243"/>
      <c r="K1053" s="243"/>
      <c r="L1053" s="243"/>
      <c r="M1053" s="243"/>
      <c r="N1053" s="243"/>
      <c r="O1053" s="243"/>
      <c r="P1053" s="243"/>
      <c r="Q1053" s="243"/>
      <c r="R1053" s="243"/>
      <c r="S1053" s="243"/>
      <c r="T1053" s="243"/>
      <c r="U1053" s="243"/>
      <c r="V1053" s="243"/>
      <c r="W1053" s="274"/>
      <c r="X1053" s="243"/>
      <c r="Y1053" s="243"/>
      <c r="Z1053" s="243"/>
      <c r="AA1053" s="243"/>
      <c r="AB1053" s="243"/>
      <c r="AC1053" s="243"/>
      <c r="AD1053" s="243"/>
      <c r="AE1053" s="243"/>
      <c r="AF1053" s="243"/>
      <c r="AG1053" s="243"/>
      <c r="AH1053" s="243"/>
      <c r="AI1053" s="243"/>
      <c r="AJ1053" s="243"/>
      <c r="AK1053" s="243"/>
    </row>
    <row r="1054">
      <c r="B1054" s="243"/>
      <c r="C1054" s="243"/>
      <c r="D1054" s="243"/>
      <c r="E1054" s="243"/>
      <c r="F1054" s="243"/>
      <c r="G1054" s="243"/>
      <c r="H1054" s="243"/>
      <c r="I1054" s="15"/>
      <c r="J1054" s="243"/>
      <c r="K1054" s="243"/>
      <c r="L1054" s="243"/>
      <c r="M1054" s="243"/>
      <c r="N1054" s="243"/>
      <c r="O1054" s="243"/>
      <c r="P1054" s="243"/>
      <c r="Q1054" s="243"/>
      <c r="R1054" s="243"/>
      <c r="S1054" s="243"/>
      <c r="T1054" s="243"/>
      <c r="U1054" s="243"/>
      <c r="V1054" s="243"/>
      <c r="W1054" s="274"/>
      <c r="X1054" s="243"/>
      <c r="Y1054" s="243"/>
      <c r="Z1054" s="243"/>
      <c r="AA1054" s="243"/>
      <c r="AB1054" s="243"/>
      <c r="AC1054" s="243"/>
      <c r="AD1054" s="243"/>
      <c r="AE1054" s="243"/>
      <c r="AF1054" s="243"/>
      <c r="AG1054" s="243"/>
      <c r="AH1054" s="243"/>
      <c r="AI1054" s="243"/>
      <c r="AJ1054" s="243"/>
      <c r="AK1054" s="243"/>
    </row>
    <row r="1055">
      <c r="B1055" s="243"/>
      <c r="C1055" s="243"/>
      <c r="D1055" s="243"/>
      <c r="E1055" s="243"/>
      <c r="F1055" s="243"/>
      <c r="G1055" s="243"/>
      <c r="H1055" s="243"/>
      <c r="I1055" s="15"/>
      <c r="J1055" s="243"/>
      <c r="K1055" s="243"/>
      <c r="L1055" s="243"/>
      <c r="M1055" s="243"/>
      <c r="N1055" s="243"/>
      <c r="O1055" s="243"/>
      <c r="P1055" s="243"/>
      <c r="Q1055" s="243"/>
      <c r="R1055" s="243"/>
      <c r="S1055" s="243"/>
      <c r="T1055" s="243"/>
      <c r="U1055" s="243"/>
      <c r="V1055" s="243"/>
      <c r="W1055" s="274"/>
      <c r="X1055" s="243"/>
      <c r="Y1055" s="243"/>
      <c r="Z1055" s="243"/>
      <c r="AA1055" s="243"/>
      <c r="AB1055" s="243"/>
      <c r="AC1055" s="243"/>
      <c r="AD1055" s="243"/>
      <c r="AE1055" s="243"/>
      <c r="AF1055" s="243"/>
      <c r="AG1055" s="243"/>
      <c r="AH1055" s="243"/>
      <c r="AI1055" s="243"/>
      <c r="AJ1055" s="243"/>
      <c r="AK1055" s="243"/>
    </row>
    <row r="1056">
      <c r="B1056" s="243"/>
      <c r="C1056" s="243"/>
      <c r="D1056" s="243"/>
      <c r="E1056" s="243"/>
      <c r="F1056" s="243"/>
      <c r="G1056" s="243"/>
      <c r="H1056" s="243"/>
      <c r="I1056" s="15"/>
      <c r="J1056" s="243"/>
      <c r="K1056" s="243"/>
      <c r="L1056" s="243"/>
      <c r="M1056" s="243"/>
      <c r="N1056" s="243"/>
      <c r="O1056" s="243"/>
      <c r="P1056" s="243"/>
      <c r="Q1056" s="243"/>
      <c r="R1056" s="243"/>
      <c r="S1056" s="243"/>
      <c r="T1056" s="243"/>
      <c r="U1056" s="243"/>
      <c r="V1056" s="243"/>
      <c r="W1056" s="274"/>
      <c r="X1056" s="243"/>
      <c r="Y1056" s="243"/>
      <c r="Z1056" s="243"/>
      <c r="AA1056" s="243"/>
      <c r="AB1056" s="243"/>
      <c r="AC1056" s="243"/>
      <c r="AD1056" s="243"/>
      <c r="AE1056" s="243"/>
      <c r="AF1056" s="243"/>
      <c r="AG1056" s="243"/>
      <c r="AH1056" s="243"/>
      <c r="AI1056" s="243"/>
      <c r="AJ1056" s="243"/>
      <c r="AK1056" s="243"/>
    </row>
    <row r="1057">
      <c r="B1057" s="243"/>
      <c r="C1057" s="243"/>
      <c r="D1057" s="243"/>
      <c r="E1057" s="243"/>
      <c r="F1057" s="243"/>
      <c r="G1057" s="243"/>
      <c r="H1057" s="243"/>
      <c r="I1057" s="15"/>
      <c r="J1057" s="243"/>
      <c r="K1057" s="243"/>
      <c r="L1057" s="243"/>
      <c r="M1057" s="243"/>
      <c r="N1057" s="243"/>
      <c r="O1057" s="243"/>
      <c r="P1057" s="243"/>
      <c r="Q1057" s="243"/>
      <c r="R1057" s="243"/>
      <c r="S1057" s="243"/>
      <c r="T1057" s="243"/>
      <c r="U1057" s="243"/>
      <c r="V1057" s="243"/>
      <c r="W1057" s="274"/>
      <c r="X1057" s="243"/>
      <c r="Y1057" s="243"/>
      <c r="Z1057" s="243"/>
      <c r="AA1057" s="243"/>
      <c r="AB1057" s="243"/>
      <c r="AC1057" s="243"/>
      <c r="AD1057" s="243"/>
      <c r="AE1057" s="243"/>
      <c r="AF1057" s="243"/>
      <c r="AG1057" s="243"/>
      <c r="AH1057" s="243"/>
      <c r="AI1057" s="243"/>
      <c r="AJ1057" s="243"/>
      <c r="AK1057" s="243"/>
    </row>
    <row r="1058">
      <c r="B1058" s="243"/>
      <c r="C1058" s="243"/>
      <c r="D1058" s="243"/>
      <c r="E1058" s="243"/>
      <c r="F1058" s="243"/>
      <c r="G1058" s="243"/>
      <c r="H1058" s="243"/>
      <c r="I1058" s="15"/>
      <c r="J1058" s="243"/>
      <c r="K1058" s="243"/>
      <c r="L1058" s="243"/>
      <c r="M1058" s="243"/>
      <c r="N1058" s="243"/>
      <c r="O1058" s="243"/>
      <c r="P1058" s="243"/>
      <c r="Q1058" s="243"/>
      <c r="R1058" s="243"/>
      <c r="S1058" s="243"/>
      <c r="T1058" s="243"/>
      <c r="U1058" s="243"/>
      <c r="V1058" s="243"/>
      <c r="W1058" s="274"/>
      <c r="X1058" s="243"/>
      <c r="Y1058" s="243"/>
      <c r="Z1058" s="243"/>
      <c r="AA1058" s="243"/>
      <c r="AB1058" s="243"/>
      <c r="AC1058" s="243"/>
      <c r="AD1058" s="243"/>
      <c r="AE1058" s="243"/>
      <c r="AF1058" s="243"/>
      <c r="AG1058" s="243"/>
      <c r="AH1058" s="243"/>
      <c r="AI1058" s="243"/>
      <c r="AJ1058" s="243"/>
      <c r="AK1058" s="243"/>
    </row>
    <row r="1059">
      <c r="B1059" s="243"/>
      <c r="C1059" s="243"/>
      <c r="D1059" s="243"/>
      <c r="E1059" s="243"/>
      <c r="F1059" s="243"/>
      <c r="G1059" s="243"/>
      <c r="H1059" s="243"/>
      <c r="I1059" s="15"/>
      <c r="J1059" s="243"/>
      <c r="K1059" s="243"/>
      <c r="L1059" s="243"/>
      <c r="M1059" s="243"/>
      <c r="N1059" s="243"/>
      <c r="O1059" s="243"/>
      <c r="P1059" s="243"/>
      <c r="Q1059" s="243"/>
      <c r="R1059" s="243"/>
      <c r="S1059" s="243"/>
      <c r="T1059" s="243"/>
      <c r="U1059" s="243"/>
      <c r="V1059" s="243"/>
      <c r="W1059" s="274"/>
      <c r="X1059" s="243"/>
      <c r="Y1059" s="243"/>
      <c r="Z1059" s="243"/>
      <c r="AA1059" s="243"/>
      <c r="AB1059" s="243"/>
      <c r="AC1059" s="243"/>
      <c r="AD1059" s="243"/>
      <c r="AE1059" s="243"/>
      <c r="AF1059" s="243"/>
      <c r="AG1059" s="243"/>
      <c r="AH1059" s="243"/>
      <c r="AI1059" s="243"/>
      <c r="AJ1059" s="243"/>
      <c r="AK1059" s="243"/>
    </row>
    <row r="1060">
      <c r="B1060" s="243"/>
      <c r="C1060" s="243"/>
      <c r="D1060" s="243"/>
      <c r="E1060" s="243"/>
      <c r="F1060" s="243"/>
      <c r="G1060" s="243"/>
      <c r="H1060" s="243"/>
      <c r="I1060" s="15"/>
      <c r="J1060" s="243"/>
      <c r="K1060" s="243"/>
      <c r="L1060" s="243"/>
      <c r="M1060" s="243"/>
      <c r="N1060" s="243"/>
      <c r="O1060" s="243"/>
      <c r="P1060" s="243"/>
      <c r="Q1060" s="243"/>
      <c r="R1060" s="243"/>
      <c r="S1060" s="243"/>
      <c r="T1060" s="243"/>
      <c r="U1060" s="243"/>
      <c r="V1060" s="243"/>
      <c r="W1060" s="274"/>
      <c r="X1060" s="243"/>
      <c r="Y1060" s="243"/>
      <c r="Z1060" s="243"/>
      <c r="AA1060" s="243"/>
      <c r="AB1060" s="243"/>
      <c r="AC1060" s="243"/>
      <c r="AD1060" s="243"/>
      <c r="AE1060" s="243"/>
      <c r="AF1060" s="243"/>
      <c r="AG1060" s="243"/>
      <c r="AH1060" s="243"/>
      <c r="AI1060" s="243"/>
      <c r="AJ1060" s="243"/>
      <c r="AK1060" s="243"/>
    </row>
    <row r="1061">
      <c r="B1061" s="243"/>
      <c r="C1061" s="243"/>
      <c r="D1061" s="243"/>
      <c r="E1061" s="243"/>
      <c r="F1061" s="243"/>
      <c r="G1061" s="243"/>
      <c r="H1061" s="243"/>
      <c r="I1061" s="15"/>
      <c r="J1061" s="243"/>
      <c r="K1061" s="243"/>
      <c r="L1061" s="243"/>
      <c r="M1061" s="243"/>
      <c r="N1061" s="243"/>
      <c r="O1061" s="243"/>
      <c r="P1061" s="243"/>
      <c r="Q1061" s="243"/>
      <c r="R1061" s="243"/>
      <c r="S1061" s="243"/>
      <c r="T1061" s="243"/>
      <c r="U1061" s="243"/>
      <c r="V1061" s="243"/>
      <c r="W1061" s="274"/>
      <c r="X1061" s="243"/>
      <c r="Y1061" s="243"/>
      <c r="Z1061" s="243"/>
      <c r="AA1061" s="243"/>
      <c r="AB1061" s="243"/>
      <c r="AC1061" s="243"/>
      <c r="AD1061" s="243"/>
      <c r="AE1061" s="243"/>
      <c r="AF1061" s="243"/>
      <c r="AG1061" s="243"/>
      <c r="AH1061" s="243"/>
      <c r="AI1061" s="243"/>
      <c r="AJ1061" s="243"/>
      <c r="AK1061" s="243"/>
    </row>
    <row r="1062">
      <c r="B1062" s="243"/>
      <c r="C1062" s="243"/>
      <c r="D1062" s="243"/>
      <c r="E1062" s="243"/>
      <c r="F1062" s="243"/>
      <c r="G1062" s="243"/>
      <c r="H1062" s="243"/>
      <c r="I1062" s="15"/>
      <c r="J1062" s="243"/>
      <c r="K1062" s="243"/>
      <c r="L1062" s="243"/>
      <c r="M1062" s="243"/>
      <c r="N1062" s="243"/>
      <c r="O1062" s="243"/>
      <c r="P1062" s="243"/>
      <c r="Q1062" s="243"/>
      <c r="R1062" s="243"/>
      <c r="S1062" s="243"/>
      <c r="T1062" s="243"/>
      <c r="U1062" s="243"/>
      <c r="V1062" s="243"/>
      <c r="W1062" s="274"/>
      <c r="X1062" s="243"/>
      <c r="Y1062" s="243"/>
      <c r="Z1062" s="243"/>
      <c r="AA1062" s="243"/>
      <c r="AB1062" s="243"/>
      <c r="AC1062" s="243"/>
      <c r="AD1062" s="243"/>
      <c r="AE1062" s="243"/>
      <c r="AF1062" s="243"/>
      <c r="AG1062" s="243"/>
      <c r="AH1062" s="243"/>
      <c r="AI1062" s="243"/>
      <c r="AJ1062" s="243"/>
      <c r="AK1062" s="243"/>
    </row>
    <row r="1063">
      <c r="B1063" s="243"/>
      <c r="C1063" s="243"/>
      <c r="D1063" s="243"/>
      <c r="E1063" s="243"/>
      <c r="F1063" s="243"/>
      <c r="G1063" s="243"/>
      <c r="H1063" s="243"/>
      <c r="I1063" s="15"/>
      <c r="J1063" s="243"/>
      <c r="K1063" s="243"/>
      <c r="L1063" s="243"/>
      <c r="M1063" s="243"/>
      <c r="N1063" s="243"/>
      <c r="O1063" s="243"/>
      <c r="P1063" s="243"/>
      <c r="Q1063" s="243"/>
      <c r="R1063" s="243"/>
      <c r="S1063" s="243"/>
      <c r="T1063" s="243"/>
      <c r="U1063" s="243"/>
      <c r="V1063" s="243"/>
      <c r="W1063" s="274"/>
      <c r="X1063" s="243"/>
      <c r="Y1063" s="243"/>
      <c r="Z1063" s="243"/>
      <c r="AA1063" s="243"/>
      <c r="AB1063" s="243"/>
      <c r="AC1063" s="243"/>
      <c r="AD1063" s="243"/>
      <c r="AE1063" s="243"/>
      <c r="AF1063" s="243"/>
      <c r="AG1063" s="243"/>
      <c r="AH1063" s="243"/>
      <c r="AI1063" s="243"/>
      <c r="AJ1063" s="243"/>
      <c r="AK1063" s="243"/>
    </row>
    <row r="1064">
      <c r="B1064" s="243"/>
      <c r="C1064" s="243"/>
      <c r="D1064" s="243"/>
      <c r="E1064" s="243"/>
      <c r="F1064" s="243"/>
      <c r="G1064" s="243"/>
      <c r="H1064" s="243"/>
      <c r="I1064" s="15"/>
      <c r="J1064" s="243"/>
      <c r="K1064" s="243"/>
      <c r="L1064" s="243"/>
      <c r="M1064" s="243"/>
      <c r="N1064" s="243"/>
      <c r="O1064" s="243"/>
      <c r="P1064" s="243"/>
      <c r="Q1064" s="243"/>
      <c r="R1064" s="243"/>
      <c r="S1064" s="243"/>
      <c r="T1064" s="243"/>
      <c r="U1064" s="243"/>
      <c r="V1064" s="243"/>
      <c r="W1064" s="274"/>
      <c r="X1064" s="243"/>
      <c r="Y1064" s="243"/>
      <c r="Z1064" s="243"/>
      <c r="AA1064" s="243"/>
      <c r="AB1064" s="243"/>
      <c r="AC1064" s="243"/>
      <c r="AD1064" s="243"/>
      <c r="AE1064" s="243"/>
      <c r="AF1064" s="243"/>
      <c r="AG1064" s="243"/>
      <c r="AH1064" s="243"/>
      <c r="AI1064" s="243"/>
      <c r="AJ1064" s="243"/>
      <c r="AK1064" s="243"/>
    </row>
    <row r="1065">
      <c r="B1065" s="243"/>
      <c r="C1065" s="243"/>
      <c r="D1065" s="243"/>
      <c r="E1065" s="243"/>
      <c r="F1065" s="243"/>
      <c r="G1065" s="243"/>
      <c r="H1065" s="243"/>
      <c r="I1065" s="15"/>
      <c r="J1065" s="243"/>
      <c r="K1065" s="243"/>
      <c r="L1065" s="243"/>
      <c r="M1065" s="243"/>
      <c r="N1065" s="243"/>
      <c r="O1065" s="243"/>
      <c r="P1065" s="243"/>
      <c r="Q1065" s="243"/>
      <c r="R1065" s="243"/>
      <c r="S1065" s="243"/>
      <c r="T1065" s="243"/>
      <c r="U1065" s="243"/>
      <c r="V1065" s="243"/>
      <c r="W1065" s="274"/>
      <c r="X1065" s="243"/>
      <c r="Y1065" s="243"/>
      <c r="Z1065" s="243"/>
      <c r="AA1065" s="243"/>
      <c r="AB1065" s="243"/>
      <c r="AC1065" s="243"/>
      <c r="AD1065" s="243"/>
      <c r="AE1065" s="243"/>
      <c r="AF1065" s="243"/>
      <c r="AG1065" s="243"/>
      <c r="AH1065" s="243"/>
      <c r="AI1065" s="243"/>
      <c r="AJ1065" s="243"/>
      <c r="AK1065" s="243"/>
    </row>
    <row r="1066">
      <c r="B1066" s="243"/>
      <c r="C1066" s="243"/>
      <c r="D1066" s="243"/>
      <c r="E1066" s="243"/>
      <c r="F1066" s="243"/>
      <c r="G1066" s="243"/>
      <c r="H1066" s="243"/>
      <c r="I1066" s="15"/>
      <c r="J1066" s="243"/>
      <c r="K1066" s="243"/>
      <c r="L1066" s="243"/>
      <c r="M1066" s="243"/>
      <c r="N1066" s="243"/>
      <c r="O1066" s="243"/>
      <c r="P1066" s="243"/>
      <c r="Q1066" s="243"/>
      <c r="R1066" s="243"/>
      <c r="S1066" s="243"/>
      <c r="T1066" s="243"/>
      <c r="U1066" s="243"/>
      <c r="V1066" s="243"/>
      <c r="W1066" s="274"/>
      <c r="X1066" s="243"/>
      <c r="Y1066" s="243"/>
      <c r="Z1066" s="243"/>
      <c r="AA1066" s="243"/>
      <c r="AB1066" s="243"/>
      <c r="AC1066" s="243"/>
      <c r="AD1066" s="243"/>
      <c r="AE1066" s="243"/>
      <c r="AF1066" s="243"/>
      <c r="AG1066" s="243"/>
      <c r="AH1066" s="243"/>
      <c r="AI1066" s="243"/>
      <c r="AJ1066" s="243"/>
      <c r="AK1066" s="243"/>
    </row>
    <row r="1067">
      <c r="B1067" s="243"/>
      <c r="C1067" s="243"/>
      <c r="D1067" s="243"/>
      <c r="E1067" s="243"/>
      <c r="F1067" s="243"/>
      <c r="G1067" s="243"/>
      <c r="H1067" s="243"/>
      <c r="I1067" s="15"/>
      <c r="J1067" s="243"/>
      <c r="K1067" s="243"/>
      <c r="L1067" s="243"/>
      <c r="M1067" s="243"/>
      <c r="N1067" s="243"/>
      <c r="O1067" s="243"/>
      <c r="P1067" s="243"/>
      <c r="Q1067" s="243"/>
      <c r="R1067" s="243"/>
      <c r="S1067" s="243"/>
      <c r="T1067" s="243"/>
      <c r="U1067" s="243"/>
      <c r="V1067" s="243"/>
      <c r="W1067" s="274"/>
      <c r="X1067" s="243"/>
      <c r="Y1067" s="243"/>
      <c r="Z1067" s="243"/>
      <c r="AA1067" s="243"/>
      <c r="AB1067" s="243"/>
      <c r="AC1067" s="243"/>
      <c r="AD1067" s="243"/>
      <c r="AE1067" s="243"/>
      <c r="AF1067" s="243"/>
      <c r="AG1067" s="243"/>
      <c r="AH1067" s="243"/>
      <c r="AI1067" s="243"/>
      <c r="AJ1067" s="243"/>
      <c r="AK1067" s="243"/>
    </row>
    <row r="1068">
      <c r="B1068" s="243"/>
      <c r="C1068" s="243"/>
      <c r="D1068" s="243"/>
      <c r="E1068" s="243"/>
      <c r="F1068" s="243"/>
      <c r="G1068" s="243"/>
      <c r="H1068" s="243"/>
      <c r="I1068" s="15"/>
      <c r="J1068" s="243"/>
      <c r="K1068" s="243"/>
      <c r="L1068" s="243"/>
      <c r="M1068" s="243"/>
      <c r="N1068" s="243"/>
      <c r="O1068" s="243"/>
      <c r="P1068" s="243"/>
      <c r="Q1068" s="243"/>
      <c r="R1068" s="243"/>
      <c r="S1068" s="243"/>
      <c r="T1068" s="243"/>
      <c r="U1068" s="243"/>
      <c r="V1068" s="243"/>
      <c r="W1068" s="274"/>
      <c r="X1068" s="243"/>
      <c r="Y1068" s="243"/>
      <c r="Z1068" s="243"/>
      <c r="AA1068" s="243"/>
      <c r="AB1068" s="243"/>
      <c r="AC1068" s="243"/>
      <c r="AD1068" s="243"/>
      <c r="AE1068" s="243"/>
      <c r="AF1068" s="243"/>
      <c r="AG1068" s="243"/>
      <c r="AH1068" s="243"/>
      <c r="AI1068" s="243"/>
      <c r="AJ1068" s="243"/>
      <c r="AK1068" s="243"/>
    </row>
    <row r="1069">
      <c r="B1069" s="243"/>
      <c r="C1069" s="243"/>
      <c r="D1069" s="243"/>
      <c r="E1069" s="243"/>
      <c r="F1069" s="243"/>
      <c r="G1069" s="243"/>
      <c r="H1069" s="243"/>
      <c r="I1069" s="15"/>
      <c r="J1069" s="243"/>
      <c r="K1069" s="243"/>
      <c r="L1069" s="243"/>
      <c r="M1069" s="243"/>
      <c r="N1069" s="243"/>
      <c r="O1069" s="243"/>
      <c r="P1069" s="243"/>
      <c r="Q1069" s="243"/>
      <c r="R1069" s="243"/>
      <c r="S1069" s="243"/>
      <c r="T1069" s="243"/>
      <c r="U1069" s="243"/>
      <c r="V1069" s="243"/>
      <c r="W1069" s="274"/>
      <c r="X1069" s="243"/>
      <c r="Y1069" s="243"/>
      <c r="Z1069" s="243"/>
      <c r="AA1069" s="243"/>
      <c r="AB1069" s="243"/>
      <c r="AC1069" s="243"/>
      <c r="AD1069" s="243"/>
      <c r="AE1069" s="243"/>
      <c r="AF1069" s="243"/>
      <c r="AG1069" s="243"/>
      <c r="AH1069" s="243"/>
      <c r="AI1069" s="243"/>
      <c r="AJ1069" s="243"/>
      <c r="AK1069" s="243"/>
    </row>
    <row r="1070">
      <c r="B1070" s="243"/>
      <c r="C1070" s="243"/>
      <c r="D1070" s="243"/>
      <c r="E1070" s="243"/>
      <c r="F1070" s="243"/>
      <c r="G1070" s="243"/>
      <c r="H1070" s="243"/>
      <c r="I1070" s="15"/>
      <c r="J1070" s="243"/>
      <c r="K1070" s="243"/>
      <c r="L1070" s="243"/>
      <c r="M1070" s="243"/>
      <c r="N1070" s="243"/>
      <c r="O1070" s="243"/>
      <c r="P1070" s="243"/>
      <c r="Q1070" s="243"/>
      <c r="R1070" s="243"/>
      <c r="S1070" s="243"/>
      <c r="T1070" s="243"/>
      <c r="U1070" s="243"/>
      <c r="V1070" s="243"/>
      <c r="W1070" s="274"/>
      <c r="X1070" s="243"/>
      <c r="Y1070" s="243"/>
      <c r="Z1070" s="243"/>
      <c r="AA1070" s="243"/>
      <c r="AB1070" s="243"/>
      <c r="AC1070" s="243"/>
      <c r="AD1070" s="243"/>
      <c r="AE1070" s="243"/>
      <c r="AF1070" s="243"/>
      <c r="AG1070" s="243"/>
      <c r="AH1070" s="243"/>
      <c r="AI1070" s="243"/>
      <c r="AJ1070" s="243"/>
      <c r="AK1070" s="243"/>
    </row>
    <row r="1071">
      <c r="B1071" s="243"/>
      <c r="C1071" s="243"/>
      <c r="D1071" s="243"/>
      <c r="E1071" s="243"/>
      <c r="F1071" s="243"/>
      <c r="G1071" s="243"/>
      <c r="H1071" s="243"/>
      <c r="I1071" s="15"/>
      <c r="J1071" s="243"/>
      <c r="K1071" s="243"/>
      <c r="L1071" s="243"/>
      <c r="M1071" s="243"/>
      <c r="N1071" s="243"/>
      <c r="O1071" s="243"/>
      <c r="P1071" s="243"/>
      <c r="Q1071" s="243"/>
      <c r="R1071" s="243"/>
      <c r="S1071" s="243"/>
      <c r="T1071" s="243"/>
      <c r="U1071" s="243"/>
      <c r="V1071" s="243"/>
      <c r="W1071" s="274"/>
      <c r="X1071" s="243"/>
      <c r="Y1071" s="243"/>
      <c r="Z1071" s="243"/>
      <c r="AA1071" s="243"/>
      <c r="AB1071" s="243"/>
      <c r="AC1071" s="243"/>
      <c r="AD1071" s="243"/>
      <c r="AE1071" s="243"/>
      <c r="AF1071" s="243"/>
      <c r="AG1071" s="243"/>
      <c r="AH1071" s="243"/>
      <c r="AI1071" s="243"/>
      <c r="AJ1071" s="243"/>
      <c r="AK1071" s="243"/>
    </row>
    <row r="1072">
      <c r="B1072" s="243"/>
      <c r="C1072" s="243"/>
      <c r="D1072" s="243"/>
      <c r="E1072" s="243"/>
      <c r="F1072" s="243"/>
      <c r="G1072" s="243"/>
      <c r="H1072" s="243"/>
      <c r="I1072" s="15"/>
      <c r="J1072" s="243"/>
      <c r="K1072" s="243"/>
      <c r="L1072" s="243"/>
      <c r="M1072" s="243"/>
      <c r="N1072" s="243"/>
      <c r="O1072" s="243"/>
      <c r="P1072" s="243"/>
      <c r="Q1072" s="243"/>
      <c r="R1072" s="243"/>
      <c r="S1072" s="243"/>
      <c r="T1072" s="243"/>
      <c r="U1072" s="243"/>
      <c r="V1072" s="243"/>
      <c r="W1072" s="274"/>
      <c r="X1072" s="243"/>
      <c r="Y1072" s="243"/>
      <c r="Z1072" s="243"/>
      <c r="AA1072" s="243"/>
      <c r="AB1072" s="243"/>
      <c r="AC1072" s="243"/>
      <c r="AD1072" s="243"/>
      <c r="AE1072" s="243"/>
      <c r="AF1072" s="243"/>
      <c r="AG1072" s="243"/>
      <c r="AH1072" s="243"/>
      <c r="AI1072" s="243"/>
      <c r="AJ1072" s="243"/>
      <c r="AK1072" s="243"/>
    </row>
    <row r="1073">
      <c r="B1073" s="243"/>
      <c r="C1073" s="243"/>
      <c r="D1073" s="243"/>
      <c r="E1073" s="243"/>
      <c r="F1073" s="243"/>
      <c r="G1073" s="243"/>
      <c r="H1073" s="243"/>
      <c r="I1073" s="15"/>
      <c r="J1073" s="243"/>
      <c r="K1073" s="243"/>
      <c r="L1073" s="243"/>
      <c r="M1073" s="243"/>
      <c r="N1073" s="243"/>
      <c r="O1073" s="243"/>
      <c r="P1073" s="243"/>
      <c r="Q1073" s="243"/>
      <c r="R1073" s="243"/>
      <c r="S1073" s="243"/>
      <c r="T1073" s="243"/>
      <c r="U1073" s="243"/>
      <c r="V1073" s="243"/>
      <c r="W1073" s="274"/>
      <c r="X1073" s="243"/>
      <c r="Y1073" s="243"/>
      <c r="Z1073" s="243"/>
      <c r="AA1073" s="243"/>
      <c r="AB1073" s="243"/>
      <c r="AC1073" s="243"/>
      <c r="AD1073" s="243"/>
      <c r="AE1073" s="243"/>
      <c r="AF1073" s="243"/>
      <c r="AG1073" s="243"/>
      <c r="AH1073" s="243"/>
      <c r="AI1073" s="243"/>
      <c r="AJ1073" s="243"/>
      <c r="AK1073" s="243"/>
    </row>
    <row r="1074">
      <c r="B1074" s="243"/>
      <c r="C1074" s="243"/>
      <c r="D1074" s="243"/>
      <c r="E1074" s="243"/>
      <c r="F1074" s="243"/>
      <c r="G1074" s="243"/>
      <c r="H1074" s="243"/>
      <c r="I1074" s="15"/>
      <c r="J1074" s="243"/>
      <c r="K1074" s="243"/>
      <c r="L1074" s="243"/>
      <c r="M1074" s="243"/>
      <c r="N1074" s="243"/>
      <c r="O1074" s="243"/>
      <c r="P1074" s="243"/>
      <c r="Q1074" s="243"/>
      <c r="R1074" s="243"/>
      <c r="S1074" s="243"/>
      <c r="T1074" s="243"/>
      <c r="U1074" s="243"/>
      <c r="V1074" s="243"/>
      <c r="W1074" s="274"/>
      <c r="X1074" s="243"/>
      <c r="Y1074" s="243"/>
      <c r="Z1074" s="243"/>
      <c r="AA1074" s="243"/>
      <c r="AB1074" s="243"/>
      <c r="AC1074" s="243"/>
      <c r="AD1074" s="243"/>
      <c r="AE1074" s="243"/>
      <c r="AF1074" s="243"/>
      <c r="AG1074" s="243"/>
      <c r="AH1074" s="243"/>
      <c r="AI1074" s="243"/>
      <c r="AJ1074" s="243"/>
      <c r="AK1074" s="243"/>
    </row>
    <row r="1075">
      <c r="B1075" s="243"/>
      <c r="C1075" s="243"/>
      <c r="D1075" s="243"/>
      <c r="E1075" s="243"/>
      <c r="F1075" s="243"/>
      <c r="G1075" s="243"/>
      <c r="H1075" s="243"/>
      <c r="I1075" s="15"/>
      <c r="J1075" s="243"/>
      <c r="K1075" s="243"/>
      <c r="L1075" s="243"/>
      <c r="M1075" s="243"/>
      <c r="N1075" s="243"/>
      <c r="O1075" s="243"/>
      <c r="P1075" s="243"/>
      <c r="Q1075" s="243"/>
      <c r="R1075" s="243"/>
      <c r="S1075" s="243"/>
      <c r="T1075" s="243"/>
      <c r="U1075" s="243"/>
      <c r="V1075" s="243"/>
      <c r="W1075" s="274"/>
      <c r="X1075" s="243"/>
      <c r="Y1075" s="243"/>
      <c r="Z1075" s="243"/>
      <c r="AA1075" s="243"/>
      <c r="AB1075" s="243"/>
      <c r="AC1075" s="243"/>
      <c r="AD1075" s="243"/>
      <c r="AE1075" s="243"/>
      <c r="AF1075" s="243"/>
      <c r="AG1075" s="243"/>
      <c r="AH1075" s="243"/>
      <c r="AI1075" s="243"/>
      <c r="AJ1075" s="243"/>
      <c r="AK1075" s="243"/>
    </row>
    <row r="1076">
      <c r="B1076" s="243"/>
      <c r="C1076" s="243"/>
      <c r="D1076" s="243"/>
      <c r="E1076" s="243"/>
      <c r="F1076" s="243"/>
      <c r="G1076" s="243"/>
      <c r="H1076" s="243"/>
      <c r="I1076" s="15"/>
      <c r="J1076" s="243"/>
      <c r="K1076" s="243"/>
      <c r="L1076" s="243"/>
      <c r="M1076" s="243"/>
      <c r="N1076" s="243"/>
      <c r="O1076" s="243"/>
      <c r="P1076" s="243"/>
      <c r="Q1076" s="243"/>
      <c r="R1076" s="243"/>
      <c r="S1076" s="243"/>
      <c r="T1076" s="243"/>
      <c r="U1076" s="243"/>
      <c r="V1076" s="243"/>
      <c r="W1076" s="274"/>
      <c r="X1076" s="243"/>
      <c r="Y1076" s="243"/>
      <c r="Z1076" s="243"/>
      <c r="AA1076" s="243"/>
      <c r="AB1076" s="243"/>
      <c r="AC1076" s="243"/>
      <c r="AD1076" s="243"/>
      <c r="AE1076" s="243"/>
      <c r="AF1076" s="243"/>
      <c r="AG1076" s="243"/>
      <c r="AH1076" s="243"/>
      <c r="AI1076" s="243"/>
      <c r="AJ1076" s="243"/>
      <c r="AK1076" s="243"/>
    </row>
    <row r="1077">
      <c r="B1077" s="243"/>
      <c r="C1077" s="243"/>
      <c r="D1077" s="243"/>
      <c r="E1077" s="243"/>
      <c r="F1077" s="243"/>
      <c r="G1077" s="243"/>
      <c r="H1077" s="243"/>
      <c r="I1077" s="15"/>
      <c r="J1077" s="243"/>
      <c r="K1077" s="243"/>
      <c r="L1077" s="243"/>
      <c r="M1077" s="243"/>
      <c r="N1077" s="243"/>
      <c r="O1077" s="243"/>
      <c r="P1077" s="243"/>
      <c r="Q1077" s="243"/>
      <c r="R1077" s="243"/>
      <c r="S1077" s="243"/>
      <c r="T1077" s="243"/>
      <c r="U1077" s="243"/>
      <c r="V1077" s="243"/>
      <c r="W1077" s="274"/>
      <c r="X1077" s="243"/>
      <c r="Y1077" s="243"/>
      <c r="Z1077" s="243"/>
      <c r="AA1077" s="243"/>
      <c r="AB1077" s="243"/>
      <c r="AC1077" s="243"/>
      <c r="AD1077" s="243"/>
      <c r="AE1077" s="243"/>
      <c r="AF1077" s="243"/>
      <c r="AG1077" s="243"/>
      <c r="AH1077" s="243"/>
      <c r="AI1077" s="243"/>
      <c r="AJ1077" s="243"/>
      <c r="AK1077" s="243"/>
    </row>
    <row r="1078">
      <c r="B1078" s="243"/>
      <c r="C1078" s="243"/>
      <c r="D1078" s="243"/>
      <c r="E1078" s="243"/>
      <c r="F1078" s="243"/>
      <c r="G1078" s="243"/>
      <c r="H1078" s="243"/>
      <c r="I1078" s="15"/>
      <c r="J1078" s="243"/>
      <c r="K1078" s="243"/>
      <c r="L1078" s="243"/>
      <c r="M1078" s="243"/>
      <c r="N1078" s="243"/>
      <c r="O1078" s="243"/>
      <c r="P1078" s="243"/>
      <c r="Q1078" s="243"/>
      <c r="R1078" s="243"/>
      <c r="S1078" s="243"/>
      <c r="T1078" s="243"/>
      <c r="U1078" s="243"/>
      <c r="V1078" s="243"/>
      <c r="W1078" s="274"/>
      <c r="X1078" s="243"/>
      <c r="Y1078" s="243"/>
      <c r="Z1078" s="243"/>
      <c r="AA1078" s="243"/>
      <c r="AB1078" s="243"/>
      <c r="AC1078" s="243"/>
      <c r="AD1078" s="243"/>
      <c r="AE1078" s="243"/>
      <c r="AF1078" s="243"/>
      <c r="AG1078" s="243"/>
      <c r="AH1078" s="243"/>
      <c r="AI1078" s="243"/>
      <c r="AJ1078" s="243"/>
      <c r="AK1078" s="243"/>
    </row>
    <row r="1079">
      <c r="B1079" s="243"/>
      <c r="C1079" s="243"/>
      <c r="D1079" s="243"/>
      <c r="E1079" s="243"/>
      <c r="F1079" s="243"/>
      <c r="G1079" s="243"/>
      <c r="H1079" s="243"/>
      <c r="I1079" s="15"/>
      <c r="J1079" s="243"/>
      <c r="K1079" s="243"/>
      <c r="L1079" s="243"/>
      <c r="M1079" s="243"/>
      <c r="N1079" s="243"/>
      <c r="O1079" s="243"/>
      <c r="P1079" s="243"/>
      <c r="Q1079" s="243"/>
      <c r="R1079" s="243"/>
      <c r="S1079" s="243"/>
      <c r="T1079" s="243"/>
      <c r="U1079" s="243"/>
      <c r="V1079" s="243"/>
      <c r="W1079" s="274"/>
      <c r="X1079" s="243"/>
      <c r="Y1079" s="243"/>
      <c r="Z1079" s="243"/>
      <c r="AA1079" s="243"/>
      <c r="AB1079" s="243"/>
      <c r="AC1079" s="243"/>
      <c r="AD1079" s="243"/>
      <c r="AE1079" s="243"/>
      <c r="AF1079" s="243"/>
      <c r="AG1079" s="243"/>
      <c r="AH1079" s="243"/>
      <c r="AI1079" s="243"/>
      <c r="AJ1079" s="243"/>
      <c r="AK1079" s="243"/>
    </row>
    <row r="1080">
      <c r="B1080" s="243"/>
      <c r="C1080" s="243"/>
      <c r="D1080" s="243"/>
      <c r="E1080" s="243"/>
      <c r="F1080" s="243"/>
      <c r="G1080" s="243"/>
      <c r="H1080" s="243"/>
      <c r="I1080" s="15"/>
      <c r="J1080" s="243"/>
      <c r="K1080" s="243"/>
      <c r="L1080" s="243"/>
      <c r="X1080" s="243"/>
      <c r="Y1080" s="243"/>
      <c r="Z1080" s="243"/>
      <c r="AA1080" s="243"/>
      <c r="AB1080" s="243"/>
      <c r="AC1080" s="243"/>
      <c r="AD1080" s="243"/>
      <c r="AE1080" s="243"/>
      <c r="AF1080" s="243"/>
      <c r="AG1080" s="243"/>
      <c r="AH1080" s="243"/>
      <c r="AI1080" s="243"/>
      <c r="AJ1080" s="243"/>
      <c r="AK1080" s="243"/>
    </row>
    <row r="1081">
      <c r="B1081" s="243"/>
      <c r="C1081" s="243"/>
      <c r="D1081" s="243"/>
      <c r="E1081" s="243"/>
      <c r="F1081" s="243"/>
      <c r="G1081" s="243"/>
      <c r="H1081" s="243"/>
      <c r="I1081" s="15"/>
      <c r="J1081" s="243"/>
      <c r="K1081" s="243"/>
      <c r="L1081" s="243"/>
      <c r="X1081" s="243"/>
      <c r="Y1081" s="243"/>
      <c r="Z1081" s="243"/>
      <c r="AA1081" s="243"/>
      <c r="AB1081" s="243"/>
      <c r="AC1081" s="243"/>
      <c r="AD1081" s="243"/>
      <c r="AE1081" s="243"/>
      <c r="AF1081" s="243"/>
      <c r="AG1081" s="243"/>
      <c r="AH1081" s="243"/>
      <c r="AI1081" s="243"/>
      <c r="AJ1081" s="243"/>
      <c r="AK1081" s="243"/>
    </row>
    <row r="1082">
      <c r="B1082" s="243"/>
      <c r="C1082" s="243"/>
      <c r="D1082" s="243"/>
      <c r="E1082" s="243"/>
      <c r="F1082" s="243"/>
      <c r="G1082" s="243"/>
      <c r="H1082" s="243"/>
      <c r="I1082" s="15"/>
      <c r="J1082" s="243"/>
      <c r="K1082" s="243"/>
      <c r="L1082" s="243"/>
      <c r="X1082" s="243"/>
      <c r="Y1082" s="243"/>
      <c r="Z1082" s="243"/>
      <c r="AA1082" s="243"/>
      <c r="AB1082" s="243"/>
      <c r="AC1082" s="243"/>
      <c r="AD1082" s="243"/>
      <c r="AE1082" s="243"/>
      <c r="AF1082" s="243"/>
      <c r="AG1082" s="243"/>
      <c r="AH1082" s="243"/>
      <c r="AI1082" s="243"/>
      <c r="AJ1082" s="243"/>
      <c r="AK1082" s="243"/>
    </row>
    <row r="1083">
      <c r="B1083" s="243"/>
      <c r="C1083" s="243"/>
      <c r="D1083" s="243"/>
      <c r="E1083" s="243"/>
      <c r="F1083" s="243"/>
      <c r="G1083" s="243"/>
      <c r="H1083" s="243"/>
      <c r="I1083" s="15"/>
      <c r="J1083" s="243"/>
      <c r="K1083" s="243"/>
      <c r="L1083" s="243"/>
      <c r="X1083" s="243"/>
      <c r="Y1083" s="243"/>
      <c r="Z1083" s="243"/>
      <c r="AA1083" s="243"/>
      <c r="AB1083" s="243"/>
      <c r="AC1083" s="243"/>
      <c r="AD1083" s="243"/>
      <c r="AE1083" s="243"/>
      <c r="AF1083" s="243"/>
      <c r="AG1083" s="243"/>
      <c r="AH1083" s="243"/>
      <c r="AI1083" s="243"/>
      <c r="AJ1083" s="243"/>
      <c r="AK1083" s="243"/>
    </row>
    <row r="1084">
      <c r="B1084" s="243"/>
      <c r="C1084" s="243"/>
      <c r="D1084" s="243"/>
      <c r="E1084" s="243"/>
      <c r="F1084" s="243"/>
      <c r="G1084" s="243"/>
      <c r="H1084" s="243"/>
      <c r="I1084" s="15"/>
      <c r="J1084" s="243"/>
      <c r="K1084" s="243"/>
      <c r="L1084" s="243"/>
      <c r="X1084" s="243"/>
      <c r="Y1084" s="243"/>
      <c r="Z1084" s="243"/>
      <c r="AA1084" s="243"/>
      <c r="AB1084" s="243"/>
      <c r="AC1084" s="243"/>
      <c r="AD1084" s="243"/>
      <c r="AE1084" s="243"/>
      <c r="AF1084" s="243"/>
      <c r="AG1084" s="243"/>
      <c r="AH1084" s="243"/>
      <c r="AI1084" s="243"/>
      <c r="AJ1084" s="243"/>
      <c r="AK1084" s="243"/>
    </row>
    <row r="1085">
      <c r="B1085" s="243"/>
      <c r="C1085" s="243"/>
      <c r="D1085" s="243"/>
      <c r="E1085" s="243"/>
      <c r="F1085" s="243"/>
      <c r="G1085" s="243"/>
      <c r="H1085" s="243"/>
      <c r="I1085" s="15"/>
      <c r="J1085" s="243"/>
      <c r="K1085" s="243"/>
      <c r="L1085" s="243"/>
      <c r="X1085" s="243"/>
      <c r="Y1085" s="243"/>
      <c r="Z1085" s="243"/>
      <c r="AA1085" s="243"/>
      <c r="AB1085" s="243"/>
      <c r="AC1085" s="243"/>
      <c r="AD1085" s="243"/>
      <c r="AE1085" s="243"/>
      <c r="AF1085" s="243"/>
      <c r="AG1085" s="243"/>
      <c r="AH1085" s="243"/>
      <c r="AI1085" s="243"/>
      <c r="AJ1085" s="243"/>
      <c r="AK1085" s="243"/>
    </row>
    <row r="1086">
      <c r="B1086" s="243"/>
      <c r="C1086" s="243"/>
      <c r="D1086" s="243"/>
      <c r="E1086" s="243"/>
      <c r="F1086" s="243"/>
      <c r="G1086" s="243"/>
      <c r="H1086" s="243"/>
      <c r="I1086" s="15"/>
      <c r="J1086" s="243"/>
      <c r="K1086" s="243"/>
      <c r="L1086" s="243"/>
      <c r="X1086" s="243"/>
      <c r="Y1086" s="243"/>
      <c r="Z1086" s="243"/>
      <c r="AA1086" s="243"/>
      <c r="AB1086" s="243"/>
      <c r="AC1086" s="243"/>
      <c r="AD1086" s="243"/>
      <c r="AE1086" s="243"/>
      <c r="AF1086" s="243"/>
      <c r="AG1086" s="243"/>
      <c r="AH1086" s="243"/>
      <c r="AI1086" s="243"/>
      <c r="AJ1086" s="243"/>
      <c r="AK1086" s="243"/>
    </row>
    <row r="1087">
      <c r="B1087" s="243"/>
      <c r="C1087" s="243"/>
      <c r="D1087" s="243"/>
      <c r="E1087" s="243"/>
      <c r="F1087" s="243"/>
      <c r="G1087" s="243"/>
      <c r="H1087" s="243"/>
      <c r="I1087" s="15"/>
      <c r="J1087" s="243"/>
      <c r="K1087" s="243"/>
      <c r="L1087" s="243"/>
      <c r="X1087" s="243"/>
      <c r="Y1087" s="243"/>
      <c r="Z1087" s="243"/>
      <c r="AA1087" s="243"/>
      <c r="AB1087" s="243"/>
      <c r="AC1087" s="243"/>
      <c r="AD1087" s="243"/>
      <c r="AE1087" s="243"/>
      <c r="AF1087" s="243"/>
      <c r="AG1087" s="243"/>
      <c r="AH1087" s="243"/>
      <c r="AI1087" s="243"/>
      <c r="AJ1087" s="243"/>
      <c r="AK1087" s="243"/>
    </row>
    <row r="1088">
      <c r="B1088" s="243"/>
      <c r="C1088" s="243"/>
      <c r="D1088" s="243"/>
      <c r="E1088" s="243"/>
      <c r="F1088" s="243"/>
      <c r="G1088" s="243"/>
      <c r="H1088" s="243"/>
      <c r="I1088" s="15"/>
      <c r="J1088" s="243"/>
      <c r="K1088" s="243"/>
      <c r="L1088" s="243"/>
      <c r="X1088" s="243"/>
      <c r="Y1088" s="243"/>
      <c r="Z1088" s="243"/>
      <c r="AA1088" s="243"/>
      <c r="AB1088" s="243"/>
      <c r="AC1088" s="243"/>
      <c r="AD1088" s="243"/>
      <c r="AE1088" s="243"/>
      <c r="AF1088" s="243"/>
      <c r="AG1088" s="243"/>
      <c r="AH1088" s="243"/>
      <c r="AI1088" s="243"/>
      <c r="AJ1088" s="243"/>
      <c r="AK1088" s="243"/>
    </row>
    <row r="1089">
      <c r="B1089" s="243"/>
      <c r="C1089" s="243"/>
      <c r="D1089" s="243"/>
      <c r="E1089" s="243"/>
      <c r="F1089" s="243"/>
      <c r="G1089" s="243"/>
      <c r="H1089" s="243"/>
      <c r="I1089" s="15"/>
      <c r="J1089" s="243"/>
      <c r="K1089" s="243"/>
      <c r="L1089" s="243"/>
      <c r="X1089" s="243"/>
      <c r="Y1089" s="243"/>
      <c r="Z1089" s="243"/>
      <c r="AA1089" s="243"/>
      <c r="AB1089" s="243"/>
      <c r="AC1089" s="243"/>
      <c r="AD1089" s="243"/>
      <c r="AE1089" s="243"/>
      <c r="AF1089" s="243"/>
      <c r="AG1089" s="243"/>
      <c r="AH1089" s="243"/>
      <c r="AI1089" s="243"/>
      <c r="AJ1089" s="243"/>
      <c r="AK1089" s="243"/>
    </row>
    <row r="1090">
      <c r="B1090" s="243"/>
      <c r="C1090" s="243"/>
      <c r="D1090" s="243"/>
      <c r="E1090" s="243"/>
      <c r="F1090" s="243"/>
      <c r="G1090" s="243"/>
      <c r="H1090" s="243"/>
      <c r="I1090" s="15"/>
      <c r="J1090" s="243"/>
      <c r="K1090" s="243"/>
      <c r="L1090" s="243"/>
      <c r="X1090" s="243"/>
      <c r="Y1090" s="243"/>
      <c r="Z1090" s="243"/>
      <c r="AA1090" s="243"/>
      <c r="AB1090" s="243"/>
      <c r="AC1090" s="243"/>
      <c r="AD1090" s="243"/>
      <c r="AE1090" s="243"/>
      <c r="AF1090" s="243"/>
      <c r="AG1090" s="243"/>
      <c r="AH1090" s="243"/>
      <c r="AI1090" s="243"/>
      <c r="AJ1090" s="243"/>
      <c r="AK1090" s="243"/>
    </row>
    <row r="1091">
      <c r="B1091" s="243"/>
      <c r="C1091" s="243"/>
      <c r="D1091" s="243"/>
      <c r="E1091" s="243"/>
      <c r="F1091" s="243"/>
      <c r="G1091" s="243"/>
      <c r="H1091" s="243"/>
      <c r="I1091" s="15"/>
      <c r="J1091" s="243"/>
      <c r="K1091" s="243"/>
      <c r="L1091" s="243"/>
      <c r="X1091" s="243"/>
      <c r="Y1091" s="243"/>
      <c r="Z1091" s="243"/>
      <c r="AA1091" s="243"/>
      <c r="AB1091" s="243"/>
      <c r="AC1091" s="243"/>
      <c r="AD1091" s="243"/>
      <c r="AE1091" s="243"/>
      <c r="AF1091" s="243"/>
      <c r="AG1091" s="243"/>
      <c r="AH1091" s="243"/>
      <c r="AI1091" s="243"/>
      <c r="AJ1091" s="243"/>
      <c r="AK1091" s="243"/>
    </row>
    <row r="1092">
      <c r="B1092" s="243"/>
      <c r="C1092" s="243"/>
      <c r="D1092" s="243"/>
      <c r="E1092" s="243"/>
      <c r="F1092" s="243"/>
      <c r="G1092" s="243"/>
      <c r="H1092" s="243"/>
      <c r="I1092" s="15"/>
      <c r="J1092" s="243"/>
      <c r="K1092" s="243"/>
      <c r="L1092" s="243"/>
      <c r="X1092" s="243"/>
      <c r="Y1092" s="243"/>
      <c r="Z1092" s="243"/>
      <c r="AA1092" s="243"/>
      <c r="AB1092" s="243"/>
      <c r="AC1092" s="243"/>
      <c r="AD1092" s="243"/>
      <c r="AE1092" s="243"/>
      <c r="AF1092" s="243"/>
      <c r="AG1092" s="243"/>
      <c r="AH1092" s="243"/>
      <c r="AI1092" s="243"/>
      <c r="AJ1092" s="243"/>
      <c r="AK1092" s="243"/>
    </row>
  </sheetData>
  <mergeCells count="33">
    <mergeCell ref="B2:D2"/>
    <mergeCell ref="E2:I2"/>
    <mergeCell ref="M2:O2"/>
    <mergeCell ref="M3:O3"/>
    <mergeCell ref="Y3:AA3"/>
    <mergeCell ref="P4:V4"/>
    <mergeCell ref="Z4:AA6"/>
    <mergeCell ref="Y4:Y6"/>
    <mergeCell ref="Y7:Y9"/>
    <mergeCell ref="Z7:AA9"/>
    <mergeCell ref="N30:V30"/>
    <mergeCell ref="N31:N32"/>
    <mergeCell ref="P31:T31"/>
    <mergeCell ref="U31:V32"/>
    <mergeCell ref="O31:O32"/>
    <mergeCell ref="P32:P33"/>
    <mergeCell ref="Q32:Q33"/>
    <mergeCell ref="R32:R33"/>
    <mergeCell ref="S32:S33"/>
    <mergeCell ref="T32:T33"/>
    <mergeCell ref="U33:V33"/>
    <mergeCell ref="U41:V41"/>
    <mergeCell ref="U42:V42"/>
    <mergeCell ref="U43:V43"/>
    <mergeCell ref="N44:V44"/>
    <mergeCell ref="N51:AC51"/>
    <mergeCell ref="U34:V34"/>
    <mergeCell ref="U35:V35"/>
    <mergeCell ref="U36:V36"/>
    <mergeCell ref="U37:V37"/>
    <mergeCell ref="U38:V38"/>
    <mergeCell ref="U39:V39"/>
    <mergeCell ref="U40:V40"/>
  </mergeCells>
  <conditionalFormatting sqref="G4:I253">
    <cfRule type="containsBlanks" dxfId="3" priority="1">
      <formula>LEN(TRIM(G4))=0</formula>
    </cfRule>
  </conditionalFormatting>
  <conditionalFormatting sqref="D5:D252">
    <cfRule type="containsText" dxfId="6" priority="2" operator="containsText" text="spend">
      <formula>NOT(ISERROR(SEARCH(("spend"),(D5))))</formula>
    </cfRule>
  </conditionalFormatting>
  <conditionalFormatting sqref="D5:D252">
    <cfRule type="containsText" dxfId="7" priority="3" operator="containsText" text="defeat">
      <formula>NOT(ISERROR(SEARCH(("defeat"),(D5))))</formula>
    </cfRule>
  </conditionalFormatting>
  <conditionalFormatting sqref="D5:D252">
    <cfRule type="containsText" dxfId="8" priority="4" operator="containsText" text="acquire">
      <formula>NOT(ISERROR(SEARCH(("acquire"),(D5))))</formula>
    </cfRule>
  </conditionalFormatting>
  <conditionalFormatting sqref="I4:I253">
    <cfRule type="cellIs" dxfId="9" priority="5" operator="equal">
      <formula>"$$$"</formula>
    </cfRule>
  </conditionalFormatting>
  <conditionalFormatting sqref="I4:I253">
    <cfRule type="beginsWith" dxfId="10" priority="6" operator="beginsWith" text="Simple Shot">
      <formula>LEFT((I4),LEN("Simple Shot"))=("Simple Shot")</formula>
    </cfRule>
  </conditionalFormatting>
  <conditionalFormatting sqref="I4:I253">
    <cfRule type="beginsWith" dxfId="11" priority="7" operator="beginsWith" text="Medium Shot">
      <formula>LEFT((I4),LEN("Medium Shot"))=("Medium Shot")</formula>
    </cfRule>
  </conditionalFormatting>
  <conditionalFormatting sqref="I4:I253">
    <cfRule type="beginsWith" dxfId="12" priority="8" operator="beginsWith" text="Long Shot">
      <formula>LEFT((I4),LEN("Long Shot"))=("Long Shot")</formula>
    </cfRule>
  </conditionalFormatting>
  <dataValidations>
    <dataValidation type="custom" allowBlank="1" showDropDown="1" sqref="C5:C253 E5:E253">
      <formula1>AND(ISNUMBER(C5),(NOT(OR(NOT(ISERROR(DATEVALUE(C5))), AND(ISNUMBER(C5), LEFT(CELL("format", C5))="D")))))</formula1>
    </dataValidation>
  </dataValidations>
  <printOptions horizontalCentered="1"/>
  <pageMargins bottom="0.75" footer="0.0" header="0.0" left="0.7" right="0.7" top="0.75"/>
  <pageSetup orientation="landscape" pageOrder="overThenDown"/>
  <drawing r:id="rId1"/>
  <tableParts count="2">
    <tablePart r:id="rId4"/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1.22" defaultRowHeight="15.75"/>
  <cols>
    <col customWidth="1" min="1" max="1" width="3.0"/>
    <col customWidth="1" min="2" max="2" width="10.44"/>
    <col customWidth="1" min="3" max="3" width="14.22"/>
    <col customWidth="1" min="4" max="4" width="26.44"/>
    <col customWidth="1" min="5" max="5" width="9.44"/>
    <col customWidth="1" min="6" max="6" width="9.33"/>
    <col customWidth="1" min="7" max="7" width="8.67"/>
    <col customWidth="1" min="8" max="9" width="11.11"/>
    <col customWidth="1" min="10" max="10" width="13.0"/>
    <col customWidth="1" min="11" max="11" width="2.67"/>
    <col customWidth="1" min="12" max="12" width="17.78"/>
    <col customWidth="1" min="13" max="13" width="6.67"/>
    <col customWidth="1" min="14" max="14" width="9.56"/>
    <col customWidth="1" min="15" max="15" width="20.89"/>
    <col customWidth="1" min="16" max="18" width="5.22"/>
    <col customWidth="1" min="19" max="24" width="5.78"/>
    <col customWidth="1" min="25" max="25" width="4.89"/>
    <col customWidth="1" min="26" max="26" width="23.11"/>
  </cols>
  <sheetData>
    <row r="1">
      <c r="A1" s="15"/>
      <c r="B1" s="15"/>
      <c r="C1" s="15"/>
      <c r="D1" s="15"/>
      <c r="E1" s="16"/>
      <c r="F1" s="16"/>
      <c r="G1" s="16"/>
      <c r="H1" s="16"/>
      <c r="I1" s="16"/>
      <c r="J1" s="16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</row>
    <row r="2">
      <c r="A2" s="15"/>
      <c r="B2" s="18" t="s">
        <v>21</v>
      </c>
      <c r="C2" s="19"/>
      <c r="D2" s="19"/>
      <c r="E2" s="19"/>
      <c r="F2" s="19"/>
      <c r="G2" s="19"/>
      <c r="H2" s="19"/>
      <c r="I2" s="19"/>
      <c r="J2" s="20"/>
      <c r="K2" s="17"/>
      <c r="L2" s="17"/>
      <c r="M2" s="17"/>
      <c r="N2" s="18" t="s">
        <v>22</v>
      </c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20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</row>
    <row r="3">
      <c r="A3" s="15"/>
      <c r="B3" s="21"/>
      <c r="C3" s="22"/>
      <c r="D3" s="22"/>
      <c r="E3" s="22"/>
      <c r="F3" s="22"/>
      <c r="G3" s="22"/>
      <c r="H3" s="22"/>
      <c r="I3" s="22"/>
      <c r="J3" s="23"/>
      <c r="K3" s="17"/>
      <c r="L3" s="17"/>
      <c r="M3" s="17"/>
      <c r="N3" s="21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3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</row>
    <row r="4">
      <c r="A4" s="17"/>
      <c r="B4" s="17"/>
      <c r="C4" s="17"/>
      <c r="D4" s="17"/>
      <c r="E4" s="24"/>
      <c r="F4" s="24"/>
      <c r="G4" s="24"/>
      <c r="H4" s="24"/>
      <c r="I4" s="24"/>
      <c r="J4" s="24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</row>
    <row r="5">
      <c r="A5" s="15"/>
      <c r="B5" s="25"/>
      <c r="C5" s="26"/>
      <c r="D5" s="26"/>
      <c r="E5" s="27"/>
      <c r="F5" s="27"/>
      <c r="G5" s="27"/>
      <c r="H5" s="28" t="s">
        <v>23</v>
      </c>
      <c r="I5" s="19"/>
      <c r="J5" s="20"/>
      <c r="K5" s="17"/>
      <c r="L5" s="17"/>
      <c r="M5" s="17"/>
      <c r="N5" s="29" t="s">
        <v>24</v>
      </c>
      <c r="O5" s="19"/>
      <c r="P5" s="19"/>
      <c r="Q5" s="19"/>
      <c r="R5" s="19"/>
      <c r="S5" s="30" t="s">
        <v>25</v>
      </c>
      <c r="T5" s="19"/>
      <c r="U5" s="19"/>
      <c r="V5" s="19"/>
      <c r="W5" s="19"/>
      <c r="X5" s="19"/>
      <c r="Y5" s="19"/>
      <c r="Z5" s="31"/>
      <c r="AA5" s="32" t="s">
        <v>26</v>
      </c>
      <c r="AB5" s="19"/>
      <c r="AC5" s="20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</row>
    <row r="6">
      <c r="A6" s="15"/>
      <c r="B6" s="33" t="s">
        <v>27</v>
      </c>
      <c r="C6" s="34" t="s">
        <v>28</v>
      </c>
      <c r="D6" s="34" t="s">
        <v>29</v>
      </c>
      <c r="E6" s="35" t="s">
        <v>30</v>
      </c>
      <c r="F6" s="35" t="s">
        <v>31</v>
      </c>
      <c r="G6" s="35" t="s">
        <v>32</v>
      </c>
      <c r="H6" s="36" t="s">
        <v>33</v>
      </c>
      <c r="I6" s="35" t="s">
        <v>34</v>
      </c>
      <c r="J6" s="37" t="s">
        <v>35</v>
      </c>
      <c r="K6" s="38"/>
      <c r="L6" s="39" t="s">
        <v>36</v>
      </c>
      <c r="M6" s="38"/>
      <c r="N6" s="40" t="s">
        <v>37</v>
      </c>
      <c r="O6" s="41" t="s">
        <v>29</v>
      </c>
      <c r="P6" s="42" t="s">
        <v>38</v>
      </c>
      <c r="Q6" s="42" t="s">
        <v>31</v>
      </c>
      <c r="R6" s="42" t="s">
        <v>39</v>
      </c>
      <c r="S6" s="43" t="s">
        <v>40</v>
      </c>
      <c r="T6" s="41"/>
      <c r="U6" s="41"/>
      <c r="V6" s="41"/>
      <c r="W6" s="41"/>
      <c r="X6" s="41"/>
      <c r="Y6" s="41" t="s">
        <v>42</v>
      </c>
      <c r="Z6" s="44" t="s">
        <v>43</v>
      </c>
      <c r="AA6" s="42" t="s">
        <v>33</v>
      </c>
      <c r="AB6" s="35" t="s">
        <v>34</v>
      </c>
      <c r="AC6" s="45" t="s">
        <v>35</v>
      </c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</row>
    <row r="7">
      <c r="A7" s="15"/>
      <c r="B7" s="46" t="s">
        <v>44</v>
      </c>
      <c r="C7" s="47" t="s">
        <v>45</v>
      </c>
      <c r="D7" s="47" t="s">
        <v>46</v>
      </c>
      <c r="E7" s="48">
        <v>39.0</v>
      </c>
      <c r="F7" s="48">
        <v>2580.0</v>
      </c>
      <c r="G7" s="48">
        <v>5.0</v>
      </c>
      <c r="H7" s="49">
        <v>50.0</v>
      </c>
      <c r="I7" s="50">
        <f t="shared" ref="I7:I8" si="1">ROUNDUP(H7/E7)</f>
        <v>2</v>
      </c>
      <c r="J7" s="51">
        <f t="shared" ref="J7:J8" si="2">I7*F7</f>
        <v>5160</v>
      </c>
      <c r="K7" s="38"/>
      <c r="L7" s="52" t="s">
        <v>45</v>
      </c>
      <c r="M7" s="38"/>
      <c r="N7" s="53" t="s">
        <v>44</v>
      </c>
      <c r="O7" s="54" t="s">
        <v>47</v>
      </c>
      <c r="P7" s="55">
        <v>100.0</v>
      </c>
      <c r="Q7" s="55">
        <v>1100.0</v>
      </c>
      <c r="R7" s="55">
        <v>5.0</v>
      </c>
      <c r="S7" s="56" t="s">
        <v>48</v>
      </c>
      <c r="Y7" s="55">
        <v>17.0</v>
      </c>
      <c r="Z7" s="57" t="s">
        <v>50</v>
      </c>
      <c r="AA7" s="55">
        <v>1000.0</v>
      </c>
      <c r="AB7" s="58">
        <f t="shared" ref="AB7:AB8" si="3">ROUNDUP(AA7/P7)</f>
        <v>10</v>
      </c>
      <c r="AC7" s="59">
        <f t="shared" ref="AC7:AC8" si="4">AB7*Q7</f>
        <v>11000</v>
      </c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</row>
    <row r="8">
      <c r="A8" s="15"/>
      <c r="B8" s="46" t="s">
        <v>44</v>
      </c>
      <c r="C8" s="47" t="s">
        <v>45</v>
      </c>
      <c r="D8" s="47" t="s">
        <v>52</v>
      </c>
      <c r="E8" s="48">
        <v>39.0</v>
      </c>
      <c r="F8" s="48">
        <v>2580.0</v>
      </c>
      <c r="G8" s="48">
        <v>5.0</v>
      </c>
      <c r="H8" s="49">
        <v>50.0</v>
      </c>
      <c r="I8" s="50">
        <f t="shared" si="1"/>
        <v>2</v>
      </c>
      <c r="J8" s="51">
        <f t="shared" si="2"/>
        <v>5160</v>
      </c>
      <c r="K8" s="38"/>
      <c r="L8" s="61" t="s">
        <v>53</v>
      </c>
      <c r="M8" s="38"/>
      <c r="N8" s="62" t="s">
        <v>54</v>
      </c>
      <c r="O8" s="63" t="s">
        <v>55</v>
      </c>
      <c r="P8" s="65">
        <v>100.0</v>
      </c>
      <c r="Q8" s="65">
        <v>1100.0</v>
      </c>
      <c r="R8" s="65">
        <v>5.0</v>
      </c>
      <c r="S8" s="66" t="s">
        <v>56</v>
      </c>
      <c r="T8" s="64"/>
      <c r="U8" s="64"/>
      <c r="V8" s="64"/>
      <c r="W8" s="64"/>
      <c r="X8" s="64"/>
      <c r="Y8" s="67">
        <v>40.0</v>
      </c>
      <c r="Z8" s="68" t="s">
        <v>433</v>
      </c>
      <c r="AA8" s="65">
        <v>1000.0</v>
      </c>
      <c r="AB8" s="65">
        <f t="shared" si="3"/>
        <v>10</v>
      </c>
      <c r="AC8" s="69">
        <f t="shared" si="4"/>
        <v>11000</v>
      </c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</row>
    <row r="9">
      <c r="A9" s="15"/>
      <c r="B9" s="70" t="s">
        <v>44</v>
      </c>
      <c r="C9" s="71" t="s">
        <v>53</v>
      </c>
      <c r="D9" s="71" t="s">
        <v>60</v>
      </c>
      <c r="E9" s="72" t="s">
        <v>61</v>
      </c>
      <c r="F9" s="72">
        <v>2200.0</v>
      </c>
      <c r="G9" s="72">
        <v>5.0</v>
      </c>
      <c r="H9" s="73"/>
      <c r="I9" s="74"/>
      <c r="J9" s="75"/>
      <c r="K9" s="17"/>
      <c r="L9" s="76" t="s">
        <v>62</v>
      </c>
      <c r="M9" s="38"/>
      <c r="N9" s="77"/>
      <c r="O9" s="78"/>
      <c r="P9" s="78"/>
      <c r="Q9" s="78"/>
      <c r="R9" s="78"/>
      <c r="S9" s="79" t="s">
        <v>63</v>
      </c>
      <c r="T9" s="78"/>
      <c r="U9" s="78"/>
      <c r="V9" s="78"/>
      <c r="W9" s="78"/>
      <c r="X9" s="78"/>
      <c r="Y9" s="80">
        <v>50.0</v>
      </c>
      <c r="Z9" s="81" t="s">
        <v>434</v>
      </c>
      <c r="AA9" s="82">
        <v>1000.0</v>
      </c>
      <c r="AB9" s="82">
        <f>ROUNDUP(AA8/P8)</f>
        <v>10</v>
      </c>
      <c r="AC9" s="83">
        <f>AB8*Q8</f>
        <v>11000</v>
      </c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</row>
    <row r="10">
      <c r="A10" s="15"/>
      <c r="B10" s="70" t="s">
        <v>44</v>
      </c>
      <c r="C10" s="71" t="s">
        <v>53</v>
      </c>
      <c r="D10" s="71" t="s">
        <v>66</v>
      </c>
      <c r="E10" s="72" t="s">
        <v>61</v>
      </c>
      <c r="F10" s="72">
        <v>2200.0</v>
      </c>
      <c r="G10" s="72">
        <v>5.0</v>
      </c>
      <c r="H10" s="73"/>
      <c r="I10" s="74"/>
      <c r="J10" s="75"/>
      <c r="K10" s="17"/>
      <c r="L10" s="84" t="s">
        <v>67</v>
      </c>
      <c r="M10" s="38"/>
      <c r="N10" s="85" t="s">
        <v>68</v>
      </c>
      <c r="O10" s="86" t="s">
        <v>69</v>
      </c>
      <c r="P10" s="87">
        <v>100.0</v>
      </c>
      <c r="Q10" s="87">
        <v>1320.0</v>
      </c>
      <c r="R10" s="89">
        <v>5.0</v>
      </c>
      <c r="S10" s="90" t="s">
        <v>70</v>
      </c>
      <c r="Y10" s="91">
        <v>27.0</v>
      </c>
      <c r="Z10" s="92" t="s">
        <v>435</v>
      </c>
      <c r="AA10" s="89">
        <v>1000.0</v>
      </c>
      <c r="AB10" s="89">
        <f t="shared" ref="AB10:AB11" si="5">ROUNDUP(AA10/P10)</f>
        <v>10</v>
      </c>
      <c r="AC10" s="93">
        <f t="shared" ref="AC10:AC11" si="6">AB10*Q10</f>
        <v>13200</v>
      </c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</row>
    <row r="11">
      <c r="A11" s="15"/>
      <c r="B11" s="94" t="s">
        <v>44</v>
      </c>
      <c r="C11" s="95" t="s">
        <v>62</v>
      </c>
      <c r="D11" s="95" t="s">
        <v>73</v>
      </c>
      <c r="E11" s="96">
        <v>60.0</v>
      </c>
      <c r="F11" s="96">
        <v>2060.0</v>
      </c>
      <c r="G11" s="96">
        <v>5.0</v>
      </c>
      <c r="H11" s="97">
        <v>100.0</v>
      </c>
      <c r="I11" s="98">
        <f t="shared" ref="I11:I18" si="7">ROUNDUP(H11/E11)</f>
        <v>2</v>
      </c>
      <c r="J11" s="99">
        <f t="shared" ref="J11:J18" si="8">I11*F11</f>
        <v>4120</v>
      </c>
      <c r="K11" s="38"/>
      <c r="L11" s="100" t="s">
        <v>74</v>
      </c>
      <c r="M11" s="38"/>
      <c r="N11" s="62" t="s">
        <v>68</v>
      </c>
      <c r="O11" s="63" t="s">
        <v>75</v>
      </c>
      <c r="P11" s="65">
        <v>100.0</v>
      </c>
      <c r="Q11" s="65">
        <v>740.0</v>
      </c>
      <c r="R11" s="65">
        <v>5.0</v>
      </c>
      <c r="S11" s="66" t="s">
        <v>76</v>
      </c>
      <c r="T11" s="64"/>
      <c r="U11" s="64"/>
      <c r="V11" s="64"/>
      <c r="W11" s="64"/>
      <c r="X11" s="64"/>
      <c r="Y11" s="67">
        <v>35.0</v>
      </c>
      <c r="Z11" s="68" t="s">
        <v>78</v>
      </c>
      <c r="AA11" s="65">
        <v>1000.0</v>
      </c>
      <c r="AB11" s="65">
        <f t="shared" si="5"/>
        <v>10</v>
      </c>
      <c r="AC11" s="69">
        <f t="shared" si="6"/>
        <v>7400</v>
      </c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</row>
    <row r="12">
      <c r="A12" s="15"/>
      <c r="B12" s="94" t="s">
        <v>44</v>
      </c>
      <c r="C12" s="95" t="s">
        <v>62</v>
      </c>
      <c r="D12" s="95" t="s">
        <v>79</v>
      </c>
      <c r="E12" s="96">
        <v>60.0</v>
      </c>
      <c r="F12" s="96">
        <v>3300.0</v>
      </c>
      <c r="G12" s="96">
        <v>5.0</v>
      </c>
      <c r="H12" s="97">
        <v>100.0</v>
      </c>
      <c r="I12" s="98">
        <f t="shared" si="7"/>
        <v>2</v>
      </c>
      <c r="J12" s="99">
        <f t="shared" si="8"/>
        <v>6600</v>
      </c>
      <c r="K12" s="38"/>
      <c r="L12" s="101" t="s">
        <v>80</v>
      </c>
      <c r="M12" s="38"/>
      <c r="N12" s="102"/>
      <c r="S12" s="90" t="s">
        <v>81</v>
      </c>
      <c r="Y12" s="91">
        <v>35.0</v>
      </c>
      <c r="Z12" s="92" t="s">
        <v>82</v>
      </c>
      <c r="AA12" s="89">
        <v>1000.0</v>
      </c>
      <c r="AB12" s="89">
        <f>ROUNDUP(AA11/P11)</f>
        <v>10</v>
      </c>
      <c r="AC12" s="93">
        <f>AB11*Q11</f>
        <v>7400</v>
      </c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</row>
    <row r="13">
      <c r="A13" s="15"/>
      <c r="B13" s="94" t="s">
        <v>44</v>
      </c>
      <c r="C13" s="95" t="s">
        <v>62</v>
      </c>
      <c r="D13" s="95" t="s">
        <v>83</v>
      </c>
      <c r="E13" s="96">
        <v>300.0</v>
      </c>
      <c r="F13" s="96">
        <v>3300.0</v>
      </c>
      <c r="G13" s="96">
        <v>5.0</v>
      </c>
      <c r="H13" s="97">
        <v>1000.0</v>
      </c>
      <c r="I13" s="98">
        <f t="shared" si="7"/>
        <v>4</v>
      </c>
      <c r="J13" s="99">
        <f t="shared" si="8"/>
        <v>13200</v>
      </c>
      <c r="K13" s="17"/>
      <c r="L13" s="17"/>
      <c r="M13" s="17"/>
      <c r="N13" s="77"/>
      <c r="O13" s="78"/>
      <c r="P13" s="78"/>
      <c r="Q13" s="78"/>
      <c r="R13" s="78"/>
      <c r="S13" s="79" t="s">
        <v>85</v>
      </c>
      <c r="T13" s="78"/>
      <c r="U13" s="78"/>
      <c r="V13" s="78"/>
      <c r="W13" s="78"/>
      <c r="X13" s="78"/>
      <c r="Y13" s="80">
        <v>35.0</v>
      </c>
      <c r="Z13" s="81" t="s">
        <v>86</v>
      </c>
      <c r="AA13" s="82">
        <v>1000.0</v>
      </c>
      <c r="AB13" s="82">
        <f>ROUNDUP(AA11/P11)</f>
        <v>10</v>
      </c>
      <c r="AC13" s="83">
        <f>AB11*Q11</f>
        <v>7400</v>
      </c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</row>
    <row r="14">
      <c r="A14" s="15"/>
      <c r="B14" s="104" t="s">
        <v>44</v>
      </c>
      <c r="C14" s="105" t="s">
        <v>67</v>
      </c>
      <c r="D14" s="105" t="s">
        <v>87</v>
      </c>
      <c r="E14" s="106">
        <v>7.0</v>
      </c>
      <c r="F14" s="106">
        <v>350.0</v>
      </c>
      <c r="G14" s="106">
        <v>5.0</v>
      </c>
      <c r="H14" s="107">
        <v>150.0</v>
      </c>
      <c r="I14" s="108">
        <f t="shared" si="7"/>
        <v>22</v>
      </c>
      <c r="J14" s="109">
        <f t="shared" si="8"/>
        <v>7700</v>
      </c>
      <c r="K14" s="38"/>
      <c r="L14" s="38"/>
      <c r="M14" s="17"/>
      <c r="N14" s="85" t="s">
        <v>88</v>
      </c>
      <c r="O14" s="86" t="s">
        <v>89</v>
      </c>
      <c r="P14" s="89">
        <v>100.0</v>
      </c>
      <c r="Q14" s="91">
        <v>740.0</v>
      </c>
      <c r="R14" s="89">
        <v>5.0</v>
      </c>
      <c r="S14" s="90" t="s">
        <v>90</v>
      </c>
      <c r="Y14" s="110">
        <v>40.0</v>
      </c>
      <c r="Z14" s="111" t="s">
        <v>91</v>
      </c>
      <c r="AA14" s="89">
        <v>1000.0</v>
      </c>
      <c r="AB14" s="89">
        <f t="shared" ref="AB14:AB15" si="9">ROUNDUP(AA14/P14)</f>
        <v>10</v>
      </c>
      <c r="AC14" s="93">
        <f t="shared" ref="AC14:AC15" si="10">AB14*Q14</f>
        <v>7400</v>
      </c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</row>
    <row r="15">
      <c r="A15" s="15"/>
      <c r="B15" s="112" t="s">
        <v>44</v>
      </c>
      <c r="C15" s="113" t="s">
        <v>74</v>
      </c>
      <c r="D15" s="113" t="s">
        <v>92</v>
      </c>
      <c r="E15" s="114">
        <v>8.0</v>
      </c>
      <c r="F15" s="114">
        <v>1760.0</v>
      </c>
      <c r="G15" s="114">
        <v>5.0</v>
      </c>
      <c r="H15" s="115">
        <v>38.0</v>
      </c>
      <c r="I15" s="116">
        <f t="shared" si="7"/>
        <v>5</v>
      </c>
      <c r="J15" s="117">
        <f t="shared" si="8"/>
        <v>8800</v>
      </c>
      <c r="K15" s="38"/>
      <c r="L15" s="38"/>
      <c r="M15" s="17"/>
      <c r="N15" s="62" t="s">
        <v>88</v>
      </c>
      <c r="O15" s="63" t="s">
        <v>93</v>
      </c>
      <c r="P15" s="65">
        <v>180.0</v>
      </c>
      <c r="Q15" s="67">
        <v>1100.0</v>
      </c>
      <c r="R15" s="65">
        <v>5.0</v>
      </c>
      <c r="S15" s="66" t="s">
        <v>94</v>
      </c>
      <c r="T15" s="64"/>
      <c r="U15" s="64"/>
      <c r="V15" s="64"/>
      <c r="W15" s="64"/>
      <c r="X15" s="64"/>
      <c r="Y15" s="118">
        <v>34.0</v>
      </c>
      <c r="Z15" s="119" t="s">
        <v>95</v>
      </c>
      <c r="AA15" s="65">
        <v>1800.0</v>
      </c>
      <c r="AB15" s="65">
        <f t="shared" si="9"/>
        <v>10</v>
      </c>
      <c r="AC15" s="69">
        <f t="shared" si="10"/>
        <v>11000</v>
      </c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</row>
    <row r="16">
      <c r="A16" s="15"/>
      <c r="B16" s="120" t="s">
        <v>44</v>
      </c>
      <c r="C16" s="121" t="s">
        <v>80</v>
      </c>
      <c r="D16" s="122" t="s">
        <v>47</v>
      </c>
      <c r="E16" s="123">
        <v>100.0</v>
      </c>
      <c r="F16" s="123">
        <v>1100.0</v>
      </c>
      <c r="G16" s="123">
        <v>5.0</v>
      </c>
      <c r="H16" s="124">
        <v>1000.0</v>
      </c>
      <c r="I16" s="125">
        <f t="shared" si="7"/>
        <v>10</v>
      </c>
      <c r="J16" s="126">
        <f t="shared" si="8"/>
        <v>11000</v>
      </c>
      <c r="K16" s="17"/>
      <c r="L16" s="17"/>
      <c r="M16" s="17"/>
      <c r="N16" s="77"/>
      <c r="O16" s="78"/>
      <c r="P16" s="78"/>
      <c r="Q16" s="78"/>
      <c r="R16" s="78"/>
      <c r="S16" s="127" t="s">
        <v>96</v>
      </c>
      <c r="T16" s="78"/>
      <c r="U16" s="78"/>
      <c r="V16" s="78"/>
      <c r="W16" s="78"/>
      <c r="X16" s="78"/>
      <c r="Y16" s="128">
        <v>30.0</v>
      </c>
      <c r="Z16" s="129" t="s">
        <v>436</v>
      </c>
      <c r="AA16" s="82">
        <v>1800.0</v>
      </c>
      <c r="AB16" s="82">
        <f>ROUNDUP(AA15/P15)</f>
        <v>10</v>
      </c>
      <c r="AC16" s="83">
        <f>AB16*Q15</f>
        <v>11000</v>
      </c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</row>
    <row r="17">
      <c r="A17" s="15"/>
      <c r="B17" s="130" t="s">
        <v>54</v>
      </c>
      <c r="C17" s="131" t="s">
        <v>45</v>
      </c>
      <c r="D17" s="131" t="s">
        <v>98</v>
      </c>
      <c r="E17" s="132">
        <v>7.0</v>
      </c>
      <c r="F17" s="132">
        <v>1010.0</v>
      </c>
      <c r="G17" s="132">
        <v>5.0</v>
      </c>
      <c r="H17" s="133">
        <v>100.0</v>
      </c>
      <c r="I17" s="134">
        <f t="shared" si="7"/>
        <v>15</v>
      </c>
      <c r="J17" s="135">
        <f t="shared" si="8"/>
        <v>15150</v>
      </c>
      <c r="K17" s="17"/>
      <c r="L17" s="17"/>
      <c r="M17" s="17"/>
      <c r="N17" s="85" t="s">
        <v>99</v>
      </c>
      <c r="O17" s="86" t="s">
        <v>100</v>
      </c>
      <c r="P17" s="89">
        <v>136.0</v>
      </c>
      <c r="Q17" s="89">
        <v>2200.0</v>
      </c>
      <c r="R17" s="89">
        <v>5.0</v>
      </c>
      <c r="S17" s="90" t="s">
        <v>101</v>
      </c>
      <c r="Y17" s="110">
        <v>35.0</v>
      </c>
      <c r="Z17" s="111" t="s">
        <v>102</v>
      </c>
      <c r="AA17" s="91">
        <v>750.0</v>
      </c>
      <c r="AB17" s="89">
        <f>ROUNDUP(AA17/P17)</f>
        <v>6</v>
      </c>
      <c r="AC17" s="93">
        <f>AB17*Q17</f>
        <v>13200</v>
      </c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</row>
    <row r="18">
      <c r="A18" s="15"/>
      <c r="B18" s="46" t="s">
        <v>54</v>
      </c>
      <c r="C18" s="47" t="s">
        <v>45</v>
      </c>
      <c r="D18" s="47" t="s">
        <v>103</v>
      </c>
      <c r="E18" s="48">
        <v>7.0</v>
      </c>
      <c r="F18" s="48">
        <v>1010.0</v>
      </c>
      <c r="G18" s="48">
        <v>5.0</v>
      </c>
      <c r="H18" s="49">
        <v>100.0</v>
      </c>
      <c r="I18" s="50">
        <f t="shared" si="7"/>
        <v>15</v>
      </c>
      <c r="J18" s="51">
        <f t="shared" si="8"/>
        <v>15150</v>
      </c>
      <c r="K18" s="17"/>
      <c r="L18" s="17"/>
      <c r="M18" s="17"/>
      <c r="N18" s="102"/>
      <c r="S18" s="136" t="s">
        <v>104</v>
      </c>
      <c r="Y18" s="110">
        <v>40.0</v>
      </c>
      <c r="Z18" s="111" t="s">
        <v>437</v>
      </c>
      <c r="AA18" s="91">
        <v>1500.0</v>
      </c>
      <c r="AB18" s="89">
        <f>ROUNDUP(AA18/P17)</f>
        <v>12</v>
      </c>
      <c r="AC18" s="93">
        <f>AB18*Q17</f>
        <v>26400</v>
      </c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</row>
    <row r="19">
      <c r="A19" s="15"/>
      <c r="B19" s="70" t="s">
        <v>54</v>
      </c>
      <c r="C19" s="71" t="s">
        <v>53</v>
      </c>
      <c r="D19" s="71" t="s">
        <v>106</v>
      </c>
      <c r="E19" s="72" t="s">
        <v>61</v>
      </c>
      <c r="F19" s="72">
        <v>1760.0</v>
      </c>
      <c r="G19" s="72">
        <v>5.0</v>
      </c>
      <c r="H19" s="73"/>
      <c r="I19" s="74"/>
      <c r="J19" s="75"/>
      <c r="K19" s="17"/>
      <c r="L19" s="17"/>
      <c r="M19" s="17"/>
      <c r="N19" s="62" t="s">
        <v>99</v>
      </c>
      <c r="O19" s="63" t="s">
        <v>107</v>
      </c>
      <c r="P19" s="65">
        <v>150.0</v>
      </c>
      <c r="Q19" s="65">
        <v>2000.0</v>
      </c>
      <c r="R19" s="65">
        <v>5.0</v>
      </c>
      <c r="S19" s="66" t="s">
        <v>108</v>
      </c>
      <c r="T19" s="64"/>
      <c r="U19" s="64"/>
      <c r="V19" s="64"/>
      <c r="W19" s="64"/>
      <c r="X19" s="64"/>
      <c r="Y19" s="118">
        <v>30.0</v>
      </c>
      <c r="Z19" s="137" t="s">
        <v>438</v>
      </c>
      <c r="AA19" s="65">
        <v>1500.0</v>
      </c>
      <c r="AB19" s="65">
        <f>ROUNDUP(AA19/P19)</f>
        <v>10</v>
      </c>
      <c r="AC19" s="69">
        <f>AB19*Q19</f>
        <v>20000</v>
      </c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</row>
    <row r="20">
      <c r="A20" s="15"/>
      <c r="B20" s="94" t="s">
        <v>54</v>
      </c>
      <c r="C20" s="95" t="s">
        <v>62</v>
      </c>
      <c r="D20" s="95" t="s">
        <v>112</v>
      </c>
      <c r="E20" s="96">
        <v>80.0</v>
      </c>
      <c r="F20" s="96">
        <v>1170.0</v>
      </c>
      <c r="G20" s="96">
        <v>5.0</v>
      </c>
      <c r="H20" s="97">
        <v>200.0</v>
      </c>
      <c r="I20" s="98">
        <f t="shared" ref="I20:I32" si="11">ROUNDUP(H20/E20)</f>
        <v>3</v>
      </c>
      <c r="J20" s="99">
        <f t="shared" ref="J20:J32" si="12">I20*F20</f>
        <v>3510</v>
      </c>
      <c r="K20" s="17"/>
      <c r="L20" s="17"/>
      <c r="M20" s="17"/>
      <c r="N20" s="77"/>
      <c r="O20" s="78"/>
      <c r="P20" s="78"/>
      <c r="Q20" s="78"/>
      <c r="R20" s="78"/>
      <c r="S20" s="79" t="s">
        <v>113</v>
      </c>
      <c r="T20" s="78"/>
      <c r="U20" s="78"/>
      <c r="V20" s="78"/>
      <c r="W20" s="78"/>
      <c r="X20" s="78"/>
      <c r="Y20" s="128">
        <v>35.0</v>
      </c>
      <c r="Z20" s="129" t="s">
        <v>439</v>
      </c>
      <c r="AA20" s="82">
        <v>1500.0</v>
      </c>
      <c r="AB20" s="82">
        <f>ROUNDUP(AA19/P19)</f>
        <v>10</v>
      </c>
      <c r="AC20" s="83">
        <f>AB19*Q19</f>
        <v>20000</v>
      </c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</row>
    <row r="21">
      <c r="A21" s="15"/>
      <c r="B21" s="94" t="s">
        <v>54</v>
      </c>
      <c r="C21" s="95" t="s">
        <v>62</v>
      </c>
      <c r="D21" s="95" t="s">
        <v>115</v>
      </c>
      <c r="E21" s="96">
        <v>80.0</v>
      </c>
      <c r="F21" s="96">
        <v>3300.0</v>
      </c>
      <c r="G21" s="96">
        <v>5.0</v>
      </c>
      <c r="H21" s="97">
        <v>200.0</v>
      </c>
      <c r="I21" s="98">
        <f t="shared" si="11"/>
        <v>3</v>
      </c>
      <c r="J21" s="99">
        <f t="shared" si="12"/>
        <v>9900</v>
      </c>
      <c r="K21" s="17"/>
      <c r="L21" s="17"/>
      <c r="M21" s="17"/>
      <c r="N21" s="472" t="s">
        <v>162</v>
      </c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3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</row>
    <row r="22">
      <c r="A22" s="15"/>
      <c r="B22" s="94" t="s">
        <v>54</v>
      </c>
      <c r="C22" s="95" t="s">
        <v>62</v>
      </c>
      <c r="D22" s="95" t="s">
        <v>119</v>
      </c>
      <c r="E22" s="96">
        <v>80.0</v>
      </c>
      <c r="F22" s="96">
        <v>3520.0</v>
      </c>
      <c r="G22" s="96">
        <v>5.0</v>
      </c>
      <c r="H22" s="97">
        <v>200.0</v>
      </c>
      <c r="I22" s="98">
        <f t="shared" si="11"/>
        <v>3</v>
      </c>
      <c r="J22" s="99">
        <f t="shared" si="12"/>
        <v>10560</v>
      </c>
      <c r="K22" s="17"/>
      <c r="L22" s="17"/>
      <c r="M22" s="17"/>
      <c r="N22" s="173" t="s">
        <v>164</v>
      </c>
      <c r="AB22" s="174"/>
      <c r="AC22" s="175" t="s">
        <v>440</v>
      </c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</row>
    <row r="23">
      <c r="A23" s="15"/>
      <c r="B23" s="94" t="s">
        <v>54</v>
      </c>
      <c r="C23" s="95" t="s">
        <v>62</v>
      </c>
      <c r="D23" s="95" t="s">
        <v>123</v>
      </c>
      <c r="E23" s="96">
        <v>80.0</v>
      </c>
      <c r="F23" s="96">
        <v>2930.0</v>
      </c>
      <c r="G23" s="96">
        <v>5.0</v>
      </c>
      <c r="H23" s="97">
        <v>200.0</v>
      </c>
      <c r="I23" s="98">
        <f t="shared" si="11"/>
        <v>3</v>
      </c>
      <c r="J23" s="99">
        <f t="shared" si="12"/>
        <v>8790</v>
      </c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</row>
    <row r="24">
      <c r="A24" s="15"/>
      <c r="B24" s="104" t="s">
        <v>54</v>
      </c>
      <c r="C24" s="105" t="s">
        <v>67</v>
      </c>
      <c r="D24" s="105" t="s">
        <v>126</v>
      </c>
      <c r="E24" s="106">
        <v>7.0</v>
      </c>
      <c r="F24" s="106">
        <v>350.0</v>
      </c>
      <c r="G24" s="106">
        <v>5.0</v>
      </c>
      <c r="H24" s="107">
        <v>150.0</v>
      </c>
      <c r="I24" s="108">
        <f t="shared" si="11"/>
        <v>22</v>
      </c>
      <c r="J24" s="109">
        <f t="shared" si="12"/>
        <v>7700</v>
      </c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</row>
    <row r="25">
      <c r="A25" s="15"/>
      <c r="B25" s="104" t="s">
        <v>54</v>
      </c>
      <c r="C25" s="105" t="s">
        <v>67</v>
      </c>
      <c r="D25" s="105" t="s">
        <v>129</v>
      </c>
      <c r="E25" s="106">
        <v>7.0</v>
      </c>
      <c r="F25" s="106">
        <v>350.0</v>
      </c>
      <c r="G25" s="106">
        <v>5.0</v>
      </c>
      <c r="H25" s="107">
        <v>150.0</v>
      </c>
      <c r="I25" s="108">
        <f t="shared" si="11"/>
        <v>22</v>
      </c>
      <c r="J25" s="109">
        <f t="shared" si="12"/>
        <v>7700</v>
      </c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</row>
    <row r="26">
      <c r="A26" s="15"/>
      <c r="B26" s="104" t="s">
        <v>54</v>
      </c>
      <c r="C26" s="105" t="s">
        <v>67</v>
      </c>
      <c r="D26" s="105" t="s">
        <v>132</v>
      </c>
      <c r="E26" s="106">
        <v>7.0</v>
      </c>
      <c r="F26" s="106">
        <v>350.0</v>
      </c>
      <c r="G26" s="106">
        <v>5.0</v>
      </c>
      <c r="H26" s="107">
        <v>150.0</v>
      </c>
      <c r="I26" s="108">
        <f t="shared" si="11"/>
        <v>22</v>
      </c>
      <c r="J26" s="109">
        <f t="shared" si="12"/>
        <v>7700</v>
      </c>
      <c r="K26" s="17"/>
      <c r="L26" s="17"/>
      <c r="M26" s="17"/>
      <c r="N26" s="176" t="s">
        <v>441</v>
      </c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20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</row>
    <row r="27">
      <c r="A27" s="15"/>
      <c r="B27" s="112" t="s">
        <v>54</v>
      </c>
      <c r="C27" s="113" t="s">
        <v>74</v>
      </c>
      <c r="D27" s="113" t="s">
        <v>135</v>
      </c>
      <c r="E27" s="114">
        <v>2.0</v>
      </c>
      <c r="F27" s="114">
        <v>880.0</v>
      </c>
      <c r="G27" s="114">
        <v>20.0</v>
      </c>
      <c r="H27" s="115">
        <v>100.0</v>
      </c>
      <c r="I27" s="116">
        <f t="shared" si="11"/>
        <v>50</v>
      </c>
      <c r="J27" s="117">
        <f t="shared" si="12"/>
        <v>44000</v>
      </c>
      <c r="K27" s="17"/>
      <c r="L27" s="17"/>
      <c r="M27" s="17"/>
      <c r="N27" s="40" t="s">
        <v>37</v>
      </c>
      <c r="O27" s="41" t="s">
        <v>29</v>
      </c>
      <c r="P27" s="42" t="s">
        <v>31</v>
      </c>
      <c r="Q27" s="42" t="s">
        <v>39</v>
      </c>
      <c r="R27" s="177">
        <v>35.0</v>
      </c>
      <c r="S27" s="42" t="s">
        <v>171</v>
      </c>
      <c r="T27" s="42">
        <v>56.0</v>
      </c>
      <c r="U27" s="42">
        <v>57.0</v>
      </c>
      <c r="V27" s="178" t="s">
        <v>171</v>
      </c>
      <c r="W27" s="42">
        <v>60.0</v>
      </c>
      <c r="X27" s="42">
        <v>64.0</v>
      </c>
      <c r="Y27" s="45" t="s">
        <v>171</v>
      </c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</row>
    <row r="28">
      <c r="A28" s="15"/>
      <c r="B28" s="112" t="s">
        <v>54</v>
      </c>
      <c r="C28" s="113" t="s">
        <v>74</v>
      </c>
      <c r="D28" s="113" t="s">
        <v>138</v>
      </c>
      <c r="E28" s="114">
        <v>2.0</v>
      </c>
      <c r="F28" s="114">
        <v>880.0</v>
      </c>
      <c r="G28" s="114">
        <v>20.0</v>
      </c>
      <c r="H28" s="115">
        <v>100.0</v>
      </c>
      <c r="I28" s="116">
        <f t="shared" si="11"/>
        <v>50</v>
      </c>
      <c r="J28" s="117">
        <f t="shared" si="12"/>
        <v>44000</v>
      </c>
      <c r="K28" s="17"/>
      <c r="L28" s="17"/>
      <c r="M28" s="17"/>
      <c r="N28" s="179" t="s">
        <v>44</v>
      </c>
      <c r="O28" s="473" t="s">
        <v>60</v>
      </c>
      <c r="P28" s="182">
        <v>2200.0</v>
      </c>
      <c r="Q28" s="183">
        <v>5.0</v>
      </c>
      <c r="R28" s="184">
        <v>546.0</v>
      </c>
      <c r="S28" s="182"/>
      <c r="T28" s="185">
        <v>1064.0</v>
      </c>
      <c r="U28" s="185">
        <v>1078.0</v>
      </c>
      <c r="V28" s="186">
        <v>1146.0</v>
      </c>
      <c r="W28" s="185">
        <v>1182.0</v>
      </c>
      <c r="X28" s="185">
        <v>1182.0</v>
      </c>
      <c r="Y28" s="18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</row>
    <row r="29">
      <c r="A29" s="15"/>
      <c r="B29" s="166" t="s">
        <v>54</v>
      </c>
      <c r="C29" s="167" t="s">
        <v>80</v>
      </c>
      <c r="D29" s="168" t="s">
        <v>55</v>
      </c>
      <c r="E29" s="169">
        <v>100.0</v>
      </c>
      <c r="F29" s="169">
        <v>1100.0</v>
      </c>
      <c r="G29" s="169">
        <v>5.0</v>
      </c>
      <c r="H29" s="170">
        <v>1000.0</v>
      </c>
      <c r="I29" s="171">
        <f t="shared" si="11"/>
        <v>10</v>
      </c>
      <c r="J29" s="172">
        <f t="shared" si="12"/>
        <v>11000</v>
      </c>
      <c r="K29" s="17"/>
      <c r="L29" s="17"/>
      <c r="M29" s="17"/>
      <c r="N29" s="188" t="s">
        <v>44</v>
      </c>
      <c r="O29" s="474" t="s">
        <v>66</v>
      </c>
      <c r="P29" s="191">
        <v>2200.0</v>
      </c>
      <c r="Q29" s="192">
        <v>5.0</v>
      </c>
      <c r="R29" s="193">
        <v>3400.0</v>
      </c>
      <c r="S29" s="191"/>
      <c r="T29" s="194">
        <v>5300.0</v>
      </c>
      <c r="U29" s="194">
        <v>5340.0</v>
      </c>
      <c r="V29" s="195">
        <v>5380.0</v>
      </c>
      <c r="W29" s="194">
        <v>5420.0</v>
      </c>
      <c r="X29" s="194">
        <v>7920.0</v>
      </c>
      <c r="Y29" s="196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</row>
    <row r="30">
      <c r="A30" s="15"/>
      <c r="B30" s="46" t="s">
        <v>68</v>
      </c>
      <c r="C30" s="47" t="s">
        <v>45</v>
      </c>
      <c r="D30" s="47" t="s">
        <v>166</v>
      </c>
      <c r="E30" s="48">
        <v>39.0</v>
      </c>
      <c r="F30" s="48">
        <v>2580.0</v>
      </c>
      <c r="G30" s="48">
        <v>5.0</v>
      </c>
      <c r="H30" s="49">
        <v>50.0</v>
      </c>
      <c r="I30" s="50">
        <f t="shared" si="11"/>
        <v>2</v>
      </c>
      <c r="J30" s="51">
        <f t="shared" si="12"/>
        <v>5160</v>
      </c>
      <c r="K30" s="17"/>
      <c r="L30" s="17"/>
      <c r="M30" s="17"/>
      <c r="N30" s="188" t="s">
        <v>54</v>
      </c>
      <c r="O30" s="474" t="s">
        <v>106</v>
      </c>
      <c r="P30" s="191">
        <v>1760.0</v>
      </c>
      <c r="Q30" s="192">
        <v>5.0</v>
      </c>
      <c r="R30" s="193">
        <v>290.0</v>
      </c>
      <c r="S30" s="191"/>
      <c r="T30" s="194">
        <v>420.0</v>
      </c>
      <c r="U30" s="194">
        <v>428.0</v>
      </c>
      <c r="V30" s="195">
        <v>444.0</v>
      </c>
      <c r="W30" s="194">
        <v>452.0</v>
      </c>
      <c r="X30" s="194">
        <v>452.0</v>
      </c>
      <c r="Y30" s="196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</row>
    <row r="31">
      <c r="A31" s="15"/>
      <c r="B31" s="46" t="s">
        <v>68</v>
      </c>
      <c r="C31" s="47" t="s">
        <v>45</v>
      </c>
      <c r="D31" s="47" t="s">
        <v>167</v>
      </c>
      <c r="E31" s="48">
        <v>39.0</v>
      </c>
      <c r="F31" s="48">
        <v>2580.0</v>
      </c>
      <c r="G31" s="48">
        <v>5.0</v>
      </c>
      <c r="H31" s="49">
        <v>50.0</v>
      </c>
      <c r="I31" s="50">
        <f t="shared" si="11"/>
        <v>2</v>
      </c>
      <c r="J31" s="51">
        <f t="shared" si="12"/>
        <v>5160</v>
      </c>
      <c r="K31" s="17"/>
      <c r="L31" s="17"/>
      <c r="M31" s="17"/>
      <c r="N31" s="188" t="s">
        <v>68</v>
      </c>
      <c r="O31" s="474" t="s">
        <v>170</v>
      </c>
      <c r="P31" s="191">
        <v>1760.0</v>
      </c>
      <c r="Q31" s="192">
        <v>5.0</v>
      </c>
      <c r="R31" s="193" t="s">
        <v>176</v>
      </c>
      <c r="S31" s="191"/>
      <c r="T31" s="194">
        <v>1220.0</v>
      </c>
      <c r="U31" s="194">
        <v>1280.0</v>
      </c>
      <c r="V31" s="195">
        <v>1340.0</v>
      </c>
      <c r="W31" s="194">
        <v>1520.0</v>
      </c>
      <c r="X31" s="194">
        <v>1520.0</v>
      </c>
      <c r="Y31" s="196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</row>
    <row r="32">
      <c r="A32" s="15"/>
      <c r="B32" s="46" t="s">
        <v>68</v>
      </c>
      <c r="C32" s="47" t="s">
        <v>45</v>
      </c>
      <c r="D32" s="47" t="s">
        <v>168</v>
      </c>
      <c r="E32" s="48">
        <v>39.0</v>
      </c>
      <c r="F32" s="48">
        <v>2580.0</v>
      </c>
      <c r="G32" s="48">
        <v>5.0</v>
      </c>
      <c r="H32" s="49">
        <v>50.0</v>
      </c>
      <c r="I32" s="50">
        <f t="shared" si="11"/>
        <v>2</v>
      </c>
      <c r="J32" s="51">
        <f t="shared" si="12"/>
        <v>5160</v>
      </c>
      <c r="K32" s="17"/>
      <c r="L32" s="17"/>
      <c r="M32" s="17"/>
      <c r="N32" s="188" t="s">
        <v>68</v>
      </c>
      <c r="O32" s="474" t="s">
        <v>172</v>
      </c>
      <c r="P32" s="191">
        <v>1320.0</v>
      </c>
      <c r="Q32" s="192">
        <v>5.0</v>
      </c>
      <c r="R32" s="193" t="s">
        <v>176</v>
      </c>
      <c r="S32" s="191"/>
      <c r="T32" s="194">
        <v>1758.0</v>
      </c>
      <c r="U32" s="194">
        <v>1794.0</v>
      </c>
      <c r="V32" s="195">
        <v>1866.0</v>
      </c>
      <c r="W32" s="194">
        <v>1904.0</v>
      </c>
      <c r="X32" s="194">
        <v>2060.0</v>
      </c>
      <c r="Y32" s="196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</row>
    <row r="33">
      <c r="A33" s="15"/>
      <c r="B33" s="70" t="s">
        <v>68</v>
      </c>
      <c r="C33" s="71" t="s">
        <v>53</v>
      </c>
      <c r="D33" s="71" t="s">
        <v>170</v>
      </c>
      <c r="E33" s="72" t="s">
        <v>61</v>
      </c>
      <c r="F33" s="72">
        <v>1760.0</v>
      </c>
      <c r="G33" s="72">
        <v>5.0</v>
      </c>
      <c r="H33" s="73"/>
      <c r="I33" s="74"/>
      <c r="J33" s="75"/>
      <c r="K33" s="17"/>
      <c r="L33" s="17"/>
      <c r="M33" s="17"/>
      <c r="N33" s="198" t="s">
        <v>88</v>
      </c>
      <c r="O33" s="475" t="s">
        <v>178</v>
      </c>
      <c r="P33" s="201">
        <v>1320.0</v>
      </c>
      <c r="Q33" s="202">
        <v>5.0</v>
      </c>
      <c r="R33" s="203" t="s">
        <v>176</v>
      </c>
      <c r="S33" s="201"/>
      <c r="T33" s="204">
        <v>644.0</v>
      </c>
      <c r="U33" s="204">
        <v>663.0</v>
      </c>
      <c r="V33" s="205">
        <v>703.0</v>
      </c>
      <c r="W33" s="204">
        <v>724.0</v>
      </c>
      <c r="X33" s="204">
        <v>814.0</v>
      </c>
      <c r="Y33" s="206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</row>
    <row r="34">
      <c r="A34" s="15"/>
      <c r="B34" s="70" t="s">
        <v>68</v>
      </c>
      <c r="C34" s="71" t="s">
        <v>53</v>
      </c>
      <c r="D34" s="71" t="s">
        <v>172</v>
      </c>
      <c r="E34" s="72" t="s">
        <v>61</v>
      </c>
      <c r="F34" s="72">
        <v>1320.0</v>
      </c>
      <c r="G34" s="72">
        <v>5.0</v>
      </c>
      <c r="H34" s="73"/>
      <c r="I34" s="74"/>
      <c r="J34" s="75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</row>
    <row r="35">
      <c r="A35" s="15"/>
      <c r="B35" s="104" t="s">
        <v>68</v>
      </c>
      <c r="C35" s="105" t="s">
        <v>67</v>
      </c>
      <c r="D35" s="105" t="s">
        <v>173</v>
      </c>
      <c r="E35" s="106">
        <v>7.0</v>
      </c>
      <c r="F35" s="106">
        <v>350.0</v>
      </c>
      <c r="G35" s="106">
        <v>5.0</v>
      </c>
      <c r="H35" s="107">
        <v>150.0</v>
      </c>
      <c r="I35" s="108">
        <f t="shared" ref="I35:I45" si="13">ROUNDUP(H35/E35)</f>
        <v>22</v>
      </c>
      <c r="J35" s="109">
        <f t="shared" ref="J35:J45" si="14">I35*F35</f>
        <v>7700</v>
      </c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</row>
    <row r="36">
      <c r="A36" s="15"/>
      <c r="B36" s="112" t="s">
        <v>68</v>
      </c>
      <c r="C36" s="113" t="s">
        <v>74</v>
      </c>
      <c r="D36" s="113" t="s">
        <v>174</v>
      </c>
      <c r="E36" s="114">
        <v>2.0</v>
      </c>
      <c r="F36" s="114">
        <v>880.0</v>
      </c>
      <c r="G36" s="114">
        <v>20.0</v>
      </c>
      <c r="H36" s="115">
        <v>100.0</v>
      </c>
      <c r="I36" s="116">
        <f t="shared" si="13"/>
        <v>50</v>
      </c>
      <c r="J36" s="117">
        <f t="shared" si="14"/>
        <v>44000</v>
      </c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</row>
    <row r="37">
      <c r="A37" s="15"/>
      <c r="B37" s="112" t="s">
        <v>68</v>
      </c>
      <c r="C37" s="113" t="s">
        <v>74</v>
      </c>
      <c r="D37" s="113" t="s">
        <v>175</v>
      </c>
      <c r="E37" s="114">
        <v>2.0</v>
      </c>
      <c r="F37" s="114">
        <v>880.0</v>
      </c>
      <c r="G37" s="114">
        <v>20.0</v>
      </c>
      <c r="H37" s="115">
        <v>100.0</v>
      </c>
      <c r="I37" s="116">
        <f t="shared" si="13"/>
        <v>50</v>
      </c>
      <c r="J37" s="117">
        <f t="shared" si="14"/>
        <v>44000</v>
      </c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</row>
    <row r="38">
      <c r="A38" s="15"/>
      <c r="B38" s="112" t="s">
        <v>68</v>
      </c>
      <c r="C38" s="113" t="s">
        <v>74</v>
      </c>
      <c r="D38" s="113" t="s">
        <v>177</v>
      </c>
      <c r="E38" s="114">
        <v>2.0</v>
      </c>
      <c r="F38" s="114">
        <v>880.0</v>
      </c>
      <c r="G38" s="114">
        <v>20.0</v>
      </c>
      <c r="H38" s="115">
        <v>100.0</v>
      </c>
      <c r="I38" s="116">
        <f t="shared" si="13"/>
        <v>50</v>
      </c>
      <c r="J38" s="117">
        <f t="shared" si="14"/>
        <v>44000</v>
      </c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</row>
    <row r="39">
      <c r="A39" s="15"/>
      <c r="B39" s="120" t="s">
        <v>68</v>
      </c>
      <c r="C39" s="121" t="s">
        <v>80</v>
      </c>
      <c r="D39" s="122" t="s">
        <v>69</v>
      </c>
      <c r="E39" s="197">
        <v>100.0</v>
      </c>
      <c r="F39" s="197">
        <v>1320.0</v>
      </c>
      <c r="G39" s="123">
        <v>5.0</v>
      </c>
      <c r="H39" s="124">
        <v>1000.0</v>
      </c>
      <c r="I39" s="125">
        <f t="shared" si="13"/>
        <v>10</v>
      </c>
      <c r="J39" s="126">
        <f t="shared" si="14"/>
        <v>13200</v>
      </c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</row>
    <row r="40">
      <c r="A40" s="15"/>
      <c r="B40" s="120" t="s">
        <v>68</v>
      </c>
      <c r="C40" s="121" t="s">
        <v>80</v>
      </c>
      <c r="D40" s="122" t="s">
        <v>75</v>
      </c>
      <c r="E40" s="123">
        <v>100.0</v>
      </c>
      <c r="F40" s="123">
        <v>740.0</v>
      </c>
      <c r="G40" s="123">
        <v>5.0</v>
      </c>
      <c r="H40" s="124">
        <v>1000.0</v>
      </c>
      <c r="I40" s="125">
        <f t="shared" si="13"/>
        <v>10</v>
      </c>
      <c r="J40" s="126">
        <f t="shared" si="14"/>
        <v>7400</v>
      </c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</row>
    <row r="41">
      <c r="A41" s="15"/>
      <c r="B41" s="94" t="s">
        <v>68</v>
      </c>
      <c r="C41" s="95" t="s">
        <v>62</v>
      </c>
      <c r="D41" s="95" t="s">
        <v>179</v>
      </c>
      <c r="E41" s="96">
        <v>80.0</v>
      </c>
      <c r="F41" s="96">
        <v>1890.0</v>
      </c>
      <c r="G41" s="96">
        <v>5.0</v>
      </c>
      <c r="H41" s="97">
        <v>200.0</v>
      </c>
      <c r="I41" s="98">
        <f t="shared" si="13"/>
        <v>3</v>
      </c>
      <c r="J41" s="99">
        <f t="shared" si="14"/>
        <v>5670</v>
      </c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</row>
    <row r="42">
      <c r="A42" s="15"/>
      <c r="B42" s="94" t="s">
        <v>68</v>
      </c>
      <c r="C42" s="95" t="s">
        <v>62</v>
      </c>
      <c r="D42" s="95" t="s">
        <v>180</v>
      </c>
      <c r="E42" s="96">
        <v>2000.0</v>
      </c>
      <c r="F42" s="96">
        <v>3300.0</v>
      </c>
      <c r="G42" s="96">
        <v>5.0</v>
      </c>
      <c r="H42" s="97">
        <v>5000.0</v>
      </c>
      <c r="I42" s="98">
        <f t="shared" si="13"/>
        <v>3</v>
      </c>
      <c r="J42" s="99">
        <f t="shared" si="14"/>
        <v>9900</v>
      </c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</row>
    <row r="43">
      <c r="A43" s="15"/>
      <c r="B43" s="130" t="s">
        <v>88</v>
      </c>
      <c r="C43" s="131" t="s">
        <v>45</v>
      </c>
      <c r="D43" s="131" t="s">
        <v>181</v>
      </c>
      <c r="E43" s="132">
        <v>39.0</v>
      </c>
      <c r="F43" s="132">
        <v>2580.0</v>
      </c>
      <c r="G43" s="132">
        <v>5.0</v>
      </c>
      <c r="H43" s="133">
        <v>50.0</v>
      </c>
      <c r="I43" s="134">
        <f t="shared" si="13"/>
        <v>2</v>
      </c>
      <c r="J43" s="135">
        <f t="shared" si="14"/>
        <v>5160</v>
      </c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</row>
    <row r="44">
      <c r="A44" s="15"/>
      <c r="B44" s="46" t="s">
        <v>88</v>
      </c>
      <c r="C44" s="47" t="s">
        <v>45</v>
      </c>
      <c r="D44" s="47" t="s">
        <v>182</v>
      </c>
      <c r="E44" s="48">
        <v>39.0</v>
      </c>
      <c r="F44" s="48">
        <v>2580.0</v>
      </c>
      <c r="G44" s="48">
        <v>5.0</v>
      </c>
      <c r="H44" s="49">
        <v>50.0</v>
      </c>
      <c r="I44" s="50">
        <f t="shared" si="13"/>
        <v>2</v>
      </c>
      <c r="J44" s="51">
        <f t="shared" si="14"/>
        <v>5160</v>
      </c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</row>
    <row r="45">
      <c r="A45" s="15"/>
      <c r="B45" s="46" t="s">
        <v>88</v>
      </c>
      <c r="C45" s="47" t="s">
        <v>45</v>
      </c>
      <c r="D45" s="47" t="s">
        <v>183</v>
      </c>
      <c r="E45" s="48">
        <v>39.0</v>
      </c>
      <c r="F45" s="48">
        <v>2580.0</v>
      </c>
      <c r="G45" s="48">
        <v>5.0</v>
      </c>
      <c r="H45" s="49">
        <v>50.0</v>
      </c>
      <c r="I45" s="50">
        <f t="shared" si="13"/>
        <v>2</v>
      </c>
      <c r="J45" s="51">
        <f t="shared" si="14"/>
        <v>5160</v>
      </c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</row>
    <row r="46">
      <c r="A46" s="15"/>
      <c r="B46" s="70" t="s">
        <v>88</v>
      </c>
      <c r="C46" s="71" t="s">
        <v>53</v>
      </c>
      <c r="D46" s="71" t="s">
        <v>178</v>
      </c>
      <c r="E46" s="72" t="s">
        <v>61</v>
      </c>
      <c r="F46" s="72">
        <v>1320.0</v>
      </c>
      <c r="G46" s="72">
        <v>5.0</v>
      </c>
      <c r="H46" s="73"/>
      <c r="I46" s="74"/>
      <c r="J46" s="75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</row>
    <row r="47">
      <c r="A47" s="15"/>
      <c r="B47" s="94" t="s">
        <v>88</v>
      </c>
      <c r="C47" s="95" t="s">
        <v>62</v>
      </c>
      <c r="D47" s="95" t="s">
        <v>184</v>
      </c>
      <c r="E47" s="96">
        <v>50.0</v>
      </c>
      <c r="F47" s="96">
        <v>630.0</v>
      </c>
      <c r="G47" s="96">
        <v>5.0</v>
      </c>
      <c r="H47" s="97">
        <v>250.0</v>
      </c>
      <c r="I47" s="98">
        <f t="shared" ref="I47:I65" si="15">ROUNDUP(H47/E47)</f>
        <v>5</v>
      </c>
      <c r="J47" s="99">
        <f t="shared" ref="J47:J65" si="16">I47*F47</f>
        <v>3150</v>
      </c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</row>
    <row r="48">
      <c r="A48" s="15"/>
      <c r="B48" s="94" t="s">
        <v>88</v>
      </c>
      <c r="C48" s="95" t="s">
        <v>62</v>
      </c>
      <c r="D48" s="95" t="s">
        <v>185</v>
      </c>
      <c r="E48" s="96">
        <v>100.0</v>
      </c>
      <c r="F48" s="96">
        <v>740.0</v>
      </c>
      <c r="G48" s="96">
        <v>5.0</v>
      </c>
      <c r="H48" s="97">
        <v>500.0</v>
      </c>
      <c r="I48" s="98">
        <f t="shared" si="15"/>
        <v>5</v>
      </c>
      <c r="J48" s="99">
        <f t="shared" si="16"/>
        <v>3700</v>
      </c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</row>
    <row r="49">
      <c r="A49" s="15"/>
      <c r="B49" s="104" t="s">
        <v>88</v>
      </c>
      <c r="C49" s="105" t="s">
        <v>67</v>
      </c>
      <c r="D49" s="105" t="s">
        <v>186</v>
      </c>
      <c r="E49" s="106">
        <v>6.0</v>
      </c>
      <c r="F49" s="106">
        <v>880.0</v>
      </c>
      <c r="G49" s="106">
        <v>5.0</v>
      </c>
      <c r="H49" s="107">
        <v>200.0</v>
      </c>
      <c r="I49" s="108">
        <f t="shared" si="15"/>
        <v>34</v>
      </c>
      <c r="J49" s="109">
        <f t="shared" si="16"/>
        <v>29920</v>
      </c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</row>
    <row r="50">
      <c r="A50" s="15"/>
      <c r="B50" s="104" t="s">
        <v>88</v>
      </c>
      <c r="C50" s="105" t="s">
        <v>67</v>
      </c>
      <c r="D50" s="105" t="s">
        <v>187</v>
      </c>
      <c r="E50" s="106">
        <v>6.0</v>
      </c>
      <c r="F50" s="106">
        <v>500.0</v>
      </c>
      <c r="G50" s="106">
        <v>5.0</v>
      </c>
      <c r="H50" s="107">
        <v>200.0</v>
      </c>
      <c r="I50" s="108">
        <f t="shared" si="15"/>
        <v>34</v>
      </c>
      <c r="J50" s="109">
        <f t="shared" si="16"/>
        <v>17000</v>
      </c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</row>
    <row r="51">
      <c r="A51" s="15"/>
      <c r="B51" s="104" t="s">
        <v>88</v>
      </c>
      <c r="C51" s="105" t="s">
        <v>67</v>
      </c>
      <c r="D51" s="105" t="s">
        <v>188</v>
      </c>
      <c r="E51" s="106">
        <v>6.0</v>
      </c>
      <c r="F51" s="106">
        <v>500.0</v>
      </c>
      <c r="G51" s="106">
        <v>5.0</v>
      </c>
      <c r="H51" s="107">
        <v>200.0</v>
      </c>
      <c r="I51" s="108">
        <f t="shared" si="15"/>
        <v>34</v>
      </c>
      <c r="J51" s="109">
        <f t="shared" si="16"/>
        <v>17000</v>
      </c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</row>
    <row r="52">
      <c r="A52" s="15"/>
      <c r="B52" s="112" t="s">
        <v>88</v>
      </c>
      <c r="C52" s="113" t="s">
        <v>74</v>
      </c>
      <c r="D52" s="113" t="s">
        <v>189</v>
      </c>
      <c r="E52" s="114">
        <v>2.0</v>
      </c>
      <c r="F52" s="114">
        <v>1320.0</v>
      </c>
      <c r="G52" s="114">
        <v>20.0</v>
      </c>
      <c r="H52" s="115">
        <v>120.0</v>
      </c>
      <c r="I52" s="116">
        <f t="shared" si="15"/>
        <v>60</v>
      </c>
      <c r="J52" s="117">
        <f t="shared" si="16"/>
        <v>79200</v>
      </c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</row>
    <row r="53">
      <c r="A53" s="15"/>
      <c r="B53" s="112" t="s">
        <v>88</v>
      </c>
      <c r="C53" s="113" t="s">
        <v>74</v>
      </c>
      <c r="D53" s="113" t="s">
        <v>190</v>
      </c>
      <c r="E53" s="114">
        <v>2.0</v>
      </c>
      <c r="F53" s="114">
        <v>880.0</v>
      </c>
      <c r="G53" s="114">
        <v>20.0</v>
      </c>
      <c r="H53" s="115">
        <v>120.0</v>
      </c>
      <c r="I53" s="116">
        <f t="shared" si="15"/>
        <v>60</v>
      </c>
      <c r="J53" s="117">
        <f t="shared" si="16"/>
        <v>52800</v>
      </c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</row>
    <row r="54">
      <c r="A54" s="15"/>
      <c r="B54" s="112" t="s">
        <v>88</v>
      </c>
      <c r="C54" s="113" t="s">
        <v>74</v>
      </c>
      <c r="D54" s="113" t="s">
        <v>191</v>
      </c>
      <c r="E54" s="114">
        <v>2.0</v>
      </c>
      <c r="F54" s="114">
        <v>880.0</v>
      </c>
      <c r="G54" s="114">
        <v>20.0</v>
      </c>
      <c r="H54" s="115">
        <v>120.0</v>
      </c>
      <c r="I54" s="116">
        <f t="shared" si="15"/>
        <v>60</v>
      </c>
      <c r="J54" s="117">
        <f t="shared" si="16"/>
        <v>52800</v>
      </c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</row>
    <row r="55">
      <c r="A55" s="15"/>
      <c r="B55" s="120" t="s">
        <v>88</v>
      </c>
      <c r="C55" s="121" t="s">
        <v>80</v>
      </c>
      <c r="D55" s="122" t="s">
        <v>89</v>
      </c>
      <c r="E55" s="123">
        <v>100.0</v>
      </c>
      <c r="F55" s="123">
        <v>740.0</v>
      </c>
      <c r="G55" s="123">
        <v>5.0</v>
      </c>
      <c r="H55" s="124">
        <v>1000.0</v>
      </c>
      <c r="I55" s="125">
        <f t="shared" si="15"/>
        <v>10</v>
      </c>
      <c r="J55" s="126">
        <f t="shared" si="16"/>
        <v>7400</v>
      </c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</row>
    <row r="56">
      <c r="A56" s="15"/>
      <c r="B56" s="166" t="s">
        <v>88</v>
      </c>
      <c r="C56" s="167" t="s">
        <v>80</v>
      </c>
      <c r="D56" s="168" t="s">
        <v>93</v>
      </c>
      <c r="E56" s="169">
        <v>180.0</v>
      </c>
      <c r="F56" s="169">
        <v>1100.0</v>
      </c>
      <c r="G56" s="169">
        <v>5.0</v>
      </c>
      <c r="H56" s="170">
        <v>1800.0</v>
      </c>
      <c r="I56" s="171">
        <f t="shared" si="15"/>
        <v>10</v>
      </c>
      <c r="J56" s="172">
        <f t="shared" si="16"/>
        <v>11000</v>
      </c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</row>
    <row r="57">
      <c r="A57" s="15"/>
      <c r="B57" s="46" t="s">
        <v>99</v>
      </c>
      <c r="C57" s="47" t="s">
        <v>45</v>
      </c>
      <c r="D57" s="47" t="s">
        <v>192</v>
      </c>
      <c r="E57" s="48">
        <v>15.0</v>
      </c>
      <c r="F57" s="48">
        <v>500.0</v>
      </c>
      <c r="G57" s="48">
        <v>5.0</v>
      </c>
      <c r="H57" s="49">
        <v>80.0</v>
      </c>
      <c r="I57" s="50">
        <f t="shared" si="15"/>
        <v>6</v>
      </c>
      <c r="J57" s="51">
        <f t="shared" si="16"/>
        <v>3000</v>
      </c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</row>
    <row r="58">
      <c r="A58" s="15"/>
      <c r="B58" s="120" t="s">
        <v>99</v>
      </c>
      <c r="C58" s="121" t="s">
        <v>80</v>
      </c>
      <c r="D58" s="122" t="s">
        <v>100</v>
      </c>
      <c r="E58" s="123">
        <v>136.0</v>
      </c>
      <c r="F58" s="123">
        <v>2200.0</v>
      </c>
      <c r="G58" s="123">
        <v>5.0</v>
      </c>
      <c r="H58" s="124">
        <v>2250.0</v>
      </c>
      <c r="I58" s="125">
        <f t="shared" si="15"/>
        <v>17</v>
      </c>
      <c r="J58" s="126">
        <f t="shared" si="16"/>
        <v>37400</v>
      </c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</row>
    <row r="59">
      <c r="A59" s="15"/>
      <c r="B59" s="94" t="s">
        <v>99</v>
      </c>
      <c r="C59" s="95" t="s">
        <v>62</v>
      </c>
      <c r="D59" s="95" t="s">
        <v>193</v>
      </c>
      <c r="E59" s="96">
        <v>100.0</v>
      </c>
      <c r="F59" s="96">
        <v>2150.0</v>
      </c>
      <c r="G59" s="96">
        <v>5.0</v>
      </c>
      <c r="H59" s="97">
        <v>500.0</v>
      </c>
      <c r="I59" s="98">
        <f t="shared" si="15"/>
        <v>5</v>
      </c>
      <c r="J59" s="99">
        <f t="shared" si="16"/>
        <v>10750</v>
      </c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</row>
    <row r="60">
      <c r="A60" s="15"/>
      <c r="B60" s="94" t="s">
        <v>99</v>
      </c>
      <c r="C60" s="95" t="s">
        <v>62</v>
      </c>
      <c r="D60" s="95" t="s">
        <v>194</v>
      </c>
      <c r="E60" s="96">
        <v>100.0</v>
      </c>
      <c r="F60" s="96">
        <v>2200.0</v>
      </c>
      <c r="G60" s="96">
        <v>5.0</v>
      </c>
      <c r="H60" s="97">
        <v>500.0</v>
      </c>
      <c r="I60" s="98">
        <f t="shared" si="15"/>
        <v>5</v>
      </c>
      <c r="J60" s="99">
        <f t="shared" si="16"/>
        <v>11000</v>
      </c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</row>
    <row r="61">
      <c r="A61" s="15"/>
      <c r="B61" s="104" t="s">
        <v>99</v>
      </c>
      <c r="C61" s="105" t="s">
        <v>67</v>
      </c>
      <c r="D61" s="105" t="s">
        <v>195</v>
      </c>
      <c r="E61" s="106">
        <v>6.0</v>
      </c>
      <c r="F61" s="106">
        <v>880.0</v>
      </c>
      <c r="G61" s="106">
        <v>5.0</v>
      </c>
      <c r="H61" s="107">
        <v>200.0</v>
      </c>
      <c r="I61" s="108">
        <f t="shared" si="15"/>
        <v>34</v>
      </c>
      <c r="J61" s="109">
        <f t="shared" si="16"/>
        <v>29920</v>
      </c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</row>
    <row r="62">
      <c r="A62" s="15"/>
      <c r="B62" s="112" t="s">
        <v>99</v>
      </c>
      <c r="C62" s="113" t="s">
        <v>74</v>
      </c>
      <c r="D62" s="113" t="s">
        <v>196</v>
      </c>
      <c r="E62" s="114">
        <v>2.0</v>
      </c>
      <c r="F62" s="114">
        <v>1320.0</v>
      </c>
      <c r="G62" s="114">
        <v>20.0</v>
      </c>
      <c r="H62" s="115">
        <v>100.0</v>
      </c>
      <c r="I62" s="116">
        <f t="shared" si="15"/>
        <v>50</v>
      </c>
      <c r="J62" s="117">
        <f t="shared" si="16"/>
        <v>66000</v>
      </c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</row>
    <row r="63">
      <c r="A63" s="15"/>
      <c r="B63" s="112" t="s">
        <v>99</v>
      </c>
      <c r="C63" s="113" t="s">
        <v>74</v>
      </c>
      <c r="D63" s="113" t="s">
        <v>197</v>
      </c>
      <c r="E63" s="114">
        <v>2.0</v>
      </c>
      <c r="F63" s="114">
        <v>880.0</v>
      </c>
      <c r="G63" s="114">
        <v>20.0</v>
      </c>
      <c r="H63" s="115">
        <v>100.0</v>
      </c>
      <c r="I63" s="116">
        <f t="shared" si="15"/>
        <v>50</v>
      </c>
      <c r="J63" s="117">
        <f t="shared" si="16"/>
        <v>44000</v>
      </c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</row>
    <row r="64">
      <c r="A64" s="15"/>
      <c r="B64" s="112" t="s">
        <v>99</v>
      </c>
      <c r="C64" s="113" t="s">
        <v>74</v>
      </c>
      <c r="D64" s="113" t="s">
        <v>198</v>
      </c>
      <c r="E64" s="114">
        <v>2.0</v>
      </c>
      <c r="F64" s="114">
        <v>880.0</v>
      </c>
      <c r="G64" s="114">
        <v>20.0</v>
      </c>
      <c r="H64" s="115">
        <v>100.0</v>
      </c>
      <c r="I64" s="116">
        <f t="shared" si="15"/>
        <v>50</v>
      </c>
      <c r="J64" s="117">
        <f t="shared" si="16"/>
        <v>44000</v>
      </c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</row>
    <row r="65">
      <c r="A65" s="15"/>
      <c r="B65" s="120" t="s">
        <v>99</v>
      </c>
      <c r="C65" s="121" t="s">
        <v>80</v>
      </c>
      <c r="D65" s="122" t="s">
        <v>107</v>
      </c>
      <c r="E65" s="123">
        <v>150.0</v>
      </c>
      <c r="F65" s="123">
        <v>2000.0</v>
      </c>
      <c r="G65" s="123">
        <v>5.0</v>
      </c>
      <c r="H65" s="124">
        <v>1500.0</v>
      </c>
      <c r="I65" s="125">
        <f t="shared" si="15"/>
        <v>10</v>
      </c>
      <c r="J65" s="126">
        <f t="shared" si="16"/>
        <v>20000</v>
      </c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</row>
    <row r="66">
      <c r="A66" s="15"/>
      <c r="B66" s="211" t="s">
        <v>200</v>
      </c>
      <c r="C66" s="212"/>
      <c r="D66" s="212"/>
      <c r="E66" s="212"/>
      <c r="F66" s="212"/>
      <c r="G66" s="212"/>
      <c r="H66" s="212"/>
      <c r="I66" s="212"/>
      <c r="J66" s="213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</row>
    <row r="67">
      <c r="A67" s="15"/>
      <c r="B67" s="173" t="s">
        <v>164</v>
      </c>
      <c r="I67" s="173"/>
      <c r="J67" s="175" t="s">
        <v>442</v>
      </c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</row>
    <row r="68">
      <c r="A68" s="15"/>
      <c r="B68" s="15"/>
      <c r="C68" s="15"/>
      <c r="D68" s="15"/>
      <c r="E68" s="16"/>
      <c r="F68" s="16"/>
      <c r="G68" s="16"/>
      <c r="H68" s="16"/>
      <c r="I68" s="16"/>
      <c r="J68" s="16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</row>
    <row r="69">
      <c r="A69" s="15"/>
      <c r="B69" s="18" t="s">
        <v>208</v>
      </c>
      <c r="C69" s="19"/>
      <c r="D69" s="19"/>
      <c r="E69" s="19"/>
      <c r="F69" s="19"/>
      <c r="G69" s="19"/>
      <c r="H69" s="19"/>
      <c r="I69" s="19"/>
      <c r="J69" s="20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</row>
    <row r="70">
      <c r="A70" s="15"/>
      <c r="B70" s="21"/>
      <c r="C70" s="22"/>
      <c r="D70" s="22"/>
      <c r="E70" s="22"/>
      <c r="F70" s="22"/>
      <c r="G70" s="22"/>
      <c r="H70" s="22"/>
      <c r="I70" s="22"/>
      <c r="J70" s="23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</row>
    <row r="71">
      <c r="A71" s="15"/>
      <c r="B71" s="17"/>
      <c r="C71" s="17"/>
      <c r="D71" s="17"/>
      <c r="E71" s="24"/>
      <c r="F71" s="24"/>
      <c r="G71" s="24"/>
      <c r="H71" s="24"/>
      <c r="I71" s="24"/>
      <c r="J71" s="24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</row>
    <row r="72">
      <c r="A72" s="15"/>
      <c r="B72" s="25"/>
      <c r="C72" s="26"/>
      <c r="D72" s="26"/>
      <c r="E72" s="27"/>
      <c r="F72" s="27"/>
      <c r="G72" s="27"/>
      <c r="H72" s="28" t="s">
        <v>23</v>
      </c>
      <c r="I72" s="19"/>
      <c r="J72" s="20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</row>
    <row r="73">
      <c r="A73" s="15"/>
      <c r="B73" s="33" t="s">
        <v>213</v>
      </c>
      <c r="C73" s="34" t="s">
        <v>28</v>
      </c>
      <c r="D73" s="34" t="s">
        <v>29</v>
      </c>
      <c r="E73" s="35" t="s">
        <v>30</v>
      </c>
      <c r="F73" s="35" t="s">
        <v>31</v>
      </c>
      <c r="G73" s="35" t="s">
        <v>32</v>
      </c>
      <c r="H73" s="36" t="s">
        <v>33</v>
      </c>
      <c r="I73" s="35" t="s">
        <v>34</v>
      </c>
      <c r="J73" s="37" t="s">
        <v>35</v>
      </c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</row>
    <row r="74">
      <c r="A74" s="15"/>
      <c r="B74" s="154">
        <v>3.0</v>
      </c>
      <c r="C74" s="155" t="s">
        <v>443</v>
      </c>
      <c r="D74" s="155" t="s">
        <v>216</v>
      </c>
      <c r="E74" s="156">
        <v>8.0</v>
      </c>
      <c r="F74" s="156">
        <v>740.0</v>
      </c>
      <c r="G74" s="156">
        <v>5.0</v>
      </c>
      <c r="H74" s="157">
        <v>120.0</v>
      </c>
      <c r="I74" s="158">
        <f t="shared" ref="I74:I89" si="17">ROUNDUP(H74/E74)</f>
        <v>15</v>
      </c>
      <c r="J74" s="159">
        <f t="shared" ref="J74:J89" si="18">I74*F74</f>
        <v>11100</v>
      </c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</row>
    <row r="75">
      <c r="A75" s="15"/>
      <c r="B75" s="70">
        <v>7.0</v>
      </c>
      <c r="C75" s="71" t="s">
        <v>53</v>
      </c>
      <c r="D75" s="71" t="s">
        <v>218</v>
      </c>
      <c r="E75" s="72">
        <v>480.0</v>
      </c>
      <c r="F75" s="72">
        <v>1160.0</v>
      </c>
      <c r="G75" s="72">
        <v>5.0</v>
      </c>
      <c r="H75" s="223">
        <v>0.0</v>
      </c>
      <c r="I75" s="74">
        <f t="shared" si="17"/>
        <v>0</v>
      </c>
      <c r="J75" s="75">
        <f t="shared" si="18"/>
        <v>0</v>
      </c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</row>
    <row r="76">
      <c r="A76" s="15"/>
      <c r="B76" s="154">
        <v>8.0</v>
      </c>
      <c r="C76" s="155" t="s">
        <v>443</v>
      </c>
      <c r="D76" s="155" t="s">
        <v>221</v>
      </c>
      <c r="E76" s="156"/>
      <c r="F76" s="156"/>
      <c r="G76" s="156"/>
      <c r="H76" s="476"/>
      <c r="I76" s="158" t="str">
        <f t="shared" si="17"/>
        <v>#DIV/0!</v>
      </c>
      <c r="J76" s="159" t="str">
        <f t="shared" si="18"/>
        <v>#DIV/0!</v>
      </c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</row>
    <row r="77">
      <c r="A77" s="15"/>
      <c r="B77" s="154">
        <v>10.0</v>
      </c>
      <c r="C77" s="155" t="s">
        <v>443</v>
      </c>
      <c r="D77" s="155" t="s">
        <v>223</v>
      </c>
      <c r="E77" s="156"/>
      <c r="F77" s="156"/>
      <c r="G77" s="156"/>
      <c r="H77" s="157"/>
      <c r="I77" s="158" t="str">
        <f t="shared" si="17"/>
        <v>#DIV/0!</v>
      </c>
      <c r="J77" s="159" t="str">
        <f t="shared" si="18"/>
        <v>#DIV/0!</v>
      </c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</row>
    <row r="78">
      <c r="A78" s="15"/>
      <c r="B78" s="104">
        <v>11.0</v>
      </c>
      <c r="C78" s="105" t="s">
        <v>444</v>
      </c>
      <c r="D78" s="105" t="s">
        <v>225</v>
      </c>
      <c r="E78" s="106"/>
      <c r="F78" s="106"/>
      <c r="G78" s="106"/>
      <c r="H78" s="107"/>
      <c r="I78" s="108" t="str">
        <f t="shared" si="17"/>
        <v>#DIV/0!</v>
      </c>
      <c r="J78" s="109" t="str">
        <f t="shared" si="18"/>
        <v>#DIV/0!</v>
      </c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</row>
    <row r="79">
      <c r="A79" s="15"/>
      <c r="B79" s="104">
        <v>11.0</v>
      </c>
      <c r="C79" s="105" t="s">
        <v>444</v>
      </c>
      <c r="D79" s="105" t="s">
        <v>202</v>
      </c>
      <c r="E79" s="106"/>
      <c r="F79" s="106"/>
      <c r="G79" s="106"/>
      <c r="H79" s="107"/>
      <c r="I79" s="108" t="str">
        <f t="shared" si="17"/>
        <v>#DIV/0!</v>
      </c>
      <c r="J79" s="109" t="str">
        <f t="shared" si="18"/>
        <v>#DIV/0!</v>
      </c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</row>
    <row r="80">
      <c r="A80" s="15"/>
      <c r="B80" s="154">
        <v>13.0</v>
      </c>
      <c r="C80" s="155" t="s">
        <v>443</v>
      </c>
      <c r="D80" s="155" t="s">
        <v>230</v>
      </c>
      <c r="E80" s="156"/>
      <c r="F80" s="156"/>
      <c r="G80" s="156"/>
      <c r="H80" s="157"/>
      <c r="I80" s="158" t="str">
        <f t="shared" si="17"/>
        <v>#DIV/0!</v>
      </c>
      <c r="J80" s="159" t="str">
        <f t="shared" si="18"/>
        <v>#DIV/0!</v>
      </c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</row>
    <row r="81">
      <c r="A81" s="15"/>
      <c r="B81" s="104">
        <v>14.0</v>
      </c>
      <c r="C81" s="105" t="s">
        <v>444</v>
      </c>
      <c r="D81" s="105" t="s">
        <v>232</v>
      </c>
      <c r="E81" s="106"/>
      <c r="F81" s="106"/>
      <c r="G81" s="106"/>
      <c r="H81" s="107"/>
      <c r="I81" s="108" t="str">
        <f t="shared" si="17"/>
        <v>#DIV/0!</v>
      </c>
      <c r="J81" s="109" t="str">
        <f t="shared" si="18"/>
        <v>#DIV/0!</v>
      </c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</row>
    <row r="82">
      <c r="A82" s="15"/>
      <c r="B82" s="104">
        <v>14.0</v>
      </c>
      <c r="C82" s="105" t="s">
        <v>444</v>
      </c>
      <c r="D82" s="232" t="s">
        <v>234</v>
      </c>
      <c r="E82" s="106"/>
      <c r="F82" s="106"/>
      <c r="G82" s="106"/>
      <c r="H82" s="107"/>
      <c r="I82" s="108" t="str">
        <f t="shared" si="17"/>
        <v>#DIV/0!</v>
      </c>
      <c r="J82" s="109" t="str">
        <f t="shared" si="18"/>
        <v>#DIV/0!</v>
      </c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</row>
    <row r="83">
      <c r="A83" s="15"/>
      <c r="B83" s="104">
        <v>17.0</v>
      </c>
      <c r="C83" s="105" t="s">
        <v>444</v>
      </c>
      <c r="D83" s="232" t="s">
        <v>235</v>
      </c>
      <c r="E83" s="106"/>
      <c r="F83" s="106"/>
      <c r="G83" s="106"/>
      <c r="H83" s="107"/>
      <c r="I83" s="108" t="str">
        <f t="shared" si="17"/>
        <v>#DIV/0!</v>
      </c>
      <c r="J83" s="109" t="str">
        <f t="shared" si="18"/>
        <v>#DIV/0!</v>
      </c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</row>
    <row r="84">
      <c r="A84" s="15"/>
      <c r="B84" s="104">
        <v>17.0</v>
      </c>
      <c r="C84" s="105" t="s">
        <v>444</v>
      </c>
      <c r="D84" s="232" t="s">
        <v>204</v>
      </c>
      <c r="E84" s="106"/>
      <c r="F84" s="106"/>
      <c r="G84" s="106"/>
      <c r="H84" s="107"/>
      <c r="I84" s="108" t="str">
        <f t="shared" si="17"/>
        <v>#DIV/0!</v>
      </c>
      <c r="J84" s="109" t="str">
        <f t="shared" si="18"/>
        <v>#DIV/0!</v>
      </c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</row>
    <row r="85">
      <c r="A85" s="15"/>
      <c r="B85" s="154">
        <v>18.0</v>
      </c>
      <c r="C85" s="155" t="s">
        <v>443</v>
      </c>
      <c r="D85" s="233" t="s">
        <v>236</v>
      </c>
      <c r="E85" s="156"/>
      <c r="F85" s="156"/>
      <c r="G85" s="156"/>
      <c r="H85" s="157"/>
      <c r="I85" s="158" t="str">
        <f t="shared" si="17"/>
        <v>#DIV/0!</v>
      </c>
      <c r="J85" s="159" t="str">
        <f t="shared" si="18"/>
        <v>#DIV/0!</v>
      </c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</row>
    <row r="86">
      <c r="A86" s="15"/>
      <c r="B86" s="154">
        <v>20.0</v>
      </c>
      <c r="C86" s="155" t="s">
        <v>443</v>
      </c>
      <c r="D86" s="233" t="s">
        <v>237</v>
      </c>
      <c r="E86" s="156"/>
      <c r="F86" s="156"/>
      <c r="G86" s="156"/>
      <c r="H86" s="157"/>
      <c r="I86" s="158" t="str">
        <f t="shared" si="17"/>
        <v>#DIV/0!</v>
      </c>
      <c r="J86" s="159" t="str">
        <f t="shared" si="18"/>
        <v>#DIV/0!</v>
      </c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</row>
    <row r="87">
      <c r="A87" s="15"/>
      <c r="B87" s="154">
        <v>24.0</v>
      </c>
      <c r="C87" s="155" t="s">
        <v>443</v>
      </c>
      <c r="D87" s="233" t="s">
        <v>238</v>
      </c>
      <c r="E87" s="156"/>
      <c r="F87" s="156"/>
      <c r="G87" s="156"/>
      <c r="H87" s="157"/>
      <c r="I87" s="158" t="str">
        <f t="shared" si="17"/>
        <v>#DIV/0!</v>
      </c>
      <c r="J87" s="159" t="str">
        <f t="shared" si="18"/>
        <v>#DIV/0!</v>
      </c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</row>
    <row r="88">
      <c r="A88" s="15"/>
      <c r="B88" s="154">
        <v>29.0</v>
      </c>
      <c r="C88" s="155" t="s">
        <v>443</v>
      </c>
      <c r="D88" s="233" t="s">
        <v>239</v>
      </c>
      <c r="E88" s="156"/>
      <c r="F88" s="156"/>
      <c r="G88" s="156"/>
      <c r="H88" s="157"/>
      <c r="I88" s="158" t="str">
        <f t="shared" si="17"/>
        <v>#DIV/0!</v>
      </c>
      <c r="J88" s="159" t="str">
        <f t="shared" si="18"/>
        <v>#DIV/0!</v>
      </c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</row>
    <row r="89">
      <c r="A89" s="15"/>
      <c r="B89" s="234">
        <v>30.0</v>
      </c>
      <c r="C89" s="235" t="s">
        <v>443</v>
      </c>
      <c r="D89" s="236" t="s">
        <v>240</v>
      </c>
      <c r="E89" s="237"/>
      <c r="F89" s="237"/>
      <c r="G89" s="237"/>
      <c r="H89" s="238"/>
      <c r="I89" s="239" t="str">
        <f t="shared" si="17"/>
        <v>#DIV/0!</v>
      </c>
      <c r="J89" s="240" t="str">
        <f t="shared" si="18"/>
        <v>#DIV/0!</v>
      </c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</row>
    <row r="90">
      <c r="A90" s="15"/>
      <c r="B90" s="15"/>
      <c r="C90" s="15"/>
      <c r="D90" s="15"/>
      <c r="E90" s="16"/>
      <c r="F90" s="16"/>
      <c r="G90" s="16"/>
      <c r="H90" s="16"/>
      <c r="I90" s="16"/>
      <c r="J90" s="16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</row>
    <row r="91">
      <c r="A91" s="15"/>
      <c r="B91" s="15"/>
      <c r="C91" s="15"/>
      <c r="D91" s="15"/>
      <c r="E91" s="16"/>
      <c r="F91" s="16"/>
      <c r="G91" s="16"/>
      <c r="H91" s="16"/>
      <c r="I91" s="16"/>
      <c r="J91" s="16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</row>
    <row r="92">
      <c r="A92" s="15"/>
      <c r="B92" s="15"/>
      <c r="C92" s="15"/>
      <c r="D92" s="15"/>
      <c r="E92" s="16"/>
      <c r="F92" s="16"/>
      <c r="G92" s="16"/>
      <c r="H92" s="16"/>
      <c r="I92" s="16"/>
      <c r="J92" s="16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</row>
    <row r="93">
      <c r="A93" s="15"/>
      <c r="B93" s="15"/>
      <c r="C93" s="15"/>
      <c r="D93" s="15"/>
      <c r="E93" s="16"/>
      <c r="F93" s="16"/>
      <c r="G93" s="16"/>
      <c r="H93" s="16"/>
      <c r="I93" s="16"/>
      <c r="J93" s="16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</row>
    <row r="94">
      <c r="A94" s="15"/>
      <c r="B94" s="15"/>
      <c r="C94" s="15"/>
      <c r="D94" s="15"/>
      <c r="E94" s="16"/>
      <c r="F94" s="16"/>
      <c r="G94" s="16"/>
      <c r="H94" s="16"/>
      <c r="I94" s="16"/>
      <c r="J94" s="16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</row>
    <row r="95">
      <c r="A95" s="15"/>
      <c r="B95" s="15"/>
      <c r="C95" s="15"/>
      <c r="D95" s="15"/>
      <c r="E95" s="16"/>
      <c r="F95" s="16"/>
      <c r="G95" s="16"/>
      <c r="H95" s="16"/>
      <c r="I95" s="16"/>
      <c r="J95" s="16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</row>
    <row r="96">
      <c r="A96" s="15"/>
      <c r="B96" s="15"/>
      <c r="C96" s="15"/>
      <c r="D96" s="15"/>
      <c r="E96" s="16"/>
      <c r="F96" s="16"/>
      <c r="G96" s="16"/>
      <c r="H96" s="16"/>
      <c r="I96" s="16"/>
      <c r="J96" s="16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</row>
    <row r="97">
      <c r="A97" s="15"/>
      <c r="B97" s="15"/>
      <c r="C97" s="15"/>
      <c r="D97" s="15"/>
      <c r="E97" s="16"/>
      <c r="F97" s="16"/>
      <c r="G97" s="16"/>
      <c r="H97" s="16"/>
      <c r="I97" s="16"/>
      <c r="J97" s="16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</row>
  </sheetData>
  <mergeCells count="52">
    <mergeCell ref="B2:J3"/>
    <mergeCell ref="N2:AC3"/>
    <mergeCell ref="H5:J5"/>
    <mergeCell ref="N5:R5"/>
    <mergeCell ref="S5:Z5"/>
    <mergeCell ref="AA5:AC5"/>
    <mergeCell ref="S7:X7"/>
    <mergeCell ref="O8:O9"/>
    <mergeCell ref="P8:P9"/>
    <mergeCell ref="Q8:Q9"/>
    <mergeCell ref="R8:R9"/>
    <mergeCell ref="S8:X8"/>
    <mergeCell ref="S9:X9"/>
    <mergeCell ref="S10:X10"/>
    <mergeCell ref="Q15:Q16"/>
    <mergeCell ref="R15:R16"/>
    <mergeCell ref="Q17:Q18"/>
    <mergeCell ref="R17:R18"/>
    <mergeCell ref="Q19:Q20"/>
    <mergeCell ref="R19:R20"/>
    <mergeCell ref="N8:N9"/>
    <mergeCell ref="N11:N13"/>
    <mergeCell ref="O11:O13"/>
    <mergeCell ref="P11:P13"/>
    <mergeCell ref="Q11:Q13"/>
    <mergeCell ref="R11:R13"/>
    <mergeCell ref="N15:N16"/>
    <mergeCell ref="S18:X18"/>
    <mergeCell ref="S19:X19"/>
    <mergeCell ref="S20:X20"/>
    <mergeCell ref="N21:AC21"/>
    <mergeCell ref="N22:AA22"/>
    <mergeCell ref="N26:Y26"/>
    <mergeCell ref="S11:X11"/>
    <mergeCell ref="S12:X12"/>
    <mergeCell ref="S13:X13"/>
    <mergeCell ref="S14:X14"/>
    <mergeCell ref="S15:X15"/>
    <mergeCell ref="S16:X16"/>
    <mergeCell ref="S17:X17"/>
    <mergeCell ref="N19:N20"/>
    <mergeCell ref="B66:J66"/>
    <mergeCell ref="B67:H67"/>
    <mergeCell ref="B69:J70"/>
    <mergeCell ref="H72:J72"/>
    <mergeCell ref="O15:O16"/>
    <mergeCell ref="P15:P16"/>
    <mergeCell ref="N17:N18"/>
    <mergeCell ref="O17:O18"/>
    <mergeCell ref="P17:P18"/>
    <mergeCell ref="O19:O20"/>
    <mergeCell ref="P19:P20"/>
  </mergeCells>
  <hyperlinks>
    <hyperlink r:id="rId1" ref="O7"/>
    <hyperlink r:id="rId2" ref="S7"/>
    <hyperlink r:id="rId3" ref="O8"/>
    <hyperlink r:id="rId4" ref="S8"/>
    <hyperlink r:id="rId5" ref="S9"/>
    <hyperlink r:id="rId6" ref="O10"/>
    <hyperlink r:id="rId7" ref="S10"/>
    <hyperlink r:id="rId8" ref="O11"/>
    <hyperlink r:id="rId9" ref="S11"/>
    <hyperlink r:id="rId10" ref="S12"/>
    <hyperlink r:id="rId11" ref="S13"/>
    <hyperlink r:id="rId12" ref="O14"/>
    <hyperlink r:id="rId13" ref="S14"/>
    <hyperlink r:id="rId14" ref="O15"/>
    <hyperlink r:id="rId15" ref="S15"/>
    <hyperlink r:id="rId16" ref="D16"/>
    <hyperlink r:id="rId17" ref="S16"/>
    <hyperlink r:id="rId18" ref="O17"/>
    <hyperlink r:id="rId19" ref="S17"/>
    <hyperlink r:id="rId20" ref="S18"/>
    <hyperlink r:id="rId21" ref="O19"/>
    <hyperlink r:id="rId22" ref="S19"/>
    <hyperlink r:id="rId23" ref="S20"/>
    <hyperlink r:id="rId24" ref="D29"/>
    <hyperlink r:id="rId25" ref="D39"/>
    <hyperlink r:id="rId26" ref="D40"/>
    <hyperlink r:id="rId27" ref="D55"/>
    <hyperlink r:id="rId28" ref="D56"/>
    <hyperlink r:id="rId29" ref="D58"/>
    <hyperlink r:id="rId30" ref="D65"/>
  </hyperlinks>
  <printOptions horizontalCentered="1"/>
  <pageMargins bottom="0.75" footer="0.0" header="0.0" left="0.7" right="0.7" top="0.75"/>
  <pageSetup cellComments="atEnd" orientation="landscape" pageOrder="overThenDown"/>
  <drawing r:id="rId3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>
      <pane ySplit="4.0" topLeftCell="A5" activePane="bottomLeft" state="frozen"/>
      <selection activeCell="B6" sqref="B6" pane="bottomLeft"/>
    </sheetView>
  </sheetViews>
  <sheetFormatPr customHeight="1" defaultColWidth="11.22" defaultRowHeight="15.75"/>
  <cols>
    <col customWidth="1" min="1" max="1" width="27.89"/>
    <col customWidth="1" min="2" max="2" width="29.78"/>
    <col customWidth="1" min="3" max="9" width="7.33"/>
    <col customWidth="1" min="10" max="10" width="38.44"/>
    <col customWidth="1" min="11" max="11" width="10.0"/>
    <col customWidth="1" min="12" max="12" width="17.33"/>
  </cols>
  <sheetData>
    <row r="1">
      <c r="A1" s="477" t="s">
        <v>445</v>
      </c>
    </row>
    <row r="2">
      <c r="A2" s="478"/>
      <c r="B2" s="479" t="s">
        <v>446</v>
      </c>
      <c r="C2" s="480"/>
      <c r="D2" s="481"/>
      <c r="E2" s="480"/>
      <c r="F2" s="482"/>
      <c r="G2" s="483" t="s">
        <v>447</v>
      </c>
      <c r="H2" s="478"/>
      <c r="I2" s="478"/>
      <c r="J2" s="484"/>
      <c r="K2" s="485" t="s">
        <v>448</v>
      </c>
    </row>
    <row r="3">
      <c r="A3" s="478"/>
      <c r="B3" s="486"/>
      <c r="C3" s="478"/>
      <c r="D3" s="478"/>
      <c r="E3" s="478"/>
      <c r="F3" s="486"/>
      <c r="G3" s="486"/>
      <c r="H3" s="478"/>
      <c r="I3" s="478"/>
      <c r="J3" s="487"/>
    </row>
    <row r="4">
      <c r="A4" s="488" t="s">
        <v>449</v>
      </c>
      <c r="B4" s="489" t="s">
        <v>290</v>
      </c>
      <c r="C4" s="490" t="s">
        <v>375</v>
      </c>
      <c r="D4" s="490" t="s">
        <v>450</v>
      </c>
      <c r="E4" s="490" t="s">
        <v>451</v>
      </c>
      <c r="F4" s="491" t="s">
        <v>452</v>
      </c>
      <c r="G4" s="491" t="s">
        <v>453</v>
      </c>
      <c r="H4" s="490" t="s">
        <v>454</v>
      </c>
      <c r="I4" s="490" t="s">
        <v>455</v>
      </c>
      <c r="J4" s="492" t="s">
        <v>456</v>
      </c>
      <c r="K4" s="298" t="s">
        <v>457</v>
      </c>
      <c r="L4" s="493" t="s">
        <v>28</v>
      </c>
    </row>
    <row r="5">
      <c r="A5" s="494" t="s">
        <v>194</v>
      </c>
      <c r="B5" s="495" t="s">
        <v>458</v>
      </c>
      <c r="C5" s="496">
        <v>2000.0</v>
      </c>
      <c r="D5" s="497"/>
      <c r="E5" s="496">
        <v>1000.0</v>
      </c>
      <c r="F5" s="496"/>
      <c r="G5" s="496">
        <v>500.0</v>
      </c>
      <c r="H5" s="497"/>
      <c r="I5" s="497"/>
      <c r="J5" s="498"/>
      <c r="K5" s="499" t="s">
        <v>459</v>
      </c>
      <c r="L5" s="500" t="s">
        <v>460</v>
      </c>
    </row>
    <row r="6">
      <c r="A6" s="494" t="s">
        <v>461</v>
      </c>
      <c r="B6" s="495" t="s">
        <v>462</v>
      </c>
      <c r="C6" s="496">
        <v>2000.0</v>
      </c>
      <c r="D6" s="497"/>
      <c r="E6" s="497"/>
      <c r="F6" s="497"/>
      <c r="G6" s="497"/>
      <c r="H6" s="497"/>
      <c r="I6" s="497"/>
      <c r="J6" s="498"/>
      <c r="K6" s="499" t="s">
        <v>459</v>
      </c>
      <c r="L6" s="500" t="s">
        <v>460</v>
      </c>
    </row>
    <row r="7">
      <c r="A7" s="501" t="s">
        <v>325</v>
      </c>
      <c r="B7" s="502" t="s">
        <v>463</v>
      </c>
      <c r="C7" s="503">
        <v>4000.0</v>
      </c>
      <c r="D7" s="503">
        <v>3000.0</v>
      </c>
      <c r="E7" s="504"/>
      <c r="F7" s="503"/>
      <c r="G7" s="503"/>
      <c r="H7" s="503">
        <v>1000.0</v>
      </c>
      <c r="I7" s="504"/>
      <c r="J7" s="505"/>
      <c r="K7" s="506" t="s">
        <v>428</v>
      </c>
      <c r="L7" s="507" t="s">
        <v>460</v>
      </c>
      <c r="M7" s="508"/>
      <c r="N7" s="508"/>
      <c r="O7" s="508"/>
      <c r="P7" s="508"/>
      <c r="Q7" s="508"/>
      <c r="R7" s="508"/>
      <c r="S7" s="508"/>
      <c r="T7" s="508"/>
      <c r="U7" s="508"/>
      <c r="V7" s="508"/>
      <c r="W7" s="508"/>
      <c r="X7" s="508"/>
      <c r="Y7" s="508"/>
      <c r="Z7" s="508"/>
      <c r="AA7" s="508"/>
      <c r="AB7" s="508"/>
      <c r="AC7" s="508"/>
      <c r="AD7" s="508"/>
      <c r="AE7" s="508"/>
    </row>
    <row r="8">
      <c r="A8" s="494" t="s">
        <v>361</v>
      </c>
      <c r="B8" s="495" t="s">
        <v>464</v>
      </c>
      <c r="C8" s="497"/>
      <c r="D8" s="496">
        <v>2000.0</v>
      </c>
      <c r="E8" s="497"/>
      <c r="F8" s="496">
        <v>1000.0</v>
      </c>
      <c r="G8" s="497"/>
      <c r="H8" s="496"/>
      <c r="I8" s="496">
        <v>500.0</v>
      </c>
      <c r="J8" s="509"/>
      <c r="K8" s="499" t="s">
        <v>428</v>
      </c>
      <c r="L8" s="500" t="s">
        <v>465</v>
      </c>
    </row>
    <row r="9">
      <c r="A9" s="494" t="s">
        <v>466</v>
      </c>
      <c r="B9" s="495" t="s">
        <v>467</v>
      </c>
      <c r="C9" s="496">
        <v>1500.0</v>
      </c>
      <c r="D9" s="497"/>
      <c r="E9" s="497"/>
      <c r="F9" s="497"/>
      <c r="G9" s="497"/>
      <c r="H9" s="497"/>
      <c r="I9" s="497"/>
      <c r="J9" s="509" t="s">
        <v>468</v>
      </c>
      <c r="K9" s="499" t="s">
        <v>469</v>
      </c>
      <c r="L9" s="500" t="s">
        <v>470</v>
      </c>
    </row>
    <row r="10">
      <c r="A10" s="494" t="s">
        <v>471</v>
      </c>
      <c r="B10" s="495" t="s">
        <v>472</v>
      </c>
      <c r="C10" s="496">
        <v>2400.0</v>
      </c>
      <c r="D10" s="496">
        <v>1600.0</v>
      </c>
      <c r="E10" s="497"/>
      <c r="F10" s="496">
        <v>1000.0</v>
      </c>
      <c r="G10" s="497"/>
      <c r="H10" s="497"/>
      <c r="I10" s="496">
        <v>600.0</v>
      </c>
      <c r="J10" s="509" t="s">
        <v>473</v>
      </c>
      <c r="K10" s="499" t="s">
        <v>459</v>
      </c>
      <c r="L10" s="500" t="s">
        <v>460</v>
      </c>
    </row>
    <row r="11">
      <c r="A11" s="494" t="s">
        <v>474</v>
      </c>
      <c r="B11" s="495" t="s">
        <v>475</v>
      </c>
      <c r="C11" s="496">
        <v>500.0</v>
      </c>
      <c r="D11" s="497"/>
      <c r="E11" s="496"/>
      <c r="F11" s="496"/>
      <c r="G11" s="496"/>
      <c r="H11" s="497"/>
      <c r="I11" s="497"/>
      <c r="J11" s="510" t="s">
        <v>476</v>
      </c>
      <c r="K11" s="499" t="s">
        <v>469</v>
      </c>
      <c r="L11" s="500" t="s">
        <v>470</v>
      </c>
    </row>
    <row r="12">
      <c r="A12" s="494" t="s">
        <v>359</v>
      </c>
      <c r="B12" s="495" t="s">
        <v>477</v>
      </c>
      <c r="C12" s="497"/>
      <c r="D12" s="496">
        <v>30.0</v>
      </c>
      <c r="E12" s="497"/>
      <c r="F12" s="496">
        <v>15.0</v>
      </c>
      <c r="G12" s="497"/>
      <c r="H12" s="496">
        <v>7.0</v>
      </c>
      <c r="I12" s="497"/>
      <c r="J12" s="498"/>
      <c r="K12" s="499" t="s">
        <v>428</v>
      </c>
      <c r="L12" s="500" t="s">
        <v>465</v>
      </c>
    </row>
    <row r="13">
      <c r="A13" s="494" t="s">
        <v>478</v>
      </c>
      <c r="B13" s="495" t="s">
        <v>479</v>
      </c>
      <c r="C13" s="496">
        <v>2400.0</v>
      </c>
      <c r="D13" s="496">
        <v>1400.0</v>
      </c>
      <c r="E13" s="497"/>
      <c r="F13" s="496">
        <v>800.0</v>
      </c>
      <c r="G13" s="497"/>
      <c r="H13" s="496">
        <v>400.0</v>
      </c>
      <c r="I13" s="496">
        <v>200.0</v>
      </c>
      <c r="J13" s="511"/>
      <c r="K13" s="499" t="s">
        <v>459</v>
      </c>
      <c r="L13" s="500" t="s">
        <v>460</v>
      </c>
    </row>
    <row r="14">
      <c r="A14" s="494" t="s">
        <v>480</v>
      </c>
      <c r="B14" s="495" t="s">
        <v>481</v>
      </c>
      <c r="C14" s="496">
        <v>500.0</v>
      </c>
      <c r="D14" s="497"/>
      <c r="E14" s="496"/>
      <c r="F14" s="496"/>
      <c r="G14" s="496"/>
      <c r="H14" s="497"/>
      <c r="I14" s="497"/>
      <c r="J14" s="510" t="s">
        <v>476</v>
      </c>
      <c r="K14" s="499" t="s">
        <v>469</v>
      </c>
      <c r="L14" s="500" t="s">
        <v>470</v>
      </c>
    </row>
    <row r="15">
      <c r="A15" s="494" t="s">
        <v>178</v>
      </c>
      <c r="B15" s="495" t="s">
        <v>482</v>
      </c>
      <c r="C15" s="497"/>
      <c r="D15" s="496">
        <v>4200.0</v>
      </c>
      <c r="E15" s="497"/>
      <c r="F15" s="496">
        <v>2100.0</v>
      </c>
      <c r="G15" s="497"/>
      <c r="H15" s="496">
        <v>1100.0</v>
      </c>
      <c r="I15" s="496">
        <v>550.0</v>
      </c>
      <c r="J15" s="511"/>
      <c r="K15" s="499" t="s">
        <v>428</v>
      </c>
      <c r="L15" s="500" t="s">
        <v>465</v>
      </c>
    </row>
    <row r="16">
      <c r="A16" s="501" t="s">
        <v>483</v>
      </c>
      <c r="B16" s="502" t="s">
        <v>484</v>
      </c>
      <c r="C16" s="504"/>
      <c r="D16" s="504"/>
      <c r="E16" s="504"/>
      <c r="F16" s="504"/>
      <c r="G16" s="504"/>
      <c r="H16" s="504"/>
      <c r="I16" s="503">
        <v>1000.0</v>
      </c>
      <c r="J16" s="512" t="s">
        <v>485</v>
      </c>
      <c r="K16" s="506" t="s">
        <v>428</v>
      </c>
      <c r="L16" s="507" t="s">
        <v>460</v>
      </c>
      <c r="M16" s="508"/>
      <c r="N16" s="508"/>
      <c r="O16" s="508"/>
      <c r="P16" s="508"/>
      <c r="Q16" s="508"/>
      <c r="R16" s="508"/>
      <c r="S16" s="508"/>
      <c r="T16" s="508"/>
      <c r="U16" s="508"/>
      <c r="V16" s="508"/>
      <c r="W16" s="508"/>
      <c r="X16" s="508"/>
      <c r="Y16" s="508"/>
      <c r="Z16" s="508"/>
      <c r="AA16" s="508"/>
      <c r="AB16" s="508"/>
      <c r="AC16" s="508"/>
      <c r="AD16" s="508"/>
      <c r="AE16" s="508"/>
    </row>
    <row r="17">
      <c r="A17" s="494" t="s">
        <v>409</v>
      </c>
      <c r="B17" s="495" t="s">
        <v>486</v>
      </c>
      <c r="C17" s="497"/>
      <c r="D17" s="497"/>
      <c r="E17" s="497"/>
      <c r="F17" s="497"/>
      <c r="G17" s="497"/>
      <c r="H17" s="497"/>
      <c r="I17" s="496">
        <v>4000.0</v>
      </c>
      <c r="J17" s="511"/>
      <c r="K17" s="499" t="s">
        <v>428</v>
      </c>
      <c r="L17" s="500" t="s">
        <v>465</v>
      </c>
    </row>
    <row r="18">
      <c r="A18" s="494" t="s">
        <v>73</v>
      </c>
      <c r="B18" s="495" t="s">
        <v>487</v>
      </c>
      <c r="C18" s="497"/>
      <c r="D18" s="497"/>
      <c r="E18" s="497"/>
      <c r="F18" s="497"/>
      <c r="G18" s="497"/>
      <c r="H18" s="497"/>
      <c r="I18" s="496">
        <v>1500.0</v>
      </c>
      <c r="J18" s="511"/>
      <c r="K18" s="499" t="s">
        <v>459</v>
      </c>
      <c r="L18" s="500" t="s">
        <v>460</v>
      </c>
      <c r="M18" s="513"/>
      <c r="N18" s="513"/>
      <c r="O18" s="513"/>
      <c r="P18" s="513"/>
      <c r="Q18" s="513"/>
      <c r="R18" s="513"/>
      <c r="S18" s="513"/>
      <c r="T18" s="513"/>
      <c r="U18" s="513"/>
      <c r="V18" s="513"/>
      <c r="W18" s="513"/>
      <c r="X18" s="513"/>
      <c r="Y18" s="513"/>
      <c r="Z18" s="513"/>
      <c r="AA18" s="513"/>
      <c r="AB18" s="513"/>
      <c r="AC18" s="513"/>
      <c r="AD18" s="513"/>
      <c r="AE18" s="513"/>
    </row>
    <row r="19">
      <c r="A19" s="494" t="s">
        <v>488</v>
      </c>
      <c r="B19" s="495" t="s">
        <v>489</v>
      </c>
      <c r="C19" s="497"/>
      <c r="D19" s="497"/>
      <c r="E19" s="497"/>
      <c r="F19" s="497"/>
      <c r="G19" s="497"/>
      <c r="H19" s="497"/>
      <c r="I19" s="496">
        <v>800.0</v>
      </c>
      <c r="J19" s="511"/>
      <c r="K19" s="499" t="s">
        <v>459</v>
      </c>
      <c r="L19" s="500" t="s">
        <v>460</v>
      </c>
    </row>
    <row r="20">
      <c r="A20" s="494" t="s">
        <v>172</v>
      </c>
      <c r="B20" s="495" t="s">
        <v>490</v>
      </c>
      <c r="C20" s="497"/>
      <c r="D20" s="497"/>
      <c r="E20" s="497"/>
      <c r="F20" s="496">
        <v>6000.0</v>
      </c>
      <c r="G20" s="497"/>
      <c r="H20" s="497"/>
      <c r="I20" s="496">
        <v>1500.0</v>
      </c>
      <c r="J20" s="509" t="s">
        <v>491</v>
      </c>
      <c r="K20" s="499" t="s">
        <v>428</v>
      </c>
      <c r="L20" s="500" t="s">
        <v>465</v>
      </c>
    </row>
    <row r="21">
      <c r="A21" s="514" t="s">
        <v>390</v>
      </c>
      <c r="B21" s="515" t="s">
        <v>492</v>
      </c>
      <c r="C21" s="516"/>
      <c r="D21" s="516"/>
      <c r="E21" s="516"/>
      <c r="F21" s="517">
        <v>500.0</v>
      </c>
      <c r="G21" s="516"/>
      <c r="H21" s="517">
        <v>250.0</v>
      </c>
      <c r="I21" s="516"/>
      <c r="J21" s="518" t="s">
        <v>493</v>
      </c>
      <c r="K21" s="519" t="s">
        <v>428</v>
      </c>
      <c r="L21" s="520" t="s">
        <v>494</v>
      </c>
      <c r="M21" s="521"/>
      <c r="N21" s="521"/>
      <c r="O21" s="521"/>
      <c r="P21" s="521"/>
      <c r="Q21" s="521"/>
      <c r="R21" s="521"/>
      <c r="S21" s="521"/>
      <c r="T21" s="521"/>
      <c r="U21" s="521"/>
      <c r="V21" s="521"/>
      <c r="W21" s="521"/>
      <c r="X21" s="521"/>
      <c r="Y21" s="521"/>
      <c r="Z21" s="521"/>
      <c r="AA21" s="521"/>
      <c r="AB21" s="521"/>
      <c r="AC21" s="521"/>
      <c r="AD21" s="521"/>
      <c r="AE21" s="521"/>
    </row>
    <row r="22">
      <c r="A22" s="514" t="s">
        <v>392</v>
      </c>
      <c r="B22" s="515" t="s">
        <v>495</v>
      </c>
      <c r="C22" s="516"/>
      <c r="D22" s="516"/>
      <c r="E22" s="516"/>
      <c r="F22" s="517">
        <v>24000.0</v>
      </c>
      <c r="G22" s="516"/>
      <c r="H22" s="516"/>
      <c r="I22" s="517">
        <v>12000.0</v>
      </c>
      <c r="J22" s="518" t="s">
        <v>496</v>
      </c>
      <c r="K22" s="519" t="s">
        <v>428</v>
      </c>
      <c r="L22" s="520" t="s">
        <v>465</v>
      </c>
      <c r="M22" s="521"/>
      <c r="N22" s="521"/>
      <c r="O22" s="521"/>
      <c r="P22" s="521"/>
      <c r="Q22" s="521"/>
      <c r="R22" s="521"/>
      <c r="S22" s="521"/>
      <c r="T22" s="521"/>
      <c r="U22" s="521"/>
      <c r="V22" s="521"/>
      <c r="W22" s="521"/>
      <c r="X22" s="521"/>
      <c r="Y22" s="521"/>
      <c r="Z22" s="521"/>
      <c r="AA22" s="521"/>
      <c r="AB22" s="521"/>
      <c r="AC22" s="521"/>
      <c r="AD22" s="521"/>
      <c r="AE22" s="521"/>
    </row>
    <row r="23">
      <c r="A23" s="514" t="s">
        <v>497</v>
      </c>
      <c r="B23" s="515" t="s">
        <v>498</v>
      </c>
      <c r="C23" s="516"/>
      <c r="D23" s="516"/>
      <c r="E23" s="516"/>
      <c r="F23" s="517">
        <v>1800.0</v>
      </c>
      <c r="G23" s="516"/>
      <c r="H23" s="516"/>
      <c r="I23" s="517">
        <v>900.0</v>
      </c>
      <c r="J23" s="522"/>
      <c r="K23" s="519" t="s">
        <v>428</v>
      </c>
      <c r="L23" s="520" t="s">
        <v>494</v>
      </c>
      <c r="M23" s="521"/>
      <c r="N23" s="521"/>
      <c r="O23" s="521"/>
      <c r="P23" s="521"/>
      <c r="Q23" s="521"/>
      <c r="R23" s="521"/>
      <c r="S23" s="521"/>
      <c r="T23" s="521"/>
      <c r="U23" s="521"/>
      <c r="V23" s="521"/>
      <c r="W23" s="521"/>
      <c r="X23" s="521"/>
      <c r="Y23" s="521"/>
      <c r="Z23" s="521"/>
      <c r="AA23" s="521"/>
      <c r="AB23" s="521"/>
      <c r="AC23" s="521"/>
      <c r="AD23" s="521"/>
      <c r="AE23" s="521"/>
    </row>
    <row r="24">
      <c r="A24" s="514" t="s">
        <v>499</v>
      </c>
      <c r="B24" s="515" t="s">
        <v>500</v>
      </c>
      <c r="C24" s="517"/>
      <c r="D24" s="516"/>
      <c r="E24" s="517"/>
      <c r="F24" s="517">
        <v>11000.0</v>
      </c>
      <c r="G24" s="517"/>
      <c r="H24" s="516"/>
      <c r="I24" s="517">
        <v>5500.0</v>
      </c>
      <c r="J24" s="522"/>
      <c r="K24" s="519" t="s">
        <v>428</v>
      </c>
      <c r="L24" s="520" t="s">
        <v>494</v>
      </c>
      <c r="M24" s="521"/>
      <c r="N24" s="521"/>
      <c r="O24" s="521"/>
      <c r="P24" s="521"/>
      <c r="Q24" s="521"/>
      <c r="R24" s="521"/>
      <c r="S24" s="521"/>
      <c r="T24" s="521"/>
      <c r="U24" s="521"/>
      <c r="V24" s="521"/>
      <c r="W24" s="521"/>
      <c r="X24" s="521"/>
      <c r="Y24" s="521"/>
      <c r="Z24" s="521"/>
      <c r="AA24" s="521"/>
      <c r="AB24" s="521"/>
      <c r="AC24" s="521"/>
      <c r="AD24" s="521"/>
      <c r="AE24" s="521"/>
    </row>
    <row r="25">
      <c r="A25" s="523" t="s">
        <v>315</v>
      </c>
      <c r="B25" s="524" t="s">
        <v>501</v>
      </c>
      <c r="C25" s="525"/>
      <c r="D25" s="526">
        <v>110000.0</v>
      </c>
      <c r="E25" s="525"/>
      <c r="F25" s="526">
        <v>55000.0</v>
      </c>
      <c r="G25" s="525"/>
      <c r="H25" s="526">
        <v>27500.0</v>
      </c>
      <c r="I25" s="525"/>
      <c r="J25" s="527" t="s">
        <v>502</v>
      </c>
      <c r="K25" s="528" t="s">
        <v>428</v>
      </c>
      <c r="L25" s="529" t="s">
        <v>503</v>
      </c>
      <c r="M25" s="521"/>
      <c r="N25" s="521"/>
      <c r="O25" s="521"/>
      <c r="P25" s="521"/>
      <c r="Q25" s="521"/>
      <c r="R25" s="521"/>
      <c r="S25" s="521"/>
      <c r="T25" s="521"/>
      <c r="U25" s="521"/>
      <c r="V25" s="521"/>
      <c r="W25" s="521"/>
      <c r="X25" s="521"/>
      <c r="Y25" s="521"/>
      <c r="Z25" s="521"/>
      <c r="AA25" s="521"/>
      <c r="AB25" s="521"/>
      <c r="AC25" s="521"/>
      <c r="AD25" s="521"/>
      <c r="AE25" s="521"/>
    </row>
    <row r="26">
      <c r="A26" s="514" t="s">
        <v>218</v>
      </c>
      <c r="B26" s="515" t="s">
        <v>504</v>
      </c>
      <c r="C26" s="516"/>
      <c r="D26" s="517">
        <v>14000.0</v>
      </c>
      <c r="E26" s="516"/>
      <c r="F26" s="516"/>
      <c r="G26" s="516"/>
      <c r="H26" s="516"/>
      <c r="I26" s="516"/>
      <c r="J26" s="518" t="s">
        <v>502</v>
      </c>
      <c r="K26" s="519" t="s">
        <v>428</v>
      </c>
      <c r="L26" s="520" t="s">
        <v>465</v>
      </c>
      <c r="M26" s="521"/>
      <c r="N26" s="521"/>
      <c r="O26" s="521"/>
      <c r="P26" s="521"/>
      <c r="Q26" s="521"/>
      <c r="R26" s="521"/>
      <c r="S26" s="521"/>
      <c r="T26" s="521"/>
      <c r="U26" s="521"/>
      <c r="V26" s="521"/>
      <c r="W26" s="521"/>
      <c r="X26" s="521"/>
      <c r="Y26" s="521"/>
      <c r="Z26" s="521"/>
      <c r="AA26" s="521"/>
      <c r="AB26" s="521"/>
      <c r="AC26" s="521"/>
      <c r="AD26" s="521"/>
      <c r="AE26" s="521"/>
    </row>
    <row r="27">
      <c r="A27" s="523" t="s">
        <v>415</v>
      </c>
      <c r="B27" s="524" t="s">
        <v>505</v>
      </c>
      <c r="C27" s="526"/>
      <c r="D27" s="526">
        <v>260000.0</v>
      </c>
      <c r="E27" s="525"/>
      <c r="F27" s="525"/>
      <c r="G27" s="525"/>
      <c r="H27" s="525"/>
      <c r="I27" s="526">
        <v>35000.0</v>
      </c>
      <c r="J27" s="527" t="s">
        <v>506</v>
      </c>
      <c r="K27" s="528" t="s">
        <v>428</v>
      </c>
      <c r="L27" s="529" t="s">
        <v>470</v>
      </c>
      <c r="M27" s="508"/>
      <c r="N27" s="508"/>
      <c r="O27" s="508"/>
      <c r="P27" s="508"/>
      <c r="Q27" s="508"/>
      <c r="R27" s="508"/>
      <c r="S27" s="508"/>
      <c r="T27" s="508"/>
      <c r="U27" s="508"/>
      <c r="V27" s="508"/>
      <c r="W27" s="508"/>
      <c r="X27" s="508"/>
      <c r="Y27" s="508"/>
      <c r="Z27" s="508"/>
      <c r="AA27" s="508"/>
      <c r="AB27" s="508"/>
      <c r="AC27" s="508"/>
      <c r="AD27" s="508"/>
      <c r="AE27" s="508"/>
    </row>
    <row r="28">
      <c r="A28" s="523" t="s">
        <v>507</v>
      </c>
      <c r="B28" s="524" t="s">
        <v>508</v>
      </c>
      <c r="C28" s="526">
        <v>6.0</v>
      </c>
      <c r="D28" s="525"/>
      <c r="E28" s="525"/>
      <c r="F28" s="525"/>
      <c r="G28" s="525"/>
      <c r="H28" s="525"/>
      <c r="I28" s="525"/>
      <c r="J28" s="530"/>
      <c r="K28" s="528" t="s">
        <v>469</v>
      </c>
      <c r="L28" s="529" t="s">
        <v>465</v>
      </c>
      <c r="M28" s="508"/>
      <c r="N28" s="508"/>
      <c r="O28" s="508"/>
      <c r="P28" s="508"/>
      <c r="Q28" s="508"/>
      <c r="R28" s="508"/>
      <c r="S28" s="508"/>
      <c r="T28" s="508"/>
      <c r="U28" s="508"/>
      <c r="V28" s="508"/>
      <c r="W28" s="508"/>
      <c r="X28" s="508"/>
      <c r="Y28" s="508"/>
      <c r="Z28" s="508"/>
      <c r="AA28" s="508"/>
      <c r="AB28" s="508"/>
      <c r="AC28" s="508"/>
      <c r="AD28" s="508"/>
      <c r="AE28" s="508"/>
    </row>
    <row r="29">
      <c r="A29" s="514" t="s">
        <v>399</v>
      </c>
      <c r="B29" s="515" t="s">
        <v>509</v>
      </c>
      <c r="C29" s="516"/>
      <c r="D29" s="517">
        <v>68000.0</v>
      </c>
      <c r="E29" s="516"/>
      <c r="F29" s="517">
        <v>34000.0</v>
      </c>
      <c r="G29" s="516"/>
      <c r="H29" s="517">
        <v>17000.0</v>
      </c>
      <c r="I29" s="517">
        <v>2000.0</v>
      </c>
      <c r="J29" s="518" t="s">
        <v>510</v>
      </c>
      <c r="K29" s="519" t="s">
        <v>428</v>
      </c>
      <c r="L29" s="520" t="s">
        <v>465</v>
      </c>
    </row>
    <row r="30">
      <c r="A30" s="523" t="s">
        <v>511</v>
      </c>
      <c r="B30" s="524" t="s">
        <v>512</v>
      </c>
      <c r="C30" s="526">
        <v>1500.0</v>
      </c>
      <c r="D30" s="525"/>
      <c r="E30" s="525"/>
      <c r="F30" s="525"/>
      <c r="G30" s="525"/>
      <c r="H30" s="525"/>
      <c r="I30" s="525"/>
      <c r="J30" s="527" t="s">
        <v>513</v>
      </c>
      <c r="K30" s="528" t="s">
        <v>469</v>
      </c>
      <c r="L30" s="529" t="s">
        <v>503</v>
      </c>
      <c r="M30" s="508"/>
      <c r="N30" s="508"/>
      <c r="O30" s="508"/>
      <c r="P30" s="508"/>
      <c r="Q30" s="508"/>
      <c r="R30" s="508"/>
      <c r="S30" s="508"/>
      <c r="T30" s="508"/>
      <c r="U30" s="508"/>
      <c r="V30" s="508"/>
      <c r="W30" s="508"/>
      <c r="X30" s="508"/>
      <c r="Y30" s="508"/>
      <c r="Z30" s="508"/>
      <c r="AA30" s="508"/>
      <c r="AB30" s="508"/>
      <c r="AC30" s="508"/>
      <c r="AD30" s="508"/>
      <c r="AE30" s="508"/>
    </row>
    <row r="31">
      <c r="A31" s="523" t="s">
        <v>514</v>
      </c>
      <c r="B31" s="524" t="s">
        <v>515</v>
      </c>
      <c r="C31" s="526"/>
      <c r="D31" s="526"/>
      <c r="E31" s="525"/>
      <c r="F31" s="526">
        <v>500.0</v>
      </c>
      <c r="G31" s="525"/>
      <c r="H31" s="526">
        <v>300.0</v>
      </c>
      <c r="I31" s="525"/>
      <c r="J31" s="527" t="s">
        <v>516</v>
      </c>
      <c r="K31" s="528" t="s">
        <v>428</v>
      </c>
      <c r="L31" s="529" t="s">
        <v>494</v>
      </c>
      <c r="M31" s="521"/>
      <c r="N31" s="521"/>
      <c r="O31" s="521"/>
      <c r="P31" s="521"/>
      <c r="Q31" s="521"/>
      <c r="R31" s="521"/>
      <c r="S31" s="521"/>
      <c r="T31" s="521"/>
      <c r="U31" s="521"/>
      <c r="V31" s="521"/>
      <c r="W31" s="521"/>
      <c r="X31" s="521"/>
      <c r="Y31" s="521"/>
      <c r="Z31" s="521"/>
      <c r="AA31" s="521"/>
      <c r="AB31" s="521"/>
      <c r="AC31" s="521"/>
      <c r="AD31" s="521"/>
      <c r="AE31" s="521"/>
    </row>
    <row r="32">
      <c r="A32" s="523" t="s">
        <v>351</v>
      </c>
      <c r="B32" s="524" t="s">
        <v>517</v>
      </c>
      <c r="C32" s="526">
        <v>2600.0</v>
      </c>
      <c r="D32" s="526">
        <v>2000.0</v>
      </c>
      <c r="E32" s="525"/>
      <c r="F32" s="526">
        <v>1200.0</v>
      </c>
      <c r="G32" s="525"/>
      <c r="H32" s="526">
        <v>600.0</v>
      </c>
      <c r="I32" s="525"/>
      <c r="J32" s="531" t="s">
        <v>518</v>
      </c>
      <c r="K32" s="528" t="s">
        <v>428</v>
      </c>
      <c r="L32" s="529" t="s">
        <v>460</v>
      </c>
      <c r="M32" s="521"/>
      <c r="N32" s="521"/>
      <c r="O32" s="521"/>
      <c r="P32" s="521"/>
      <c r="Q32" s="521"/>
      <c r="R32" s="521"/>
      <c r="S32" s="521"/>
      <c r="T32" s="521"/>
      <c r="U32" s="521"/>
      <c r="V32" s="521"/>
      <c r="W32" s="521"/>
      <c r="X32" s="521"/>
      <c r="Y32" s="521"/>
      <c r="Z32" s="521"/>
      <c r="AA32" s="521"/>
      <c r="AB32" s="521"/>
      <c r="AC32" s="521"/>
      <c r="AD32" s="521"/>
      <c r="AE32" s="521"/>
    </row>
    <row r="33">
      <c r="A33" s="514" t="s">
        <v>179</v>
      </c>
      <c r="B33" s="515" t="s">
        <v>519</v>
      </c>
      <c r="C33" s="516"/>
      <c r="D33" s="516"/>
      <c r="E33" s="516"/>
      <c r="F33" s="517">
        <v>1000.0</v>
      </c>
      <c r="G33" s="516"/>
      <c r="H33" s="517">
        <v>600.0</v>
      </c>
      <c r="I33" s="517">
        <v>200.0</v>
      </c>
      <c r="J33" s="532" t="s">
        <v>520</v>
      </c>
      <c r="K33" s="519" t="s">
        <v>428</v>
      </c>
      <c r="L33" s="520" t="s">
        <v>460</v>
      </c>
      <c r="M33" s="521"/>
      <c r="N33" s="521"/>
      <c r="O33" s="521"/>
      <c r="P33" s="521"/>
      <c r="Q33" s="521"/>
      <c r="R33" s="521"/>
      <c r="S33" s="521"/>
      <c r="T33" s="521"/>
      <c r="U33" s="521"/>
      <c r="V33" s="521"/>
      <c r="W33" s="521"/>
      <c r="X33" s="521"/>
      <c r="Y33" s="521"/>
      <c r="Z33" s="521"/>
      <c r="AA33" s="521"/>
      <c r="AB33" s="521"/>
      <c r="AC33" s="521"/>
      <c r="AD33" s="521"/>
      <c r="AE33" s="521"/>
    </row>
    <row r="34">
      <c r="A34" s="514" t="s">
        <v>422</v>
      </c>
      <c r="B34" s="515" t="s">
        <v>521</v>
      </c>
      <c r="C34" s="516"/>
      <c r="D34" s="517">
        <v>60000.0</v>
      </c>
      <c r="E34" s="516"/>
      <c r="F34" s="517">
        <v>30000.0</v>
      </c>
      <c r="G34" s="516"/>
      <c r="H34" s="517">
        <v>15000.0</v>
      </c>
      <c r="I34" s="516"/>
      <c r="J34" s="533"/>
      <c r="K34" s="519" t="s">
        <v>428</v>
      </c>
      <c r="L34" s="520" t="s">
        <v>494</v>
      </c>
      <c r="M34" s="521"/>
      <c r="N34" s="521"/>
      <c r="O34" s="521"/>
      <c r="P34" s="521"/>
      <c r="Q34" s="521"/>
      <c r="R34" s="521"/>
      <c r="S34" s="521"/>
      <c r="T34" s="521"/>
      <c r="U34" s="521"/>
      <c r="V34" s="521"/>
      <c r="W34" s="521"/>
      <c r="X34" s="521"/>
      <c r="Y34" s="521"/>
      <c r="Z34" s="521"/>
      <c r="AA34" s="521"/>
      <c r="AB34" s="521"/>
      <c r="AC34" s="521"/>
      <c r="AD34" s="521"/>
      <c r="AE34" s="521"/>
    </row>
    <row r="35">
      <c r="A35" s="523" t="s">
        <v>522</v>
      </c>
      <c r="B35" s="524" t="s">
        <v>523</v>
      </c>
      <c r="C35" s="526" t="s">
        <v>524</v>
      </c>
      <c r="D35" s="526"/>
      <c r="E35" s="525"/>
      <c r="F35" s="525"/>
      <c r="G35" s="525"/>
      <c r="H35" s="526"/>
      <c r="I35" s="525"/>
      <c r="J35" s="531" t="s">
        <v>525</v>
      </c>
      <c r="K35" s="528" t="s">
        <v>428</v>
      </c>
      <c r="L35" s="529" t="s">
        <v>465</v>
      </c>
      <c r="M35" s="521"/>
      <c r="N35" s="521"/>
      <c r="O35" s="521"/>
      <c r="P35" s="521"/>
      <c r="Q35" s="521"/>
      <c r="R35" s="521"/>
      <c r="S35" s="521"/>
      <c r="T35" s="521"/>
      <c r="U35" s="521"/>
      <c r="V35" s="521"/>
      <c r="W35" s="521"/>
      <c r="X35" s="521"/>
      <c r="Y35" s="521"/>
      <c r="Z35" s="521"/>
      <c r="AA35" s="521"/>
      <c r="AB35" s="521"/>
      <c r="AC35" s="521"/>
      <c r="AD35" s="521"/>
      <c r="AE35" s="521"/>
    </row>
    <row r="36">
      <c r="A36" s="534" t="s">
        <v>321</v>
      </c>
      <c r="B36" s="515" t="s">
        <v>526</v>
      </c>
      <c r="C36" s="517"/>
      <c r="D36" s="517">
        <v>3000.0</v>
      </c>
      <c r="E36" s="516"/>
      <c r="F36" s="516"/>
      <c r="G36" s="516"/>
      <c r="H36" s="517"/>
      <c r="I36" s="517">
        <v>1500.0</v>
      </c>
      <c r="J36" s="532"/>
      <c r="K36" s="519" t="s">
        <v>428</v>
      </c>
      <c r="L36" s="520" t="s">
        <v>465</v>
      </c>
      <c r="M36" s="513"/>
      <c r="N36" s="513"/>
      <c r="O36" s="513"/>
      <c r="P36" s="513"/>
      <c r="Q36" s="513"/>
      <c r="R36" s="513"/>
      <c r="S36" s="513"/>
      <c r="T36" s="513"/>
      <c r="U36" s="513"/>
      <c r="V36" s="513"/>
      <c r="W36" s="513"/>
      <c r="X36" s="513"/>
      <c r="Y36" s="513"/>
      <c r="Z36" s="513"/>
      <c r="AA36" s="513"/>
      <c r="AB36" s="513"/>
      <c r="AC36" s="513"/>
      <c r="AD36" s="513"/>
      <c r="AE36" s="513"/>
    </row>
    <row r="37">
      <c r="A37" s="535" t="s">
        <v>527</v>
      </c>
      <c r="B37" s="536" t="s">
        <v>528</v>
      </c>
      <c r="C37" s="537"/>
      <c r="D37" s="538"/>
      <c r="E37" s="537"/>
      <c r="F37" s="537"/>
      <c r="G37" s="537"/>
      <c r="H37" s="538">
        <v>500.0</v>
      </c>
      <c r="I37" s="538">
        <v>100.0</v>
      </c>
      <c r="J37" s="539" t="s">
        <v>529</v>
      </c>
      <c r="K37" s="540" t="s">
        <v>428</v>
      </c>
      <c r="L37" s="541" t="s">
        <v>460</v>
      </c>
    </row>
  </sheetData>
  <mergeCells count="2">
    <mergeCell ref="A1:L1"/>
    <mergeCell ref="K2:L3"/>
  </mergeCells>
  <dataValidations>
    <dataValidation type="list" allowBlank="1" sqref="L5:L37">
      <formula1>"Directives,Pull,Building Material,Currency,Loot,Other"</formula1>
    </dataValidation>
    <dataValidation allowBlank="1" showDropDown="1" sqref="A5:A37"/>
    <dataValidation type="list" allowBlank="1" sqref="K5:K37">
      <formula1>"Defeat,Spend,Acquire"</formula1>
    </dataValidation>
  </dataValidations>
  <printOptions gridLines="1" horizontalCentered="1"/>
  <pageMargins bottom="0.75" footer="0.0" header="0.0" left="0.7" right="0.7" top="0.75"/>
  <pageSetup fitToHeight="0" cellComments="atEnd" orientation="landscape" pageOrder="overThenDown"/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>
      <pane ySplit="4.0" topLeftCell="A5" activePane="bottomLeft" state="frozen"/>
      <selection activeCell="B6" sqref="B6" pane="bottomLeft"/>
    </sheetView>
  </sheetViews>
  <sheetFormatPr customHeight="1" defaultColWidth="11.22" defaultRowHeight="15.75"/>
  <cols>
    <col customWidth="1" min="1" max="1" width="27.89"/>
    <col customWidth="1" min="2" max="2" width="29.78"/>
    <col customWidth="1" min="3" max="9" width="7.33"/>
    <col customWidth="1" min="10" max="10" width="38.44"/>
    <col customWidth="1" min="11" max="11" width="10.0"/>
    <col customWidth="1" min="12" max="12" width="17.33"/>
  </cols>
  <sheetData>
    <row r="1">
      <c r="A1" s="477" t="s">
        <v>530</v>
      </c>
    </row>
    <row r="2">
      <c r="A2" s="478"/>
      <c r="B2" s="479" t="s">
        <v>531</v>
      </c>
      <c r="C2" s="480"/>
      <c r="D2" s="481"/>
      <c r="E2" s="480"/>
      <c r="F2" s="482"/>
      <c r="G2" s="483" t="s">
        <v>532</v>
      </c>
      <c r="H2" s="478"/>
      <c r="I2" s="478"/>
      <c r="J2" s="484"/>
      <c r="K2" s="485" t="s">
        <v>448</v>
      </c>
    </row>
    <row r="3">
      <c r="A3" s="478"/>
      <c r="B3" s="486"/>
      <c r="C3" s="478"/>
      <c r="D3" s="478"/>
      <c r="E3" s="478"/>
      <c r="F3" s="486"/>
      <c r="G3" s="486"/>
      <c r="H3" s="478"/>
      <c r="I3" s="478"/>
      <c r="J3" s="487"/>
    </row>
    <row r="4">
      <c r="A4" s="488" t="s">
        <v>449</v>
      </c>
      <c r="B4" s="489" t="s">
        <v>290</v>
      </c>
      <c r="C4" s="490" t="s">
        <v>375</v>
      </c>
      <c r="D4" s="490" t="s">
        <v>450</v>
      </c>
      <c r="E4" s="490" t="s">
        <v>451</v>
      </c>
      <c r="F4" s="491" t="s">
        <v>452</v>
      </c>
      <c r="G4" s="491" t="s">
        <v>453</v>
      </c>
      <c r="H4" s="490" t="s">
        <v>454</v>
      </c>
      <c r="I4" s="490" t="s">
        <v>455</v>
      </c>
      <c r="J4" s="492" t="s">
        <v>456</v>
      </c>
      <c r="K4" s="298" t="s">
        <v>457</v>
      </c>
      <c r="L4" s="493" t="s">
        <v>28</v>
      </c>
    </row>
    <row r="5">
      <c r="A5" s="494" t="s">
        <v>194</v>
      </c>
      <c r="B5" s="495" t="s">
        <v>458</v>
      </c>
      <c r="C5" s="496">
        <v>2000.0</v>
      </c>
      <c r="D5" s="497"/>
      <c r="E5" s="496">
        <v>1000.0</v>
      </c>
      <c r="F5" s="496"/>
      <c r="G5" s="496">
        <v>500.0</v>
      </c>
      <c r="H5" s="497"/>
      <c r="I5" s="497"/>
      <c r="J5" s="498"/>
      <c r="K5" s="499" t="s">
        <v>459</v>
      </c>
      <c r="L5" s="500" t="s">
        <v>460</v>
      </c>
    </row>
    <row r="6">
      <c r="A6" s="494" t="s">
        <v>461</v>
      </c>
      <c r="B6" s="495" t="s">
        <v>462</v>
      </c>
      <c r="C6" s="496">
        <v>2000.0</v>
      </c>
      <c r="D6" s="497"/>
      <c r="E6" s="497"/>
      <c r="F6" s="497"/>
      <c r="G6" s="497"/>
      <c r="H6" s="497"/>
      <c r="I6" s="497"/>
      <c r="J6" s="498"/>
      <c r="K6" s="499" t="s">
        <v>459</v>
      </c>
      <c r="L6" s="500" t="s">
        <v>460</v>
      </c>
    </row>
    <row r="7">
      <c r="A7" s="501" t="s">
        <v>325</v>
      </c>
      <c r="B7" s="502" t="s">
        <v>463</v>
      </c>
      <c r="C7" s="503">
        <v>4000.0</v>
      </c>
      <c r="D7" s="503">
        <v>3000.0</v>
      </c>
      <c r="E7" s="504"/>
      <c r="F7" s="503"/>
      <c r="G7" s="503"/>
      <c r="H7" s="503">
        <v>1000.0</v>
      </c>
      <c r="I7" s="504"/>
      <c r="J7" s="505"/>
      <c r="K7" s="506" t="s">
        <v>428</v>
      </c>
      <c r="L7" s="507" t="s">
        <v>460</v>
      </c>
      <c r="M7" s="508"/>
      <c r="N7" s="508"/>
      <c r="O7" s="508"/>
      <c r="P7" s="508"/>
      <c r="Q7" s="508"/>
      <c r="R7" s="508"/>
      <c r="S7" s="508"/>
      <c r="T7" s="508"/>
      <c r="U7" s="508"/>
      <c r="V7" s="508"/>
      <c r="W7" s="508"/>
      <c r="X7" s="508"/>
      <c r="Y7" s="508"/>
      <c r="Z7" s="508"/>
      <c r="AA7" s="508"/>
      <c r="AB7" s="508"/>
      <c r="AC7" s="508"/>
      <c r="AD7" s="508"/>
      <c r="AE7" s="508"/>
    </row>
    <row r="8">
      <c r="A8" s="494" t="s">
        <v>361</v>
      </c>
      <c r="B8" s="495" t="s">
        <v>464</v>
      </c>
      <c r="C8" s="497"/>
      <c r="D8" s="496">
        <v>2000.0</v>
      </c>
      <c r="E8" s="497"/>
      <c r="F8" s="496">
        <v>1000.0</v>
      </c>
      <c r="G8" s="497"/>
      <c r="H8" s="496"/>
      <c r="I8" s="496">
        <v>500.0</v>
      </c>
      <c r="J8" s="509"/>
      <c r="K8" s="499" t="s">
        <v>428</v>
      </c>
      <c r="L8" s="500" t="s">
        <v>465</v>
      </c>
    </row>
    <row r="9">
      <c r="A9" s="494" t="s">
        <v>466</v>
      </c>
      <c r="B9" s="495" t="s">
        <v>467</v>
      </c>
      <c r="C9" s="496">
        <v>1500.0</v>
      </c>
      <c r="D9" s="497"/>
      <c r="E9" s="497"/>
      <c r="F9" s="497"/>
      <c r="G9" s="497"/>
      <c r="H9" s="497"/>
      <c r="I9" s="497"/>
      <c r="J9" s="509" t="s">
        <v>468</v>
      </c>
      <c r="K9" s="499" t="s">
        <v>469</v>
      </c>
      <c r="L9" s="500" t="s">
        <v>470</v>
      </c>
    </row>
    <row r="10">
      <c r="A10" s="494" t="s">
        <v>471</v>
      </c>
      <c r="B10" s="495" t="s">
        <v>472</v>
      </c>
      <c r="C10" s="496">
        <v>2400.0</v>
      </c>
      <c r="D10" s="496">
        <v>1600.0</v>
      </c>
      <c r="E10" s="497"/>
      <c r="F10" s="496">
        <v>1000.0</v>
      </c>
      <c r="G10" s="497"/>
      <c r="H10" s="497"/>
      <c r="I10" s="496">
        <v>600.0</v>
      </c>
      <c r="J10" s="509" t="s">
        <v>473</v>
      </c>
      <c r="K10" s="499" t="s">
        <v>459</v>
      </c>
      <c r="L10" s="500" t="s">
        <v>460</v>
      </c>
    </row>
    <row r="11">
      <c r="A11" s="494" t="s">
        <v>474</v>
      </c>
      <c r="B11" s="495" t="s">
        <v>475</v>
      </c>
      <c r="C11" s="496">
        <v>500.0</v>
      </c>
      <c r="D11" s="497"/>
      <c r="E11" s="496"/>
      <c r="F11" s="496"/>
      <c r="G11" s="496"/>
      <c r="H11" s="497"/>
      <c r="I11" s="497"/>
      <c r="J11" s="510" t="s">
        <v>476</v>
      </c>
      <c r="K11" s="499" t="s">
        <v>469</v>
      </c>
      <c r="L11" s="500" t="s">
        <v>470</v>
      </c>
    </row>
    <row r="12">
      <c r="A12" s="494" t="s">
        <v>359</v>
      </c>
      <c r="B12" s="495" t="s">
        <v>477</v>
      </c>
      <c r="C12" s="497"/>
      <c r="D12" s="496">
        <v>30.0</v>
      </c>
      <c r="E12" s="497"/>
      <c r="F12" s="496">
        <v>15.0</v>
      </c>
      <c r="G12" s="497"/>
      <c r="H12" s="496">
        <v>7.0</v>
      </c>
      <c r="I12" s="497"/>
      <c r="J12" s="498"/>
      <c r="K12" s="499" t="s">
        <v>428</v>
      </c>
      <c r="L12" s="500" t="s">
        <v>465</v>
      </c>
    </row>
    <row r="13">
      <c r="A13" s="494" t="s">
        <v>478</v>
      </c>
      <c r="B13" s="495" t="s">
        <v>479</v>
      </c>
      <c r="C13" s="496">
        <v>2400.0</v>
      </c>
      <c r="D13" s="496">
        <v>1400.0</v>
      </c>
      <c r="E13" s="497"/>
      <c r="F13" s="496">
        <v>800.0</v>
      </c>
      <c r="G13" s="497"/>
      <c r="H13" s="496">
        <v>400.0</v>
      </c>
      <c r="I13" s="496">
        <v>200.0</v>
      </c>
      <c r="J13" s="511"/>
      <c r="K13" s="499" t="s">
        <v>459</v>
      </c>
      <c r="L13" s="500" t="s">
        <v>460</v>
      </c>
    </row>
    <row r="14">
      <c r="A14" s="494" t="s">
        <v>480</v>
      </c>
      <c r="B14" s="495" t="s">
        <v>481</v>
      </c>
      <c r="C14" s="496">
        <v>500.0</v>
      </c>
      <c r="D14" s="497"/>
      <c r="E14" s="496"/>
      <c r="F14" s="496"/>
      <c r="G14" s="496"/>
      <c r="H14" s="497"/>
      <c r="I14" s="497"/>
      <c r="J14" s="510" t="s">
        <v>476</v>
      </c>
      <c r="K14" s="499" t="s">
        <v>469</v>
      </c>
      <c r="L14" s="500" t="s">
        <v>470</v>
      </c>
    </row>
    <row r="15">
      <c r="A15" s="494" t="s">
        <v>178</v>
      </c>
      <c r="B15" s="495" t="s">
        <v>482</v>
      </c>
      <c r="C15" s="497"/>
      <c r="D15" s="496">
        <v>4200.0</v>
      </c>
      <c r="E15" s="497"/>
      <c r="F15" s="496">
        <v>2100.0</v>
      </c>
      <c r="G15" s="497"/>
      <c r="H15" s="496">
        <v>1100.0</v>
      </c>
      <c r="I15" s="496">
        <v>550.0</v>
      </c>
      <c r="J15" s="511"/>
      <c r="K15" s="499" t="s">
        <v>428</v>
      </c>
      <c r="L15" s="500" t="s">
        <v>465</v>
      </c>
    </row>
    <row r="16">
      <c r="A16" s="501" t="s">
        <v>483</v>
      </c>
      <c r="B16" s="502" t="s">
        <v>484</v>
      </c>
      <c r="C16" s="504"/>
      <c r="D16" s="504"/>
      <c r="E16" s="504"/>
      <c r="F16" s="504"/>
      <c r="G16" s="504"/>
      <c r="H16" s="504"/>
      <c r="I16" s="503">
        <v>1000.0</v>
      </c>
      <c r="J16" s="512" t="s">
        <v>485</v>
      </c>
      <c r="K16" s="506" t="s">
        <v>428</v>
      </c>
      <c r="L16" s="507" t="s">
        <v>460</v>
      </c>
      <c r="M16" s="508"/>
      <c r="N16" s="508"/>
      <c r="O16" s="508"/>
      <c r="P16" s="508"/>
      <c r="Q16" s="508"/>
      <c r="R16" s="508"/>
      <c r="S16" s="508"/>
      <c r="T16" s="508"/>
      <c r="U16" s="508"/>
      <c r="V16" s="508"/>
      <c r="W16" s="508"/>
      <c r="X16" s="508"/>
      <c r="Y16" s="508"/>
      <c r="Z16" s="508"/>
      <c r="AA16" s="508"/>
      <c r="AB16" s="508"/>
      <c r="AC16" s="508"/>
      <c r="AD16" s="508"/>
      <c r="AE16" s="508"/>
    </row>
    <row r="17">
      <c r="A17" s="494" t="s">
        <v>409</v>
      </c>
      <c r="B17" s="495" t="s">
        <v>486</v>
      </c>
      <c r="C17" s="497"/>
      <c r="D17" s="497"/>
      <c r="E17" s="497"/>
      <c r="F17" s="497"/>
      <c r="G17" s="497"/>
      <c r="H17" s="497"/>
      <c r="I17" s="496">
        <v>4000.0</v>
      </c>
      <c r="J17" s="511"/>
      <c r="K17" s="499" t="s">
        <v>428</v>
      </c>
      <c r="L17" s="500" t="s">
        <v>465</v>
      </c>
    </row>
    <row r="18">
      <c r="A18" s="494" t="s">
        <v>73</v>
      </c>
      <c r="B18" s="495" t="s">
        <v>487</v>
      </c>
      <c r="C18" s="497"/>
      <c r="D18" s="497"/>
      <c r="E18" s="497"/>
      <c r="F18" s="497"/>
      <c r="G18" s="497"/>
      <c r="H18" s="497"/>
      <c r="I18" s="496">
        <v>1500.0</v>
      </c>
      <c r="J18" s="511"/>
      <c r="K18" s="499" t="s">
        <v>459</v>
      </c>
      <c r="L18" s="500" t="s">
        <v>460</v>
      </c>
      <c r="M18" s="513"/>
      <c r="N18" s="513"/>
      <c r="O18" s="513"/>
      <c r="P18" s="513"/>
      <c r="Q18" s="513"/>
      <c r="R18" s="513"/>
      <c r="S18" s="513"/>
      <c r="T18" s="513"/>
      <c r="U18" s="513"/>
      <c r="V18" s="513"/>
      <c r="W18" s="513"/>
      <c r="X18" s="513"/>
      <c r="Y18" s="513"/>
      <c r="Z18" s="513"/>
      <c r="AA18" s="513"/>
      <c r="AB18" s="513"/>
      <c r="AC18" s="513"/>
      <c r="AD18" s="513"/>
      <c r="AE18" s="513"/>
    </row>
    <row r="19">
      <c r="A19" s="494" t="s">
        <v>488</v>
      </c>
      <c r="B19" s="495" t="s">
        <v>489</v>
      </c>
      <c r="C19" s="497"/>
      <c r="D19" s="497"/>
      <c r="E19" s="497"/>
      <c r="F19" s="497"/>
      <c r="G19" s="497"/>
      <c r="H19" s="497"/>
      <c r="I19" s="496">
        <v>800.0</v>
      </c>
      <c r="J19" s="511"/>
      <c r="K19" s="499" t="s">
        <v>459</v>
      </c>
      <c r="L19" s="500" t="s">
        <v>460</v>
      </c>
    </row>
    <row r="20">
      <c r="A20" s="494" t="s">
        <v>172</v>
      </c>
      <c r="B20" s="495" t="s">
        <v>490</v>
      </c>
      <c r="C20" s="497"/>
      <c r="D20" s="497"/>
      <c r="E20" s="497"/>
      <c r="F20" s="496">
        <v>6000.0</v>
      </c>
      <c r="G20" s="497"/>
      <c r="H20" s="497"/>
      <c r="I20" s="496">
        <v>1500.0</v>
      </c>
      <c r="J20" s="509" t="s">
        <v>491</v>
      </c>
      <c r="K20" s="499" t="s">
        <v>428</v>
      </c>
      <c r="L20" s="500" t="s">
        <v>465</v>
      </c>
    </row>
    <row r="21">
      <c r="A21" s="514" t="s">
        <v>390</v>
      </c>
      <c r="B21" s="515" t="s">
        <v>492</v>
      </c>
      <c r="C21" s="516"/>
      <c r="D21" s="516"/>
      <c r="E21" s="516"/>
      <c r="F21" s="517">
        <v>500.0</v>
      </c>
      <c r="G21" s="516"/>
      <c r="H21" s="517">
        <v>250.0</v>
      </c>
      <c r="I21" s="516"/>
      <c r="J21" s="518" t="s">
        <v>493</v>
      </c>
      <c r="K21" s="519" t="s">
        <v>428</v>
      </c>
      <c r="L21" s="520" t="s">
        <v>494</v>
      </c>
      <c r="M21" s="521"/>
      <c r="N21" s="521"/>
      <c r="O21" s="521"/>
      <c r="P21" s="521"/>
      <c r="Q21" s="521"/>
      <c r="R21" s="521"/>
      <c r="S21" s="521"/>
      <c r="T21" s="521"/>
      <c r="U21" s="521"/>
      <c r="V21" s="521"/>
      <c r="W21" s="521"/>
      <c r="X21" s="521"/>
      <c r="Y21" s="521"/>
      <c r="Z21" s="521"/>
      <c r="AA21" s="521"/>
      <c r="AB21" s="521"/>
      <c r="AC21" s="521"/>
      <c r="AD21" s="521"/>
      <c r="AE21" s="521"/>
    </row>
    <row r="22">
      <c r="A22" s="514" t="s">
        <v>392</v>
      </c>
      <c r="B22" s="515" t="s">
        <v>495</v>
      </c>
      <c r="C22" s="516"/>
      <c r="D22" s="516"/>
      <c r="E22" s="516"/>
      <c r="F22" s="517">
        <v>24000.0</v>
      </c>
      <c r="G22" s="516"/>
      <c r="H22" s="516"/>
      <c r="I22" s="517">
        <v>12000.0</v>
      </c>
      <c r="J22" s="518" t="s">
        <v>496</v>
      </c>
      <c r="K22" s="519" t="s">
        <v>428</v>
      </c>
      <c r="L22" s="520" t="s">
        <v>465</v>
      </c>
      <c r="M22" s="521"/>
      <c r="N22" s="521"/>
      <c r="O22" s="521"/>
      <c r="P22" s="521"/>
      <c r="Q22" s="521"/>
      <c r="R22" s="521"/>
      <c r="S22" s="521"/>
      <c r="T22" s="521"/>
      <c r="U22" s="521"/>
      <c r="V22" s="521"/>
      <c r="W22" s="521"/>
      <c r="X22" s="521"/>
      <c r="Y22" s="521"/>
      <c r="Z22" s="521"/>
      <c r="AA22" s="521"/>
      <c r="AB22" s="521"/>
      <c r="AC22" s="521"/>
      <c r="AD22" s="521"/>
      <c r="AE22" s="521"/>
    </row>
    <row r="23">
      <c r="A23" s="514" t="s">
        <v>497</v>
      </c>
      <c r="B23" s="515" t="s">
        <v>498</v>
      </c>
      <c r="C23" s="516"/>
      <c r="D23" s="516"/>
      <c r="E23" s="516"/>
      <c r="F23" s="517">
        <v>1800.0</v>
      </c>
      <c r="G23" s="516"/>
      <c r="H23" s="516"/>
      <c r="I23" s="517">
        <v>900.0</v>
      </c>
      <c r="J23" s="522"/>
      <c r="K23" s="519" t="s">
        <v>428</v>
      </c>
      <c r="L23" s="520" t="s">
        <v>494</v>
      </c>
      <c r="M23" s="521"/>
      <c r="N23" s="521"/>
      <c r="O23" s="521"/>
      <c r="P23" s="521"/>
      <c r="Q23" s="521"/>
      <c r="R23" s="521"/>
      <c r="S23" s="521"/>
      <c r="T23" s="521"/>
      <c r="U23" s="521"/>
      <c r="V23" s="521"/>
      <c r="W23" s="521"/>
      <c r="X23" s="521"/>
      <c r="Y23" s="521"/>
      <c r="Z23" s="521"/>
      <c r="AA23" s="521"/>
      <c r="AB23" s="521"/>
      <c r="AC23" s="521"/>
      <c r="AD23" s="521"/>
      <c r="AE23" s="521"/>
    </row>
    <row r="24">
      <c r="A24" s="514" t="s">
        <v>499</v>
      </c>
      <c r="B24" s="515" t="s">
        <v>500</v>
      </c>
      <c r="C24" s="517"/>
      <c r="D24" s="516"/>
      <c r="E24" s="517"/>
      <c r="F24" s="517">
        <v>11000.0</v>
      </c>
      <c r="G24" s="517"/>
      <c r="H24" s="516"/>
      <c r="I24" s="517">
        <v>5500.0</v>
      </c>
      <c r="J24" s="522"/>
      <c r="K24" s="519" t="s">
        <v>428</v>
      </c>
      <c r="L24" s="520" t="s">
        <v>494</v>
      </c>
      <c r="M24" s="521"/>
      <c r="N24" s="521"/>
      <c r="O24" s="521"/>
      <c r="P24" s="521"/>
      <c r="Q24" s="521"/>
      <c r="R24" s="521"/>
      <c r="S24" s="521"/>
      <c r="T24" s="521"/>
      <c r="U24" s="521"/>
      <c r="V24" s="521"/>
      <c r="W24" s="521"/>
      <c r="X24" s="521"/>
      <c r="Y24" s="521"/>
      <c r="Z24" s="521"/>
      <c r="AA24" s="521"/>
      <c r="AB24" s="521"/>
      <c r="AC24" s="521"/>
      <c r="AD24" s="521"/>
      <c r="AE24" s="521"/>
    </row>
    <row r="25">
      <c r="A25" s="523" t="s">
        <v>315</v>
      </c>
      <c r="B25" s="524" t="s">
        <v>501</v>
      </c>
      <c r="C25" s="525"/>
      <c r="D25" s="526">
        <v>110000.0</v>
      </c>
      <c r="E25" s="525"/>
      <c r="F25" s="526">
        <v>55000.0</v>
      </c>
      <c r="G25" s="525"/>
      <c r="H25" s="526">
        <v>27500.0</v>
      </c>
      <c r="I25" s="525"/>
      <c r="J25" s="527" t="s">
        <v>502</v>
      </c>
      <c r="K25" s="528" t="s">
        <v>428</v>
      </c>
      <c r="L25" s="529" t="s">
        <v>503</v>
      </c>
      <c r="M25" s="521"/>
      <c r="N25" s="521"/>
      <c r="O25" s="521"/>
      <c r="P25" s="521"/>
      <c r="Q25" s="521"/>
      <c r="R25" s="521"/>
      <c r="S25" s="521"/>
      <c r="T25" s="521"/>
      <c r="U25" s="521"/>
      <c r="V25" s="521"/>
      <c r="W25" s="521"/>
      <c r="X25" s="521"/>
      <c r="Y25" s="521"/>
      <c r="Z25" s="521"/>
      <c r="AA25" s="521"/>
      <c r="AB25" s="521"/>
      <c r="AC25" s="521"/>
      <c r="AD25" s="521"/>
      <c r="AE25" s="521"/>
    </row>
    <row r="26">
      <c r="A26" s="514" t="s">
        <v>218</v>
      </c>
      <c r="B26" s="515" t="s">
        <v>504</v>
      </c>
      <c r="C26" s="516"/>
      <c r="D26" s="517">
        <v>14000.0</v>
      </c>
      <c r="E26" s="516"/>
      <c r="F26" s="516"/>
      <c r="G26" s="516"/>
      <c r="H26" s="516"/>
      <c r="I26" s="516"/>
      <c r="J26" s="518" t="s">
        <v>502</v>
      </c>
      <c r="K26" s="519" t="s">
        <v>428</v>
      </c>
      <c r="L26" s="520" t="s">
        <v>465</v>
      </c>
      <c r="M26" s="521"/>
      <c r="N26" s="521"/>
      <c r="O26" s="521"/>
      <c r="P26" s="521"/>
      <c r="Q26" s="521"/>
      <c r="R26" s="521"/>
      <c r="S26" s="521"/>
      <c r="T26" s="521"/>
      <c r="U26" s="521"/>
      <c r="V26" s="521"/>
      <c r="W26" s="521"/>
      <c r="X26" s="521"/>
      <c r="Y26" s="521"/>
      <c r="Z26" s="521"/>
      <c r="AA26" s="521"/>
      <c r="AB26" s="521"/>
      <c r="AC26" s="521"/>
      <c r="AD26" s="521"/>
      <c r="AE26" s="521"/>
    </row>
    <row r="27">
      <c r="A27" s="523" t="s">
        <v>415</v>
      </c>
      <c r="B27" s="524" t="s">
        <v>505</v>
      </c>
      <c r="C27" s="526"/>
      <c r="D27" s="526">
        <v>260000.0</v>
      </c>
      <c r="E27" s="525"/>
      <c r="F27" s="525"/>
      <c r="G27" s="525"/>
      <c r="H27" s="525"/>
      <c r="I27" s="526">
        <v>35000.0</v>
      </c>
      <c r="J27" s="527" t="s">
        <v>506</v>
      </c>
      <c r="K27" s="528" t="s">
        <v>428</v>
      </c>
      <c r="L27" s="529" t="s">
        <v>470</v>
      </c>
      <c r="M27" s="508"/>
      <c r="N27" s="508"/>
      <c r="O27" s="508"/>
      <c r="P27" s="508"/>
      <c r="Q27" s="508"/>
      <c r="R27" s="508"/>
      <c r="S27" s="508"/>
      <c r="T27" s="508"/>
      <c r="U27" s="508"/>
      <c r="V27" s="508"/>
      <c r="W27" s="508"/>
      <c r="X27" s="508"/>
      <c r="Y27" s="508"/>
      <c r="Z27" s="508"/>
      <c r="AA27" s="508"/>
      <c r="AB27" s="508"/>
      <c r="AC27" s="508"/>
      <c r="AD27" s="508"/>
      <c r="AE27" s="508"/>
    </row>
    <row r="28">
      <c r="A28" s="523" t="s">
        <v>507</v>
      </c>
      <c r="B28" s="524" t="s">
        <v>508</v>
      </c>
      <c r="C28" s="526">
        <v>6.0</v>
      </c>
      <c r="D28" s="525"/>
      <c r="E28" s="525"/>
      <c r="F28" s="525"/>
      <c r="G28" s="525"/>
      <c r="H28" s="525"/>
      <c r="I28" s="525"/>
      <c r="J28" s="530"/>
      <c r="K28" s="528" t="s">
        <v>469</v>
      </c>
      <c r="L28" s="529" t="s">
        <v>465</v>
      </c>
      <c r="M28" s="508"/>
      <c r="N28" s="508"/>
      <c r="O28" s="508"/>
      <c r="P28" s="508"/>
      <c r="Q28" s="508"/>
      <c r="R28" s="508"/>
      <c r="S28" s="508"/>
      <c r="T28" s="508"/>
      <c r="U28" s="508"/>
      <c r="V28" s="508"/>
      <c r="W28" s="508"/>
      <c r="X28" s="508"/>
      <c r="Y28" s="508"/>
      <c r="Z28" s="508"/>
      <c r="AA28" s="508"/>
      <c r="AB28" s="508"/>
      <c r="AC28" s="508"/>
      <c r="AD28" s="508"/>
      <c r="AE28" s="508"/>
    </row>
    <row r="29">
      <c r="A29" s="514" t="s">
        <v>399</v>
      </c>
      <c r="B29" s="515" t="s">
        <v>509</v>
      </c>
      <c r="C29" s="516"/>
      <c r="D29" s="517">
        <v>68000.0</v>
      </c>
      <c r="E29" s="516"/>
      <c r="F29" s="517">
        <v>34000.0</v>
      </c>
      <c r="G29" s="516"/>
      <c r="H29" s="517">
        <v>17000.0</v>
      </c>
      <c r="I29" s="517">
        <v>2000.0</v>
      </c>
      <c r="J29" s="518" t="s">
        <v>510</v>
      </c>
      <c r="K29" s="519" t="s">
        <v>428</v>
      </c>
      <c r="L29" s="520" t="s">
        <v>465</v>
      </c>
    </row>
    <row r="30">
      <c r="A30" s="523" t="s">
        <v>511</v>
      </c>
      <c r="B30" s="524" t="s">
        <v>512</v>
      </c>
      <c r="C30" s="526">
        <v>1500.0</v>
      </c>
      <c r="D30" s="525"/>
      <c r="E30" s="525"/>
      <c r="F30" s="525"/>
      <c r="G30" s="525"/>
      <c r="H30" s="525"/>
      <c r="I30" s="525"/>
      <c r="J30" s="527" t="s">
        <v>513</v>
      </c>
      <c r="K30" s="528" t="s">
        <v>469</v>
      </c>
      <c r="L30" s="529" t="s">
        <v>503</v>
      </c>
      <c r="M30" s="508"/>
      <c r="N30" s="508"/>
      <c r="O30" s="508"/>
      <c r="P30" s="508"/>
      <c r="Q30" s="508"/>
      <c r="R30" s="508"/>
      <c r="S30" s="508"/>
      <c r="T30" s="508"/>
      <c r="U30" s="508"/>
      <c r="V30" s="508"/>
      <c r="W30" s="508"/>
      <c r="X30" s="508"/>
      <c r="Y30" s="508"/>
      <c r="Z30" s="508"/>
      <c r="AA30" s="508"/>
      <c r="AB30" s="508"/>
      <c r="AC30" s="508"/>
      <c r="AD30" s="508"/>
      <c r="AE30" s="508"/>
    </row>
    <row r="31">
      <c r="A31" s="523" t="s">
        <v>421</v>
      </c>
      <c r="B31" s="524" t="s">
        <v>533</v>
      </c>
      <c r="C31" s="526"/>
      <c r="D31" s="526">
        <v>1200.0</v>
      </c>
      <c r="E31" s="525"/>
      <c r="F31" s="526">
        <v>600.0</v>
      </c>
      <c r="G31" s="525"/>
      <c r="H31" s="526">
        <v>300.0</v>
      </c>
      <c r="I31" s="525"/>
      <c r="J31" s="527" t="s">
        <v>516</v>
      </c>
      <c r="K31" s="528" t="s">
        <v>428</v>
      </c>
      <c r="L31" s="529" t="s">
        <v>494</v>
      </c>
      <c r="M31" s="521"/>
      <c r="N31" s="521"/>
      <c r="O31" s="521"/>
      <c r="P31" s="521"/>
      <c r="Q31" s="521"/>
      <c r="R31" s="521"/>
      <c r="S31" s="521"/>
      <c r="T31" s="521"/>
      <c r="U31" s="521"/>
      <c r="V31" s="521"/>
      <c r="W31" s="521"/>
      <c r="X31" s="521"/>
      <c r="Y31" s="521"/>
      <c r="Z31" s="521"/>
      <c r="AA31" s="521"/>
      <c r="AB31" s="521"/>
      <c r="AC31" s="521"/>
      <c r="AD31" s="521"/>
      <c r="AE31" s="521"/>
    </row>
    <row r="32">
      <c r="A32" s="523" t="s">
        <v>351</v>
      </c>
      <c r="B32" s="524" t="s">
        <v>517</v>
      </c>
      <c r="C32" s="526">
        <v>2600.0</v>
      </c>
      <c r="D32" s="526">
        <v>2000.0</v>
      </c>
      <c r="E32" s="525"/>
      <c r="F32" s="526">
        <v>1200.0</v>
      </c>
      <c r="G32" s="525"/>
      <c r="H32" s="526">
        <v>600.0</v>
      </c>
      <c r="I32" s="525"/>
      <c r="J32" s="531" t="s">
        <v>518</v>
      </c>
      <c r="K32" s="528" t="s">
        <v>428</v>
      </c>
      <c r="L32" s="529" t="s">
        <v>460</v>
      </c>
      <c r="M32" s="521"/>
      <c r="N32" s="521"/>
      <c r="O32" s="521"/>
      <c r="P32" s="521"/>
      <c r="Q32" s="521"/>
      <c r="R32" s="521"/>
      <c r="S32" s="521"/>
      <c r="T32" s="521"/>
      <c r="U32" s="521"/>
      <c r="V32" s="521"/>
      <c r="W32" s="521"/>
      <c r="X32" s="521"/>
      <c r="Y32" s="521"/>
      <c r="Z32" s="521"/>
      <c r="AA32" s="521"/>
      <c r="AB32" s="521"/>
      <c r="AC32" s="521"/>
      <c r="AD32" s="521"/>
      <c r="AE32" s="521"/>
    </row>
    <row r="33">
      <c r="A33" s="514" t="s">
        <v>179</v>
      </c>
      <c r="B33" s="515" t="s">
        <v>519</v>
      </c>
      <c r="C33" s="516"/>
      <c r="D33" s="516"/>
      <c r="E33" s="516"/>
      <c r="F33" s="517">
        <v>1000.0</v>
      </c>
      <c r="G33" s="516"/>
      <c r="H33" s="517">
        <v>600.0</v>
      </c>
      <c r="I33" s="517">
        <v>200.0</v>
      </c>
      <c r="J33" s="532" t="s">
        <v>520</v>
      </c>
      <c r="K33" s="519" t="s">
        <v>428</v>
      </c>
      <c r="L33" s="520" t="s">
        <v>460</v>
      </c>
      <c r="M33" s="521"/>
      <c r="N33" s="521"/>
      <c r="O33" s="521"/>
      <c r="P33" s="521"/>
      <c r="Q33" s="521"/>
      <c r="R33" s="521"/>
      <c r="S33" s="521"/>
      <c r="T33" s="521"/>
      <c r="U33" s="521"/>
      <c r="V33" s="521"/>
      <c r="W33" s="521"/>
      <c r="X33" s="521"/>
      <c r="Y33" s="521"/>
      <c r="Z33" s="521"/>
      <c r="AA33" s="521"/>
      <c r="AB33" s="521"/>
      <c r="AC33" s="521"/>
      <c r="AD33" s="521"/>
      <c r="AE33" s="521"/>
    </row>
    <row r="34">
      <c r="A34" s="514" t="s">
        <v>422</v>
      </c>
      <c r="B34" s="515" t="s">
        <v>521</v>
      </c>
      <c r="C34" s="516"/>
      <c r="D34" s="517">
        <v>60000.0</v>
      </c>
      <c r="E34" s="516"/>
      <c r="F34" s="517">
        <v>30000.0</v>
      </c>
      <c r="G34" s="516"/>
      <c r="H34" s="517">
        <v>15000.0</v>
      </c>
      <c r="I34" s="516"/>
      <c r="J34" s="533"/>
      <c r="K34" s="519" t="s">
        <v>428</v>
      </c>
      <c r="L34" s="520" t="s">
        <v>494</v>
      </c>
      <c r="M34" s="521"/>
      <c r="N34" s="521"/>
      <c r="O34" s="521"/>
      <c r="P34" s="521"/>
      <c r="Q34" s="521"/>
      <c r="R34" s="521"/>
      <c r="S34" s="521"/>
      <c r="T34" s="521"/>
      <c r="U34" s="521"/>
      <c r="V34" s="521"/>
      <c r="W34" s="521"/>
      <c r="X34" s="521"/>
      <c r="Y34" s="521"/>
      <c r="Z34" s="521"/>
      <c r="AA34" s="521"/>
      <c r="AB34" s="521"/>
      <c r="AC34" s="521"/>
      <c r="AD34" s="521"/>
      <c r="AE34" s="521"/>
    </row>
    <row r="35">
      <c r="A35" s="523" t="s">
        <v>318</v>
      </c>
      <c r="B35" s="524" t="s">
        <v>534</v>
      </c>
      <c r="C35" s="526"/>
      <c r="D35" s="526">
        <v>30000.0</v>
      </c>
      <c r="E35" s="525"/>
      <c r="F35" s="525"/>
      <c r="G35" s="525"/>
      <c r="H35" s="526">
        <v>7500.0</v>
      </c>
      <c r="I35" s="525"/>
      <c r="J35" s="531" t="s">
        <v>535</v>
      </c>
      <c r="K35" s="528" t="s">
        <v>428</v>
      </c>
      <c r="L35" s="529" t="s">
        <v>465</v>
      </c>
      <c r="M35" s="521"/>
      <c r="N35" s="521"/>
      <c r="O35" s="521"/>
      <c r="P35" s="521"/>
      <c r="Q35" s="521"/>
      <c r="R35" s="521"/>
      <c r="S35" s="521"/>
      <c r="T35" s="521"/>
      <c r="U35" s="521"/>
      <c r="V35" s="521"/>
      <c r="W35" s="521"/>
      <c r="X35" s="521"/>
      <c r="Y35" s="521"/>
      <c r="Z35" s="521"/>
      <c r="AA35" s="521"/>
      <c r="AB35" s="521"/>
      <c r="AC35" s="521"/>
      <c r="AD35" s="521"/>
      <c r="AE35" s="521"/>
    </row>
    <row r="36">
      <c r="A36" s="534" t="s">
        <v>321</v>
      </c>
      <c r="B36" s="515" t="s">
        <v>526</v>
      </c>
      <c r="C36" s="517"/>
      <c r="D36" s="517">
        <v>3000.0</v>
      </c>
      <c r="E36" s="516"/>
      <c r="F36" s="516"/>
      <c r="G36" s="516"/>
      <c r="H36" s="517"/>
      <c r="I36" s="517">
        <v>1500.0</v>
      </c>
      <c r="J36" s="532"/>
      <c r="K36" s="519" t="s">
        <v>428</v>
      </c>
      <c r="L36" s="520" t="s">
        <v>465</v>
      </c>
      <c r="M36" s="513"/>
      <c r="N36" s="513"/>
      <c r="O36" s="513"/>
      <c r="P36" s="513"/>
      <c r="Q36" s="513"/>
      <c r="R36" s="513"/>
      <c r="S36" s="513"/>
      <c r="T36" s="513"/>
      <c r="U36" s="513"/>
      <c r="V36" s="513"/>
      <c r="W36" s="513"/>
      <c r="X36" s="513"/>
      <c r="Y36" s="513"/>
      <c r="Z36" s="513"/>
      <c r="AA36" s="513"/>
      <c r="AB36" s="513"/>
      <c r="AC36" s="513"/>
      <c r="AD36" s="513"/>
      <c r="AE36" s="513"/>
    </row>
    <row r="37">
      <c r="A37" s="535" t="s">
        <v>527</v>
      </c>
      <c r="B37" s="536" t="s">
        <v>528</v>
      </c>
      <c r="C37" s="537"/>
      <c r="D37" s="538"/>
      <c r="E37" s="537"/>
      <c r="F37" s="537"/>
      <c r="G37" s="537"/>
      <c r="H37" s="538">
        <v>500.0</v>
      </c>
      <c r="I37" s="538">
        <v>100.0</v>
      </c>
      <c r="J37" s="539" t="s">
        <v>529</v>
      </c>
      <c r="K37" s="540" t="s">
        <v>428</v>
      </c>
      <c r="L37" s="541" t="s">
        <v>460</v>
      </c>
    </row>
  </sheetData>
  <mergeCells count="2">
    <mergeCell ref="A1:L1"/>
    <mergeCell ref="K2:L3"/>
  </mergeCells>
  <dataValidations>
    <dataValidation type="list" allowBlank="1" sqref="L5:L37">
      <formula1>"Directives,Pull,Building Material,Currency,Loot,Other"</formula1>
    </dataValidation>
    <dataValidation allowBlank="1" showDropDown="1" sqref="A5:A37"/>
    <dataValidation type="list" allowBlank="1" sqref="K5:K37">
      <formula1>"Defeat,Spend,Acquire"</formula1>
    </dataValidation>
  </dataValidations>
  <printOptions gridLines="1" horizontalCentered="1"/>
  <pageMargins bottom="0.75" footer="0.0" header="0.0" left="0.7" right="0.7" top="0.75"/>
  <pageSetup fitToHeight="0" cellComments="atEnd" orientation="landscape" pageOrder="overThenDown"/>
  <drawing r:id="rId1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2.0" topLeftCell="A3" activePane="bottomLeft" state="frozen"/>
      <selection activeCell="B4" sqref="B4" pane="bottomLeft"/>
    </sheetView>
  </sheetViews>
  <sheetFormatPr customHeight="1" defaultColWidth="11.22" defaultRowHeight="15.75"/>
  <cols>
    <col customWidth="1" min="1" max="1" width="12.56"/>
    <col customWidth="1" min="2" max="2" width="31.44"/>
    <col customWidth="1" min="3" max="4" width="6.11"/>
    <col customWidth="1" min="5" max="5" width="7.11"/>
    <col customWidth="1" min="6" max="7" width="5.22"/>
    <col customWidth="1" min="8" max="8" width="6.11"/>
    <col customWidth="1" min="9" max="11" width="5.22"/>
    <col customWidth="1" min="12" max="12" width="7.11"/>
    <col customWidth="1" min="13" max="13" width="5.22"/>
    <col customWidth="1" min="14" max="14" width="7.11"/>
  </cols>
  <sheetData>
    <row r="1">
      <c r="O1" s="545"/>
    </row>
    <row r="2">
      <c r="O2" s="549"/>
    </row>
    <row r="3">
      <c r="O3" s="553"/>
    </row>
    <row r="4">
      <c r="O4" s="553"/>
    </row>
    <row r="5">
      <c r="O5" s="553"/>
    </row>
    <row r="6">
      <c r="O6" s="553"/>
    </row>
    <row r="7">
      <c r="O7" s="553"/>
    </row>
    <row r="8">
      <c r="O8" s="553"/>
    </row>
    <row r="9">
      <c r="O9" s="553"/>
    </row>
    <row r="10">
      <c r="O10" s="553"/>
    </row>
    <row r="11">
      <c r="O11" s="553"/>
    </row>
    <row r="12">
      <c r="O12" s="553"/>
    </row>
    <row r="13">
      <c r="O13" s="553"/>
    </row>
    <row r="14">
      <c r="O14" s="553"/>
    </row>
    <row r="15">
      <c r="O15" s="553"/>
    </row>
    <row r="16">
      <c r="O16" s="553"/>
    </row>
    <row r="17">
      <c r="O17" s="553"/>
    </row>
    <row r="18">
      <c r="O18" s="553"/>
    </row>
    <row r="19">
      <c r="O19" s="553"/>
    </row>
    <row r="20">
      <c r="O20" s="553"/>
    </row>
    <row r="21">
      <c r="O21" s="553"/>
    </row>
    <row r="22">
      <c r="O22" s="553"/>
    </row>
    <row r="23">
      <c r="O23" s="553"/>
    </row>
    <row r="24">
      <c r="O24" s="553"/>
    </row>
    <row r="25">
      <c r="O25" s="553"/>
    </row>
    <row r="26">
      <c r="O26" s="553"/>
    </row>
    <row r="27">
      <c r="O27" s="553"/>
    </row>
    <row r="28">
      <c r="O28" s="553"/>
    </row>
    <row r="29">
      <c r="O29" s="553"/>
    </row>
    <row r="30">
      <c r="O30" s="553"/>
    </row>
    <row r="31">
      <c r="O31" s="553"/>
    </row>
    <row r="32">
      <c r="O32" s="553"/>
    </row>
    <row r="33">
      <c r="O33" s="553"/>
    </row>
    <row r="34">
      <c r="O34" s="553"/>
    </row>
    <row r="35">
      <c r="O35" s="553"/>
    </row>
    <row r="36">
      <c r="O36" s="553"/>
    </row>
    <row r="37">
      <c r="O37" s="553"/>
    </row>
    <row r="38">
      <c r="O38" s="553"/>
    </row>
    <row r="39">
      <c r="O39" s="553"/>
    </row>
    <row r="40">
      <c r="O40" s="553"/>
    </row>
    <row r="41">
      <c r="O41" s="553"/>
    </row>
    <row r="42">
      <c r="O42" s="553"/>
    </row>
    <row r="43">
      <c r="O43" s="553"/>
    </row>
    <row r="44">
      <c r="O44" s="553"/>
    </row>
    <row r="45">
      <c r="O45" s="553"/>
    </row>
    <row r="46">
      <c r="O46" s="553"/>
    </row>
    <row r="47">
      <c r="O47" s="553"/>
    </row>
    <row r="48">
      <c r="O48" s="553"/>
    </row>
    <row r="49">
      <c r="O49" s="553"/>
    </row>
    <row r="50">
      <c r="O50" s="553"/>
    </row>
    <row r="51">
      <c r="O51" s="553"/>
    </row>
    <row r="52">
      <c r="O52" s="553"/>
    </row>
    <row r="53">
      <c r="O53" s="553"/>
    </row>
    <row r="54">
      <c r="O54" s="553"/>
    </row>
    <row r="55">
      <c r="O55" s="553"/>
    </row>
    <row r="56">
      <c r="O56" s="553"/>
    </row>
    <row r="57">
      <c r="O57" s="553"/>
    </row>
    <row r="58">
      <c r="O58" s="553"/>
    </row>
    <row r="59">
      <c r="O59" s="553"/>
    </row>
    <row r="60">
      <c r="O60" s="553"/>
    </row>
    <row r="61">
      <c r="O61" s="553"/>
    </row>
    <row r="62">
      <c r="O62" s="553"/>
    </row>
    <row r="63">
      <c r="O63" s="553"/>
    </row>
    <row r="64">
      <c r="O64" s="553"/>
    </row>
    <row r="65">
      <c r="O65" s="553"/>
    </row>
    <row r="66">
      <c r="O66" s="553"/>
    </row>
    <row r="67">
      <c r="O67" s="553"/>
    </row>
    <row r="68">
      <c r="O68" s="553"/>
    </row>
    <row r="69">
      <c r="O69" s="553"/>
    </row>
    <row r="70">
      <c r="O70" s="553"/>
    </row>
    <row r="71">
      <c r="O71" s="553"/>
    </row>
    <row r="72">
      <c r="O72" s="553"/>
    </row>
    <row r="73">
      <c r="O73" s="553"/>
    </row>
    <row r="74">
      <c r="O74" s="553"/>
    </row>
    <row r="75">
      <c r="O75" s="553"/>
    </row>
    <row r="76">
      <c r="O76" s="553"/>
    </row>
    <row r="77">
      <c r="O77" s="553"/>
    </row>
    <row r="78">
      <c r="O78" s="553"/>
    </row>
    <row r="79">
      <c r="A79" s="550"/>
      <c r="B79" s="551"/>
      <c r="C79" s="551"/>
      <c r="D79" s="551"/>
      <c r="E79" s="551"/>
      <c r="F79" s="551"/>
      <c r="G79" s="551"/>
      <c r="H79" s="551"/>
      <c r="I79" s="551"/>
      <c r="J79" s="551"/>
      <c r="K79" s="551"/>
      <c r="L79" s="551"/>
      <c r="M79" s="551"/>
      <c r="N79" s="551"/>
      <c r="O79" s="553"/>
    </row>
    <row r="80">
      <c r="A80" s="550"/>
      <c r="B80" s="551"/>
      <c r="C80" s="551"/>
      <c r="D80" s="551"/>
      <c r="E80" s="551"/>
      <c r="F80" s="551"/>
      <c r="G80" s="551"/>
      <c r="H80" s="551"/>
      <c r="I80" s="551"/>
      <c r="J80" s="551"/>
      <c r="K80" s="551"/>
      <c r="L80" s="551"/>
      <c r="M80" s="551"/>
      <c r="N80" s="551"/>
      <c r="O80" s="553"/>
    </row>
    <row r="81">
      <c r="A81" s="550"/>
      <c r="B81" s="551"/>
      <c r="C81" s="551"/>
      <c r="D81" s="551"/>
      <c r="E81" s="551"/>
      <c r="F81" s="551"/>
      <c r="G81" s="551"/>
      <c r="H81" s="551"/>
      <c r="I81" s="551"/>
      <c r="J81" s="551"/>
      <c r="K81" s="551"/>
      <c r="L81" s="551"/>
      <c r="M81" s="551"/>
      <c r="N81" s="551"/>
      <c r="O81" s="553"/>
    </row>
    <row r="82">
      <c r="A82" s="550"/>
      <c r="B82" s="551"/>
      <c r="C82" s="551"/>
      <c r="D82" s="551"/>
      <c r="E82" s="551"/>
      <c r="F82" s="551"/>
      <c r="G82" s="551"/>
      <c r="H82" s="551"/>
      <c r="I82" s="551"/>
      <c r="J82" s="551"/>
      <c r="K82" s="551"/>
      <c r="L82" s="551"/>
      <c r="M82" s="551"/>
      <c r="N82" s="551"/>
      <c r="O82" s="553"/>
    </row>
    <row r="83">
      <c r="A83" s="550"/>
      <c r="B83" s="551"/>
      <c r="C83" s="551"/>
      <c r="D83" s="551"/>
      <c r="E83" s="551"/>
      <c r="F83" s="551"/>
      <c r="G83" s="551"/>
      <c r="H83" s="551"/>
      <c r="I83" s="551"/>
      <c r="J83" s="551"/>
      <c r="K83" s="551"/>
      <c r="L83" s="551"/>
      <c r="M83" s="551"/>
      <c r="N83" s="551"/>
      <c r="O83" s="553"/>
    </row>
    <row r="84">
      <c r="A84" s="550"/>
      <c r="B84" s="551"/>
      <c r="C84" s="551"/>
      <c r="D84" s="551"/>
      <c r="E84" s="551"/>
      <c r="F84" s="551"/>
      <c r="G84" s="551"/>
      <c r="H84" s="551"/>
      <c r="I84" s="551"/>
      <c r="J84" s="551"/>
      <c r="K84" s="551"/>
      <c r="L84" s="551"/>
      <c r="M84" s="551"/>
      <c r="N84" s="551"/>
      <c r="O84" s="553"/>
    </row>
    <row r="85">
      <c r="A85" s="550"/>
      <c r="B85" s="551"/>
      <c r="C85" s="551"/>
      <c r="D85" s="551"/>
      <c r="E85" s="551"/>
      <c r="F85" s="551"/>
      <c r="G85" s="551"/>
      <c r="H85" s="551"/>
      <c r="I85" s="551"/>
      <c r="J85" s="551"/>
      <c r="K85" s="551"/>
      <c r="L85" s="551"/>
      <c r="M85" s="551"/>
      <c r="N85" s="551"/>
      <c r="O85" s="553"/>
    </row>
    <row r="86">
      <c r="A86" s="550"/>
      <c r="B86" s="551"/>
      <c r="C86" s="551"/>
      <c r="D86" s="551"/>
      <c r="E86" s="551"/>
      <c r="F86" s="551"/>
      <c r="G86" s="551"/>
      <c r="H86" s="551"/>
      <c r="I86" s="551"/>
      <c r="J86" s="551"/>
      <c r="K86" s="551"/>
      <c r="L86" s="551"/>
      <c r="M86" s="551"/>
      <c r="N86" s="551"/>
      <c r="O86" s="553"/>
    </row>
    <row r="87">
      <c r="A87" s="550"/>
      <c r="B87" s="551"/>
      <c r="C87" s="551"/>
      <c r="D87" s="551"/>
      <c r="E87" s="551"/>
      <c r="F87" s="551"/>
      <c r="G87" s="551"/>
      <c r="H87" s="551"/>
      <c r="I87" s="551"/>
      <c r="J87" s="551"/>
      <c r="K87" s="551"/>
      <c r="L87" s="551"/>
      <c r="M87" s="551"/>
      <c r="N87" s="551"/>
      <c r="O87" s="553"/>
    </row>
    <row r="88">
      <c r="A88" s="550"/>
      <c r="B88" s="551"/>
      <c r="C88" s="551"/>
      <c r="D88" s="551"/>
      <c r="E88" s="551"/>
      <c r="F88" s="551"/>
      <c r="G88" s="551"/>
      <c r="H88" s="551"/>
      <c r="I88" s="551"/>
      <c r="J88" s="551"/>
      <c r="K88" s="551"/>
      <c r="L88" s="551"/>
      <c r="M88" s="551"/>
      <c r="N88" s="551"/>
      <c r="O88" s="553"/>
    </row>
    <row r="89">
      <c r="A89" s="550"/>
      <c r="B89" s="551"/>
      <c r="C89" s="551"/>
      <c r="D89" s="551"/>
      <c r="E89" s="551"/>
      <c r="F89" s="551"/>
      <c r="G89" s="551"/>
      <c r="H89" s="551"/>
      <c r="I89" s="551"/>
      <c r="J89" s="551"/>
      <c r="K89" s="551"/>
      <c r="L89" s="551"/>
      <c r="M89" s="551"/>
      <c r="N89" s="551"/>
      <c r="O89" s="553"/>
    </row>
    <row r="90">
      <c r="A90" s="550"/>
      <c r="B90" s="551"/>
      <c r="C90" s="551"/>
      <c r="D90" s="551"/>
      <c r="E90" s="551"/>
      <c r="F90" s="551"/>
      <c r="G90" s="551"/>
      <c r="H90" s="551"/>
      <c r="I90" s="551"/>
      <c r="J90" s="551"/>
      <c r="K90" s="551"/>
      <c r="L90" s="551"/>
      <c r="M90" s="551"/>
      <c r="N90" s="551"/>
      <c r="O90" s="553"/>
    </row>
    <row r="91">
      <c r="A91" s="550"/>
      <c r="B91" s="551"/>
      <c r="C91" s="551"/>
      <c r="D91" s="551"/>
      <c r="E91" s="551"/>
      <c r="F91" s="551"/>
      <c r="G91" s="551"/>
      <c r="H91" s="551"/>
      <c r="I91" s="551"/>
      <c r="J91" s="551"/>
      <c r="K91" s="551"/>
      <c r="L91" s="551"/>
      <c r="M91" s="551"/>
      <c r="N91" s="551"/>
      <c r="O91" s="553"/>
    </row>
    <row r="92">
      <c r="A92" s="550"/>
      <c r="B92" s="551"/>
      <c r="C92" s="551"/>
      <c r="D92" s="551"/>
      <c r="E92" s="551"/>
      <c r="F92" s="551"/>
      <c r="G92" s="551"/>
      <c r="H92" s="551"/>
      <c r="I92" s="551"/>
      <c r="J92" s="551"/>
      <c r="K92" s="551"/>
      <c r="L92" s="551"/>
      <c r="M92" s="551"/>
      <c r="N92" s="551"/>
      <c r="O92" s="553"/>
    </row>
    <row r="93">
      <c r="A93" s="550"/>
      <c r="B93" s="551"/>
      <c r="C93" s="551"/>
      <c r="D93" s="551"/>
      <c r="E93" s="551"/>
      <c r="F93" s="551"/>
      <c r="G93" s="551"/>
      <c r="H93" s="551"/>
      <c r="I93" s="551"/>
      <c r="J93" s="551"/>
      <c r="K93" s="551"/>
      <c r="L93" s="551"/>
      <c r="M93" s="551"/>
      <c r="N93" s="551"/>
      <c r="O93" s="553"/>
    </row>
    <row r="94">
      <c r="A94" s="550"/>
      <c r="B94" s="551"/>
      <c r="C94" s="551"/>
      <c r="D94" s="551"/>
      <c r="E94" s="551"/>
      <c r="F94" s="551"/>
      <c r="G94" s="551"/>
      <c r="H94" s="551"/>
      <c r="I94" s="551"/>
      <c r="J94" s="551"/>
      <c r="K94" s="551"/>
      <c r="L94" s="551"/>
      <c r="M94" s="551"/>
      <c r="N94" s="551"/>
      <c r="O94" s="553"/>
    </row>
    <row r="95">
      <c r="A95" s="550"/>
      <c r="B95" s="551"/>
      <c r="C95" s="551"/>
      <c r="D95" s="551"/>
      <c r="E95" s="551"/>
      <c r="F95" s="551"/>
      <c r="G95" s="551"/>
      <c r="H95" s="551"/>
      <c r="I95" s="551"/>
      <c r="J95" s="551"/>
      <c r="K95" s="551"/>
      <c r="L95" s="551"/>
      <c r="M95" s="551"/>
      <c r="N95" s="551"/>
      <c r="O95" s="553"/>
    </row>
    <row r="96">
      <c r="A96" s="550"/>
      <c r="B96" s="551"/>
      <c r="C96" s="551"/>
      <c r="D96" s="551"/>
      <c r="E96" s="551"/>
      <c r="F96" s="551"/>
      <c r="G96" s="551"/>
      <c r="H96" s="551"/>
      <c r="I96" s="551"/>
      <c r="J96" s="551"/>
      <c r="K96" s="551"/>
      <c r="L96" s="551"/>
      <c r="M96" s="551"/>
      <c r="N96" s="551"/>
      <c r="O96" s="553"/>
    </row>
    <row r="97">
      <c r="A97" s="550"/>
      <c r="B97" s="551"/>
      <c r="C97" s="551"/>
      <c r="D97" s="551"/>
      <c r="E97" s="551"/>
      <c r="F97" s="551"/>
      <c r="G97" s="551"/>
      <c r="H97" s="551"/>
      <c r="I97" s="551"/>
      <c r="J97" s="551"/>
      <c r="K97" s="551"/>
      <c r="L97" s="551"/>
      <c r="M97" s="551"/>
      <c r="N97" s="551"/>
      <c r="O97" s="553"/>
    </row>
    <row r="98">
      <c r="A98" s="550"/>
      <c r="B98" s="551"/>
      <c r="C98" s="551"/>
      <c r="D98" s="551"/>
      <c r="E98" s="551"/>
      <c r="F98" s="551"/>
      <c r="G98" s="551"/>
      <c r="H98" s="551"/>
      <c r="I98" s="551"/>
      <c r="J98" s="551"/>
      <c r="K98" s="551"/>
      <c r="L98" s="551"/>
      <c r="M98" s="551"/>
      <c r="N98" s="551"/>
      <c r="O98" s="553"/>
    </row>
    <row r="99">
      <c r="A99" s="550"/>
      <c r="B99" s="551"/>
      <c r="C99" s="551"/>
      <c r="D99" s="551"/>
      <c r="E99" s="551"/>
      <c r="F99" s="551"/>
      <c r="G99" s="551"/>
      <c r="H99" s="551"/>
      <c r="I99" s="551"/>
      <c r="J99" s="551"/>
      <c r="K99" s="551"/>
      <c r="L99" s="551"/>
      <c r="M99" s="551"/>
      <c r="N99" s="551"/>
      <c r="O99" s="553"/>
    </row>
    <row r="100">
      <c r="A100" s="550"/>
      <c r="B100" s="551"/>
      <c r="C100" s="551"/>
      <c r="D100" s="551"/>
      <c r="E100" s="551"/>
      <c r="F100" s="551"/>
      <c r="G100" s="551"/>
      <c r="H100" s="551"/>
      <c r="I100" s="551"/>
      <c r="J100" s="551"/>
      <c r="K100" s="551"/>
      <c r="L100" s="551"/>
      <c r="M100" s="551"/>
      <c r="N100" s="551"/>
      <c r="O100" s="553"/>
    </row>
    <row r="101">
      <c r="A101" s="550"/>
      <c r="B101" s="551"/>
      <c r="C101" s="551"/>
      <c r="D101" s="551"/>
      <c r="E101" s="551"/>
      <c r="F101" s="551"/>
      <c r="G101" s="551"/>
      <c r="H101" s="551"/>
      <c r="I101" s="551"/>
      <c r="J101" s="551"/>
      <c r="K101" s="551"/>
      <c r="L101" s="551"/>
      <c r="M101" s="551"/>
      <c r="N101" s="551"/>
      <c r="O101" s="553"/>
    </row>
    <row r="102">
      <c r="A102" s="550"/>
      <c r="B102" s="551"/>
      <c r="C102" s="551"/>
      <c r="D102" s="551"/>
      <c r="E102" s="551"/>
      <c r="F102" s="551"/>
      <c r="G102" s="551"/>
      <c r="H102" s="551"/>
      <c r="I102" s="551"/>
      <c r="J102" s="551"/>
      <c r="K102" s="551"/>
      <c r="L102" s="551"/>
      <c r="M102" s="551"/>
      <c r="N102" s="551"/>
      <c r="O102" s="553"/>
    </row>
    <row r="103">
      <c r="A103" s="550"/>
      <c r="B103" s="551"/>
      <c r="C103" s="551"/>
      <c r="D103" s="551"/>
      <c r="E103" s="551"/>
      <c r="F103" s="551"/>
      <c r="G103" s="551"/>
      <c r="H103" s="551"/>
      <c r="I103" s="551"/>
      <c r="J103" s="551"/>
      <c r="K103" s="551"/>
      <c r="L103" s="551"/>
      <c r="M103" s="551"/>
      <c r="N103" s="551"/>
      <c r="O103" s="553"/>
    </row>
    <row r="104">
      <c r="A104" s="550"/>
      <c r="B104" s="551"/>
      <c r="C104" s="551"/>
      <c r="D104" s="551"/>
      <c r="E104" s="551"/>
      <c r="F104" s="551"/>
      <c r="G104" s="551"/>
      <c r="H104" s="551"/>
      <c r="I104" s="551"/>
      <c r="J104" s="551"/>
      <c r="K104" s="551"/>
      <c r="L104" s="551"/>
      <c r="M104" s="551"/>
      <c r="N104" s="551"/>
      <c r="O104" s="553"/>
    </row>
    <row r="105">
      <c r="A105" s="550"/>
      <c r="B105" s="551"/>
      <c r="C105" s="551"/>
      <c r="D105" s="551"/>
      <c r="E105" s="551"/>
      <c r="F105" s="551"/>
      <c r="G105" s="551"/>
      <c r="H105" s="551"/>
      <c r="I105" s="551"/>
      <c r="J105" s="551"/>
      <c r="K105" s="551"/>
      <c r="L105" s="551"/>
      <c r="M105" s="551"/>
      <c r="N105" s="551"/>
      <c r="O105" s="553"/>
    </row>
    <row r="106">
      <c r="A106" s="550"/>
      <c r="B106" s="551"/>
      <c r="C106" s="551"/>
      <c r="D106" s="551"/>
      <c r="E106" s="551"/>
      <c r="F106" s="551"/>
      <c r="G106" s="551"/>
      <c r="H106" s="551"/>
      <c r="I106" s="551"/>
      <c r="J106" s="551"/>
      <c r="K106" s="551"/>
      <c r="L106" s="551"/>
      <c r="M106" s="551"/>
      <c r="N106" s="551"/>
      <c r="O106" s="553"/>
    </row>
    <row r="107">
      <c r="A107" s="550"/>
      <c r="B107" s="551"/>
      <c r="C107" s="551"/>
      <c r="D107" s="551"/>
      <c r="E107" s="551"/>
      <c r="F107" s="551"/>
      <c r="G107" s="551"/>
      <c r="H107" s="551"/>
      <c r="I107" s="551"/>
      <c r="J107" s="551"/>
      <c r="K107" s="551"/>
      <c r="L107" s="551"/>
      <c r="M107" s="551"/>
      <c r="N107" s="551"/>
      <c r="O107" s="553"/>
    </row>
    <row r="108">
      <c r="A108" s="550"/>
      <c r="B108" s="551"/>
      <c r="C108" s="551"/>
      <c r="D108" s="551"/>
      <c r="E108" s="551"/>
      <c r="F108" s="551"/>
      <c r="G108" s="551"/>
      <c r="H108" s="551"/>
      <c r="I108" s="551"/>
      <c r="J108" s="551"/>
      <c r="K108" s="551"/>
      <c r="L108" s="551"/>
      <c r="M108" s="551"/>
      <c r="N108" s="551"/>
      <c r="O108" s="553"/>
    </row>
    <row r="109">
      <c r="A109" s="550"/>
      <c r="B109" s="551"/>
      <c r="C109" s="551"/>
      <c r="D109" s="551"/>
      <c r="E109" s="551"/>
      <c r="F109" s="551"/>
      <c r="G109" s="551"/>
      <c r="H109" s="551"/>
      <c r="I109" s="551"/>
      <c r="J109" s="551"/>
      <c r="K109" s="551"/>
      <c r="L109" s="551"/>
      <c r="M109" s="551"/>
      <c r="N109" s="551"/>
      <c r="O109" s="553"/>
    </row>
    <row r="110">
      <c r="A110" s="550"/>
      <c r="B110" s="551"/>
      <c r="C110" s="551"/>
      <c r="D110" s="551"/>
      <c r="E110" s="551"/>
      <c r="F110" s="551"/>
      <c r="G110" s="551"/>
      <c r="H110" s="551"/>
      <c r="I110" s="551"/>
      <c r="J110" s="551"/>
      <c r="K110" s="551"/>
      <c r="L110" s="551"/>
      <c r="M110" s="551"/>
      <c r="N110" s="551"/>
      <c r="O110" s="553"/>
    </row>
    <row r="111">
      <c r="A111" s="550"/>
      <c r="B111" s="551"/>
      <c r="C111" s="551"/>
      <c r="D111" s="551"/>
      <c r="E111" s="551"/>
      <c r="F111" s="551"/>
      <c r="G111" s="551"/>
      <c r="H111" s="551"/>
      <c r="I111" s="551"/>
      <c r="J111" s="551"/>
      <c r="K111" s="551"/>
      <c r="L111" s="551"/>
      <c r="M111" s="551"/>
      <c r="N111" s="551"/>
      <c r="O111" s="553"/>
    </row>
    <row r="112">
      <c r="A112" s="550"/>
      <c r="B112" s="551"/>
      <c r="C112" s="551"/>
      <c r="D112" s="551"/>
      <c r="E112" s="551"/>
      <c r="F112" s="551"/>
      <c r="G112" s="551"/>
      <c r="H112" s="551"/>
      <c r="I112" s="551"/>
      <c r="J112" s="551"/>
      <c r="K112" s="551"/>
      <c r="L112" s="551"/>
      <c r="M112" s="551"/>
      <c r="N112" s="551"/>
      <c r="O112" s="553"/>
    </row>
    <row r="113">
      <c r="A113" s="550"/>
      <c r="B113" s="551"/>
      <c r="C113" s="551"/>
      <c r="D113" s="551"/>
      <c r="E113" s="551"/>
      <c r="F113" s="551"/>
      <c r="G113" s="551"/>
      <c r="H113" s="551"/>
      <c r="I113" s="551"/>
      <c r="J113" s="551"/>
      <c r="K113" s="551"/>
      <c r="L113" s="551"/>
      <c r="M113" s="551"/>
      <c r="N113" s="551"/>
      <c r="O113" s="553"/>
    </row>
    <row r="114">
      <c r="A114" s="550"/>
      <c r="B114" s="551"/>
      <c r="C114" s="551"/>
      <c r="D114" s="551"/>
      <c r="E114" s="551"/>
      <c r="F114" s="551"/>
      <c r="G114" s="551"/>
      <c r="H114" s="551"/>
      <c r="I114" s="551"/>
      <c r="J114" s="551"/>
      <c r="K114" s="551"/>
      <c r="L114" s="551"/>
      <c r="M114" s="551"/>
      <c r="N114" s="551"/>
      <c r="O114" s="553"/>
    </row>
    <row r="115">
      <c r="A115" s="550"/>
      <c r="B115" s="551"/>
      <c r="C115" s="551"/>
      <c r="D115" s="551"/>
      <c r="E115" s="551"/>
      <c r="F115" s="551"/>
      <c r="G115" s="551"/>
      <c r="H115" s="551"/>
      <c r="I115" s="551"/>
      <c r="J115" s="551"/>
      <c r="K115" s="551"/>
      <c r="L115" s="551"/>
      <c r="M115" s="551"/>
      <c r="N115" s="551"/>
      <c r="O115" s="553"/>
    </row>
    <row r="116">
      <c r="A116" s="550"/>
      <c r="B116" s="551"/>
      <c r="C116" s="551"/>
      <c r="D116" s="551"/>
      <c r="E116" s="551"/>
      <c r="F116" s="551"/>
      <c r="G116" s="551"/>
      <c r="H116" s="551"/>
      <c r="I116" s="551"/>
      <c r="J116" s="551"/>
      <c r="K116" s="551"/>
      <c r="L116" s="551"/>
      <c r="M116" s="551"/>
      <c r="N116" s="551"/>
      <c r="O116" s="553"/>
    </row>
    <row r="117">
      <c r="A117" s="550"/>
      <c r="B117" s="551"/>
      <c r="C117" s="551"/>
      <c r="D117" s="551"/>
      <c r="E117" s="551"/>
      <c r="F117" s="551"/>
      <c r="G117" s="551"/>
      <c r="H117" s="551"/>
      <c r="I117" s="551"/>
      <c r="J117" s="551"/>
      <c r="K117" s="551"/>
      <c r="L117" s="551"/>
      <c r="M117" s="551"/>
      <c r="N117" s="551"/>
      <c r="O117" s="553"/>
    </row>
    <row r="118">
      <c r="A118" s="550"/>
      <c r="B118" s="551"/>
      <c r="C118" s="551"/>
      <c r="D118" s="551"/>
      <c r="E118" s="551"/>
      <c r="F118" s="551"/>
      <c r="G118" s="551"/>
      <c r="H118" s="551"/>
      <c r="I118" s="551"/>
      <c r="J118" s="551"/>
      <c r="K118" s="551"/>
      <c r="L118" s="551"/>
      <c r="M118" s="551"/>
      <c r="N118" s="551"/>
      <c r="O118" s="553"/>
    </row>
    <row r="119">
      <c r="A119" s="550"/>
      <c r="B119" s="551"/>
      <c r="C119" s="551"/>
      <c r="D119" s="551"/>
      <c r="E119" s="551"/>
      <c r="F119" s="551"/>
      <c r="G119" s="551"/>
      <c r="H119" s="551"/>
      <c r="I119" s="551"/>
      <c r="J119" s="551"/>
      <c r="K119" s="551"/>
      <c r="L119" s="551"/>
      <c r="M119" s="551"/>
      <c r="N119" s="551"/>
      <c r="O119" s="553"/>
    </row>
    <row r="120">
      <c r="A120" s="550"/>
      <c r="B120" s="551"/>
      <c r="C120" s="551"/>
      <c r="D120" s="551"/>
      <c r="E120" s="551"/>
      <c r="F120" s="551"/>
      <c r="G120" s="551"/>
      <c r="H120" s="551"/>
      <c r="I120" s="551"/>
      <c r="J120" s="551"/>
      <c r="K120" s="551"/>
      <c r="L120" s="551"/>
      <c r="M120" s="551"/>
      <c r="N120" s="551"/>
      <c r="O120" s="553"/>
    </row>
    <row r="121">
      <c r="A121" s="550"/>
      <c r="B121" s="551"/>
      <c r="C121" s="551"/>
      <c r="D121" s="551"/>
      <c r="E121" s="551"/>
      <c r="F121" s="551"/>
      <c r="G121" s="551"/>
      <c r="H121" s="551"/>
      <c r="I121" s="551"/>
      <c r="J121" s="551"/>
      <c r="K121" s="551"/>
      <c r="L121" s="551"/>
      <c r="M121" s="551"/>
      <c r="N121" s="551"/>
      <c r="O121" s="553"/>
    </row>
    <row r="122">
      <c r="A122" s="550"/>
      <c r="B122" s="551"/>
      <c r="C122" s="551"/>
      <c r="D122" s="551"/>
      <c r="E122" s="551"/>
      <c r="F122" s="551"/>
      <c r="G122" s="551"/>
      <c r="H122" s="551"/>
      <c r="I122" s="551"/>
      <c r="J122" s="551"/>
      <c r="K122" s="551"/>
      <c r="L122" s="551"/>
      <c r="M122" s="551"/>
      <c r="N122" s="551"/>
      <c r="O122" s="553"/>
    </row>
    <row r="123">
      <c r="A123" s="550"/>
      <c r="B123" s="551"/>
      <c r="C123" s="551"/>
      <c r="D123" s="551"/>
      <c r="E123" s="551"/>
      <c r="F123" s="551"/>
      <c r="G123" s="551"/>
      <c r="H123" s="551"/>
      <c r="I123" s="551"/>
      <c r="J123" s="551"/>
      <c r="K123" s="551"/>
      <c r="L123" s="551"/>
      <c r="M123" s="551"/>
      <c r="N123" s="551"/>
      <c r="O123" s="553"/>
    </row>
    <row r="124">
      <c r="A124" s="550"/>
      <c r="B124" s="551"/>
      <c r="C124" s="551"/>
      <c r="D124" s="551"/>
      <c r="E124" s="551"/>
      <c r="F124" s="551"/>
      <c r="G124" s="551"/>
      <c r="H124" s="551"/>
      <c r="I124" s="551"/>
      <c r="J124" s="551"/>
      <c r="K124" s="551"/>
      <c r="L124" s="551"/>
      <c r="M124" s="551"/>
      <c r="N124" s="551"/>
      <c r="O124" s="553"/>
    </row>
    <row r="125">
      <c r="A125" s="550"/>
      <c r="B125" s="551"/>
      <c r="C125" s="551"/>
      <c r="D125" s="551"/>
      <c r="E125" s="551"/>
      <c r="F125" s="551"/>
      <c r="G125" s="551"/>
      <c r="H125" s="551"/>
      <c r="I125" s="551"/>
      <c r="J125" s="551"/>
      <c r="K125" s="551"/>
      <c r="L125" s="551"/>
      <c r="M125" s="551"/>
      <c r="N125" s="551"/>
      <c r="O125" s="553"/>
    </row>
    <row r="126">
      <c r="A126" s="550"/>
      <c r="B126" s="551"/>
      <c r="C126" s="551"/>
      <c r="D126" s="551"/>
      <c r="E126" s="551"/>
      <c r="F126" s="551"/>
      <c r="G126" s="551"/>
      <c r="H126" s="551"/>
      <c r="I126" s="551"/>
      <c r="J126" s="551"/>
      <c r="K126" s="551"/>
      <c r="L126" s="551"/>
      <c r="M126" s="551"/>
      <c r="N126" s="551"/>
      <c r="O126" s="553"/>
    </row>
    <row r="127">
      <c r="A127" s="550"/>
      <c r="B127" s="551"/>
      <c r="C127" s="551"/>
      <c r="D127" s="551"/>
      <c r="E127" s="551"/>
      <c r="F127" s="551"/>
      <c r="G127" s="551"/>
      <c r="H127" s="551"/>
      <c r="I127" s="551"/>
      <c r="J127" s="551"/>
      <c r="K127" s="551"/>
      <c r="L127" s="551"/>
      <c r="M127" s="551"/>
      <c r="N127" s="551"/>
      <c r="O127" s="553"/>
    </row>
    <row r="128">
      <c r="A128" s="550"/>
      <c r="B128" s="551"/>
      <c r="C128" s="551"/>
      <c r="D128" s="551"/>
      <c r="E128" s="551"/>
      <c r="F128" s="551"/>
      <c r="G128" s="551"/>
      <c r="H128" s="551"/>
      <c r="I128" s="551"/>
      <c r="J128" s="551"/>
      <c r="K128" s="551"/>
      <c r="L128" s="551"/>
      <c r="M128" s="551"/>
      <c r="N128" s="551"/>
      <c r="O128" s="553"/>
    </row>
    <row r="129">
      <c r="A129" s="550"/>
      <c r="B129" s="551"/>
      <c r="C129" s="551"/>
      <c r="D129" s="551"/>
      <c r="E129" s="551"/>
      <c r="F129" s="551"/>
      <c r="G129" s="551"/>
      <c r="H129" s="551"/>
      <c r="I129" s="551"/>
      <c r="J129" s="551"/>
      <c r="K129" s="551"/>
      <c r="L129" s="551"/>
      <c r="M129" s="551"/>
      <c r="N129" s="551"/>
      <c r="O129" s="553"/>
    </row>
    <row r="130">
      <c r="A130" s="550"/>
      <c r="B130" s="551"/>
      <c r="C130" s="551"/>
      <c r="D130" s="551"/>
      <c r="E130" s="551"/>
      <c r="F130" s="551"/>
      <c r="G130" s="551"/>
      <c r="H130" s="551"/>
      <c r="I130" s="551"/>
      <c r="J130" s="551"/>
      <c r="K130" s="551"/>
      <c r="L130" s="551"/>
      <c r="M130" s="551"/>
      <c r="N130" s="551"/>
      <c r="O130" s="553"/>
    </row>
    <row r="131">
      <c r="A131" s="550"/>
      <c r="B131" s="551"/>
      <c r="C131" s="551"/>
      <c r="D131" s="551"/>
      <c r="E131" s="551"/>
      <c r="F131" s="551"/>
      <c r="G131" s="551"/>
      <c r="H131" s="551"/>
      <c r="I131" s="551"/>
      <c r="J131" s="551"/>
      <c r="K131" s="551"/>
      <c r="L131" s="551"/>
      <c r="M131" s="551"/>
      <c r="N131" s="551"/>
      <c r="O131" s="553"/>
    </row>
    <row r="132">
      <c r="A132" s="550"/>
      <c r="B132" s="551"/>
      <c r="C132" s="551"/>
      <c r="D132" s="551"/>
      <c r="E132" s="551"/>
      <c r="F132" s="551"/>
      <c r="G132" s="551"/>
      <c r="H132" s="551"/>
      <c r="I132" s="551"/>
      <c r="J132" s="551"/>
      <c r="K132" s="551"/>
      <c r="L132" s="551"/>
      <c r="M132" s="551"/>
      <c r="N132" s="551"/>
      <c r="O132" s="553"/>
    </row>
    <row r="133">
      <c r="A133" s="550"/>
      <c r="B133" s="551"/>
      <c r="C133" s="551"/>
      <c r="D133" s="551"/>
      <c r="E133" s="551"/>
      <c r="F133" s="551"/>
      <c r="G133" s="551"/>
      <c r="H133" s="551"/>
      <c r="I133" s="551"/>
      <c r="J133" s="551"/>
      <c r="K133" s="551"/>
      <c r="L133" s="551"/>
      <c r="M133" s="551"/>
      <c r="N133" s="551"/>
      <c r="O133" s="553"/>
    </row>
    <row r="134">
      <c r="A134" s="550"/>
      <c r="B134" s="551"/>
      <c r="C134" s="551"/>
      <c r="D134" s="551"/>
      <c r="E134" s="551"/>
      <c r="F134" s="551"/>
      <c r="G134" s="551"/>
      <c r="H134" s="551"/>
      <c r="I134" s="551"/>
      <c r="J134" s="551"/>
      <c r="K134" s="551"/>
      <c r="L134" s="551"/>
      <c r="M134" s="551"/>
      <c r="N134" s="551"/>
      <c r="O134" s="553"/>
    </row>
    <row r="135">
      <c r="A135" s="550"/>
      <c r="B135" s="551"/>
      <c r="C135" s="551"/>
      <c r="D135" s="551"/>
      <c r="E135" s="551"/>
      <c r="F135" s="551"/>
      <c r="G135" s="551"/>
      <c r="H135" s="551"/>
      <c r="I135" s="551"/>
      <c r="J135" s="551"/>
      <c r="K135" s="551"/>
      <c r="L135" s="551"/>
      <c r="M135" s="551"/>
      <c r="N135" s="551"/>
      <c r="O135" s="553"/>
    </row>
    <row r="136">
      <c r="A136" s="550"/>
      <c r="B136" s="551"/>
      <c r="C136" s="551"/>
      <c r="D136" s="551"/>
      <c r="E136" s="551"/>
      <c r="F136" s="551"/>
      <c r="G136" s="551"/>
      <c r="H136" s="551"/>
      <c r="I136" s="551"/>
      <c r="J136" s="551"/>
      <c r="K136" s="551"/>
      <c r="L136" s="551"/>
      <c r="M136" s="551"/>
      <c r="N136" s="551"/>
      <c r="O136" s="553"/>
    </row>
    <row r="137">
      <c r="A137" s="550"/>
      <c r="B137" s="551"/>
      <c r="C137" s="551"/>
      <c r="D137" s="551"/>
      <c r="E137" s="551"/>
      <c r="F137" s="551"/>
      <c r="G137" s="551"/>
      <c r="H137" s="551"/>
      <c r="I137" s="551"/>
      <c r="J137" s="551"/>
      <c r="K137" s="551"/>
      <c r="L137" s="551"/>
      <c r="M137" s="551"/>
      <c r="N137" s="551"/>
      <c r="O137" s="553"/>
    </row>
    <row r="138">
      <c r="A138" s="550"/>
      <c r="B138" s="551"/>
      <c r="C138" s="551"/>
      <c r="D138" s="551"/>
      <c r="E138" s="551"/>
      <c r="F138" s="551"/>
      <c r="G138" s="551"/>
      <c r="H138" s="551"/>
      <c r="I138" s="551"/>
      <c r="J138" s="551"/>
      <c r="K138" s="551"/>
      <c r="L138" s="551"/>
      <c r="M138" s="551"/>
      <c r="N138" s="551"/>
      <c r="O138" s="553"/>
    </row>
    <row r="139">
      <c r="A139" s="550"/>
      <c r="B139" s="551"/>
      <c r="C139" s="551"/>
      <c r="D139" s="551"/>
      <c r="E139" s="551"/>
      <c r="F139" s="551"/>
      <c r="G139" s="551"/>
      <c r="H139" s="551"/>
      <c r="I139" s="551"/>
      <c r="J139" s="551"/>
      <c r="K139" s="551"/>
      <c r="L139" s="551"/>
      <c r="M139" s="551"/>
      <c r="N139" s="551"/>
      <c r="O139" s="553"/>
    </row>
    <row r="140">
      <c r="A140" s="550"/>
      <c r="B140" s="551"/>
      <c r="C140" s="551"/>
      <c r="D140" s="551"/>
      <c r="E140" s="551"/>
      <c r="F140" s="551"/>
      <c r="G140" s="551"/>
      <c r="H140" s="551"/>
      <c r="I140" s="551"/>
      <c r="J140" s="551"/>
      <c r="K140" s="551"/>
      <c r="L140" s="551"/>
      <c r="M140" s="551"/>
      <c r="N140" s="551"/>
      <c r="O140" s="553"/>
    </row>
    <row r="141">
      <c r="A141" s="550"/>
      <c r="B141" s="551"/>
      <c r="C141" s="551"/>
      <c r="D141" s="551"/>
      <c r="E141" s="551"/>
      <c r="F141" s="551"/>
      <c r="G141" s="551"/>
      <c r="H141" s="551"/>
      <c r="I141" s="551"/>
      <c r="J141" s="551"/>
      <c r="K141" s="551"/>
      <c r="L141" s="551"/>
      <c r="M141" s="551"/>
      <c r="N141" s="551"/>
      <c r="O141" s="553"/>
    </row>
    <row r="142">
      <c r="A142" s="550"/>
      <c r="B142" s="551"/>
      <c r="C142" s="551"/>
      <c r="D142" s="551"/>
      <c r="E142" s="551"/>
      <c r="F142" s="551"/>
      <c r="G142" s="551"/>
      <c r="H142" s="551"/>
      <c r="I142" s="551"/>
      <c r="J142" s="551"/>
      <c r="K142" s="551"/>
      <c r="L142" s="551"/>
      <c r="M142" s="551"/>
      <c r="N142" s="551"/>
      <c r="O142" s="553"/>
    </row>
    <row r="143">
      <c r="A143" s="550"/>
      <c r="B143" s="551"/>
      <c r="C143" s="551"/>
      <c r="D143" s="551"/>
      <c r="E143" s="551"/>
      <c r="F143" s="551"/>
      <c r="G143" s="551"/>
      <c r="H143" s="551"/>
      <c r="I143" s="551"/>
      <c r="J143" s="551"/>
      <c r="K143" s="551"/>
      <c r="L143" s="551"/>
      <c r="M143" s="551"/>
      <c r="N143" s="551"/>
      <c r="O143" s="553"/>
    </row>
    <row r="144">
      <c r="A144" s="550"/>
      <c r="B144" s="551"/>
      <c r="C144" s="551"/>
      <c r="D144" s="551"/>
      <c r="E144" s="551"/>
      <c r="F144" s="551"/>
      <c r="G144" s="551"/>
      <c r="H144" s="551"/>
      <c r="I144" s="551"/>
      <c r="J144" s="551"/>
      <c r="K144" s="551"/>
      <c r="L144" s="551"/>
      <c r="M144" s="551"/>
      <c r="N144" s="551"/>
      <c r="O144" s="553"/>
    </row>
    <row r="145">
      <c r="A145" s="550"/>
      <c r="B145" s="551"/>
      <c r="C145" s="551"/>
      <c r="D145" s="551"/>
      <c r="E145" s="551"/>
      <c r="F145" s="551"/>
      <c r="G145" s="551"/>
      <c r="H145" s="551"/>
      <c r="I145" s="551"/>
      <c r="J145" s="551"/>
      <c r="K145" s="551"/>
      <c r="L145" s="551"/>
      <c r="M145" s="551"/>
      <c r="N145" s="551"/>
      <c r="O145" s="553"/>
    </row>
    <row r="146">
      <c r="A146" s="550"/>
      <c r="B146" s="551"/>
      <c r="C146" s="551"/>
      <c r="D146" s="551"/>
      <c r="E146" s="551"/>
      <c r="F146" s="551"/>
      <c r="G146" s="551"/>
      <c r="H146" s="551"/>
      <c r="I146" s="551"/>
      <c r="J146" s="551"/>
      <c r="K146" s="551"/>
      <c r="L146" s="551"/>
      <c r="M146" s="551"/>
      <c r="N146" s="551"/>
      <c r="O146" s="553"/>
    </row>
    <row r="147">
      <c r="A147" s="550"/>
      <c r="B147" s="551"/>
      <c r="C147" s="551"/>
      <c r="D147" s="551"/>
      <c r="E147" s="551"/>
      <c r="F147" s="551"/>
      <c r="G147" s="551"/>
      <c r="H147" s="551"/>
      <c r="I147" s="551"/>
      <c r="J147" s="551"/>
      <c r="K147" s="551"/>
      <c r="L147" s="551"/>
      <c r="M147" s="551"/>
      <c r="N147" s="551"/>
      <c r="O147" s="553"/>
    </row>
    <row r="148">
      <c r="A148" s="550"/>
      <c r="B148" s="551"/>
      <c r="C148" s="551"/>
      <c r="D148" s="551"/>
      <c r="E148" s="551"/>
      <c r="F148" s="551"/>
      <c r="G148" s="551"/>
      <c r="H148" s="551"/>
      <c r="I148" s="551"/>
      <c r="J148" s="551"/>
      <c r="K148" s="551"/>
      <c r="L148" s="551"/>
      <c r="M148" s="551"/>
      <c r="N148" s="551"/>
      <c r="O148" s="553"/>
    </row>
    <row r="149">
      <c r="A149" s="550"/>
      <c r="B149" s="551"/>
      <c r="C149" s="551"/>
      <c r="D149" s="551"/>
      <c r="E149" s="551"/>
      <c r="F149" s="551"/>
      <c r="G149" s="551"/>
      <c r="H149" s="551"/>
      <c r="I149" s="551"/>
      <c r="J149" s="551"/>
      <c r="K149" s="551"/>
      <c r="L149" s="551"/>
      <c r="M149" s="551"/>
      <c r="N149" s="551"/>
      <c r="O149" s="553"/>
    </row>
    <row r="150">
      <c r="A150" s="550"/>
      <c r="B150" s="551"/>
      <c r="C150" s="551"/>
      <c r="D150" s="551"/>
      <c r="E150" s="551"/>
      <c r="F150" s="551"/>
      <c r="G150" s="551"/>
      <c r="H150" s="551"/>
      <c r="I150" s="551"/>
      <c r="J150" s="551"/>
      <c r="K150" s="551"/>
      <c r="L150" s="551"/>
      <c r="M150" s="551"/>
      <c r="N150" s="551"/>
      <c r="O150" s="553"/>
    </row>
    <row r="151">
      <c r="A151" s="550"/>
      <c r="B151" s="551"/>
      <c r="C151" s="551"/>
      <c r="D151" s="551"/>
      <c r="E151" s="551"/>
      <c r="F151" s="551"/>
      <c r="G151" s="551"/>
      <c r="H151" s="551"/>
      <c r="I151" s="551"/>
      <c r="J151" s="551"/>
      <c r="K151" s="551"/>
      <c r="L151" s="551"/>
      <c r="M151" s="551"/>
      <c r="N151" s="551"/>
      <c r="O151" s="553"/>
    </row>
    <row r="152">
      <c r="A152" s="550"/>
      <c r="B152" s="551"/>
      <c r="C152" s="551"/>
      <c r="D152" s="551"/>
      <c r="E152" s="551"/>
      <c r="F152" s="551"/>
      <c r="G152" s="551"/>
      <c r="H152" s="551"/>
      <c r="I152" s="551"/>
      <c r="J152" s="551"/>
      <c r="K152" s="551"/>
      <c r="L152" s="551"/>
      <c r="M152" s="551"/>
      <c r="N152" s="551"/>
      <c r="O152" s="553"/>
    </row>
    <row r="153">
      <c r="A153" s="550"/>
      <c r="B153" s="551"/>
      <c r="C153" s="551"/>
      <c r="D153" s="551"/>
      <c r="E153" s="551"/>
      <c r="F153" s="551"/>
      <c r="G153" s="551"/>
      <c r="H153" s="551"/>
      <c r="I153" s="551"/>
      <c r="J153" s="551"/>
      <c r="K153" s="551"/>
      <c r="L153" s="551"/>
      <c r="M153" s="551"/>
      <c r="N153" s="551"/>
      <c r="O153" s="553"/>
    </row>
    <row r="154">
      <c r="A154" s="550"/>
      <c r="B154" s="551"/>
      <c r="C154" s="551"/>
      <c r="D154" s="551"/>
      <c r="E154" s="551"/>
      <c r="F154" s="551"/>
      <c r="G154" s="551"/>
      <c r="H154" s="551"/>
      <c r="I154" s="551"/>
      <c r="J154" s="551"/>
      <c r="K154" s="551"/>
      <c r="L154" s="551"/>
      <c r="M154" s="551"/>
      <c r="N154" s="551"/>
      <c r="O154" s="553"/>
    </row>
    <row r="155">
      <c r="A155" s="550"/>
      <c r="B155" s="551"/>
      <c r="C155" s="551"/>
      <c r="D155" s="551"/>
      <c r="E155" s="551"/>
      <c r="F155" s="551"/>
      <c r="G155" s="551"/>
      <c r="H155" s="551"/>
      <c r="I155" s="551"/>
      <c r="J155" s="551"/>
      <c r="K155" s="551"/>
      <c r="L155" s="551"/>
      <c r="M155" s="551"/>
      <c r="N155" s="551"/>
      <c r="O155" s="553"/>
    </row>
    <row r="156">
      <c r="A156" s="550"/>
      <c r="B156" s="551"/>
      <c r="C156" s="551"/>
      <c r="D156" s="551"/>
      <c r="E156" s="551"/>
      <c r="F156" s="551"/>
      <c r="G156" s="551"/>
      <c r="H156" s="551"/>
      <c r="I156" s="551"/>
      <c r="J156" s="551"/>
      <c r="K156" s="551"/>
      <c r="L156" s="551"/>
      <c r="M156" s="551"/>
      <c r="N156" s="551"/>
      <c r="O156" s="553"/>
    </row>
    <row r="157">
      <c r="A157" s="550"/>
      <c r="B157" s="551"/>
      <c r="C157" s="551"/>
      <c r="D157" s="551"/>
      <c r="E157" s="551"/>
      <c r="F157" s="551"/>
      <c r="G157" s="551"/>
      <c r="H157" s="551"/>
      <c r="I157" s="551"/>
      <c r="J157" s="551"/>
      <c r="K157" s="551"/>
      <c r="L157" s="551"/>
      <c r="M157" s="551"/>
      <c r="N157" s="551"/>
      <c r="O157" s="553"/>
    </row>
    <row r="158">
      <c r="A158" s="550"/>
      <c r="B158" s="551"/>
      <c r="C158" s="551"/>
      <c r="D158" s="551"/>
      <c r="E158" s="551"/>
      <c r="F158" s="551"/>
      <c r="G158" s="551"/>
      <c r="H158" s="551"/>
      <c r="I158" s="551"/>
      <c r="J158" s="551"/>
      <c r="K158" s="551"/>
      <c r="L158" s="551"/>
      <c r="M158" s="551"/>
      <c r="N158" s="551"/>
      <c r="O158" s="553"/>
    </row>
    <row r="159">
      <c r="A159" s="550"/>
      <c r="B159" s="551"/>
      <c r="C159" s="551"/>
      <c r="D159" s="551"/>
      <c r="E159" s="551"/>
      <c r="F159" s="551"/>
      <c r="G159" s="551"/>
      <c r="H159" s="551"/>
      <c r="I159" s="551"/>
      <c r="J159" s="551"/>
      <c r="K159" s="551"/>
      <c r="L159" s="551"/>
      <c r="M159" s="551"/>
      <c r="N159" s="551"/>
      <c r="O159" s="553"/>
    </row>
    <row r="160">
      <c r="A160" s="550"/>
      <c r="B160" s="551"/>
      <c r="C160" s="551"/>
      <c r="D160" s="551"/>
      <c r="E160" s="551"/>
      <c r="F160" s="551"/>
      <c r="G160" s="551"/>
      <c r="H160" s="551"/>
      <c r="I160" s="551"/>
      <c r="J160" s="551"/>
      <c r="K160" s="551"/>
      <c r="L160" s="551"/>
      <c r="M160" s="551"/>
      <c r="N160" s="551"/>
      <c r="O160" s="553"/>
    </row>
    <row r="161">
      <c r="A161" s="550"/>
      <c r="B161" s="551"/>
      <c r="C161" s="551"/>
      <c r="D161" s="551"/>
      <c r="E161" s="551"/>
      <c r="F161" s="551"/>
      <c r="G161" s="551"/>
      <c r="H161" s="551"/>
      <c r="I161" s="551"/>
      <c r="J161" s="551"/>
      <c r="K161" s="551"/>
      <c r="L161" s="551"/>
      <c r="M161" s="551"/>
      <c r="N161" s="551"/>
      <c r="O161" s="553"/>
    </row>
    <row r="162">
      <c r="A162" s="550"/>
      <c r="B162" s="551"/>
      <c r="C162" s="551"/>
      <c r="D162" s="551"/>
      <c r="E162" s="551"/>
      <c r="F162" s="551"/>
      <c r="G162" s="551"/>
      <c r="H162" s="551"/>
      <c r="I162" s="551"/>
      <c r="J162" s="551"/>
      <c r="K162" s="551"/>
      <c r="L162" s="551"/>
      <c r="M162" s="551"/>
      <c r="N162" s="551"/>
      <c r="O162" s="553"/>
    </row>
    <row r="163">
      <c r="A163" s="550"/>
      <c r="B163" s="551"/>
      <c r="C163" s="551"/>
      <c r="D163" s="551"/>
      <c r="E163" s="551"/>
      <c r="F163" s="551"/>
      <c r="G163" s="551"/>
      <c r="H163" s="551"/>
      <c r="I163" s="551"/>
      <c r="J163" s="551"/>
      <c r="K163" s="551"/>
      <c r="L163" s="551"/>
      <c r="M163" s="551"/>
      <c r="N163" s="551"/>
      <c r="O163" s="553"/>
    </row>
    <row r="164">
      <c r="A164" s="550"/>
      <c r="B164" s="551"/>
      <c r="C164" s="551"/>
      <c r="D164" s="551"/>
      <c r="E164" s="551"/>
      <c r="F164" s="551"/>
      <c r="G164" s="551"/>
      <c r="H164" s="551"/>
      <c r="I164" s="551"/>
      <c r="J164" s="551"/>
      <c r="K164" s="551"/>
      <c r="L164" s="551"/>
      <c r="M164" s="551"/>
      <c r="N164" s="551"/>
      <c r="O164" s="553"/>
    </row>
    <row r="165">
      <c r="A165" s="550"/>
      <c r="B165" s="551"/>
      <c r="C165" s="551"/>
      <c r="D165" s="551"/>
      <c r="E165" s="551"/>
      <c r="F165" s="551"/>
      <c r="G165" s="551"/>
      <c r="H165" s="551"/>
      <c r="I165" s="551"/>
      <c r="J165" s="551"/>
      <c r="K165" s="551"/>
      <c r="L165" s="551"/>
      <c r="M165" s="551"/>
      <c r="N165" s="551"/>
      <c r="O165" s="553"/>
    </row>
    <row r="166">
      <c r="A166" s="550"/>
      <c r="B166" s="551"/>
      <c r="C166" s="551"/>
      <c r="D166" s="551"/>
      <c r="E166" s="551"/>
      <c r="F166" s="551"/>
      <c r="G166" s="551"/>
      <c r="H166" s="551"/>
      <c r="I166" s="551"/>
      <c r="J166" s="551"/>
      <c r="K166" s="551"/>
      <c r="L166" s="551"/>
      <c r="M166" s="551"/>
      <c r="N166" s="551"/>
      <c r="O166" s="553"/>
    </row>
    <row r="167">
      <c r="A167" s="550"/>
      <c r="B167" s="551"/>
      <c r="C167" s="551"/>
      <c r="D167" s="551"/>
      <c r="E167" s="551"/>
      <c r="F167" s="551"/>
      <c r="G167" s="551"/>
      <c r="H167" s="551"/>
      <c r="I167" s="551"/>
      <c r="J167" s="551"/>
      <c r="K167" s="551"/>
      <c r="L167" s="551"/>
      <c r="M167" s="551"/>
      <c r="N167" s="551"/>
      <c r="O167" s="553"/>
    </row>
    <row r="168">
      <c r="A168" s="550"/>
      <c r="B168" s="551"/>
      <c r="C168" s="551"/>
      <c r="D168" s="551"/>
      <c r="E168" s="551"/>
      <c r="F168" s="551"/>
      <c r="G168" s="551"/>
      <c r="H168" s="551"/>
      <c r="I168" s="551"/>
      <c r="J168" s="551"/>
      <c r="K168" s="551"/>
      <c r="L168" s="551"/>
      <c r="M168" s="551"/>
      <c r="N168" s="551"/>
      <c r="O168" s="553"/>
    </row>
    <row r="169">
      <c r="A169" s="550"/>
      <c r="B169" s="551"/>
      <c r="C169" s="551"/>
      <c r="D169" s="551"/>
      <c r="E169" s="551"/>
      <c r="F169" s="551"/>
      <c r="G169" s="551"/>
      <c r="H169" s="551"/>
      <c r="I169" s="551"/>
      <c r="J169" s="551"/>
      <c r="K169" s="551"/>
      <c r="L169" s="551"/>
      <c r="M169" s="551"/>
      <c r="N169" s="551"/>
      <c r="O169" s="553"/>
    </row>
    <row r="170">
      <c r="A170" s="550"/>
      <c r="B170" s="551"/>
      <c r="C170" s="551"/>
      <c r="D170" s="551"/>
      <c r="E170" s="551"/>
      <c r="F170" s="551"/>
      <c r="G170" s="551"/>
      <c r="H170" s="551"/>
      <c r="I170" s="551"/>
      <c r="J170" s="551"/>
      <c r="K170" s="551"/>
      <c r="L170" s="551"/>
      <c r="M170" s="551"/>
      <c r="N170" s="551"/>
      <c r="O170" s="553"/>
    </row>
    <row r="171">
      <c r="A171" s="550"/>
      <c r="B171" s="551"/>
      <c r="C171" s="551"/>
      <c r="D171" s="551"/>
      <c r="E171" s="551"/>
      <c r="F171" s="551"/>
      <c r="G171" s="551"/>
      <c r="H171" s="551"/>
      <c r="I171" s="551"/>
      <c r="J171" s="551"/>
      <c r="K171" s="551"/>
      <c r="L171" s="551"/>
      <c r="M171" s="551"/>
      <c r="N171" s="551"/>
      <c r="O171" s="553"/>
    </row>
    <row r="172">
      <c r="A172" s="550"/>
      <c r="B172" s="551"/>
      <c r="C172" s="551"/>
      <c r="D172" s="551"/>
      <c r="E172" s="551"/>
      <c r="F172" s="551"/>
      <c r="G172" s="551"/>
      <c r="H172" s="551"/>
      <c r="I172" s="551"/>
      <c r="J172" s="551"/>
      <c r="K172" s="551"/>
      <c r="L172" s="551"/>
      <c r="M172" s="551"/>
      <c r="N172" s="551"/>
      <c r="O172" s="553"/>
    </row>
    <row r="173">
      <c r="A173" s="550"/>
      <c r="B173" s="551"/>
      <c r="C173" s="551"/>
      <c r="D173" s="551"/>
      <c r="E173" s="551"/>
      <c r="F173" s="551"/>
      <c r="G173" s="551"/>
      <c r="H173" s="551"/>
      <c r="I173" s="551"/>
      <c r="J173" s="551"/>
      <c r="K173" s="551"/>
      <c r="L173" s="551"/>
      <c r="M173" s="551"/>
      <c r="N173" s="551"/>
      <c r="O173" s="553"/>
    </row>
    <row r="174">
      <c r="A174" s="550"/>
      <c r="B174" s="551"/>
      <c r="C174" s="551"/>
      <c r="D174" s="551"/>
      <c r="E174" s="551"/>
      <c r="F174" s="551"/>
      <c r="G174" s="551"/>
      <c r="H174" s="551"/>
      <c r="I174" s="551"/>
      <c r="J174" s="551"/>
      <c r="K174" s="551"/>
      <c r="L174" s="551"/>
      <c r="M174" s="551"/>
      <c r="N174" s="551"/>
      <c r="O174" s="553"/>
    </row>
    <row r="175">
      <c r="A175" s="550"/>
      <c r="B175" s="551"/>
      <c r="C175" s="551"/>
      <c r="D175" s="551"/>
      <c r="E175" s="551"/>
      <c r="F175" s="551"/>
      <c r="G175" s="551"/>
      <c r="H175" s="551"/>
      <c r="I175" s="551"/>
      <c r="J175" s="551"/>
      <c r="K175" s="551"/>
      <c r="L175" s="551"/>
      <c r="M175" s="551"/>
      <c r="N175" s="551"/>
      <c r="O175" s="553"/>
    </row>
    <row r="176">
      <c r="A176" s="550"/>
      <c r="B176" s="551"/>
      <c r="C176" s="551"/>
      <c r="D176" s="551"/>
      <c r="E176" s="551"/>
      <c r="F176" s="551"/>
      <c r="G176" s="551"/>
      <c r="H176" s="551"/>
      <c r="I176" s="551"/>
      <c r="J176" s="551"/>
      <c r="K176" s="551"/>
      <c r="L176" s="551"/>
      <c r="M176" s="551"/>
      <c r="N176" s="551"/>
      <c r="O176" s="553"/>
    </row>
    <row r="177">
      <c r="A177" s="550"/>
      <c r="B177" s="551"/>
      <c r="C177" s="551"/>
      <c r="D177" s="551"/>
      <c r="E177" s="551"/>
      <c r="F177" s="551"/>
      <c r="G177" s="551"/>
      <c r="H177" s="551"/>
      <c r="I177" s="551"/>
      <c r="J177" s="551"/>
      <c r="K177" s="551"/>
      <c r="L177" s="551"/>
      <c r="M177" s="551"/>
      <c r="N177" s="551"/>
      <c r="O177" s="553"/>
    </row>
    <row r="178">
      <c r="A178" s="550"/>
      <c r="B178" s="551"/>
      <c r="C178" s="551"/>
      <c r="D178" s="551"/>
      <c r="E178" s="551"/>
      <c r="F178" s="551"/>
      <c r="G178" s="551"/>
      <c r="H178" s="551"/>
      <c r="I178" s="551"/>
      <c r="J178" s="551"/>
      <c r="K178" s="551"/>
      <c r="L178" s="551"/>
      <c r="M178" s="551"/>
      <c r="N178" s="551"/>
      <c r="O178" s="553"/>
    </row>
    <row r="179">
      <c r="A179" s="550"/>
      <c r="B179" s="551"/>
      <c r="C179" s="551"/>
      <c r="D179" s="551"/>
      <c r="E179" s="551"/>
      <c r="F179" s="551"/>
      <c r="G179" s="551"/>
      <c r="H179" s="551"/>
      <c r="I179" s="551"/>
      <c r="J179" s="551"/>
      <c r="K179" s="551"/>
      <c r="L179" s="551"/>
      <c r="M179" s="551"/>
      <c r="N179" s="551"/>
      <c r="O179" s="553"/>
    </row>
    <row r="180">
      <c r="A180" s="550"/>
      <c r="B180" s="551"/>
      <c r="C180" s="551"/>
      <c r="D180" s="551"/>
      <c r="E180" s="551"/>
      <c r="F180" s="551"/>
      <c r="G180" s="551"/>
      <c r="H180" s="551"/>
      <c r="I180" s="551"/>
      <c r="J180" s="551"/>
      <c r="K180" s="551"/>
      <c r="L180" s="551"/>
      <c r="M180" s="551"/>
      <c r="N180" s="551"/>
      <c r="O180" s="553"/>
    </row>
    <row r="181">
      <c r="A181" s="550"/>
      <c r="B181" s="551"/>
      <c r="C181" s="551"/>
      <c r="D181" s="551"/>
      <c r="E181" s="551"/>
      <c r="F181" s="551"/>
      <c r="G181" s="551"/>
      <c r="H181" s="551"/>
      <c r="I181" s="551"/>
      <c r="J181" s="551"/>
      <c r="K181" s="551"/>
      <c r="L181" s="551"/>
      <c r="M181" s="551"/>
      <c r="N181" s="551"/>
      <c r="O181" s="553"/>
    </row>
    <row r="182">
      <c r="A182" s="550"/>
      <c r="B182" s="551"/>
      <c r="C182" s="551"/>
      <c r="D182" s="551"/>
      <c r="E182" s="551"/>
      <c r="F182" s="551"/>
      <c r="G182" s="551"/>
      <c r="H182" s="551"/>
      <c r="I182" s="551"/>
      <c r="J182" s="551"/>
      <c r="K182" s="551"/>
      <c r="L182" s="551"/>
      <c r="M182" s="551"/>
      <c r="N182" s="551"/>
      <c r="O182" s="553"/>
    </row>
    <row r="183">
      <c r="A183" s="550"/>
      <c r="B183" s="551"/>
      <c r="C183" s="551"/>
      <c r="D183" s="551"/>
      <c r="E183" s="551"/>
      <c r="F183" s="551"/>
      <c r="G183" s="551"/>
      <c r="H183" s="551"/>
      <c r="I183" s="551"/>
      <c r="J183" s="551"/>
      <c r="K183" s="551"/>
      <c r="L183" s="551"/>
      <c r="M183" s="551"/>
      <c r="N183" s="551"/>
      <c r="O183" s="553"/>
    </row>
    <row r="184">
      <c r="A184" s="550"/>
      <c r="B184" s="551"/>
      <c r="C184" s="551"/>
      <c r="D184" s="551"/>
      <c r="E184" s="551"/>
      <c r="F184" s="551"/>
      <c r="G184" s="551"/>
      <c r="H184" s="551"/>
      <c r="I184" s="551"/>
      <c r="J184" s="551"/>
      <c r="K184" s="551"/>
      <c r="L184" s="551"/>
      <c r="M184" s="551"/>
      <c r="N184" s="551"/>
      <c r="O184" s="553"/>
    </row>
    <row r="185">
      <c r="A185" s="550"/>
      <c r="B185" s="551"/>
      <c r="C185" s="551"/>
      <c r="D185" s="551"/>
      <c r="E185" s="551"/>
      <c r="F185" s="551"/>
      <c r="G185" s="551"/>
      <c r="H185" s="551"/>
      <c r="I185" s="551"/>
      <c r="J185" s="551"/>
      <c r="K185" s="551"/>
      <c r="L185" s="551"/>
      <c r="M185" s="551"/>
      <c r="N185" s="551"/>
      <c r="O185" s="553"/>
    </row>
    <row r="186">
      <c r="A186" s="550"/>
      <c r="B186" s="551"/>
      <c r="C186" s="551"/>
      <c r="D186" s="551"/>
      <c r="E186" s="551"/>
      <c r="F186" s="551"/>
      <c r="G186" s="551"/>
      <c r="H186" s="551"/>
      <c r="I186" s="551"/>
      <c r="J186" s="551"/>
      <c r="K186" s="551"/>
      <c r="L186" s="551"/>
      <c r="M186" s="551"/>
      <c r="N186" s="551"/>
      <c r="O186" s="553"/>
    </row>
    <row r="187">
      <c r="A187" s="550"/>
      <c r="B187" s="551"/>
      <c r="C187" s="551"/>
      <c r="D187" s="551"/>
      <c r="E187" s="551"/>
      <c r="F187" s="551"/>
      <c r="G187" s="551"/>
      <c r="H187" s="551"/>
      <c r="I187" s="551"/>
      <c r="J187" s="551"/>
      <c r="K187" s="551"/>
      <c r="L187" s="551"/>
      <c r="M187" s="551"/>
      <c r="N187" s="551"/>
      <c r="O187" s="553"/>
    </row>
    <row r="188">
      <c r="A188" s="550"/>
      <c r="B188" s="551"/>
      <c r="C188" s="551"/>
      <c r="D188" s="551"/>
      <c r="E188" s="551"/>
      <c r="F188" s="551"/>
      <c r="G188" s="551"/>
      <c r="H188" s="551"/>
      <c r="I188" s="551"/>
      <c r="J188" s="551"/>
      <c r="K188" s="551"/>
      <c r="L188" s="551"/>
      <c r="M188" s="551"/>
      <c r="N188" s="551"/>
      <c r="O188" s="553"/>
    </row>
    <row r="189">
      <c r="A189" s="550"/>
      <c r="B189" s="551"/>
      <c r="C189" s="551"/>
      <c r="D189" s="551"/>
      <c r="E189" s="551"/>
      <c r="F189" s="551"/>
      <c r="G189" s="551"/>
      <c r="H189" s="551"/>
      <c r="I189" s="551"/>
      <c r="J189" s="551"/>
      <c r="K189" s="551"/>
      <c r="L189" s="551"/>
      <c r="M189" s="551"/>
      <c r="N189" s="551"/>
      <c r="O189" s="553"/>
    </row>
    <row r="190">
      <c r="A190" s="550"/>
      <c r="B190" s="551"/>
      <c r="C190" s="551"/>
      <c r="D190" s="551"/>
      <c r="E190" s="551"/>
      <c r="F190" s="551"/>
      <c r="G190" s="551"/>
      <c r="H190" s="551"/>
      <c r="I190" s="551"/>
      <c r="J190" s="551"/>
      <c r="K190" s="551"/>
      <c r="L190" s="551"/>
      <c r="M190" s="551"/>
      <c r="N190" s="551"/>
      <c r="O190" s="553"/>
    </row>
    <row r="191">
      <c r="A191" s="550"/>
      <c r="B191" s="551"/>
      <c r="C191" s="551"/>
      <c r="D191" s="551"/>
      <c r="E191" s="551"/>
      <c r="F191" s="551"/>
      <c r="G191" s="551"/>
      <c r="H191" s="551"/>
      <c r="I191" s="551"/>
      <c r="J191" s="551"/>
      <c r="K191" s="551"/>
      <c r="L191" s="551"/>
      <c r="M191" s="551"/>
      <c r="N191" s="551"/>
      <c r="O191" s="553"/>
    </row>
    <row r="192">
      <c r="A192" s="550"/>
      <c r="B192" s="551"/>
      <c r="C192" s="551"/>
      <c r="D192" s="551"/>
      <c r="E192" s="551"/>
      <c r="F192" s="551"/>
      <c r="G192" s="551"/>
      <c r="H192" s="551"/>
      <c r="I192" s="551"/>
      <c r="J192" s="551"/>
      <c r="K192" s="551"/>
      <c r="L192" s="551"/>
      <c r="M192" s="551"/>
      <c r="N192" s="551"/>
      <c r="O192" s="553"/>
    </row>
    <row r="193">
      <c r="A193" s="550"/>
      <c r="B193" s="551"/>
      <c r="C193" s="551"/>
      <c r="D193" s="551"/>
      <c r="E193" s="551"/>
      <c r="F193" s="551"/>
      <c r="G193" s="551"/>
      <c r="H193" s="551"/>
      <c r="I193" s="551"/>
      <c r="J193" s="551"/>
      <c r="K193" s="551"/>
      <c r="L193" s="551"/>
      <c r="M193" s="551"/>
      <c r="N193" s="551"/>
      <c r="O193" s="553"/>
    </row>
    <row r="194">
      <c r="A194" s="550"/>
      <c r="B194" s="551"/>
      <c r="C194" s="551"/>
      <c r="D194" s="551"/>
      <c r="E194" s="551"/>
      <c r="F194" s="551"/>
      <c r="G194" s="551"/>
      <c r="H194" s="551"/>
      <c r="I194" s="551"/>
      <c r="J194" s="551"/>
      <c r="K194" s="551"/>
      <c r="L194" s="551"/>
      <c r="M194" s="551"/>
      <c r="N194" s="551"/>
      <c r="O194" s="553"/>
    </row>
    <row r="195">
      <c r="A195" s="550"/>
      <c r="B195" s="551"/>
      <c r="C195" s="551"/>
      <c r="D195" s="551"/>
      <c r="E195" s="551"/>
      <c r="F195" s="551"/>
      <c r="G195" s="551"/>
      <c r="H195" s="551"/>
      <c r="I195" s="551"/>
      <c r="J195" s="551"/>
      <c r="K195" s="551"/>
      <c r="L195" s="551"/>
      <c r="M195" s="551"/>
      <c r="N195" s="551"/>
      <c r="O195" s="553"/>
    </row>
    <row r="196">
      <c r="A196" s="550"/>
      <c r="B196" s="551"/>
      <c r="C196" s="551"/>
      <c r="D196" s="551"/>
      <c r="E196" s="551"/>
      <c r="F196" s="551"/>
      <c r="G196" s="551"/>
      <c r="H196" s="551"/>
      <c r="I196" s="551"/>
      <c r="J196" s="551"/>
      <c r="K196" s="551"/>
      <c r="L196" s="551"/>
      <c r="M196" s="551"/>
      <c r="N196" s="551"/>
      <c r="O196" s="553"/>
    </row>
    <row r="197">
      <c r="A197" s="550"/>
      <c r="B197" s="551"/>
      <c r="C197" s="551"/>
      <c r="D197" s="551"/>
      <c r="E197" s="551"/>
      <c r="F197" s="551"/>
      <c r="G197" s="551"/>
      <c r="H197" s="551"/>
      <c r="I197" s="551"/>
      <c r="J197" s="551"/>
      <c r="K197" s="551"/>
      <c r="L197" s="551"/>
      <c r="M197" s="551"/>
      <c r="N197" s="551"/>
      <c r="O197" s="553"/>
    </row>
    <row r="198">
      <c r="A198" s="550"/>
      <c r="B198" s="551"/>
      <c r="C198" s="551"/>
      <c r="D198" s="551"/>
      <c r="E198" s="551"/>
      <c r="F198" s="551"/>
      <c r="G198" s="551"/>
      <c r="H198" s="551"/>
      <c r="I198" s="551"/>
      <c r="J198" s="551"/>
      <c r="K198" s="551"/>
      <c r="L198" s="551"/>
      <c r="M198" s="551"/>
      <c r="N198" s="551"/>
      <c r="O198" s="553"/>
    </row>
    <row r="199">
      <c r="A199" s="550"/>
      <c r="B199" s="551"/>
      <c r="C199" s="551"/>
      <c r="D199" s="551"/>
      <c r="E199" s="551"/>
      <c r="F199" s="551"/>
      <c r="G199" s="551"/>
      <c r="H199" s="551"/>
      <c r="I199" s="551"/>
      <c r="J199" s="551"/>
      <c r="K199" s="551"/>
      <c r="L199" s="551"/>
      <c r="M199" s="551"/>
      <c r="N199" s="551"/>
      <c r="O199" s="553"/>
    </row>
    <row r="200">
      <c r="A200" s="550"/>
      <c r="B200" s="551"/>
      <c r="C200" s="551"/>
      <c r="D200" s="551"/>
      <c r="E200" s="551"/>
      <c r="F200" s="551"/>
      <c r="G200" s="551"/>
      <c r="H200" s="551"/>
      <c r="I200" s="551"/>
      <c r="J200" s="551"/>
      <c r="K200" s="551"/>
      <c r="L200" s="551"/>
      <c r="M200" s="551"/>
      <c r="N200" s="551"/>
      <c r="O200" s="553"/>
    </row>
    <row r="201">
      <c r="A201" s="550"/>
      <c r="B201" s="551"/>
      <c r="C201" s="551"/>
      <c r="D201" s="551"/>
      <c r="E201" s="551"/>
      <c r="F201" s="551"/>
      <c r="G201" s="551"/>
      <c r="H201" s="551"/>
      <c r="I201" s="551"/>
      <c r="J201" s="551"/>
      <c r="K201" s="551"/>
      <c r="L201" s="551"/>
      <c r="M201" s="551"/>
      <c r="N201" s="551"/>
      <c r="O201" s="553"/>
    </row>
    <row r="202">
      <c r="A202" s="550"/>
      <c r="B202" s="551"/>
      <c r="C202" s="551"/>
      <c r="D202" s="551"/>
      <c r="E202" s="551"/>
      <c r="F202" s="551"/>
      <c r="G202" s="551"/>
      <c r="H202" s="551"/>
      <c r="I202" s="551"/>
      <c r="J202" s="551"/>
      <c r="K202" s="551"/>
      <c r="L202" s="551"/>
      <c r="M202" s="551"/>
      <c r="N202" s="551"/>
      <c r="O202" s="553"/>
    </row>
    <row r="203">
      <c r="A203" s="550"/>
      <c r="B203" s="551"/>
      <c r="C203" s="551"/>
      <c r="D203" s="551"/>
      <c r="E203" s="551"/>
      <c r="F203" s="551"/>
      <c r="G203" s="551"/>
      <c r="H203" s="551"/>
      <c r="I203" s="551"/>
      <c r="J203" s="551"/>
      <c r="K203" s="551"/>
      <c r="L203" s="551"/>
      <c r="M203" s="551"/>
      <c r="N203" s="551"/>
      <c r="O203" s="553"/>
    </row>
    <row r="204">
      <c r="A204" s="550"/>
      <c r="B204" s="551"/>
      <c r="C204" s="551"/>
      <c r="D204" s="551"/>
      <c r="E204" s="551"/>
      <c r="F204" s="551"/>
      <c r="G204" s="551"/>
      <c r="H204" s="551"/>
      <c r="I204" s="551"/>
      <c r="J204" s="551"/>
      <c r="K204" s="551"/>
      <c r="L204" s="551"/>
      <c r="M204" s="551"/>
      <c r="N204" s="551"/>
      <c r="O204" s="553"/>
    </row>
    <row r="205">
      <c r="A205" s="550"/>
      <c r="B205" s="551"/>
      <c r="C205" s="551"/>
      <c r="D205" s="551"/>
      <c r="E205" s="551"/>
      <c r="F205" s="551"/>
      <c r="G205" s="551"/>
      <c r="H205" s="551"/>
      <c r="I205" s="551"/>
      <c r="J205" s="551"/>
      <c r="K205" s="551"/>
      <c r="L205" s="551"/>
      <c r="M205" s="551"/>
      <c r="N205" s="551"/>
      <c r="O205" s="553"/>
    </row>
    <row r="206">
      <c r="A206" s="550"/>
      <c r="B206" s="551"/>
      <c r="C206" s="551"/>
      <c r="D206" s="551"/>
      <c r="E206" s="551"/>
      <c r="F206" s="551"/>
      <c r="G206" s="551"/>
      <c r="H206" s="551"/>
      <c r="I206" s="551"/>
      <c r="J206" s="551"/>
      <c r="K206" s="551"/>
      <c r="L206" s="551"/>
      <c r="M206" s="551"/>
      <c r="N206" s="551"/>
      <c r="O206" s="553"/>
    </row>
    <row r="207">
      <c r="A207" s="550"/>
      <c r="B207" s="551"/>
      <c r="C207" s="551"/>
      <c r="D207" s="551"/>
      <c r="E207" s="551"/>
      <c r="F207" s="551"/>
      <c r="G207" s="551"/>
      <c r="H207" s="551"/>
      <c r="I207" s="551"/>
      <c r="J207" s="551"/>
      <c r="K207" s="551"/>
      <c r="L207" s="551"/>
      <c r="M207" s="551"/>
      <c r="N207" s="551"/>
      <c r="O207" s="553"/>
    </row>
    <row r="208">
      <c r="A208" s="550"/>
      <c r="B208" s="551"/>
      <c r="C208" s="551"/>
      <c r="D208" s="551"/>
      <c r="E208" s="551"/>
      <c r="F208" s="551"/>
      <c r="G208" s="551"/>
      <c r="H208" s="551"/>
      <c r="I208" s="551"/>
      <c r="J208" s="551"/>
      <c r="K208" s="551"/>
      <c r="L208" s="551"/>
      <c r="M208" s="551"/>
      <c r="N208" s="551"/>
      <c r="O208" s="553"/>
    </row>
    <row r="209">
      <c r="A209" s="550"/>
      <c r="B209" s="551"/>
      <c r="C209" s="551"/>
      <c r="D209" s="551"/>
      <c r="E209" s="551"/>
      <c r="F209" s="551"/>
      <c r="G209" s="551"/>
      <c r="H209" s="551"/>
      <c r="I209" s="551"/>
      <c r="J209" s="551"/>
      <c r="K209" s="551"/>
      <c r="L209" s="551"/>
      <c r="M209" s="551"/>
      <c r="N209" s="551"/>
      <c r="O209" s="553"/>
    </row>
    <row r="210">
      <c r="A210" s="550"/>
      <c r="B210" s="551"/>
      <c r="C210" s="551"/>
      <c r="D210" s="551"/>
      <c r="E210" s="551"/>
      <c r="F210" s="551"/>
      <c r="G210" s="551"/>
      <c r="H210" s="551"/>
      <c r="I210" s="551"/>
      <c r="J210" s="551"/>
      <c r="K210" s="551"/>
      <c r="L210" s="551"/>
      <c r="M210" s="551"/>
      <c r="N210" s="551"/>
      <c r="O210" s="553"/>
    </row>
    <row r="211">
      <c r="A211" s="550"/>
      <c r="B211" s="551"/>
      <c r="C211" s="551"/>
      <c r="D211" s="551"/>
      <c r="E211" s="551"/>
      <c r="F211" s="551"/>
      <c r="G211" s="551"/>
      <c r="H211" s="551"/>
      <c r="I211" s="551"/>
      <c r="J211" s="551"/>
      <c r="K211" s="551"/>
      <c r="L211" s="551"/>
      <c r="M211" s="551"/>
      <c r="N211" s="551"/>
      <c r="O211" s="553"/>
    </row>
    <row r="212">
      <c r="A212" s="550"/>
      <c r="B212" s="551"/>
      <c r="C212" s="551"/>
      <c r="D212" s="551"/>
      <c r="E212" s="551"/>
      <c r="F212" s="551"/>
      <c r="G212" s="551"/>
      <c r="H212" s="551"/>
      <c r="I212" s="551"/>
      <c r="J212" s="551"/>
      <c r="K212" s="551"/>
      <c r="L212" s="551"/>
      <c r="M212" s="551"/>
      <c r="N212" s="551"/>
      <c r="O212" s="553"/>
    </row>
    <row r="213">
      <c r="A213" s="550"/>
      <c r="B213" s="551"/>
      <c r="C213" s="551"/>
      <c r="D213" s="551"/>
      <c r="E213" s="551"/>
      <c r="F213" s="551"/>
      <c r="G213" s="551"/>
      <c r="H213" s="551"/>
      <c r="I213" s="551"/>
      <c r="J213" s="551"/>
      <c r="K213" s="551"/>
      <c r="L213" s="551"/>
      <c r="M213" s="551"/>
      <c r="N213" s="551"/>
      <c r="O213" s="553"/>
    </row>
    <row r="214">
      <c r="A214" s="550"/>
      <c r="B214" s="551"/>
      <c r="C214" s="551"/>
      <c r="D214" s="551"/>
      <c r="E214" s="551"/>
      <c r="F214" s="551"/>
      <c r="G214" s="551"/>
      <c r="H214" s="551"/>
      <c r="I214" s="551"/>
      <c r="J214" s="551"/>
      <c r="K214" s="551"/>
      <c r="L214" s="551"/>
      <c r="M214" s="551"/>
      <c r="N214" s="551"/>
      <c r="O214" s="553"/>
    </row>
    <row r="215">
      <c r="A215" s="550"/>
      <c r="B215" s="551"/>
      <c r="C215" s="551"/>
      <c r="D215" s="551"/>
      <c r="E215" s="551"/>
      <c r="F215" s="551"/>
      <c r="G215" s="551"/>
      <c r="H215" s="551"/>
      <c r="I215" s="551"/>
      <c r="J215" s="551"/>
      <c r="K215" s="551"/>
      <c r="L215" s="551"/>
      <c r="M215" s="551"/>
      <c r="N215" s="551"/>
      <c r="O215" s="553"/>
    </row>
    <row r="216">
      <c r="A216" s="550"/>
      <c r="B216" s="551"/>
      <c r="C216" s="551"/>
      <c r="D216" s="551"/>
      <c r="E216" s="551"/>
      <c r="F216" s="551"/>
      <c r="G216" s="551"/>
      <c r="H216" s="551"/>
      <c r="I216" s="551"/>
      <c r="J216" s="551"/>
      <c r="K216" s="551"/>
      <c r="L216" s="551"/>
      <c r="M216" s="551"/>
      <c r="N216" s="551"/>
      <c r="O216" s="553"/>
    </row>
    <row r="217">
      <c r="A217" s="550"/>
      <c r="B217" s="551"/>
      <c r="C217" s="551"/>
      <c r="D217" s="551"/>
      <c r="E217" s="551"/>
      <c r="F217" s="551"/>
      <c r="G217" s="551"/>
      <c r="H217" s="551"/>
      <c r="I217" s="551"/>
      <c r="J217" s="551"/>
      <c r="K217" s="551"/>
      <c r="L217" s="551"/>
      <c r="M217" s="551"/>
      <c r="N217" s="551"/>
      <c r="O217" s="553"/>
    </row>
    <row r="218">
      <c r="A218" s="550"/>
      <c r="B218" s="551"/>
      <c r="C218" s="551"/>
      <c r="D218" s="551"/>
      <c r="E218" s="551"/>
      <c r="F218" s="551"/>
      <c r="G218" s="551"/>
      <c r="H218" s="551"/>
      <c r="I218" s="551"/>
      <c r="J218" s="551"/>
      <c r="K218" s="551"/>
      <c r="L218" s="551"/>
      <c r="M218" s="551"/>
      <c r="N218" s="551"/>
      <c r="O218" s="553"/>
    </row>
    <row r="219">
      <c r="A219" s="550"/>
      <c r="B219" s="551"/>
      <c r="C219" s="551"/>
      <c r="D219" s="551"/>
      <c r="E219" s="551"/>
      <c r="F219" s="551"/>
      <c r="G219" s="551"/>
      <c r="H219" s="551"/>
      <c r="I219" s="551"/>
      <c r="J219" s="551"/>
      <c r="K219" s="551"/>
      <c r="L219" s="551"/>
      <c r="M219" s="551"/>
      <c r="N219" s="551"/>
      <c r="O219" s="553"/>
    </row>
    <row r="220">
      <c r="A220" s="550"/>
      <c r="B220" s="551"/>
      <c r="C220" s="551"/>
      <c r="D220" s="551"/>
      <c r="E220" s="551"/>
      <c r="F220" s="551"/>
      <c r="G220" s="551"/>
      <c r="H220" s="551"/>
      <c r="I220" s="551"/>
      <c r="J220" s="551"/>
      <c r="K220" s="551"/>
      <c r="L220" s="551"/>
      <c r="M220" s="551"/>
      <c r="N220" s="551"/>
      <c r="O220" s="553"/>
    </row>
    <row r="221">
      <c r="A221" s="550"/>
      <c r="B221" s="551"/>
      <c r="C221" s="551"/>
      <c r="D221" s="551"/>
      <c r="E221" s="551"/>
      <c r="F221" s="551"/>
      <c r="G221" s="551"/>
      <c r="H221" s="551"/>
      <c r="I221" s="551"/>
      <c r="J221" s="551"/>
      <c r="K221" s="551"/>
      <c r="L221" s="551"/>
      <c r="M221" s="551"/>
      <c r="N221" s="551"/>
      <c r="O221" s="553"/>
    </row>
    <row r="222">
      <c r="A222" s="550"/>
      <c r="B222" s="551"/>
      <c r="C222" s="551"/>
      <c r="D222" s="551"/>
      <c r="E222" s="551"/>
      <c r="F222" s="551"/>
      <c r="G222" s="551"/>
      <c r="H222" s="551"/>
      <c r="I222" s="551"/>
      <c r="J222" s="551"/>
      <c r="K222" s="551"/>
      <c r="L222" s="551"/>
      <c r="M222" s="551"/>
      <c r="N222" s="551"/>
      <c r="O222" s="553"/>
    </row>
    <row r="223">
      <c r="A223" s="550"/>
      <c r="B223" s="551"/>
      <c r="C223" s="551"/>
      <c r="D223" s="551"/>
      <c r="E223" s="551"/>
      <c r="F223" s="551"/>
      <c r="G223" s="551"/>
      <c r="H223" s="551"/>
      <c r="I223" s="551"/>
      <c r="J223" s="551"/>
      <c r="K223" s="551"/>
      <c r="L223" s="551"/>
      <c r="M223" s="551"/>
      <c r="N223" s="551"/>
      <c r="O223" s="553"/>
    </row>
    <row r="224">
      <c r="A224" s="550"/>
      <c r="B224" s="551"/>
      <c r="C224" s="551"/>
      <c r="D224" s="551"/>
      <c r="E224" s="551"/>
      <c r="F224" s="551"/>
      <c r="G224" s="551"/>
      <c r="H224" s="551"/>
      <c r="I224" s="551"/>
      <c r="J224" s="551"/>
      <c r="K224" s="551"/>
      <c r="L224" s="551"/>
      <c r="M224" s="551"/>
      <c r="N224" s="551"/>
      <c r="O224" s="553"/>
    </row>
    <row r="225">
      <c r="A225" s="550"/>
      <c r="B225" s="551"/>
      <c r="C225" s="551"/>
      <c r="D225" s="551"/>
      <c r="E225" s="551"/>
      <c r="F225" s="551"/>
      <c r="G225" s="551"/>
      <c r="H225" s="551"/>
      <c r="I225" s="551"/>
      <c r="J225" s="551"/>
      <c r="K225" s="551"/>
      <c r="L225" s="551"/>
      <c r="M225" s="551"/>
      <c r="N225" s="551"/>
      <c r="O225" s="553"/>
    </row>
    <row r="226">
      <c r="A226" s="550"/>
      <c r="B226" s="551"/>
      <c r="C226" s="551"/>
      <c r="D226" s="551"/>
      <c r="E226" s="551"/>
      <c r="F226" s="551"/>
      <c r="G226" s="551"/>
      <c r="H226" s="551"/>
      <c r="I226" s="551"/>
      <c r="J226" s="551"/>
      <c r="K226" s="551"/>
      <c r="L226" s="551"/>
      <c r="M226" s="551"/>
      <c r="N226" s="551"/>
      <c r="O226" s="553"/>
    </row>
    <row r="227">
      <c r="A227" s="550"/>
      <c r="B227" s="551"/>
      <c r="C227" s="551"/>
      <c r="D227" s="551"/>
      <c r="E227" s="551"/>
      <c r="F227" s="551"/>
      <c r="G227" s="551"/>
      <c r="H227" s="551"/>
      <c r="I227" s="551"/>
      <c r="J227" s="551"/>
      <c r="K227" s="551"/>
      <c r="L227" s="551"/>
      <c r="M227" s="551"/>
      <c r="N227" s="551"/>
      <c r="O227" s="553"/>
    </row>
    <row r="228">
      <c r="A228" s="550"/>
      <c r="B228" s="551"/>
      <c r="C228" s="551"/>
      <c r="D228" s="551"/>
      <c r="E228" s="551"/>
      <c r="F228" s="551"/>
      <c r="G228" s="551"/>
      <c r="H228" s="551"/>
      <c r="I228" s="551"/>
      <c r="J228" s="551"/>
      <c r="K228" s="551"/>
      <c r="L228" s="551"/>
      <c r="M228" s="551"/>
      <c r="N228" s="551"/>
      <c r="O228" s="553"/>
    </row>
    <row r="229">
      <c r="A229" s="550"/>
      <c r="B229" s="551"/>
      <c r="C229" s="551"/>
      <c r="D229" s="551"/>
      <c r="E229" s="551"/>
      <c r="F229" s="551"/>
      <c r="G229" s="551"/>
      <c r="H229" s="551"/>
      <c r="I229" s="551"/>
      <c r="J229" s="551"/>
      <c r="K229" s="551"/>
      <c r="L229" s="551"/>
      <c r="M229" s="551"/>
      <c r="N229" s="551"/>
      <c r="O229" s="553"/>
    </row>
    <row r="230">
      <c r="A230" s="550"/>
      <c r="B230" s="551"/>
      <c r="C230" s="551"/>
      <c r="D230" s="551"/>
      <c r="E230" s="551"/>
      <c r="F230" s="551"/>
      <c r="G230" s="551"/>
      <c r="H230" s="551"/>
      <c r="I230" s="551"/>
      <c r="J230" s="551"/>
      <c r="K230" s="551"/>
      <c r="L230" s="551"/>
      <c r="M230" s="551"/>
      <c r="N230" s="551"/>
      <c r="O230" s="553"/>
    </row>
    <row r="231">
      <c r="A231" s="550"/>
      <c r="B231" s="551"/>
      <c r="C231" s="551"/>
      <c r="D231" s="551"/>
      <c r="E231" s="551"/>
      <c r="F231" s="551"/>
      <c r="G231" s="551"/>
      <c r="H231" s="551"/>
      <c r="I231" s="551"/>
      <c r="J231" s="551"/>
      <c r="K231" s="551"/>
      <c r="L231" s="551"/>
      <c r="M231" s="551"/>
      <c r="N231" s="551"/>
      <c r="O231" s="553"/>
    </row>
    <row r="232">
      <c r="A232" s="550"/>
      <c r="B232" s="551"/>
      <c r="C232" s="551"/>
      <c r="D232" s="551"/>
      <c r="E232" s="551"/>
      <c r="F232" s="551"/>
      <c r="G232" s="551"/>
      <c r="H232" s="551"/>
      <c r="I232" s="551"/>
      <c r="J232" s="551"/>
      <c r="K232" s="551"/>
      <c r="L232" s="551"/>
      <c r="M232" s="551"/>
      <c r="N232" s="551"/>
      <c r="O232" s="553"/>
    </row>
    <row r="233">
      <c r="A233" s="550"/>
      <c r="B233" s="551"/>
      <c r="C233" s="551"/>
      <c r="D233" s="551"/>
      <c r="E233" s="551"/>
      <c r="F233" s="551"/>
      <c r="G233" s="551"/>
      <c r="H233" s="551"/>
      <c r="I233" s="551"/>
      <c r="J233" s="551"/>
      <c r="K233" s="551"/>
      <c r="L233" s="551"/>
      <c r="M233" s="551"/>
      <c r="N233" s="551"/>
      <c r="O233" s="553"/>
    </row>
    <row r="234">
      <c r="A234" s="550"/>
      <c r="B234" s="551"/>
      <c r="C234" s="551"/>
      <c r="D234" s="551"/>
      <c r="E234" s="551"/>
      <c r="F234" s="551"/>
      <c r="G234" s="551"/>
      <c r="H234" s="551"/>
      <c r="I234" s="551"/>
      <c r="J234" s="551"/>
      <c r="K234" s="551"/>
      <c r="L234" s="551"/>
      <c r="M234" s="551"/>
      <c r="N234" s="551"/>
      <c r="O234" s="553"/>
    </row>
    <row r="235">
      <c r="A235" s="550"/>
      <c r="B235" s="551"/>
      <c r="C235" s="551"/>
      <c r="D235" s="551"/>
      <c r="E235" s="551"/>
      <c r="F235" s="551"/>
      <c r="G235" s="551"/>
      <c r="H235" s="551"/>
      <c r="I235" s="551"/>
      <c r="J235" s="551"/>
      <c r="K235" s="551"/>
      <c r="L235" s="551"/>
      <c r="M235" s="551"/>
      <c r="N235" s="551"/>
      <c r="O235" s="553"/>
    </row>
    <row r="236">
      <c r="A236" s="550"/>
      <c r="B236" s="551"/>
      <c r="C236" s="551"/>
      <c r="D236" s="551"/>
      <c r="E236" s="551"/>
      <c r="F236" s="551"/>
      <c r="G236" s="551"/>
      <c r="H236" s="551"/>
      <c r="I236" s="551"/>
      <c r="J236" s="551"/>
      <c r="K236" s="551"/>
      <c r="L236" s="551"/>
      <c r="M236" s="551"/>
      <c r="N236" s="551"/>
      <c r="O236" s="553"/>
    </row>
    <row r="237">
      <c r="A237" s="550"/>
      <c r="B237" s="551"/>
      <c r="C237" s="551"/>
      <c r="D237" s="551"/>
      <c r="E237" s="551"/>
      <c r="F237" s="551"/>
      <c r="G237" s="551"/>
      <c r="H237" s="551"/>
      <c r="I237" s="551"/>
      <c r="J237" s="551"/>
      <c r="K237" s="551"/>
      <c r="L237" s="551"/>
      <c r="M237" s="551"/>
      <c r="N237" s="551"/>
      <c r="O237" s="553"/>
    </row>
    <row r="238">
      <c r="A238" s="550"/>
      <c r="B238" s="551"/>
      <c r="C238" s="551"/>
      <c r="D238" s="551"/>
      <c r="E238" s="551"/>
      <c r="F238" s="551"/>
      <c r="G238" s="551"/>
      <c r="H238" s="551"/>
      <c r="I238" s="551"/>
      <c r="J238" s="551"/>
      <c r="K238" s="551"/>
      <c r="L238" s="551"/>
      <c r="M238" s="551"/>
      <c r="N238" s="551"/>
      <c r="O238" s="553"/>
    </row>
    <row r="239">
      <c r="A239" s="550"/>
      <c r="B239" s="551"/>
      <c r="C239" s="551"/>
      <c r="D239" s="551"/>
      <c r="E239" s="551"/>
      <c r="F239" s="551"/>
      <c r="G239" s="551"/>
      <c r="H239" s="551"/>
      <c r="I239" s="551"/>
      <c r="J239" s="551"/>
      <c r="K239" s="551"/>
      <c r="L239" s="551"/>
      <c r="M239" s="551"/>
      <c r="N239" s="551"/>
      <c r="O239" s="553"/>
    </row>
    <row r="240">
      <c r="A240" s="550"/>
      <c r="B240" s="551"/>
      <c r="C240" s="551"/>
      <c r="D240" s="551"/>
      <c r="E240" s="551"/>
      <c r="F240" s="551"/>
      <c r="G240" s="551"/>
      <c r="H240" s="551"/>
      <c r="I240" s="551"/>
      <c r="J240" s="551"/>
      <c r="K240" s="551"/>
      <c r="L240" s="551"/>
      <c r="M240" s="551"/>
      <c r="N240" s="551"/>
      <c r="O240" s="553"/>
    </row>
    <row r="241">
      <c r="A241" s="550"/>
      <c r="B241" s="551"/>
      <c r="C241" s="551"/>
      <c r="D241" s="551"/>
      <c r="E241" s="551"/>
      <c r="F241" s="551"/>
      <c r="G241" s="551"/>
      <c r="H241" s="551"/>
      <c r="I241" s="551"/>
      <c r="J241" s="551"/>
      <c r="K241" s="551"/>
      <c r="L241" s="551"/>
      <c r="M241" s="551"/>
      <c r="N241" s="551"/>
      <c r="O241" s="553"/>
    </row>
    <row r="242">
      <c r="A242" s="550"/>
      <c r="B242" s="551"/>
      <c r="C242" s="551"/>
      <c r="D242" s="551"/>
      <c r="E242" s="551"/>
      <c r="F242" s="551"/>
      <c r="G242" s="551"/>
      <c r="H242" s="551"/>
      <c r="I242" s="551"/>
      <c r="J242" s="551"/>
      <c r="K242" s="551"/>
      <c r="L242" s="551"/>
      <c r="M242" s="551"/>
      <c r="N242" s="551"/>
      <c r="O242" s="553"/>
    </row>
    <row r="243">
      <c r="A243" s="550"/>
      <c r="B243" s="551"/>
      <c r="C243" s="551"/>
      <c r="D243" s="551"/>
      <c r="E243" s="551"/>
      <c r="F243" s="551"/>
      <c r="G243" s="551"/>
      <c r="H243" s="551"/>
      <c r="I243" s="551"/>
      <c r="J243" s="551"/>
      <c r="K243" s="551"/>
      <c r="L243" s="551"/>
      <c r="M243" s="551"/>
      <c r="N243" s="551"/>
      <c r="O243" s="553"/>
    </row>
    <row r="244">
      <c r="A244" s="550"/>
      <c r="B244" s="551"/>
      <c r="C244" s="551"/>
      <c r="D244" s="551"/>
      <c r="E244" s="551"/>
      <c r="F244" s="551"/>
      <c r="G244" s="551"/>
      <c r="H244" s="551"/>
      <c r="I244" s="551"/>
      <c r="J244" s="551"/>
      <c r="K244" s="551"/>
      <c r="L244" s="551"/>
      <c r="M244" s="551"/>
      <c r="N244" s="551"/>
      <c r="O244" s="553"/>
    </row>
    <row r="245">
      <c r="A245" s="550"/>
      <c r="B245" s="551"/>
      <c r="C245" s="551"/>
      <c r="D245" s="551"/>
      <c r="E245" s="551"/>
      <c r="F245" s="551"/>
      <c r="G245" s="551"/>
      <c r="H245" s="551"/>
      <c r="I245" s="551"/>
      <c r="J245" s="551"/>
      <c r="K245" s="551"/>
      <c r="L245" s="551"/>
      <c r="M245" s="551"/>
      <c r="N245" s="551"/>
      <c r="O245" s="553"/>
    </row>
    <row r="246">
      <c r="A246" s="550"/>
      <c r="B246" s="551"/>
      <c r="C246" s="551"/>
      <c r="D246" s="551"/>
      <c r="E246" s="551"/>
      <c r="F246" s="551"/>
      <c r="G246" s="551"/>
      <c r="H246" s="551"/>
      <c r="I246" s="551"/>
      <c r="J246" s="551"/>
      <c r="K246" s="551"/>
      <c r="L246" s="551"/>
      <c r="M246" s="551"/>
      <c r="N246" s="551"/>
      <c r="O246" s="553"/>
    </row>
    <row r="247">
      <c r="A247" s="550"/>
      <c r="B247" s="551"/>
      <c r="C247" s="551"/>
      <c r="D247" s="551"/>
      <c r="E247" s="551"/>
      <c r="F247" s="551"/>
      <c r="G247" s="551"/>
      <c r="H247" s="551"/>
      <c r="I247" s="551"/>
      <c r="J247" s="551"/>
      <c r="K247" s="551"/>
      <c r="L247" s="551"/>
      <c r="M247" s="551"/>
      <c r="N247" s="551"/>
      <c r="O247" s="553"/>
    </row>
    <row r="248">
      <c r="A248" s="550"/>
      <c r="B248" s="551"/>
      <c r="C248" s="551"/>
      <c r="D248" s="551"/>
      <c r="E248" s="551"/>
      <c r="F248" s="551"/>
      <c r="G248" s="551"/>
      <c r="H248" s="551"/>
      <c r="I248" s="551"/>
      <c r="J248" s="551"/>
      <c r="K248" s="551"/>
      <c r="L248" s="551"/>
      <c r="M248" s="551"/>
      <c r="N248" s="551"/>
      <c r="O248" s="553"/>
    </row>
    <row r="249">
      <c r="A249" s="550"/>
      <c r="B249" s="551"/>
      <c r="C249" s="551"/>
      <c r="D249" s="551"/>
      <c r="E249" s="551"/>
      <c r="F249" s="551"/>
      <c r="G249" s="551"/>
      <c r="H249" s="551"/>
      <c r="I249" s="551"/>
      <c r="J249" s="551"/>
      <c r="K249" s="551"/>
      <c r="L249" s="551"/>
      <c r="M249" s="551"/>
      <c r="N249" s="551"/>
      <c r="O249" s="553"/>
    </row>
    <row r="250">
      <c r="A250" s="550"/>
      <c r="B250" s="551"/>
      <c r="C250" s="551"/>
      <c r="D250" s="551"/>
      <c r="E250" s="551"/>
      <c r="F250" s="551"/>
      <c r="G250" s="551"/>
      <c r="H250" s="551"/>
      <c r="I250" s="551"/>
      <c r="J250" s="551"/>
      <c r="K250" s="551"/>
      <c r="L250" s="551"/>
      <c r="M250" s="551"/>
      <c r="N250" s="551"/>
      <c r="O250" s="553"/>
    </row>
    <row r="251">
      <c r="A251" s="550"/>
      <c r="B251" s="551"/>
      <c r="C251" s="551"/>
      <c r="D251" s="551"/>
      <c r="E251" s="551"/>
      <c r="F251" s="551"/>
      <c r="G251" s="551"/>
      <c r="H251" s="551"/>
      <c r="I251" s="551"/>
      <c r="J251" s="551"/>
      <c r="K251" s="551"/>
      <c r="L251" s="551"/>
      <c r="M251" s="551"/>
      <c r="N251" s="551"/>
      <c r="O251" s="553"/>
    </row>
    <row r="252">
      <c r="A252" s="550"/>
      <c r="B252" s="551"/>
      <c r="C252" s="551"/>
      <c r="D252" s="551"/>
      <c r="E252" s="551"/>
      <c r="F252" s="551"/>
      <c r="G252" s="551"/>
      <c r="H252" s="551"/>
      <c r="I252" s="551"/>
      <c r="J252" s="551"/>
      <c r="K252" s="551"/>
      <c r="L252" s="551"/>
      <c r="M252" s="551"/>
      <c r="N252" s="551"/>
      <c r="O252" s="553"/>
    </row>
    <row r="253">
      <c r="A253" s="550"/>
      <c r="B253" s="551"/>
      <c r="C253" s="551"/>
      <c r="D253" s="551"/>
      <c r="E253" s="551"/>
      <c r="F253" s="551"/>
      <c r="G253" s="551"/>
      <c r="H253" s="551"/>
      <c r="I253" s="551"/>
      <c r="J253" s="551"/>
      <c r="K253" s="551"/>
      <c r="L253" s="551"/>
      <c r="M253" s="551"/>
      <c r="N253" s="551"/>
      <c r="O253" s="553"/>
    </row>
    <row r="254">
      <c r="A254" s="550"/>
      <c r="B254" s="551"/>
      <c r="C254" s="551"/>
      <c r="D254" s="551"/>
      <c r="E254" s="551"/>
      <c r="F254" s="551"/>
      <c r="G254" s="551"/>
      <c r="H254" s="551"/>
      <c r="I254" s="551"/>
      <c r="J254" s="551"/>
      <c r="K254" s="551"/>
      <c r="L254" s="551"/>
      <c r="M254" s="551"/>
      <c r="N254" s="551"/>
      <c r="O254" s="553"/>
    </row>
    <row r="255">
      <c r="A255" s="550"/>
      <c r="B255" s="551"/>
      <c r="C255" s="551"/>
      <c r="D255" s="551"/>
      <c r="E255" s="551"/>
      <c r="F255" s="551"/>
      <c r="G255" s="551"/>
      <c r="H255" s="551"/>
      <c r="I255" s="551"/>
      <c r="J255" s="551"/>
      <c r="K255" s="551"/>
      <c r="L255" s="551"/>
      <c r="M255" s="551"/>
      <c r="N255" s="551"/>
      <c r="O255" s="553"/>
    </row>
    <row r="256">
      <c r="A256" s="550"/>
      <c r="B256" s="551"/>
      <c r="C256" s="551"/>
      <c r="D256" s="551"/>
      <c r="E256" s="551"/>
      <c r="F256" s="551"/>
      <c r="G256" s="551"/>
      <c r="H256" s="551"/>
      <c r="I256" s="551"/>
      <c r="J256" s="551"/>
      <c r="K256" s="551"/>
      <c r="L256" s="551"/>
      <c r="M256" s="551"/>
      <c r="N256" s="551"/>
      <c r="O256" s="553"/>
    </row>
    <row r="257">
      <c r="A257" s="550"/>
      <c r="B257" s="551"/>
      <c r="C257" s="551"/>
      <c r="D257" s="551"/>
      <c r="E257" s="551"/>
      <c r="F257" s="551"/>
      <c r="G257" s="551"/>
      <c r="H257" s="551"/>
      <c r="I257" s="551"/>
      <c r="J257" s="551"/>
      <c r="K257" s="551"/>
      <c r="L257" s="551"/>
      <c r="M257" s="551"/>
      <c r="N257" s="551"/>
      <c r="O257" s="553"/>
    </row>
    <row r="258">
      <c r="A258" s="550"/>
      <c r="B258" s="551"/>
      <c r="C258" s="551"/>
      <c r="D258" s="551"/>
      <c r="E258" s="551"/>
      <c r="F258" s="551"/>
      <c r="G258" s="551"/>
      <c r="H258" s="551"/>
      <c r="I258" s="551"/>
      <c r="J258" s="551"/>
      <c r="K258" s="551"/>
      <c r="L258" s="551"/>
      <c r="M258" s="551"/>
      <c r="N258" s="551"/>
      <c r="O258" s="553"/>
    </row>
    <row r="259">
      <c r="A259" s="550"/>
      <c r="B259" s="551"/>
      <c r="C259" s="551"/>
      <c r="D259" s="551"/>
      <c r="E259" s="551"/>
      <c r="F259" s="551"/>
      <c r="G259" s="551"/>
      <c r="H259" s="551"/>
      <c r="I259" s="551"/>
      <c r="J259" s="551"/>
      <c r="K259" s="551"/>
      <c r="L259" s="551"/>
      <c r="M259" s="551"/>
      <c r="N259" s="551"/>
      <c r="O259" s="553"/>
    </row>
    <row r="260">
      <c r="A260" s="550"/>
      <c r="B260" s="551"/>
      <c r="C260" s="551"/>
      <c r="D260" s="551"/>
      <c r="E260" s="551"/>
      <c r="F260" s="551"/>
      <c r="G260" s="551"/>
      <c r="H260" s="551"/>
      <c r="I260" s="551"/>
      <c r="J260" s="551"/>
      <c r="K260" s="551"/>
      <c r="L260" s="551"/>
      <c r="M260" s="551"/>
      <c r="N260" s="551"/>
      <c r="O260" s="553"/>
    </row>
    <row r="261">
      <c r="A261" s="550"/>
      <c r="B261" s="551"/>
      <c r="C261" s="551"/>
      <c r="D261" s="551"/>
      <c r="E261" s="551"/>
      <c r="F261" s="551"/>
      <c r="G261" s="551"/>
      <c r="H261" s="551"/>
      <c r="I261" s="551"/>
      <c r="J261" s="551"/>
      <c r="K261" s="551"/>
      <c r="L261" s="551"/>
      <c r="M261" s="551"/>
      <c r="N261" s="551"/>
      <c r="O261" s="553"/>
    </row>
    <row r="262">
      <c r="A262" s="550"/>
      <c r="B262" s="551"/>
      <c r="C262" s="551"/>
      <c r="D262" s="551"/>
      <c r="E262" s="551"/>
      <c r="F262" s="551"/>
      <c r="G262" s="551"/>
      <c r="H262" s="551"/>
      <c r="I262" s="551"/>
      <c r="J262" s="551"/>
      <c r="K262" s="551"/>
      <c r="L262" s="551"/>
      <c r="M262" s="551"/>
      <c r="N262" s="551"/>
      <c r="O262" s="553"/>
    </row>
    <row r="263">
      <c r="A263" s="550"/>
      <c r="B263" s="551"/>
      <c r="C263" s="551"/>
      <c r="D263" s="551"/>
      <c r="E263" s="551"/>
      <c r="F263" s="551"/>
      <c r="G263" s="551"/>
      <c r="H263" s="551"/>
      <c r="I263" s="551"/>
      <c r="J263" s="551"/>
      <c r="K263" s="551"/>
      <c r="L263" s="551"/>
      <c r="M263" s="551"/>
      <c r="N263" s="551"/>
      <c r="O263" s="553"/>
    </row>
    <row r="264">
      <c r="A264" s="550"/>
      <c r="B264" s="551"/>
      <c r="C264" s="551"/>
      <c r="D264" s="551"/>
      <c r="E264" s="551"/>
      <c r="F264" s="551"/>
      <c r="G264" s="551"/>
      <c r="H264" s="551"/>
      <c r="I264" s="551"/>
      <c r="J264" s="551"/>
      <c r="K264" s="551"/>
      <c r="L264" s="551"/>
      <c r="M264" s="551"/>
      <c r="N264" s="551"/>
      <c r="O264" s="553"/>
    </row>
    <row r="265">
      <c r="A265" s="550"/>
      <c r="B265" s="551"/>
      <c r="C265" s="551"/>
      <c r="D265" s="551"/>
      <c r="E265" s="551"/>
      <c r="F265" s="551"/>
      <c r="G265" s="551"/>
      <c r="H265" s="551"/>
      <c r="I265" s="551"/>
      <c r="J265" s="551"/>
      <c r="K265" s="551"/>
      <c r="L265" s="551"/>
      <c r="M265" s="551"/>
      <c r="N265" s="551"/>
      <c r="O265" s="553"/>
    </row>
    <row r="266">
      <c r="A266" s="550"/>
      <c r="B266" s="551"/>
      <c r="C266" s="551"/>
      <c r="D266" s="551"/>
      <c r="E266" s="551"/>
      <c r="F266" s="551"/>
      <c r="G266" s="551"/>
      <c r="H266" s="551"/>
      <c r="I266" s="551"/>
      <c r="J266" s="551"/>
      <c r="K266" s="551"/>
      <c r="L266" s="551"/>
      <c r="M266" s="551"/>
      <c r="N266" s="551"/>
      <c r="O266" s="553"/>
    </row>
    <row r="267">
      <c r="A267" s="550"/>
      <c r="B267" s="551"/>
      <c r="C267" s="551"/>
      <c r="D267" s="551"/>
      <c r="E267" s="551"/>
      <c r="F267" s="551"/>
      <c r="G267" s="551"/>
      <c r="H267" s="551"/>
      <c r="I267" s="551"/>
      <c r="J267" s="551"/>
      <c r="K267" s="551"/>
      <c r="L267" s="551"/>
      <c r="M267" s="551"/>
      <c r="N267" s="551"/>
      <c r="O267" s="553"/>
    </row>
    <row r="268">
      <c r="A268" s="550"/>
      <c r="B268" s="551"/>
      <c r="C268" s="551"/>
      <c r="D268" s="551"/>
      <c r="E268" s="551"/>
      <c r="F268" s="551"/>
      <c r="G268" s="551"/>
      <c r="H268" s="551"/>
      <c r="I268" s="551"/>
      <c r="J268" s="551"/>
      <c r="K268" s="551"/>
      <c r="L268" s="551"/>
      <c r="M268" s="551"/>
      <c r="N268" s="551"/>
      <c r="O268" s="553"/>
    </row>
    <row r="269">
      <c r="A269" s="550"/>
      <c r="B269" s="551"/>
      <c r="C269" s="551"/>
      <c r="D269" s="551"/>
      <c r="E269" s="551"/>
      <c r="F269" s="551"/>
      <c r="G269" s="551"/>
      <c r="H269" s="551"/>
      <c r="I269" s="551"/>
      <c r="J269" s="551"/>
      <c r="K269" s="551"/>
      <c r="L269" s="551"/>
      <c r="M269" s="551"/>
      <c r="N269" s="551"/>
      <c r="O269" s="553"/>
    </row>
    <row r="270">
      <c r="A270" s="550"/>
      <c r="B270" s="551"/>
      <c r="C270" s="551"/>
      <c r="D270" s="551"/>
      <c r="E270" s="551"/>
      <c r="F270" s="551"/>
      <c r="G270" s="551"/>
      <c r="H270" s="551"/>
      <c r="I270" s="551"/>
      <c r="J270" s="551"/>
      <c r="K270" s="551"/>
      <c r="L270" s="551"/>
      <c r="M270" s="551"/>
      <c r="N270" s="551"/>
      <c r="O270" s="553"/>
    </row>
    <row r="271">
      <c r="A271" s="550"/>
      <c r="B271" s="551"/>
      <c r="C271" s="551"/>
      <c r="D271" s="551"/>
      <c r="E271" s="551"/>
      <c r="F271" s="551"/>
      <c r="G271" s="551"/>
      <c r="H271" s="551"/>
      <c r="I271" s="551"/>
      <c r="J271" s="551"/>
      <c r="K271" s="551"/>
      <c r="L271" s="551"/>
      <c r="M271" s="551"/>
      <c r="N271" s="551"/>
      <c r="O271" s="553"/>
    </row>
    <row r="272">
      <c r="A272" s="550"/>
      <c r="B272" s="551"/>
      <c r="C272" s="551"/>
      <c r="D272" s="551"/>
      <c r="E272" s="551"/>
      <c r="F272" s="551"/>
      <c r="G272" s="551"/>
      <c r="H272" s="551"/>
      <c r="I272" s="551"/>
      <c r="J272" s="551"/>
      <c r="K272" s="551"/>
      <c r="L272" s="551"/>
      <c r="M272" s="551"/>
      <c r="N272" s="551"/>
      <c r="O272" s="553"/>
    </row>
    <row r="273">
      <c r="A273" s="550"/>
      <c r="B273" s="551"/>
      <c r="C273" s="551"/>
      <c r="D273" s="551"/>
      <c r="E273" s="551"/>
      <c r="F273" s="551"/>
      <c r="G273" s="551"/>
      <c r="H273" s="551"/>
      <c r="I273" s="551"/>
      <c r="J273" s="551"/>
      <c r="K273" s="551"/>
      <c r="L273" s="551"/>
      <c r="M273" s="551"/>
      <c r="N273" s="551"/>
      <c r="O273" s="553"/>
    </row>
    <row r="274">
      <c r="A274" s="550"/>
      <c r="B274" s="551"/>
      <c r="C274" s="551"/>
      <c r="D274" s="551"/>
      <c r="E274" s="551"/>
      <c r="F274" s="551"/>
      <c r="G274" s="551"/>
      <c r="H274" s="551"/>
      <c r="I274" s="551"/>
      <c r="J274" s="551"/>
      <c r="K274" s="551"/>
      <c r="L274" s="551"/>
      <c r="M274" s="551"/>
      <c r="N274" s="551"/>
      <c r="O274" s="553"/>
    </row>
    <row r="275">
      <c r="A275" s="550"/>
      <c r="B275" s="551"/>
      <c r="C275" s="551"/>
      <c r="D275" s="551"/>
      <c r="E275" s="551"/>
      <c r="F275" s="551"/>
      <c r="G275" s="551"/>
      <c r="H275" s="551"/>
      <c r="I275" s="551"/>
      <c r="J275" s="551"/>
      <c r="K275" s="551"/>
      <c r="L275" s="551"/>
      <c r="M275" s="551"/>
      <c r="N275" s="551"/>
      <c r="O275" s="553"/>
    </row>
    <row r="276">
      <c r="A276" s="550"/>
      <c r="B276" s="551"/>
      <c r="C276" s="551"/>
      <c r="D276" s="551"/>
      <c r="E276" s="551"/>
      <c r="F276" s="551"/>
      <c r="G276" s="551"/>
      <c r="H276" s="551"/>
      <c r="I276" s="551"/>
      <c r="J276" s="551"/>
      <c r="K276" s="551"/>
      <c r="L276" s="551"/>
      <c r="M276" s="551"/>
      <c r="N276" s="551"/>
      <c r="O276" s="553"/>
    </row>
    <row r="277">
      <c r="A277" s="550"/>
      <c r="B277" s="551"/>
      <c r="C277" s="551"/>
      <c r="D277" s="551"/>
      <c r="E277" s="551"/>
      <c r="F277" s="551"/>
      <c r="G277" s="551"/>
      <c r="H277" s="551"/>
      <c r="I277" s="551"/>
      <c r="J277" s="551"/>
      <c r="K277" s="551"/>
      <c r="L277" s="551"/>
      <c r="M277" s="551"/>
      <c r="N277" s="551"/>
      <c r="O277" s="553"/>
    </row>
    <row r="278">
      <c r="A278" s="550"/>
      <c r="B278" s="551"/>
      <c r="C278" s="551"/>
      <c r="D278" s="551"/>
      <c r="E278" s="551"/>
      <c r="F278" s="551"/>
      <c r="G278" s="551"/>
      <c r="H278" s="551"/>
      <c r="I278" s="551"/>
      <c r="J278" s="551"/>
      <c r="K278" s="551"/>
      <c r="L278" s="551"/>
      <c r="M278" s="551"/>
      <c r="N278" s="551"/>
      <c r="O278" s="553"/>
    </row>
    <row r="279">
      <c r="A279" s="550"/>
      <c r="B279" s="551"/>
      <c r="C279" s="551"/>
      <c r="D279" s="551"/>
      <c r="E279" s="551"/>
      <c r="F279" s="551"/>
      <c r="G279" s="551"/>
      <c r="H279" s="551"/>
      <c r="I279" s="551"/>
      <c r="J279" s="551"/>
      <c r="K279" s="551"/>
      <c r="L279" s="551"/>
      <c r="M279" s="551"/>
      <c r="N279" s="551"/>
      <c r="O279" s="553"/>
    </row>
    <row r="280">
      <c r="A280" s="550"/>
      <c r="B280" s="551"/>
      <c r="C280" s="551"/>
      <c r="D280" s="551"/>
      <c r="E280" s="551"/>
      <c r="F280" s="551"/>
      <c r="G280" s="551"/>
      <c r="H280" s="551"/>
      <c r="I280" s="551"/>
      <c r="J280" s="551"/>
      <c r="K280" s="551"/>
      <c r="L280" s="551"/>
      <c r="M280" s="551"/>
      <c r="N280" s="551"/>
      <c r="O280" s="553"/>
    </row>
    <row r="281">
      <c r="A281" s="550"/>
      <c r="B281" s="551"/>
      <c r="C281" s="551"/>
      <c r="D281" s="551"/>
      <c r="E281" s="551"/>
      <c r="F281" s="551"/>
      <c r="G281" s="551"/>
      <c r="H281" s="551"/>
      <c r="I281" s="551"/>
      <c r="J281" s="551"/>
      <c r="K281" s="551"/>
      <c r="L281" s="551"/>
      <c r="M281" s="551"/>
      <c r="N281" s="551"/>
      <c r="O281" s="553"/>
    </row>
    <row r="282">
      <c r="A282" s="550"/>
      <c r="B282" s="551"/>
      <c r="C282" s="551"/>
      <c r="D282" s="551"/>
      <c r="E282" s="551"/>
      <c r="F282" s="551"/>
      <c r="G282" s="551"/>
      <c r="H282" s="551"/>
      <c r="I282" s="551"/>
      <c r="J282" s="551"/>
      <c r="K282" s="551"/>
      <c r="L282" s="551"/>
      <c r="M282" s="551"/>
      <c r="N282" s="551"/>
      <c r="O282" s="553"/>
    </row>
    <row r="283">
      <c r="A283" s="550"/>
      <c r="B283" s="551"/>
      <c r="C283" s="551"/>
      <c r="D283" s="551"/>
      <c r="E283" s="551"/>
      <c r="F283" s="551"/>
      <c r="G283" s="551"/>
      <c r="H283" s="551"/>
      <c r="I283" s="551"/>
      <c r="J283" s="551"/>
      <c r="K283" s="551"/>
      <c r="L283" s="551"/>
      <c r="M283" s="551"/>
      <c r="N283" s="551"/>
      <c r="O283" s="553"/>
    </row>
    <row r="284">
      <c r="A284" s="550"/>
      <c r="B284" s="551"/>
      <c r="C284" s="551"/>
      <c r="D284" s="551"/>
      <c r="E284" s="551"/>
      <c r="F284" s="551"/>
      <c r="G284" s="551"/>
      <c r="H284" s="551"/>
      <c r="I284" s="551"/>
      <c r="J284" s="551"/>
      <c r="K284" s="551"/>
      <c r="L284" s="551"/>
      <c r="M284" s="551"/>
      <c r="N284" s="551"/>
      <c r="O284" s="553"/>
    </row>
    <row r="285">
      <c r="A285" s="550"/>
      <c r="B285" s="551"/>
      <c r="C285" s="551"/>
      <c r="D285" s="551"/>
      <c r="E285" s="551"/>
      <c r="F285" s="551"/>
      <c r="G285" s="551"/>
      <c r="H285" s="551"/>
      <c r="I285" s="551"/>
      <c r="J285" s="551"/>
      <c r="K285" s="551"/>
      <c r="L285" s="551"/>
      <c r="M285" s="551"/>
      <c r="N285" s="551"/>
      <c r="O285" s="553"/>
    </row>
    <row r="286">
      <c r="A286" s="550"/>
      <c r="B286" s="551"/>
      <c r="C286" s="551"/>
      <c r="D286" s="551"/>
      <c r="E286" s="551"/>
      <c r="F286" s="551"/>
      <c r="G286" s="551"/>
      <c r="H286" s="551"/>
      <c r="I286" s="551"/>
      <c r="J286" s="551"/>
      <c r="K286" s="551"/>
      <c r="L286" s="551"/>
      <c r="M286" s="551"/>
      <c r="N286" s="551"/>
      <c r="O286" s="553"/>
    </row>
    <row r="287">
      <c r="A287" s="550"/>
      <c r="B287" s="551"/>
      <c r="C287" s="551"/>
      <c r="D287" s="551"/>
      <c r="E287" s="551"/>
      <c r="F287" s="551"/>
      <c r="G287" s="551"/>
      <c r="H287" s="551"/>
      <c r="I287" s="551"/>
      <c r="J287" s="551"/>
      <c r="K287" s="551"/>
      <c r="L287" s="551"/>
      <c r="M287" s="551"/>
      <c r="N287" s="551"/>
      <c r="O287" s="553"/>
    </row>
    <row r="288">
      <c r="A288" s="550"/>
      <c r="B288" s="551"/>
      <c r="C288" s="551"/>
      <c r="D288" s="551"/>
      <c r="E288" s="551"/>
      <c r="F288" s="551"/>
      <c r="G288" s="551"/>
      <c r="H288" s="551"/>
      <c r="I288" s="551"/>
      <c r="J288" s="551"/>
      <c r="K288" s="551"/>
      <c r="L288" s="551"/>
      <c r="M288" s="551"/>
      <c r="N288" s="551"/>
      <c r="O288" s="553"/>
    </row>
    <row r="289">
      <c r="A289" s="550"/>
      <c r="B289" s="551"/>
      <c r="C289" s="551"/>
      <c r="D289" s="551"/>
      <c r="E289" s="551"/>
      <c r="F289" s="551"/>
      <c r="G289" s="551"/>
      <c r="H289" s="551"/>
      <c r="I289" s="551"/>
      <c r="J289" s="551"/>
      <c r="K289" s="551"/>
      <c r="L289" s="551"/>
      <c r="M289" s="551"/>
      <c r="N289" s="551"/>
      <c r="O289" s="553"/>
    </row>
    <row r="290">
      <c r="A290" s="550"/>
      <c r="B290" s="551"/>
      <c r="C290" s="551"/>
      <c r="D290" s="551"/>
      <c r="E290" s="551"/>
      <c r="F290" s="551"/>
      <c r="G290" s="551"/>
      <c r="H290" s="551"/>
      <c r="I290" s="551"/>
      <c r="J290" s="551"/>
      <c r="K290" s="551"/>
      <c r="L290" s="551"/>
      <c r="M290" s="551"/>
      <c r="N290" s="551"/>
      <c r="O290" s="553"/>
    </row>
    <row r="291">
      <c r="A291" s="550"/>
      <c r="B291" s="551"/>
      <c r="C291" s="551"/>
      <c r="D291" s="551"/>
      <c r="E291" s="551"/>
      <c r="F291" s="551"/>
      <c r="G291" s="551"/>
      <c r="H291" s="551"/>
      <c r="I291" s="551"/>
      <c r="J291" s="551"/>
      <c r="K291" s="551"/>
      <c r="L291" s="551"/>
      <c r="M291" s="551"/>
      <c r="N291" s="551"/>
      <c r="O291" s="553"/>
    </row>
    <row r="292">
      <c r="A292" s="550"/>
      <c r="B292" s="551"/>
      <c r="C292" s="551"/>
      <c r="D292" s="551"/>
      <c r="E292" s="551"/>
      <c r="F292" s="551"/>
      <c r="G292" s="551"/>
      <c r="H292" s="551"/>
      <c r="I292" s="551"/>
      <c r="J292" s="551"/>
      <c r="K292" s="551"/>
      <c r="L292" s="551"/>
      <c r="M292" s="551"/>
      <c r="N292" s="551"/>
      <c r="O292" s="553"/>
    </row>
    <row r="293">
      <c r="A293" s="550"/>
      <c r="B293" s="551"/>
      <c r="C293" s="551"/>
      <c r="D293" s="551"/>
      <c r="E293" s="551"/>
      <c r="F293" s="551"/>
      <c r="G293" s="551"/>
      <c r="H293" s="551"/>
      <c r="I293" s="551"/>
      <c r="J293" s="551"/>
      <c r="K293" s="551"/>
      <c r="L293" s="551"/>
      <c r="M293" s="551"/>
      <c r="N293" s="551"/>
      <c r="O293" s="553"/>
    </row>
    <row r="294">
      <c r="A294" s="550"/>
      <c r="B294" s="551"/>
      <c r="C294" s="551"/>
      <c r="D294" s="551"/>
      <c r="E294" s="551"/>
      <c r="F294" s="551"/>
      <c r="G294" s="551"/>
      <c r="H294" s="551"/>
      <c r="I294" s="551"/>
      <c r="J294" s="551"/>
      <c r="K294" s="551"/>
      <c r="L294" s="551"/>
      <c r="M294" s="551"/>
      <c r="N294" s="551"/>
      <c r="O294" s="553"/>
    </row>
    <row r="295">
      <c r="A295" s="550"/>
      <c r="B295" s="551"/>
      <c r="C295" s="551"/>
      <c r="D295" s="551"/>
      <c r="E295" s="551"/>
      <c r="F295" s="551"/>
      <c r="G295" s="551"/>
      <c r="H295" s="551"/>
      <c r="I295" s="551"/>
      <c r="J295" s="551"/>
      <c r="K295" s="551"/>
      <c r="L295" s="551"/>
      <c r="M295" s="551"/>
      <c r="N295" s="551"/>
      <c r="O295" s="553"/>
    </row>
    <row r="296">
      <c r="A296" s="550"/>
      <c r="B296" s="551"/>
      <c r="C296" s="551"/>
      <c r="D296" s="551"/>
      <c r="E296" s="551"/>
      <c r="F296" s="551"/>
      <c r="G296" s="551"/>
      <c r="H296" s="551"/>
      <c r="I296" s="551"/>
      <c r="J296" s="551"/>
      <c r="K296" s="551"/>
      <c r="L296" s="551"/>
      <c r="M296" s="551"/>
      <c r="N296" s="551"/>
      <c r="O296" s="553"/>
    </row>
    <row r="297">
      <c r="A297" s="550"/>
      <c r="B297" s="551"/>
      <c r="C297" s="551"/>
      <c r="D297" s="551"/>
      <c r="E297" s="551"/>
      <c r="F297" s="551"/>
      <c r="G297" s="551"/>
      <c r="H297" s="551"/>
      <c r="I297" s="551"/>
      <c r="J297" s="551"/>
      <c r="K297" s="551"/>
      <c r="L297" s="551"/>
      <c r="M297" s="551"/>
      <c r="N297" s="551"/>
      <c r="O297" s="553"/>
    </row>
    <row r="298">
      <c r="A298" s="550"/>
      <c r="B298" s="551"/>
      <c r="C298" s="551"/>
      <c r="D298" s="551"/>
      <c r="E298" s="551"/>
      <c r="F298" s="551"/>
      <c r="G298" s="551"/>
      <c r="H298" s="551"/>
      <c r="I298" s="551"/>
      <c r="J298" s="551"/>
      <c r="K298" s="551"/>
      <c r="L298" s="551"/>
      <c r="M298" s="551"/>
      <c r="N298" s="551"/>
      <c r="O298" s="553"/>
    </row>
    <row r="299">
      <c r="A299" s="550"/>
      <c r="B299" s="551"/>
      <c r="C299" s="551"/>
      <c r="D299" s="551"/>
      <c r="E299" s="551"/>
      <c r="F299" s="551"/>
      <c r="G299" s="551"/>
      <c r="H299" s="551"/>
      <c r="I299" s="551"/>
      <c r="J299" s="551"/>
      <c r="K299" s="551"/>
      <c r="L299" s="551"/>
      <c r="M299" s="551"/>
      <c r="N299" s="551"/>
      <c r="O299" s="553"/>
    </row>
    <row r="300">
      <c r="A300" s="550"/>
      <c r="B300" s="551"/>
      <c r="C300" s="551"/>
      <c r="D300" s="551"/>
      <c r="E300" s="551"/>
      <c r="F300" s="551"/>
      <c r="G300" s="551"/>
      <c r="H300" s="551"/>
      <c r="I300" s="551"/>
      <c r="J300" s="551"/>
      <c r="K300" s="551"/>
      <c r="L300" s="551"/>
      <c r="M300" s="551"/>
      <c r="N300" s="551"/>
      <c r="O300" s="553"/>
    </row>
    <row r="301">
      <c r="A301" s="550"/>
      <c r="B301" s="551"/>
      <c r="C301" s="551"/>
      <c r="D301" s="551"/>
      <c r="E301" s="551"/>
      <c r="F301" s="551"/>
      <c r="G301" s="551"/>
      <c r="H301" s="551"/>
      <c r="I301" s="551"/>
      <c r="J301" s="551"/>
      <c r="K301" s="551"/>
      <c r="L301" s="551"/>
      <c r="M301" s="551"/>
      <c r="N301" s="551"/>
      <c r="O301" s="553"/>
    </row>
    <row r="302">
      <c r="A302" s="550"/>
      <c r="B302" s="551"/>
      <c r="C302" s="551"/>
      <c r="D302" s="551"/>
      <c r="E302" s="551"/>
      <c r="F302" s="551"/>
      <c r="G302" s="551"/>
      <c r="H302" s="551"/>
      <c r="I302" s="551"/>
      <c r="J302" s="551"/>
      <c r="K302" s="551"/>
      <c r="L302" s="551"/>
      <c r="M302" s="551"/>
      <c r="N302" s="551"/>
      <c r="O302" s="553"/>
    </row>
    <row r="303">
      <c r="A303" s="550"/>
      <c r="B303" s="551"/>
      <c r="C303" s="551"/>
      <c r="D303" s="551"/>
      <c r="E303" s="551"/>
      <c r="F303" s="551"/>
      <c r="G303" s="551"/>
      <c r="H303" s="551"/>
      <c r="I303" s="551"/>
      <c r="J303" s="551"/>
      <c r="K303" s="551"/>
      <c r="L303" s="551"/>
      <c r="M303" s="551"/>
      <c r="N303" s="551"/>
      <c r="O303" s="553"/>
    </row>
    <row r="304">
      <c r="A304" s="550"/>
      <c r="B304" s="551"/>
      <c r="C304" s="551"/>
      <c r="D304" s="551"/>
      <c r="E304" s="551"/>
      <c r="F304" s="551"/>
      <c r="G304" s="551"/>
      <c r="H304" s="551"/>
      <c r="I304" s="551"/>
      <c r="J304" s="551"/>
      <c r="K304" s="551"/>
      <c r="L304" s="551"/>
      <c r="M304" s="551"/>
      <c r="N304" s="551"/>
      <c r="O304" s="553"/>
    </row>
    <row r="305">
      <c r="A305" s="550"/>
      <c r="B305" s="551"/>
      <c r="C305" s="551"/>
      <c r="D305" s="551"/>
      <c r="E305" s="551"/>
      <c r="F305" s="551"/>
      <c r="G305" s="551"/>
      <c r="H305" s="551"/>
      <c r="I305" s="551"/>
      <c r="J305" s="551"/>
      <c r="K305" s="551"/>
      <c r="L305" s="551"/>
      <c r="M305" s="551"/>
      <c r="N305" s="551"/>
      <c r="O305" s="553"/>
    </row>
    <row r="306">
      <c r="A306" s="550"/>
      <c r="B306" s="551"/>
      <c r="C306" s="551"/>
      <c r="D306" s="551"/>
      <c r="E306" s="551"/>
      <c r="F306" s="551"/>
      <c r="G306" s="551"/>
      <c r="H306" s="551"/>
      <c r="I306" s="551"/>
      <c r="J306" s="551"/>
      <c r="K306" s="551"/>
      <c r="L306" s="551"/>
      <c r="M306" s="551"/>
      <c r="N306" s="551"/>
      <c r="O306" s="553"/>
    </row>
    <row r="307">
      <c r="A307" s="550"/>
      <c r="B307" s="551"/>
      <c r="C307" s="551"/>
      <c r="D307" s="551"/>
      <c r="E307" s="551"/>
      <c r="F307" s="551"/>
      <c r="G307" s="551"/>
      <c r="H307" s="551"/>
      <c r="I307" s="551"/>
      <c r="J307" s="551"/>
      <c r="K307" s="551"/>
      <c r="L307" s="551"/>
      <c r="M307" s="551"/>
      <c r="N307" s="551"/>
      <c r="O307" s="553"/>
    </row>
    <row r="308">
      <c r="A308" s="550"/>
      <c r="B308" s="551"/>
      <c r="C308" s="551"/>
      <c r="D308" s="551"/>
      <c r="E308" s="551"/>
      <c r="F308" s="551"/>
      <c r="G308" s="551"/>
      <c r="H308" s="551"/>
      <c r="I308" s="551"/>
      <c r="J308" s="551"/>
      <c r="K308" s="551"/>
      <c r="L308" s="551"/>
      <c r="M308" s="551"/>
      <c r="N308" s="551"/>
      <c r="O308" s="553"/>
    </row>
    <row r="309">
      <c r="A309" s="550"/>
      <c r="B309" s="551"/>
      <c r="C309" s="551"/>
      <c r="D309" s="551"/>
      <c r="E309" s="551"/>
      <c r="F309" s="551"/>
      <c r="G309" s="551"/>
      <c r="H309" s="551"/>
      <c r="I309" s="551"/>
      <c r="J309" s="551"/>
      <c r="K309" s="551"/>
      <c r="L309" s="551"/>
      <c r="M309" s="551"/>
      <c r="N309" s="551"/>
      <c r="O309" s="553"/>
    </row>
    <row r="310">
      <c r="A310" s="550"/>
      <c r="B310" s="551"/>
      <c r="C310" s="551"/>
      <c r="D310" s="551"/>
      <c r="E310" s="551"/>
      <c r="F310" s="551"/>
      <c r="G310" s="551"/>
      <c r="H310" s="551"/>
      <c r="I310" s="551"/>
      <c r="J310" s="551"/>
      <c r="K310" s="551"/>
      <c r="L310" s="551"/>
      <c r="M310" s="551"/>
      <c r="N310" s="551"/>
      <c r="O310" s="553"/>
    </row>
    <row r="311">
      <c r="A311" s="550"/>
      <c r="B311" s="551"/>
      <c r="C311" s="551"/>
      <c r="D311" s="551"/>
      <c r="E311" s="551"/>
      <c r="F311" s="551"/>
      <c r="G311" s="551"/>
      <c r="H311" s="551"/>
      <c r="I311" s="551"/>
      <c r="J311" s="551"/>
      <c r="K311" s="551"/>
      <c r="L311" s="551"/>
      <c r="M311" s="551"/>
      <c r="N311" s="551"/>
      <c r="O311" s="553"/>
    </row>
    <row r="312">
      <c r="A312" s="550"/>
      <c r="B312" s="551"/>
      <c r="C312" s="551"/>
      <c r="D312" s="551"/>
      <c r="E312" s="551"/>
      <c r="F312" s="551"/>
      <c r="G312" s="551"/>
      <c r="H312" s="551"/>
      <c r="I312" s="551"/>
      <c r="J312" s="551"/>
      <c r="K312" s="551"/>
      <c r="L312" s="551"/>
      <c r="M312" s="551"/>
      <c r="N312" s="551"/>
      <c r="O312" s="553"/>
    </row>
    <row r="313">
      <c r="A313" s="550"/>
      <c r="B313" s="551"/>
      <c r="C313" s="551"/>
      <c r="D313" s="551"/>
      <c r="E313" s="551"/>
      <c r="F313" s="551"/>
      <c r="G313" s="551"/>
      <c r="H313" s="551"/>
      <c r="I313" s="551"/>
      <c r="J313" s="551"/>
      <c r="K313" s="551"/>
      <c r="L313" s="551"/>
      <c r="M313" s="551"/>
      <c r="N313" s="551"/>
      <c r="O313" s="553"/>
    </row>
    <row r="314">
      <c r="A314" s="550"/>
      <c r="B314" s="551"/>
      <c r="C314" s="551"/>
      <c r="D314" s="551"/>
      <c r="E314" s="551"/>
      <c r="F314" s="551"/>
      <c r="G314" s="551"/>
      <c r="H314" s="551"/>
      <c r="I314" s="551"/>
      <c r="J314" s="551"/>
      <c r="K314" s="551"/>
      <c r="L314" s="551"/>
      <c r="M314" s="551"/>
      <c r="N314" s="551"/>
      <c r="O314" s="553"/>
    </row>
    <row r="315">
      <c r="A315" s="550"/>
      <c r="B315" s="551"/>
      <c r="C315" s="551"/>
      <c r="D315" s="551"/>
      <c r="E315" s="551"/>
      <c r="F315" s="551"/>
      <c r="G315" s="551"/>
      <c r="H315" s="551"/>
      <c r="I315" s="551"/>
      <c r="J315" s="551"/>
      <c r="K315" s="551"/>
      <c r="L315" s="551"/>
      <c r="M315" s="551"/>
      <c r="N315" s="551"/>
      <c r="O315" s="553"/>
    </row>
    <row r="316">
      <c r="A316" s="550"/>
      <c r="B316" s="551"/>
      <c r="C316" s="551"/>
      <c r="D316" s="551"/>
      <c r="E316" s="551"/>
      <c r="F316" s="551"/>
      <c r="G316" s="551"/>
      <c r="H316" s="551"/>
      <c r="I316" s="551"/>
      <c r="J316" s="551"/>
      <c r="K316" s="551"/>
      <c r="L316" s="551"/>
      <c r="M316" s="551"/>
      <c r="N316" s="551"/>
      <c r="O316" s="553"/>
    </row>
    <row r="317">
      <c r="A317" s="550"/>
      <c r="B317" s="551"/>
      <c r="C317" s="551"/>
      <c r="D317" s="551"/>
      <c r="E317" s="551"/>
      <c r="F317" s="551"/>
      <c r="G317" s="551"/>
      <c r="H317" s="551"/>
      <c r="I317" s="551"/>
      <c r="J317" s="551"/>
      <c r="K317" s="551"/>
      <c r="L317" s="551"/>
      <c r="M317" s="551"/>
      <c r="N317" s="551"/>
      <c r="O317" s="553"/>
    </row>
    <row r="318">
      <c r="A318" s="550"/>
      <c r="B318" s="551"/>
      <c r="C318" s="551"/>
      <c r="D318" s="551"/>
      <c r="E318" s="551"/>
      <c r="F318" s="551"/>
      <c r="G318" s="551"/>
      <c r="H318" s="551"/>
      <c r="I318" s="551"/>
      <c r="J318" s="551"/>
      <c r="K318" s="551"/>
      <c r="L318" s="551"/>
      <c r="M318" s="551"/>
      <c r="N318" s="551"/>
      <c r="O318" s="553"/>
    </row>
    <row r="319">
      <c r="A319" s="550"/>
      <c r="B319" s="551"/>
      <c r="C319" s="551"/>
      <c r="D319" s="551"/>
      <c r="E319" s="551"/>
      <c r="F319" s="551"/>
      <c r="G319" s="551"/>
      <c r="H319" s="551"/>
      <c r="I319" s="551"/>
      <c r="J319" s="551"/>
      <c r="K319" s="551"/>
      <c r="L319" s="551"/>
      <c r="M319" s="551"/>
      <c r="N319" s="551"/>
      <c r="O319" s="553"/>
    </row>
    <row r="320">
      <c r="A320" s="550"/>
      <c r="B320" s="551"/>
      <c r="C320" s="551"/>
      <c r="D320" s="551"/>
      <c r="E320" s="551"/>
      <c r="F320" s="551"/>
      <c r="G320" s="551"/>
      <c r="H320" s="551"/>
      <c r="I320" s="551"/>
      <c r="J320" s="551"/>
      <c r="K320" s="551"/>
      <c r="L320" s="551"/>
      <c r="M320" s="551"/>
      <c r="N320" s="551"/>
      <c r="O320" s="553"/>
    </row>
    <row r="321">
      <c r="A321" s="550"/>
      <c r="B321" s="551"/>
      <c r="C321" s="551"/>
      <c r="D321" s="551"/>
      <c r="E321" s="551"/>
      <c r="F321" s="551"/>
      <c r="G321" s="551"/>
      <c r="H321" s="551"/>
      <c r="I321" s="551"/>
      <c r="J321" s="551"/>
      <c r="K321" s="551"/>
      <c r="L321" s="551"/>
      <c r="M321" s="551"/>
      <c r="N321" s="551"/>
      <c r="O321" s="553"/>
    </row>
    <row r="322">
      <c r="A322" s="550"/>
      <c r="B322" s="551"/>
      <c r="C322" s="551"/>
      <c r="D322" s="551"/>
      <c r="E322" s="551"/>
      <c r="F322" s="551"/>
      <c r="G322" s="551"/>
      <c r="H322" s="551"/>
      <c r="I322" s="551"/>
      <c r="J322" s="551"/>
      <c r="K322" s="551"/>
      <c r="L322" s="551"/>
      <c r="M322" s="551"/>
      <c r="N322" s="551"/>
      <c r="O322" s="553"/>
    </row>
    <row r="323">
      <c r="A323" s="550"/>
      <c r="B323" s="551"/>
      <c r="C323" s="551"/>
      <c r="D323" s="551"/>
      <c r="E323" s="551"/>
      <c r="F323" s="551"/>
      <c r="G323" s="551"/>
      <c r="H323" s="551"/>
      <c r="I323" s="551"/>
      <c r="J323" s="551"/>
      <c r="K323" s="551"/>
      <c r="L323" s="551"/>
      <c r="M323" s="551"/>
      <c r="N323" s="551"/>
      <c r="O323" s="553"/>
    </row>
    <row r="324">
      <c r="A324" s="550"/>
      <c r="B324" s="551"/>
      <c r="C324" s="551"/>
      <c r="D324" s="551"/>
      <c r="E324" s="551"/>
      <c r="F324" s="551"/>
      <c r="G324" s="551"/>
      <c r="H324" s="551"/>
      <c r="I324" s="551"/>
      <c r="J324" s="551"/>
      <c r="K324" s="551"/>
      <c r="L324" s="551"/>
      <c r="M324" s="551"/>
      <c r="N324" s="551"/>
      <c r="O324" s="553"/>
    </row>
    <row r="325">
      <c r="A325" s="550"/>
      <c r="B325" s="551"/>
      <c r="C325" s="551"/>
      <c r="D325" s="551"/>
      <c r="E325" s="551"/>
      <c r="F325" s="551"/>
      <c r="G325" s="551"/>
      <c r="H325" s="551"/>
      <c r="I325" s="551"/>
      <c r="J325" s="551"/>
      <c r="K325" s="551"/>
      <c r="L325" s="551"/>
      <c r="M325" s="551"/>
      <c r="N325" s="551"/>
      <c r="O325" s="553"/>
    </row>
    <row r="326">
      <c r="A326" s="550"/>
      <c r="B326" s="551"/>
      <c r="C326" s="551"/>
      <c r="D326" s="551"/>
      <c r="E326" s="551"/>
      <c r="F326" s="551"/>
      <c r="G326" s="551"/>
      <c r="H326" s="551"/>
      <c r="I326" s="551"/>
      <c r="J326" s="551"/>
      <c r="K326" s="551"/>
      <c r="L326" s="551"/>
      <c r="M326" s="551"/>
      <c r="N326" s="551"/>
      <c r="O326" s="553"/>
    </row>
    <row r="327">
      <c r="A327" s="550"/>
      <c r="B327" s="551"/>
      <c r="C327" s="551"/>
      <c r="D327" s="551"/>
      <c r="E327" s="551"/>
      <c r="F327" s="551"/>
      <c r="G327" s="551"/>
      <c r="H327" s="551"/>
      <c r="I327" s="551"/>
      <c r="J327" s="551"/>
      <c r="K327" s="551"/>
      <c r="L327" s="551"/>
      <c r="M327" s="551"/>
      <c r="N327" s="551"/>
      <c r="O327" s="553"/>
    </row>
    <row r="328">
      <c r="A328" s="550"/>
      <c r="B328" s="551"/>
      <c r="C328" s="551"/>
      <c r="D328" s="551"/>
      <c r="E328" s="551"/>
      <c r="F328" s="551"/>
      <c r="G328" s="551"/>
      <c r="H328" s="551"/>
      <c r="I328" s="551"/>
      <c r="J328" s="551"/>
      <c r="K328" s="551"/>
      <c r="L328" s="551"/>
      <c r="M328" s="551"/>
      <c r="N328" s="551"/>
      <c r="O328" s="553"/>
    </row>
    <row r="329">
      <c r="A329" s="550"/>
      <c r="B329" s="551"/>
      <c r="C329" s="551"/>
      <c r="D329" s="551"/>
      <c r="E329" s="551"/>
      <c r="F329" s="551"/>
      <c r="G329" s="551"/>
      <c r="H329" s="551"/>
      <c r="I329" s="551"/>
      <c r="J329" s="551"/>
      <c r="K329" s="551"/>
      <c r="L329" s="551"/>
      <c r="M329" s="551"/>
      <c r="N329" s="551"/>
      <c r="O329" s="553"/>
    </row>
    <row r="330">
      <c r="A330" s="550"/>
      <c r="B330" s="551"/>
      <c r="C330" s="551"/>
      <c r="D330" s="551"/>
      <c r="E330" s="551"/>
      <c r="F330" s="551"/>
      <c r="G330" s="551"/>
      <c r="H330" s="551"/>
      <c r="I330" s="551"/>
      <c r="J330" s="551"/>
      <c r="K330" s="551"/>
      <c r="L330" s="551"/>
      <c r="M330" s="551"/>
      <c r="N330" s="551"/>
      <c r="O330" s="553"/>
    </row>
    <row r="331">
      <c r="A331" s="550"/>
      <c r="B331" s="551"/>
      <c r="C331" s="551"/>
      <c r="D331" s="551"/>
      <c r="E331" s="551"/>
      <c r="F331" s="551"/>
      <c r="G331" s="551"/>
      <c r="H331" s="551"/>
      <c r="I331" s="551"/>
      <c r="J331" s="551"/>
      <c r="K331" s="551"/>
      <c r="L331" s="551"/>
      <c r="M331" s="551"/>
      <c r="N331" s="551"/>
      <c r="O331" s="553"/>
    </row>
    <row r="332">
      <c r="A332" s="550"/>
      <c r="B332" s="551"/>
      <c r="C332" s="551"/>
      <c r="D332" s="551"/>
      <c r="E332" s="551"/>
      <c r="F332" s="551"/>
      <c r="G332" s="551"/>
      <c r="H332" s="551"/>
      <c r="I332" s="551"/>
      <c r="J332" s="551"/>
      <c r="K332" s="551"/>
      <c r="L332" s="551"/>
      <c r="M332" s="551"/>
      <c r="N332" s="551"/>
      <c r="O332" s="553"/>
    </row>
    <row r="333">
      <c r="A333" s="550"/>
      <c r="B333" s="551"/>
      <c r="C333" s="551"/>
      <c r="D333" s="551"/>
      <c r="E333" s="551"/>
      <c r="F333" s="551"/>
      <c r="G333" s="551"/>
      <c r="H333" s="551"/>
      <c r="I333" s="551"/>
      <c r="J333" s="551"/>
      <c r="K333" s="551"/>
      <c r="L333" s="551"/>
      <c r="M333" s="551"/>
      <c r="N333" s="551"/>
      <c r="O333" s="553"/>
    </row>
    <row r="334">
      <c r="A334" s="550"/>
      <c r="B334" s="551"/>
      <c r="C334" s="551"/>
      <c r="D334" s="551"/>
      <c r="E334" s="551"/>
      <c r="F334" s="551"/>
      <c r="G334" s="551"/>
      <c r="H334" s="551"/>
      <c r="I334" s="551"/>
      <c r="J334" s="551"/>
      <c r="K334" s="551"/>
      <c r="L334" s="551"/>
      <c r="M334" s="551"/>
      <c r="N334" s="551"/>
      <c r="O334" s="553"/>
    </row>
    <row r="335">
      <c r="A335" s="550"/>
      <c r="B335" s="551"/>
      <c r="C335" s="551"/>
      <c r="D335" s="551"/>
      <c r="E335" s="551"/>
      <c r="F335" s="551"/>
      <c r="G335" s="551"/>
      <c r="H335" s="551"/>
      <c r="I335" s="551"/>
      <c r="J335" s="551"/>
      <c r="K335" s="551"/>
      <c r="L335" s="551"/>
      <c r="M335" s="551"/>
      <c r="N335" s="551"/>
      <c r="O335" s="553"/>
    </row>
    <row r="336">
      <c r="A336" s="550"/>
      <c r="B336" s="551"/>
      <c r="C336" s="551"/>
      <c r="D336" s="551"/>
      <c r="E336" s="551"/>
      <c r="F336" s="551"/>
      <c r="G336" s="551"/>
      <c r="H336" s="551"/>
      <c r="I336" s="551"/>
      <c r="J336" s="551"/>
      <c r="K336" s="551"/>
      <c r="L336" s="551"/>
      <c r="M336" s="551"/>
      <c r="N336" s="551"/>
      <c r="O336" s="553"/>
    </row>
    <row r="337">
      <c r="A337" s="550"/>
      <c r="B337" s="551"/>
      <c r="C337" s="551"/>
      <c r="D337" s="551"/>
      <c r="E337" s="551"/>
      <c r="F337" s="551"/>
      <c r="G337" s="551"/>
      <c r="H337" s="551"/>
      <c r="I337" s="551"/>
      <c r="J337" s="551"/>
      <c r="K337" s="551"/>
      <c r="L337" s="551"/>
      <c r="M337" s="551"/>
      <c r="N337" s="551"/>
      <c r="O337" s="553"/>
    </row>
    <row r="338">
      <c r="A338" s="550"/>
      <c r="B338" s="551"/>
      <c r="C338" s="551"/>
      <c r="D338" s="551"/>
      <c r="E338" s="551"/>
      <c r="F338" s="551"/>
      <c r="G338" s="551"/>
      <c r="H338" s="551"/>
      <c r="I338" s="551"/>
      <c r="J338" s="551"/>
      <c r="K338" s="551"/>
      <c r="L338" s="551"/>
      <c r="M338" s="551"/>
      <c r="N338" s="551"/>
      <c r="O338" s="553"/>
    </row>
    <row r="339">
      <c r="A339" s="550"/>
      <c r="B339" s="551"/>
      <c r="C339" s="551"/>
      <c r="D339" s="551"/>
      <c r="E339" s="551"/>
      <c r="F339" s="551"/>
      <c r="G339" s="551"/>
      <c r="H339" s="551"/>
      <c r="I339" s="551"/>
      <c r="J339" s="551"/>
      <c r="K339" s="551"/>
      <c r="L339" s="551"/>
      <c r="M339" s="551"/>
      <c r="N339" s="551"/>
      <c r="O339" s="553"/>
    </row>
    <row r="340">
      <c r="A340" s="550"/>
      <c r="B340" s="551"/>
      <c r="C340" s="551"/>
      <c r="D340" s="551"/>
      <c r="E340" s="551"/>
      <c r="F340" s="551"/>
      <c r="G340" s="551"/>
      <c r="H340" s="551"/>
      <c r="I340" s="551"/>
      <c r="J340" s="551"/>
      <c r="K340" s="551"/>
      <c r="L340" s="551"/>
      <c r="M340" s="551"/>
      <c r="N340" s="551"/>
      <c r="O340" s="553"/>
    </row>
    <row r="341">
      <c r="A341" s="550"/>
      <c r="B341" s="551"/>
      <c r="C341" s="551"/>
      <c r="D341" s="551"/>
      <c r="E341" s="551"/>
      <c r="F341" s="551"/>
      <c r="G341" s="551"/>
      <c r="H341" s="551"/>
      <c r="I341" s="551"/>
      <c r="J341" s="551"/>
      <c r="K341" s="551"/>
      <c r="L341" s="551"/>
      <c r="M341" s="551"/>
      <c r="N341" s="551"/>
      <c r="O341" s="553"/>
    </row>
    <row r="342">
      <c r="A342" s="550"/>
      <c r="B342" s="551"/>
      <c r="C342" s="551"/>
      <c r="D342" s="551"/>
      <c r="E342" s="551"/>
      <c r="F342" s="551"/>
      <c r="G342" s="551"/>
      <c r="H342" s="551"/>
      <c r="I342" s="551"/>
      <c r="J342" s="551"/>
      <c r="K342" s="551"/>
      <c r="L342" s="551"/>
      <c r="M342" s="551"/>
      <c r="N342" s="551"/>
      <c r="O342" s="553"/>
    </row>
    <row r="343">
      <c r="A343" s="550"/>
      <c r="B343" s="551"/>
      <c r="C343" s="551"/>
      <c r="D343" s="551"/>
      <c r="E343" s="551"/>
      <c r="F343" s="551"/>
      <c r="G343" s="551"/>
      <c r="H343" s="551"/>
      <c r="I343" s="551"/>
      <c r="J343" s="551"/>
      <c r="K343" s="551"/>
      <c r="L343" s="551"/>
      <c r="M343" s="551"/>
      <c r="N343" s="551"/>
      <c r="O343" s="553"/>
    </row>
    <row r="344">
      <c r="A344" s="550"/>
      <c r="B344" s="551"/>
      <c r="C344" s="551"/>
      <c r="D344" s="551"/>
      <c r="E344" s="551"/>
      <c r="F344" s="551"/>
      <c r="G344" s="551"/>
      <c r="H344" s="551"/>
      <c r="I344" s="551"/>
      <c r="J344" s="551"/>
      <c r="K344" s="551"/>
      <c r="L344" s="551"/>
      <c r="M344" s="551"/>
      <c r="N344" s="551"/>
      <c r="O344" s="553"/>
    </row>
    <row r="345">
      <c r="A345" s="550"/>
      <c r="B345" s="551"/>
      <c r="C345" s="551"/>
      <c r="D345" s="551"/>
      <c r="E345" s="551"/>
      <c r="F345" s="551"/>
      <c r="G345" s="551"/>
      <c r="H345" s="551"/>
      <c r="I345" s="551"/>
      <c r="J345" s="551"/>
      <c r="K345" s="551"/>
      <c r="L345" s="551"/>
      <c r="M345" s="551"/>
      <c r="N345" s="551"/>
      <c r="O345" s="553"/>
    </row>
    <row r="346">
      <c r="A346" s="550"/>
      <c r="B346" s="551"/>
      <c r="C346" s="551"/>
      <c r="D346" s="551"/>
      <c r="E346" s="551"/>
      <c r="F346" s="551"/>
      <c r="G346" s="551"/>
      <c r="H346" s="551"/>
      <c r="I346" s="551"/>
      <c r="J346" s="551"/>
      <c r="K346" s="551"/>
      <c r="L346" s="551"/>
      <c r="M346" s="551"/>
      <c r="N346" s="551"/>
      <c r="O346" s="553"/>
    </row>
    <row r="347">
      <c r="A347" s="550"/>
      <c r="B347" s="551"/>
      <c r="C347" s="551"/>
      <c r="D347" s="551"/>
      <c r="E347" s="551"/>
      <c r="F347" s="551"/>
      <c r="G347" s="551"/>
      <c r="H347" s="551"/>
      <c r="I347" s="551"/>
      <c r="J347" s="551"/>
      <c r="K347" s="551"/>
      <c r="L347" s="551"/>
      <c r="M347" s="551"/>
      <c r="N347" s="551"/>
      <c r="O347" s="553"/>
    </row>
    <row r="348">
      <c r="A348" s="550"/>
      <c r="B348" s="551"/>
      <c r="C348" s="551"/>
      <c r="D348" s="551"/>
      <c r="E348" s="551"/>
      <c r="F348" s="551"/>
      <c r="G348" s="551"/>
      <c r="H348" s="551"/>
      <c r="I348" s="551"/>
      <c r="J348" s="551"/>
      <c r="K348" s="551"/>
      <c r="L348" s="551"/>
      <c r="M348" s="551"/>
      <c r="N348" s="551"/>
      <c r="O348" s="553"/>
    </row>
    <row r="349">
      <c r="A349" s="550"/>
      <c r="B349" s="551"/>
      <c r="C349" s="551"/>
      <c r="D349" s="551"/>
      <c r="E349" s="551"/>
      <c r="F349" s="551"/>
      <c r="G349" s="551"/>
      <c r="H349" s="551"/>
      <c r="I349" s="551"/>
      <c r="J349" s="551"/>
      <c r="K349" s="551"/>
      <c r="L349" s="551"/>
      <c r="M349" s="551"/>
      <c r="N349" s="551"/>
      <c r="O349" s="553"/>
    </row>
    <row r="350">
      <c r="A350" s="550"/>
      <c r="B350" s="551"/>
      <c r="C350" s="551"/>
      <c r="D350" s="551"/>
      <c r="E350" s="551"/>
      <c r="F350" s="551"/>
      <c r="G350" s="551"/>
      <c r="H350" s="551"/>
      <c r="I350" s="551"/>
      <c r="J350" s="551"/>
      <c r="K350" s="551"/>
      <c r="L350" s="551"/>
      <c r="M350" s="551"/>
      <c r="N350" s="551"/>
      <c r="O350" s="553"/>
    </row>
    <row r="351">
      <c r="A351" s="550"/>
      <c r="B351" s="551"/>
      <c r="C351" s="551"/>
      <c r="D351" s="551"/>
      <c r="E351" s="551"/>
      <c r="F351" s="551"/>
      <c r="G351" s="551"/>
      <c r="H351" s="551"/>
      <c r="I351" s="551"/>
      <c r="J351" s="551"/>
      <c r="K351" s="551"/>
      <c r="L351" s="551"/>
      <c r="M351" s="551"/>
      <c r="N351" s="551"/>
      <c r="O351" s="553"/>
    </row>
    <row r="352">
      <c r="A352" s="550"/>
      <c r="B352" s="551"/>
      <c r="C352" s="551"/>
      <c r="D352" s="551"/>
      <c r="E352" s="551"/>
      <c r="F352" s="551"/>
      <c r="G352" s="551"/>
      <c r="H352" s="551"/>
      <c r="I352" s="551"/>
      <c r="J352" s="551"/>
      <c r="K352" s="551"/>
      <c r="L352" s="551"/>
      <c r="M352" s="551"/>
      <c r="N352" s="551"/>
      <c r="O352" s="553"/>
    </row>
    <row r="353">
      <c r="A353" s="550"/>
      <c r="B353" s="551"/>
      <c r="C353" s="551"/>
      <c r="D353" s="551"/>
      <c r="E353" s="551"/>
      <c r="F353" s="551"/>
      <c r="G353" s="551"/>
      <c r="H353" s="551"/>
      <c r="I353" s="551"/>
      <c r="J353" s="551"/>
      <c r="K353" s="551"/>
      <c r="L353" s="551"/>
      <c r="M353" s="551"/>
      <c r="N353" s="551"/>
      <c r="O353" s="553"/>
    </row>
    <row r="354">
      <c r="A354" s="550"/>
      <c r="B354" s="551"/>
      <c r="C354" s="551"/>
      <c r="D354" s="551"/>
      <c r="E354" s="551"/>
      <c r="F354" s="551"/>
      <c r="G354" s="551"/>
      <c r="H354" s="551"/>
      <c r="I354" s="551"/>
      <c r="J354" s="551"/>
      <c r="K354" s="551"/>
      <c r="L354" s="551"/>
      <c r="M354" s="551"/>
      <c r="N354" s="551"/>
      <c r="O354" s="553"/>
    </row>
    <row r="355">
      <c r="A355" s="550"/>
      <c r="B355" s="551"/>
      <c r="C355" s="551"/>
      <c r="D355" s="551"/>
      <c r="E355" s="551"/>
      <c r="F355" s="551"/>
      <c r="G355" s="551"/>
      <c r="H355" s="551"/>
      <c r="I355" s="551"/>
      <c r="J355" s="551"/>
      <c r="K355" s="551"/>
      <c r="L355" s="551"/>
      <c r="M355" s="551"/>
      <c r="N355" s="551"/>
      <c r="O355" s="553"/>
    </row>
    <row r="356">
      <c r="A356" s="550"/>
      <c r="B356" s="551"/>
      <c r="C356" s="551"/>
      <c r="D356" s="551"/>
      <c r="E356" s="551"/>
      <c r="F356" s="551"/>
      <c r="G356" s="551"/>
      <c r="H356" s="551"/>
      <c r="I356" s="551"/>
      <c r="J356" s="551"/>
      <c r="K356" s="551"/>
      <c r="L356" s="551"/>
      <c r="M356" s="551"/>
      <c r="N356" s="551"/>
      <c r="O356" s="553"/>
    </row>
    <row r="357">
      <c r="A357" s="550"/>
      <c r="B357" s="551"/>
      <c r="C357" s="551"/>
      <c r="D357" s="551"/>
      <c r="E357" s="551"/>
      <c r="F357" s="551"/>
      <c r="G357" s="551"/>
      <c r="H357" s="551"/>
      <c r="I357" s="551"/>
      <c r="J357" s="551"/>
      <c r="K357" s="551"/>
      <c r="L357" s="551"/>
      <c r="M357" s="551"/>
      <c r="N357" s="551"/>
      <c r="O357" s="553"/>
    </row>
    <row r="358">
      <c r="A358" s="550"/>
      <c r="B358" s="551"/>
      <c r="C358" s="551"/>
      <c r="D358" s="551"/>
      <c r="E358" s="551"/>
      <c r="F358" s="551"/>
      <c r="G358" s="551"/>
      <c r="H358" s="551"/>
      <c r="I358" s="551"/>
      <c r="J358" s="551"/>
      <c r="K358" s="551"/>
      <c r="L358" s="551"/>
      <c r="M358" s="551"/>
      <c r="N358" s="551"/>
      <c r="O358" s="553"/>
    </row>
    <row r="359">
      <c r="A359" s="550"/>
      <c r="B359" s="551"/>
      <c r="C359" s="551"/>
      <c r="D359" s="551"/>
      <c r="E359" s="551"/>
      <c r="F359" s="551"/>
      <c r="G359" s="551"/>
      <c r="H359" s="551"/>
      <c r="I359" s="551"/>
      <c r="J359" s="551"/>
      <c r="K359" s="551"/>
      <c r="L359" s="551"/>
      <c r="M359" s="551"/>
      <c r="N359" s="551"/>
      <c r="O359" s="553"/>
    </row>
    <row r="360">
      <c r="A360" s="550"/>
      <c r="B360" s="551"/>
      <c r="C360" s="551"/>
      <c r="D360" s="551"/>
      <c r="E360" s="551"/>
      <c r="F360" s="551"/>
      <c r="G360" s="551"/>
      <c r="H360" s="551"/>
      <c r="I360" s="551"/>
      <c r="J360" s="551"/>
      <c r="K360" s="551"/>
      <c r="L360" s="551"/>
      <c r="M360" s="551"/>
      <c r="N360" s="551"/>
      <c r="O360" s="553"/>
    </row>
    <row r="361">
      <c r="A361" s="550"/>
      <c r="B361" s="551"/>
      <c r="C361" s="551"/>
      <c r="D361" s="551"/>
      <c r="E361" s="551"/>
      <c r="F361" s="551"/>
      <c r="G361" s="551"/>
      <c r="H361" s="551"/>
      <c r="I361" s="551"/>
      <c r="J361" s="551"/>
      <c r="K361" s="551"/>
      <c r="L361" s="551"/>
      <c r="M361" s="551"/>
      <c r="N361" s="551"/>
      <c r="O361" s="553"/>
    </row>
    <row r="362">
      <c r="A362" s="550"/>
      <c r="B362" s="551"/>
      <c r="C362" s="551"/>
      <c r="D362" s="551"/>
      <c r="E362" s="551"/>
      <c r="F362" s="551"/>
      <c r="G362" s="551"/>
      <c r="H362" s="551"/>
      <c r="I362" s="551"/>
      <c r="J362" s="551"/>
      <c r="K362" s="551"/>
      <c r="L362" s="551"/>
      <c r="M362" s="551"/>
      <c r="N362" s="551"/>
      <c r="O362" s="553"/>
    </row>
    <row r="363">
      <c r="A363" s="550"/>
      <c r="B363" s="551"/>
      <c r="C363" s="551"/>
      <c r="D363" s="551"/>
      <c r="E363" s="551"/>
      <c r="F363" s="551"/>
      <c r="G363" s="551"/>
      <c r="H363" s="551"/>
      <c r="I363" s="551"/>
      <c r="J363" s="551"/>
      <c r="K363" s="551"/>
      <c r="L363" s="551"/>
      <c r="M363" s="551"/>
      <c r="N363" s="551"/>
      <c r="O363" s="553"/>
    </row>
    <row r="364">
      <c r="A364" s="550"/>
      <c r="B364" s="551"/>
      <c r="C364" s="551"/>
      <c r="D364" s="551"/>
      <c r="E364" s="551"/>
      <c r="F364" s="551"/>
      <c r="G364" s="551"/>
      <c r="H364" s="551"/>
      <c r="I364" s="551"/>
      <c r="J364" s="551"/>
      <c r="K364" s="551"/>
      <c r="L364" s="551"/>
      <c r="M364" s="551"/>
      <c r="N364" s="551"/>
      <c r="O364" s="553"/>
    </row>
    <row r="365">
      <c r="A365" s="550"/>
      <c r="B365" s="551"/>
      <c r="C365" s="551"/>
      <c r="D365" s="551"/>
      <c r="E365" s="551"/>
      <c r="F365" s="551"/>
      <c r="G365" s="551"/>
      <c r="H365" s="551"/>
      <c r="I365" s="551"/>
      <c r="J365" s="551"/>
      <c r="K365" s="551"/>
      <c r="L365" s="551"/>
      <c r="M365" s="551"/>
      <c r="N365" s="551"/>
      <c r="O365" s="553"/>
    </row>
    <row r="366">
      <c r="A366" s="550"/>
      <c r="B366" s="551"/>
      <c r="C366" s="551"/>
      <c r="D366" s="551"/>
      <c r="E366" s="551"/>
      <c r="F366" s="551"/>
      <c r="G366" s="551"/>
      <c r="H366" s="551"/>
      <c r="I366" s="551"/>
      <c r="J366" s="551"/>
      <c r="K366" s="551"/>
      <c r="L366" s="551"/>
      <c r="M366" s="551"/>
      <c r="N366" s="551"/>
      <c r="O366" s="553"/>
    </row>
    <row r="367">
      <c r="A367" s="550"/>
      <c r="B367" s="551"/>
      <c r="C367" s="551"/>
      <c r="D367" s="551"/>
      <c r="E367" s="551"/>
      <c r="F367" s="551"/>
      <c r="G367" s="551"/>
      <c r="H367" s="551"/>
      <c r="I367" s="551"/>
      <c r="J367" s="551"/>
      <c r="K367" s="551"/>
      <c r="L367" s="551"/>
      <c r="M367" s="551"/>
      <c r="N367" s="551"/>
      <c r="O367" s="553"/>
    </row>
    <row r="368">
      <c r="A368" s="550"/>
      <c r="B368" s="551"/>
      <c r="C368" s="551"/>
      <c r="D368" s="551"/>
      <c r="E368" s="551"/>
      <c r="F368" s="551"/>
      <c r="G368" s="551"/>
      <c r="H368" s="551"/>
      <c r="I368" s="551"/>
      <c r="J368" s="551"/>
      <c r="K368" s="551"/>
      <c r="L368" s="551"/>
      <c r="M368" s="551"/>
      <c r="N368" s="551"/>
      <c r="O368" s="553"/>
    </row>
    <row r="369">
      <c r="A369" s="550"/>
      <c r="B369" s="551"/>
      <c r="C369" s="551"/>
      <c r="D369" s="551"/>
      <c r="E369" s="551"/>
      <c r="F369" s="551"/>
      <c r="G369" s="551"/>
      <c r="H369" s="551"/>
      <c r="I369" s="551"/>
      <c r="J369" s="551"/>
      <c r="K369" s="551"/>
      <c r="L369" s="551"/>
      <c r="M369" s="551"/>
      <c r="N369" s="551"/>
      <c r="O369" s="553"/>
    </row>
    <row r="370">
      <c r="A370" s="550"/>
      <c r="B370" s="551"/>
      <c r="C370" s="551"/>
      <c r="D370" s="551"/>
      <c r="E370" s="551"/>
      <c r="F370" s="551"/>
      <c r="G370" s="551"/>
      <c r="H370" s="551"/>
      <c r="I370" s="551"/>
      <c r="J370" s="551"/>
      <c r="K370" s="551"/>
      <c r="L370" s="551"/>
      <c r="M370" s="551"/>
      <c r="N370" s="551"/>
      <c r="O370" s="553"/>
    </row>
    <row r="371">
      <c r="A371" s="550"/>
      <c r="B371" s="551"/>
      <c r="C371" s="551"/>
      <c r="D371" s="551"/>
      <c r="E371" s="551"/>
      <c r="F371" s="551"/>
      <c r="G371" s="551"/>
      <c r="H371" s="551"/>
      <c r="I371" s="551"/>
      <c r="J371" s="551"/>
      <c r="K371" s="551"/>
      <c r="L371" s="551"/>
      <c r="M371" s="551"/>
      <c r="N371" s="551"/>
      <c r="O371" s="553"/>
    </row>
    <row r="372">
      <c r="A372" s="550"/>
      <c r="B372" s="551"/>
      <c r="C372" s="551"/>
      <c r="D372" s="551"/>
      <c r="E372" s="551"/>
      <c r="F372" s="551"/>
      <c r="G372" s="551"/>
      <c r="H372" s="551"/>
      <c r="I372" s="551"/>
      <c r="J372" s="551"/>
      <c r="K372" s="551"/>
      <c r="L372" s="551"/>
      <c r="M372" s="551"/>
      <c r="N372" s="551"/>
      <c r="O372" s="553"/>
    </row>
    <row r="373">
      <c r="A373" s="550"/>
      <c r="B373" s="551"/>
      <c r="C373" s="551"/>
      <c r="D373" s="551"/>
      <c r="E373" s="551"/>
      <c r="F373" s="551"/>
      <c r="G373" s="551"/>
      <c r="H373" s="551"/>
      <c r="I373" s="551"/>
      <c r="J373" s="551"/>
      <c r="K373" s="551"/>
      <c r="L373" s="551"/>
      <c r="M373" s="551"/>
      <c r="N373" s="551"/>
      <c r="O373" s="553"/>
    </row>
    <row r="374">
      <c r="A374" s="550"/>
      <c r="B374" s="551"/>
      <c r="C374" s="551"/>
      <c r="D374" s="551"/>
      <c r="E374" s="551"/>
      <c r="F374" s="551"/>
      <c r="G374" s="551"/>
      <c r="H374" s="551"/>
      <c r="I374" s="551"/>
      <c r="J374" s="551"/>
      <c r="K374" s="551"/>
      <c r="L374" s="551"/>
      <c r="M374" s="551"/>
      <c r="N374" s="551"/>
      <c r="O374" s="553"/>
    </row>
    <row r="375">
      <c r="A375" s="550"/>
      <c r="B375" s="551"/>
      <c r="C375" s="551"/>
      <c r="D375" s="551"/>
      <c r="E375" s="551"/>
      <c r="F375" s="551"/>
      <c r="G375" s="551"/>
      <c r="H375" s="551"/>
      <c r="I375" s="551"/>
      <c r="J375" s="551"/>
      <c r="K375" s="551"/>
      <c r="L375" s="551"/>
      <c r="M375" s="551"/>
      <c r="N375" s="551"/>
      <c r="O375" s="553"/>
    </row>
    <row r="376">
      <c r="A376" s="550"/>
      <c r="B376" s="551"/>
      <c r="C376" s="551"/>
      <c r="D376" s="551"/>
      <c r="E376" s="551"/>
      <c r="F376" s="551"/>
      <c r="G376" s="551"/>
      <c r="H376" s="551"/>
      <c r="I376" s="551"/>
      <c r="J376" s="551"/>
      <c r="K376" s="551"/>
      <c r="L376" s="551"/>
      <c r="M376" s="551"/>
      <c r="N376" s="551"/>
      <c r="O376" s="553"/>
    </row>
    <row r="377">
      <c r="A377" s="550"/>
      <c r="B377" s="551"/>
      <c r="C377" s="551"/>
      <c r="D377" s="551"/>
      <c r="E377" s="551"/>
      <c r="F377" s="551"/>
      <c r="G377" s="551"/>
      <c r="H377" s="551"/>
      <c r="I377" s="551"/>
      <c r="J377" s="551"/>
      <c r="K377" s="551"/>
      <c r="L377" s="551"/>
      <c r="M377" s="551"/>
      <c r="N377" s="551"/>
      <c r="O377" s="553"/>
    </row>
    <row r="378">
      <c r="A378" s="550"/>
      <c r="B378" s="551"/>
      <c r="C378" s="551"/>
      <c r="D378" s="551"/>
      <c r="E378" s="551"/>
      <c r="F378" s="551"/>
      <c r="G378" s="551"/>
      <c r="H378" s="551"/>
      <c r="I378" s="551"/>
      <c r="J378" s="551"/>
      <c r="K378" s="551"/>
      <c r="L378" s="551"/>
      <c r="M378" s="551"/>
      <c r="N378" s="551"/>
      <c r="O378" s="553"/>
    </row>
    <row r="379">
      <c r="A379" s="550"/>
      <c r="B379" s="551"/>
      <c r="C379" s="551"/>
      <c r="D379" s="551"/>
      <c r="E379" s="551"/>
      <c r="F379" s="551"/>
      <c r="G379" s="551"/>
      <c r="H379" s="551"/>
      <c r="I379" s="551"/>
      <c r="J379" s="551"/>
      <c r="K379" s="551"/>
      <c r="L379" s="551"/>
      <c r="M379" s="551"/>
      <c r="N379" s="551"/>
      <c r="O379" s="553"/>
    </row>
    <row r="380">
      <c r="A380" s="550"/>
      <c r="B380" s="551"/>
      <c r="C380" s="551"/>
      <c r="D380" s="551"/>
      <c r="E380" s="551"/>
      <c r="F380" s="551"/>
      <c r="G380" s="551"/>
      <c r="H380" s="551"/>
      <c r="I380" s="551"/>
      <c r="J380" s="551"/>
      <c r="K380" s="551"/>
      <c r="L380" s="551"/>
      <c r="M380" s="551"/>
      <c r="N380" s="551"/>
      <c r="O380" s="553"/>
    </row>
    <row r="381">
      <c r="A381" s="550"/>
      <c r="B381" s="551"/>
      <c r="C381" s="551"/>
      <c r="D381" s="551"/>
      <c r="E381" s="551"/>
      <c r="F381" s="551"/>
      <c r="G381" s="551"/>
      <c r="H381" s="551"/>
      <c r="I381" s="551"/>
      <c r="J381" s="551"/>
      <c r="K381" s="551"/>
      <c r="L381" s="551"/>
      <c r="M381" s="551"/>
      <c r="N381" s="551"/>
      <c r="O381" s="553"/>
    </row>
    <row r="382">
      <c r="A382" s="550"/>
      <c r="B382" s="551"/>
      <c r="C382" s="551"/>
      <c r="D382" s="551"/>
      <c r="E382" s="551"/>
      <c r="F382" s="551"/>
      <c r="G382" s="551"/>
      <c r="H382" s="551"/>
      <c r="I382" s="551"/>
      <c r="J382" s="551"/>
      <c r="K382" s="551"/>
      <c r="L382" s="551"/>
      <c r="M382" s="551"/>
      <c r="N382" s="551"/>
      <c r="O382" s="553"/>
    </row>
    <row r="383">
      <c r="A383" s="550"/>
      <c r="B383" s="551"/>
      <c r="C383" s="551"/>
      <c r="D383" s="551"/>
      <c r="E383" s="551"/>
      <c r="F383" s="551"/>
      <c r="G383" s="551"/>
      <c r="H383" s="551"/>
      <c r="I383" s="551"/>
      <c r="J383" s="551"/>
      <c r="K383" s="551"/>
      <c r="L383" s="551"/>
      <c r="M383" s="551"/>
      <c r="N383" s="551"/>
      <c r="O383" s="553"/>
    </row>
    <row r="384">
      <c r="A384" s="550"/>
      <c r="B384" s="551"/>
      <c r="C384" s="551"/>
      <c r="D384" s="551"/>
      <c r="E384" s="551"/>
      <c r="F384" s="551"/>
      <c r="G384" s="551"/>
      <c r="H384" s="551"/>
      <c r="I384" s="551"/>
      <c r="J384" s="551"/>
      <c r="K384" s="551"/>
      <c r="L384" s="551"/>
      <c r="M384" s="551"/>
      <c r="N384" s="551"/>
      <c r="O384" s="553"/>
    </row>
    <row r="385">
      <c r="A385" s="550"/>
      <c r="B385" s="551"/>
      <c r="C385" s="551"/>
      <c r="D385" s="551"/>
      <c r="E385" s="551"/>
      <c r="F385" s="551"/>
      <c r="G385" s="551"/>
      <c r="H385" s="551"/>
      <c r="I385" s="551"/>
      <c r="J385" s="551"/>
      <c r="K385" s="551"/>
      <c r="L385" s="551"/>
      <c r="M385" s="551"/>
      <c r="N385" s="551"/>
      <c r="O385" s="553"/>
    </row>
    <row r="386">
      <c r="A386" s="550"/>
      <c r="B386" s="551"/>
      <c r="C386" s="551"/>
      <c r="D386" s="551"/>
      <c r="E386" s="551"/>
      <c r="F386" s="551"/>
      <c r="G386" s="551"/>
      <c r="H386" s="551"/>
      <c r="I386" s="551"/>
      <c r="J386" s="551"/>
      <c r="K386" s="551"/>
      <c r="L386" s="551"/>
      <c r="M386" s="551"/>
      <c r="N386" s="551"/>
      <c r="O386" s="553"/>
    </row>
    <row r="387">
      <c r="A387" s="550"/>
      <c r="B387" s="551"/>
      <c r="C387" s="551"/>
      <c r="D387" s="551"/>
      <c r="E387" s="551"/>
      <c r="F387" s="551"/>
      <c r="G387" s="551"/>
      <c r="H387" s="551"/>
      <c r="I387" s="551"/>
      <c r="J387" s="551"/>
      <c r="K387" s="551"/>
      <c r="L387" s="551"/>
      <c r="M387" s="551"/>
      <c r="N387" s="551"/>
      <c r="O387" s="553"/>
    </row>
    <row r="388">
      <c r="A388" s="550"/>
      <c r="B388" s="551"/>
      <c r="C388" s="551"/>
      <c r="D388" s="551"/>
      <c r="E388" s="551"/>
      <c r="F388" s="551"/>
      <c r="G388" s="551"/>
      <c r="H388" s="551"/>
      <c r="I388" s="551"/>
      <c r="J388" s="551"/>
      <c r="K388" s="551"/>
      <c r="L388" s="551"/>
      <c r="M388" s="551"/>
      <c r="N388" s="551"/>
      <c r="O388" s="553"/>
    </row>
    <row r="389">
      <c r="A389" s="550"/>
      <c r="B389" s="551"/>
      <c r="C389" s="551"/>
      <c r="D389" s="551"/>
      <c r="E389" s="551"/>
      <c r="F389" s="551"/>
      <c r="G389" s="551"/>
      <c r="H389" s="551"/>
      <c r="I389" s="551"/>
      <c r="J389" s="551"/>
      <c r="K389" s="551"/>
      <c r="L389" s="551"/>
      <c r="M389" s="551"/>
      <c r="N389" s="551"/>
      <c r="O389" s="553"/>
    </row>
    <row r="390">
      <c r="A390" s="550"/>
      <c r="B390" s="551"/>
      <c r="C390" s="551"/>
      <c r="D390" s="551"/>
      <c r="E390" s="551"/>
      <c r="F390" s="551"/>
      <c r="G390" s="551"/>
      <c r="H390" s="551"/>
      <c r="I390" s="551"/>
      <c r="J390" s="551"/>
      <c r="K390" s="551"/>
      <c r="L390" s="551"/>
      <c r="M390" s="551"/>
      <c r="N390" s="551"/>
      <c r="O390" s="553"/>
    </row>
    <row r="391">
      <c r="A391" s="550"/>
      <c r="B391" s="551"/>
      <c r="C391" s="551"/>
      <c r="D391" s="551"/>
      <c r="E391" s="551"/>
      <c r="F391" s="551"/>
      <c r="G391" s="551"/>
      <c r="H391" s="551"/>
      <c r="I391" s="551"/>
      <c r="J391" s="551"/>
      <c r="K391" s="551"/>
      <c r="L391" s="551"/>
      <c r="M391" s="551"/>
      <c r="N391" s="551"/>
      <c r="O391" s="553"/>
    </row>
    <row r="392">
      <c r="A392" s="550"/>
      <c r="B392" s="551"/>
      <c r="C392" s="551"/>
      <c r="D392" s="551"/>
      <c r="E392" s="551"/>
      <c r="F392" s="551"/>
      <c r="G392" s="551"/>
      <c r="H392" s="551"/>
      <c r="I392" s="551"/>
      <c r="J392" s="551"/>
      <c r="K392" s="551"/>
      <c r="L392" s="551"/>
      <c r="M392" s="551"/>
      <c r="N392" s="551"/>
      <c r="O392" s="553"/>
    </row>
    <row r="393">
      <c r="A393" s="550"/>
      <c r="B393" s="551"/>
      <c r="C393" s="551"/>
      <c r="D393" s="551"/>
      <c r="E393" s="551"/>
      <c r="F393" s="551"/>
      <c r="G393" s="551"/>
      <c r="H393" s="551"/>
      <c r="I393" s="551"/>
      <c r="J393" s="551"/>
      <c r="K393" s="551"/>
      <c r="L393" s="551"/>
      <c r="M393" s="551"/>
      <c r="N393" s="551"/>
      <c r="O393" s="553"/>
    </row>
    <row r="394">
      <c r="A394" s="550"/>
      <c r="B394" s="551"/>
      <c r="C394" s="551"/>
      <c r="D394" s="551"/>
      <c r="E394" s="551"/>
      <c r="F394" s="551"/>
      <c r="G394" s="551"/>
      <c r="H394" s="551"/>
      <c r="I394" s="551"/>
      <c r="J394" s="551"/>
      <c r="K394" s="551"/>
      <c r="L394" s="551"/>
      <c r="M394" s="551"/>
      <c r="N394" s="551"/>
      <c r="O394" s="553"/>
    </row>
    <row r="395">
      <c r="A395" s="550"/>
      <c r="B395" s="551"/>
      <c r="C395" s="551"/>
      <c r="D395" s="551"/>
      <c r="E395" s="551"/>
      <c r="F395" s="551"/>
      <c r="G395" s="551"/>
      <c r="H395" s="551"/>
      <c r="I395" s="551"/>
      <c r="J395" s="551"/>
      <c r="K395" s="551"/>
      <c r="L395" s="551"/>
      <c r="M395" s="551"/>
      <c r="N395" s="551"/>
      <c r="O395" s="553"/>
    </row>
    <row r="396">
      <c r="A396" s="550"/>
      <c r="B396" s="551"/>
      <c r="C396" s="551"/>
      <c r="D396" s="551"/>
      <c r="E396" s="551"/>
      <c r="F396" s="551"/>
      <c r="G396" s="551"/>
      <c r="H396" s="551"/>
      <c r="I396" s="551"/>
      <c r="J396" s="551"/>
      <c r="K396" s="551"/>
      <c r="L396" s="551"/>
      <c r="M396" s="551"/>
      <c r="N396" s="551"/>
      <c r="O396" s="553"/>
    </row>
    <row r="397">
      <c r="A397" s="550"/>
      <c r="B397" s="551"/>
      <c r="C397" s="551"/>
      <c r="D397" s="551"/>
      <c r="E397" s="551"/>
      <c r="F397" s="551"/>
      <c r="G397" s="551"/>
      <c r="H397" s="551"/>
      <c r="I397" s="551"/>
      <c r="J397" s="551"/>
      <c r="K397" s="551"/>
      <c r="L397" s="551"/>
      <c r="M397" s="551"/>
      <c r="N397" s="551"/>
      <c r="O397" s="553"/>
    </row>
    <row r="398">
      <c r="A398" s="550"/>
      <c r="B398" s="551"/>
      <c r="C398" s="551"/>
      <c r="D398" s="551"/>
      <c r="E398" s="551"/>
      <c r="F398" s="551"/>
      <c r="G398" s="551"/>
      <c r="H398" s="551"/>
      <c r="I398" s="551"/>
      <c r="J398" s="551"/>
      <c r="K398" s="551"/>
      <c r="L398" s="551"/>
      <c r="M398" s="551"/>
      <c r="N398" s="551"/>
      <c r="O398" s="553"/>
    </row>
    <row r="399">
      <c r="A399" s="550"/>
      <c r="B399" s="551"/>
      <c r="C399" s="551"/>
      <c r="D399" s="551"/>
      <c r="E399" s="551"/>
      <c r="F399" s="551"/>
      <c r="G399" s="551"/>
      <c r="H399" s="551"/>
      <c r="I399" s="551"/>
      <c r="J399" s="551"/>
      <c r="K399" s="551"/>
      <c r="L399" s="551"/>
      <c r="M399" s="551"/>
      <c r="N399" s="551"/>
      <c r="O399" s="553"/>
    </row>
    <row r="400">
      <c r="A400" s="550"/>
      <c r="B400" s="551"/>
      <c r="C400" s="551"/>
      <c r="D400" s="551"/>
      <c r="E400" s="551"/>
      <c r="F400" s="551"/>
      <c r="G400" s="551"/>
      <c r="H400" s="551"/>
      <c r="I400" s="551"/>
      <c r="J400" s="551"/>
      <c r="K400" s="551"/>
      <c r="L400" s="551"/>
      <c r="M400" s="551"/>
      <c r="N400" s="551"/>
      <c r="O400" s="553"/>
    </row>
    <row r="401">
      <c r="A401" s="550"/>
      <c r="B401" s="551"/>
      <c r="C401" s="551"/>
      <c r="D401" s="551"/>
      <c r="E401" s="551"/>
      <c r="F401" s="551"/>
      <c r="G401" s="551"/>
      <c r="H401" s="551"/>
      <c r="I401" s="551"/>
      <c r="J401" s="551"/>
      <c r="K401" s="551"/>
      <c r="L401" s="551"/>
      <c r="M401" s="551"/>
      <c r="N401" s="551"/>
      <c r="O401" s="553"/>
    </row>
    <row r="402">
      <c r="A402" s="550"/>
      <c r="B402" s="551"/>
      <c r="C402" s="551"/>
      <c r="D402" s="551"/>
      <c r="E402" s="551"/>
      <c r="F402" s="551"/>
      <c r="G402" s="551"/>
      <c r="H402" s="551"/>
      <c r="I402" s="551"/>
      <c r="J402" s="551"/>
      <c r="K402" s="551"/>
      <c r="L402" s="551"/>
      <c r="M402" s="551"/>
      <c r="N402" s="551"/>
      <c r="O402" s="553"/>
    </row>
    <row r="403">
      <c r="A403" s="550"/>
      <c r="B403" s="551"/>
      <c r="C403" s="551"/>
      <c r="D403" s="551"/>
      <c r="E403" s="551"/>
      <c r="F403" s="551"/>
      <c r="G403" s="551"/>
      <c r="H403" s="551"/>
      <c r="I403" s="551"/>
      <c r="J403" s="551"/>
      <c r="K403" s="551"/>
      <c r="L403" s="551"/>
      <c r="M403" s="551"/>
      <c r="N403" s="551"/>
      <c r="O403" s="553"/>
    </row>
    <row r="404">
      <c r="A404" s="550"/>
      <c r="B404" s="551"/>
      <c r="C404" s="551"/>
      <c r="D404" s="551"/>
      <c r="E404" s="551"/>
      <c r="F404" s="551"/>
      <c r="G404" s="551"/>
      <c r="H404" s="551"/>
      <c r="I404" s="551"/>
      <c r="J404" s="551"/>
      <c r="K404" s="551"/>
      <c r="L404" s="551"/>
      <c r="M404" s="551"/>
      <c r="N404" s="551"/>
      <c r="O404" s="553"/>
    </row>
    <row r="405">
      <c r="A405" s="550"/>
      <c r="B405" s="551"/>
      <c r="C405" s="551"/>
      <c r="D405" s="551"/>
      <c r="E405" s="551"/>
      <c r="F405" s="551"/>
      <c r="G405" s="551"/>
      <c r="H405" s="551"/>
      <c r="I405" s="551"/>
      <c r="J405" s="551"/>
      <c r="K405" s="551"/>
      <c r="L405" s="551"/>
      <c r="M405" s="551"/>
      <c r="N405" s="551"/>
      <c r="O405" s="553"/>
    </row>
    <row r="406">
      <c r="A406" s="550"/>
      <c r="B406" s="551"/>
      <c r="C406" s="551"/>
      <c r="D406" s="551"/>
      <c r="E406" s="551"/>
      <c r="F406" s="551"/>
      <c r="G406" s="551"/>
      <c r="H406" s="551"/>
      <c r="I406" s="551"/>
      <c r="J406" s="551"/>
      <c r="K406" s="551"/>
      <c r="L406" s="551"/>
      <c r="M406" s="551"/>
      <c r="N406" s="551"/>
      <c r="O406" s="553"/>
    </row>
    <row r="407">
      <c r="A407" s="550"/>
      <c r="B407" s="551"/>
      <c r="C407" s="551"/>
      <c r="D407" s="551"/>
      <c r="E407" s="551"/>
      <c r="F407" s="551"/>
      <c r="G407" s="551"/>
      <c r="H407" s="551"/>
      <c r="I407" s="551"/>
      <c r="J407" s="551"/>
      <c r="K407" s="551"/>
      <c r="L407" s="551"/>
      <c r="M407" s="551"/>
      <c r="N407" s="551"/>
      <c r="O407" s="553"/>
    </row>
    <row r="408">
      <c r="A408" s="550"/>
      <c r="B408" s="551"/>
      <c r="C408" s="551"/>
      <c r="D408" s="551"/>
      <c r="E408" s="551"/>
      <c r="F408" s="551"/>
      <c r="G408" s="551"/>
      <c r="H408" s="551"/>
      <c r="I408" s="551"/>
      <c r="J408" s="551"/>
      <c r="K408" s="551"/>
      <c r="L408" s="551"/>
      <c r="M408" s="551"/>
      <c r="N408" s="551"/>
      <c r="O408" s="553"/>
    </row>
    <row r="409">
      <c r="A409" s="550"/>
      <c r="B409" s="551"/>
      <c r="C409" s="551"/>
      <c r="D409" s="551"/>
      <c r="E409" s="551"/>
      <c r="F409" s="551"/>
      <c r="G409" s="551"/>
      <c r="H409" s="551"/>
      <c r="I409" s="551"/>
      <c r="J409" s="551"/>
      <c r="K409" s="551"/>
      <c r="L409" s="551"/>
      <c r="M409" s="551"/>
      <c r="N409" s="551"/>
      <c r="O409" s="553"/>
    </row>
    <row r="410">
      <c r="A410" s="550"/>
      <c r="B410" s="551"/>
      <c r="C410" s="551"/>
      <c r="D410" s="551"/>
      <c r="E410" s="551"/>
      <c r="F410" s="551"/>
      <c r="G410" s="551"/>
      <c r="H410" s="551"/>
      <c r="I410" s="551"/>
      <c r="J410" s="551"/>
      <c r="K410" s="551"/>
      <c r="L410" s="551"/>
      <c r="M410" s="551"/>
      <c r="N410" s="551"/>
      <c r="O410" s="553"/>
    </row>
    <row r="411">
      <c r="A411" s="550"/>
      <c r="B411" s="551"/>
      <c r="C411" s="551"/>
      <c r="D411" s="551"/>
      <c r="E411" s="551"/>
      <c r="F411" s="551"/>
      <c r="G411" s="551"/>
      <c r="H411" s="551"/>
      <c r="I411" s="551"/>
      <c r="J411" s="551"/>
      <c r="K411" s="551"/>
      <c r="L411" s="551"/>
      <c r="M411" s="551"/>
      <c r="N411" s="551"/>
      <c r="O411" s="553"/>
    </row>
    <row r="412">
      <c r="A412" s="550"/>
      <c r="B412" s="551"/>
      <c r="C412" s="551"/>
      <c r="D412" s="551"/>
      <c r="E412" s="551"/>
      <c r="F412" s="551"/>
      <c r="G412" s="551"/>
      <c r="H412" s="551"/>
      <c r="I412" s="551"/>
      <c r="J412" s="551"/>
      <c r="K412" s="551"/>
      <c r="L412" s="551"/>
      <c r="M412" s="551"/>
      <c r="N412" s="551"/>
      <c r="O412" s="553"/>
    </row>
    <row r="413">
      <c r="A413" s="550"/>
      <c r="B413" s="551"/>
      <c r="C413" s="551"/>
      <c r="D413" s="551"/>
      <c r="E413" s="551"/>
      <c r="F413" s="551"/>
      <c r="G413" s="551"/>
      <c r="H413" s="551"/>
      <c r="I413" s="551"/>
      <c r="J413" s="551"/>
      <c r="K413" s="551"/>
      <c r="L413" s="551"/>
      <c r="M413" s="551"/>
      <c r="N413" s="551"/>
      <c r="O413" s="553"/>
    </row>
    <row r="414">
      <c r="A414" s="550"/>
      <c r="B414" s="551"/>
      <c r="C414" s="551"/>
      <c r="D414" s="551"/>
      <c r="E414" s="551"/>
      <c r="F414" s="551"/>
      <c r="G414" s="551"/>
      <c r="H414" s="551"/>
      <c r="I414" s="551"/>
      <c r="J414" s="551"/>
      <c r="K414" s="551"/>
      <c r="L414" s="551"/>
      <c r="M414" s="551"/>
      <c r="N414" s="551"/>
      <c r="O414" s="553"/>
    </row>
    <row r="415">
      <c r="A415" s="550"/>
      <c r="B415" s="551"/>
      <c r="C415" s="551"/>
      <c r="D415" s="551"/>
      <c r="E415" s="551"/>
      <c r="F415" s="551"/>
      <c r="G415" s="551"/>
      <c r="H415" s="551"/>
      <c r="I415" s="551"/>
      <c r="J415" s="551"/>
      <c r="K415" s="551"/>
      <c r="L415" s="551"/>
      <c r="M415" s="551"/>
      <c r="N415" s="551"/>
      <c r="O415" s="553"/>
    </row>
    <row r="416">
      <c r="A416" s="550"/>
      <c r="B416" s="551"/>
      <c r="C416" s="551"/>
      <c r="D416" s="551"/>
      <c r="E416" s="551"/>
      <c r="F416" s="551"/>
      <c r="G416" s="551"/>
      <c r="H416" s="551"/>
      <c r="I416" s="551"/>
      <c r="J416" s="551"/>
      <c r="K416" s="551"/>
      <c r="L416" s="551"/>
      <c r="M416" s="551"/>
      <c r="N416" s="551"/>
      <c r="O416" s="553"/>
    </row>
    <row r="417">
      <c r="A417" s="550"/>
      <c r="B417" s="551"/>
      <c r="C417" s="551"/>
      <c r="D417" s="551"/>
      <c r="E417" s="551"/>
      <c r="F417" s="551"/>
      <c r="G417" s="551"/>
      <c r="H417" s="551"/>
      <c r="I417" s="551"/>
      <c r="J417" s="551"/>
      <c r="K417" s="551"/>
      <c r="L417" s="551"/>
      <c r="M417" s="551"/>
      <c r="N417" s="551"/>
      <c r="O417" s="553"/>
    </row>
    <row r="418">
      <c r="A418" s="550"/>
      <c r="B418" s="551"/>
      <c r="C418" s="551"/>
      <c r="D418" s="551"/>
      <c r="E418" s="551"/>
      <c r="F418" s="551"/>
      <c r="G418" s="551"/>
      <c r="H418" s="551"/>
      <c r="I418" s="551"/>
      <c r="J418" s="551"/>
      <c r="K418" s="551"/>
      <c r="L418" s="551"/>
      <c r="M418" s="551"/>
      <c r="N418" s="551"/>
      <c r="O418" s="553"/>
    </row>
    <row r="419">
      <c r="A419" s="550"/>
      <c r="B419" s="551"/>
      <c r="C419" s="551"/>
      <c r="D419" s="551"/>
      <c r="E419" s="551"/>
      <c r="F419" s="551"/>
      <c r="G419" s="551"/>
      <c r="H419" s="551"/>
      <c r="I419" s="551"/>
      <c r="J419" s="551"/>
      <c r="K419" s="551"/>
      <c r="L419" s="551"/>
      <c r="M419" s="551"/>
      <c r="N419" s="551"/>
      <c r="O419" s="553"/>
    </row>
    <row r="420">
      <c r="A420" s="550"/>
      <c r="B420" s="551"/>
      <c r="C420" s="551"/>
      <c r="D420" s="551"/>
      <c r="E420" s="551"/>
      <c r="F420" s="551"/>
      <c r="G420" s="551"/>
      <c r="H420" s="551"/>
      <c r="I420" s="551"/>
      <c r="J420" s="551"/>
      <c r="K420" s="551"/>
      <c r="L420" s="551"/>
      <c r="M420" s="551"/>
      <c r="N420" s="551"/>
      <c r="O420" s="553"/>
    </row>
    <row r="421">
      <c r="A421" s="550"/>
      <c r="B421" s="551"/>
      <c r="C421" s="551"/>
      <c r="D421" s="551"/>
      <c r="E421" s="551"/>
      <c r="F421" s="551"/>
      <c r="G421" s="551"/>
      <c r="H421" s="551"/>
      <c r="I421" s="551"/>
      <c r="J421" s="551"/>
      <c r="K421" s="551"/>
      <c r="L421" s="551"/>
      <c r="M421" s="551"/>
      <c r="N421" s="551"/>
      <c r="O421" s="553"/>
    </row>
    <row r="422">
      <c r="A422" s="550"/>
      <c r="B422" s="551"/>
      <c r="C422" s="551"/>
      <c r="D422" s="551"/>
      <c r="E422" s="551"/>
      <c r="F422" s="551"/>
      <c r="G422" s="551"/>
      <c r="H422" s="551"/>
      <c r="I422" s="551"/>
      <c r="J422" s="551"/>
      <c r="K422" s="551"/>
      <c r="L422" s="551"/>
      <c r="M422" s="551"/>
      <c r="N422" s="551"/>
      <c r="O422" s="553"/>
    </row>
    <row r="423">
      <c r="A423" s="550"/>
      <c r="B423" s="551"/>
      <c r="C423" s="551"/>
      <c r="D423" s="551"/>
      <c r="E423" s="551"/>
      <c r="F423" s="551"/>
      <c r="G423" s="551"/>
      <c r="H423" s="551"/>
      <c r="I423" s="551"/>
      <c r="J423" s="551"/>
      <c r="K423" s="551"/>
      <c r="L423" s="551"/>
      <c r="M423" s="551"/>
      <c r="N423" s="551"/>
      <c r="O423" s="553"/>
    </row>
    <row r="424">
      <c r="A424" s="550"/>
      <c r="B424" s="551"/>
      <c r="C424" s="551"/>
      <c r="D424" s="551"/>
      <c r="E424" s="551"/>
      <c r="F424" s="551"/>
      <c r="G424" s="551"/>
      <c r="H424" s="551"/>
      <c r="I424" s="551"/>
      <c r="J424" s="551"/>
      <c r="K424" s="551"/>
      <c r="L424" s="551"/>
      <c r="M424" s="551"/>
      <c r="N424" s="551"/>
      <c r="O424" s="553"/>
    </row>
    <row r="425">
      <c r="A425" s="550"/>
      <c r="B425" s="551"/>
      <c r="C425" s="551"/>
      <c r="D425" s="551"/>
      <c r="E425" s="551"/>
      <c r="F425" s="551"/>
      <c r="G425" s="551"/>
      <c r="H425" s="551"/>
      <c r="I425" s="551"/>
      <c r="J425" s="551"/>
      <c r="K425" s="551"/>
      <c r="L425" s="551"/>
      <c r="M425" s="551"/>
      <c r="N425" s="551"/>
      <c r="O425" s="553"/>
    </row>
    <row r="426">
      <c r="A426" s="550"/>
      <c r="B426" s="551"/>
      <c r="C426" s="551"/>
      <c r="D426" s="551"/>
      <c r="E426" s="551"/>
      <c r="F426" s="551"/>
      <c r="G426" s="551"/>
      <c r="H426" s="551"/>
      <c r="I426" s="551"/>
      <c r="J426" s="551"/>
      <c r="K426" s="551"/>
      <c r="L426" s="551"/>
      <c r="M426" s="551"/>
      <c r="N426" s="551"/>
      <c r="O426" s="553"/>
    </row>
    <row r="427">
      <c r="A427" s="550"/>
      <c r="B427" s="551"/>
      <c r="C427" s="551"/>
      <c r="D427" s="551"/>
      <c r="E427" s="551"/>
      <c r="F427" s="551"/>
      <c r="G427" s="551"/>
      <c r="H427" s="551"/>
      <c r="I427" s="551"/>
      <c r="J427" s="551"/>
      <c r="K427" s="551"/>
      <c r="L427" s="551"/>
      <c r="M427" s="551"/>
      <c r="N427" s="551"/>
      <c r="O427" s="553"/>
    </row>
    <row r="428">
      <c r="A428" s="550"/>
      <c r="B428" s="551"/>
      <c r="C428" s="551"/>
      <c r="D428" s="551"/>
      <c r="E428" s="551"/>
      <c r="F428" s="551"/>
      <c r="G428" s="551"/>
      <c r="H428" s="551"/>
      <c r="I428" s="551"/>
      <c r="J428" s="551"/>
      <c r="K428" s="551"/>
      <c r="L428" s="551"/>
      <c r="M428" s="551"/>
      <c r="N428" s="551"/>
      <c r="O428" s="553"/>
    </row>
    <row r="429">
      <c r="A429" s="550"/>
      <c r="B429" s="551"/>
      <c r="C429" s="551"/>
      <c r="D429" s="551"/>
      <c r="E429" s="551"/>
      <c r="F429" s="551"/>
      <c r="G429" s="551"/>
      <c r="H429" s="551"/>
      <c r="I429" s="551"/>
      <c r="J429" s="551"/>
      <c r="K429" s="551"/>
      <c r="L429" s="551"/>
      <c r="M429" s="551"/>
      <c r="N429" s="551"/>
      <c r="O429" s="553"/>
    </row>
    <row r="430">
      <c r="A430" s="550"/>
      <c r="B430" s="551"/>
      <c r="C430" s="551"/>
      <c r="D430" s="551"/>
      <c r="E430" s="551"/>
      <c r="F430" s="551"/>
      <c r="G430" s="551"/>
      <c r="H430" s="551"/>
      <c r="I430" s="551"/>
      <c r="J430" s="551"/>
      <c r="K430" s="551"/>
      <c r="L430" s="551"/>
      <c r="M430" s="551"/>
      <c r="N430" s="551"/>
      <c r="O430" s="553"/>
    </row>
    <row r="431">
      <c r="A431" s="550"/>
      <c r="B431" s="551"/>
      <c r="C431" s="551"/>
      <c r="D431" s="551"/>
      <c r="E431" s="551"/>
      <c r="F431" s="551"/>
      <c r="G431" s="551"/>
      <c r="H431" s="551"/>
      <c r="I431" s="551"/>
      <c r="J431" s="551"/>
      <c r="K431" s="551"/>
      <c r="L431" s="551"/>
      <c r="M431" s="551"/>
      <c r="N431" s="551"/>
      <c r="O431" s="553"/>
    </row>
    <row r="432">
      <c r="A432" s="550"/>
      <c r="B432" s="551"/>
      <c r="C432" s="551"/>
      <c r="D432" s="551"/>
      <c r="E432" s="551"/>
      <c r="F432" s="551"/>
      <c r="G432" s="551"/>
      <c r="H432" s="551"/>
      <c r="I432" s="551"/>
      <c r="J432" s="551"/>
      <c r="K432" s="551"/>
      <c r="L432" s="551"/>
      <c r="M432" s="551"/>
      <c r="N432" s="551"/>
      <c r="O432" s="553"/>
    </row>
    <row r="433">
      <c r="A433" s="550"/>
      <c r="B433" s="551"/>
      <c r="C433" s="551"/>
      <c r="D433" s="551"/>
      <c r="E433" s="551"/>
      <c r="F433" s="551"/>
      <c r="G433" s="551"/>
      <c r="H433" s="551"/>
      <c r="I433" s="551"/>
      <c r="J433" s="551"/>
      <c r="K433" s="551"/>
      <c r="L433" s="551"/>
      <c r="M433" s="551"/>
      <c r="N433" s="551"/>
      <c r="O433" s="553"/>
    </row>
    <row r="434">
      <c r="A434" s="550"/>
      <c r="B434" s="551"/>
      <c r="C434" s="551"/>
      <c r="D434" s="551"/>
      <c r="E434" s="551"/>
      <c r="F434" s="551"/>
      <c r="G434" s="551"/>
      <c r="H434" s="551"/>
      <c r="I434" s="551"/>
      <c r="J434" s="551"/>
      <c r="K434" s="551"/>
      <c r="L434" s="551"/>
      <c r="M434" s="551"/>
      <c r="N434" s="551"/>
      <c r="O434" s="553"/>
    </row>
    <row r="435">
      <c r="A435" s="550"/>
      <c r="B435" s="551"/>
      <c r="C435" s="551"/>
      <c r="D435" s="551"/>
      <c r="E435" s="551"/>
      <c r="F435" s="551"/>
      <c r="G435" s="551"/>
      <c r="H435" s="551"/>
      <c r="I435" s="551"/>
      <c r="J435" s="551"/>
      <c r="K435" s="551"/>
      <c r="L435" s="551"/>
      <c r="M435" s="551"/>
      <c r="N435" s="551"/>
      <c r="O435" s="553"/>
    </row>
    <row r="436">
      <c r="A436" s="550"/>
      <c r="B436" s="551"/>
      <c r="C436" s="551"/>
      <c r="D436" s="551"/>
      <c r="E436" s="551"/>
      <c r="F436" s="551"/>
      <c r="G436" s="551"/>
      <c r="H436" s="551"/>
      <c r="I436" s="551"/>
      <c r="J436" s="551"/>
      <c r="K436" s="551"/>
      <c r="L436" s="551"/>
      <c r="M436" s="551"/>
      <c r="N436" s="551"/>
      <c r="O436" s="553"/>
    </row>
    <row r="437">
      <c r="A437" s="550"/>
      <c r="B437" s="551"/>
      <c r="C437" s="551"/>
      <c r="D437" s="551"/>
      <c r="E437" s="551"/>
      <c r="F437" s="551"/>
      <c r="G437" s="551"/>
      <c r="H437" s="551"/>
      <c r="I437" s="551"/>
      <c r="J437" s="551"/>
      <c r="K437" s="551"/>
      <c r="L437" s="551"/>
      <c r="M437" s="551"/>
      <c r="N437" s="551"/>
      <c r="O437" s="553"/>
    </row>
    <row r="438">
      <c r="A438" s="550"/>
      <c r="B438" s="551"/>
      <c r="C438" s="551"/>
      <c r="D438" s="551"/>
      <c r="E438" s="551"/>
      <c r="F438" s="551"/>
      <c r="G438" s="551"/>
      <c r="H438" s="551"/>
      <c r="I438" s="551"/>
      <c r="J438" s="551"/>
      <c r="K438" s="551"/>
      <c r="L438" s="551"/>
      <c r="M438" s="551"/>
      <c r="N438" s="551"/>
      <c r="O438" s="553"/>
    </row>
    <row r="439">
      <c r="A439" s="550"/>
      <c r="B439" s="551"/>
      <c r="C439" s="551"/>
      <c r="D439" s="551"/>
      <c r="E439" s="551"/>
      <c r="F439" s="551"/>
      <c r="G439" s="551"/>
      <c r="H439" s="551"/>
      <c r="I439" s="551"/>
      <c r="J439" s="551"/>
      <c r="K439" s="551"/>
      <c r="L439" s="551"/>
      <c r="M439" s="551"/>
      <c r="N439" s="551"/>
      <c r="O439" s="553"/>
    </row>
    <row r="440">
      <c r="A440" s="550"/>
      <c r="B440" s="551"/>
      <c r="C440" s="551"/>
      <c r="D440" s="551"/>
      <c r="E440" s="551"/>
      <c r="F440" s="551"/>
      <c r="G440" s="551"/>
      <c r="H440" s="551"/>
      <c r="I440" s="551"/>
      <c r="J440" s="551"/>
      <c r="K440" s="551"/>
      <c r="L440" s="551"/>
      <c r="M440" s="551"/>
      <c r="N440" s="551"/>
      <c r="O440" s="553"/>
    </row>
    <row r="441">
      <c r="A441" s="550"/>
      <c r="B441" s="551"/>
      <c r="C441" s="551"/>
      <c r="D441" s="551"/>
      <c r="E441" s="551"/>
      <c r="F441" s="551"/>
      <c r="G441" s="551"/>
      <c r="H441" s="551"/>
      <c r="I441" s="551"/>
      <c r="J441" s="551"/>
      <c r="K441" s="551"/>
      <c r="L441" s="551"/>
      <c r="M441" s="551"/>
      <c r="N441" s="551"/>
      <c r="O441" s="553"/>
    </row>
    <row r="442">
      <c r="A442" s="550"/>
      <c r="B442" s="551"/>
      <c r="C442" s="551"/>
      <c r="D442" s="551"/>
      <c r="E442" s="551"/>
      <c r="F442" s="551"/>
      <c r="G442" s="551"/>
      <c r="H442" s="551"/>
      <c r="I442" s="551"/>
      <c r="J442" s="551"/>
      <c r="K442" s="551"/>
      <c r="L442" s="551"/>
      <c r="M442" s="551"/>
      <c r="N442" s="551"/>
      <c r="O442" s="553"/>
    </row>
    <row r="443">
      <c r="A443" s="550"/>
      <c r="B443" s="551"/>
      <c r="C443" s="551"/>
      <c r="D443" s="551"/>
      <c r="E443" s="551"/>
      <c r="F443" s="551"/>
      <c r="G443" s="551"/>
      <c r="H443" s="551"/>
      <c r="I443" s="551"/>
      <c r="J443" s="551"/>
      <c r="K443" s="551"/>
      <c r="L443" s="551"/>
      <c r="M443" s="551"/>
      <c r="N443" s="551"/>
      <c r="O443" s="553"/>
    </row>
    <row r="444">
      <c r="A444" s="550"/>
      <c r="B444" s="551"/>
      <c r="C444" s="551"/>
      <c r="D444" s="551"/>
      <c r="E444" s="551"/>
      <c r="F444" s="551"/>
      <c r="G444" s="551"/>
      <c r="H444" s="551"/>
      <c r="I444" s="551"/>
      <c r="J444" s="551"/>
      <c r="K444" s="551"/>
      <c r="L444" s="551"/>
      <c r="M444" s="551"/>
      <c r="N444" s="551"/>
      <c r="O444" s="553"/>
    </row>
    <row r="445">
      <c r="A445" s="550"/>
      <c r="B445" s="551"/>
      <c r="C445" s="551"/>
      <c r="D445" s="551"/>
      <c r="E445" s="551"/>
      <c r="F445" s="551"/>
      <c r="G445" s="551"/>
      <c r="H445" s="551"/>
      <c r="I445" s="551"/>
      <c r="J445" s="551"/>
      <c r="K445" s="551"/>
      <c r="L445" s="551"/>
      <c r="M445" s="551"/>
      <c r="N445" s="551"/>
      <c r="O445" s="553"/>
    </row>
    <row r="446">
      <c r="A446" s="550"/>
      <c r="B446" s="551"/>
      <c r="C446" s="551"/>
      <c r="D446" s="551"/>
      <c r="E446" s="551"/>
      <c r="F446" s="551"/>
      <c r="G446" s="551"/>
      <c r="H446" s="551"/>
      <c r="I446" s="551"/>
      <c r="J446" s="551"/>
      <c r="K446" s="551"/>
      <c r="L446" s="551"/>
      <c r="M446" s="551"/>
      <c r="N446" s="551"/>
      <c r="O446" s="553"/>
    </row>
    <row r="447">
      <c r="A447" s="550"/>
      <c r="B447" s="551"/>
      <c r="C447" s="551"/>
      <c r="D447" s="551"/>
      <c r="E447" s="551"/>
      <c r="F447" s="551"/>
      <c r="G447" s="551"/>
      <c r="H447" s="551"/>
      <c r="I447" s="551"/>
      <c r="J447" s="551"/>
      <c r="K447" s="551"/>
      <c r="L447" s="551"/>
      <c r="M447" s="551"/>
      <c r="N447" s="551"/>
      <c r="O447" s="553"/>
    </row>
    <row r="448">
      <c r="A448" s="550"/>
      <c r="B448" s="551"/>
      <c r="C448" s="551"/>
      <c r="D448" s="551"/>
      <c r="E448" s="551"/>
      <c r="F448" s="551"/>
      <c r="G448" s="551"/>
      <c r="H448" s="551"/>
      <c r="I448" s="551"/>
      <c r="J448" s="551"/>
      <c r="K448" s="551"/>
      <c r="L448" s="551"/>
      <c r="M448" s="551"/>
      <c r="N448" s="551"/>
      <c r="O448" s="553"/>
    </row>
    <row r="449">
      <c r="A449" s="550"/>
      <c r="B449" s="551"/>
      <c r="C449" s="551"/>
      <c r="D449" s="551"/>
      <c r="E449" s="551"/>
      <c r="F449" s="551"/>
      <c r="G449" s="551"/>
      <c r="H449" s="551"/>
      <c r="I449" s="551"/>
      <c r="J449" s="551"/>
      <c r="K449" s="551"/>
      <c r="L449" s="551"/>
      <c r="M449" s="551"/>
      <c r="N449" s="551"/>
      <c r="O449" s="553"/>
    </row>
    <row r="450">
      <c r="A450" s="550"/>
      <c r="B450" s="551"/>
      <c r="C450" s="551"/>
      <c r="D450" s="551"/>
      <c r="E450" s="551"/>
      <c r="F450" s="551"/>
      <c r="G450" s="551"/>
      <c r="H450" s="551"/>
      <c r="I450" s="551"/>
      <c r="J450" s="551"/>
      <c r="K450" s="551"/>
      <c r="L450" s="551"/>
      <c r="M450" s="551"/>
      <c r="N450" s="551"/>
      <c r="O450" s="553"/>
    </row>
    <row r="451">
      <c r="A451" s="550"/>
      <c r="B451" s="551"/>
      <c r="C451" s="551"/>
      <c r="D451" s="551"/>
      <c r="E451" s="551"/>
      <c r="F451" s="551"/>
      <c r="G451" s="551"/>
      <c r="H451" s="551"/>
      <c r="I451" s="551"/>
      <c r="J451" s="551"/>
      <c r="K451" s="551"/>
      <c r="L451" s="551"/>
      <c r="M451" s="551"/>
      <c r="N451" s="551"/>
      <c r="O451" s="553"/>
    </row>
    <row r="452">
      <c r="A452" s="550"/>
      <c r="B452" s="551"/>
      <c r="C452" s="551"/>
      <c r="D452" s="551"/>
      <c r="E452" s="551"/>
      <c r="F452" s="551"/>
      <c r="G452" s="551"/>
      <c r="H452" s="551"/>
      <c r="I452" s="551"/>
      <c r="J452" s="551"/>
      <c r="K452" s="551"/>
      <c r="L452" s="551"/>
      <c r="M452" s="551"/>
      <c r="N452" s="551"/>
      <c r="O452" s="553"/>
    </row>
    <row r="453">
      <c r="A453" s="550"/>
      <c r="B453" s="551"/>
      <c r="C453" s="551"/>
      <c r="D453" s="551"/>
      <c r="E453" s="551"/>
      <c r="F453" s="551"/>
      <c r="G453" s="551"/>
      <c r="H453" s="551"/>
      <c r="I453" s="551"/>
      <c r="J453" s="551"/>
      <c r="K453" s="551"/>
      <c r="L453" s="551"/>
      <c r="M453" s="551"/>
      <c r="N453" s="551"/>
      <c r="O453" s="553"/>
    </row>
    <row r="454">
      <c r="A454" s="550"/>
      <c r="B454" s="551"/>
      <c r="C454" s="551"/>
      <c r="D454" s="551"/>
      <c r="E454" s="551"/>
      <c r="F454" s="551"/>
      <c r="G454" s="551"/>
      <c r="H454" s="551"/>
      <c r="I454" s="551"/>
      <c r="J454" s="551"/>
      <c r="K454" s="551"/>
      <c r="L454" s="551"/>
      <c r="M454" s="551"/>
      <c r="N454" s="551"/>
      <c r="O454" s="553"/>
    </row>
    <row r="455">
      <c r="A455" s="550"/>
      <c r="B455" s="551"/>
      <c r="C455" s="551"/>
      <c r="D455" s="551"/>
      <c r="E455" s="551"/>
      <c r="F455" s="551"/>
      <c r="G455" s="551"/>
      <c r="H455" s="551"/>
      <c r="I455" s="551"/>
      <c r="J455" s="551"/>
      <c r="K455" s="551"/>
      <c r="L455" s="551"/>
      <c r="M455" s="551"/>
      <c r="N455" s="551"/>
      <c r="O455" s="553"/>
    </row>
    <row r="456">
      <c r="A456" s="550"/>
      <c r="B456" s="551"/>
      <c r="C456" s="551"/>
      <c r="D456" s="551"/>
      <c r="E456" s="551"/>
      <c r="F456" s="551"/>
      <c r="G456" s="551"/>
      <c r="H456" s="551"/>
      <c r="I456" s="551"/>
      <c r="J456" s="551"/>
      <c r="K456" s="551"/>
      <c r="L456" s="551"/>
      <c r="M456" s="551"/>
      <c r="N456" s="551"/>
      <c r="O456" s="553"/>
    </row>
    <row r="457">
      <c r="A457" s="550"/>
      <c r="B457" s="551"/>
      <c r="C457" s="551"/>
      <c r="D457" s="551"/>
      <c r="E457" s="551"/>
      <c r="F457" s="551"/>
      <c r="G457" s="551"/>
      <c r="H457" s="551"/>
      <c r="I457" s="551"/>
      <c r="J457" s="551"/>
      <c r="K457" s="551"/>
      <c r="L457" s="551"/>
      <c r="M457" s="551"/>
      <c r="N457" s="551"/>
      <c r="O457" s="553"/>
    </row>
    <row r="458">
      <c r="A458" s="550"/>
      <c r="B458" s="551"/>
      <c r="C458" s="551"/>
      <c r="D458" s="551"/>
      <c r="E458" s="551"/>
      <c r="F458" s="551"/>
      <c r="G458" s="551"/>
      <c r="H458" s="551"/>
      <c r="I458" s="551"/>
      <c r="J458" s="551"/>
      <c r="K458" s="551"/>
      <c r="L458" s="551"/>
      <c r="M458" s="551"/>
      <c r="N458" s="551"/>
      <c r="O458" s="553"/>
    </row>
    <row r="459">
      <c r="A459" s="550"/>
      <c r="B459" s="551"/>
      <c r="C459" s="551"/>
      <c r="D459" s="551"/>
      <c r="E459" s="551"/>
      <c r="F459" s="551"/>
      <c r="G459" s="551"/>
      <c r="H459" s="551"/>
      <c r="I459" s="551"/>
      <c r="J459" s="551"/>
      <c r="K459" s="551"/>
      <c r="L459" s="551"/>
      <c r="M459" s="551"/>
      <c r="N459" s="551"/>
      <c r="O459" s="553"/>
    </row>
    <row r="460">
      <c r="A460" s="550"/>
      <c r="B460" s="551"/>
      <c r="C460" s="551"/>
      <c r="D460" s="551"/>
      <c r="E460" s="551"/>
      <c r="F460" s="551"/>
      <c r="G460" s="551"/>
      <c r="H460" s="551"/>
      <c r="I460" s="551"/>
      <c r="J460" s="551"/>
      <c r="K460" s="551"/>
      <c r="L460" s="551"/>
      <c r="M460" s="551"/>
      <c r="N460" s="551"/>
      <c r="O460" s="553"/>
    </row>
    <row r="461">
      <c r="A461" s="550"/>
      <c r="B461" s="551"/>
      <c r="C461" s="551"/>
      <c r="D461" s="551"/>
      <c r="E461" s="551"/>
      <c r="F461" s="551"/>
      <c r="G461" s="551"/>
      <c r="H461" s="551"/>
      <c r="I461" s="551"/>
      <c r="J461" s="551"/>
      <c r="K461" s="551"/>
      <c r="L461" s="551"/>
      <c r="M461" s="551"/>
      <c r="N461" s="551"/>
      <c r="O461" s="553"/>
    </row>
    <row r="462">
      <c r="A462" s="550"/>
      <c r="B462" s="551"/>
      <c r="C462" s="551"/>
      <c r="D462" s="551"/>
      <c r="E462" s="551"/>
      <c r="F462" s="551"/>
      <c r="G462" s="551"/>
      <c r="H462" s="551"/>
      <c r="I462" s="551"/>
      <c r="J462" s="551"/>
      <c r="K462" s="551"/>
      <c r="L462" s="551"/>
      <c r="M462" s="551"/>
      <c r="N462" s="551"/>
      <c r="O462" s="553"/>
    </row>
    <row r="463">
      <c r="A463" s="550"/>
      <c r="B463" s="551"/>
      <c r="C463" s="551"/>
      <c r="D463" s="551"/>
      <c r="E463" s="551"/>
      <c r="F463" s="551"/>
      <c r="G463" s="551"/>
      <c r="H463" s="551"/>
      <c r="I463" s="551"/>
      <c r="J463" s="551"/>
      <c r="K463" s="551"/>
      <c r="L463" s="551"/>
      <c r="M463" s="551"/>
      <c r="N463" s="551"/>
      <c r="O463" s="553"/>
    </row>
    <row r="464">
      <c r="A464" s="550"/>
      <c r="B464" s="551"/>
      <c r="C464" s="551"/>
      <c r="D464" s="551"/>
      <c r="E464" s="551"/>
      <c r="F464" s="551"/>
      <c r="G464" s="551"/>
      <c r="H464" s="551"/>
      <c r="I464" s="551"/>
      <c r="J464" s="551"/>
      <c r="K464" s="551"/>
      <c r="L464" s="551"/>
      <c r="M464" s="551"/>
      <c r="N464" s="551"/>
      <c r="O464" s="553"/>
    </row>
    <row r="465">
      <c r="A465" s="550"/>
      <c r="B465" s="551"/>
      <c r="C465" s="551"/>
      <c r="D465" s="551"/>
      <c r="E465" s="551"/>
      <c r="F465" s="551"/>
      <c r="G465" s="551"/>
      <c r="H465" s="551"/>
      <c r="I465" s="551"/>
      <c r="J465" s="551"/>
      <c r="K465" s="551"/>
      <c r="L465" s="551"/>
      <c r="M465" s="551"/>
      <c r="N465" s="551"/>
      <c r="O465" s="553"/>
    </row>
    <row r="466">
      <c r="A466" s="550"/>
      <c r="B466" s="551"/>
      <c r="C466" s="551"/>
      <c r="D466" s="551"/>
      <c r="E466" s="551"/>
      <c r="F466" s="551"/>
      <c r="G466" s="551"/>
      <c r="H466" s="551"/>
      <c r="I466" s="551"/>
      <c r="J466" s="551"/>
      <c r="K466" s="551"/>
      <c r="L466" s="551"/>
      <c r="M466" s="551"/>
      <c r="N466" s="551"/>
      <c r="O466" s="553"/>
    </row>
    <row r="467">
      <c r="A467" s="550"/>
      <c r="B467" s="551"/>
      <c r="C467" s="551"/>
      <c r="D467" s="551"/>
      <c r="E467" s="551"/>
      <c r="F467" s="551"/>
      <c r="G467" s="551"/>
      <c r="H467" s="551"/>
      <c r="I467" s="551"/>
      <c r="J467" s="551"/>
      <c r="K467" s="551"/>
      <c r="L467" s="551"/>
      <c r="M467" s="551"/>
      <c r="N467" s="551"/>
      <c r="O467" s="553"/>
    </row>
    <row r="468">
      <c r="A468" s="550"/>
      <c r="B468" s="551"/>
      <c r="C468" s="551"/>
      <c r="D468" s="551"/>
      <c r="E468" s="551"/>
      <c r="F468" s="551"/>
      <c r="G468" s="551"/>
      <c r="H468" s="551"/>
      <c r="I468" s="551"/>
      <c r="J468" s="551"/>
      <c r="K468" s="551"/>
      <c r="L468" s="551"/>
      <c r="M468" s="551"/>
      <c r="N468" s="551"/>
      <c r="O468" s="553"/>
    </row>
    <row r="469">
      <c r="A469" s="550"/>
      <c r="B469" s="551"/>
      <c r="C469" s="551"/>
      <c r="D469" s="551"/>
      <c r="E469" s="551"/>
      <c r="F469" s="551"/>
      <c r="G469" s="551"/>
      <c r="H469" s="551"/>
      <c r="I469" s="551"/>
      <c r="J469" s="551"/>
      <c r="K469" s="551"/>
      <c r="L469" s="551"/>
      <c r="M469" s="551"/>
      <c r="N469" s="551"/>
      <c r="O469" s="553"/>
    </row>
    <row r="470">
      <c r="A470" s="550"/>
      <c r="B470" s="551"/>
      <c r="C470" s="551"/>
      <c r="D470" s="551"/>
      <c r="E470" s="551"/>
      <c r="F470" s="551"/>
      <c r="G470" s="551"/>
      <c r="H470" s="551"/>
      <c r="I470" s="551"/>
      <c r="J470" s="551"/>
      <c r="K470" s="551"/>
      <c r="L470" s="551"/>
      <c r="M470" s="551"/>
      <c r="N470" s="551"/>
      <c r="O470" s="553"/>
    </row>
    <row r="471">
      <c r="A471" s="550"/>
      <c r="B471" s="551"/>
      <c r="C471" s="551"/>
      <c r="D471" s="551"/>
      <c r="E471" s="551"/>
      <c r="F471" s="551"/>
      <c r="G471" s="551"/>
      <c r="H471" s="551"/>
      <c r="I471" s="551"/>
      <c r="J471" s="551"/>
      <c r="K471" s="551"/>
      <c r="L471" s="551"/>
      <c r="M471" s="551"/>
      <c r="N471" s="551"/>
      <c r="O471" s="553"/>
    </row>
    <row r="472">
      <c r="A472" s="550"/>
      <c r="B472" s="551"/>
      <c r="C472" s="551"/>
      <c r="D472" s="551"/>
      <c r="E472" s="551"/>
      <c r="F472" s="551"/>
      <c r="G472" s="551"/>
      <c r="H472" s="551"/>
      <c r="I472" s="551"/>
      <c r="J472" s="551"/>
      <c r="K472" s="551"/>
      <c r="L472" s="551"/>
      <c r="M472" s="551"/>
      <c r="N472" s="551"/>
      <c r="O472" s="553"/>
    </row>
    <row r="473">
      <c r="A473" s="550"/>
      <c r="B473" s="551"/>
      <c r="C473" s="551"/>
      <c r="D473" s="551"/>
      <c r="E473" s="551"/>
      <c r="F473" s="551"/>
      <c r="G473" s="551"/>
      <c r="H473" s="551"/>
      <c r="I473" s="551"/>
      <c r="J473" s="551"/>
      <c r="K473" s="551"/>
      <c r="L473" s="551"/>
      <c r="M473" s="551"/>
      <c r="N473" s="551"/>
      <c r="O473" s="553"/>
    </row>
    <row r="474">
      <c r="A474" s="550"/>
      <c r="B474" s="551"/>
      <c r="C474" s="551"/>
      <c r="D474" s="551"/>
      <c r="E474" s="551"/>
      <c r="F474" s="551"/>
      <c r="G474" s="551"/>
      <c r="H474" s="551"/>
      <c r="I474" s="551"/>
      <c r="J474" s="551"/>
      <c r="K474" s="551"/>
      <c r="L474" s="551"/>
      <c r="M474" s="551"/>
      <c r="N474" s="551"/>
      <c r="O474" s="553"/>
    </row>
    <row r="475">
      <c r="A475" s="550"/>
      <c r="B475" s="551"/>
      <c r="C475" s="551"/>
      <c r="D475" s="551"/>
      <c r="E475" s="551"/>
      <c r="F475" s="551"/>
      <c r="G475" s="551"/>
      <c r="H475" s="551"/>
      <c r="I475" s="551"/>
      <c r="J475" s="551"/>
      <c r="K475" s="551"/>
      <c r="L475" s="551"/>
      <c r="M475" s="551"/>
      <c r="N475" s="551"/>
      <c r="O475" s="553"/>
    </row>
    <row r="476">
      <c r="A476" s="550"/>
      <c r="B476" s="551"/>
      <c r="C476" s="551"/>
      <c r="D476" s="551"/>
      <c r="E476" s="551"/>
      <c r="F476" s="551"/>
      <c r="G476" s="551"/>
      <c r="H476" s="551"/>
      <c r="I476" s="551"/>
      <c r="J476" s="551"/>
      <c r="K476" s="551"/>
      <c r="L476" s="551"/>
      <c r="M476" s="551"/>
      <c r="N476" s="551"/>
      <c r="O476" s="553"/>
    </row>
    <row r="477">
      <c r="A477" s="550"/>
      <c r="B477" s="551"/>
      <c r="C477" s="551"/>
      <c r="D477" s="551"/>
      <c r="E477" s="551"/>
      <c r="F477" s="551"/>
      <c r="G477" s="551"/>
      <c r="H477" s="551"/>
      <c r="I477" s="551"/>
      <c r="J477" s="551"/>
      <c r="K477" s="551"/>
      <c r="L477" s="551"/>
      <c r="M477" s="551"/>
      <c r="N477" s="551"/>
      <c r="O477" s="553"/>
    </row>
    <row r="478">
      <c r="A478" s="550"/>
      <c r="B478" s="551"/>
      <c r="C478" s="551"/>
      <c r="D478" s="551"/>
      <c r="E478" s="551"/>
      <c r="F478" s="551"/>
      <c r="G478" s="551"/>
      <c r="H478" s="551"/>
      <c r="I478" s="551"/>
      <c r="J478" s="551"/>
      <c r="K478" s="551"/>
      <c r="L478" s="551"/>
      <c r="M478" s="551"/>
      <c r="N478" s="551"/>
      <c r="O478" s="553"/>
    </row>
    <row r="479">
      <c r="A479" s="550"/>
      <c r="B479" s="551"/>
      <c r="C479" s="551"/>
      <c r="D479" s="551"/>
      <c r="E479" s="551"/>
      <c r="F479" s="551"/>
      <c r="G479" s="551"/>
      <c r="H479" s="551"/>
      <c r="I479" s="551"/>
      <c r="J479" s="551"/>
      <c r="K479" s="551"/>
      <c r="L479" s="551"/>
      <c r="M479" s="551"/>
      <c r="N479" s="551"/>
      <c r="O479" s="553"/>
    </row>
    <row r="480">
      <c r="A480" s="550"/>
      <c r="B480" s="551"/>
      <c r="C480" s="551"/>
      <c r="D480" s="551"/>
      <c r="E480" s="551"/>
      <c r="F480" s="551"/>
      <c r="G480" s="551"/>
      <c r="H480" s="551"/>
      <c r="I480" s="551"/>
      <c r="J480" s="551"/>
      <c r="K480" s="551"/>
      <c r="L480" s="551"/>
      <c r="M480" s="551"/>
      <c r="N480" s="551"/>
      <c r="O480" s="553"/>
    </row>
    <row r="481">
      <c r="A481" s="550"/>
      <c r="B481" s="551"/>
      <c r="C481" s="551"/>
      <c r="D481" s="551"/>
      <c r="E481" s="551"/>
      <c r="F481" s="551"/>
      <c r="G481" s="551"/>
      <c r="H481" s="551"/>
      <c r="I481" s="551"/>
      <c r="J481" s="551"/>
      <c r="K481" s="551"/>
      <c r="L481" s="551"/>
      <c r="M481" s="551"/>
      <c r="N481" s="551"/>
      <c r="O481" s="553"/>
    </row>
    <row r="482">
      <c r="A482" s="550"/>
      <c r="B482" s="551"/>
      <c r="C482" s="551"/>
      <c r="D482" s="551"/>
      <c r="E482" s="551"/>
      <c r="F482" s="551"/>
      <c r="G482" s="551"/>
      <c r="H482" s="551"/>
      <c r="I482" s="551"/>
      <c r="J482" s="551"/>
      <c r="K482" s="551"/>
      <c r="L482" s="551"/>
      <c r="M482" s="551"/>
      <c r="N482" s="551"/>
      <c r="O482" s="553"/>
    </row>
    <row r="483">
      <c r="A483" s="550"/>
      <c r="B483" s="551"/>
      <c r="C483" s="551"/>
      <c r="D483" s="551"/>
      <c r="E483" s="551"/>
      <c r="F483" s="551"/>
      <c r="G483" s="551"/>
      <c r="H483" s="551"/>
      <c r="I483" s="551"/>
      <c r="J483" s="551"/>
      <c r="K483" s="551"/>
      <c r="L483" s="551"/>
      <c r="M483" s="551"/>
      <c r="N483" s="551"/>
      <c r="O483" s="553"/>
    </row>
    <row r="484">
      <c r="A484" s="550"/>
      <c r="B484" s="551"/>
      <c r="C484" s="551"/>
      <c r="D484" s="551"/>
      <c r="E484" s="551"/>
      <c r="F484" s="551"/>
      <c r="G484" s="551"/>
      <c r="H484" s="551"/>
      <c r="I484" s="551"/>
      <c r="J484" s="551"/>
      <c r="K484" s="551"/>
      <c r="L484" s="551"/>
      <c r="M484" s="551"/>
      <c r="N484" s="551"/>
      <c r="O484" s="553"/>
    </row>
    <row r="485">
      <c r="A485" s="550"/>
      <c r="B485" s="551"/>
      <c r="C485" s="551"/>
      <c r="D485" s="551"/>
      <c r="E485" s="551"/>
      <c r="F485" s="551"/>
      <c r="G485" s="551"/>
      <c r="H485" s="551"/>
      <c r="I485" s="551"/>
      <c r="J485" s="551"/>
      <c r="K485" s="551"/>
      <c r="L485" s="551"/>
      <c r="M485" s="551"/>
      <c r="N485" s="551"/>
      <c r="O485" s="553"/>
    </row>
    <row r="486">
      <c r="A486" s="550"/>
      <c r="B486" s="551"/>
      <c r="C486" s="551"/>
      <c r="D486" s="551"/>
      <c r="E486" s="551"/>
      <c r="F486" s="551"/>
      <c r="G486" s="551"/>
      <c r="H486" s="551"/>
      <c r="I486" s="551"/>
      <c r="J486" s="551"/>
      <c r="K486" s="551"/>
      <c r="L486" s="551"/>
      <c r="M486" s="551"/>
      <c r="N486" s="551"/>
      <c r="O486" s="553"/>
    </row>
    <row r="487">
      <c r="A487" s="550"/>
      <c r="B487" s="551"/>
      <c r="C487" s="551"/>
      <c r="D487" s="551"/>
      <c r="E487" s="551"/>
      <c r="F487" s="551"/>
      <c r="G487" s="551"/>
      <c r="H487" s="551"/>
      <c r="I487" s="551"/>
      <c r="J487" s="551"/>
      <c r="K487" s="551"/>
      <c r="L487" s="551"/>
      <c r="M487" s="551"/>
      <c r="N487" s="551"/>
      <c r="O487" s="553"/>
    </row>
    <row r="488">
      <c r="A488" s="550"/>
      <c r="B488" s="551"/>
      <c r="C488" s="551"/>
      <c r="D488" s="551"/>
      <c r="E488" s="551"/>
      <c r="F488" s="551"/>
      <c r="G488" s="551"/>
      <c r="H488" s="551"/>
      <c r="I488" s="551"/>
      <c r="J488" s="551"/>
      <c r="K488" s="551"/>
      <c r="L488" s="551"/>
      <c r="M488" s="551"/>
      <c r="N488" s="551"/>
      <c r="O488" s="553"/>
    </row>
    <row r="489">
      <c r="A489" s="550"/>
      <c r="B489" s="551"/>
      <c r="C489" s="551"/>
      <c r="D489" s="551"/>
      <c r="E489" s="551"/>
      <c r="F489" s="551"/>
      <c r="G489" s="551"/>
      <c r="H489" s="551"/>
      <c r="I489" s="551"/>
      <c r="J489" s="551"/>
      <c r="K489" s="551"/>
      <c r="L489" s="551"/>
      <c r="M489" s="551"/>
      <c r="N489" s="551"/>
      <c r="O489" s="553"/>
    </row>
    <row r="490">
      <c r="A490" s="550"/>
      <c r="B490" s="551"/>
      <c r="C490" s="551"/>
      <c r="D490" s="551"/>
      <c r="E490" s="551"/>
      <c r="F490" s="551"/>
      <c r="G490" s="551"/>
      <c r="H490" s="551"/>
      <c r="I490" s="551"/>
      <c r="J490" s="551"/>
      <c r="K490" s="551"/>
      <c r="L490" s="551"/>
      <c r="M490" s="551"/>
      <c r="N490" s="551"/>
      <c r="O490" s="553"/>
    </row>
    <row r="491">
      <c r="A491" s="550"/>
      <c r="B491" s="551"/>
      <c r="C491" s="551"/>
      <c r="D491" s="551"/>
      <c r="E491" s="551"/>
      <c r="F491" s="551"/>
      <c r="G491" s="551"/>
      <c r="H491" s="551"/>
      <c r="I491" s="551"/>
      <c r="J491" s="551"/>
      <c r="K491" s="551"/>
      <c r="L491" s="551"/>
      <c r="M491" s="551"/>
      <c r="N491" s="551"/>
      <c r="O491" s="553"/>
    </row>
    <row r="492">
      <c r="A492" s="550"/>
      <c r="B492" s="551"/>
      <c r="C492" s="551"/>
      <c r="D492" s="551"/>
      <c r="E492" s="551"/>
      <c r="F492" s="551"/>
      <c r="G492" s="551"/>
      <c r="H492" s="551"/>
      <c r="I492" s="551"/>
      <c r="J492" s="551"/>
      <c r="K492" s="551"/>
      <c r="L492" s="551"/>
      <c r="M492" s="551"/>
      <c r="N492" s="551"/>
      <c r="O492" s="553"/>
    </row>
    <row r="493">
      <c r="A493" s="550"/>
      <c r="B493" s="551"/>
      <c r="C493" s="551"/>
      <c r="D493" s="551"/>
      <c r="E493" s="551"/>
      <c r="F493" s="551"/>
      <c r="G493" s="551"/>
      <c r="H493" s="551"/>
      <c r="I493" s="551"/>
      <c r="J493" s="551"/>
      <c r="K493" s="551"/>
      <c r="L493" s="551"/>
      <c r="M493" s="551"/>
      <c r="N493" s="551"/>
      <c r="O493" s="553"/>
    </row>
    <row r="494">
      <c r="A494" s="550"/>
      <c r="B494" s="551"/>
      <c r="C494" s="551"/>
      <c r="D494" s="551"/>
      <c r="E494" s="551"/>
      <c r="F494" s="551"/>
      <c r="G494" s="551"/>
      <c r="H494" s="551"/>
      <c r="I494" s="551"/>
      <c r="J494" s="551"/>
      <c r="K494" s="551"/>
      <c r="L494" s="551"/>
      <c r="M494" s="551"/>
      <c r="N494" s="551"/>
      <c r="O494" s="553"/>
    </row>
    <row r="495">
      <c r="A495" s="550"/>
      <c r="B495" s="551"/>
      <c r="C495" s="551"/>
      <c r="D495" s="551"/>
      <c r="E495" s="551"/>
      <c r="F495" s="551"/>
      <c r="G495" s="551"/>
      <c r="H495" s="551"/>
      <c r="I495" s="551"/>
      <c r="J495" s="551"/>
      <c r="K495" s="551"/>
      <c r="L495" s="551"/>
      <c r="M495" s="551"/>
      <c r="N495" s="551"/>
      <c r="O495" s="553"/>
    </row>
    <row r="496">
      <c r="A496" s="550"/>
      <c r="B496" s="551"/>
      <c r="C496" s="551"/>
      <c r="D496" s="551"/>
      <c r="E496" s="551"/>
      <c r="F496" s="551"/>
      <c r="G496" s="551"/>
      <c r="H496" s="551"/>
      <c r="I496" s="551"/>
      <c r="J496" s="551"/>
      <c r="K496" s="551"/>
      <c r="L496" s="551"/>
      <c r="M496" s="551"/>
      <c r="N496" s="551"/>
      <c r="O496" s="553"/>
    </row>
    <row r="497">
      <c r="A497" s="550"/>
      <c r="B497" s="551"/>
      <c r="C497" s="551"/>
      <c r="D497" s="551"/>
      <c r="E497" s="551"/>
      <c r="F497" s="551"/>
      <c r="G497" s="551"/>
      <c r="H497" s="551"/>
      <c r="I497" s="551"/>
      <c r="J497" s="551"/>
      <c r="K497" s="551"/>
      <c r="L497" s="551"/>
      <c r="M497" s="551"/>
      <c r="N497" s="551"/>
      <c r="O497" s="553"/>
    </row>
    <row r="498">
      <c r="A498" s="550"/>
      <c r="B498" s="551"/>
      <c r="C498" s="551"/>
      <c r="D498" s="551"/>
      <c r="E498" s="551"/>
      <c r="F498" s="551"/>
      <c r="G498" s="551"/>
      <c r="H498" s="551"/>
      <c r="I498" s="551"/>
      <c r="J498" s="551"/>
      <c r="K498" s="551"/>
      <c r="L498" s="551"/>
      <c r="M498" s="551"/>
      <c r="N498" s="551"/>
      <c r="O498" s="553"/>
    </row>
    <row r="499">
      <c r="A499" s="550"/>
      <c r="B499" s="551"/>
      <c r="C499" s="551"/>
      <c r="D499" s="551"/>
      <c r="E499" s="551"/>
      <c r="F499" s="551"/>
      <c r="G499" s="551"/>
      <c r="H499" s="551"/>
      <c r="I499" s="551"/>
      <c r="J499" s="551"/>
      <c r="K499" s="551"/>
      <c r="L499" s="551"/>
      <c r="M499" s="551"/>
      <c r="N499" s="551"/>
      <c r="O499" s="553"/>
    </row>
    <row r="500">
      <c r="A500" s="550"/>
      <c r="B500" s="551"/>
      <c r="C500" s="551"/>
      <c r="D500" s="551"/>
      <c r="E500" s="551"/>
      <c r="F500" s="551"/>
      <c r="G500" s="551"/>
      <c r="H500" s="551"/>
      <c r="I500" s="551"/>
      <c r="J500" s="551"/>
      <c r="K500" s="551"/>
      <c r="L500" s="551"/>
      <c r="M500" s="551"/>
      <c r="N500" s="551"/>
      <c r="O500" s="553"/>
    </row>
    <row r="501">
      <c r="A501" s="550"/>
      <c r="B501" s="551"/>
      <c r="C501" s="551"/>
      <c r="D501" s="551"/>
      <c r="E501" s="551"/>
      <c r="F501" s="551"/>
      <c r="G501" s="551"/>
      <c r="H501" s="551"/>
      <c r="I501" s="551"/>
      <c r="J501" s="551"/>
      <c r="K501" s="551"/>
      <c r="L501" s="551"/>
      <c r="M501" s="551"/>
      <c r="N501" s="551"/>
      <c r="O501" s="553"/>
    </row>
    <row r="502">
      <c r="A502" s="550"/>
      <c r="B502" s="551"/>
      <c r="C502" s="551"/>
      <c r="D502" s="551"/>
      <c r="E502" s="551"/>
      <c r="F502" s="551"/>
      <c r="G502" s="551"/>
      <c r="H502" s="551"/>
      <c r="I502" s="551"/>
      <c r="J502" s="551"/>
      <c r="K502" s="551"/>
      <c r="L502" s="551"/>
      <c r="M502" s="551"/>
      <c r="N502" s="551"/>
      <c r="O502" s="553"/>
    </row>
    <row r="503">
      <c r="A503" s="550"/>
      <c r="B503" s="551"/>
      <c r="C503" s="551"/>
      <c r="D503" s="551"/>
      <c r="E503" s="551"/>
      <c r="F503" s="551"/>
      <c r="G503" s="551"/>
      <c r="H503" s="551"/>
      <c r="I503" s="551"/>
      <c r="J503" s="551"/>
      <c r="K503" s="551"/>
      <c r="L503" s="551"/>
      <c r="M503" s="551"/>
      <c r="N503" s="551"/>
      <c r="O503" s="553"/>
    </row>
    <row r="504">
      <c r="A504" s="550"/>
      <c r="B504" s="551"/>
      <c r="C504" s="551"/>
      <c r="D504" s="551"/>
      <c r="E504" s="551"/>
      <c r="F504" s="551"/>
      <c r="G504" s="551"/>
      <c r="H504" s="551"/>
      <c r="I504" s="551"/>
      <c r="J504" s="551"/>
      <c r="K504" s="551"/>
      <c r="L504" s="551"/>
      <c r="M504" s="551"/>
      <c r="N504" s="551"/>
      <c r="O504" s="553"/>
    </row>
    <row r="505">
      <c r="A505" s="550"/>
      <c r="B505" s="551"/>
      <c r="C505" s="551"/>
      <c r="D505" s="551"/>
      <c r="E505" s="551"/>
      <c r="F505" s="551"/>
      <c r="G505" s="551"/>
      <c r="H505" s="551"/>
      <c r="I505" s="551"/>
      <c r="J505" s="551"/>
      <c r="K505" s="551"/>
      <c r="L505" s="551"/>
      <c r="M505" s="551"/>
      <c r="N505" s="551"/>
      <c r="O505" s="553"/>
    </row>
    <row r="506">
      <c r="A506" s="550"/>
      <c r="B506" s="551"/>
      <c r="C506" s="551"/>
      <c r="D506" s="551"/>
      <c r="E506" s="551"/>
      <c r="F506" s="551"/>
      <c r="G506" s="551"/>
      <c r="H506" s="551"/>
      <c r="I506" s="551"/>
      <c r="J506" s="551"/>
      <c r="K506" s="551"/>
      <c r="L506" s="551"/>
      <c r="M506" s="551"/>
      <c r="N506" s="551"/>
      <c r="O506" s="553"/>
    </row>
    <row r="507">
      <c r="A507" s="550"/>
      <c r="B507" s="551"/>
      <c r="C507" s="551"/>
      <c r="D507" s="551"/>
      <c r="E507" s="551"/>
      <c r="F507" s="551"/>
      <c r="G507" s="551"/>
      <c r="H507" s="551"/>
      <c r="I507" s="551"/>
      <c r="J507" s="551"/>
      <c r="K507" s="551"/>
      <c r="L507" s="551"/>
      <c r="M507" s="551"/>
      <c r="N507" s="551"/>
      <c r="O507" s="553"/>
    </row>
    <row r="508">
      <c r="A508" s="550"/>
      <c r="B508" s="551"/>
      <c r="C508" s="551"/>
      <c r="D508" s="551"/>
      <c r="E508" s="551"/>
      <c r="F508" s="551"/>
      <c r="G508" s="551"/>
      <c r="H508" s="551"/>
      <c r="I508" s="551"/>
      <c r="J508" s="551"/>
      <c r="K508" s="551"/>
      <c r="L508" s="551"/>
      <c r="M508" s="551"/>
      <c r="N508" s="551"/>
      <c r="O508" s="553"/>
    </row>
    <row r="509">
      <c r="A509" s="550"/>
      <c r="B509" s="551"/>
      <c r="C509" s="551"/>
      <c r="D509" s="551"/>
      <c r="E509" s="551"/>
      <c r="F509" s="551"/>
      <c r="G509" s="551"/>
      <c r="H509" s="551"/>
      <c r="I509" s="551"/>
      <c r="J509" s="551"/>
      <c r="K509" s="551"/>
      <c r="L509" s="551"/>
      <c r="M509" s="551"/>
      <c r="N509" s="551"/>
      <c r="O509" s="553"/>
    </row>
    <row r="510">
      <c r="A510" s="550"/>
      <c r="B510" s="551"/>
      <c r="C510" s="551"/>
      <c r="D510" s="551"/>
      <c r="E510" s="551"/>
      <c r="F510" s="551"/>
      <c r="G510" s="551"/>
      <c r="H510" s="551"/>
      <c r="I510" s="551"/>
      <c r="J510" s="551"/>
      <c r="K510" s="551"/>
      <c r="L510" s="551"/>
      <c r="M510" s="551"/>
      <c r="N510" s="551"/>
      <c r="O510" s="553"/>
    </row>
    <row r="511">
      <c r="A511" s="550"/>
      <c r="B511" s="551"/>
      <c r="C511" s="551"/>
      <c r="D511" s="551"/>
      <c r="E511" s="551"/>
      <c r="F511" s="551"/>
      <c r="G511" s="551"/>
      <c r="H511" s="551"/>
      <c r="I511" s="551"/>
      <c r="J511" s="551"/>
      <c r="K511" s="551"/>
      <c r="L511" s="551"/>
      <c r="M511" s="551"/>
      <c r="N511" s="551"/>
      <c r="O511" s="553"/>
    </row>
    <row r="512">
      <c r="A512" s="550"/>
      <c r="B512" s="551"/>
      <c r="C512" s="551"/>
      <c r="D512" s="551"/>
      <c r="E512" s="551"/>
      <c r="F512" s="551"/>
      <c r="G512" s="551"/>
      <c r="H512" s="551"/>
      <c r="I512" s="551"/>
      <c r="J512" s="551"/>
      <c r="K512" s="551"/>
      <c r="L512" s="551"/>
      <c r="M512" s="551"/>
      <c r="N512" s="551"/>
      <c r="O512" s="553"/>
    </row>
    <row r="513">
      <c r="A513" s="550"/>
      <c r="B513" s="551"/>
      <c r="C513" s="551"/>
      <c r="D513" s="551"/>
      <c r="E513" s="551"/>
      <c r="F513" s="551"/>
      <c r="G513" s="551"/>
      <c r="H513" s="551"/>
      <c r="I513" s="551"/>
      <c r="J513" s="551"/>
      <c r="K513" s="551"/>
      <c r="L513" s="551"/>
      <c r="M513" s="551"/>
      <c r="N513" s="551"/>
      <c r="O513" s="553"/>
    </row>
    <row r="514">
      <c r="A514" s="550"/>
      <c r="B514" s="551"/>
      <c r="C514" s="551"/>
      <c r="D514" s="551"/>
      <c r="E514" s="551"/>
      <c r="F514" s="551"/>
      <c r="G514" s="551"/>
      <c r="H514" s="551"/>
      <c r="I514" s="551"/>
      <c r="J514" s="551"/>
      <c r="K514" s="551"/>
      <c r="L514" s="551"/>
      <c r="M514" s="551"/>
      <c r="N514" s="551"/>
      <c r="O514" s="553"/>
    </row>
    <row r="515">
      <c r="A515" s="550"/>
      <c r="B515" s="551"/>
      <c r="C515" s="551"/>
      <c r="D515" s="551"/>
      <c r="E515" s="551"/>
      <c r="F515" s="551"/>
      <c r="G515" s="551"/>
      <c r="H515" s="551"/>
      <c r="I515" s="551"/>
      <c r="J515" s="551"/>
      <c r="K515" s="551"/>
      <c r="L515" s="551"/>
      <c r="M515" s="551"/>
      <c r="N515" s="551"/>
      <c r="O515" s="553"/>
    </row>
    <row r="516">
      <c r="A516" s="550"/>
      <c r="B516" s="551"/>
      <c r="C516" s="551"/>
      <c r="D516" s="551"/>
      <c r="E516" s="551"/>
      <c r="F516" s="551"/>
      <c r="G516" s="551"/>
      <c r="H516" s="551"/>
      <c r="I516" s="551"/>
      <c r="J516" s="551"/>
      <c r="K516" s="551"/>
      <c r="L516" s="551"/>
      <c r="M516" s="551"/>
      <c r="N516" s="551"/>
      <c r="O516" s="553"/>
    </row>
    <row r="517">
      <c r="A517" s="550"/>
      <c r="B517" s="551"/>
      <c r="C517" s="551"/>
      <c r="D517" s="551"/>
      <c r="E517" s="551"/>
      <c r="F517" s="551"/>
      <c r="G517" s="551"/>
      <c r="H517" s="551"/>
      <c r="I517" s="551"/>
      <c r="J517" s="551"/>
      <c r="K517" s="551"/>
      <c r="L517" s="551"/>
      <c r="M517" s="551"/>
      <c r="N517" s="551"/>
      <c r="O517" s="553"/>
    </row>
    <row r="518">
      <c r="A518" s="550"/>
      <c r="B518" s="551"/>
      <c r="C518" s="551"/>
      <c r="D518" s="551"/>
      <c r="E518" s="551"/>
      <c r="F518" s="551"/>
      <c r="G518" s="551"/>
      <c r="H518" s="551"/>
      <c r="I518" s="551"/>
      <c r="J518" s="551"/>
      <c r="K518" s="551"/>
      <c r="L518" s="551"/>
      <c r="M518" s="551"/>
      <c r="N518" s="551"/>
      <c r="O518" s="553"/>
    </row>
    <row r="519">
      <c r="A519" s="550"/>
      <c r="B519" s="551"/>
      <c r="C519" s="551"/>
      <c r="D519" s="551"/>
      <c r="E519" s="551"/>
      <c r="F519" s="551"/>
      <c r="G519" s="551"/>
      <c r="H519" s="551"/>
      <c r="I519" s="551"/>
      <c r="J519" s="551"/>
      <c r="K519" s="551"/>
      <c r="L519" s="551"/>
      <c r="M519" s="551"/>
      <c r="N519" s="551"/>
      <c r="O519" s="553"/>
    </row>
    <row r="520">
      <c r="A520" s="550"/>
      <c r="B520" s="551"/>
      <c r="C520" s="551"/>
      <c r="D520" s="551"/>
      <c r="E520" s="551"/>
      <c r="F520" s="551"/>
      <c r="G520" s="551"/>
      <c r="H520" s="551"/>
      <c r="I520" s="551"/>
      <c r="J520" s="551"/>
      <c r="K520" s="551"/>
      <c r="L520" s="551"/>
      <c r="M520" s="551"/>
      <c r="N520" s="551"/>
      <c r="O520" s="553"/>
    </row>
    <row r="521">
      <c r="A521" s="550"/>
      <c r="B521" s="551"/>
      <c r="C521" s="551"/>
      <c r="D521" s="551"/>
      <c r="E521" s="551"/>
      <c r="F521" s="551"/>
      <c r="G521" s="551"/>
      <c r="H521" s="551"/>
      <c r="I521" s="551"/>
      <c r="J521" s="551"/>
      <c r="K521" s="551"/>
      <c r="L521" s="551"/>
      <c r="M521" s="551"/>
      <c r="N521" s="551"/>
      <c r="O521" s="553"/>
    </row>
    <row r="522">
      <c r="A522" s="550"/>
      <c r="B522" s="551"/>
      <c r="C522" s="551"/>
      <c r="D522" s="551"/>
      <c r="E522" s="551"/>
      <c r="F522" s="551"/>
      <c r="G522" s="551"/>
      <c r="H522" s="551"/>
      <c r="I522" s="551"/>
      <c r="J522" s="551"/>
      <c r="K522" s="551"/>
      <c r="L522" s="551"/>
      <c r="M522" s="551"/>
      <c r="N522" s="551"/>
      <c r="O522" s="553"/>
    </row>
    <row r="523">
      <c r="A523" s="550"/>
      <c r="B523" s="551"/>
      <c r="C523" s="551"/>
      <c r="D523" s="551"/>
      <c r="E523" s="551"/>
      <c r="F523" s="551"/>
      <c r="G523" s="551"/>
      <c r="H523" s="551"/>
      <c r="I523" s="551"/>
      <c r="J523" s="551"/>
      <c r="K523" s="551"/>
      <c r="L523" s="551"/>
      <c r="M523" s="551"/>
      <c r="N523" s="551"/>
      <c r="O523" s="553"/>
    </row>
    <row r="524">
      <c r="A524" s="550"/>
      <c r="B524" s="551"/>
      <c r="C524" s="551"/>
      <c r="D524" s="551"/>
      <c r="E524" s="551"/>
      <c r="F524" s="551"/>
      <c r="G524" s="551"/>
      <c r="H524" s="551"/>
      <c r="I524" s="551"/>
      <c r="J524" s="551"/>
      <c r="K524" s="551"/>
      <c r="L524" s="551"/>
      <c r="M524" s="551"/>
      <c r="N524" s="551"/>
      <c r="O524" s="553"/>
    </row>
    <row r="525">
      <c r="A525" s="550"/>
      <c r="B525" s="551"/>
      <c r="C525" s="551"/>
      <c r="D525" s="551"/>
      <c r="E525" s="551"/>
      <c r="F525" s="551"/>
      <c r="G525" s="551"/>
      <c r="H525" s="551"/>
      <c r="I525" s="551"/>
      <c r="J525" s="551"/>
      <c r="K525" s="551"/>
      <c r="L525" s="551"/>
      <c r="M525" s="551"/>
      <c r="N525" s="551"/>
      <c r="O525" s="553"/>
    </row>
    <row r="526">
      <c r="A526" s="550"/>
      <c r="B526" s="551"/>
      <c r="C526" s="551"/>
      <c r="D526" s="551"/>
      <c r="E526" s="551"/>
      <c r="F526" s="551"/>
      <c r="G526" s="551"/>
      <c r="H526" s="551"/>
      <c r="I526" s="551"/>
      <c r="J526" s="551"/>
      <c r="K526" s="551"/>
      <c r="L526" s="551"/>
      <c r="M526" s="551"/>
      <c r="N526" s="551"/>
      <c r="O526" s="553"/>
    </row>
    <row r="527">
      <c r="A527" s="550"/>
      <c r="B527" s="551"/>
      <c r="C527" s="551"/>
      <c r="D527" s="551"/>
      <c r="E527" s="551"/>
      <c r="F527" s="551"/>
      <c r="G527" s="551"/>
      <c r="H527" s="551"/>
      <c r="I527" s="551"/>
      <c r="J527" s="551"/>
      <c r="K527" s="551"/>
      <c r="L527" s="551"/>
      <c r="M527" s="551"/>
      <c r="N527" s="551"/>
      <c r="O527" s="553"/>
    </row>
    <row r="528">
      <c r="A528" s="550"/>
      <c r="B528" s="551"/>
      <c r="C528" s="551"/>
      <c r="D528" s="551"/>
      <c r="E528" s="551"/>
      <c r="F528" s="551"/>
      <c r="G528" s="551"/>
      <c r="H528" s="551"/>
      <c r="I528" s="551"/>
      <c r="J528" s="551"/>
      <c r="K528" s="551"/>
      <c r="L528" s="551"/>
      <c r="M528" s="551"/>
      <c r="N528" s="551"/>
      <c r="O528" s="553"/>
    </row>
    <row r="529">
      <c r="A529" s="550"/>
      <c r="B529" s="551"/>
      <c r="C529" s="551"/>
      <c r="D529" s="551"/>
      <c r="E529" s="551"/>
      <c r="F529" s="551"/>
      <c r="G529" s="551"/>
      <c r="H529" s="551"/>
      <c r="I529" s="551"/>
      <c r="J529" s="551"/>
      <c r="K529" s="551"/>
      <c r="L529" s="551"/>
      <c r="M529" s="551"/>
      <c r="N529" s="551"/>
      <c r="O529" s="553"/>
    </row>
    <row r="530">
      <c r="A530" s="550"/>
      <c r="B530" s="551"/>
      <c r="C530" s="551"/>
      <c r="D530" s="551"/>
      <c r="E530" s="551"/>
      <c r="F530" s="551"/>
      <c r="G530" s="551"/>
      <c r="H530" s="551"/>
      <c r="I530" s="551"/>
      <c r="J530" s="551"/>
      <c r="K530" s="551"/>
      <c r="L530" s="551"/>
      <c r="M530" s="551"/>
      <c r="N530" s="551"/>
      <c r="O530" s="553"/>
    </row>
    <row r="531">
      <c r="A531" s="550"/>
      <c r="B531" s="551"/>
      <c r="C531" s="551"/>
      <c r="D531" s="551"/>
      <c r="E531" s="551"/>
      <c r="F531" s="551"/>
      <c r="G531" s="551"/>
      <c r="H531" s="551"/>
      <c r="I531" s="551"/>
      <c r="J531" s="551"/>
      <c r="K531" s="551"/>
      <c r="L531" s="551"/>
      <c r="M531" s="551"/>
      <c r="N531" s="551"/>
      <c r="O531" s="553"/>
    </row>
    <row r="532">
      <c r="A532" s="550"/>
      <c r="B532" s="551"/>
      <c r="C532" s="551"/>
      <c r="D532" s="551"/>
      <c r="E532" s="551"/>
      <c r="F532" s="551"/>
      <c r="G532" s="551"/>
      <c r="H532" s="551"/>
      <c r="I532" s="551"/>
      <c r="J532" s="551"/>
      <c r="K532" s="551"/>
      <c r="L532" s="551"/>
      <c r="M532" s="551"/>
      <c r="N532" s="551"/>
      <c r="O532" s="553"/>
    </row>
    <row r="533">
      <c r="A533" s="550"/>
      <c r="B533" s="551"/>
      <c r="C533" s="551"/>
      <c r="D533" s="551"/>
      <c r="E533" s="551"/>
      <c r="F533" s="551"/>
      <c r="G533" s="551"/>
      <c r="H533" s="551"/>
      <c r="I533" s="551"/>
      <c r="J533" s="551"/>
      <c r="K533" s="551"/>
      <c r="L533" s="551"/>
      <c r="M533" s="551"/>
      <c r="N533" s="551"/>
      <c r="O533" s="553"/>
    </row>
    <row r="534">
      <c r="A534" s="550"/>
      <c r="B534" s="551"/>
      <c r="C534" s="551"/>
      <c r="D534" s="551"/>
      <c r="E534" s="551"/>
      <c r="F534" s="551"/>
      <c r="G534" s="551"/>
      <c r="H534" s="551"/>
      <c r="I534" s="551"/>
      <c r="J534" s="551"/>
      <c r="K534" s="551"/>
      <c r="L534" s="551"/>
      <c r="M534" s="551"/>
      <c r="N534" s="551"/>
      <c r="O534" s="553"/>
    </row>
    <row r="535">
      <c r="A535" s="550"/>
      <c r="B535" s="551"/>
      <c r="C535" s="551"/>
      <c r="D535" s="551"/>
      <c r="E535" s="551"/>
      <c r="F535" s="551"/>
      <c r="G535" s="551"/>
      <c r="H535" s="551"/>
      <c r="I535" s="551"/>
      <c r="J535" s="551"/>
      <c r="K535" s="551"/>
      <c r="L535" s="551"/>
      <c r="M535" s="551"/>
      <c r="N535" s="551"/>
      <c r="O535" s="553"/>
    </row>
    <row r="536">
      <c r="A536" s="550"/>
      <c r="B536" s="551"/>
      <c r="C536" s="551"/>
      <c r="D536" s="551"/>
      <c r="E536" s="551"/>
      <c r="F536" s="551"/>
      <c r="G536" s="551"/>
      <c r="H536" s="551"/>
      <c r="I536" s="551"/>
      <c r="J536" s="551"/>
      <c r="K536" s="551"/>
      <c r="L536" s="551"/>
      <c r="M536" s="551"/>
      <c r="N536" s="551"/>
      <c r="O536" s="553"/>
    </row>
    <row r="537">
      <c r="A537" s="550"/>
      <c r="B537" s="551"/>
      <c r="C537" s="551"/>
      <c r="D537" s="551"/>
      <c r="E537" s="551"/>
      <c r="F537" s="551"/>
      <c r="G537" s="551"/>
      <c r="H537" s="551"/>
      <c r="I537" s="551"/>
      <c r="J537" s="551"/>
      <c r="K537" s="551"/>
      <c r="L537" s="551"/>
      <c r="M537" s="551"/>
      <c r="N537" s="551"/>
      <c r="O537" s="553"/>
    </row>
    <row r="538">
      <c r="A538" s="550"/>
      <c r="B538" s="551"/>
      <c r="C538" s="551"/>
      <c r="D538" s="551"/>
      <c r="E538" s="551"/>
      <c r="F538" s="551"/>
      <c r="G538" s="551"/>
      <c r="H538" s="551"/>
      <c r="I538" s="551"/>
      <c r="J538" s="551"/>
      <c r="K538" s="551"/>
      <c r="L538" s="551"/>
      <c r="M538" s="551"/>
      <c r="N538" s="551"/>
      <c r="O538" s="553"/>
    </row>
    <row r="539">
      <c r="A539" s="550"/>
      <c r="B539" s="551"/>
      <c r="C539" s="551"/>
      <c r="D539" s="551"/>
      <c r="E539" s="551"/>
      <c r="F539" s="551"/>
      <c r="G539" s="551"/>
      <c r="H539" s="551"/>
      <c r="I539" s="551"/>
      <c r="J539" s="551"/>
      <c r="K539" s="551"/>
      <c r="L539" s="551"/>
      <c r="M539" s="551"/>
      <c r="N539" s="551"/>
      <c r="O539" s="553"/>
    </row>
    <row r="540">
      <c r="A540" s="550"/>
      <c r="B540" s="551"/>
      <c r="C540" s="551"/>
      <c r="D540" s="551"/>
      <c r="E540" s="551"/>
      <c r="F540" s="551"/>
      <c r="G540" s="551"/>
      <c r="H540" s="551"/>
      <c r="I540" s="551"/>
      <c r="J540" s="551"/>
      <c r="K540" s="551"/>
      <c r="L540" s="551"/>
      <c r="M540" s="551"/>
      <c r="N540" s="551"/>
      <c r="O540" s="553"/>
    </row>
    <row r="541">
      <c r="A541" s="550"/>
      <c r="B541" s="551"/>
      <c r="C541" s="551"/>
      <c r="D541" s="551"/>
      <c r="E541" s="551"/>
      <c r="F541" s="551"/>
      <c r="G541" s="551"/>
      <c r="H541" s="551"/>
      <c r="I541" s="551"/>
      <c r="J541" s="551"/>
      <c r="K541" s="551"/>
      <c r="L541" s="551"/>
      <c r="M541" s="551"/>
      <c r="N541" s="551"/>
      <c r="O541" s="553"/>
    </row>
    <row r="542">
      <c r="A542" s="550"/>
      <c r="B542" s="551"/>
      <c r="C542" s="551"/>
      <c r="D542" s="551"/>
      <c r="E542" s="551"/>
      <c r="F542" s="551"/>
      <c r="G542" s="551"/>
      <c r="H542" s="551"/>
      <c r="I542" s="551"/>
      <c r="J542" s="551"/>
      <c r="K542" s="551"/>
      <c r="L542" s="551"/>
      <c r="M542" s="551"/>
      <c r="N542" s="551"/>
      <c r="O542" s="553"/>
    </row>
    <row r="543">
      <c r="A543" s="550"/>
      <c r="B543" s="551"/>
      <c r="C543" s="551"/>
      <c r="D543" s="551"/>
      <c r="E543" s="551"/>
      <c r="F543" s="551"/>
      <c r="G543" s="551"/>
      <c r="H543" s="551"/>
      <c r="I543" s="551"/>
      <c r="J543" s="551"/>
      <c r="K543" s="551"/>
      <c r="L543" s="551"/>
      <c r="M543" s="551"/>
      <c r="N543" s="551"/>
      <c r="O543" s="553"/>
    </row>
    <row r="544">
      <c r="A544" s="550"/>
      <c r="B544" s="551"/>
      <c r="C544" s="551"/>
      <c r="D544" s="551"/>
      <c r="E544" s="551"/>
      <c r="F544" s="551"/>
      <c r="G544" s="551"/>
      <c r="H544" s="551"/>
      <c r="I544" s="551"/>
      <c r="J544" s="551"/>
      <c r="K544" s="551"/>
      <c r="L544" s="551"/>
      <c r="M544" s="551"/>
      <c r="N544" s="551"/>
      <c r="O544" s="553"/>
    </row>
    <row r="545">
      <c r="A545" s="550"/>
      <c r="B545" s="551"/>
      <c r="C545" s="551"/>
      <c r="D545" s="551"/>
      <c r="E545" s="551"/>
      <c r="F545" s="551"/>
      <c r="G545" s="551"/>
      <c r="H545" s="551"/>
      <c r="I545" s="551"/>
      <c r="J545" s="551"/>
      <c r="K545" s="551"/>
      <c r="L545" s="551"/>
      <c r="M545" s="551"/>
      <c r="N545" s="551"/>
      <c r="O545" s="553"/>
    </row>
    <row r="546">
      <c r="A546" s="550"/>
      <c r="B546" s="551"/>
      <c r="C546" s="551"/>
      <c r="D546" s="551"/>
      <c r="E546" s="551"/>
      <c r="F546" s="551"/>
      <c r="G546" s="551"/>
      <c r="H546" s="551"/>
      <c r="I546" s="551"/>
      <c r="J546" s="551"/>
      <c r="K546" s="551"/>
      <c r="L546" s="551"/>
      <c r="M546" s="551"/>
      <c r="N546" s="551"/>
      <c r="O546" s="553"/>
    </row>
    <row r="547">
      <c r="A547" s="550"/>
      <c r="B547" s="551"/>
      <c r="C547" s="551"/>
      <c r="D547" s="551"/>
      <c r="E547" s="551"/>
      <c r="F547" s="551"/>
      <c r="G547" s="551"/>
      <c r="H547" s="551"/>
      <c r="I547" s="551"/>
      <c r="J547" s="551"/>
      <c r="K547" s="551"/>
      <c r="L547" s="551"/>
      <c r="M547" s="551"/>
      <c r="N547" s="551"/>
      <c r="O547" s="553"/>
    </row>
    <row r="548">
      <c r="A548" s="550"/>
      <c r="B548" s="551"/>
      <c r="C548" s="551"/>
      <c r="D548" s="551"/>
      <c r="E548" s="551"/>
      <c r="F548" s="551"/>
      <c r="G548" s="551"/>
      <c r="H548" s="551"/>
      <c r="I548" s="551"/>
      <c r="J548" s="551"/>
      <c r="K548" s="551"/>
      <c r="L548" s="551"/>
      <c r="M548" s="551"/>
      <c r="N548" s="551"/>
      <c r="O548" s="553"/>
    </row>
    <row r="549">
      <c r="A549" s="550"/>
      <c r="B549" s="551"/>
      <c r="C549" s="551"/>
      <c r="D549" s="551"/>
      <c r="E549" s="551"/>
      <c r="F549" s="551"/>
      <c r="G549" s="551"/>
      <c r="H549" s="551"/>
      <c r="I549" s="551"/>
      <c r="J549" s="551"/>
      <c r="K549" s="551"/>
      <c r="L549" s="551"/>
      <c r="M549" s="551"/>
      <c r="N549" s="551"/>
      <c r="O549" s="553"/>
    </row>
    <row r="550">
      <c r="A550" s="550"/>
      <c r="B550" s="551"/>
      <c r="C550" s="551"/>
      <c r="D550" s="551"/>
      <c r="E550" s="551"/>
      <c r="F550" s="551"/>
      <c r="G550" s="551"/>
      <c r="H550" s="551"/>
      <c r="I550" s="551"/>
      <c r="J550" s="551"/>
      <c r="K550" s="551"/>
      <c r="L550" s="551"/>
      <c r="M550" s="551"/>
      <c r="N550" s="551"/>
      <c r="O550" s="553"/>
    </row>
    <row r="551">
      <c r="A551" s="550"/>
      <c r="B551" s="551"/>
      <c r="C551" s="551"/>
      <c r="D551" s="551"/>
      <c r="E551" s="551"/>
      <c r="F551" s="551"/>
      <c r="G551" s="551"/>
      <c r="H551" s="551"/>
      <c r="I551" s="551"/>
      <c r="J551" s="551"/>
      <c r="K551" s="551"/>
      <c r="L551" s="551"/>
      <c r="M551" s="551"/>
      <c r="N551" s="551"/>
      <c r="O551" s="553"/>
    </row>
    <row r="552">
      <c r="A552" s="550"/>
      <c r="B552" s="551"/>
      <c r="C552" s="551"/>
      <c r="D552" s="551"/>
      <c r="E552" s="551"/>
      <c r="F552" s="551"/>
      <c r="G552" s="551"/>
      <c r="H552" s="551"/>
      <c r="I552" s="551"/>
      <c r="J552" s="551"/>
      <c r="K552" s="551"/>
      <c r="L552" s="551"/>
      <c r="M552" s="551"/>
      <c r="N552" s="551"/>
      <c r="O552" s="553"/>
    </row>
    <row r="553">
      <c r="A553" s="550"/>
      <c r="B553" s="551"/>
      <c r="C553" s="551"/>
      <c r="D553" s="551"/>
      <c r="E553" s="551"/>
      <c r="F553" s="551"/>
      <c r="G553" s="551"/>
      <c r="H553" s="551"/>
      <c r="I553" s="551"/>
      <c r="J553" s="551"/>
      <c r="K553" s="551"/>
      <c r="L553" s="551"/>
      <c r="M553" s="551"/>
      <c r="N553" s="551"/>
      <c r="O553" s="553"/>
    </row>
    <row r="554">
      <c r="A554" s="550"/>
      <c r="B554" s="551"/>
      <c r="C554" s="551"/>
      <c r="D554" s="551"/>
      <c r="E554" s="551"/>
      <c r="F554" s="551"/>
      <c r="G554" s="551"/>
      <c r="H554" s="551"/>
      <c r="I554" s="551"/>
      <c r="J554" s="551"/>
      <c r="K554" s="551"/>
      <c r="L554" s="551"/>
      <c r="M554" s="551"/>
      <c r="N554" s="551"/>
      <c r="O554" s="553"/>
    </row>
    <row r="555">
      <c r="A555" s="550"/>
      <c r="B555" s="551"/>
      <c r="C555" s="551"/>
      <c r="D555" s="551"/>
      <c r="E555" s="551"/>
      <c r="F555" s="551"/>
      <c r="G555" s="551"/>
      <c r="H555" s="551"/>
      <c r="I555" s="551"/>
      <c r="J555" s="551"/>
      <c r="K555" s="551"/>
      <c r="L555" s="551"/>
      <c r="M555" s="551"/>
      <c r="N555" s="551"/>
      <c r="O555" s="553"/>
    </row>
    <row r="556">
      <c r="A556" s="550"/>
      <c r="B556" s="551"/>
      <c r="C556" s="551"/>
      <c r="D556" s="551"/>
      <c r="E556" s="551"/>
      <c r="F556" s="551"/>
      <c r="G556" s="551"/>
      <c r="H556" s="551"/>
      <c r="I556" s="551"/>
      <c r="J556" s="551"/>
      <c r="K556" s="551"/>
      <c r="L556" s="551"/>
      <c r="M556" s="551"/>
      <c r="N556" s="551"/>
      <c r="O556" s="553"/>
    </row>
    <row r="557">
      <c r="A557" s="550"/>
      <c r="B557" s="551"/>
      <c r="C557" s="551"/>
      <c r="D557" s="551"/>
      <c r="E557" s="551"/>
      <c r="F557" s="551"/>
      <c r="G557" s="551"/>
      <c r="H557" s="551"/>
      <c r="I557" s="551"/>
      <c r="J557" s="551"/>
      <c r="K557" s="551"/>
      <c r="L557" s="551"/>
      <c r="M557" s="551"/>
      <c r="N557" s="551"/>
      <c r="O557" s="553"/>
    </row>
    <row r="558">
      <c r="A558" s="550"/>
      <c r="B558" s="551"/>
      <c r="C558" s="551"/>
      <c r="D558" s="551"/>
      <c r="E558" s="551"/>
      <c r="F558" s="551"/>
      <c r="G558" s="551"/>
      <c r="H558" s="551"/>
      <c r="I558" s="551"/>
      <c r="J558" s="551"/>
      <c r="K558" s="551"/>
      <c r="L558" s="551"/>
      <c r="M558" s="551"/>
      <c r="N558" s="551"/>
      <c r="O558" s="553"/>
    </row>
    <row r="559">
      <c r="A559" s="550"/>
      <c r="B559" s="551"/>
      <c r="C559" s="551"/>
      <c r="D559" s="551"/>
      <c r="E559" s="551"/>
      <c r="F559" s="551"/>
      <c r="G559" s="551"/>
      <c r="H559" s="551"/>
      <c r="I559" s="551"/>
      <c r="J559" s="551"/>
      <c r="K559" s="551"/>
      <c r="L559" s="551"/>
      <c r="M559" s="551"/>
      <c r="N559" s="551"/>
      <c r="O559" s="553"/>
    </row>
    <row r="560">
      <c r="A560" s="550"/>
      <c r="B560" s="551"/>
      <c r="C560" s="551"/>
      <c r="D560" s="551"/>
      <c r="E560" s="551"/>
      <c r="F560" s="551"/>
      <c r="G560" s="551"/>
      <c r="H560" s="551"/>
      <c r="I560" s="551"/>
      <c r="J560" s="551"/>
      <c r="K560" s="551"/>
      <c r="L560" s="551"/>
      <c r="M560" s="551"/>
      <c r="N560" s="551"/>
      <c r="O560" s="553"/>
    </row>
    <row r="561">
      <c r="A561" s="550"/>
      <c r="B561" s="551"/>
      <c r="C561" s="551"/>
      <c r="D561" s="551"/>
      <c r="E561" s="551"/>
      <c r="F561" s="551"/>
      <c r="G561" s="551"/>
      <c r="H561" s="551"/>
      <c r="I561" s="551"/>
      <c r="J561" s="551"/>
      <c r="K561" s="551"/>
      <c r="L561" s="551"/>
      <c r="M561" s="551"/>
      <c r="N561" s="551"/>
      <c r="O561" s="553"/>
    </row>
    <row r="562">
      <c r="A562" s="550"/>
      <c r="B562" s="551"/>
      <c r="C562" s="551"/>
      <c r="D562" s="551"/>
      <c r="E562" s="551"/>
      <c r="F562" s="551"/>
      <c r="G562" s="551"/>
      <c r="H562" s="551"/>
      <c r="I562" s="551"/>
      <c r="J562" s="551"/>
      <c r="K562" s="551"/>
      <c r="L562" s="551"/>
      <c r="M562" s="551"/>
      <c r="N562" s="551"/>
      <c r="O562" s="553"/>
    </row>
    <row r="563">
      <c r="A563" s="550"/>
      <c r="B563" s="551"/>
      <c r="C563" s="551"/>
      <c r="D563" s="551"/>
      <c r="E563" s="551"/>
      <c r="F563" s="551"/>
      <c r="G563" s="551"/>
      <c r="H563" s="551"/>
      <c r="I563" s="551"/>
      <c r="J563" s="551"/>
      <c r="K563" s="551"/>
      <c r="L563" s="551"/>
      <c r="M563" s="551"/>
      <c r="N563" s="551"/>
      <c r="O563" s="553"/>
    </row>
    <row r="564">
      <c r="A564" s="550"/>
      <c r="B564" s="551"/>
      <c r="C564" s="551"/>
      <c r="D564" s="551"/>
      <c r="E564" s="551"/>
      <c r="F564" s="551"/>
      <c r="G564" s="551"/>
      <c r="H564" s="551"/>
      <c r="I564" s="551"/>
      <c r="J564" s="551"/>
      <c r="K564" s="551"/>
      <c r="L564" s="551"/>
      <c r="M564" s="551"/>
      <c r="N564" s="551"/>
      <c r="O564" s="553"/>
    </row>
    <row r="565">
      <c r="A565" s="550"/>
      <c r="B565" s="551"/>
      <c r="C565" s="551"/>
      <c r="D565" s="551"/>
      <c r="E565" s="551"/>
      <c r="F565" s="551"/>
      <c r="G565" s="551"/>
      <c r="H565" s="551"/>
      <c r="I565" s="551"/>
      <c r="J565" s="551"/>
      <c r="K565" s="551"/>
      <c r="L565" s="551"/>
      <c r="M565" s="551"/>
      <c r="N565" s="551"/>
      <c r="O565" s="553"/>
    </row>
    <row r="566">
      <c r="A566" s="550"/>
      <c r="B566" s="551"/>
      <c r="C566" s="551"/>
      <c r="D566" s="551"/>
      <c r="E566" s="551"/>
      <c r="F566" s="551"/>
      <c r="G566" s="551"/>
      <c r="H566" s="551"/>
      <c r="I566" s="551"/>
      <c r="J566" s="551"/>
      <c r="K566" s="551"/>
      <c r="L566" s="551"/>
      <c r="M566" s="551"/>
      <c r="N566" s="551"/>
      <c r="O566" s="553"/>
    </row>
    <row r="567">
      <c r="A567" s="550"/>
      <c r="B567" s="551"/>
      <c r="C567" s="551"/>
      <c r="D567" s="551"/>
      <c r="E567" s="551"/>
      <c r="F567" s="551"/>
      <c r="G567" s="551"/>
      <c r="H567" s="551"/>
      <c r="I567" s="551"/>
      <c r="J567" s="551"/>
      <c r="K567" s="551"/>
      <c r="L567" s="551"/>
      <c r="M567" s="551"/>
      <c r="N567" s="551"/>
      <c r="O567" s="553"/>
    </row>
    <row r="568">
      <c r="A568" s="550"/>
      <c r="B568" s="551"/>
      <c r="C568" s="551"/>
      <c r="D568" s="551"/>
      <c r="E568" s="551"/>
      <c r="F568" s="551"/>
      <c r="G568" s="551"/>
      <c r="H568" s="551"/>
      <c r="I568" s="551"/>
      <c r="J568" s="551"/>
      <c r="K568" s="551"/>
      <c r="L568" s="551"/>
      <c r="M568" s="551"/>
      <c r="N568" s="551"/>
      <c r="O568" s="553"/>
    </row>
    <row r="569">
      <c r="A569" s="550"/>
      <c r="B569" s="551"/>
      <c r="C569" s="551"/>
      <c r="D569" s="551"/>
      <c r="E569" s="551"/>
      <c r="F569" s="551"/>
      <c r="G569" s="551"/>
      <c r="H569" s="551"/>
      <c r="I569" s="551"/>
      <c r="J569" s="551"/>
      <c r="K569" s="551"/>
      <c r="L569" s="551"/>
      <c r="M569" s="551"/>
      <c r="N569" s="551"/>
      <c r="O569" s="553"/>
    </row>
    <row r="570">
      <c r="A570" s="550"/>
      <c r="B570" s="551"/>
      <c r="C570" s="551"/>
      <c r="D570" s="551"/>
      <c r="E570" s="551"/>
      <c r="F570" s="551"/>
      <c r="G570" s="551"/>
      <c r="H570" s="551"/>
      <c r="I570" s="551"/>
      <c r="J570" s="551"/>
      <c r="K570" s="551"/>
      <c r="L570" s="551"/>
      <c r="M570" s="551"/>
      <c r="N570" s="551"/>
      <c r="O570" s="553"/>
    </row>
    <row r="571">
      <c r="A571" s="550"/>
      <c r="B571" s="551"/>
      <c r="C571" s="551"/>
      <c r="D571" s="551"/>
      <c r="E571" s="551"/>
      <c r="F571" s="551"/>
      <c r="G571" s="551"/>
      <c r="H571" s="551"/>
      <c r="I571" s="551"/>
      <c r="J571" s="551"/>
      <c r="K571" s="551"/>
      <c r="L571" s="551"/>
      <c r="M571" s="551"/>
      <c r="N571" s="551"/>
      <c r="O571" s="553"/>
    </row>
    <row r="572">
      <c r="A572" s="550"/>
      <c r="B572" s="551"/>
      <c r="C572" s="551"/>
      <c r="D572" s="551"/>
      <c r="E572" s="551"/>
      <c r="F572" s="551"/>
      <c r="G572" s="551"/>
      <c r="H572" s="551"/>
      <c r="I572" s="551"/>
      <c r="J572" s="551"/>
      <c r="K572" s="551"/>
      <c r="L572" s="551"/>
      <c r="M572" s="551"/>
      <c r="N572" s="551"/>
      <c r="O572" s="553"/>
    </row>
    <row r="573">
      <c r="A573" s="550"/>
      <c r="B573" s="551"/>
      <c r="C573" s="551"/>
      <c r="D573" s="551"/>
      <c r="E573" s="551"/>
      <c r="F573" s="551"/>
      <c r="G573" s="551"/>
      <c r="H573" s="551"/>
      <c r="I573" s="551"/>
      <c r="J573" s="551"/>
      <c r="K573" s="551"/>
      <c r="L573" s="551"/>
      <c r="M573" s="551"/>
      <c r="N573" s="551"/>
      <c r="O573" s="553"/>
    </row>
    <row r="574">
      <c r="A574" s="550"/>
      <c r="B574" s="551"/>
      <c r="C574" s="551"/>
      <c r="D574" s="551"/>
      <c r="E574" s="551"/>
      <c r="F574" s="551"/>
      <c r="G574" s="551"/>
      <c r="H574" s="551"/>
      <c r="I574" s="551"/>
      <c r="J574" s="551"/>
      <c r="K574" s="551"/>
      <c r="L574" s="551"/>
      <c r="M574" s="551"/>
      <c r="N574" s="551"/>
      <c r="O574" s="553"/>
    </row>
    <row r="575">
      <c r="A575" s="550"/>
      <c r="B575" s="551"/>
      <c r="C575" s="551"/>
      <c r="D575" s="551"/>
      <c r="E575" s="551"/>
      <c r="F575" s="551"/>
      <c r="G575" s="551"/>
      <c r="H575" s="551"/>
      <c r="I575" s="551"/>
      <c r="J575" s="551"/>
      <c r="K575" s="551"/>
      <c r="L575" s="551"/>
      <c r="M575" s="551"/>
      <c r="N575" s="551"/>
      <c r="O575" s="553"/>
    </row>
    <row r="576">
      <c r="A576" s="550"/>
      <c r="B576" s="551"/>
      <c r="C576" s="551"/>
      <c r="D576" s="551"/>
      <c r="E576" s="551"/>
      <c r="F576" s="551"/>
      <c r="G576" s="551"/>
      <c r="H576" s="551"/>
      <c r="I576" s="551"/>
      <c r="J576" s="551"/>
      <c r="K576" s="551"/>
      <c r="L576" s="551"/>
      <c r="M576" s="551"/>
      <c r="N576" s="551"/>
      <c r="O576" s="553"/>
    </row>
    <row r="577">
      <c r="A577" s="550"/>
      <c r="B577" s="551"/>
      <c r="C577" s="551"/>
      <c r="D577" s="551"/>
      <c r="E577" s="551"/>
      <c r="F577" s="551"/>
      <c r="G577" s="551"/>
      <c r="H577" s="551"/>
      <c r="I577" s="551"/>
      <c r="J577" s="551"/>
      <c r="K577" s="551"/>
      <c r="L577" s="551"/>
      <c r="M577" s="551"/>
      <c r="N577" s="551"/>
      <c r="O577" s="553"/>
    </row>
    <row r="578">
      <c r="A578" s="550"/>
      <c r="B578" s="551"/>
      <c r="C578" s="551"/>
      <c r="D578" s="551"/>
      <c r="E578" s="551"/>
      <c r="F578" s="551"/>
      <c r="G578" s="551"/>
      <c r="H578" s="551"/>
      <c r="I578" s="551"/>
      <c r="J578" s="551"/>
      <c r="K578" s="551"/>
      <c r="L578" s="551"/>
      <c r="M578" s="551"/>
      <c r="N578" s="551"/>
      <c r="O578" s="553"/>
    </row>
    <row r="579">
      <c r="A579" s="550"/>
      <c r="B579" s="551"/>
      <c r="C579" s="551"/>
      <c r="D579" s="551"/>
      <c r="E579" s="551"/>
      <c r="F579" s="551"/>
      <c r="G579" s="551"/>
      <c r="H579" s="551"/>
      <c r="I579" s="551"/>
      <c r="J579" s="551"/>
      <c r="K579" s="551"/>
      <c r="L579" s="551"/>
      <c r="M579" s="551"/>
      <c r="N579" s="551"/>
      <c r="O579" s="553"/>
    </row>
    <row r="580">
      <c r="A580" s="550"/>
      <c r="B580" s="551"/>
      <c r="C580" s="551"/>
      <c r="D580" s="551"/>
      <c r="E580" s="551"/>
      <c r="F580" s="551"/>
      <c r="G580" s="551"/>
      <c r="H580" s="551"/>
      <c r="I580" s="551"/>
      <c r="J580" s="551"/>
      <c r="K580" s="551"/>
      <c r="L580" s="551"/>
      <c r="M580" s="551"/>
      <c r="N580" s="551"/>
      <c r="O580" s="553"/>
    </row>
    <row r="581">
      <c r="A581" s="550"/>
      <c r="B581" s="551"/>
      <c r="C581" s="551"/>
      <c r="D581" s="551"/>
      <c r="E581" s="551"/>
      <c r="F581" s="551"/>
      <c r="G581" s="551"/>
      <c r="H581" s="551"/>
      <c r="I581" s="551"/>
      <c r="J581" s="551"/>
      <c r="K581" s="551"/>
      <c r="L581" s="551"/>
      <c r="M581" s="551"/>
      <c r="N581" s="551"/>
      <c r="O581" s="553"/>
    </row>
    <row r="582">
      <c r="A582" s="550"/>
      <c r="B582" s="551"/>
      <c r="C582" s="551"/>
      <c r="D582" s="551"/>
      <c r="E582" s="551"/>
      <c r="F582" s="551"/>
      <c r="G582" s="551"/>
      <c r="H582" s="551"/>
      <c r="I582" s="551"/>
      <c r="J582" s="551"/>
      <c r="K582" s="551"/>
      <c r="L582" s="551"/>
      <c r="M582" s="551"/>
      <c r="N582" s="551"/>
      <c r="O582" s="553"/>
    </row>
    <row r="583">
      <c r="A583" s="550"/>
      <c r="B583" s="551"/>
      <c r="C583" s="551"/>
      <c r="D583" s="551"/>
      <c r="E583" s="551"/>
      <c r="F583" s="551"/>
      <c r="G583" s="551"/>
      <c r="H583" s="551"/>
      <c r="I583" s="551"/>
      <c r="J583" s="551"/>
      <c r="K583" s="551"/>
      <c r="L583" s="551"/>
      <c r="M583" s="551"/>
      <c r="N583" s="551"/>
      <c r="O583" s="553"/>
    </row>
    <row r="584">
      <c r="A584" s="550"/>
      <c r="B584" s="551"/>
      <c r="C584" s="551"/>
      <c r="D584" s="551"/>
      <c r="E584" s="551"/>
      <c r="F584" s="551"/>
      <c r="G584" s="551"/>
      <c r="H584" s="551"/>
      <c r="I584" s="551"/>
      <c r="J584" s="551"/>
      <c r="K584" s="551"/>
      <c r="L584" s="551"/>
      <c r="M584" s="551"/>
      <c r="N584" s="551"/>
      <c r="O584" s="553"/>
    </row>
    <row r="585">
      <c r="A585" s="550"/>
      <c r="B585" s="551"/>
      <c r="C585" s="551"/>
      <c r="D585" s="551"/>
      <c r="E585" s="551"/>
      <c r="F585" s="551"/>
      <c r="G585" s="551"/>
      <c r="H585" s="551"/>
      <c r="I585" s="551"/>
      <c r="J585" s="551"/>
      <c r="K585" s="551"/>
      <c r="L585" s="551"/>
      <c r="M585" s="551"/>
      <c r="N585" s="551"/>
      <c r="O585" s="553"/>
    </row>
    <row r="586">
      <c r="A586" s="550"/>
      <c r="B586" s="551"/>
      <c r="C586" s="551"/>
      <c r="D586" s="551"/>
      <c r="E586" s="551"/>
      <c r="F586" s="551"/>
      <c r="G586" s="551"/>
      <c r="H586" s="551"/>
      <c r="I586" s="551"/>
      <c r="J586" s="551"/>
      <c r="K586" s="551"/>
      <c r="L586" s="551"/>
      <c r="M586" s="551"/>
      <c r="N586" s="551"/>
      <c r="O586" s="553"/>
    </row>
    <row r="587">
      <c r="A587" s="550"/>
      <c r="B587" s="551"/>
      <c r="C587" s="551"/>
      <c r="D587" s="551"/>
      <c r="E587" s="551"/>
      <c r="F587" s="551"/>
      <c r="G587" s="551"/>
      <c r="H587" s="551"/>
      <c r="I587" s="551"/>
      <c r="J587" s="551"/>
      <c r="K587" s="551"/>
      <c r="L587" s="551"/>
      <c r="M587" s="551"/>
      <c r="N587" s="551"/>
      <c r="O587" s="553"/>
    </row>
    <row r="588">
      <c r="A588" s="550"/>
      <c r="B588" s="551"/>
      <c r="C588" s="551"/>
      <c r="D588" s="551"/>
      <c r="E588" s="551"/>
      <c r="F588" s="551"/>
      <c r="G588" s="551"/>
      <c r="H588" s="551"/>
      <c r="I588" s="551"/>
      <c r="J588" s="551"/>
      <c r="K588" s="551"/>
      <c r="L588" s="551"/>
      <c r="M588" s="551"/>
      <c r="N588" s="551"/>
      <c r="O588" s="553"/>
    </row>
    <row r="589">
      <c r="A589" s="550"/>
      <c r="B589" s="551"/>
      <c r="C589" s="551"/>
      <c r="D589" s="551"/>
      <c r="E589" s="551"/>
      <c r="F589" s="551"/>
      <c r="G589" s="551"/>
      <c r="H589" s="551"/>
      <c r="I589" s="551"/>
      <c r="J589" s="551"/>
      <c r="K589" s="551"/>
      <c r="L589" s="551"/>
      <c r="M589" s="551"/>
      <c r="N589" s="551"/>
      <c r="O589" s="553"/>
    </row>
    <row r="590">
      <c r="A590" s="550"/>
      <c r="B590" s="551"/>
      <c r="C590" s="551"/>
      <c r="D590" s="551"/>
      <c r="E590" s="551"/>
      <c r="F590" s="551"/>
      <c r="G590" s="551"/>
      <c r="H590" s="551"/>
      <c r="I590" s="551"/>
      <c r="J590" s="551"/>
      <c r="K590" s="551"/>
      <c r="L590" s="551"/>
      <c r="M590" s="551"/>
      <c r="N590" s="551"/>
      <c r="O590" s="553"/>
    </row>
    <row r="591">
      <c r="A591" s="550"/>
      <c r="B591" s="551"/>
      <c r="C591" s="551"/>
      <c r="D591" s="551"/>
      <c r="E591" s="551"/>
      <c r="F591" s="551"/>
      <c r="G591" s="551"/>
      <c r="H591" s="551"/>
      <c r="I591" s="551"/>
      <c r="J591" s="551"/>
      <c r="K591" s="551"/>
      <c r="L591" s="551"/>
      <c r="M591" s="551"/>
      <c r="N591" s="551"/>
      <c r="O591" s="553"/>
    </row>
    <row r="592">
      <c r="A592" s="550"/>
      <c r="B592" s="551"/>
      <c r="C592" s="551"/>
      <c r="D592" s="551"/>
      <c r="E592" s="551"/>
      <c r="F592" s="551"/>
      <c r="G592" s="551"/>
      <c r="H592" s="551"/>
      <c r="I592" s="551"/>
      <c r="J592" s="551"/>
      <c r="K592" s="551"/>
      <c r="L592" s="551"/>
      <c r="M592" s="551"/>
      <c r="N592" s="551"/>
      <c r="O592" s="553"/>
    </row>
    <row r="593">
      <c r="A593" s="550"/>
      <c r="B593" s="551"/>
      <c r="C593" s="551"/>
      <c r="D593" s="551"/>
      <c r="E593" s="551"/>
      <c r="F593" s="551"/>
      <c r="G593" s="551"/>
      <c r="H593" s="551"/>
      <c r="I593" s="551"/>
      <c r="J593" s="551"/>
      <c r="K593" s="551"/>
      <c r="L593" s="551"/>
      <c r="M593" s="551"/>
      <c r="N593" s="551"/>
      <c r="O593" s="553"/>
    </row>
    <row r="594">
      <c r="A594" s="550"/>
      <c r="B594" s="551"/>
      <c r="C594" s="551"/>
      <c r="D594" s="551"/>
      <c r="E594" s="551"/>
      <c r="F594" s="551"/>
      <c r="G594" s="551"/>
      <c r="H594" s="551"/>
      <c r="I594" s="551"/>
      <c r="J594" s="551"/>
      <c r="K594" s="551"/>
      <c r="L594" s="551"/>
      <c r="M594" s="551"/>
      <c r="N594" s="551"/>
      <c r="O594" s="553"/>
    </row>
    <row r="595">
      <c r="A595" s="550"/>
      <c r="B595" s="551"/>
      <c r="C595" s="551"/>
      <c r="D595" s="551"/>
      <c r="E595" s="551"/>
      <c r="F595" s="551"/>
      <c r="G595" s="551"/>
      <c r="H595" s="551"/>
      <c r="I595" s="551"/>
      <c r="J595" s="551"/>
      <c r="K595" s="551"/>
      <c r="L595" s="551"/>
      <c r="M595" s="551"/>
      <c r="N595" s="551"/>
      <c r="O595" s="553"/>
    </row>
    <row r="596">
      <c r="A596" s="550"/>
      <c r="B596" s="551"/>
      <c r="C596" s="551"/>
      <c r="D596" s="551"/>
      <c r="E596" s="551"/>
      <c r="F596" s="551"/>
      <c r="G596" s="551"/>
      <c r="H596" s="551"/>
      <c r="I596" s="551"/>
      <c r="J596" s="551"/>
      <c r="K596" s="551"/>
      <c r="L596" s="551"/>
      <c r="M596" s="551"/>
      <c r="N596" s="551"/>
      <c r="O596" s="553"/>
    </row>
    <row r="597">
      <c r="A597" s="550"/>
      <c r="B597" s="551"/>
      <c r="C597" s="551"/>
      <c r="D597" s="551"/>
      <c r="E597" s="551"/>
      <c r="F597" s="551"/>
      <c r="G597" s="551"/>
      <c r="H597" s="551"/>
      <c r="I597" s="551"/>
      <c r="J597" s="551"/>
      <c r="K597" s="551"/>
      <c r="L597" s="551"/>
      <c r="M597" s="551"/>
      <c r="N597" s="551"/>
      <c r="O597" s="553"/>
    </row>
    <row r="598">
      <c r="A598" s="550"/>
      <c r="B598" s="551"/>
      <c r="C598" s="551"/>
      <c r="D598" s="551"/>
      <c r="E598" s="551"/>
      <c r="F598" s="551"/>
      <c r="G598" s="551"/>
      <c r="H598" s="551"/>
      <c r="I598" s="551"/>
      <c r="J598" s="551"/>
      <c r="K598" s="551"/>
      <c r="L598" s="551"/>
      <c r="M598" s="551"/>
      <c r="N598" s="551"/>
      <c r="O598" s="553"/>
    </row>
    <row r="599">
      <c r="A599" s="550"/>
      <c r="B599" s="551"/>
      <c r="C599" s="551"/>
      <c r="D599" s="551"/>
      <c r="E599" s="551"/>
      <c r="F599" s="551"/>
      <c r="G599" s="551"/>
      <c r="H599" s="551"/>
      <c r="I599" s="551"/>
      <c r="J599" s="551"/>
      <c r="K599" s="551"/>
      <c r="L599" s="551"/>
      <c r="M599" s="551"/>
      <c r="N599" s="551"/>
      <c r="O599" s="553"/>
    </row>
    <row r="600">
      <c r="A600" s="550"/>
      <c r="B600" s="551"/>
      <c r="C600" s="551"/>
      <c r="D600" s="551"/>
      <c r="E600" s="551"/>
      <c r="F600" s="551"/>
      <c r="G600" s="551"/>
      <c r="H600" s="551"/>
      <c r="I600" s="551"/>
      <c r="J600" s="551"/>
      <c r="K600" s="551"/>
      <c r="L600" s="551"/>
      <c r="M600" s="551"/>
      <c r="N600" s="551"/>
      <c r="O600" s="553"/>
    </row>
    <row r="601">
      <c r="A601" s="550"/>
      <c r="B601" s="551"/>
      <c r="C601" s="551"/>
      <c r="D601" s="551"/>
      <c r="E601" s="551"/>
      <c r="F601" s="551"/>
      <c r="G601" s="551"/>
      <c r="H601" s="551"/>
      <c r="I601" s="551"/>
      <c r="J601" s="551"/>
      <c r="K601" s="551"/>
      <c r="L601" s="551"/>
      <c r="M601" s="551"/>
      <c r="N601" s="551"/>
      <c r="O601" s="553"/>
    </row>
    <row r="602">
      <c r="A602" s="550"/>
      <c r="B602" s="551"/>
      <c r="C602" s="551"/>
      <c r="D602" s="551"/>
      <c r="E602" s="551"/>
      <c r="F602" s="551"/>
      <c r="G602" s="551"/>
      <c r="H602" s="551"/>
      <c r="I602" s="551"/>
      <c r="J602" s="551"/>
      <c r="K602" s="551"/>
      <c r="L602" s="551"/>
      <c r="M602" s="551"/>
      <c r="N602" s="551"/>
      <c r="O602" s="553"/>
    </row>
    <row r="603">
      <c r="A603" s="550"/>
      <c r="B603" s="551"/>
      <c r="C603" s="551"/>
      <c r="D603" s="551"/>
      <c r="E603" s="551"/>
      <c r="F603" s="551"/>
      <c r="G603" s="551"/>
      <c r="H603" s="551"/>
      <c r="I603" s="551"/>
      <c r="J603" s="551"/>
      <c r="K603" s="551"/>
      <c r="L603" s="551"/>
      <c r="M603" s="551"/>
      <c r="N603" s="551"/>
      <c r="O603" s="553"/>
    </row>
    <row r="604">
      <c r="A604" s="550"/>
      <c r="B604" s="551"/>
      <c r="C604" s="551"/>
      <c r="D604" s="551"/>
      <c r="E604" s="551"/>
      <c r="F604" s="551"/>
      <c r="G604" s="551"/>
      <c r="H604" s="551"/>
      <c r="I604" s="551"/>
      <c r="J604" s="551"/>
      <c r="K604" s="551"/>
      <c r="L604" s="551"/>
      <c r="M604" s="551"/>
      <c r="N604" s="551"/>
      <c r="O604" s="553"/>
    </row>
    <row r="605">
      <c r="A605" s="550"/>
      <c r="B605" s="551"/>
      <c r="C605" s="551"/>
      <c r="D605" s="551"/>
      <c r="E605" s="551"/>
      <c r="F605" s="551"/>
      <c r="G605" s="551"/>
      <c r="H605" s="551"/>
      <c r="I605" s="551"/>
      <c r="J605" s="551"/>
      <c r="K605" s="551"/>
      <c r="L605" s="551"/>
      <c r="M605" s="551"/>
      <c r="N605" s="551"/>
      <c r="O605" s="553"/>
    </row>
    <row r="606">
      <c r="A606" s="550"/>
      <c r="B606" s="551"/>
      <c r="C606" s="551"/>
      <c r="D606" s="551"/>
      <c r="E606" s="551"/>
      <c r="F606" s="551"/>
      <c r="G606" s="551"/>
      <c r="H606" s="551"/>
      <c r="I606" s="551"/>
      <c r="J606" s="551"/>
      <c r="K606" s="551"/>
      <c r="L606" s="551"/>
      <c r="M606" s="551"/>
      <c r="N606" s="551"/>
      <c r="O606" s="553"/>
    </row>
    <row r="607">
      <c r="A607" s="550"/>
      <c r="B607" s="551"/>
      <c r="C607" s="551"/>
      <c r="D607" s="551"/>
      <c r="E607" s="551"/>
      <c r="F607" s="551"/>
      <c r="G607" s="551"/>
      <c r="H607" s="551"/>
      <c r="I607" s="551"/>
      <c r="J607" s="551"/>
      <c r="K607" s="551"/>
      <c r="L607" s="551"/>
      <c r="M607" s="551"/>
      <c r="N607" s="551"/>
      <c r="O607" s="553"/>
    </row>
    <row r="608">
      <c r="A608" s="550"/>
      <c r="B608" s="551"/>
      <c r="C608" s="551"/>
      <c r="D608" s="551"/>
      <c r="E608" s="551"/>
      <c r="F608" s="551"/>
      <c r="G608" s="551"/>
      <c r="H608" s="551"/>
      <c r="I608" s="551"/>
      <c r="J608" s="551"/>
      <c r="K608" s="551"/>
      <c r="L608" s="551"/>
      <c r="M608" s="551"/>
      <c r="N608" s="551"/>
      <c r="O608" s="553"/>
    </row>
    <row r="609">
      <c r="A609" s="550"/>
      <c r="B609" s="551"/>
      <c r="C609" s="551"/>
      <c r="D609" s="551"/>
      <c r="E609" s="551"/>
      <c r="F609" s="551"/>
      <c r="G609" s="551"/>
      <c r="H609" s="551"/>
      <c r="I609" s="551"/>
      <c r="J609" s="551"/>
      <c r="K609" s="551"/>
      <c r="L609" s="551"/>
      <c r="M609" s="551"/>
      <c r="N609" s="551"/>
      <c r="O609" s="553"/>
    </row>
    <row r="610">
      <c r="A610" s="550"/>
      <c r="B610" s="551"/>
      <c r="C610" s="551"/>
      <c r="D610" s="551"/>
      <c r="E610" s="551"/>
      <c r="F610" s="551"/>
      <c r="G610" s="551"/>
      <c r="H610" s="551"/>
      <c r="I610" s="551"/>
      <c r="J610" s="551"/>
      <c r="K610" s="551"/>
      <c r="L610" s="551"/>
      <c r="M610" s="551"/>
      <c r="N610" s="551"/>
      <c r="O610" s="553"/>
    </row>
    <row r="611">
      <c r="A611" s="550"/>
      <c r="B611" s="551"/>
      <c r="C611" s="551"/>
      <c r="D611" s="551"/>
      <c r="E611" s="551"/>
      <c r="F611" s="551"/>
      <c r="G611" s="551"/>
      <c r="H611" s="551"/>
      <c r="I611" s="551"/>
      <c r="J611" s="551"/>
      <c r="K611" s="551"/>
      <c r="L611" s="551"/>
      <c r="M611" s="551"/>
      <c r="N611" s="551"/>
      <c r="O611" s="553"/>
    </row>
    <row r="612">
      <c r="A612" s="550"/>
      <c r="B612" s="551"/>
      <c r="C612" s="551"/>
      <c r="D612" s="551"/>
      <c r="E612" s="551"/>
      <c r="F612" s="551"/>
      <c r="G612" s="551"/>
      <c r="H612" s="551"/>
      <c r="I612" s="551"/>
      <c r="J612" s="551"/>
      <c r="K612" s="551"/>
      <c r="L612" s="551"/>
      <c r="M612" s="551"/>
      <c r="N612" s="551"/>
      <c r="O612" s="553"/>
    </row>
    <row r="613">
      <c r="A613" s="550"/>
      <c r="B613" s="551"/>
      <c r="C613" s="551"/>
      <c r="D613" s="551"/>
      <c r="E613" s="551"/>
      <c r="F613" s="551"/>
      <c r="G613" s="551"/>
      <c r="H613" s="551"/>
      <c r="I613" s="551"/>
      <c r="J613" s="551"/>
      <c r="K613" s="551"/>
      <c r="L613" s="551"/>
      <c r="M613" s="551"/>
      <c r="N613" s="551"/>
      <c r="O613" s="553"/>
    </row>
    <row r="614">
      <c r="A614" s="550"/>
      <c r="B614" s="551"/>
      <c r="C614" s="551"/>
      <c r="D614" s="551"/>
      <c r="E614" s="551"/>
      <c r="F614" s="551"/>
      <c r="G614" s="551"/>
      <c r="H614" s="551"/>
      <c r="I614" s="551"/>
      <c r="J614" s="551"/>
      <c r="K614" s="551"/>
      <c r="L614" s="551"/>
      <c r="M614" s="551"/>
      <c r="N614" s="551"/>
      <c r="O614" s="553"/>
    </row>
    <row r="615">
      <c r="A615" s="550"/>
      <c r="B615" s="551"/>
      <c r="C615" s="551"/>
      <c r="D615" s="551"/>
      <c r="E615" s="551"/>
      <c r="F615" s="551"/>
      <c r="G615" s="551"/>
      <c r="H615" s="551"/>
      <c r="I615" s="551"/>
      <c r="J615" s="551"/>
      <c r="K615" s="551"/>
      <c r="L615" s="551"/>
      <c r="M615" s="551"/>
      <c r="N615" s="551"/>
      <c r="O615" s="553"/>
    </row>
    <row r="616">
      <c r="A616" s="550"/>
      <c r="B616" s="551"/>
      <c r="C616" s="551"/>
      <c r="D616" s="551"/>
      <c r="E616" s="551"/>
      <c r="F616" s="551"/>
      <c r="G616" s="551"/>
      <c r="H616" s="551"/>
      <c r="I616" s="551"/>
      <c r="J616" s="551"/>
      <c r="K616" s="551"/>
      <c r="L616" s="551"/>
      <c r="M616" s="551"/>
      <c r="N616" s="551"/>
      <c r="O616" s="553"/>
    </row>
    <row r="617">
      <c r="A617" s="550"/>
      <c r="B617" s="551"/>
      <c r="C617" s="551"/>
      <c r="D617" s="551"/>
      <c r="E617" s="551"/>
      <c r="F617" s="551"/>
      <c r="G617" s="551"/>
      <c r="H617" s="551"/>
      <c r="I617" s="551"/>
      <c r="J617" s="551"/>
      <c r="K617" s="551"/>
      <c r="L617" s="551"/>
      <c r="M617" s="551"/>
      <c r="N617" s="551"/>
      <c r="O617" s="553"/>
    </row>
    <row r="618">
      <c r="A618" s="550"/>
      <c r="B618" s="551"/>
      <c r="C618" s="551"/>
      <c r="D618" s="551"/>
      <c r="E618" s="551"/>
      <c r="F618" s="551"/>
      <c r="G618" s="551"/>
      <c r="H618" s="551"/>
      <c r="I618" s="551"/>
      <c r="J618" s="551"/>
      <c r="K618" s="551"/>
      <c r="L618" s="551"/>
      <c r="M618" s="551"/>
      <c r="N618" s="551"/>
      <c r="O618" s="553"/>
    </row>
    <row r="619">
      <c r="A619" s="550"/>
      <c r="B619" s="551"/>
      <c r="C619" s="551"/>
      <c r="D619" s="551"/>
      <c r="E619" s="551"/>
      <c r="F619" s="551"/>
      <c r="G619" s="551"/>
      <c r="H619" s="551"/>
      <c r="I619" s="551"/>
      <c r="J619" s="551"/>
      <c r="K619" s="551"/>
      <c r="L619" s="551"/>
      <c r="M619" s="551"/>
      <c r="N619" s="551"/>
      <c r="O619" s="553"/>
    </row>
    <row r="620">
      <c r="A620" s="550"/>
      <c r="B620" s="551"/>
      <c r="C620" s="551"/>
      <c r="D620" s="551"/>
      <c r="E620" s="551"/>
      <c r="F620" s="551"/>
      <c r="G620" s="551"/>
      <c r="H620" s="551"/>
      <c r="I620" s="551"/>
      <c r="J620" s="551"/>
      <c r="K620" s="551"/>
      <c r="L620" s="551"/>
      <c r="M620" s="551"/>
      <c r="N620" s="551"/>
      <c r="O620" s="553"/>
    </row>
    <row r="621">
      <c r="A621" s="550"/>
      <c r="B621" s="551"/>
      <c r="C621" s="551"/>
      <c r="D621" s="551"/>
      <c r="E621" s="551"/>
      <c r="F621" s="551"/>
      <c r="G621" s="551"/>
      <c r="H621" s="551"/>
      <c r="I621" s="551"/>
      <c r="J621" s="551"/>
      <c r="K621" s="551"/>
      <c r="L621" s="551"/>
      <c r="M621" s="551"/>
      <c r="N621" s="551"/>
      <c r="O621" s="553"/>
    </row>
    <row r="622">
      <c r="A622" s="550"/>
      <c r="B622" s="551"/>
      <c r="C622" s="551"/>
      <c r="D622" s="551"/>
      <c r="E622" s="551"/>
      <c r="F622" s="551"/>
      <c r="G622" s="551"/>
      <c r="H622" s="551"/>
      <c r="I622" s="551"/>
      <c r="J622" s="551"/>
      <c r="K622" s="551"/>
      <c r="L622" s="551"/>
      <c r="M622" s="551"/>
      <c r="N622" s="551"/>
      <c r="O622" s="553"/>
    </row>
    <row r="623">
      <c r="A623" s="550"/>
      <c r="B623" s="551"/>
      <c r="C623" s="551"/>
      <c r="D623" s="551"/>
      <c r="E623" s="551"/>
      <c r="F623" s="551"/>
      <c r="G623" s="551"/>
      <c r="H623" s="551"/>
      <c r="I623" s="551"/>
      <c r="J623" s="551"/>
      <c r="K623" s="551"/>
      <c r="L623" s="551"/>
      <c r="M623" s="551"/>
      <c r="N623" s="551"/>
      <c r="O623" s="553"/>
    </row>
    <row r="624">
      <c r="A624" s="550"/>
      <c r="B624" s="551"/>
      <c r="C624" s="551"/>
      <c r="D624" s="551"/>
      <c r="E624" s="551"/>
      <c r="F624" s="551"/>
      <c r="G624" s="551"/>
      <c r="H624" s="551"/>
      <c r="I624" s="551"/>
      <c r="J624" s="551"/>
      <c r="K624" s="551"/>
      <c r="L624" s="551"/>
      <c r="M624" s="551"/>
      <c r="N624" s="551"/>
      <c r="O624" s="553"/>
    </row>
    <row r="625">
      <c r="A625" s="550"/>
      <c r="B625" s="551"/>
      <c r="C625" s="551"/>
      <c r="D625" s="551"/>
      <c r="E625" s="551"/>
      <c r="F625" s="551"/>
      <c r="G625" s="551"/>
      <c r="H625" s="551"/>
      <c r="I625" s="551"/>
      <c r="J625" s="551"/>
      <c r="K625" s="551"/>
      <c r="L625" s="551"/>
      <c r="M625" s="551"/>
      <c r="N625" s="551"/>
      <c r="O625" s="553"/>
    </row>
    <row r="626">
      <c r="A626" s="550"/>
      <c r="B626" s="551"/>
      <c r="C626" s="551"/>
      <c r="D626" s="551"/>
      <c r="E626" s="551"/>
      <c r="F626" s="551"/>
      <c r="G626" s="551"/>
      <c r="H626" s="551"/>
      <c r="I626" s="551"/>
      <c r="J626" s="551"/>
      <c r="K626" s="551"/>
      <c r="L626" s="551"/>
      <c r="M626" s="551"/>
      <c r="N626" s="551"/>
      <c r="O626" s="553"/>
    </row>
    <row r="627">
      <c r="A627" s="550"/>
      <c r="B627" s="551"/>
      <c r="C627" s="551"/>
      <c r="D627" s="551"/>
      <c r="E627" s="551"/>
      <c r="F627" s="551"/>
      <c r="G627" s="551"/>
      <c r="H627" s="551"/>
      <c r="I627" s="551"/>
      <c r="J627" s="551"/>
      <c r="K627" s="551"/>
      <c r="L627" s="551"/>
      <c r="M627" s="551"/>
      <c r="N627" s="551"/>
      <c r="O627" s="553"/>
    </row>
    <row r="628">
      <c r="A628" s="550"/>
      <c r="B628" s="551"/>
      <c r="C628" s="551"/>
      <c r="D628" s="551"/>
      <c r="E628" s="551"/>
      <c r="F628" s="551"/>
      <c r="G628" s="551"/>
      <c r="H628" s="551"/>
      <c r="I628" s="551"/>
      <c r="J628" s="551"/>
      <c r="K628" s="551"/>
      <c r="L628" s="551"/>
      <c r="M628" s="551"/>
      <c r="N628" s="551"/>
      <c r="O628" s="553"/>
    </row>
    <row r="629">
      <c r="A629" s="550"/>
      <c r="B629" s="551"/>
      <c r="C629" s="551"/>
      <c r="D629" s="551"/>
      <c r="E629" s="551"/>
      <c r="F629" s="551"/>
      <c r="G629" s="551"/>
      <c r="H629" s="551"/>
      <c r="I629" s="551"/>
      <c r="J629" s="551"/>
      <c r="K629" s="551"/>
      <c r="L629" s="551"/>
      <c r="M629" s="551"/>
      <c r="N629" s="551"/>
      <c r="O629" s="553"/>
    </row>
    <row r="630">
      <c r="A630" s="550"/>
      <c r="B630" s="551"/>
      <c r="C630" s="551"/>
      <c r="D630" s="551"/>
      <c r="E630" s="551"/>
      <c r="F630" s="551"/>
      <c r="G630" s="551"/>
      <c r="H630" s="551"/>
      <c r="I630" s="551"/>
      <c r="J630" s="551"/>
      <c r="K630" s="551"/>
      <c r="L630" s="551"/>
      <c r="M630" s="551"/>
      <c r="N630" s="551"/>
      <c r="O630" s="553"/>
    </row>
    <row r="631">
      <c r="A631" s="550"/>
      <c r="B631" s="551"/>
      <c r="C631" s="551"/>
      <c r="D631" s="551"/>
      <c r="E631" s="551"/>
      <c r="F631" s="551"/>
      <c r="G631" s="551"/>
      <c r="H631" s="551"/>
      <c r="I631" s="551"/>
      <c r="J631" s="551"/>
      <c r="K631" s="551"/>
      <c r="L631" s="551"/>
      <c r="M631" s="551"/>
      <c r="N631" s="551"/>
      <c r="O631" s="553"/>
    </row>
    <row r="632">
      <c r="A632" s="550"/>
      <c r="B632" s="551"/>
      <c r="C632" s="551"/>
      <c r="D632" s="551"/>
      <c r="E632" s="551"/>
      <c r="F632" s="551"/>
      <c r="G632" s="551"/>
      <c r="H632" s="551"/>
      <c r="I632" s="551"/>
      <c r="J632" s="551"/>
      <c r="K632" s="551"/>
      <c r="L632" s="551"/>
      <c r="M632" s="551"/>
      <c r="N632" s="551"/>
      <c r="O632" s="553"/>
    </row>
    <row r="633">
      <c r="A633" s="550"/>
      <c r="B633" s="551"/>
      <c r="C633" s="551"/>
      <c r="D633" s="551"/>
      <c r="E633" s="551"/>
      <c r="F633" s="551"/>
      <c r="G633" s="551"/>
      <c r="H633" s="551"/>
      <c r="I633" s="551"/>
      <c r="J633" s="551"/>
      <c r="K633" s="551"/>
      <c r="L633" s="551"/>
      <c r="M633" s="551"/>
      <c r="N633" s="551"/>
      <c r="O633" s="553"/>
    </row>
    <row r="634">
      <c r="A634" s="550"/>
      <c r="B634" s="551"/>
      <c r="C634" s="551"/>
      <c r="D634" s="551"/>
      <c r="E634" s="551"/>
      <c r="F634" s="551"/>
      <c r="G634" s="551"/>
      <c r="H634" s="551"/>
      <c r="I634" s="551"/>
      <c r="J634" s="551"/>
      <c r="K634" s="551"/>
      <c r="L634" s="551"/>
      <c r="M634" s="551"/>
      <c r="N634" s="551"/>
      <c r="O634" s="553"/>
    </row>
    <row r="635">
      <c r="A635" s="550"/>
      <c r="B635" s="551"/>
      <c r="C635" s="551"/>
      <c r="D635" s="551"/>
      <c r="E635" s="551"/>
      <c r="F635" s="551"/>
      <c r="G635" s="551"/>
      <c r="H635" s="551"/>
      <c r="I635" s="551"/>
      <c r="J635" s="551"/>
      <c r="K635" s="551"/>
      <c r="L635" s="551"/>
      <c r="M635" s="551"/>
      <c r="N635" s="551"/>
      <c r="O635" s="553"/>
    </row>
    <row r="636">
      <c r="A636" s="550"/>
      <c r="B636" s="551"/>
      <c r="C636" s="551"/>
      <c r="D636" s="551"/>
      <c r="E636" s="551"/>
      <c r="F636" s="551"/>
      <c r="G636" s="551"/>
      <c r="H636" s="551"/>
      <c r="I636" s="551"/>
      <c r="J636" s="551"/>
      <c r="K636" s="551"/>
      <c r="L636" s="551"/>
      <c r="M636" s="551"/>
      <c r="N636" s="551"/>
      <c r="O636" s="553"/>
    </row>
    <row r="637">
      <c r="A637" s="550"/>
      <c r="B637" s="551"/>
      <c r="C637" s="551"/>
      <c r="D637" s="551"/>
      <c r="E637" s="551"/>
      <c r="F637" s="551"/>
      <c r="G637" s="551"/>
      <c r="H637" s="551"/>
      <c r="I637" s="551"/>
      <c r="J637" s="551"/>
      <c r="K637" s="551"/>
      <c r="L637" s="551"/>
      <c r="M637" s="551"/>
      <c r="N637" s="551"/>
      <c r="O637" s="553"/>
    </row>
    <row r="638">
      <c r="A638" s="550"/>
      <c r="B638" s="551"/>
      <c r="C638" s="551"/>
      <c r="D638" s="551"/>
      <c r="E638" s="551"/>
      <c r="F638" s="551"/>
      <c r="G638" s="551"/>
      <c r="H638" s="551"/>
      <c r="I638" s="551"/>
      <c r="J638" s="551"/>
      <c r="K638" s="551"/>
      <c r="L638" s="551"/>
      <c r="M638" s="551"/>
      <c r="N638" s="551"/>
      <c r="O638" s="553"/>
    </row>
    <row r="639">
      <c r="A639" s="550"/>
      <c r="B639" s="551"/>
      <c r="C639" s="551"/>
      <c r="D639" s="551"/>
      <c r="E639" s="551"/>
      <c r="F639" s="551"/>
      <c r="G639" s="551"/>
      <c r="H639" s="551"/>
      <c r="I639" s="551"/>
      <c r="J639" s="551"/>
      <c r="K639" s="551"/>
      <c r="L639" s="551"/>
      <c r="M639" s="551"/>
      <c r="N639" s="551"/>
      <c r="O639" s="553"/>
    </row>
    <row r="640">
      <c r="A640" s="550"/>
      <c r="B640" s="551"/>
      <c r="C640" s="551"/>
      <c r="D640" s="551"/>
      <c r="E640" s="551"/>
      <c r="F640" s="551"/>
      <c r="G640" s="551"/>
      <c r="H640" s="551"/>
      <c r="I640" s="551"/>
      <c r="J640" s="551"/>
      <c r="K640" s="551"/>
      <c r="L640" s="551"/>
      <c r="M640" s="551"/>
      <c r="N640" s="551"/>
      <c r="O640" s="553"/>
    </row>
    <row r="641">
      <c r="A641" s="550"/>
      <c r="B641" s="551"/>
      <c r="C641" s="551"/>
      <c r="D641" s="551"/>
      <c r="E641" s="551"/>
      <c r="F641" s="551"/>
      <c r="G641" s="551"/>
      <c r="H641" s="551"/>
      <c r="I641" s="551"/>
      <c r="J641" s="551"/>
      <c r="K641" s="551"/>
      <c r="L641" s="551"/>
      <c r="M641" s="551"/>
      <c r="N641" s="551"/>
      <c r="O641" s="553"/>
    </row>
    <row r="642">
      <c r="A642" s="550"/>
      <c r="B642" s="551"/>
      <c r="C642" s="551"/>
      <c r="D642" s="551"/>
      <c r="E642" s="551"/>
      <c r="F642" s="551"/>
      <c r="G642" s="551"/>
      <c r="H642" s="551"/>
      <c r="I642" s="551"/>
      <c r="J642" s="551"/>
      <c r="K642" s="551"/>
      <c r="L642" s="551"/>
      <c r="M642" s="551"/>
      <c r="N642" s="551"/>
      <c r="O642" s="553"/>
    </row>
    <row r="643">
      <c r="A643" s="550"/>
      <c r="B643" s="551"/>
      <c r="C643" s="551"/>
      <c r="D643" s="551"/>
      <c r="E643" s="551"/>
      <c r="F643" s="551"/>
      <c r="G643" s="551"/>
      <c r="H643" s="551"/>
      <c r="I643" s="551"/>
      <c r="J643" s="551"/>
      <c r="K643" s="551"/>
      <c r="L643" s="551"/>
      <c r="M643" s="551"/>
      <c r="N643" s="551"/>
      <c r="O643" s="553"/>
    </row>
    <row r="644">
      <c r="A644" s="550"/>
      <c r="B644" s="551"/>
      <c r="C644" s="551"/>
      <c r="D644" s="551"/>
      <c r="E644" s="551"/>
      <c r="F644" s="551"/>
      <c r="G644" s="551"/>
      <c r="H644" s="551"/>
      <c r="I644" s="551"/>
      <c r="J644" s="551"/>
      <c r="K644" s="551"/>
      <c r="L644" s="551"/>
      <c r="M644" s="551"/>
      <c r="N644" s="551"/>
      <c r="O644" s="553"/>
    </row>
    <row r="645">
      <c r="A645" s="550"/>
      <c r="B645" s="551"/>
      <c r="C645" s="551"/>
      <c r="D645" s="551"/>
      <c r="E645" s="551"/>
      <c r="F645" s="551"/>
      <c r="G645" s="551"/>
      <c r="H645" s="551"/>
      <c r="I645" s="551"/>
      <c r="J645" s="551"/>
      <c r="K645" s="551"/>
      <c r="L645" s="551"/>
      <c r="M645" s="551"/>
      <c r="N645" s="551"/>
      <c r="O645" s="553"/>
    </row>
    <row r="646">
      <c r="A646" s="550"/>
      <c r="B646" s="551"/>
      <c r="C646" s="551"/>
      <c r="D646" s="551"/>
      <c r="E646" s="551"/>
      <c r="F646" s="551"/>
      <c r="G646" s="551"/>
      <c r="H646" s="551"/>
      <c r="I646" s="551"/>
      <c r="J646" s="551"/>
      <c r="K646" s="551"/>
      <c r="L646" s="551"/>
      <c r="M646" s="551"/>
      <c r="N646" s="551"/>
      <c r="O646" s="553"/>
    </row>
    <row r="647">
      <c r="A647" s="550"/>
      <c r="B647" s="551"/>
      <c r="C647" s="551"/>
      <c r="D647" s="551"/>
      <c r="E647" s="551"/>
      <c r="F647" s="551"/>
      <c r="G647" s="551"/>
      <c r="H647" s="551"/>
      <c r="I647" s="551"/>
      <c r="J647" s="551"/>
      <c r="K647" s="551"/>
      <c r="L647" s="551"/>
      <c r="M647" s="551"/>
      <c r="N647" s="551"/>
      <c r="O647" s="553"/>
    </row>
    <row r="648">
      <c r="A648" s="550"/>
      <c r="B648" s="551"/>
      <c r="C648" s="551"/>
      <c r="D648" s="551"/>
      <c r="E648" s="551"/>
      <c r="F648" s="551"/>
      <c r="G648" s="551"/>
      <c r="H648" s="551"/>
      <c r="I648" s="551"/>
      <c r="J648" s="551"/>
      <c r="K648" s="551"/>
      <c r="L648" s="551"/>
      <c r="M648" s="551"/>
      <c r="N648" s="551"/>
      <c r="O648" s="553"/>
    </row>
    <row r="649">
      <c r="A649" s="550"/>
      <c r="B649" s="551"/>
      <c r="C649" s="551"/>
      <c r="D649" s="551"/>
      <c r="E649" s="551"/>
      <c r="F649" s="551"/>
      <c r="G649" s="551"/>
      <c r="H649" s="551"/>
      <c r="I649" s="551"/>
      <c r="J649" s="551"/>
      <c r="K649" s="551"/>
      <c r="L649" s="551"/>
      <c r="M649" s="551"/>
      <c r="N649" s="551"/>
      <c r="O649" s="553"/>
    </row>
    <row r="650">
      <c r="A650" s="550"/>
      <c r="B650" s="551"/>
      <c r="C650" s="551"/>
      <c r="D650" s="551"/>
      <c r="E650" s="551"/>
      <c r="F650" s="551"/>
      <c r="G650" s="551"/>
      <c r="H650" s="551"/>
      <c r="I650" s="551"/>
      <c r="J650" s="551"/>
      <c r="K650" s="551"/>
      <c r="L650" s="551"/>
      <c r="M650" s="551"/>
      <c r="N650" s="551"/>
      <c r="O650" s="553"/>
    </row>
    <row r="651">
      <c r="A651" s="550"/>
      <c r="B651" s="551"/>
      <c r="C651" s="551"/>
      <c r="D651" s="551"/>
      <c r="E651" s="551"/>
      <c r="F651" s="551"/>
      <c r="G651" s="551"/>
      <c r="H651" s="551"/>
      <c r="I651" s="551"/>
      <c r="J651" s="551"/>
      <c r="K651" s="551"/>
      <c r="L651" s="551"/>
      <c r="M651" s="551"/>
      <c r="N651" s="551"/>
      <c r="O651" s="553"/>
    </row>
    <row r="652">
      <c r="A652" s="550"/>
      <c r="B652" s="551"/>
      <c r="C652" s="551"/>
      <c r="D652" s="551"/>
      <c r="E652" s="551"/>
      <c r="F652" s="551"/>
      <c r="G652" s="551"/>
      <c r="H652" s="551"/>
      <c r="I652" s="551"/>
      <c r="J652" s="551"/>
      <c r="K652" s="551"/>
      <c r="L652" s="551"/>
      <c r="M652" s="551"/>
      <c r="N652" s="551"/>
      <c r="O652" s="553"/>
    </row>
    <row r="653">
      <c r="A653" s="550"/>
      <c r="B653" s="551"/>
      <c r="C653" s="551"/>
      <c r="D653" s="551"/>
      <c r="E653" s="551"/>
      <c r="F653" s="551"/>
      <c r="G653" s="551"/>
      <c r="H653" s="551"/>
      <c r="I653" s="551"/>
      <c r="J653" s="551"/>
      <c r="K653" s="551"/>
      <c r="L653" s="551"/>
      <c r="M653" s="551"/>
      <c r="N653" s="551"/>
      <c r="O653" s="553"/>
    </row>
    <row r="654">
      <c r="A654" s="550"/>
      <c r="B654" s="551"/>
      <c r="C654" s="551"/>
      <c r="D654" s="551"/>
      <c r="E654" s="551"/>
      <c r="F654" s="551"/>
      <c r="G654" s="551"/>
      <c r="H654" s="551"/>
      <c r="I654" s="551"/>
      <c r="J654" s="551"/>
      <c r="K654" s="551"/>
      <c r="L654" s="551"/>
      <c r="M654" s="551"/>
      <c r="N654" s="551"/>
      <c r="O654" s="553"/>
    </row>
    <row r="655">
      <c r="A655" s="550"/>
      <c r="B655" s="551"/>
      <c r="C655" s="551"/>
      <c r="D655" s="551"/>
      <c r="E655" s="551"/>
      <c r="F655" s="551"/>
      <c r="G655" s="551"/>
      <c r="H655" s="551"/>
      <c r="I655" s="551"/>
      <c r="J655" s="551"/>
      <c r="K655" s="551"/>
      <c r="L655" s="551"/>
      <c r="M655" s="551"/>
      <c r="N655" s="551"/>
      <c r="O655" s="553"/>
    </row>
    <row r="656">
      <c r="A656" s="550"/>
      <c r="B656" s="551"/>
      <c r="C656" s="551"/>
      <c r="D656" s="551"/>
      <c r="E656" s="551"/>
      <c r="F656" s="551"/>
      <c r="G656" s="551"/>
      <c r="H656" s="551"/>
      <c r="I656" s="551"/>
      <c r="J656" s="551"/>
      <c r="K656" s="551"/>
      <c r="L656" s="551"/>
      <c r="M656" s="551"/>
      <c r="N656" s="551"/>
      <c r="O656" s="553"/>
    </row>
    <row r="657">
      <c r="A657" s="550"/>
      <c r="B657" s="551"/>
      <c r="C657" s="551"/>
      <c r="D657" s="551"/>
      <c r="E657" s="551"/>
      <c r="F657" s="551"/>
      <c r="G657" s="551"/>
      <c r="H657" s="551"/>
      <c r="I657" s="551"/>
      <c r="J657" s="551"/>
      <c r="K657" s="551"/>
      <c r="L657" s="551"/>
      <c r="M657" s="551"/>
      <c r="N657" s="551"/>
      <c r="O657" s="553"/>
    </row>
    <row r="658">
      <c r="A658" s="550"/>
      <c r="B658" s="551"/>
      <c r="C658" s="551"/>
      <c r="D658" s="551"/>
      <c r="E658" s="551"/>
      <c r="F658" s="551"/>
      <c r="G658" s="551"/>
      <c r="H658" s="551"/>
      <c r="I658" s="551"/>
      <c r="J658" s="551"/>
      <c r="K658" s="551"/>
      <c r="L658" s="551"/>
      <c r="M658" s="551"/>
      <c r="N658" s="551"/>
      <c r="O658" s="553"/>
    </row>
    <row r="659">
      <c r="A659" s="550"/>
      <c r="B659" s="551"/>
      <c r="C659" s="551"/>
      <c r="D659" s="551"/>
      <c r="E659" s="551"/>
      <c r="F659" s="551"/>
      <c r="G659" s="551"/>
      <c r="H659" s="551"/>
      <c r="I659" s="551"/>
      <c r="J659" s="551"/>
      <c r="K659" s="551"/>
      <c r="L659" s="551"/>
      <c r="M659" s="551"/>
      <c r="N659" s="551"/>
      <c r="O659" s="553"/>
    </row>
    <row r="660">
      <c r="A660" s="550"/>
      <c r="B660" s="551"/>
      <c r="C660" s="551"/>
      <c r="D660" s="551"/>
      <c r="E660" s="551"/>
      <c r="F660" s="551"/>
      <c r="G660" s="551"/>
      <c r="H660" s="551"/>
      <c r="I660" s="551"/>
      <c r="J660" s="551"/>
      <c r="K660" s="551"/>
      <c r="L660" s="551"/>
      <c r="M660" s="551"/>
      <c r="N660" s="551"/>
      <c r="O660" s="553"/>
    </row>
    <row r="661">
      <c r="A661" s="550"/>
      <c r="B661" s="551"/>
      <c r="C661" s="551"/>
      <c r="D661" s="551"/>
      <c r="E661" s="551"/>
      <c r="F661" s="551"/>
      <c r="G661" s="551"/>
      <c r="H661" s="551"/>
      <c r="I661" s="551"/>
      <c r="J661" s="551"/>
      <c r="K661" s="551"/>
      <c r="L661" s="551"/>
      <c r="M661" s="551"/>
      <c r="N661" s="551"/>
      <c r="O661" s="553"/>
    </row>
    <row r="662">
      <c r="A662" s="550"/>
      <c r="B662" s="551"/>
      <c r="C662" s="551"/>
      <c r="D662" s="551"/>
      <c r="E662" s="551"/>
      <c r="F662" s="551"/>
      <c r="G662" s="551"/>
      <c r="H662" s="551"/>
      <c r="I662" s="551"/>
      <c r="J662" s="551"/>
      <c r="K662" s="551"/>
      <c r="L662" s="551"/>
      <c r="M662" s="551"/>
      <c r="N662" s="551"/>
      <c r="O662" s="553"/>
    </row>
    <row r="663">
      <c r="A663" s="550"/>
      <c r="B663" s="551"/>
      <c r="C663" s="551"/>
      <c r="D663" s="551"/>
      <c r="E663" s="551"/>
      <c r="F663" s="551"/>
      <c r="G663" s="551"/>
      <c r="H663" s="551"/>
      <c r="I663" s="551"/>
      <c r="J663" s="551"/>
      <c r="K663" s="551"/>
      <c r="L663" s="551"/>
      <c r="M663" s="551"/>
      <c r="N663" s="551"/>
      <c r="O663" s="553"/>
    </row>
    <row r="664">
      <c r="A664" s="550"/>
      <c r="B664" s="551"/>
      <c r="C664" s="551"/>
      <c r="D664" s="551"/>
      <c r="E664" s="551"/>
      <c r="F664" s="551"/>
      <c r="G664" s="551"/>
      <c r="H664" s="551"/>
      <c r="I664" s="551"/>
      <c r="J664" s="551"/>
      <c r="K664" s="551"/>
      <c r="L664" s="551"/>
      <c r="M664" s="551"/>
      <c r="N664" s="551"/>
      <c r="O664" s="553"/>
    </row>
    <row r="665">
      <c r="A665" s="550"/>
      <c r="B665" s="551"/>
      <c r="C665" s="551"/>
      <c r="D665" s="551"/>
      <c r="E665" s="551"/>
      <c r="F665" s="551"/>
      <c r="G665" s="551"/>
      <c r="H665" s="551"/>
      <c r="I665" s="551"/>
      <c r="J665" s="551"/>
      <c r="K665" s="551"/>
      <c r="L665" s="551"/>
      <c r="M665" s="551"/>
      <c r="N665" s="551"/>
      <c r="O665" s="553"/>
    </row>
    <row r="666">
      <c r="A666" s="550"/>
      <c r="B666" s="551"/>
      <c r="C666" s="551"/>
      <c r="D666" s="551"/>
      <c r="E666" s="551"/>
      <c r="F666" s="551"/>
      <c r="G666" s="551"/>
      <c r="H666" s="551"/>
      <c r="I666" s="551"/>
      <c r="J666" s="551"/>
      <c r="K666" s="551"/>
      <c r="L666" s="551"/>
      <c r="M666" s="551"/>
      <c r="N666" s="551"/>
      <c r="O666" s="553"/>
    </row>
    <row r="667">
      <c r="A667" s="550"/>
      <c r="B667" s="551"/>
      <c r="C667" s="551"/>
      <c r="D667" s="551"/>
      <c r="E667" s="551"/>
      <c r="F667" s="551"/>
      <c r="G667" s="551"/>
      <c r="H667" s="551"/>
      <c r="I667" s="551"/>
      <c r="J667" s="551"/>
      <c r="K667" s="551"/>
      <c r="L667" s="551"/>
      <c r="M667" s="551"/>
      <c r="N667" s="551"/>
      <c r="O667" s="553"/>
    </row>
    <row r="668">
      <c r="A668" s="550"/>
      <c r="B668" s="551"/>
      <c r="C668" s="551"/>
      <c r="D668" s="551"/>
      <c r="E668" s="551"/>
      <c r="F668" s="551"/>
      <c r="G668" s="551"/>
      <c r="H668" s="551"/>
      <c r="I668" s="551"/>
      <c r="J668" s="551"/>
      <c r="K668" s="551"/>
      <c r="L668" s="551"/>
      <c r="M668" s="551"/>
      <c r="N668" s="551"/>
      <c r="O668" s="553"/>
    </row>
    <row r="669">
      <c r="A669" s="550"/>
      <c r="B669" s="551"/>
      <c r="C669" s="551"/>
      <c r="D669" s="551"/>
      <c r="E669" s="551"/>
      <c r="F669" s="551"/>
      <c r="G669" s="551"/>
      <c r="H669" s="551"/>
      <c r="I669" s="551"/>
      <c r="J669" s="551"/>
      <c r="K669" s="551"/>
      <c r="L669" s="551"/>
      <c r="M669" s="551"/>
      <c r="N669" s="551"/>
      <c r="O669" s="553"/>
    </row>
    <row r="670">
      <c r="A670" s="550"/>
      <c r="B670" s="551"/>
      <c r="C670" s="551"/>
      <c r="D670" s="551"/>
      <c r="E670" s="551"/>
      <c r="F670" s="551"/>
      <c r="G670" s="551"/>
      <c r="H670" s="551"/>
      <c r="I670" s="551"/>
      <c r="J670" s="551"/>
      <c r="K670" s="551"/>
      <c r="L670" s="551"/>
      <c r="M670" s="551"/>
      <c r="N670" s="551"/>
      <c r="O670" s="553"/>
    </row>
    <row r="671">
      <c r="A671" s="550"/>
      <c r="B671" s="551"/>
      <c r="C671" s="551"/>
      <c r="D671" s="551"/>
      <c r="E671" s="551"/>
      <c r="F671" s="551"/>
      <c r="G671" s="551"/>
      <c r="H671" s="551"/>
      <c r="I671" s="551"/>
      <c r="J671" s="551"/>
      <c r="K671" s="551"/>
      <c r="L671" s="551"/>
      <c r="M671" s="551"/>
      <c r="N671" s="551"/>
      <c r="O671" s="553"/>
    </row>
    <row r="672">
      <c r="A672" s="550"/>
      <c r="B672" s="551"/>
      <c r="C672" s="551"/>
      <c r="D672" s="551"/>
      <c r="E672" s="551"/>
      <c r="F672" s="551"/>
      <c r="G672" s="551"/>
      <c r="H672" s="551"/>
      <c r="I672" s="551"/>
      <c r="J672" s="551"/>
      <c r="K672" s="551"/>
      <c r="L672" s="551"/>
      <c r="M672" s="551"/>
      <c r="N672" s="551"/>
      <c r="O672" s="553"/>
    </row>
    <row r="673">
      <c r="A673" s="550"/>
      <c r="B673" s="551"/>
      <c r="C673" s="551"/>
      <c r="D673" s="551"/>
      <c r="E673" s="551"/>
      <c r="F673" s="551"/>
      <c r="G673" s="551"/>
      <c r="H673" s="551"/>
      <c r="I673" s="551"/>
      <c r="J673" s="551"/>
      <c r="K673" s="551"/>
      <c r="L673" s="551"/>
      <c r="M673" s="551"/>
      <c r="N673" s="551"/>
      <c r="O673" s="553"/>
    </row>
    <row r="674">
      <c r="A674" s="550"/>
      <c r="B674" s="551"/>
      <c r="C674" s="551"/>
      <c r="D674" s="551"/>
      <c r="E674" s="551"/>
      <c r="F674" s="551"/>
      <c r="G674" s="551"/>
      <c r="H674" s="551"/>
      <c r="I674" s="551"/>
      <c r="J674" s="551"/>
      <c r="K674" s="551"/>
      <c r="L674" s="551"/>
      <c r="M674" s="551"/>
      <c r="N674" s="551"/>
      <c r="O674" s="553"/>
    </row>
    <row r="675">
      <c r="A675" s="550"/>
      <c r="B675" s="551"/>
      <c r="C675" s="551"/>
      <c r="D675" s="551"/>
      <c r="E675" s="551"/>
      <c r="F675" s="551"/>
      <c r="G675" s="551"/>
      <c r="H675" s="551"/>
      <c r="I675" s="551"/>
      <c r="J675" s="551"/>
      <c r="K675" s="551"/>
      <c r="L675" s="551"/>
      <c r="M675" s="551"/>
      <c r="N675" s="551"/>
      <c r="O675" s="553"/>
    </row>
    <row r="676">
      <c r="A676" s="550"/>
      <c r="B676" s="551"/>
      <c r="C676" s="551"/>
      <c r="D676" s="551"/>
      <c r="E676" s="551"/>
      <c r="F676" s="551"/>
      <c r="G676" s="551"/>
      <c r="H676" s="551"/>
      <c r="I676" s="551"/>
      <c r="J676" s="551"/>
      <c r="K676" s="551"/>
      <c r="L676" s="551"/>
      <c r="M676" s="551"/>
      <c r="N676" s="551"/>
      <c r="O676" s="553"/>
    </row>
    <row r="677">
      <c r="A677" s="550"/>
      <c r="B677" s="551"/>
      <c r="C677" s="551"/>
      <c r="D677" s="551"/>
      <c r="E677" s="551"/>
      <c r="F677" s="551"/>
      <c r="G677" s="551"/>
      <c r="H677" s="551"/>
      <c r="I677" s="551"/>
      <c r="J677" s="551"/>
      <c r="K677" s="551"/>
      <c r="L677" s="551"/>
      <c r="M677" s="551"/>
      <c r="N677" s="551"/>
      <c r="O677" s="553"/>
    </row>
    <row r="678">
      <c r="A678" s="550"/>
      <c r="B678" s="551"/>
      <c r="C678" s="551"/>
      <c r="D678" s="551"/>
      <c r="E678" s="551"/>
      <c r="F678" s="551"/>
      <c r="G678" s="551"/>
      <c r="H678" s="551"/>
      <c r="I678" s="551"/>
      <c r="J678" s="551"/>
      <c r="K678" s="551"/>
      <c r="L678" s="551"/>
      <c r="M678" s="551"/>
      <c r="N678" s="551"/>
      <c r="O678" s="553"/>
    </row>
    <row r="679">
      <c r="A679" s="550"/>
      <c r="B679" s="551"/>
      <c r="C679" s="551"/>
      <c r="D679" s="551"/>
      <c r="E679" s="551"/>
      <c r="F679" s="551"/>
      <c r="G679" s="551"/>
      <c r="H679" s="551"/>
      <c r="I679" s="551"/>
      <c r="J679" s="551"/>
      <c r="K679" s="551"/>
      <c r="L679" s="551"/>
      <c r="M679" s="551"/>
      <c r="N679" s="551"/>
      <c r="O679" s="553"/>
    </row>
    <row r="680">
      <c r="A680" s="550"/>
      <c r="B680" s="551"/>
      <c r="C680" s="551"/>
      <c r="D680" s="551"/>
      <c r="E680" s="551"/>
      <c r="F680" s="551"/>
      <c r="G680" s="551"/>
      <c r="H680" s="551"/>
      <c r="I680" s="551"/>
      <c r="J680" s="551"/>
      <c r="K680" s="551"/>
      <c r="L680" s="551"/>
      <c r="M680" s="551"/>
      <c r="N680" s="551"/>
      <c r="O680" s="553"/>
    </row>
    <row r="681">
      <c r="A681" s="550"/>
      <c r="B681" s="551"/>
      <c r="C681" s="551"/>
      <c r="D681" s="551"/>
      <c r="E681" s="551"/>
      <c r="F681" s="551"/>
      <c r="G681" s="551"/>
      <c r="H681" s="551"/>
      <c r="I681" s="551"/>
      <c r="J681" s="551"/>
      <c r="K681" s="551"/>
      <c r="L681" s="551"/>
      <c r="M681" s="551"/>
      <c r="N681" s="551"/>
      <c r="O681" s="553"/>
    </row>
    <row r="682">
      <c r="A682" s="550"/>
      <c r="B682" s="551"/>
      <c r="C682" s="551"/>
      <c r="D682" s="551"/>
      <c r="E682" s="551"/>
      <c r="F682" s="551"/>
      <c r="G682" s="551"/>
      <c r="H682" s="551"/>
      <c r="I682" s="551"/>
      <c r="J682" s="551"/>
      <c r="K682" s="551"/>
      <c r="L682" s="551"/>
      <c r="M682" s="551"/>
      <c r="N682" s="551"/>
      <c r="O682" s="553"/>
    </row>
    <row r="683">
      <c r="A683" s="550"/>
      <c r="B683" s="551"/>
      <c r="C683" s="551"/>
      <c r="D683" s="551"/>
      <c r="E683" s="551"/>
      <c r="F683" s="551"/>
      <c r="G683" s="551"/>
      <c r="H683" s="551"/>
      <c r="I683" s="551"/>
      <c r="J683" s="551"/>
      <c r="K683" s="551"/>
      <c r="L683" s="551"/>
      <c r="M683" s="551"/>
      <c r="N683" s="551"/>
      <c r="O683" s="553"/>
    </row>
    <row r="684">
      <c r="A684" s="550"/>
      <c r="B684" s="551"/>
      <c r="C684" s="551"/>
      <c r="D684" s="551"/>
      <c r="E684" s="551"/>
      <c r="F684" s="551"/>
      <c r="G684" s="551"/>
      <c r="H684" s="551"/>
      <c r="I684" s="551"/>
      <c r="J684" s="551"/>
      <c r="K684" s="551"/>
      <c r="L684" s="551"/>
      <c r="M684" s="551"/>
      <c r="N684" s="551"/>
      <c r="O684" s="553"/>
    </row>
    <row r="685">
      <c r="A685" s="550"/>
      <c r="B685" s="551"/>
      <c r="C685" s="551"/>
      <c r="D685" s="551"/>
      <c r="E685" s="551"/>
      <c r="F685" s="551"/>
      <c r="G685" s="551"/>
      <c r="H685" s="551"/>
      <c r="I685" s="551"/>
      <c r="J685" s="551"/>
      <c r="K685" s="551"/>
      <c r="L685" s="551"/>
      <c r="M685" s="551"/>
      <c r="N685" s="551"/>
      <c r="O685" s="553"/>
    </row>
    <row r="686">
      <c r="A686" s="550"/>
      <c r="B686" s="551"/>
      <c r="C686" s="551"/>
      <c r="D686" s="551"/>
      <c r="E686" s="551"/>
      <c r="F686" s="551"/>
      <c r="G686" s="551"/>
      <c r="H686" s="551"/>
      <c r="I686" s="551"/>
      <c r="J686" s="551"/>
      <c r="K686" s="551"/>
      <c r="L686" s="551"/>
      <c r="M686" s="551"/>
      <c r="N686" s="551"/>
      <c r="O686" s="553"/>
    </row>
    <row r="687">
      <c r="A687" s="550"/>
      <c r="B687" s="551"/>
      <c r="C687" s="551"/>
      <c r="D687" s="551"/>
      <c r="E687" s="551"/>
      <c r="F687" s="551"/>
      <c r="G687" s="551"/>
      <c r="H687" s="551"/>
      <c r="I687" s="551"/>
      <c r="J687" s="551"/>
      <c r="K687" s="551"/>
      <c r="L687" s="551"/>
      <c r="M687" s="551"/>
      <c r="N687" s="551"/>
      <c r="O687" s="553"/>
    </row>
    <row r="688">
      <c r="A688" s="550"/>
      <c r="B688" s="551"/>
      <c r="C688" s="551"/>
      <c r="D688" s="551"/>
      <c r="E688" s="551"/>
      <c r="F688" s="551"/>
      <c r="G688" s="551"/>
      <c r="H688" s="551"/>
      <c r="I688" s="551"/>
      <c r="J688" s="551"/>
      <c r="K688" s="551"/>
      <c r="L688" s="551"/>
      <c r="M688" s="551"/>
      <c r="N688" s="551"/>
      <c r="O688" s="553"/>
    </row>
    <row r="689">
      <c r="A689" s="550"/>
      <c r="B689" s="551"/>
      <c r="C689" s="551"/>
      <c r="D689" s="551"/>
      <c r="E689" s="551"/>
      <c r="F689" s="551"/>
      <c r="G689" s="551"/>
      <c r="H689" s="551"/>
      <c r="I689" s="551"/>
      <c r="J689" s="551"/>
      <c r="K689" s="551"/>
      <c r="L689" s="551"/>
      <c r="M689" s="551"/>
      <c r="N689" s="551"/>
      <c r="O689" s="553"/>
    </row>
    <row r="690">
      <c r="A690" s="550"/>
      <c r="B690" s="551"/>
      <c r="C690" s="551"/>
      <c r="D690" s="551"/>
      <c r="E690" s="551"/>
      <c r="F690" s="551"/>
      <c r="G690" s="551"/>
      <c r="H690" s="551"/>
      <c r="I690" s="551"/>
      <c r="J690" s="551"/>
      <c r="K690" s="551"/>
      <c r="L690" s="551"/>
      <c r="M690" s="551"/>
      <c r="N690" s="551"/>
      <c r="O690" s="553"/>
    </row>
    <row r="691">
      <c r="A691" s="550"/>
      <c r="B691" s="551"/>
      <c r="C691" s="551"/>
      <c r="D691" s="551"/>
      <c r="E691" s="551"/>
      <c r="F691" s="551"/>
      <c r="G691" s="551"/>
      <c r="H691" s="551"/>
      <c r="I691" s="551"/>
      <c r="J691" s="551"/>
      <c r="K691" s="551"/>
      <c r="L691" s="551"/>
      <c r="M691" s="551"/>
      <c r="N691" s="551"/>
      <c r="O691" s="553"/>
    </row>
    <row r="692">
      <c r="A692" s="550"/>
      <c r="B692" s="551"/>
      <c r="C692" s="551"/>
      <c r="D692" s="551"/>
      <c r="E692" s="551"/>
      <c r="F692" s="551"/>
      <c r="G692" s="551"/>
      <c r="H692" s="551"/>
      <c r="I692" s="551"/>
      <c r="J692" s="551"/>
      <c r="K692" s="551"/>
      <c r="L692" s="551"/>
      <c r="M692" s="551"/>
      <c r="N692" s="551"/>
      <c r="O692" s="553"/>
    </row>
    <row r="693">
      <c r="A693" s="550"/>
      <c r="B693" s="551"/>
      <c r="C693" s="551"/>
      <c r="D693" s="551"/>
      <c r="E693" s="551"/>
      <c r="F693" s="551"/>
      <c r="G693" s="551"/>
      <c r="H693" s="551"/>
      <c r="I693" s="551"/>
      <c r="J693" s="551"/>
      <c r="K693" s="551"/>
      <c r="L693" s="551"/>
      <c r="M693" s="551"/>
      <c r="N693" s="551"/>
      <c r="O693" s="553"/>
    </row>
    <row r="694">
      <c r="A694" s="550"/>
      <c r="B694" s="551"/>
      <c r="C694" s="551"/>
      <c r="D694" s="551"/>
      <c r="E694" s="551"/>
      <c r="F694" s="551"/>
      <c r="G694" s="551"/>
      <c r="H694" s="551"/>
      <c r="I694" s="551"/>
      <c r="J694" s="551"/>
      <c r="K694" s="551"/>
      <c r="L694" s="551"/>
      <c r="M694" s="551"/>
      <c r="N694" s="551"/>
      <c r="O694" s="553"/>
    </row>
    <row r="695">
      <c r="A695" s="550"/>
      <c r="B695" s="551"/>
      <c r="C695" s="551"/>
      <c r="D695" s="551"/>
      <c r="E695" s="551"/>
      <c r="F695" s="551"/>
      <c r="G695" s="551"/>
      <c r="H695" s="551"/>
      <c r="I695" s="551"/>
      <c r="J695" s="551"/>
      <c r="K695" s="551"/>
      <c r="L695" s="551"/>
      <c r="M695" s="551"/>
      <c r="N695" s="551"/>
      <c r="O695" s="553"/>
    </row>
    <row r="696">
      <c r="A696" s="550"/>
      <c r="B696" s="551"/>
      <c r="C696" s="551"/>
      <c r="D696" s="551"/>
      <c r="E696" s="551"/>
      <c r="F696" s="551"/>
      <c r="G696" s="551"/>
      <c r="H696" s="551"/>
      <c r="I696" s="551"/>
      <c r="J696" s="551"/>
      <c r="K696" s="551"/>
      <c r="L696" s="551"/>
      <c r="M696" s="551"/>
      <c r="N696" s="551"/>
      <c r="O696" s="553"/>
    </row>
    <row r="697">
      <c r="A697" s="550"/>
      <c r="B697" s="551"/>
      <c r="C697" s="551"/>
      <c r="D697" s="551"/>
      <c r="E697" s="551"/>
      <c r="F697" s="551"/>
      <c r="G697" s="551"/>
      <c r="H697" s="551"/>
      <c r="I697" s="551"/>
      <c r="J697" s="551"/>
      <c r="K697" s="551"/>
      <c r="L697" s="551"/>
      <c r="M697" s="551"/>
      <c r="N697" s="551"/>
      <c r="O697" s="553"/>
    </row>
    <row r="698">
      <c r="A698" s="550"/>
      <c r="B698" s="551"/>
      <c r="C698" s="551"/>
      <c r="D698" s="551"/>
      <c r="E698" s="551"/>
      <c r="F698" s="551"/>
      <c r="G698" s="551"/>
      <c r="H698" s="551"/>
      <c r="I698" s="551"/>
      <c r="J698" s="551"/>
      <c r="K698" s="551"/>
      <c r="L698" s="551"/>
      <c r="M698" s="551"/>
      <c r="N698" s="551"/>
      <c r="O698" s="553"/>
    </row>
    <row r="699">
      <c r="A699" s="550"/>
      <c r="B699" s="551"/>
      <c r="C699" s="551"/>
      <c r="D699" s="551"/>
      <c r="E699" s="551"/>
      <c r="F699" s="551"/>
      <c r="G699" s="551"/>
      <c r="H699" s="551"/>
      <c r="I699" s="551"/>
      <c r="J699" s="551"/>
      <c r="K699" s="551"/>
      <c r="L699" s="551"/>
      <c r="M699" s="551"/>
      <c r="N699" s="551"/>
      <c r="O699" s="553"/>
    </row>
    <row r="700">
      <c r="A700" s="550"/>
      <c r="B700" s="551"/>
      <c r="C700" s="551"/>
      <c r="D700" s="551"/>
      <c r="E700" s="551"/>
      <c r="F700" s="551"/>
      <c r="G700" s="551"/>
      <c r="H700" s="551"/>
      <c r="I700" s="551"/>
      <c r="J700" s="551"/>
      <c r="K700" s="551"/>
      <c r="L700" s="551"/>
      <c r="M700" s="551"/>
      <c r="N700" s="551"/>
      <c r="O700" s="553"/>
    </row>
    <row r="701">
      <c r="A701" s="550"/>
      <c r="B701" s="551"/>
      <c r="C701" s="551"/>
      <c r="D701" s="551"/>
      <c r="E701" s="551"/>
      <c r="F701" s="551"/>
      <c r="G701" s="551"/>
      <c r="H701" s="551"/>
      <c r="I701" s="551"/>
      <c r="J701" s="551"/>
      <c r="K701" s="551"/>
      <c r="L701" s="551"/>
      <c r="M701" s="551"/>
      <c r="N701" s="551"/>
      <c r="O701" s="553"/>
    </row>
    <row r="702">
      <c r="A702" s="550"/>
      <c r="B702" s="551"/>
      <c r="C702" s="551"/>
      <c r="D702" s="551"/>
      <c r="E702" s="551"/>
      <c r="F702" s="551"/>
      <c r="G702" s="551"/>
      <c r="H702" s="551"/>
      <c r="I702" s="551"/>
      <c r="J702" s="551"/>
      <c r="K702" s="551"/>
      <c r="L702" s="551"/>
      <c r="M702" s="551"/>
      <c r="N702" s="551"/>
      <c r="O702" s="553"/>
    </row>
    <row r="703">
      <c r="A703" s="550"/>
      <c r="B703" s="551"/>
      <c r="C703" s="551"/>
      <c r="D703" s="551"/>
      <c r="E703" s="551"/>
      <c r="F703" s="551"/>
      <c r="G703" s="551"/>
      <c r="H703" s="551"/>
      <c r="I703" s="551"/>
      <c r="J703" s="551"/>
      <c r="K703" s="551"/>
      <c r="L703" s="551"/>
      <c r="M703" s="551"/>
      <c r="N703" s="551"/>
      <c r="O703" s="553"/>
    </row>
    <row r="704">
      <c r="A704" s="550"/>
      <c r="B704" s="551"/>
      <c r="C704" s="551"/>
      <c r="D704" s="551"/>
      <c r="E704" s="551"/>
      <c r="F704" s="551"/>
      <c r="G704" s="551"/>
      <c r="H704" s="551"/>
      <c r="I704" s="551"/>
      <c r="J704" s="551"/>
      <c r="K704" s="551"/>
      <c r="L704" s="551"/>
      <c r="M704" s="551"/>
      <c r="N704" s="551"/>
      <c r="O704" s="553"/>
    </row>
    <row r="705">
      <c r="A705" s="550"/>
      <c r="B705" s="551"/>
      <c r="C705" s="551"/>
      <c r="D705" s="551"/>
      <c r="E705" s="551"/>
      <c r="F705" s="551"/>
      <c r="G705" s="551"/>
      <c r="H705" s="551"/>
      <c r="I705" s="551"/>
      <c r="J705" s="551"/>
      <c r="K705" s="551"/>
      <c r="L705" s="551"/>
      <c r="M705" s="551"/>
      <c r="N705" s="551"/>
      <c r="O705" s="553"/>
    </row>
    <row r="706">
      <c r="A706" s="550"/>
      <c r="B706" s="551"/>
      <c r="C706" s="551"/>
      <c r="D706" s="551"/>
      <c r="E706" s="551"/>
      <c r="F706" s="551"/>
      <c r="G706" s="551"/>
      <c r="H706" s="551"/>
      <c r="I706" s="551"/>
      <c r="J706" s="551"/>
      <c r="K706" s="551"/>
      <c r="L706" s="551"/>
      <c r="M706" s="551"/>
      <c r="N706" s="551"/>
      <c r="O706" s="553"/>
    </row>
    <row r="707">
      <c r="A707" s="550"/>
      <c r="B707" s="551"/>
      <c r="C707" s="551"/>
      <c r="D707" s="551"/>
      <c r="E707" s="551"/>
      <c r="F707" s="551"/>
      <c r="G707" s="551"/>
      <c r="H707" s="551"/>
      <c r="I707" s="551"/>
      <c r="J707" s="551"/>
      <c r="K707" s="551"/>
      <c r="L707" s="551"/>
      <c r="M707" s="551"/>
      <c r="N707" s="551"/>
      <c r="O707" s="553"/>
    </row>
    <row r="708">
      <c r="A708" s="550"/>
      <c r="B708" s="551"/>
      <c r="C708" s="551"/>
      <c r="D708" s="551"/>
      <c r="E708" s="551"/>
      <c r="F708" s="551"/>
      <c r="G708" s="551"/>
      <c r="H708" s="551"/>
      <c r="I708" s="551"/>
      <c r="J708" s="551"/>
      <c r="K708" s="551"/>
      <c r="L708" s="551"/>
      <c r="M708" s="551"/>
      <c r="N708" s="551"/>
      <c r="O708" s="553"/>
    </row>
    <row r="709">
      <c r="A709" s="550"/>
      <c r="B709" s="551"/>
      <c r="C709" s="551"/>
      <c r="D709" s="551"/>
      <c r="E709" s="551"/>
      <c r="F709" s="551"/>
      <c r="G709" s="551"/>
      <c r="H709" s="551"/>
      <c r="I709" s="551"/>
      <c r="J709" s="551"/>
      <c r="K709" s="551"/>
      <c r="L709" s="551"/>
      <c r="M709" s="551"/>
      <c r="N709" s="551"/>
      <c r="O709" s="553"/>
    </row>
    <row r="710">
      <c r="A710" s="550"/>
      <c r="B710" s="551"/>
      <c r="C710" s="551"/>
      <c r="D710" s="551"/>
      <c r="E710" s="551"/>
      <c r="F710" s="551"/>
      <c r="G710" s="551"/>
      <c r="H710" s="551"/>
      <c r="I710" s="551"/>
      <c r="J710" s="551"/>
      <c r="K710" s="551"/>
      <c r="L710" s="551"/>
      <c r="M710" s="551"/>
      <c r="N710" s="551"/>
      <c r="O710" s="553"/>
    </row>
    <row r="711">
      <c r="A711" s="550"/>
      <c r="B711" s="551"/>
      <c r="C711" s="551"/>
      <c r="D711" s="551"/>
      <c r="E711" s="551"/>
      <c r="F711" s="551"/>
      <c r="G711" s="551"/>
      <c r="H711" s="551"/>
      <c r="I711" s="551"/>
      <c r="J711" s="551"/>
      <c r="K711" s="551"/>
      <c r="L711" s="551"/>
      <c r="M711" s="551"/>
      <c r="N711" s="551"/>
      <c r="O711" s="553"/>
    </row>
    <row r="712">
      <c r="A712" s="550"/>
      <c r="B712" s="551"/>
      <c r="C712" s="551"/>
      <c r="D712" s="551"/>
      <c r="E712" s="551"/>
      <c r="F712" s="551"/>
      <c r="G712" s="551"/>
      <c r="H712" s="551"/>
      <c r="I712" s="551"/>
      <c r="J712" s="551"/>
      <c r="K712" s="551"/>
      <c r="L712" s="551"/>
      <c r="M712" s="551"/>
      <c r="N712" s="551"/>
      <c r="O712" s="553"/>
    </row>
    <row r="713">
      <c r="A713" s="550"/>
      <c r="B713" s="551"/>
      <c r="C713" s="551"/>
      <c r="D713" s="551"/>
      <c r="E713" s="551"/>
      <c r="F713" s="551"/>
      <c r="G713" s="551"/>
      <c r="H713" s="551"/>
      <c r="I713" s="551"/>
      <c r="J713" s="551"/>
      <c r="K713" s="551"/>
      <c r="L713" s="551"/>
      <c r="M713" s="551"/>
      <c r="N713" s="551"/>
      <c r="O713" s="553"/>
    </row>
    <row r="714">
      <c r="A714" s="550"/>
      <c r="B714" s="551"/>
      <c r="C714" s="551"/>
      <c r="D714" s="551"/>
      <c r="E714" s="551"/>
      <c r="F714" s="551"/>
      <c r="G714" s="551"/>
      <c r="H714" s="551"/>
      <c r="I714" s="551"/>
      <c r="J714" s="551"/>
      <c r="K714" s="551"/>
      <c r="L714" s="551"/>
      <c r="M714" s="551"/>
      <c r="N714" s="551"/>
      <c r="O714" s="553"/>
    </row>
    <row r="715">
      <c r="A715" s="550"/>
      <c r="B715" s="551"/>
      <c r="C715" s="551"/>
      <c r="D715" s="551"/>
      <c r="E715" s="551"/>
      <c r="F715" s="551"/>
      <c r="G715" s="551"/>
      <c r="H715" s="551"/>
      <c r="I715" s="551"/>
      <c r="J715" s="551"/>
      <c r="K715" s="551"/>
      <c r="L715" s="551"/>
      <c r="M715" s="551"/>
      <c r="N715" s="551"/>
      <c r="O715" s="553"/>
    </row>
    <row r="716">
      <c r="A716" s="550"/>
      <c r="B716" s="551"/>
      <c r="C716" s="551"/>
      <c r="D716" s="551"/>
      <c r="E716" s="551"/>
      <c r="F716" s="551"/>
      <c r="G716" s="551"/>
      <c r="H716" s="551"/>
      <c r="I716" s="551"/>
      <c r="J716" s="551"/>
      <c r="K716" s="551"/>
      <c r="L716" s="551"/>
      <c r="M716" s="551"/>
      <c r="N716" s="551"/>
      <c r="O716" s="553"/>
    </row>
    <row r="717">
      <c r="A717" s="550"/>
      <c r="B717" s="551"/>
      <c r="C717" s="551"/>
      <c r="D717" s="551"/>
      <c r="E717" s="551"/>
      <c r="F717" s="551"/>
      <c r="G717" s="551"/>
      <c r="H717" s="551"/>
      <c r="I717" s="551"/>
      <c r="J717" s="551"/>
      <c r="K717" s="551"/>
      <c r="L717" s="551"/>
      <c r="M717" s="551"/>
      <c r="N717" s="551"/>
      <c r="O717" s="553"/>
    </row>
    <row r="718">
      <c r="A718" s="550"/>
      <c r="B718" s="551"/>
      <c r="C718" s="551"/>
      <c r="D718" s="551"/>
      <c r="E718" s="551"/>
      <c r="F718" s="551"/>
      <c r="G718" s="551"/>
      <c r="H718" s="551"/>
      <c r="I718" s="551"/>
      <c r="J718" s="551"/>
      <c r="K718" s="551"/>
      <c r="L718" s="551"/>
      <c r="M718" s="551"/>
      <c r="N718" s="551"/>
      <c r="O718" s="553"/>
    </row>
    <row r="719">
      <c r="A719" s="550"/>
      <c r="B719" s="551"/>
      <c r="C719" s="551"/>
      <c r="D719" s="551"/>
      <c r="E719" s="551"/>
      <c r="F719" s="551"/>
      <c r="G719" s="551"/>
      <c r="H719" s="551"/>
      <c r="I719" s="551"/>
      <c r="J719" s="551"/>
      <c r="K719" s="551"/>
      <c r="L719" s="551"/>
      <c r="M719" s="551"/>
      <c r="N719" s="551"/>
      <c r="O719" s="553"/>
    </row>
    <row r="720">
      <c r="A720" s="550"/>
      <c r="B720" s="551"/>
      <c r="C720" s="551"/>
      <c r="D720" s="551"/>
      <c r="E720" s="551"/>
      <c r="F720" s="551"/>
      <c r="G720" s="551"/>
      <c r="H720" s="551"/>
      <c r="I720" s="551"/>
      <c r="J720" s="551"/>
      <c r="K720" s="551"/>
      <c r="L720" s="551"/>
      <c r="M720" s="551"/>
      <c r="N720" s="551"/>
      <c r="O720" s="553"/>
    </row>
    <row r="721">
      <c r="A721" s="550"/>
      <c r="B721" s="551"/>
      <c r="C721" s="551"/>
      <c r="D721" s="551"/>
      <c r="E721" s="551"/>
      <c r="F721" s="551"/>
      <c r="G721" s="551"/>
      <c r="H721" s="551"/>
      <c r="I721" s="551"/>
      <c r="J721" s="551"/>
      <c r="K721" s="551"/>
      <c r="L721" s="551"/>
      <c r="M721" s="551"/>
      <c r="N721" s="551"/>
      <c r="O721" s="553"/>
    </row>
    <row r="722">
      <c r="A722" s="550"/>
      <c r="B722" s="551"/>
      <c r="C722" s="551"/>
      <c r="D722" s="551"/>
      <c r="E722" s="551"/>
      <c r="F722" s="551"/>
      <c r="G722" s="551"/>
      <c r="H722" s="551"/>
      <c r="I722" s="551"/>
      <c r="J722" s="551"/>
      <c r="K722" s="551"/>
      <c r="L722" s="551"/>
      <c r="M722" s="551"/>
      <c r="N722" s="551"/>
      <c r="O722" s="553"/>
    </row>
    <row r="723">
      <c r="A723" s="550"/>
      <c r="B723" s="551"/>
      <c r="C723" s="551"/>
      <c r="D723" s="551"/>
      <c r="E723" s="551"/>
      <c r="F723" s="551"/>
      <c r="G723" s="551"/>
      <c r="H723" s="551"/>
      <c r="I723" s="551"/>
      <c r="J723" s="551"/>
      <c r="K723" s="551"/>
      <c r="L723" s="551"/>
      <c r="M723" s="551"/>
      <c r="N723" s="551"/>
      <c r="O723" s="553"/>
    </row>
    <row r="724">
      <c r="A724" s="550"/>
      <c r="B724" s="551"/>
      <c r="C724" s="551"/>
      <c r="D724" s="551"/>
      <c r="E724" s="551"/>
      <c r="F724" s="551"/>
      <c r="G724" s="551"/>
      <c r="H724" s="551"/>
      <c r="I724" s="551"/>
      <c r="J724" s="551"/>
      <c r="K724" s="551"/>
      <c r="L724" s="551"/>
      <c r="M724" s="551"/>
      <c r="N724" s="551"/>
      <c r="O724" s="553"/>
    </row>
    <row r="725">
      <c r="A725" s="550"/>
      <c r="B725" s="551"/>
      <c r="C725" s="551"/>
      <c r="D725" s="551"/>
      <c r="E725" s="551"/>
      <c r="F725" s="551"/>
      <c r="G725" s="551"/>
      <c r="H725" s="551"/>
      <c r="I725" s="551"/>
      <c r="J725" s="551"/>
      <c r="K725" s="551"/>
      <c r="L725" s="551"/>
      <c r="M725" s="551"/>
      <c r="N725" s="551"/>
      <c r="O725" s="553"/>
    </row>
    <row r="726">
      <c r="A726" s="550"/>
      <c r="B726" s="551"/>
      <c r="C726" s="551"/>
      <c r="D726" s="551"/>
      <c r="E726" s="551"/>
      <c r="F726" s="551"/>
      <c r="G726" s="551"/>
      <c r="H726" s="551"/>
      <c r="I726" s="551"/>
      <c r="J726" s="551"/>
      <c r="K726" s="551"/>
      <c r="L726" s="551"/>
      <c r="M726" s="551"/>
      <c r="N726" s="551"/>
      <c r="O726" s="553"/>
    </row>
    <row r="727">
      <c r="A727" s="550"/>
      <c r="B727" s="551"/>
      <c r="C727" s="551"/>
      <c r="D727" s="551"/>
      <c r="E727" s="551"/>
      <c r="F727" s="551"/>
      <c r="G727" s="551"/>
      <c r="H727" s="551"/>
      <c r="I727" s="551"/>
      <c r="J727" s="551"/>
      <c r="K727" s="551"/>
      <c r="L727" s="551"/>
      <c r="M727" s="551"/>
      <c r="N727" s="551"/>
      <c r="O727" s="553"/>
    </row>
    <row r="728">
      <c r="A728" s="550"/>
      <c r="B728" s="551"/>
      <c r="C728" s="551"/>
      <c r="D728" s="551"/>
      <c r="E728" s="551"/>
      <c r="F728" s="551"/>
      <c r="G728" s="551"/>
      <c r="H728" s="551"/>
      <c r="I728" s="551"/>
      <c r="J728" s="551"/>
      <c r="K728" s="551"/>
      <c r="L728" s="551"/>
      <c r="M728" s="551"/>
      <c r="N728" s="551"/>
      <c r="O728" s="553"/>
    </row>
    <row r="729">
      <c r="A729" s="550"/>
      <c r="B729" s="551"/>
      <c r="C729" s="551"/>
      <c r="D729" s="551"/>
      <c r="E729" s="551"/>
      <c r="F729" s="551"/>
      <c r="G729" s="551"/>
      <c r="H729" s="551"/>
      <c r="I729" s="551"/>
      <c r="J729" s="551"/>
      <c r="K729" s="551"/>
      <c r="L729" s="551"/>
      <c r="M729" s="551"/>
      <c r="N729" s="551"/>
      <c r="O729" s="553"/>
    </row>
    <row r="730">
      <c r="A730" s="550"/>
      <c r="B730" s="551"/>
      <c r="C730" s="551"/>
      <c r="D730" s="551"/>
      <c r="E730" s="551"/>
      <c r="F730" s="551"/>
      <c r="G730" s="551"/>
      <c r="H730" s="551"/>
      <c r="I730" s="551"/>
      <c r="J730" s="551"/>
      <c r="K730" s="551"/>
      <c r="L730" s="551"/>
      <c r="M730" s="551"/>
      <c r="N730" s="551"/>
      <c r="O730" s="553"/>
    </row>
    <row r="731">
      <c r="A731" s="550"/>
      <c r="B731" s="551"/>
      <c r="C731" s="551"/>
      <c r="D731" s="551"/>
      <c r="E731" s="551"/>
      <c r="F731" s="551"/>
      <c r="G731" s="551"/>
      <c r="H731" s="551"/>
      <c r="I731" s="551"/>
      <c r="J731" s="551"/>
      <c r="K731" s="551"/>
      <c r="L731" s="551"/>
      <c r="M731" s="551"/>
      <c r="N731" s="551"/>
      <c r="O731" s="553"/>
    </row>
    <row r="732">
      <c r="A732" s="550"/>
      <c r="B732" s="551"/>
      <c r="C732" s="551"/>
      <c r="D732" s="551"/>
      <c r="E732" s="551"/>
      <c r="F732" s="551"/>
      <c r="G732" s="551"/>
      <c r="H732" s="551"/>
      <c r="I732" s="551"/>
      <c r="J732" s="551"/>
      <c r="K732" s="551"/>
      <c r="L732" s="551"/>
      <c r="M732" s="551"/>
      <c r="N732" s="551"/>
      <c r="O732" s="553"/>
    </row>
    <row r="733">
      <c r="A733" s="550"/>
      <c r="B733" s="551"/>
      <c r="C733" s="551"/>
      <c r="D733" s="551"/>
      <c r="E733" s="551"/>
      <c r="F733" s="551"/>
      <c r="G733" s="551"/>
      <c r="H733" s="551"/>
      <c r="I733" s="551"/>
      <c r="J733" s="551"/>
      <c r="K733" s="551"/>
      <c r="L733" s="551"/>
      <c r="M733" s="551"/>
      <c r="N733" s="551"/>
      <c r="O733" s="553"/>
    </row>
    <row r="734">
      <c r="A734" s="550"/>
      <c r="B734" s="551"/>
      <c r="C734" s="551"/>
      <c r="D734" s="551"/>
      <c r="E734" s="551"/>
      <c r="F734" s="551"/>
      <c r="G734" s="551"/>
      <c r="H734" s="551"/>
      <c r="I734" s="551"/>
      <c r="J734" s="551"/>
      <c r="K734" s="551"/>
      <c r="L734" s="551"/>
      <c r="M734" s="551"/>
      <c r="N734" s="551"/>
      <c r="O734" s="553"/>
    </row>
    <row r="735">
      <c r="A735" s="550"/>
      <c r="B735" s="551"/>
      <c r="C735" s="551"/>
      <c r="D735" s="551"/>
      <c r="E735" s="551"/>
      <c r="F735" s="551"/>
      <c r="G735" s="551"/>
      <c r="H735" s="551"/>
      <c r="I735" s="551"/>
      <c r="J735" s="551"/>
      <c r="K735" s="551"/>
      <c r="L735" s="551"/>
      <c r="M735" s="551"/>
      <c r="N735" s="551"/>
      <c r="O735" s="553"/>
    </row>
    <row r="736">
      <c r="A736" s="550"/>
      <c r="B736" s="551"/>
      <c r="C736" s="551"/>
      <c r="D736" s="551"/>
      <c r="E736" s="551"/>
      <c r="F736" s="551"/>
      <c r="G736" s="551"/>
      <c r="H736" s="551"/>
      <c r="I736" s="551"/>
      <c r="J736" s="551"/>
      <c r="K736" s="551"/>
      <c r="L736" s="551"/>
      <c r="M736" s="551"/>
      <c r="N736" s="551"/>
      <c r="O736" s="553"/>
    </row>
    <row r="737">
      <c r="A737" s="550"/>
      <c r="B737" s="551"/>
      <c r="C737" s="551"/>
      <c r="D737" s="551"/>
      <c r="E737" s="551"/>
      <c r="F737" s="551"/>
      <c r="G737" s="551"/>
      <c r="H737" s="551"/>
      <c r="I737" s="551"/>
      <c r="J737" s="551"/>
      <c r="K737" s="551"/>
      <c r="L737" s="551"/>
      <c r="M737" s="551"/>
      <c r="N737" s="551"/>
      <c r="O737" s="553"/>
    </row>
    <row r="738">
      <c r="A738" s="550"/>
      <c r="B738" s="551"/>
      <c r="C738" s="551"/>
      <c r="D738" s="551"/>
      <c r="E738" s="551"/>
      <c r="F738" s="551"/>
      <c r="G738" s="551"/>
      <c r="H738" s="551"/>
      <c r="I738" s="551"/>
      <c r="J738" s="551"/>
      <c r="K738" s="551"/>
      <c r="L738" s="551"/>
      <c r="M738" s="551"/>
      <c r="N738" s="551"/>
      <c r="O738" s="553"/>
    </row>
    <row r="739">
      <c r="A739" s="550"/>
      <c r="B739" s="551"/>
      <c r="C739" s="551"/>
      <c r="D739" s="551"/>
      <c r="E739" s="551"/>
      <c r="F739" s="551"/>
      <c r="G739" s="551"/>
      <c r="H739" s="551"/>
      <c r="I739" s="551"/>
      <c r="J739" s="551"/>
      <c r="K739" s="551"/>
      <c r="L739" s="551"/>
      <c r="M739" s="551"/>
      <c r="N739" s="551"/>
      <c r="O739" s="553"/>
    </row>
    <row r="740">
      <c r="A740" s="550"/>
      <c r="B740" s="551"/>
      <c r="C740" s="551"/>
      <c r="D740" s="551"/>
      <c r="E740" s="551"/>
      <c r="F740" s="551"/>
      <c r="G740" s="551"/>
      <c r="H740" s="551"/>
      <c r="I740" s="551"/>
      <c r="J740" s="551"/>
      <c r="K740" s="551"/>
      <c r="L740" s="551"/>
      <c r="M740" s="551"/>
      <c r="N740" s="551"/>
      <c r="O740" s="553"/>
    </row>
    <row r="741">
      <c r="A741" s="550"/>
      <c r="B741" s="551"/>
      <c r="C741" s="551"/>
      <c r="D741" s="551"/>
      <c r="E741" s="551"/>
      <c r="F741" s="551"/>
      <c r="G741" s="551"/>
      <c r="H741" s="551"/>
      <c r="I741" s="551"/>
      <c r="J741" s="551"/>
      <c r="K741" s="551"/>
      <c r="L741" s="551"/>
      <c r="M741" s="551"/>
      <c r="N741" s="551"/>
      <c r="O741" s="553"/>
    </row>
    <row r="742">
      <c r="A742" s="550"/>
      <c r="B742" s="551"/>
      <c r="C742" s="551"/>
      <c r="D742" s="551"/>
      <c r="E742" s="551"/>
      <c r="F742" s="551"/>
      <c r="G742" s="551"/>
      <c r="H742" s="551"/>
      <c r="I742" s="551"/>
      <c r="J742" s="551"/>
      <c r="K742" s="551"/>
      <c r="L742" s="551"/>
      <c r="M742" s="551"/>
      <c r="N742" s="551"/>
      <c r="O742" s="553"/>
    </row>
    <row r="743">
      <c r="A743" s="550"/>
      <c r="B743" s="551"/>
      <c r="C743" s="551"/>
      <c r="D743" s="551"/>
      <c r="E743" s="551"/>
      <c r="F743" s="551"/>
      <c r="G743" s="551"/>
      <c r="H743" s="551"/>
      <c r="I743" s="551"/>
      <c r="J743" s="551"/>
      <c r="K743" s="551"/>
      <c r="L743" s="551"/>
      <c r="M743" s="551"/>
      <c r="N743" s="551"/>
      <c r="O743" s="553"/>
    </row>
    <row r="744">
      <c r="A744" s="550"/>
      <c r="B744" s="551"/>
      <c r="C744" s="551"/>
      <c r="D744" s="551"/>
      <c r="E744" s="551"/>
      <c r="F744" s="551"/>
      <c r="G744" s="551"/>
      <c r="H744" s="551"/>
      <c r="I744" s="551"/>
      <c r="J744" s="551"/>
      <c r="K744" s="551"/>
      <c r="L744" s="551"/>
      <c r="M744" s="551"/>
      <c r="N744" s="551"/>
      <c r="O744" s="553"/>
    </row>
    <row r="745">
      <c r="A745" s="550"/>
      <c r="B745" s="551"/>
      <c r="C745" s="551"/>
      <c r="D745" s="551"/>
      <c r="E745" s="551"/>
      <c r="F745" s="551"/>
      <c r="G745" s="551"/>
      <c r="H745" s="551"/>
      <c r="I745" s="551"/>
      <c r="J745" s="551"/>
      <c r="K745" s="551"/>
      <c r="L745" s="551"/>
      <c r="M745" s="551"/>
      <c r="N745" s="551"/>
      <c r="O745" s="553"/>
    </row>
    <row r="746">
      <c r="A746" s="550"/>
      <c r="B746" s="551"/>
      <c r="C746" s="551"/>
      <c r="D746" s="551"/>
      <c r="E746" s="551"/>
      <c r="F746" s="551"/>
      <c r="G746" s="551"/>
      <c r="H746" s="551"/>
      <c r="I746" s="551"/>
      <c r="J746" s="551"/>
      <c r="K746" s="551"/>
      <c r="L746" s="551"/>
      <c r="M746" s="551"/>
      <c r="N746" s="551"/>
      <c r="O746" s="553"/>
    </row>
    <row r="747">
      <c r="A747" s="550"/>
      <c r="B747" s="551"/>
      <c r="C747" s="551"/>
      <c r="D747" s="551"/>
      <c r="E747" s="551"/>
      <c r="F747" s="551"/>
      <c r="G747" s="551"/>
      <c r="H747" s="551"/>
      <c r="I747" s="551"/>
      <c r="J747" s="551"/>
      <c r="K747" s="551"/>
      <c r="L747" s="551"/>
      <c r="M747" s="551"/>
      <c r="N747" s="551"/>
      <c r="O747" s="553"/>
    </row>
    <row r="748">
      <c r="A748" s="550"/>
      <c r="B748" s="551"/>
      <c r="C748" s="551"/>
      <c r="D748" s="551"/>
      <c r="E748" s="551"/>
      <c r="F748" s="551"/>
      <c r="G748" s="551"/>
      <c r="H748" s="551"/>
      <c r="I748" s="551"/>
      <c r="J748" s="551"/>
      <c r="K748" s="551"/>
      <c r="L748" s="551"/>
      <c r="M748" s="551"/>
      <c r="N748" s="551"/>
      <c r="O748" s="553"/>
    </row>
    <row r="749">
      <c r="A749" s="550"/>
      <c r="B749" s="551"/>
      <c r="C749" s="551"/>
      <c r="D749" s="551"/>
      <c r="E749" s="551"/>
      <c r="F749" s="551"/>
      <c r="G749" s="551"/>
      <c r="H749" s="551"/>
      <c r="I749" s="551"/>
      <c r="J749" s="551"/>
      <c r="K749" s="551"/>
      <c r="L749" s="551"/>
      <c r="M749" s="551"/>
      <c r="N749" s="551"/>
      <c r="O749" s="553"/>
    </row>
    <row r="750">
      <c r="A750" s="550"/>
      <c r="B750" s="551"/>
      <c r="C750" s="551"/>
      <c r="D750" s="551"/>
      <c r="E750" s="551"/>
      <c r="F750" s="551"/>
      <c r="G750" s="551"/>
      <c r="H750" s="551"/>
      <c r="I750" s="551"/>
      <c r="J750" s="551"/>
      <c r="K750" s="551"/>
      <c r="L750" s="551"/>
      <c r="M750" s="551"/>
      <c r="N750" s="551"/>
      <c r="O750" s="553"/>
    </row>
    <row r="751">
      <c r="A751" s="550"/>
      <c r="B751" s="551"/>
      <c r="C751" s="551"/>
      <c r="D751" s="551"/>
      <c r="E751" s="551"/>
      <c r="F751" s="551"/>
      <c r="G751" s="551"/>
      <c r="H751" s="551"/>
      <c r="I751" s="551"/>
      <c r="J751" s="551"/>
      <c r="K751" s="551"/>
      <c r="L751" s="551"/>
      <c r="M751" s="551"/>
      <c r="N751" s="551"/>
      <c r="O751" s="553"/>
    </row>
    <row r="752">
      <c r="A752" s="550"/>
      <c r="B752" s="551"/>
      <c r="C752" s="551"/>
      <c r="D752" s="551"/>
      <c r="E752" s="551"/>
      <c r="F752" s="551"/>
      <c r="G752" s="551"/>
      <c r="H752" s="551"/>
      <c r="I752" s="551"/>
      <c r="J752" s="551"/>
      <c r="K752" s="551"/>
      <c r="L752" s="551"/>
      <c r="M752" s="551"/>
      <c r="N752" s="551"/>
      <c r="O752" s="553"/>
    </row>
    <row r="753">
      <c r="A753" s="550"/>
      <c r="B753" s="551"/>
      <c r="C753" s="551"/>
      <c r="D753" s="551"/>
      <c r="E753" s="551"/>
      <c r="F753" s="551"/>
      <c r="G753" s="551"/>
      <c r="H753" s="551"/>
      <c r="I753" s="551"/>
      <c r="J753" s="551"/>
      <c r="K753" s="551"/>
      <c r="L753" s="551"/>
      <c r="M753" s="551"/>
      <c r="N753" s="551"/>
      <c r="O753" s="553"/>
    </row>
    <row r="754">
      <c r="A754" s="550"/>
      <c r="B754" s="551"/>
      <c r="C754" s="551"/>
      <c r="D754" s="551"/>
      <c r="E754" s="551"/>
      <c r="F754" s="551"/>
      <c r="G754" s="551"/>
      <c r="H754" s="551"/>
      <c r="I754" s="551"/>
      <c r="J754" s="551"/>
      <c r="K754" s="551"/>
      <c r="L754" s="551"/>
      <c r="M754" s="551"/>
      <c r="N754" s="551"/>
      <c r="O754" s="553"/>
    </row>
    <row r="755">
      <c r="A755" s="550"/>
      <c r="B755" s="551"/>
      <c r="C755" s="551"/>
      <c r="D755" s="551"/>
      <c r="E755" s="551"/>
      <c r="F755" s="551"/>
      <c r="G755" s="551"/>
      <c r="H755" s="551"/>
      <c r="I755" s="551"/>
      <c r="J755" s="551"/>
      <c r="K755" s="551"/>
      <c r="L755" s="551"/>
      <c r="M755" s="551"/>
      <c r="N755" s="551"/>
      <c r="O755" s="553"/>
    </row>
    <row r="756">
      <c r="A756" s="550"/>
      <c r="B756" s="551"/>
      <c r="C756" s="551"/>
      <c r="D756" s="551"/>
      <c r="E756" s="551"/>
      <c r="F756" s="551"/>
      <c r="G756" s="551"/>
      <c r="H756" s="551"/>
      <c r="I756" s="551"/>
      <c r="J756" s="551"/>
      <c r="K756" s="551"/>
      <c r="L756" s="551"/>
      <c r="M756" s="551"/>
      <c r="N756" s="551"/>
      <c r="O756" s="553"/>
    </row>
    <row r="757">
      <c r="A757" s="550"/>
      <c r="B757" s="551"/>
      <c r="C757" s="551"/>
      <c r="D757" s="551"/>
      <c r="E757" s="551"/>
      <c r="F757" s="551"/>
      <c r="G757" s="551"/>
      <c r="H757" s="551"/>
      <c r="I757" s="551"/>
      <c r="J757" s="551"/>
      <c r="K757" s="551"/>
      <c r="L757" s="551"/>
      <c r="M757" s="551"/>
      <c r="N757" s="551"/>
      <c r="O757" s="553"/>
    </row>
    <row r="758">
      <c r="A758" s="550"/>
      <c r="B758" s="551"/>
      <c r="C758" s="551"/>
      <c r="D758" s="551"/>
      <c r="E758" s="551"/>
      <c r="F758" s="551"/>
      <c r="G758" s="551"/>
      <c r="H758" s="551"/>
      <c r="I758" s="551"/>
      <c r="J758" s="551"/>
      <c r="K758" s="551"/>
      <c r="L758" s="551"/>
      <c r="M758" s="551"/>
      <c r="N758" s="551"/>
      <c r="O758" s="553"/>
    </row>
    <row r="759">
      <c r="A759" s="550"/>
      <c r="B759" s="551"/>
      <c r="C759" s="551"/>
      <c r="D759" s="551"/>
      <c r="E759" s="551"/>
      <c r="F759" s="551"/>
      <c r="G759" s="551"/>
      <c r="H759" s="551"/>
      <c r="I759" s="551"/>
      <c r="J759" s="551"/>
      <c r="K759" s="551"/>
      <c r="L759" s="551"/>
      <c r="M759" s="551"/>
      <c r="N759" s="551"/>
      <c r="O759" s="553"/>
    </row>
    <row r="760">
      <c r="A760" s="550"/>
      <c r="B760" s="551"/>
      <c r="C760" s="551"/>
      <c r="D760" s="551"/>
      <c r="E760" s="551"/>
      <c r="F760" s="551"/>
      <c r="G760" s="551"/>
      <c r="H760" s="551"/>
      <c r="I760" s="551"/>
      <c r="J760" s="551"/>
      <c r="K760" s="551"/>
      <c r="L760" s="551"/>
      <c r="M760" s="551"/>
      <c r="N760" s="551"/>
      <c r="O760" s="553"/>
    </row>
    <row r="761">
      <c r="A761" s="550"/>
      <c r="B761" s="551"/>
      <c r="C761" s="551"/>
      <c r="D761" s="551"/>
      <c r="E761" s="551"/>
      <c r="F761" s="551"/>
      <c r="G761" s="551"/>
      <c r="H761" s="551"/>
      <c r="I761" s="551"/>
      <c r="J761" s="551"/>
      <c r="K761" s="551"/>
      <c r="L761" s="551"/>
      <c r="M761" s="551"/>
      <c r="N761" s="551"/>
      <c r="O761" s="553"/>
    </row>
    <row r="762">
      <c r="A762" s="550"/>
      <c r="B762" s="551"/>
      <c r="C762" s="551"/>
      <c r="D762" s="551"/>
      <c r="E762" s="551"/>
      <c r="F762" s="551"/>
      <c r="G762" s="551"/>
      <c r="H762" s="551"/>
      <c r="I762" s="551"/>
      <c r="J762" s="551"/>
      <c r="K762" s="551"/>
      <c r="L762" s="551"/>
      <c r="M762" s="551"/>
      <c r="N762" s="551"/>
      <c r="O762" s="553"/>
    </row>
    <row r="763">
      <c r="A763" s="550"/>
      <c r="B763" s="551"/>
      <c r="C763" s="551"/>
      <c r="D763" s="551"/>
      <c r="E763" s="551"/>
      <c r="F763" s="551"/>
      <c r="G763" s="551"/>
      <c r="H763" s="551"/>
      <c r="I763" s="551"/>
      <c r="J763" s="551"/>
      <c r="K763" s="551"/>
      <c r="L763" s="551"/>
      <c r="M763" s="551"/>
      <c r="N763" s="551"/>
      <c r="O763" s="553"/>
    </row>
    <row r="764">
      <c r="A764" s="550"/>
      <c r="B764" s="551"/>
      <c r="C764" s="551"/>
      <c r="D764" s="551"/>
      <c r="E764" s="551"/>
      <c r="F764" s="551"/>
      <c r="G764" s="551"/>
      <c r="H764" s="551"/>
      <c r="I764" s="551"/>
      <c r="J764" s="551"/>
      <c r="K764" s="551"/>
      <c r="L764" s="551"/>
      <c r="M764" s="551"/>
      <c r="N764" s="551"/>
      <c r="O764" s="553"/>
    </row>
    <row r="765">
      <c r="A765" s="550"/>
      <c r="B765" s="551"/>
      <c r="C765" s="551"/>
      <c r="D765" s="551"/>
      <c r="E765" s="551"/>
      <c r="F765" s="551"/>
      <c r="G765" s="551"/>
      <c r="H765" s="551"/>
      <c r="I765" s="551"/>
      <c r="J765" s="551"/>
      <c r="K765" s="551"/>
      <c r="L765" s="551"/>
      <c r="M765" s="551"/>
      <c r="N765" s="551"/>
      <c r="O765" s="553"/>
    </row>
    <row r="766">
      <c r="A766" s="550"/>
      <c r="B766" s="551"/>
      <c r="C766" s="551"/>
      <c r="D766" s="551"/>
      <c r="E766" s="551"/>
      <c r="F766" s="551"/>
      <c r="G766" s="551"/>
      <c r="H766" s="551"/>
      <c r="I766" s="551"/>
      <c r="J766" s="551"/>
      <c r="K766" s="551"/>
      <c r="L766" s="551"/>
      <c r="M766" s="551"/>
      <c r="N766" s="551"/>
      <c r="O766" s="553"/>
    </row>
    <row r="767">
      <c r="A767" s="550"/>
      <c r="B767" s="551"/>
      <c r="C767" s="551"/>
      <c r="D767" s="551"/>
      <c r="E767" s="551"/>
      <c r="F767" s="551"/>
      <c r="G767" s="551"/>
      <c r="H767" s="551"/>
      <c r="I767" s="551"/>
      <c r="J767" s="551"/>
      <c r="K767" s="551"/>
      <c r="L767" s="551"/>
      <c r="M767" s="551"/>
      <c r="N767" s="551"/>
      <c r="O767" s="553"/>
    </row>
    <row r="768">
      <c r="A768" s="550"/>
      <c r="B768" s="551"/>
      <c r="C768" s="551"/>
      <c r="D768" s="551"/>
      <c r="E768" s="551"/>
      <c r="F768" s="551"/>
      <c r="G768" s="551"/>
      <c r="H768" s="551"/>
      <c r="I768" s="551"/>
      <c r="J768" s="551"/>
      <c r="K768" s="551"/>
      <c r="L768" s="551"/>
      <c r="M768" s="551"/>
      <c r="N768" s="551"/>
      <c r="O768" s="553"/>
    </row>
    <row r="769">
      <c r="A769" s="550"/>
      <c r="B769" s="551"/>
      <c r="C769" s="551"/>
      <c r="D769" s="551"/>
      <c r="E769" s="551"/>
      <c r="F769" s="551"/>
      <c r="G769" s="551"/>
      <c r="H769" s="551"/>
      <c r="I769" s="551"/>
      <c r="J769" s="551"/>
      <c r="K769" s="551"/>
      <c r="L769" s="551"/>
      <c r="M769" s="551"/>
      <c r="N769" s="551"/>
      <c r="O769" s="553"/>
    </row>
    <row r="770">
      <c r="A770" s="550"/>
      <c r="B770" s="551"/>
      <c r="C770" s="551"/>
      <c r="D770" s="551"/>
      <c r="E770" s="551"/>
      <c r="F770" s="551"/>
      <c r="G770" s="551"/>
      <c r="H770" s="551"/>
      <c r="I770" s="551"/>
      <c r="J770" s="551"/>
      <c r="K770" s="551"/>
      <c r="L770" s="551"/>
      <c r="M770" s="551"/>
      <c r="N770" s="551"/>
      <c r="O770" s="553"/>
    </row>
    <row r="771">
      <c r="A771" s="550"/>
      <c r="B771" s="551"/>
      <c r="C771" s="551"/>
      <c r="D771" s="551"/>
      <c r="E771" s="551"/>
      <c r="F771" s="551"/>
      <c r="G771" s="551"/>
      <c r="H771" s="551"/>
      <c r="I771" s="551"/>
      <c r="J771" s="551"/>
      <c r="K771" s="551"/>
      <c r="L771" s="551"/>
      <c r="M771" s="551"/>
      <c r="N771" s="551"/>
      <c r="O771" s="553"/>
    </row>
    <row r="772">
      <c r="A772" s="550"/>
      <c r="B772" s="551"/>
      <c r="C772" s="551"/>
      <c r="D772" s="551"/>
      <c r="E772" s="551"/>
      <c r="F772" s="551"/>
      <c r="G772" s="551"/>
      <c r="H772" s="551"/>
      <c r="I772" s="551"/>
      <c r="J772" s="551"/>
      <c r="K772" s="551"/>
      <c r="L772" s="551"/>
      <c r="M772" s="551"/>
      <c r="N772" s="551"/>
      <c r="O772" s="553"/>
    </row>
    <row r="773">
      <c r="A773" s="550"/>
      <c r="B773" s="551"/>
      <c r="C773" s="551"/>
      <c r="D773" s="551"/>
      <c r="E773" s="551"/>
      <c r="F773" s="551"/>
      <c r="G773" s="551"/>
      <c r="H773" s="551"/>
      <c r="I773" s="551"/>
      <c r="J773" s="551"/>
      <c r="K773" s="551"/>
      <c r="L773" s="551"/>
      <c r="M773" s="551"/>
      <c r="N773" s="551"/>
      <c r="O773" s="553"/>
    </row>
    <row r="774">
      <c r="A774" s="550"/>
      <c r="B774" s="551"/>
      <c r="C774" s="551"/>
      <c r="D774" s="551"/>
      <c r="E774" s="551"/>
      <c r="F774" s="551"/>
      <c r="G774" s="551"/>
      <c r="H774" s="551"/>
      <c r="I774" s="551"/>
      <c r="J774" s="551"/>
      <c r="K774" s="551"/>
      <c r="L774" s="551"/>
      <c r="M774" s="551"/>
      <c r="N774" s="551"/>
      <c r="O774" s="553"/>
    </row>
    <row r="775">
      <c r="A775" s="550"/>
      <c r="B775" s="551"/>
      <c r="C775" s="551"/>
      <c r="D775" s="551"/>
      <c r="E775" s="551"/>
      <c r="F775" s="551"/>
      <c r="G775" s="551"/>
      <c r="H775" s="551"/>
      <c r="I775" s="551"/>
      <c r="J775" s="551"/>
      <c r="K775" s="551"/>
      <c r="L775" s="551"/>
      <c r="M775" s="551"/>
      <c r="N775" s="551"/>
      <c r="O775" s="553"/>
    </row>
    <row r="776">
      <c r="A776" s="550"/>
      <c r="B776" s="551"/>
      <c r="C776" s="551"/>
      <c r="D776" s="551"/>
      <c r="E776" s="551"/>
      <c r="F776" s="551"/>
      <c r="G776" s="551"/>
      <c r="H776" s="551"/>
      <c r="I776" s="551"/>
      <c r="J776" s="551"/>
      <c r="K776" s="551"/>
      <c r="L776" s="551"/>
      <c r="M776" s="551"/>
      <c r="N776" s="551"/>
      <c r="O776" s="553"/>
    </row>
    <row r="777">
      <c r="A777" s="550"/>
      <c r="B777" s="551"/>
      <c r="C777" s="551"/>
      <c r="D777" s="551"/>
      <c r="E777" s="551"/>
      <c r="F777" s="551"/>
      <c r="G777" s="551"/>
      <c r="H777" s="551"/>
      <c r="I777" s="551"/>
      <c r="J777" s="551"/>
      <c r="K777" s="551"/>
      <c r="L777" s="551"/>
      <c r="M777" s="551"/>
      <c r="N777" s="551"/>
      <c r="O777" s="553"/>
    </row>
    <row r="778">
      <c r="A778" s="550"/>
      <c r="B778" s="551"/>
      <c r="C778" s="551"/>
      <c r="D778" s="551"/>
      <c r="E778" s="551"/>
      <c r="F778" s="551"/>
      <c r="G778" s="551"/>
      <c r="H778" s="551"/>
      <c r="I778" s="551"/>
      <c r="J778" s="551"/>
      <c r="K778" s="551"/>
      <c r="L778" s="551"/>
      <c r="M778" s="551"/>
      <c r="N778" s="551"/>
      <c r="O778" s="553"/>
    </row>
    <row r="779">
      <c r="A779" s="550"/>
      <c r="B779" s="551"/>
      <c r="C779" s="551"/>
      <c r="D779" s="551"/>
      <c r="E779" s="551"/>
      <c r="F779" s="551"/>
      <c r="G779" s="551"/>
      <c r="H779" s="551"/>
      <c r="I779" s="551"/>
      <c r="J779" s="551"/>
      <c r="K779" s="551"/>
      <c r="L779" s="551"/>
      <c r="M779" s="551"/>
      <c r="N779" s="551"/>
      <c r="O779" s="553"/>
    </row>
    <row r="780">
      <c r="A780" s="550"/>
      <c r="B780" s="551"/>
      <c r="C780" s="551"/>
      <c r="D780" s="551"/>
      <c r="E780" s="551"/>
      <c r="F780" s="551"/>
      <c r="G780" s="551"/>
      <c r="H780" s="551"/>
      <c r="I780" s="551"/>
      <c r="J780" s="551"/>
      <c r="K780" s="551"/>
      <c r="L780" s="551"/>
      <c r="M780" s="551"/>
      <c r="N780" s="551"/>
      <c r="O780" s="553"/>
    </row>
    <row r="781">
      <c r="A781" s="550"/>
      <c r="B781" s="551"/>
      <c r="C781" s="551"/>
      <c r="D781" s="551"/>
      <c r="E781" s="551"/>
      <c r="F781" s="551"/>
      <c r="G781" s="551"/>
      <c r="H781" s="551"/>
      <c r="I781" s="551"/>
      <c r="J781" s="551"/>
      <c r="K781" s="551"/>
      <c r="L781" s="551"/>
      <c r="M781" s="551"/>
      <c r="N781" s="551"/>
      <c r="O781" s="553"/>
    </row>
    <row r="782">
      <c r="A782" s="550"/>
      <c r="B782" s="551"/>
      <c r="C782" s="551"/>
      <c r="D782" s="551"/>
      <c r="E782" s="551"/>
      <c r="F782" s="551"/>
      <c r="G782" s="551"/>
      <c r="H782" s="551"/>
      <c r="I782" s="551"/>
      <c r="J782" s="551"/>
      <c r="K782" s="551"/>
      <c r="L782" s="551"/>
      <c r="M782" s="551"/>
      <c r="N782" s="551"/>
      <c r="O782" s="553"/>
    </row>
    <row r="783">
      <c r="A783" s="550"/>
      <c r="B783" s="551"/>
      <c r="C783" s="551"/>
      <c r="D783" s="551"/>
      <c r="E783" s="551"/>
      <c r="F783" s="551"/>
      <c r="G783" s="551"/>
      <c r="H783" s="551"/>
      <c r="I783" s="551"/>
      <c r="J783" s="551"/>
      <c r="K783" s="551"/>
      <c r="L783" s="551"/>
      <c r="M783" s="551"/>
      <c r="N783" s="551"/>
      <c r="O783" s="553"/>
    </row>
    <row r="784">
      <c r="A784" s="550"/>
      <c r="B784" s="551"/>
      <c r="C784" s="551"/>
      <c r="D784" s="551"/>
      <c r="E784" s="551"/>
      <c r="F784" s="551"/>
      <c r="G784" s="551"/>
      <c r="H784" s="551"/>
      <c r="I784" s="551"/>
      <c r="J784" s="551"/>
      <c r="K784" s="551"/>
      <c r="L784" s="551"/>
      <c r="M784" s="551"/>
      <c r="N784" s="551"/>
      <c r="O784" s="553"/>
    </row>
    <row r="785">
      <c r="A785" s="550"/>
      <c r="B785" s="551"/>
      <c r="C785" s="551"/>
      <c r="D785" s="551"/>
      <c r="E785" s="551"/>
      <c r="F785" s="551"/>
      <c r="G785" s="551"/>
      <c r="H785" s="551"/>
      <c r="I785" s="551"/>
      <c r="J785" s="551"/>
      <c r="K785" s="551"/>
      <c r="L785" s="551"/>
      <c r="M785" s="551"/>
      <c r="N785" s="551"/>
      <c r="O785" s="553"/>
    </row>
    <row r="786">
      <c r="A786" s="550"/>
      <c r="B786" s="551"/>
      <c r="C786" s="551"/>
      <c r="D786" s="551"/>
      <c r="E786" s="551"/>
      <c r="F786" s="551"/>
      <c r="G786" s="551"/>
      <c r="H786" s="551"/>
      <c r="I786" s="551"/>
      <c r="J786" s="551"/>
      <c r="K786" s="551"/>
      <c r="L786" s="551"/>
      <c r="M786" s="551"/>
      <c r="N786" s="551"/>
      <c r="O786" s="553"/>
    </row>
    <row r="787">
      <c r="A787" s="550"/>
      <c r="B787" s="551"/>
      <c r="C787" s="551"/>
      <c r="D787" s="551"/>
      <c r="E787" s="551"/>
      <c r="F787" s="551"/>
      <c r="G787" s="551"/>
      <c r="H787" s="551"/>
      <c r="I787" s="551"/>
      <c r="J787" s="551"/>
      <c r="K787" s="551"/>
      <c r="L787" s="551"/>
      <c r="M787" s="551"/>
      <c r="N787" s="551"/>
      <c r="O787" s="553"/>
    </row>
    <row r="788">
      <c r="A788" s="550"/>
      <c r="B788" s="551"/>
      <c r="C788" s="551"/>
      <c r="D788" s="551"/>
      <c r="E788" s="551"/>
      <c r="F788" s="551"/>
      <c r="G788" s="551"/>
      <c r="H788" s="551"/>
      <c r="I788" s="551"/>
      <c r="J788" s="551"/>
      <c r="K788" s="551"/>
      <c r="L788" s="551"/>
      <c r="M788" s="551"/>
      <c r="N788" s="551"/>
      <c r="O788" s="553"/>
    </row>
    <row r="789">
      <c r="A789" s="550"/>
      <c r="B789" s="551"/>
      <c r="C789" s="551"/>
      <c r="D789" s="551"/>
      <c r="E789" s="551"/>
      <c r="F789" s="551"/>
      <c r="G789" s="551"/>
      <c r="H789" s="551"/>
      <c r="I789" s="551"/>
      <c r="J789" s="551"/>
      <c r="K789" s="551"/>
      <c r="L789" s="551"/>
      <c r="M789" s="551"/>
      <c r="N789" s="551"/>
      <c r="O789" s="553"/>
    </row>
    <row r="790">
      <c r="A790" s="550"/>
      <c r="B790" s="551"/>
      <c r="C790" s="551"/>
      <c r="D790" s="551"/>
      <c r="E790" s="551"/>
      <c r="F790" s="551"/>
      <c r="G790" s="551"/>
      <c r="H790" s="551"/>
      <c r="I790" s="551"/>
      <c r="J790" s="551"/>
      <c r="K790" s="551"/>
      <c r="L790" s="551"/>
      <c r="M790" s="551"/>
      <c r="N790" s="551"/>
      <c r="O790" s="553"/>
    </row>
    <row r="791">
      <c r="A791" s="550"/>
      <c r="B791" s="551"/>
      <c r="C791" s="551"/>
      <c r="D791" s="551"/>
      <c r="E791" s="551"/>
      <c r="F791" s="551"/>
      <c r="G791" s="551"/>
      <c r="H791" s="551"/>
      <c r="I791" s="551"/>
      <c r="J791" s="551"/>
      <c r="K791" s="551"/>
      <c r="L791" s="551"/>
      <c r="M791" s="551"/>
      <c r="N791" s="551"/>
      <c r="O791" s="553"/>
    </row>
    <row r="792">
      <c r="A792" s="550"/>
      <c r="B792" s="551"/>
      <c r="C792" s="551"/>
      <c r="D792" s="551"/>
      <c r="E792" s="551"/>
      <c r="F792" s="551"/>
      <c r="G792" s="551"/>
      <c r="H792" s="551"/>
      <c r="I792" s="551"/>
      <c r="J792" s="551"/>
      <c r="K792" s="551"/>
      <c r="L792" s="551"/>
      <c r="M792" s="551"/>
      <c r="N792" s="551"/>
      <c r="O792" s="553"/>
    </row>
    <row r="793">
      <c r="A793" s="550"/>
      <c r="B793" s="551"/>
      <c r="C793" s="551"/>
      <c r="D793" s="551"/>
      <c r="E793" s="551"/>
      <c r="F793" s="551"/>
      <c r="G793" s="551"/>
      <c r="H793" s="551"/>
      <c r="I793" s="551"/>
      <c r="J793" s="551"/>
      <c r="K793" s="551"/>
      <c r="L793" s="551"/>
      <c r="M793" s="551"/>
      <c r="N793" s="551"/>
      <c r="O793" s="553"/>
    </row>
    <row r="794">
      <c r="A794" s="550"/>
      <c r="B794" s="551"/>
      <c r="C794" s="551"/>
      <c r="D794" s="551"/>
      <c r="E794" s="551"/>
      <c r="F794" s="551"/>
      <c r="G794" s="551"/>
      <c r="H794" s="551"/>
      <c r="I794" s="551"/>
      <c r="J794" s="551"/>
      <c r="K794" s="551"/>
      <c r="L794" s="551"/>
      <c r="M794" s="551"/>
      <c r="N794" s="551"/>
      <c r="O794" s="553"/>
    </row>
    <row r="795">
      <c r="A795" s="550"/>
      <c r="B795" s="551"/>
      <c r="C795" s="551"/>
      <c r="D795" s="551"/>
      <c r="E795" s="551"/>
      <c r="F795" s="551"/>
      <c r="G795" s="551"/>
      <c r="H795" s="551"/>
      <c r="I795" s="551"/>
      <c r="J795" s="551"/>
      <c r="K795" s="551"/>
      <c r="L795" s="551"/>
      <c r="M795" s="551"/>
      <c r="N795" s="551"/>
      <c r="O795" s="553"/>
    </row>
    <row r="796">
      <c r="A796" s="550"/>
      <c r="B796" s="551"/>
      <c r="C796" s="551"/>
      <c r="D796" s="551"/>
      <c r="E796" s="551"/>
      <c r="F796" s="551"/>
      <c r="G796" s="551"/>
      <c r="H796" s="551"/>
      <c r="I796" s="551"/>
      <c r="J796" s="551"/>
      <c r="K796" s="551"/>
      <c r="L796" s="551"/>
      <c r="M796" s="551"/>
      <c r="N796" s="551"/>
      <c r="O796" s="553"/>
    </row>
    <row r="797">
      <c r="A797" s="550"/>
      <c r="B797" s="551"/>
      <c r="C797" s="551"/>
      <c r="D797" s="551"/>
      <c r="E797" s="551"/>
      <c r="F797" s="551"/>
      <c r="G797" s="551"/>
      <c r="H797" s="551"/>
      <c r="I797" s="551"/>
      <c r="J797" s="551"/>
      <c r="K797" s="551"/>
      <c r="L797" s="551"/>
      <c r="M797" s="551"/>
      <c r="N797" s="551"/>
      <c r="O797" s="553"/>
    </row>
    <row r="798">
      <c r="A798" s="550"/>
      <c r="B798" s="551"/>
      <c r="C798" s="551"/>
      <c r="D798" s="551"/>
      <c r="E798" s="551"/>
      <c r="F798" s="551"/>
      <c r="G798" s="551"/>
      <c r="H798" s="551"/>
      <c r="I798" s="551"/>
      <c r="J798" s="551"/>
      <c r="K798" s="551"/>
      <c r="L798" s="551"/>
      <c r="M798" s="551"/>
      <c r="N798" s="551"/>
      <c r="O798" s="553"/>
    </row>
    <row r="799">
      <c r="A799" s="550"/>
      <c r="B799" s="551"/>
      <c r="C799" s="551"/>
      <c r="D799" s="551"/>
      <c r="E799" s="551"/>
      <c r="F799" s="551"/>
      <c r="G799" s="551"/>
      <c r="H799" s="551"/>
      <c r="I799" s="551"/>
      <c r="J799" s="551"/>
      <c r="K799" s="551"/>
      <c r="L799" s="551"/>
      <c r="M799" s="551"/>
      <c r="N799" s="551"/>
      <c r="O799" s="553"/>
    </row>
    <row r="800">
      <c r="A800" s="550"/>
      <c r="B800" s="551"/>
      <c r="C800" s="551"/>
      <c r="D800" s="551"/>
      <c r="E800" s="551"/>
      <c r="F800" s="551"/>
      <c r="G800" s="551"/>
      <c r="H800" s="551"/>
      <c r="I800" s="551"/>
      <c r="J800" s="551"/>
      <c r="K800" s="551"/>
      <c r="L800" s="551"/>
      <c r="M800" s="551"/>
      <c r="N800" s="551"/>
      <c r="O800" s="553"/>
    </row>
    <row r="801">
      <c r="A801" s="550"/>
      <c r="B801" s="551"/>
      <c r="C801" s="551"/>
      <c r="D801" s="551"/>
      <c r="E801" s="551"/>
      <c r="F801" s="551"/>
      <c r="G801" s="551"/>
      <c r="H801" s="551"/>
      <c r="I801" s="551"/>
      <c r="J801" s="551"/>
      <c r="K801" s="551"/>
      <c r="L801" s="551"/>
      <c r="M801" s="551"/>
      <c r="N801" s="551"/>
      <c r="O801" s="553"/>
    </row>
    <row r="802">
      <c r="A802" s="550"/>
      <c r="B802" s="551"/>
      <c r="C802" s="551"/>
      <c r="D802" s="551"/>
      <c r="E802" s="551"/>
      <c r="F802" s="551"/>
      <c r="G802" s="551"/>
      <c r="H802" s="551"/>
      <c r="I802" s="551"/>
      <c r="J802" s="551"/>
      <c r="K802" s="551"/>
      <c r="L802" s="551"/>
      <c r="M802" s="551"/>
      <c r="N802" s="551"/>
      <c r="O802" s="553"/>
    </row>
    <row r="803">
      <c r="A803" s="550"/>
      <c r="B803" s="551"/>
      <c r="C803" s="551"/>
      <c r="D803" s="551"/>
      <c r="E803" s="551"/>
      <c r="F803" s="551"/>
      <c r="G803" s="551"/>
      <c r="H803" s="551"/>
      <c r="I803" s="551"/>
      <c r="J803" s="551"/>
      <c r="K803" s="551"/>
      <c r="L803" s="551"/>
      <c r="M803" s="551"/>
      <c r="N803" s="551"/>
      <c r="O803" s="553"/>
    </row>
    <row r="804">
      <c r="A804" s="550"/>
      <c r="B804" s="551"/>
      <c r="C804" s="551"/>
      <c r="D804" s="551"/>
      <c r="E804" s="551"/>
      <c r="F804" s="551"/>
      <c r="G804" s="551"/>
      <c r="H804" s="551"/>
      <c r="I804" s="551"/>
      <c r="J804" s="551"/>
      <c r="K804" s="551"/>
      <c r="L804" s="551"/>
      <c r="M804" s="551"/>
      <c r="N804" s="551"/>
      <c r="O804" s="553"/>
    </row>
    <row r="805">
      <c r="A805" s="550"/>
      <c r="B805" s="551"/>
      <c r="C805" s="551"/>
      <c r="D805" s="551"/>
      <c r="E805" s="551"/>
      <c r="F805" s="551"/>
      <c r="G805" s="551"/>
      <c r="H805" s="551"/>
      <c r="I805" s="551"/>
      <c r="J805" s="551"/>
      <c r="K805" s="551"/>
      <c r="L805" s="551"/>
      <c r="M805" s="551"/>
      <c r="N805" s="551"/>
      <c r="O805" s="553"/>
    </row>
    <row r="806">
      <c r="A806" s="550"/>
      <c r="B806" s="551"/>
      <c r="C806" s="551"/>
      <c r="D806" s="551"/>
      <c r="E806" s="551"/>
      <c r="F806" s="551"/>
      <c r="G806" s="551"/>
      <c r="H806" s="551"/>
      <c r="I806" s="551"/>
      <c r="J806" s="551"/>
      <c r="K806" s="551"/>
      <c r="L806" s="551"/>
      <c r="M806" s="551"/>
      <c r="N806" s="551"/>
      <c r="O806" s="553"/>
    </row>
    <row r="807">
      <c r="A807" s="550"/>
      <c r="B807" s="551"/>
      <c r="C807" s="551"/>
      <c r="D807" s="551"/>
      <c r="E807" s="551"/>
      <c r="F807" s="551"/>
      <c r="G807" s="551"/>
      <c r="H807" s="551"/>
      <c r="I807" s="551"/>
      <c r="J807" s="551"/>
      <c r="K807" s="551"/>
      <c r="L807" s="551"/>
      <c r="M807" s="551"/>
      <c r="N807" s="551"/>
      <c r="O807" s="553"/>
    </row>
    <row r="808">
      <c r="A808" s="550"/>
      <c r="B808" s="551"/>
      <c r="C808" s="551"/>
      <c r="D808" s="551"/>
      <c r="E808" s="551"/>
      <c r="F808" s="551"/>
      <c r="G808" s="551"/>
      <c r="H808" s="551"/>
      <c r="I808" s="551"/>
      <c r="J808" s="551"/>
      <c r="K808" s="551"/>
      <c r="L808" s="551"/>
      <c r="M808" s="551"/>
      <c r="N808" s="551"/>
      <c r="O808" s="553"/>
    </row>
    <row r="809">
      <c r="A809" s="550"/>
      <c r="B809" s="551"/>
      <c r="C809" s="551"/>
      <c r="D809" s="551"/>
      <c r="E809" s="551"/>
      <c r="F809" s="551"/>
      <c r="G809" s="551"/>
      <c r="H809" s="551"/>
      <c r="I809" s="551"/>
      <c r="J809" s="551"/>
      <c r="K809" s="551"/>
      <c r="L809" s="551"/>
      <c r="M809" s="551"/>
      <c r="N809" s="551"/>
      <c r="O809" s="553"/>
    </row>
    <row r="810">
      <c r="A810" s="550"/>
      <c r="B810" s="551"/>
      <c r="C810" s="551"/>
      <c r="D810" s="551"/>
      <c r="E810" s="551"/>
      <c r="F810" s="551"/>
      <c r="G810" s="551"/>
      <c r="H810" s="551"/>
      <c r="I810" s="551"/>
      <c r="J810" s="551"/>
      <c r="K810" s="551"/>
      <c r="L810" s="551"/>
      <c r="M810" s="551"/>
      <c r="N810" s="551"/>
      <c r="O810" s="553"/>
    </row>
    <row r="811">
      <c r="A811" s="550"/>
      <c r="B811" s="551"/>
      <c r="C811" s="551"/>
      <c r="D811" s="551"/>
      <c r="E811" s="551"/>
      <c r="F811" s="551"/>
      <c r="G811" s="551"/>
      <c r="H811" s="551"/>
      <c r="I811" s="551"/>
      <c r="J811" s="551"/>
      <c r="K811" s="551"/>
      <c r="L811" s="551"/>
      <c r="M811" s="551"/>
      <c r="N811" s="551"/>
      <c r="O811" s="553"/>
    </row>
    <row r="812">
      <c r="A812" s="550"/>
      <c r="B812" s="551"/>
      <c r="C812" s="551"/>
      <c r="D812" s="551"/>
      <c r="E812" s="551"/>
      <c r="F812" s="551"/>
      <c r="G812" s="551"/>
      <c r="H812" s="551"/>
      <c r="I812" s="551"/>
      <c r="J812" s="551"/>
      <c r="K812" s="551"/>
      <c r="L812" s="551"/>
      <c r="M812" s="551"/>
      <c r="N812" s="551"/>
      <c r="O812" s="553"/>
    </row>
    <row r="813">
      <c r="A813" s="550"/>
      <c r="B813" s="551"/>
      <c r="C813" s="551"/>
      <c r="D813" s="551"/>
      <c r="E813" s="551"/>
      <c r="F813" s="551"/>
      <c r="G813" s="551"/>
      <c r="H813" s="551"/>
      <c r="I813" s="551"/>
      <c r="J813" s="551"/>
      <c r="K813" s="551"/>
      <c r="L813" s="551"/>
      <c r="M813" s="551"/>
      <c r="N813" s="551"/>
      <c r="O813" s="553"/>
    </row>
    <row r="814">
      <c r="A814" s="550"/>
      <c r="B814" s="551"/>
      <c r="C814" s="551"/>
      <c r="D814" s="551"/>
      <c r="E814" s="551"/>
      <c r="F814" s="551"/>
      <c r="G814" s="551"/>
      <c r="H814" s="551"/>
      <c r="I814" s="551"/>
      <c r="J814" s="551"/>
      <c r="K814" s="551"/>
      <c r="L814" s="551"/>
      <c r="M814" s="551"/>
      <c r="N814" s="551"/>
      <c r="O814" s="553"/>
    </row>
    <row r="815">
      <c r="A815" s="550"/>
      <c r="B815" s="551"/>
      <c r="C815" s="551"/>
      <c r="D815" s="551"/>
      <c r="E815" s="551"/>
      <c r="F815" s="551"/>
      <c r="G815" s="551"/>
      <c r="H815" s="551"/>
      <c r="I815" s="551"/>
      <c r="J815" s="551"/>
      <c r="K815" s="551"/>
      <c r="L815" s="551"/>
      <c r="M815" s="551"/>
      <c r="N815" s="551"/>
      <c r="O815" s="553"/>
    </row>
    <row r="816">
      <c r="A816" s="550"/>
      <c r="B816" s="551"/>
      <c r="C816" s="551"/>
      <c r="D816" s="551"/>
      <c r="E816" s="551"/>
      <c r="F816" s="551"/>
      <c r="G816" s="551"/>
      <c r="H816" s="551"/>
      <c r="I816" s="551"/>
      <c r="J816" s="551"/>
      <c r="K816" s="551"/>
      <c r="L816" s="551"/>
      <c r="M816" s="551"/>
      <c r="N816" s="551"/>
      <c r="O816" s="553"/>
    </row>
    <row r="817">
      <c r="A817" s="550"/>
      <c r="B817" s="551"/>
      <c r="C817" s="551"/>
      <c r="D817" s="551"/>
      <c r="E817" s="551"/>
      <c r="F817" s="551"/>
      <c r="G817" s="551"/>
      <c r="H817" s="551"/>
      <c r="I817" s="551"/>
      <c r="J817" s="551"/>
      <c r="K817" s="551"/>
      <c r="L817" s="551"/>
      <c r="M817" s="551"/>
      <c r="N817" s="551"/>
      <c r="O817" s="553"/>
    </row>
    <row r="818">
      <c r="A818" s="550"/>
      <c r="B818" s="551"/>
      <c r="C818" s="551"/>
      <c r="D818" s="551"/>
      <c r="E818" s="551"/>
      <c r="F818" s="551"/>
      <c r="G818" s="551"/>
      <c r="H818" s="551"/>
      <c r="I818" s="551"/>
      <c r="J818" s="551"/>
      <c r="K818" s="551"/>
      <c r="L818" s="551"/>
      <c r="M818" s="551"/>
      <c r="N818" s="551"/>
      <c r="O818" s="553"/>
    </row>
    <row r="819">
      <c r="A819" s="550"/>
      <c r="B819" s="551"/>
      <c r="C819" s="551"/>
      <c r="D819" s="551"/>
      <c r="E819" s="551"/>
      <c r="F819" s="551"/>
      <c r="G819" s="551"/>
      <c r="H819" s="551"/>
      <c r="I819" s="551"/>
      <c r="J819" s="551"/>
      <c r="K819" s="551"/>
      <c r="L819" s="551"/>
      <c r="M819" s="551"/>
      <c r="N819" s="551"/>
      <c r="O819" s="553"/>
    </row>
    <row r="820">
      <c r="A820" s="550"/>
      <c r="B820" s="551"/>
      <c r="C820" s="551"/>
      <c r="D820" s="551"/>
      <c r="E820" s="551"/>
      <c r="F820" s="551"/>
      <c r="G820" s="551"/>
      <c r="H820" s="551"/>
      <c r="I820" s="551"/>
      <c r="J820" s="551"/>
      <c r="K820" s="551"/>
      <c r="L820" s="551"/>
      <c r="M820" s="551"/>
      <c r="N820" s="551"/>
      <c r="O820" s="553"/>
    </row>
    <row r="821">
      <c r="A821" s="550"/>
      <c r="B821" s="551"/>
      <c r="C821" s="551"/>
      <c r="D821" s="551"/>
      <c r="E821" s="551"/>
      <c r="F821" s="551"/>
      <c r="G821" s="551"/>
      <c r="H821" s="551"/>
      <c r="I821" s="551"/>
      <c r="J821" s="551"/>
      <c r="K821" s="551"/>
      <c r="L821" s="551"/>
      <c r="M821" s="551"/>
      <c r="N821" s="551"/>
      <c r="O821" s="553"/>
    </row>
    <row r="822">
      <c r="A822" s="550"/>
      <c r="B822" s="551"/>
      <c r="C822" s="551"/>
      <c r="D822" s="551"/>
      <c r="E822" s="551"/>
      <c r="F822" s="551"/>
      <c r="G822" s="551"/>
      <c r="H822" s="551"/>
      <c r="I822" s="551"/>
      <c r="J822" s="551"/>
      <c r="K822" s="551"/>
      <c r="L822" s="551"/>
      <c r="M822" s="551"/>
      <c r="N822" s="551"/>
      <c r="O822" s="553"/>
    </row>
    <row r="823">
      <c r="A823" s="550"/>
      <c r="B823" s="551"/>
      <c r="C823" s="551"/>
      <c r="D823" s="551"/>
      <c r="E823" s="551"/>
      <c r="F823" s="551"/>
      <c r="G823" s="551"/>
      <c r="H823" s="551"/>
      <c r="I823" s="551"/>
      <c r="J823" s="551"/>
      <c r="K823" s="551"/>
      <c r="L823" s="551"/>
      <c r="M823" s="551"/>
      <c r="N823" s="551"/>
      <c r="O823" s="553"/>
    </row>
    <row r="824">
      <c r="A824" s="550"/>
      <c r="B824" s="551"/>
      <c r="C824" s="551"/>
      <c r="D824" s="551"/>
      <c r="E824" s="551"/>
      <c r="F824" s="551"/>
      <c r="G824" s="551"/>
      <c r="H824" s="551"/>
      <c r="I824" s="551"/>
      <c r="J824" s="551"/>
      <c r="K824" s="551"/>
      <c r="L824" s="551"/>
      <c r="M824" s="551"/>
      <c r="N824" s="551"/>
      <c r="O824" s="553"/>
    </row>
    <row r="825">
      <c r="A825" s="550"/>
      <c r="B825" s="551"/>
      <c r="C825" s="551"/>
      <c r="D825" s="551"/>
      <c r="E825" s="551"/>
      <c r="F825" s="551"/>
      <c r="G825" s="551"/>
      <c r="H825" s="551"/>
      <c r="I825" s="551"/>
      <c r="J825" s="551"/>
      <c r="K825" s="551"/>
      <c r="L825" s="551"/>
      <c r="M825" s="551"/>
      <c r="N825" s="551"/>
      <c r="O825" s="553"/>
    </row>
    <row r="826">
      <c r="A826" s="550"/>
      <c r="B826" s="551"/>
      <c r="C826" s="551"/>
      <c r="D826" s="551"/>
      <c r="E826" s="551"/>
      <c r="F826" s="551"/>
      <c r="G826" s="551"/>
      <c r="H826" s="551"/>
      <c r="I826" s="551"/>
      <c r="J826" s="551"/>
      <c r="K826" s="551"/>
      <c r="L826" s="551"/>
      <c r="M826" s="551"/>
      <c r="N826" s="551"/>
      <c r="O826" s="553"/>
    </row>
    <row r="827">
      <c r="A827" s="550"/>
      <c r="B827" s="551"/>
      <c r="C827" s="551"/>
      <c r="D827" s="551"/>
      <c r="E827" s="551"/>
      <c r="F827" s="551"/>
      <c r="G827" s="551"/>
      <c r="H827" s="551"/>
      <c r="I827" s="551"/>
      <c r="J827" s="551"/>
      <c r="K827" s="551"/>
      <c r="L827" s="551"/>
      <c r="M827" s="551"/>
      <c r="N827" s="551"/>
      <c r="O827" s="553"/>
    </row>
    <row r="828">
      <c r="A828" s="550"/>
      <c r="B828" s="551"/>
      <c r="C828" s="551"/>
      <c r="D828" s="551"/>
      <c r="E828" s="551"/>
      <c r="F828" s="551"/>
      <c r="G828" s="551"/>
      <c r="H828" s="551"/>
      <c r="I828" s="551"/>
      <c r="J828" s="551"/>
      <c r="K828" s="551"/>
      <c r="L828" s="551"/>
      <c r="M828" s="551"/>
      <c r="N828" s="551"/>
      <c r="O828" s="553"/>
    </row>
    <row r="829">
      <c r="A829" s="550"/>
      <c r="B829" s="551"/>
      <c r="C829" s="551"/>
      <c r="D829" s="551"/>
      <c r="E829" s="551"/>
      <c r="F829" s="551"/>
      <c r="G829" s="551"/>
      <c r="H829" s="551"/>
      <c r="I829" s="551"/>
      <c r="J829" s="551"/>
      <c r="K829" s="551"/>
      <c r="L829" s="551"/>
      <c r="M829" s="551"/>
      <c r="N829" s="551"/>
      <c r="O829" s="553"/>
    </row>
    <row r="830">
      <c r="A830" s="550"/>
      <c r="B830" s="551"/>
      <c r="C830" s="551"/>
      <c r="D830" s="551"/>
      <c r="E830" s="551"/>
      <c r="F830" s="551"/>
      <c r="G830" s="551"/>
      <c r="H830" s="551"/>
      <c r="I830" s="551"/>
      <c r="J830" s="551"/>
      <c r="K830" s="551"/>
      <c r="L830" s="551"/>
      <c r="M830" s="551"/>
      <c r="N830" s="551"/>
      <c r="O830" s="553"/>
    </row>
    <row r="831">
      <c r="A831" s="550"/>
      <c r="B831" s="551"/>
      <c r="C831" s="551"/>
      <c r="D831" s="551"/>
      <c r="E831" s="551"/>
      <c r="F831" s="551"/>
      <c r="G831" s="551"/>
      <c r="H831" s="551"/>
      <c r="I831" s="551"/>
      <c r="J831" s="551"/>
      <c r="K831" s="551"/>
      <c r="L831" s="551"/>
      <c r="M831" s="551"/>
      <c r="N831" s="551"/>
      <c r="O831" s="553"/>
    </row>
    <row r="832">
      <c r="A832" s="550"/>
      <c r="B832" s="551"/>
      <c r="C832" s="551"/>
      <c r="D832" s="551"/>
      <c r="E832" s="551"/>
      <c r="F832" s="551"/>
      <c r="G832" s="551"/>
      <c r="H832" s="551"/>
      <c r="I832" s="551"/>
      <c r="J832" s="551"/>
      <c r="K832" s="551"/>
      <c r="L832" s="551"/>
      <c r="M832" s="551"/>
      <c r="N832" s="551"/>
      <c r="O832" s="553"/>
    </row>
    <row r="833">
      <c r="A833" s="550"/>
      <c r="B833" s="551"/>
      <c r="C833" s="551"/>
      <c r="D833" s="551"/>
      <c r="E833" s="551"/>
      <c r="F833" s="551"/>
      <c r="G833" s="551"/>
      <c r="H833" s="551"/>
      <c r="I833" s="551"/>
      <c r="J833" s="551"/>
      <c r="K833" s="551"/>
      <c r="L833" s="551"/>
      <c r="M833" s="551"/>
      <c r="N833" s="551"/>
      <c r="O833" s="553"/>
    </row>
    <row r="834">
      <c r="A834" s="550"/>
      <c r="B834" s="551"/>
      <c r="C834" s="551"/>
      <c r="D834" s="551"/>
      <c r="E834" s="551"/>
      <c r="F834" s="551"/>
      <c r="G834" s="551"/>
      <c r="H834" s="551"/>
      <c r="I834" s="551"/>
      <c r="J834" s="551"/>
      <c r="K834" s="551"/>
      <c r="L834" s="551"/>
      <c r="M834" s="551"/>
      <c r="N834" s="551"/>
      <c r="O834" s="553"/>
    </row>
    <row r="835">
      <c r="A835" s="550"/>
      <c r="B835" s="551"/>
      <c r="C835" s="551"/>
      <c r="D835" s="551"/>
      <c r="E835" s="551"/>
      <c r="F835" s="551"/>
      <c r="G835" s="551"/>
      <c r="H835" s="551"/>
      <c r="I835" s="551"/>
      <c r="J835" s="551"/>
      <c r="K835" s="551"/>
      <c r="L835" s="551"/>
      <c r="M835" s="551"/>
      <c r="N835" s="551"/>
      <c r="O835" s="553"/>
    </row>
    <row r="836">
      <c r="A836" s="550"/>
      <c r="B836" s="551"/>
      <c r="C836" s="551"/>
      <c r="D836" s="551"/>
      <c r="E836" s="551"/>
      <c r="F836" s="551"/>
      <c r="G836" s="551"/>
      <c r="H836" s="551"/>
      <c r="I836" s="551"/>
      <c r="J836" s="551"/>
      <c r="K836" s="551"/>
      <c r="L836" s="551"/>
      <c r="M836" s="551"/>
      <c r="N836" s="551"/>
      <c r="O836" s="553"/>
    </row>
    <row r="837">
      <c r="A837" s="550"/>
      <c r="B837" s="551"/>
      <c r="C837" s="551"/>
      <c r="D837" s="551"/>
      <c r="E837" s="551"/>
      <c r="F837" s="551"/>
      <c r="G837" s="551"/>
      <c r="H837" s="551"/>
      <c r="I837" s="551"/>
      <c r="J837" s="551"/>
      <c r="K837" s="551"/>
      <c r="L837" s="551"/>
      <c r="M837" s="551"/>
      <c r="N837" s="551"/>
      <c r="O837" s="553"/>
    </row>
    <row r="838">
      <c r="A838" s="550"/>
      <c r="B838" s="551"/>
      <c r="C838" s="551"/>
      <c r="D838" s="551"/>
      <c r="E838" s="551"/>
      <c r="F838" s="551"/>
      <c r="G838" s="551"/>
      <c r="H838" s="551"/>
      <c r="I838" s="551"/>
      <c r="J838" s="551"/>
      <c r="K838" s="551"/>
      <c r="L838" s="551"/>
      <c r="M838" s="551"/>
      <c r="N838" s="551"/>
      <c r="O838" s="553"/>
    </row>
    <row r="839">
      <c r="A839" s="550"/>
      <c r="B839" s="551"/>
      <c r="C839" s="551"/>
      <c r="D839" s="551"/>
      <c r="E839" s="551"/>
      <c r="F839" s="551"/>
      <c r="G839" s="551"/>
      <c r="H839" s="551"/>
      <c r="I839" s="551"/>
      <c r="J839" s="551"/>
      <c r="K839" s="551"/>
      <c r="L839" s="551"/>
      <c r="M839" s="551"/>
      <c r="N839" s="551"/>
      <c r="O839" s="553"/>
    </row>
    <row r="840">
      <c r="A840" s="550"/>
      <c r="B840" s="551"/>
      <c r="C840" s="551"/>
      <c r="D840" s="551"/>
      <c r="E840" s="551"/>
      <c r="F840" s="551"/>
      <c r="G840" s="551"/>
      <c r="H840" s="551"/>
      <c r="I840" s="551"/>
      <c r="J840" s="551"/>
      <c r="K840" s="551"/>
      <c r="L840" s="551"/>
      <c r="M840" s="551"/>
      <c r="N840" s="551"/>
      <c r="O840" s="553"/>
    </row>
    <row r="841">
      <c r="A841" s="550"/>
      <c r="B841" s="551"/>
      <c r="C841" s="551"/>
      <c r="D841" s="551"/>
      <c r="E841" s="551"/>
      <c r="F841" s="551"/>
      <c r="G841" s="551"/>
      <c r="H841" s="551"/>
      <c r="I841" s="551"/>
      <c r="J841" s="551"/>
      <c r="K841" s="551"/>
      <c r="L841" s="551"/>
      <c r="M841" s="551"/>
      <c r="N841" s="551"/>
      <c r="O841" s="553"/>
    </row>
    <row r="842">
      <c r="A842" s="550"/>
      <c r="B842" s="551"/>
      <c r="C842" s="551"/>
      <c r="D842" s="551"/>
      <c r="E842" s="551"/>
      <c r="F842" s="551"/>
      <c r="G842" s="551"/>
      <c r="H842" s="551"/>
      <c r="I842" s="551"/>
      <c r="J842" s="551"/>
      <c r="K842" s="551"/>
      <c r="L842" s="551"/>
      <c r="M842" s="551"/>
      <c r="N842" s="551"/>
      <c r="O842" s="553"/>
    </row>
    <row r="843">
      <c r="A843" s="550"/>
      <c r="B843" s="551"/>
      <c r="C843" s="551"/>
      <c r="D843" s="551"/>
      <c r="E843" s="551"/>
      <c r="F843" s="551"/>
      <c r="G843" s="551"/>
      <c r="H843" s="551"/>
      <c r="I843" s="551"/>
      <c r="J843" s="551"/>
      <c r="K843" s="551"/>
      <c r="L843" s="551"/>
      <c r="M843" s="551"/>
      <c r="N843" s="551"/>
      <c r="O843" s="553"/>
    </row>
    <row r="844">
      <c r="A844" s="550"/>
      <c r="B844" s="551"/>
      <c r="C844" s="551"/>
      <c r="D844" s="551"/>
      <c r="E844" s="551"/>
      <c r="F844" s="551"/>
      <c r="G844" s="551"/>
      <c r="H844" s="551"/>
      <c r="I844" s="551"/>
      <c r="J844" s="551"/>
      <c r="K844" s="551"/>
      <c r="L844" s="551"/>
      <c r="M844" s="551"/>
      <c r="N844" s="551"/>
      <c r="O844" s="553"/>
    </row>
    <row r="845">
      <c r="A845" s="550"/>
      <c r="B845" s="551"/>
      <c r="C845" s="551"/>
      <c r="D845" s="551"/>
      <c r="E845" s="551"/>
      <c r="F845" s="551"/>
      <c r="G845" s="551"/>
      <c r="H845" s="551"/>
      <c r="I845" s="551"/>
      <c r="J845" s="551"/>
      <c r="K845" s="551"/>
      <c r="L845" s="551"/>
      <c r="M845" s="551"/>
      <c r="N845" s="551"/>
      <c r="O845" s="553"/>
    </row>
    <row r="846">
      <c r="A846" s="550"/>
      <c r="B846" s="551"/>
      <c r="C846" s="551"/>
      <c r="D846" s="551"/>
      <c r="E846" s="551"/>
      <c r="F846" s="551"/>
      <c r="G846" s="551"/>
      <c r="H846" s="551"/>
      <c r="I846" s="551"/>
      <c r="J846" s="551"/>
      <c r="K846" s="551"/>
      <c r="L846" s="551"/>
      <c r="M846" s="551"/>
      <c r="N846" s="551"/>
      <c r="O846" s="553"/>
    </row>
    <row r="847">
      <c r="A847" s="550"/>
      <c r="B847" s="551"/>
      <c r="C847" s="551"/>
      <c r="D847" s="551"/>
      <c r="E847" s="551"/>
      <c r="F847" s="551"/>
      <c r="G847" s="551"/>
      <c r="H847" s="551"/>
      <c r="I847" s="551"/>
      <c r="J847" s="551"/>
      <c r="K847" s="551"/>
      <c r="L847" s="551"/>
      <c r="M847" s="551"/>
      <c r="N847" s="551"/>
      <c r="O847" s="553"/>
    </row>
    <row r="848">
      <c r="A848" s="550"/>
      <c r="B848" s="551"/>
      <c r="C848" s="551"/>
      <c r="D848" s="551"/>
      <c r="E848" s="551"/>
      <c r="F848" s="551"/>
      <c r="G848" s="551"/>
      <c r="H848" s="551"/>
      <c r="I848" s="551"/>
      <c r="J848" s="551"/>
      <c r="K848" s="551"/>
      <c r="L848" s="551"/>
      <c r="M848" s="551"/>
      <c r="N848" s="551"/>
      <c r="O848" s="553"/>
    </row>
    <row r="849">
      <c r="A849" s="550"/>
      <c r="B849" s="551"/>
      <c r="C849" s="551"/>
      <c r="D849" s="551"/>
      <c r="E849" s="551"/>
      <c r="F849" s="551"/>
      <c r="G849" s="551"/>
      <c r="H849" s="551"/>
      <c r="I849" s="551"/>
      <c r="J849" s="551"/>
      <c r="K849" s="551"/>
      <c r="L849" s="551"/>
      <c r="M849" s="551"/>
      <c r="N849" s="551"/>
      <c r="O849" s="553"/>
    </row>
    <row r="850">
      <c r="A850" s="550"/>
      <c r="B850" s="551"/>
      <c r="C850" s="551"/>
      <c r="D850" s="551"/>
      <c r="E850" s="551"/>
      <c r="F850" s="551"/>
      <c r="G850" s="551"/>
      <c r="H850" s="551"/>
      <c r="I850" s="551"/>
      <c r="J850" s="551"/>
      <c r="K850" s="551"/>
      <c r="L850" s="551"/>
      <c r="M850" s="551"/>
      <c r="N850" s="551"/>
      <c r="O850" s="553"/>
    </row>
    <row r="851">
      <c r="A851" s="550"/>
      <c r="B851" s="551"/>
      <c r="C851" s="551"/>
      <c r="D851" s="551"/>
      <c r="E851" s="551"/>
      <c r="F851" s="551"/>
      <c r="G851" s="551"/>
      <c r="H851" s="551"/>
      <c r="I851" s="551"/>
      <c r="J851" s="551"/>
      <c r="K851" s="551"/>
      <c r="L851" s="551"/>
      <c r="M851" s="551"/>
      <c r="N851" s="551"/>
      <c r="O851" s="553"/>
    </row>
    <row r="852">
      <c r="A852" s="550"/>
      <c r="B852" s="551"/>
      <c r="C852" s="551"/>
      <c r="D852" s="551"/>
      <c r="E852" s="551"/>
      <c r="F852" s="551"/>
      <c r="G852" s="551"/>
      <c r="H852" s="551"/>
      <c r="I852" s="551"/>
      <c r="J852" s="551"/>
      <c r="K852" s="551"/>
      <c r="L852" s="551"/>
      <c r="M852" s="551"/>
      <c r="N852" s="551"/>
      <c r="O852" s="553"/>
    </row>
    <row r="853">
      <c r="A853" s="550"/>
      <c r="B853" s="551"/>
      <c r="C853" s="551"/>
      <c r="D853" s="551"/>
      <c r="E853" s="551"/>
      <c r="F853" s="551"/>
      <c r="G853" s="551"/>
      <c r="H853" s="551"/>
      <c r="I853" s="551"/>
      <c r="J853" s="551"/>
      <c r="K853" s="551"/>
      <c r="L853" s="551"/>
      <c r="M853" s="551"/>
      <c r="N853" s="551"/>
      <c r="O853" s="553"/>
    </row>
    <row r="854">
      <c r="A854" s="550"/>
      <c r="B854" s="551"/>
      <c r="C854" s="551"/>
      <c r="D854" s="551"/>
      <c r="E854" s="551"/>
      <c r="F854" s="551"/>
      <c r="G854" s="551"/>
      <c r="H854" s="551"/>
      <c r="I854" s="551"/>
      <c r="J854" s="551"/>
      <c r="K854" s="551"/>
      <c r="L854" s="551"/>
      <c r="M854" s="551"/>
      <c r="N854" s="551"/>
      <c r="O854" s="553"/>
    </row>
    <row r="855">
      <c r="A855" s="550"/>
      <c r="B855" s="551"/>
      <c r="C855" s="551"/>
      <c r="D855" s="551"/>
      <c r="E855" s="551"/>
      <c r="F855" s="551"/>
      <c r="G855" s="551"/>
      <c r="H855" s="551"/>
      <c r="I855" s="551"/>
      <c r="J855" s="551"/>
      <c r="K855" s="551"/>
      <c r="L855" s="551"/>
      <c r="M855" s="551"/>
      <c r="N855" s="551"/>
      <c r="O855" s="553"/>
    </row>
    <row r="856">
      <c r="A856" s="550"/>
      <c r="B856" s="551"/>
      <c r="C856" s="551"/>
      <c r="D856" s="551"/>
      <c r="E856" s="551"/>
      <c r="F856" s="551"/>
      <c r="G856" s="551"/>
      <c r="H856" s="551"/>
      <c r="I856" s="551"/>
      <c r="J856" s="551"/>
      <c r="K856" s="551"/>
      <c r="L856" s="551"/>
      <c r="M856" s="551"/>
      <c r="N856" s="551"/>
      <c r="O856" s="553"/>
    </row>
    <row r="857">
      <c r="A857" s="550"/>
      <c r="B857" s="551"/>
      <c r="C857" s="551"/>
      <c r="D857" s="551"/>
      <c r="E857" s="551"/>
      <c r="F857" s="551"/>
      <c r="G857" s="551"/>
      <c r="H857" s="551"/>
      <c r="I857" s="551"/>
      <c r="J857" s="551"/>
      <c r="K857" s="551"/>
      <c r="L857" s="551"/>
      <c r="M857" s="551"/>
      <c r="N857" s="551"/>
      <c r="O857" s="553"/>
    </row>
    <row r="858">
      <c r="A858" s="550"/>
      <c r="B858" s="551"/>
      <c r="C858" s="551"/>
      <c r="D858" s="551"/>
      <c r="E858" s="551"/>
      <c r="F858" s="551"/>
      <c r="G858" s="551"/>
      <c r="H858" s="551"/>
      <c r="I858" s="551"/>
      <c r="J858" s="551"/>
      <c r="K858" s="551"/>
      <c r="L858" s="551"/>
      <c r="M858" s="551"/>
      <c r="N858" s="551"/>
      <c r="O858" s="553"/>
    </row>
    <row r="859">
      <c r="A859" s="550"/>
      <c r="B859" s="551"/>
      <c r="C859" s="551"/>
      <c r="D859" s="551"/>
      <c r="E859" s="551"/>
      <c r="F859" s="551"/>
      <c r="G859" s="551"/>
      <c r="H859" s="551"/>
      <c r="I859" s="551"/>
      <c r="J859" s="551"/>
      <c r="K859" s="551"/>
      <c r="L859" s="551"/>
      <c r="M859" s="551"/>
      <c r="N859" s="551"/>
      <c r="O859" s="553"/>
    </row>
    <row r="860">
      <c r="A860" s="550"/>
      <c r="B860" s="551"/>
      <c r="C860" s="551"/>
      <c r="D860" s="551"/>
      <c r="E860" s="551"/>
      <c r="F860" s="551"/>
      <c r="G860" s="551"/>
      <c r="H860" s="551"/>
      <c r="I860" s="551"/>
      <c r="J860" s="551"/>
      <c r="K860" s="551"/>
      <c r="L860" s="551"/>
      <c r="M860" s="551"/>
      <c r="N860" s="551"/>
      <c r="O860" s="553"/>
    </row>
    <row r="861">
      <c r="A861" s="550"/>
      <c r="B861" s="551"/>
      <c r="C861" s="551"/>
      <c r="D861" s="551"/>
      <c r="E861" s="551"/>
      <c r="F861" s="551"/>
      <c r="G861" s="551"/>
      <c r="H861" s="551"/>
      <c r="I861" s="551"/>
      <c r="J861" s="551"/>
      <c r="K861" s="551"/>
      <c r="L861" s="551"/>
      <c r="M861" s="551"/>
      <c r="N861" s="551"/>
      <c r="O861" s="553"/>
    </row>
    <row r="862">
      <c r="A862" s="550"/>
      <c r="B862" s="551"/>
      <c r="C862" s="551"/>
      <c r="D862" s="551"/>
      <c r="E862" s="551"/>
      <c r="F862" s="551"/>
      <c r="G862" s="551"/>
      <c r="H862" s="551"/>
      <c r="I862" s="551"/>
      <c r="J862" s="551"/>
      <c r="K862" s="551"/>
      <c r="L862" s="551"/>
      <c r="M862" s="551"/>
      <c r="N862" s="551"/>
      <c r="O862" s="553"/>
    </row>
    <row r="863">
      <c r="A863" s="550"/>
      <c r="B863" s="551"/>
      <c r="C863" s="551"/>
      <c r="D863" s="551"/>
      <c r="E863" s="551"/>
      <c r="F863" s="551"/>
      <c r="G863" s="551"/>
      <c r="H863" s="551"/>
      <c r="I863" s="551"/>
      <c r="J863" s="551"/>
      <c r="K863" s="551"/>
      <c r="L863" s="551"/>
      <c r="M863" s="551"/>
      <c r="N863" s="551"/>
      <c r="O863" s="553"/>
    </row>
    <row r="864">
      <c r="A864" s="550"/>
      <c r="B864" s="551"/>
      <c r="C864" s="551"/>
      <c r="D864" s="551"/>
      <c r="E864" s="551"/>
      <c r="F864" s="551"/>
      <c r="G864" s="551"/>
      <c r="H864" s="551"/>
      <c r="I864" s="551"/>
      <c r="J864" s="551"/>
      <c r="K864" s="551"/>
      <c r="L864" s="551"/>
      <c r="M864" s="551"/>
      <c r="N864" s="551"/>
      <c r="O864" s="553"/>
    </row>
    <row r="865">
      <c r="A865" s="550"/>
      <c r="B865" s="551"/>
      <c r="C865" s="551"/>
      <c r="D865" s="551"/>
      <c r="E865" s="551"/>
      <c r="F865" s="551"/>
      <c r="G865" s="551"/>
      <c r="H865" s="551"/>
      <c r="I865" s="551"/>
      <c r="J865" s="551"/>
      <c r="K865" s="551"/>
      <c r="L865" s="551"/>
      <c r="M865" s="551"/>
      <c r="N865" s="551"/>
      <c r="O865" s="553"/>
    </row>
    <row r="866">
      <c r="A866" s="550"/>
      <c r="B866" s="551"/>
      <c r="C866" s="551"/>
      <c r="D866" s="551"/>
      <c r="E866" s="551"/>
      <c r="F866" s="551"/>
      <c r="G866" s="551"/>
      <c r="H866" s="551"/>
      <c r="I866" s="551"/>
      <c r="J866" s="551"/>
      <c r="K866" s="551"/>
      <c r="L866" s="551"/>
      <c r="M866" s="551"/>
      <c r="N866" s="551"/>
      <c r="O866" s="553"/>
    </row>
    <row r="867">
      <c r="A867" s="550"/>
      <c r="B867" s="551"/>
      <c r="C867" s="551"/>
      <c r="D867" s="551"/>
      <c r="E867" s="551"/>
      <c r="F867" s="551"/>
      <c r="G867" s="551"/>
      <c r="H867" s="551"/>
      <c r="I867" s="551"/>
      <c r="J867" s="551"/>
      <c r="K867" s="551"/>
      <c r="L867" s="551"/>
      <c r="M867" s="551"/>
      <c r="N867" s="551"/>
      <c r="O867" s="553"/>
    </row>
    <row r="868">
      <c r="A868" s="550"/>
      <c r="B868" s="551"/>
      <c r="C868" s="551"/>
      <c r="D868" s="551"/>
      <c r="E868" s="551"/>
      <c r="F868" s="551"/>
      <c r="G868" s="551"/>
      <c r="H868" s="551"/>
      <c r="I868" s="551"/>
      <c r="J868" s="551"/>
      <c r="K868" s="551"/>
      <c r="L868" s="551"/>
      <c r="M868" s="551"/>
      <c r="N868" s="551"/>
      <c r="O868" s="553"/>
    </row>
    <row r="869">
      <c r="A869" s="550"/>
      <c r="B869" s="551"/>
      <c r="C869" s="551"/>
      <c r="D869" s="551"/>
      <c r="E869" s="551"/>
      <c r="F869" s="551"/>
      <c r="G869" s="551"/>
      <c r="H869" s="551"/>
      <c r="I869" s="551"/>
      <c r="J869" s="551"/>
      <c r="K869" s="551"/>
      <c r="L869" s="551"/>
      <c r="M869" s="551"/>
      <c r="N869" s="551"/>
      <c r="O869" s="553"/>
    </row>
    <row r="870">
      <c r="A870" s="550"/>
      <c r="B870" s="551"/>
      <c r="C870" s="551"/>
      <c r="D870" s="551"/>
      <c r="E870" s="551"/>
      <c r="F870" s="551"/>
      <c r="G870" s="551"/>
      <c r="H870" s="551"/>
      <c r="I870" s="551"/>
      <c r="J870" s="551"/>
      <c r="K870" s="551"/>
      <c r="L870" s="551"/>
      <c r="M870" s="551"/>
      <c r="N870" s="551"/>
      <c r="O870" s="553"/>
    </row>
    <row r="871">
      <c r="A871" s="550"/>
      <c r="B871" s="551"/>
      <c r="C871" s="551"/>
      <c r="D871" s="551"/>
      <c r="E871" s="551"/>
      <c r="F871" s="551"/>
      <c r="G871" s="551"/>
      <c r="H871" s="551"/>
      <c r="I871" s="551"/>
      <c r="J871" s="551"/>
      <c r="K871" s="551"/>
      <c r="L871" s="551"/>
      <c r="M871" s="551"/>
      <c r="N871" s="551"/>
      <c r="O871" s="553"/>
    </row>
    <row r="872">
      <c r="A872" s="550"/>
      <c r="B872" s="551"/>
      <c r="C872" s="551"/>
      <c r="D872" s="551"/>
      <c r="E872" s="551"/>
      <c r="F872" s="551"/>
      <c r="G872" s="551"/>
      <c r="H872" s="551"/>
      <c r="I872" s="551"/>
      <c r="J872" s="551"/>
      <c r="K872" s="551"/>
      <c r="L872" s="551"/>
      <c r="M872" s="551"/>
      <c r="N872" s="551"/>
      <c r="O872" s="553"/>
    </row>
    <row r="873">
      <c r="A873" s="550"/>
      <c r="B873" s="551"/>
      <c r="C873" s="551"/>
      <c r="D873" s="551"/>
      <c r="E873" s="551"/>
      <c r="F873" s="551"/>
      <c r="G873" s="551"/>
      <c r="H873" s="551"/>
      <c r="I873" s="551"/>
      <c r="J873" s="551"/>
      <c r="K873" s="551"/>
      <c r="L873" s="551"/>
      <c r="M873" s="551"/>
      <c r="N873" s="551"/>
      <c r="O873" s="553"/>
    </row>
    <row r="874">
      <c r="A874" s="550"/>
      <c r="B874" s="551"/>
      <c r="C874" s="551"/>
      <c r="D874" s="551"/>
      <c r="E874" s="551"/>
      <c r="F874" s="551"/>
      <c r="G874" s="551"/>
      <c r="H874" s="551"/>
      <c r="I874" s="551"/>
      <c r="J874" s="551"/>
      <c r="K874" s="551"/>
      <c r="L874" s="551"/>
      <c r="M874" s="551"/>
      <c r="N874" s="551"/>
      <c r="O874" s="553"/>
    </row>
    <row r="875">
      <c r="A875" s="550"/>
      <c r="B875" s="551"/>
      <c r="C875" s="551"/>
      <c r="D875" s="551"/>
      <c r="E875" s="551"/>
      <c r="F875" s="551"/>
      <c r="G875" s="551"/>
      <c r="H875" s="551"/>
      <c r="I875" s="551"/>
      <c r="J875" s="551"/>
      <c r="K875" s="551"/>
      <c r="L875" s="551"/>
      <c r="M875" s="551"/>
      <c r="N875" s="551"/>
      <c r="O875" s="553"/>
    </row>
    <row r="876">
      <c r="A876" s="550"/>
      <c r="B876" s="551"/>
      <c r="C876" s="551"/>
      <c r="D876" s="551"/>
      <c r="E876" s="551"/>
      <c r="F876" s="551"/>
      <c r="G876" s="551"/>
      <c r="H876" s="551"/>
      <c r="I876" s="551"/>
      <c r="J876" s="551"/>
      <c r="K876" s="551"/>
      <c r="L876" s="551"/>
      <c r="M876" s="551"/>
      <c r="N876" s="551"/>
      <c r="O876" s="553"/>
    </row>
    <row r="877">
      <c r="A877" s="550"/>
      <c r="B877" s="551"/>
      <c r="C877" s="551"/>
      <c r="D877" s="551"/>
      <c r="E877" s="551"/>
      <c r="F877" s="551"/>
      <c r="G877" s="551"/>
      <c r="H877" s="551"/>
      <c r="I877" s="551"/>
      <c r="J877" s="551"/>
      <c r="K877" s="551"/>
      <c r="L877" s="551"/>
      <c r="M877" s="551"/>
      <c r="N877" s="551"/>
      <c r="O877" s="553"/>
    </row>
    <row r="878">
      <c r="A878" s="550"/>
      <c r="B878" s="551"/>
      <c r="C878" s="551"/>
      <c r="D878" s="551"/>
      <c r="E878" s="551"/>
      <c r="F878" s="551"/>
      <c r="G878" s="551"/>
      <c r="H878" s="551"/>
      <c r="I878" s="551"/>
      <c r="J878" s="551"/>
      <c r="K878" s="551"/>
      <c r="L878" s="551"/>
      <c r="M878" s="551"/>
      <c r="N878" s="551"/>
      <c r="O878" s="553"/>
    </row>
    <row r="879">
      <c r="A879" s="550"/>
      <c r="B879" s="551"/>
      <c r="C879" s="551"/>
      <c r="D879" s="551"/>
      <c r="E879" s="551"/>
      <c r="F879" s="551"/>
      <c r="G879" s="551"/>
      <c r="H879" s="551"/>
      <c r="I879" s="551"/>
      <c r="J879" s="551"/>
      <c r="K879" s="551"/>
      <c r="L879" s="551"/>
      <c r="M879" s="551"/>
      <c r="N879" s="551"/>
      <c r="O879" s="553"/>
    </row>
    <row r="880">
      <c r="A880" s="550"/>
      <c r="B880" s="551"/>
      <c r="C880" s="551"/>
      <c r="D880" s="551"/>
      <c r="E880" s="551"/>
      <c r="F880" s="551"/>
      <c r="G880" s="551"/>
      <c r="H880" s="551"/>
      <c r="I880" s="551"/>
      <c r="J880" s="551"/>
      <c r="K880" s="551"/>
      <c r="L880" s="551"/>
      <c r="M880" s="551"/>
      <c r="N880" s="551"/>
      <c r="O880" s="553"/>
    </row>
    <row r="881">
      <c r="A881" s="550"/>
      <c r="B881" s="551"/>
      <c r="C881" s="551"/>
      <c r="D881" s="551"/>
      <c r="E881" s="551"/>
      <c r="F881" s="551"/>
      <c r="G881" s="551"/>
      <c r="H881" s="551"/>
      <c r="I881" s="551"/>
      <c r="J881" s="551"/>
      <c r="K881" s="551"/>
      <c r="L881" s="551"/>
      <c r="M881" s="551"/>
      <c r="N881" s="551"/>
      <c r="O881" s="553"/>
    </row>
    <row r="882">
      <c r="A882" s="550"/>
      <c r="B882" s="551"/>
      <c r="C882" s="551"/>
      <c r="D882" s="551"/>
      <c r="E882" s="551"/>
      <c r="F882" s="551"/>
      <c r="G882" s="551"/>
      <c r="H882" s="551"/>
      <c r="I882" s="551"/>
      <c r="J882" s="551"/>
      <c r="K882" s="551"/>
      <c r="L882" s="551"/>
      <c r="M882" s="551"/>
      <c r="N882" s="551"/>
      <c r="O882" s="553"/>
    </row>
    <row r="883">
      <c r="A883" s="550"/>
      <c r="B883" s="551"/>
      <c r="C883" s="551"/>
      <c r="D883" s="551"/>
      <c r="E883" s="551"/>
      <c r="F883" s="551"/>
      <c r="G883" s="551"/>
      <c r="H883" s="551"/>
      <c r="I883" s="551"/>
      <c r="J883" s="551"/>
      <c r="K883" s="551"/>
      <c r="L883" s="551"/>
      <c r="M883" s="551"/>
      <c r="N883" s="551"/>
      <c r="O883" s="553"/>
    </row>
    <row r="884">
      <c r="A884" s="550"/>
      <c r="B884" s="551"/>
      <c r="C884" s="551"/>
      <c r="D884" s="551"/>
      <c r="E884" s="551"/>
      <c r="F884" s="551"/>
      <c r="G884" s="551"/>
      <c r="H884" s="551"/>
      <c r="I884" s="551"/>
      <c r="J884" s="551"/>
      <c r="K884" s="551"/>
      <c r="L884" s="551"/>
      <c r="M884" s="551"/>
      <c r="N884" s="551"/>
      <c r="O884" s="553"/>
    </row>
    <row r="885">
      <c r="A885" s="550"/>
      <c r="B885" s="551"/>
      <c r="C885" s="551"/>
      <c r="D885" s="551"/>
      <c r="E885" s="551"/>
      <c r="F885" s="551"/>
      <c r="G885" s="551"/>
      <c r="H885" s="551"/>
      <c r="I885" s="551"/>
      <c r="J885" s="551"/>
      <c r="K885" s="551"/>
      <c r="L885" s="551"/>
      <c r="M885" s="551"/>
      <c r="N885" s="551"/>
      <c r="O885" s="553"/>
    </row>
    <row r="886">
      <c r="A886" s="550"/>
      <c r="B886" s="551"/>
      <c r="C886" s="551"/>
      <c r="D886" s="551"/>
      <c r="E886" s="551"/>
      <c r="F886" s="551"/>
      <c r="G886" s="551"/>
      <c r="H886" s="551"/>
      <c r="I886" s="551"/>
      <c r="J886" s="551"/>
      <c r="K886" s="551"/>
      <c r="L886" s="551"/>
      <c r="M886" s="551"/>
      <c r="N886" s="551"/>
      <c r="O886" s="553"/>
    </row>
    <row r="887">
      <c r="A887" s="550"/>
      <c r="B887" s="551"/>
      <c r="C887" s="551"/>
      <c r="D887" s="551"/>
      <c r="E887" s="551"/>
      <c r="F887" s="551"/>
      <c r="G887" s="551"/>
      <c r="H887" s="551"/>
      <c r="I887" s="551"/>
      <c r="J887" s="551"/>
      <c r="K887" s="551"/>
      <c r="L887" s="551"/>
      <c r="M887" s="551"/>
      <c r="N887" s="551"/>
      <c r="O887" s="553"/>
    </row>
    <row r="888">
      <c r="A888" s="550"/>
      <c r="B888" s="551"/>
      <c r="C888" s="551"/>
      <c r="D888" s="551"/>
      <c r="E888" s="551"/>
      <c r="F888" s="551"/>
      <c r="G888" s="551"/>
      <c r="H888" s="551"/>
      <c r="I888" s="551"/>
      <c r="J888" s="551"/>
      <c r="K888" s="551"/>
      <c r="L888" s="551"/>
      <c r="M888" s="551"/>
      <c r="N888" s="551"/>
      <c r="O888" s="553"/>
    </row>
    <row r="889">
      <c r="A889" s="550"/>
      <c r="B889" s="551"/>
      <c r="C889" s="551"/>
      <c r="D889" s="551"/>
      <c r="E889" s="551"/>
      <c r="F889" s="551"/>
      <c r="G889" s="551"/>
      <c r="H889" s="551"/>
      <c r="I889" s="551"/>
      <c r="J889" s="551"/>
      <c r="K889" s="551"/>
      <c r="L889" s="551"/>
      <c r="M889" s="551"/>
      <c r="N889" s="551"/>
      <c r="O889" s="553"/>
    </row>
    <row r="890">
      <c r="A890" s="550"/>
      <c r="B890" s="551"/>
      <c r="C890" s="551"/>
      <c r="D890" s="551"/>
      <c r="E890" s="551"/>
      <c r="F890" s="551"/>
      <c r="G890" s="551"/>
      <c r="H890" s="551"/>
      <c r="I890" s="551"/>
      <c r="J890" s="551"/>
      <c r="K890" s="551"/>
      <c r="L890" s="551"/>
      <c r="M890" s="551"/>
      <c r="N890" s="551"/>
      <c r="O890" s="553"/>
    </row>
    <row r="891">
      <c r="A891" s="550"/>
      <c r="B891" s="551"/>
      <c r="C891" s="551"/>
      <c r="D891" s="551"/>
      <c r="E891" s="551"/>
      <c r="F891" s="551"/>
      <c r="G891" s="551"/>
      <c r="H891" s="551"/>
      <c r="I891" s="551"/>
      <c r="J891" s="551"/>
      <c r="K891" s="551"/>
      <c r="L891" s="551"/>
      <c r="M891" s="551"/>
      <c r="N891" s="551"/>
      <c r="O891" s="553"/>
    </row>
    <row r="892">
      <c r="A892" s="550"/>
      <c r="B892" s="551"/>
      <c r="C892" s="551"/>
      <c r="D892" s="551"/>
      <c r="E892" s="551"/>
      <c r="F892" s="551"/>
      <c r="G892" s="551"/>
      <c r="H892" s="551"/>
      <c r="I892" s="551"/>
      <c r="J892" s="551"/>
      <c r="K892" s="551"/>
      <c r="L892" s="551"/>
      <c r="M892" s="551"/>
      <c r="N892" s="551"/>
      <c r="O892" s="553"/>
    </row>
    <row r="893">
      <c r="A893" s="550"/>
      <c r="B893" s="551"/>
      <c r="C893" s="551"/>
      <c r="D893" s="551"/>
      <c r="E893" s="551"/>
      <c r="F893" s="551"/>
      <c r="G893" s="551"/>
      <c r="H893" s="551"/>
      <c r="I893" s="551"/>
      <c r="J893" s="551"/>
      <c r="K893" s="551"/>
      <c r="L893" s="551"/>
      <c r="M893" s="551"/>
      <c r="N893" s="551"/>
      <c r="O893" s="553"/>
    </row>
    <row r="894">
      <c r="A894" s="550"/>
      <c r="B894" s="551"/>
      <c r="C894" s="551"/>
      <c r="D894" s="551"/>
      <c r="E894" s="551"/>
      <c r="F894" s="551"/>
      <c r="G894" s="551"/>
      <c r="H894" s="551"/>
      <c r="I894" s="551"/>
      <c r="J894" s="551"/>
      <c r="K894" s="551"/>
      <c r="L894" s="551"/>
      <c r="M894" s="551"/>
      <c r="N894" s="551"/>
      <c r="O894" s="553"/>
    </row>
    <row r="895">
      <c r="A895" s="550"/>
      <c r="B895" s="551"/>
      <c r="C895" s="551"/>
      <c r="D895" s="551"/>
      <c r="E895" s="551"/>
      <c r="F895" s="551"/>
      <c r="G895" s="551"/>
      <c r="H895" s="551"/>
      <c r="I895" s="551"/>
      <c r="J895" s="551"/>
      <c r="K895" s="551"/>
      <c r="L895" s="551"/>
      <c r="M895" s="551"/>
      <c r="N895" s="551"/>
      <c r="O895" s="553"/>
    </row>
    <row r="896">
      <c r="A896" s="550"/>
      <c r="B896" s="551"/>
      <c r="C896" s="551"/>
      <c r="D896" s="551"/>
      <c r="E896" s="551"/>
      <c r="F896" s="551"/>
      <c r="G896" s="551"/>
      <c r="H896" s="551"/>
      <c r="I896" s="551"/>
      <c r="J896" s="551"/>
      <c r="K896" s="551"/>
      <c r="L896" s="551"/>
      <c r="M896" s="551"/>
      <c r="N896" s="551"/>
      <c r="O896" s="553"/>
    </row>
    <row r="897">
      <c r="A897" s="550"/>
      <c r="B897" s="551"/>
      <c r="C897" s="551"/>
      <c r="D897" s="551"/>
      <c r="E897" s="551"/>
      <c r="F897" s="551"/>
      <c r="G897" s="551"/>
      <c r="H897" s="551"/>
      <c r="I897" s="551"/>
      <c r="J897" s="551"/>
      <c r="K897" s="551"/>
      <c r="L897" s="551"/>
      <c r="M897" s="551"/>
      <c r="N897" s="551"/>
      <c r="O897" s="553"/>
    </row>
    <row r="898">
      <c r="A898" s="550"/>
      <c r="B898" s="551"/>
      <c r="C898" s="551"/>
      <c r="D898" s="551"/>
      <c r="E898" s="551"/>
      <c r="F898" s="551"/>
      <c r="G898" s="551"/>
      <c r="H898" s="551"/>
      <c r="I898" s="551"/>
      <c r="J898" s="551"/>
      <c r="K898" s="551"/>
      <c r="L898" s="551"/>
      <c r="M898" s="551"/>
      <c r="N898" s="551"/>
      <c r="O898" s="553"/>
    </row>
    <row r="899">
      <c r="A899" s="550"/>
      <c r="B899" s="551"/>
      <c r="C899" s="551"/>
      <c r="D899" s="551"/>
      <c r="E899" s="551"/>
      <c r="F899" s="551"/>
      <c r="G899" s="551"/>
      <c r="H899" s="551"/>
      <c r="I899" s="551"/>
      <c r="J899" s="551"/>
      <c r="K899" s="551"/>
      <c r="L899" s="551"/>
      <c r="M899" s="551"/>
      <c r="N899" s="551"/>
      <c r="O899" s="553"/>
    </row>
    <row r="900">
      <c r="A900" s="550"/>
      <c r="B900" s="551"/>
      <c r="C900" s="551"/>
      <c r="D900" s="551"/>
      <c r="E900" s="551"/>
      <c r="F900" s="551"/>
      <c r="G900" s="551"/>
      <c r="H900" s="551"/>
      <c r="I900" s="551"/>
      <c r="J900" s="551"/>
      <c r="K900" s="551"/>
      <c r="L900" s="551"/>
      <c r="M900" s="551"/>
      <c r="N900" s="551"/>
      <c r="O900" s="553"/>
    </row>
    <row r="901">
      <c r="A901" s="550"/>
      <c r="B901" s="551"/>
      <c r="C901" s="551"/>
      <c r="D901" s="551"/>
      <c r="E901" s="551"/>
      <c r="F901" s="551"/>
      <c r="G901" s="551"/>
      <c r="H901" s="551"/>
      <c r="I901" s="551"/>
      <c r="J901" s="551"/>
      <c r="K901" s="551"/>
      <c r="L901" s="551"/>
      <c r="M901" s="551"/>
      <c r="N901" s="551"/>
      <c r="O901" s="553"/>
    </row>
    <row r="902">
      <c r="A902" s="550"/>
      <c r="B902" s="551"/>
      <c r="C902" s="551"/>
      <c r="D902" s="551"/>
      <c r="E902" s="551"/>
      <c r="F902" s="551"/>
      <c r="G902" s="551"/>
      <c r="H902" s="551"/>
      <c r="I902" s="551"/>
      <c r="J902" s="551"/>
      <c r="K902" s="551"/>
      <c r="L902" s="551"/>
      <c r="M902" s="551"/>
      <c r="N902" s="551"/>
      <c r="O902" s="553"/>
    </row>
    <row r="903">
      <c r="A903" s="550"/>
      <c r="B903" s="551"/>
      <c r="C903" s="551"/>
      <c r="D903" s="551"/>
      <c r="E903" s="551"/>
      <c r="F903" s="551"/>
      <c r="G903" s="551"/>
      <c r="H903" s="551"/>
      <c r="I903" s="551"/>
      <c r="J903" s="551"/>
      <c r="K903" s="551"/>
      <c r="L903" s="551"/>
      <c r="M903" s="551"/>
      <c r="N903" s="551"/>
      <c r="O903" s="553"/>
    </row>
    <row r="904">
      <c r="A904" s="550"/>
      <c r="B904" s="551"/>
      <c r="C904" s="551"/>
      <c r="D904" s="551"/>
      <c r="E904" s="551"/>
      <c r="F904" s="551"/>
      <c r="G904" s="551"/>
      <c r="H904" s="551"/>
      <c r="I904" s="551"/>
      <c r="J904" s="551"/>
      <c r="K904" s="551"/>
      <c r="L904" s="551"/>
      <c r="M904" s="551"/>
      <c r="N904" s="551"/>
      <c r="O904" s="553"/>
    </row>
    <row r="905">
      <c r="A905" s="550"/>
      <c r="B905" s="551"/>
      <c r="C905" s="551"/>
      <c r="D905" s="551"/>
      <c r="E905" s="551"/>
      <c r="F905" s="551"/>
      <c r="G905" s="551"/>
      <c r="H905" s="551"/>
      <c r="I905" s="551"/>
      <c r="J905" s="551"/>
      <c r="K905" s="551"/>
      <c r="L905" s="551"/>
      <c r="M905" s="551"/>
      <c r="N905" s="551"/>
      <c r="O905" s="553"/>
    </row>
    <row r="906">
      <c r="A906" s="550"/>
      <c r="B906" s="551"/>
      <c r="C906" s="551"/>
      <c r="D906" s="551"/>
      <c r="E906" s="551"/>
      <c r="F906" s="551"/>
      <c r="G906" s="551"/>
      <c r="H906" s="551"/>
      <c r="I906" s="551"/>
      <c r="J906" s="551"/>
      <c r="K906" s="551"/>
      <c r="L906" s="551"/>
      <c r="M906" s="551"/>
      <c r="N906" s="551"/>
      <c r="O906" s="553"/>
    </row>
    <row r="907">
      <c r="A907" s="550"/>
      <c r="B907" s="551"/>
      <c r="C907" s="551"/>
      <c r="D907" s="551"/>
      <c r="E907" s="551"/>
      <c r="F907" s="551"/>
      <c r="G907" s="551"/>
      <c r="H907" s="551"/>
      <c r="I907" s="551"/>
      <c r="J907" s="551"/>
      <c r="K907" s="551"/>
      <c r="L907" s="551"/>
      <c r="M907" s="551"/>
      <c r="N907" s="551"/>
      <c r="O907" s="553"/>
    </row>
    <row r="908">
      <c r="A908" s="550"/>
      <c r="B908" s="551"/>
      <c r="C908" s="551"/>
      <c r="D908" s="551"/>
      <c r="E908" s="551"/>
      <c r="F908" s="551"/>
      <c r="G908" s="551"/>
      <c r="H908" s="551"/>
      <c r="I908" s="551"/>
      <c r="J908" s="551"/>
      <c r="K908" s="551"/>
      <c r="L908" s="551"/>
      <c r="M908" s="551"/>
      <c r="N908" s="551"/>
      <c r="O908" s="553"/>
    </row>
    <row r="909">
      <c r="A909" s="550"/>
      <c r="B909" s="551"/>
      <c r="C909" s="551"/>
      <c r="D909" s="551"/>
      <c r="E909" s="551"/>
      <c r="F909" s="551"/>
      <c r="G909" s="551"/>
      <c r="H909" s="551"/>
      <c r="I909" s="551"/>
      <c r="J909" s="551"/>
      <c r="K909" s="551"/>
      <c r="L909" s="551"/>
      <c r="M909" s="551"/>
      <c r="N909" s="551"/>
      <c r="O909" s="553"/>
    </row>
    <row r="910">
      <c r="A910" s="550"/>
      <c r="B910" s="551"/>
      <c r="C910" s="551"/>
      <c r="D910" s="551"/>
      <c r="E910" s="551"/>
      <c r="F910" s="551"/>
      <c r="G910" s="551"/>
      <c r="H910" s="551"/>
      <c r="I910" s="551"/>
      <c r="J910" s="551"/>
      <c r="K910" s="551"/>
      <c r="L910" s="551"/>
      <c r="M910" s="551"/>
      <c r="N910" s="551"/>
      <c r="O910" s="553"/>
    </row>
    <row r="911">
      <c r="A911" s="550"/>
      <c r="B911" s="551"/>
      <c r="C911" s="551"/>
      <c r="D911" s="551"/>
      <c r="E911" s="551"/>
      <c r="F911" s="551"/>
      <c r="G911" s="551"/>
      <c r="H911" s="551"/>
      <c r="I911" s="551"/>
      <c r="J911" s="551"/>
      <c r="K911" s="551"/>
      <c r="L911" s="551"/>
      <c r="M911" s="551"/>
      <c r="N911" s="551"/>
      <c r="O911" s="553"/>
    </row>
    <row r="912">
      <c r="A912" s="550"/>
      <c r="B912" s="551"/>
      <c r="C912" s="551"/>
      <c r="D912" s="551"/>
      <c r="E912" s="551"/>
      <c r="F912" s="551"/>
      <c r="G912" s="551"/>
      <c r="H912" s="551"/>
      <c r="I912" s="551"/>
      <c r="J912" s="551"/>
      <c r="K912" s="551"/>
      <c r="L912" s="551"/>
      <c r="M912" s="551"/>
      <c r="N912" s="551"/>
      <c r="O912" s="553"/>
    </row>
    <row r="913">
      <c r="A913" s="550"/>
      <c r="B913" s="551"/>
      <c r="C913" s="551"/>
      <c r="D913" s="551"/>
      <c r="E913" s="551"/>
      <c r="F913" s="551"/>
      <c r="G913" s="551"/>
      <c r="H913" s="551"/>
      <c r="I913" s="551"/>
      <c r="J913" s="551"/>
      <c r="K913" s="551"/>
      <c r="L913" s="551"/>
      <c r="M913" s="551"/>
      <c r="N913" s="551"/>
      <c r="O913" s="553"/>
    </row>
    <row r="914">
      <c r="A914" s="550"/>
      <c r="B914" s="551"/>
      <c r="C914" s="551"/>
      <c r="D914" s="551"/>
      <c r="E914" s="551"/>
      <c r="F914" s="551"/>
      <c r="G914" s="551"/>
      <c r="H914" s="551"/>
      <c r="I914" s="551"/>
      <c r="J914" s="551"/>
      <c r="K914" s="551"/>
      <c r="L914" s="551"/>
      <c r="M914" s="551"/>
      <c r="N914" s="551"/>
      <c r="O914" s="553"/>
    </row>
    <row r="915">
      <c r="A915" s="550"/>
      <c r="B915" s="551"/>
      <c r="C915" s="551"/>
      <c r="D915" s="551"/>
      <c r="E915" s="551"/>
      <c r="F915" s="551"/>
      <c r="G915" s="551"/>
      <c r="H915" s="551"/>
      <c r="I915" s="551"/>
      <c r="J915" s="551"/>
      <c r="K915" s="551"/>
      <c r="L915" s="551"/>
      <c r="M915" s="551"/>
      <c r="N915" s="551"/>
      <c r="O915" s="553"/>
    </row>
    <row r="916">
      <c r="A916" s="550"/>
      <c r="B916" s="551"/>
      <c r="C916" s="551"/>
      <c r="D916" s="551"/>
      <c r="E916" s="551"/>
      <c r="F916" s="551"/>
      <c r="G916" s="551"/>
      <c r="H916" s="551"/>
      <c r="I916" s="551"/>
      <c r="J916" s="551"/>
      <c r="K916" s="551"/>
      <c r="L916" s="551"/>
      <c r="M916" s="551"/>
      <c r="N916" s="551"/>
      <c r="O916" s="553"/>
    </row>
    <row r="917">
      <c r="A917" s="550"/>
      <c r="B917" s="551"/>
      <c r="C917" s="551"/>
      <c r="D917" s="551"/>
      <c r="E917" s="551"/>
      <c r="F917" s="551"/>
      <c r="G917" s="551"/>
      <c r="H917" s="551"/>
      <c r="I917" s="551"/>
      <c r="J917" s="551"/>
      <c r="K917" s="551"/>
      <c r="L917" s="551"/>
      <c r="M917" s="551"/>
      <c r="N917" s="551"/>
      <c r="O917" s="553"/>
    </row>
    <row r="918">
      <c r="A918" s="550"/>
      <c r="B918" s="551"/>
      <c r="C918" s="551"/>
      <c r="D918" s="551"/>
      <c r="E918" s="551"/>
      <c r="F918" s="551"/>
      <c r="G918" s="551"/>
      <c r="H918" s="551"/>
      <c r="I918" s="551"/>
      <c r="J918" s="551"/>
      <c r="K918" s="551"/>
      <c r="L918" s="551"/>
      <c r="M918" s="551"/>
      <c r="N918" s="551"/>
      <c r="O918" s="553"/>
    </row>
    <row r="919">
      <c r="A919" s="550"/>
      <c r="B919" s="551"/>
      <c r="C919" s="551"/>
      <c r="D919" s="551"/>
      <c r="E919" s="551"/>
      <c r="F919" s="551"/>
      <c r="G919" s="551"/>
      <c r="H919" s="551"/>
      <c r="I919" s="551"/>
      <c r="J919" s="551"/>
      <c r="K919" s="551"/>
      <c r="L919" s="551"/>
      <c r="M919" s="551"/>
      <c r="N919" s="551"/>
      <c r="O919" s="553"/>
    </row>
    <row r="920">
      <c r="A920" s="550"/>
      <c r="B920" s="551"/>
      <c r="C920" s="551"/>
      <c r="D920" s="551"/>
      <c r="E920" s="551"/>
      <c r="F920" s="551"/>
      <c r="G920" s="551"/>
      <c r="H920" s="551"/>
      <c r="I920" s="551"/>
      <c r="J920" s="551"/>
      <c r="K920" s="551"/>
      <c r="L920" s="551"/>
      <c r="M920" s="551"/>
      <c r="N920" s="551"/>
      <c r="O920" s="553"/>
    </row>
    <row r="921">
      <c r="A921" s="550"/>
      <c r="B921" s="551"/>
      <c r="C921" s="551"/>
      <c r="D921" s="551"/>
      <c r="E921" s="551"/>
      <c r="F921" s="551"/>
      <c r="G921" s="551"/>
      <c r="H921" s="551"/>
      <c r="I921" s="551"/>
      <c r="J921" s="551"/>
      <c r="K921" s="551"/>
      <c r="L921" s="551"/>
      <c r="M921" s="551"/>
      <c r="N921" s="551"/>
      <c r="O921" s="553"/>
    </row>
    <row r="922">
      <c r="A922" s="550"/>
      <c r="B922" s="551"/>
      <c r="C922" s="551"/>
      <c r="D922" s="551"/>
      <c r="E922" s="551"/>
      <c r="F922" s="551"/>
      <c r="G922" s="551"/>
      <c r="H922" s="551"/>
      <c r="I922" s="551"/>
      <c r="J922" s="551"/>
      <c r="K922" s="551"/>
      <c r="L922" s="551"/>
      <c r="M922" s="551"/>
      <c r="N922" s="551"/>
      <c r="O922" s="553"/>
    </row>
    <row r="923">
      <c r="A923" s="550"/>
      <c r="B923" s="551"/>
      <c r="C923" s="551"/>
      <c r="D923" s="551"/>
      <c r="E923" s="551"/>
      <c r="F923" s="551"/>
      <c r="G923" s="551"/>
      <c r="H923" s="551"/>
      <c r="I923" s="551"/>
      <c r="J923" s="551"/>
      <c r="K923" s="551"/>
      <c r="L923" s="551"/>
      <c r="M923" s="551"/>
      <c r="N923" s="551"/>
      <c r="O923" s="553"/>
    </row>
    <row r="924">
      <c r="A924" s="550"/>
      <c r="B924" s="551"/>
      <c r="C924" s="551"/>
      <c r="D924" s="551"/>
      <c r="E924" s="551"/>
      <c r="F924" s="551"/>
      <c r="G924" s="551"/>
      <c r="H924" s="551"/>
      <c r="I924" s="551"/>
      <c r="J924" s="551"/>
      <c r="K924" s="551"/>
      <c r="L924" s="551"/>
      <c r="M924" s="551"/>
      <c r="N924" s="551"/>
      <c r="O924" s="553"/>
    </row>
    <row r="925">
      <c r="A925" s="550"/>
      <c r="B925" s="551"/>
      <c r="C925" s="551"/>
      <c r="D925" s="551"/>
      <c r="E925" s="551"/>
      <c r="F925" s="551"/>
      <c r="G925" s="551"/>
      <c r="H925" s="551"/>
      <c r="I925" s="551"/>
      <c r="J925" s="551"/>
      <c r="K925" s="551"/>
      <c r="L925" s="551"/>
      <c r="M925" s="551"/>
      <c r="N925" s="551"/>
      <c r="O925" s="553"/>
    </row>
    <row r="926">
      <c r="A926" s="550"/>
      <c r="B926" s="551"/>
      <c r="C926" s="551"/>
      <c r="D926" s="551"/>
      <c r="E926" s="551"/>
      <c r="F926" s="551"/>
      <c r="G926" s="551"/>
      <c r="H926" s="551"/>
      <c r="I926" s="551"/>
      <c r="J926" s="551"/>
      <c r="K926" s="551"/>
      <c r="L926" s="551"/>
      <c r="M926" s="551"/>
      <c r="N926" s="551"/>
      <c r="O926" s="553"/>
    </row>
    <row r="927">
      <c r="A927" s="550"/>
      <c r="B927" s="551"/>
      <c r="C927" s="551"/>
      <c r="D927" s="551"/>
      <c r="E927" s="551"/>
      <c r="F927" s="551"/>
      <c r="G927" s="551"/>
      <c r="H927" s="551"/>
      <c r="I927" s="551"/>
      <c r="J927" s="551"/>
      <c r="K927" s="551"/>
      <c r="L927" s="551"/>
      <c r="M927" s="551"/>
      <c r="N927" s="551"/>
      <c r="O927" s="553"/>
    </row>
    <row r="928">
      <c r="A928" s="550"/>
      <c r="B928" s="551"/>
      <c r="C928" s="551"/>
      <c r="D928" s="551"/>
      <c r="E928" s="551"/>
      <c r="F928" s="551"/>
      <c r="G928" s="551"/>
      <c r="H928" s="551"/>
      <c r="I928" s="551"/>
      <c r="J928" s="551"/>
      <c r="K928" s="551"/>
      <c r="L928" s="551"/>
      <c r="M928" s="551"/>
      <c r="N928" s="551"/>
      <c r="O928" s="553"/>
    </row>
    <row r="929">
      <c r="A929" s="550"/>
      <c r="B929" s="551"/>
      <c r="C929" s="551"/>
      <c r="D929" s="551"/>
      <c r="E929" s="551"/>
      <c r="F929" s="551"/>
      <c r="G929" s="551"/>
      <c r="H929" s="551"/>
      <c r="I929" s="551"/>
      <c r="J929" s="551"/>
      <c r="K929" s="551"/>
      <c r="L929" s="551"/>
      <c r="M929" s="551"/>
      <c r="N929" s="551"/>
      <c r="O929" s="553"/>
    </row>
    <row r="930">
      <c r="A930" s="550"/>
      <c r="B930" s="551"/>
      <c r="C930" s="551"/>
      <c r="D930" s="551"/>
      <c r="E930" s="551"/>
      <c r="F930" s="551"/>
      <c r="G930" s="551"/>
      <c r="H930" s="551"/>
      <c r="I930" s="551"/>
      <c r="J930" s="551"/>
      <c r="K930" s="551"/>
      <c r="L930" s="551"/>
      <c r="M930" s="551"/>
      <c r="N930" s="551"/>
      <c r="O930" s="553"/>
    </row>
    <row r="931">
      <c r="A931" s="550"/>
      <c r="B931" s="551"/>
      <c r="C931" s="551"/>
      <c r="D931" s="551"/>
      <c r="E931" s="551"/>
      <c r="F931" s="551"/>
      <c r="G931" s="551"/>
      <c r="H931" s="551"/>
      <c r="I931" s="551"/>
      <c r="J931" s="551"/>
      <c r="K931" s="551"/>
      <c r="L931" s="551"/>
      <c r="M931" s="551"/>
      <c r="N931" s="551"/>
      <c r="O931" s="553"/>
    </row>
    <row r="932">
      <c r="A932" s="550"/>
      <c r="B932" s="551"/>
      <c r="C932" s="551"/>
      <c r="D932" s="551"/>
      <c r="E932" s="551"/>
      <c r="F932" s="551"/>
      <c r="G932" s="551"/>
      <c r="H932" s="551"/>
      <c r="I932" s="551"/>
      <c r="J932" s="551"/>
      <c r="K932" s="551"/>
      <c r="L932" s="551"/>
      <c r="M932" s="551"/>
      <c r="N932" s="551"/>
      <c r="O932" s="553"/>
    </row>
    <row r="933">
      <c r="A933" s="550"/>
      <c r="B933" s="551"/>
      <c r="C933" s="551"/>
      <c r="D933" s="551"/>
      <c r="E933" s="551"/>
      <c r="F933" s="551"/>
      <c r="G933" s="551"/>
      <c r="H933" s="551"/>
      <c r="I933" s="551"/>
      <c r="J933" s="551"/>
      <c r="K933" s="551"/>
      <c r="L933" s="551"/>
      <c r="M933" s="551"/>
      <c r="N933" s="551"/>
      <c r="O933" s="553"/>
    </row>
    <row r="934">
      <c r="A934" s="550"/>
      <c r="B934" s="551"/>
      <c r="C934" s="551"/>
      <c r="D934" s="551"/>
      <c r="E934" s="551"/>
      <c r="F934" s="551"/>
      <c r="G934" s="551"/>
      <c r="H934" s="551"/>
      <c r="I934" s="551"/>
      <c r="J934" s="551"/>
      <c r="K934" s="551"/>
      <c r="L934" s="551"/>
      <c r="M934" s="551"/>
      <c r="N934" s="551"/>
      <c r="O934" s="553"/>
    </row>
    <row r="935">
      <c r="A935" s="550"/>
      <c r="B935" s="551"/>
      <c r="C935" s="551"/>
      <c r="D935" s="551"/>
      <c r="E935" s="551"/>
      <c r="F935" s="551"/>
      <c r="G935" s="551"/>
      <c r="H935" s="551"/>
      <c r="I935" s="551"/>
      <c r="J935" s="551"/>
      <c r="K935" s="551"/>
      <c r="L935" s="551"/>
      <c r="M935" s="551"/>
      <c r="N935" s="551"/>
      <c r="O935" s="553"/>
    </row>
    <row r="936">
      <c r="A936" s="550"/>
      <c r="B936" s="551"/>
      <c r="C936" s="551"/>
      <c r="D936" s="551"/>
      <c r="E936" s="551"/>
      <c r="F936" s="551"/>
      <c r="G936" s="551"/>
      <c r="H936" s="551"/>
      <c r="I936" s="551"/>
      <c r="J936" s="551"/>
      <c r="K936" s="551"/>
      <c r="L936" s="551"/>
      <c r="M936" s="551"/>
      <c r="N936" s="551"/>
      <c r="O936" s="553"/>
    </row>
    <row r="937">
      <c r="A937" s="550"/>
      <c r="B937" s="551"/>
      <c r="C937" s="551"/>
      <c r="D937" s="551"/>
      <c r="E937" s="551"/>
      <c r="F937" s="551"/>
      <c r="G937" s="551"/>
      <c r="H937" s="551"/>
      <c r="I937" s="551"/>
      <c r="J937" s="551"/>
      <c r="K937" s="551"/>
      <c r="L937" s="551"/>
      <c r="M937" s="551"/>
      <c r="N937" s="551"/>
      <c r="O937" s="553"/>
    </row>
    <row r="938">
      <c r="A938" s="550"/>
      <c r="B938" s="551"/>
      <c r="C938" s="551"/>
      <c r="D938" s="551"/>
      <c r="E938" s="551"/>
      <c r="F938" s="551"/>
      <c r="G938" s="551"/>
      <c r="H938" s="551"/>
      <c r="I938" s="551"/>
      <c r="J938" s="551"/>
      <c r="K938" s="551"/>
      <c r="L938" s="551"/>
      <c r="M938" s="551"/>
      <c r="N938" s="551"/>
      <c r="O938" s="553"/>
    </row>
    <row r="939">
      <c r="A939" s="550"/>
      <c r="B939" s="551"/>
      <c r="C939" s="551"/>
      <c r="D939" s="551"/>
      <c r="E939" s="551"/>
      <c r="F939" s="551"/>
      <c r="G939" s="551"/>
      <c r="H939" s="551"/>
      <c r="I939" s="551"/>
      <c r="J939" s="551"/>
      <c r="K939" s="551"/>
      <c r="L939" s="551"/>
      <c r="M939" s="551"/>
      <c r="N939" s="551"/>
      <c r="O939" s="553"/>
    </row>
    <row r="940">
      <c r="A940" s="550"/>
      <c r="B940" s="551"/>
      <c r="C940" s="551"/>
      <c r="D940" s="551"/>
      <c r="E940" s="551"/>
      <c r="F940" s="551"/>
      <c r="G940" s="551"/>
      <c r="H940" s="551"/>
      <c r="I940" s="551"/>
      <c r="J940" s="551"/>
      <c r="K940" s="551"/>
      <c r="L940" s="551"/>
      <c r="M940" s="551"/>
      <c r="N940" s="551"/>
      <c r="O940" s="553"/>
    </row>
    <row r="941">
      <c r="A941" s="550"/>
      <c r="B941" s="551"/>
      <c r="C941" s="551"/>
      <c r="D941" s="551"/>
      <c r="E941" s="551"/>
      <c r="F941" s="551"/>
      <c r="G941" s="551"/>
      <c r="H941" s="551"/>
      <c r="I941" s="551"/>
      <c r="J941" s="551"/>
      <c r="K941" s="551"/>
      <c r="L941" s="551"/>
      <c r="M941" s="551"/>
      <c r="N941" s="551"/>
      <c r="O941" s="553"/>
    </row>
    <row r="942">
      <c r="A942" s="550"/>
      <c r="B942" s="551"/>
      <c r="C942" s="551"/>
      <c r="D942" s="551"/>
      <c r="E942" s="551"/>
      <c r="F942" s="551"/>
      <c r="G942" s="551"/>
      <c r="H942" s="551"/>
      <c r="I942" s="551"/>
      <c r="J942" s="551"/>
      <c r="K942" s="551"/>
      <c r="L942" s="551"/>
      <c r="M942" s="551"/>
      <c r="N942" s="551"/>
      <c r="O942" s="553"/>
    </row>
    <row r="943">
      <c r="A943" s="550"/>
      <c r="B943" s="551"/>
      <c r="C943" s="551"/>
      <c r="D943" s="551"/>
      <c r="E943" s="551"/>
      <c r="F943" s="551"/>
      <c r="G943" s="551"/>
      <c r="H943" s="551"/>
      <c r="I943" s="551"/>
      <c r="J943" s="551"/>
      <c r="K943" s="551"/>
      <c r="L943" s="551"/>
      <c r="M943" s="551"/>
      <c r="N943" s="551"/>
      <c r="O943" s="553"/>
    </row>
    <row r="944">
      <c r="A944" s="550"/>
      <c r="B944" s="551"/>
      <c r="C944" s="551"/>
      <c r="D944" s="551"/>
      <c r="E944" s="551"/>
      <c r="F944" s="551"/>
      <c r="G944" s="551"/>
      <c r="H944" s="551"/>
      <c r="I944" s="551"/>
      <c r="J944" s="551"/>
      <c r="K944" s="551"/>
      <c r="L944" s="551"/>
      <c r="M944" s="551"/>
      <c r="N944" s="551"/>
      <c r="O944" s="553"/>
    </row>
    <row r="945">
      <c r="A945" s="550"/>
      <c r="B945" s="551"/>
      <c r="C945" s="551"/>
      <c r="D945" s="551"/>
      <c r="E945" s="551"/>
      <c r="F945" s="551"/>
      <c r="G945" s="551"/>
      <c r="H945" s="551"/>
      <c r="I945" s="551"/>
      <c r="J945" s="551"/>
      <c r="K945" s="551"/>
      <c r="L945" s="551"/>
      <c r="M945" s="551"/>
      <c r="N945" s="551"/>
      <c r="O945" s="553"/>
    </row>
    <row r="946">
      <c r="A946" s="550"/>
      <c r="B946" s="551"/>
      <c r="C946" s="551"/>
      <c r="D946" s="551"/>
      <c r="E946" s="551"/>
      <c r="F946" s="551"/>
      <c r="G946" s="551"/>
      <c r="H946" s="551"/>
      <c r="I946" s="551"/>
      <c r="J946" s="551"/>
      <c r="K946" s="551"/>
      <c r="L946" s="551"/>
      <c r="M946" s="551"/>
      <c r="N946" s="551"/>
      <c r="O946" s="553"/>
    </row>
    <row r="947">
      <c r="A947" s="550"/>
      <c r="B947" s="551"/>
      <c r="C947" s="551"/>
      <c r="D947" s="551"/>
      <c r="E947" s="551"/>
      <c r="F947" s="551"/>
      <c r="G947" s="551"/>
      <c r="H947" s="551"/>
      <c r="I947" s="551"/>
      <c r="J947" s="551"/>
      <c r="K947" s="551"/>
      <c r="L947" s="551"/>
      <c r="M947" s="551"/>
      <c r="N947" s="551"/>
      <c r="O947" s="553"/>
    </row>
    <row r="948">
      <c r="A948" s="550"/>
      <c r="B948" s="551"/>
      <c r="C948" s="551"/>
      <c r="D948" s="551"/>
      <c r="E948" s="551"/>
      <c r="F948" s="551"/>
      <c r="G948" s="551"/>
      <c r="H948" s="551"/>
      <c r="I948" s="551"/>
      <c r="J948" s="551"/>
      <c r="K948" s="551"/>
      <c r="L948" s="551"/>
      <c r="M948" s="551"/>
      <c r="N948" s="551"/>
      <c r="O948" s="553"/>
    </row>
    <row r="949">
      <c r="A949" s="550"/>
      <c r="B949" s="551"/>
      <c r="C949" s="551"/>
      <c r="D949" s="551"/>
      <c r="E949" s="551"/>
      <c r="F949" s="551"/>
      <c r="G949" s="551"/>
      <c r="H949" s="551"/>
      <c r="I949" s="551"/>
      <c r="J949" s="551"/>
      <c r="K949" s="551"/>
      <c r="L949" s="551"/>
      <c r="M949" s="551"/>
      <c r="N949" s="551"/>
      <c r="O949" s="553"/>
    </row>
    <row r="950">
      <c r="A950" s="550"/>
      <c r="B950" s="551"/>
      <c r="C950" s="551"/>
      <c r="D950" s="551"/>
      <c r="E950" s="551"/>
      <c r="F950" s="551"/>
      <c r="G950" s="551"/>
      <c r="H950" s="551"/>
      <c r="I950" s="551"/>
      <c r="J950" s="551"/>
      <c r="K950" s="551"/>
      <c r="L950" s="551"/>
      <c r="M950" s="551"/>
      <c r="N950" s="551"/>
      <c r="O950" s="553"/>
    </row>
    <row r="951">
      <c r="A951" s="550"/>
      <c r="B951" s="551"/>
      <c r="C951" s="551"/>
      <c r="D951" s="551"/>
      <c r="E951" s="551"/>
      <c r="F951" s="551"/>
      <c r="G951" s="551"/>
      <c r="H951" s="551"/>
      <c r="I951" s="551"/>
      <c r="J951" s="551"/>
      <c r="K951" s="551"/>
      <c r="L951" s="551"/>
      <c r="M951" s="551"/>
      <c r="N951" s="551"/>
      <c r="O951" s="553"/>
    </row>
    <row r="952">
      <c r="A952" s="550"/>
      <c r="B952" s="551"/>
      <c r="C952" s="551"/>
      <c r="D952" s="551"/>
      <c r="E952" s="551"/>
      <c r="F952" s="551"/>
      <c r="G952" s="551"/>
      <c r="H952" s="551"/>
      <c r="I952" s="551"/>
      <c r="J952" s="551"/>
      <c r="K952" s="551"/>
      <c r="L952" s="551"/>
      <c r="M952" s="551"/>
      <c r="N952" s="551"/>
      <c r="O952" s="553"/>
    </row>
    <row r="953">
      <c r="A953" s="550"/>
      <c r="B953" s="551"/>
      <c r="C953" s="551"/>
      <c r="D953" s="551"/>
      <c r="E953" s="551"/>
      <c r="F953" s="551"/>
      <c r="G953" s="551"/>
      <c r="H953" s="551"/>
      <c r="I953" s="551"/>
      <c r="J953" s="551"/>
      <c r="K953" s="551"/>
      <c r="L953" s="551"/>
      <c r="M953" s="551"/>
      <c r="N953" s="551"/>
      <c r="O953" s="553"/>
    </row>
    <row r="954">
      <c r="A954" s="550"/>
      <c r="B954" s="551"/>
      <c r="C954" s="551"/>
      <c r="D954" s="551"/>
      <c r="E954" s="551"/>
      <c r="F954" s="551"/>
      <c r="G954" s="551"/>
      <c r="H954" s="551"/>
      <c r="I954" s="551"/>
      <c r="J954" s="551"/>
      <c r="K954" s="551"/>
      <c r="L954" s="551"/>
      <c r="M954" s="551"/>
      <c r="N954" s="551"/>
      <c r="O954" s="553"/>
    </row>
    <row r="955">
      <c r="A955" s="550"/>
      <c r="B955" s="551"/>
      <c r="C955" s="551"/>
      <c r="D955" s="551"/>
      <c r="E955" s="551"/>
      <c r="F955" s="551"/>
      <c r="G955" s="551"/>
      <c r="H955" s="551"/>
      <c r="I955" s="551"/>
      <c r="J955" s="551"/>
      <c r="K955" s="551"/>
      <c r="L955" s="551"/>
      <c r="M955" s="551"/>
      <c r="N955" s="551"/>
      <c r="O955" s="553"/>
    </row>
    <row r="956">
      <c r="A956" s="550"/>
      <c r="B956" s="551"/>
      <c r="C956" s="551"/>
      <c r="D956" s="551"/>
      <c r="E956" s="551"/>
      <c r="F956" s="551"/>
      <c r="G956" s="551"/>
      <c r="H956" s="551"/>
      <c r="I956" s="551"/>
      <c r="J956" s="551"/>
      <c r="K956" s="551"/>
      <c r="L956" s="551"/>
      <c r="M956" s="551"/>
      <c r="N956" s="551"/>
      <c r="O956" s="553"/>
    </row>
    <row r="957">
      <c r="A957" s="550"/>
      <c r="B957" s="551"/>
      <c r="C957" s="551"/>
      <c r="D957" s="551"/>
      <c r="E957" s="551"/>
      <c r="F957" s="551"/>
      <c r="G957" s="551"/>
      <c r="H957" s="551"/>
      <c r="I957" s="551"/>
      <c r="J957" s="551"/>
      <c r="K957" s="551"/>
      <c r="L957" s="551"/>
      <c r="M957" s="551"/>
      <c r="N957" s="551"/>
      <c r="O957" s="553"/>
    </row>
    <row r="958">
      <c r="A958" s="550"/>
      <c r="B958" s="551"/>
      <c r="C958" s="551"/>
      <c r="D958" s="551"/>
      <c r="E958" s="551"/>
      <c r="F958" s="551"/>
      <c r="G958" s="551"/>
      <c r="H958" s="551"/>
      <c r="I958" s="551"/>
      <c r="J958" s="551"/>
      <c r="K958" s="551"/>
      <c r="L958" s="551"/>
      <c r="M958" s="551"/>
      <c r="N958" s="551"/>
      <c r="O958" s="553"/>
    </row>
    <row r="959">
      <c r="A959" s="550"/>
      <c r="B959" s="551"/>
      <c r="C959" s="551"/>
      <c r="D959" s="551"/>
      <c r="E959" s="551"/>
      <c r="F959" s="551"/>
      <c r="G959" s="551"/>
      <c r="H959" s="551"/>
      <c r="I959" s="551"/>
      <c r="J959" s="551"/>
      <c r="K959" s="551"/>
      <c r="L959" s="551"/>
      <c r="M959" s="551"/>
      <c r="N959" s="551"/>
      <c r="O959" s="553"/>
    </row>
    <row r="960">
      <c r="A960" s="550"/>
      <c r="B960" s="551"/>
      <c r="C960" s="551"/>
      <c r="D960" s="551"/>
      <c r="E960" s="551"/>
      <c r="F960" s="551"/>
      <c r="G960" s="551"/>
      <c r="H960" s="551"/>
      <c r="I960" s="551"/>
      <c r="J960" s="551"/>
      <c r="K960" s="551"/>
      <c r="L960" s="551"/>
      <c r="M960" s="551"/>
      <c r="N960" s="551"/>
      <c r="O960" s="553"/>
    </row>
    <row r="961">
      <c r="A961" s="550"/>
      <c r="B961" s="551"/>
      <c r="C961" s="551"/>
      <c r="D961" s="551"/>
      <c r="E961" s="551"/>
      <c r="F961" s="551"/>
      <c r="G961" s="551"/>
      <c r="H961" s="551"/>
      <c r="I961" s="551"/>
      <c r="J961" s="551"/>
      <c r="K961" s="551"/>
      <c r="L961" s="551"/>
      <c r="M961" s="551"/>
      <c r="N961" s="551"/>
      <c r="O961" s="553"/>
    </row>
    <row r="962">
      <c r="A962" s="550"/>
      <c r="B962" s="551"/>
      <c r="C962" s="551"/>
      <c r="D962" s="551"/>
      <c r="E962" s="551"/>
      <c r="F962" s="551"/>
      <c r="G962" s="551"/>
      <c r="H962" s="551"/>
      <c r="I962" s="551"/>
      <c r="J962" s="551"/>
      <c r="K962" s="551"/>
      <c r="L962" s="551"/>
      <c r="M962" s="551"/>
      <c r="N962" s="551"/>
      <c r="O962" s="553"/>
    </row>
    <row r="963">
      <c r="A963" s="550"/>
      <c r="B963" s="551"/>
      <c r="C963" s="551"/>
      <c r="D963" s="551"/>
      <c r="E963" s="551"/>
      <c r="F963" s="551"/>
      <c r="G963" s="551"/>
      <c r="H963" s="551"/>
      <c r="I963" s="551"/>
      <c r="J963" s="551"/>
      <c r="K963" s="551"/>
      <c r="L963" s="551"/>
      <c r="M963" s="551"/>
      <c r="N963" s="551"/>
      <c r="O963" s="553"/>
    </row>
    <row r="964">
      <c r="A964" s="550"/>
      <c r="B964" s="551"/>
      <c r="C964" s="551"/>
      <c r="D964" s="551"/>
      <c r="E964" s="551"/>
      <c r="F964" s="551"/>
      <c r="G964" s="551"/>
      <c r="H964" s="551"/>
      <c r="I964" s="551"/>
      <c r="J964" s="551"/>
      <c r="K964" s="551"/>
      <c r="L964" s="551"/>
      <c r="M964" s="551"/>
      <c r="N964" s="551"/>
      <c r="O964" s="553"/>
    </row>
    <row r="965">
      <c r="A965" s="550"/>
      <c r="B965" s="551"/>
      <c r="C965" s="551"/>
      <c r="D965" s="551"/>
      <c r="E965" s="551"/>
      <c r="F965" s="551"/>
      <c r="G965" s="551"/>
      <c r="H965" s="551"/>
      <c r="I965" s="551"/>
      <c r="J965" s="551"/>
      <c r="K965" s="551"/>
      <c r="L965" s="551"/>
      <c r="M965" s="551"/>
      <c r="N965" s="551"/>
      <c r="O965" s="553"/>
    </row>
    <row r="966">
      <c r="A966" s="550"/>
      <c r="B966" s="551"/>
      <c r="C966" s="551"/>
      <c r="D966" s="551"/>
      <c r="E966" s="551"/>
      <c r="F966" s="551"/>
      <c r="G966" s="551"/>
      <c r="H966" s="551"/>
      <c r="I966" s="551"/>
      <c r="J966" s="551"/>
      <c r="K966" s="551"/>
      <c r="L966" s="551"/>
      <c r="M966" s="551"/>
      <c r="N966" s="551"/>
      <c r="O966" s="553"/>
    </row>
    <row r="967">
      <c r="A967" s="550"/>
      <c r="B967" s="551"/>
      <c r="C967" s="551"/>
      <c r="D967" s="551"/>
      <c r="E967" s="551"/>
      <c r="F967" s="551"/>
      <c r="G967" s="551"/>
      <c r="H967" s="551"/>
      <c r="I967" s="551"/>
      <c r="J967" s="551"/>
      <c r="K967" s="551"/>
      <c r="L967" s="551"/>
      <c r="M967" s="551"/>
      <c r="N967" s="551"/>
      <c r="O967" s="553"/>
    </row>
    <row r="968">
      <c r="A968" s="550"/>
      <c r="B968" s="551"/>
      <c r="C968" s="551"/>
      <c r="D968" s="551"/>
      <c r="E968" s="551"/>
      <c r="F968" s="551"/>
      <c r="G968" s="551"/>
      <c r="H968" s="551"/>
      <c r="I968" s="551"/>
      <c r="J968" s="551"/>
      <c r="K968" s="551"/>
      <c r="L968" s="551"/>
      <c r="M968" s="551"/>
      <c r="N968" s="551"/>
      <c r="O968" s="553"/>
    </row>
    <row r="969">
      <c r="A969" s="550"/>
      <c r="B969" s="551"/>
      <c r="C969" s="551"/>
      <c r="D969" s="551"/>
      <c r="E969" s="551"/>
      <c r="F969" s="551"/>
      <c r="G969" s="551"/>
      <c r="H969" s="551"/>
      <c r="I969" s="551"/>
      <c r="J969" s="551"/>
      <c r="K969" s="551"/>
      <c r="L969" s="551"/>
      <c r="M969" s="551"/>
      <c r="N969" s="551"/>
      <c r="O969" s="553"/>
    </row>
    <row r="970">
      <c r="A970" s="550"/>
      <c r="B970" s="551"/>
      <c r="C970" s="551"/>
      <c r="D970" s="551"/>
      <c r="E970" s="551"/>
      <c r="F970" s="551"/>
      <c r="G970" s="551"/>
      <c r="H970" s="551"/>
      <c r="I970" s="551"/>
      <c r="J970" s="551"/>
      <c r="K970" s="551"/>
      <c r="L970" s="551"/>
      <c r="M970" s="551"/>
      <c r="N970" s="551"/>
      <c r="O970" s="553"/>
    </row>
    <row r="971">
      <c r="A971" s="550"/>
      <c r="B971" s="551"/>
      <c r="C971" s="551"/>
      <c r="D971" s="551"/>
      <c r="E971" s="551"/>
      <c r="F971" s="551"/>
      <c r="G971" s="551"/>
      <c r="H971" s="551"/>
      <c r="I971" s="551"/>
      <c r="J971" s="551"/>
      <c r="K971" s="551"/>
      <c r="L971" s="551"/>
      <c r="M971" s="551"/>
      <c r="N971" s="551"/>
      <c r="O971" s="553"/>
    </row>
    <row r="972">
      <c r="A972" s="550"/>
      <c r="B972" s="551"/>
      <c r="C972" s="551"/>
      <c r="D972" s="551"/>
      <c r="E972" s="551"/>
      <c r="F972" s="551"/>
      <c r="G972" s="551"/>
      <c r="H972" s="551"/>
      <c r="I972" s="551"/>
      <c r="J972" s="551"/>
      <c r="K972" s="551"/>
      <c r="L972" s="551"/>
      <c r="M972" s="551"/>
      <c r="N972" s="551"/>
      <c r="O972" s="553"/>
    </row>
    <row r="973">
      <c r="A973" s="550"/>
      <c r="B973" s="551"/>
      <c r="C973" s="551"/>
      <c r="D973" s="551"/>
      <c r="E973" s="551"/>
      <c r="F973" s="551"/>
      <c r="G973" s="551"/>
      <c r="H973" s="551"/>
      <c r="I973" s="551"/>
      <c r="J973" s="551"/>
      <c r="K973" s="551"/>
      <c r="L973" s="551"/>
      <c r="M973" s="551"/>
      <c r="N973" s="551"/>
      <c r="O973" s="553"/>
    </row>
    <row r="974">
      <c r="A974" s="550"/>
      <c r="B974" s="551"/>
      <c r="C974" s="551"/>
      <c r="D974" s="551"/>
      <c r="E974" s="551"/>
      <c r="F974" s="551"/>
      <c r="G974" s="551"/>
      <c r="H974" s="551"/>
      <c r="I974" s="551"/>
      <c r="J974" s="551"/>
      <c r="K974" s="551"/>
      <c r="L974" s="551"/>
      <c r="M974" s="551"/>
      <c r="N974" s="551"/>
      <c r="O974" s="553"/>
    </row>
    <row r="975">
      <c r="A975" s="550"/>
      <c r="B975" s="551"/>
      <c r="C975" s="551"/>
      <c r="D975" s="551"/>
      <c r="E975" s="551"/>
      <c r="F975" s="551"/>
      <c r="G975" s="551"/>
      <c r="H975" s="551"/>
      <c r="I975" s="551"/>
      <c r="J975" s="551"/>
      <c r="K975" s="551"/>
      <c r="L975" s="551"/>
      <c r="M975" s="551"/>
      <c r="N975" s="551"/>
      <c r="O975" s="553"/>
    </row>
    <row r="976">
      <c r="A976" s="550"/>
      <c r="B976" s="551"/>
      <c r="C976" s="551"/>
      <c r="D976" s="551"/>
      <c r="E976" s="551"/>
      <c r="F976" s="551"/>
      <c r="G976" s="551"/>
      <c r="H976" s="551"/>
      <c r="I976" s="551"/>
      <c r="J976" s="551"/>
      <c r="K976" s="551"/>
      <c r="L976" s="551"/>
      <c r="M976" s="551"/>
      <c r="N976" s="551"/>
      <c r="O976" s="553"/>
    </row>
    <row r="977">
      <c r="A977" s="550"/>
      <c r="B977" s="551"/>
      <c r="C977" s="551"/>
      <c r="D977" s="551"/>
      <c r="E977" s="551"/>
      <c r="F977" s="551"/>
      <c r="G977" s="551"/>
      <c r="H977" s="551"/>
      <c r="I977" s="551"/>
      <c r="J977" s="551"/>
      <c r="K977" s="551"/>
      <c r="L977" s="551"/>
      <c r="M977" s="551"/>
      <c r="N977" s="551"/>
      <c r="O977" s="553"/>
    </row>
    <row r="978">
      <c r="A978" s="550"/>
      <c r="B978" s="551"/>
      <c r="C978" s="551"/>
      <c r="D978" s="551"/>
      <c r="E978" s="551"/>
      <c r="F978" s="551"/>
      <c r="G978" s="551"/>
      <c r="H978" s="551"/>
      <c r="I978" s="551"/>
      <c r="J978" s="551"/>
      <c r="K978" s="551"/>
      <c r="L978" s="551"/>
      <c r="M978" s="551"/>
      <c r="N978" s="551"/>
      <c r="O978" s="553"/>
    </row>
    <row r="979">
      <c r="A979" s="550"/>
      <c r="B979" s="551"/>
      <c r="C979" s="551"/>
      <c r="D979" s="551"/>
      <c r="E979" s="551"/>
      <c r="F979" s="551"/>
      <c r="G979" s="551"/>
      <c r="H979" s="551"/>
      <c r="I979" s="551"/>
      <c r="J979" s="551"/>
      <c r="K979" s="551"/>
      <c r="L979" s="551"/>
      <c r="M979" s="551"/>
      <c r="N979" s="551"/>
      <c r="O979" s="553"/>
    </row>
    <row r="980">
      <c r="A980" s="550"/>
      <c r="B980" s="551"/>
      <c r="C980" s="551"/>
      <c r="D980" s="551"/>
      <c r="E980" s="551"/>
      <c r="F980" s="551"/>
      <c r="G980" s="551"/>
      <c r="H980" s="551"/>
      <c r="I980" s="551"/>
      <c r="J980" s="551"/>
      <c r="K980" s="551"/>
      <c r="L980" s="551"/>
      <c r="M980" s="551"/>
      <c r="N980" s="551"/>
      <c r="O980" s="553"/>
    </row>
    <row r="981">
      <c r="A981" s="550"/>
      <c r="B981" s="551"/>
      <c r="C981" s="551"/>
      <c r="D981" s="551"/>
      <c r="E981" s="551"/>
      <c r="F981" s="551"/>
      <c r="G981" s="551"/>
      <c r="H981" s="551"/>
      <c r="I981" s="551"/>
      <c r="J981" s="551"/>
      <c r="K981" s="551"/>
      <c r="L981" s="551"/>
      <c r="M981" s="551"/>
      <c r="N981" s="551"/>
      <c r="O981" s="553"/>
    </row>
    <row r="982">
      <c r="A982" s="550"/>
      <c r="B982" s="551"/>
      <c r="C982" s="551"/>
      <c r="D982" s="551"/>
      <c r="E982" s="551"/>
      <c r="F982" s="551"/>
      <c r="G982" s="551"/>
      <c r="H982" s="551"/>
      <c r="I982" s="551"/>
      <c r="J982" s="551"/>
      <c r="K982" s="551"/>
      <c r="L982" s="551"/>
      <c r="M982" s="551"/>
      <c r="N982" s="551"/>
      <c r="O982" s="553"/>
    </row>
    <row r="983">
      <c r="A983" s="550"/>
      <c r="B983" s="551"/>
      <c r="C983" s="551"/>
      <c r="D983" s="551"/>
      <c r="E983" s="551"/>
      <c r="F983" s="551"/>
      <c r="G983" s="551"/>
      <c r="H983" s="551"/>
      <c r="I983" s="551"/>
      <c r="J983" s="551"/>
      <c r="K983" s="551"/>
      <c r="L983" s="551"/>
      <c r="M983" s="551"/>
      <c r="N983" s="551"/>
      <c r="O983" s="553"/>
    </row>
    <row r="984">
      <c r="A984" s="550"/>
      <c r="B984" s="551"/>
      <c r="C984" s="551"/>
      <c r="D984" s="551"/>
      <c r="E984" s="551"/>
      <c r="F984" s="551"/>
      <c r="G984" s="551"/>
      <c r="H984" s="551"/>
      <c r="I984" s="551"/>
      <c r="J984" s="551"/>
      <c r="K984" s="551"/>
      <c r="L984" s="551"/>
      <c r="M984" s="551"/>
      <c r="N984" s="551"/>
      <c r="O984" s="553"/>
    </row>
    <row r="985">
      <c r="A985" s="550"/>
      <c r="B985" s="551"/>
      <c r="C985" s="551"/>
      <c r="D985" s="551"/>
      <c r="E985" s="551"/>
      <c r="F985" s="551"/>
      <c r="G985" s="551"/>
      <c r="H985" s="551"/>
      <c r="I985" s="551"/>
      <c r="J985" s="551"/>
      <c r="K985" s="551"/>
      <c r="L985" s="551"/>
      <c r="M985" s="551"/>
      <c r="N985" s="551"/>
      <c r="O985" s="553"/>
    </row>
    <row r="986">
      <c r="A986" s="550"/>
      <c r="B986" s="551"/>
      <c r="C986" s="551"/>
      <c r="D986" s="551"/>
      <c r="E986" s="551"/>
      <c r="F986" s="551"/>
      <c r="G986" s="551"/>
      <c r="H986" s="551"/>
      <c r="I986" s="551"/>
      <c r="J986" s="551"/>
      <c r="K986" s="551"/>
      <c r="L986" s="551"/>
      <c r="M986" s="551"/>
      <c r="N986" s="551"/>
      <c r="O986" s="553"/>
    </row>
    <row r="987">
      <c r="A987" s="550"/>
      <c r="B987" s="551"/>
      <c r="C987" s="551"/>
      <c r="D987" s="551"/>
      <c r="E987" s="551"/>
      <c r="F987" s="551"/>
      <c r="G987" s="551"/>
      <c r="H987" s="551"/>
      <c r="I987" s="551"/>
      <c r="J987" s="551"/>
      <c r="K987" s="551"/>
      <c r="L987" s="551"/>
      <c r="M987" s="551"/>
      <c r="N987" s="551"/>
      <c r="O987" s="553"/>
    </row>
    <row r="988">
      <c r="A988" s="550"/>
      <c r="B988" s="551"/>
      <c r="C988" s="551"/>
      <c r="D988" s="551"/>
      <c r="E988" s="551"/>
      <c r="F988" s="551"/>
      <c r="G988" s="551"/>
      <c r="H988" s="551"/>
      <c r="I988" s="551"/>
      <c r="J988" s="551"/>
      <c r="K988" s="551"/>
      <c r="L988" s="551"/>
      <c r="M988" s="551"/>
      <c r="N988" s="551"/>
      <c r="O988" s="553"/>
    </row>
    <row r="989">
      <c r="A989" s="550"/>
      <c r="B989" s="551"/>
      <c r="C989" s="551"/>
      <c r="D989" s="551"/>
      <c r="E989" s="551"/>
      <c r="F989" s="551"/>
      <c r="G989" s="551"/>
      <c r="H989" s="551"/>
      <c r="I989" s="551"/>
      <c r="J989" s="551"/>
      <c r="K989" s="551"/>
      <c r="L989" s="551"/>
      <c r="M989" s="551"/>
      <c r="N989" s="551"/>
      <c r="O989" s="553"/>
    </row>
    <row r="990">
      <c r="A990" s="550"/>
      <c r="B990" s="551"/>
      <c r="C990" s="551"/>
      <c r="D990" s="551"/>
      <c r="E990" s="551"/>
      <c r="F990" s="551"/>
      <c r="G990" s="551"/>
      <c r="H990" s="551"/>
      <c r="I990" s="551"/>
      <c r="J990" s="551"/>
      <c r="K990" s="551"/>
      <c r="L990" s="551"/>
      <c r="M990" s="551"/>
      <c r="N990" s="551"/>
      <c r="O990" s="553"/>
    </row>
    <row r="991">
      <c r="A991" s="550"/>
      <c r="B991" s="551"/>
      <c r="C991" s="551"/>
      <c r="D991" s="551"/>
      <c r="E991" s="551"/>
      <c r="F991" s="551"/>
      <c r="G991" s="551"/>
      <c r="H991" s="551"/>
      <c r="I991" s="551"/>
      <c r="J991" s="551"/>
      <c r="K991" s="551"/>
      <c r="L991" s="551"/>
      <c r="M991" s="551"/>
      <c r="N991" s="551"/>
      <c r="O991" s="553"/>
    </row>
    <row r="992">
      <c r="A992" s="550"/>
      <c r="B992" s="551"/>
      <c r="C992" s="551"/>
      <c r="D992" s="551"/>
      <c r="E992" s="551"/>
      <c r="F992" s="551"/>
      <c r="G992" s="551"/>
      <c r="H992" s="551"/>
      <c r="I992" s="551"/>
      <c r="J992" s="551"/>
      <c r="K992" s="551"/>
      <c r="L992" s="551"/>
      <c r="M992" s="551"/>
      <c r="N992" s="551"/>
      <c r="O992" s="553"/>
    </row>
    <row r="993">
      <c r="A993" s="550"/>
      <c r="B993" s="551"/>
      <c r="C993" s="551"/>
      <c r="D993" s="551"/>
      <c r="E993" s="551"/>
      <c r="F993" s="551"/>
      <c r="G993" s="551"/>
      <c r="H993" s="551"/>
      <c r="I993" s="551"/>
      <c r="J993" s="551"/>
      <c r="K993" s="551"/>
      <c r="L993" s="551"/>
      <c r="M993" s="551"/>
      <c r="N993" s="551"/>
      <c r="O993" s="553"/>
    </row>
    <row r="994">
      <c r="A994" s="550"/>
      <c r="B994" s="551"/>
      <c r="C994" s="551"/>
      <c r="D994" s="551"/>
      <c r="E994" s="551"/>
      <c r="F994" s="551"/>
      <c r="G994" s="551"/>
      <c r="H994" s="551"/>
      <c r="I994" s="551"/>
      <c r="J994" s="551"/>
      <c r="K994" s="551"/>
      <c r="L994" s="551"/>
      <c r="M994" s="551"/>
      <c r="N994" s="551"/>
      <c r="O994" s="553"/>
    </row>
    <row r="995">
      <c r="A995" s="550"/>
      <c r="B995" s="551"/>
      <c r="C995" s="551"/>
      <c r="D995" s="551"/>
      <c r="E995" s="551"/>
      <c r="F995" s="551"/>
      <c r="G995" s="551"/>
      <c r="H995" s="551"/>
      <c r="I995" s="551"/>
      <c r="J995" s="551"/>
      <c r="K995" s="551"/>
      <c r="L995" s="551"/>
      <c r="M995" s="551"/>
      <c r="N995" s="551"/>
      <c r="O995" s="553"/>
    </row>
    <row r="996">
      <c r="A996" s="550"/>
      <c r="B996" s="551"/>
      <c r="C996" s="551"/>
      <c r="D996" s="551"/>
      <c r="E996" s="551"/>
      <c r="F996" s="551"/>
      <c r="G996" s="551"/>
      <c r="H996" s="551"/>
      <c r="I996" s="551"/>
      <c r="J996" s="551"/>
      <c r="K996" s="551"/>
      <c r="L996" s="551"/>
      <c r="M996" s="551"/>
      <c r="N996" s="551"/>
      <c r="O996" s="553"/>
    </row>
    <row r="997">
      <c r="A997" s="550"/>
      <c r="B997" s="551"/>
      <c r="C997" s="551"/>
      <c r="D997" s="551"/>
      <c r="E997" s="551"/>
      <c r="F997" s="551"/>
      <c r="G997" s="551"/>
      <c r="H997" s="551"/>
      <c r="I997" s="551"/>
      <c r="J997" s="551"/>
      <c r="K997" s="551"/>
      <c r="L997" s="551"/>
      <c r="M997" s="551"/>
      <c r="N997" s="551"/>
      <c r="O997" s="553"/>
    </row>
    <row r="998">
      <c r="A998" s="550"/>
      <c r="B998" s="551"/>
      <c r="C998" s="551"/>
      <c r="D998" s="551"/>
      <c r="E998" s="551"/>
      <c r="F998" s="551"/>
      <c r="G998" s="551"/>
      <c r="H998" s="551"/>
      <c r="I998" s="551"/>
      <c r="J998" s="551"/>
      <c r="K998" s="551"/>
      <c r="L998" s="551"/>
      <c r="M998" s="551"/>
      <c r="N998" s="551"/>
      <c r="O998" s="553"/>
    </row>
    <row r="999">
      <c r="A999" s="550"/>
      <c r="B999" s="551"/>
      <c r="C999" s="551"/>
      <c r="D999" s="551"/>
      <c r="E999" s="551"/>
      <c r="F999" s="551"/>
      <c r="G999" s="551"/>
      <c r="H999" s="551"/>
      <c r="I999" s="551"/>
      <c r="J999" s="551"/>
      <c r="K999" s="551"/>
      <c r="L999" s="551"/>
      <c r="M999" s="551"/>
      <c r="N999" s="551"/>
      <c r="O999" s="553"/>
    </row>
    <row r="1000">
      <c r="A1000" s="554"/>
      <c r="B1000" s="555"/>
      <c r="C1000" s="555"/>
      <c r="D1000" s="555"/>
      <c r="E1000" s="555"/>
      <c r="F1000" s="555"/>
      <c r="G1000" s="555"/>
      <c r="H1000" s="555"/>
      <c r="I1000" s="555"/>
      <c r="J1000" s="555"/>
      <c r="K1000" s="555"/>
      <c r="L1000" s="555"/>
      <c r="M1000" s="555"/>
      <c r="N1000" s="555"/>
      <c r="O1000" s="556"/>
    </row>
  </sheetData>
  <conditionalFormatting sqref="A3:N1000">
    <cfRule type="containsBlanks" dxfId="15" priority="1">
      <formula>LEN(TRIM(A3))=0</formula>
    </cfRule>
  </conditionalFormatting>
  <drawing r:id="rId2"/>
  <tableParts count="1"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12.0"/>
    <col customWidth="1" min="2" max="2" width="13.0"/>
    <col customWidth="1" min="3" max="3" width="37.33"/>
    <col customWidth="1" min="6" max="6" width="12.0"/>
    <col customWidth="1" min="7" max="8" width="27.33"/>
    <col customWidth="1" min="9" max="9" width="27.22"/>
  </cols>
  <sheetData>
    <row r="1">
      <c r="A1" s="557"/>
      <c r="B1" s="557"/>
      <c r="C1" s="558"/>
      <c r="D1" s="559"/>
      <c r="E1" s="559"/>
      <c r="F1" s="559"/>
      <c r="G1" s="558"/>
      <c r="H1" s="558"/>
      <c r="I1" s="558"/>
      <c r="J1" s="558"/>
      <c r="K1" s="558"/>
      <c r="L1" s="558"/>
      <c r="M1" s="558"/>
      <c r="N1" s="558"/>
      <c r="O1" s="558"/>
      <c r="P1" s="558"/>
      <c r="Q1" s="558"/>
      <c r="R1" s="558"/>
      <c r="S1" s="558"/>
      <c r="T1" s="558"/>
      <c r="U1" s="558"/>
      <c r="V1" s="558"/>
      <c r="W1" s="558"/>
      <c r="X1" s="558"/>
      <c r="Y1" s="558"/>
      <c r="Z1" s="558"/>
      <c r="AA1" s="558"/>
    </row>
    <row r="2">
      <c r="A2" s="557"/>
      <c r="B2" s="557"/>
      <c r="C2" s="558"/>
      <c r="D2" s="560" t="s">
        <v>537</v>
      </c>
      <c r="G2" s="558"/>
      <c r="H2" s="558"/>
      <c r="I2" s="558"/>
      <c r="J2" s="558"/>
      <c r="K2" s="558"/>
      <c r="L2" s="558"/>
      <c r="M2" s="558"/>
      <c r="N2" s="558"/>
      <c r="O2" s="558"/>
      <c r="P2" s="558"/>
      <c r="Q2" s="558"/>
      <c r="R2" s="558"/>
      <c r="S2" s="558"/>
      <c r="T2" s="558"/>
      <c r="U2" s="558"/>
      <c r="V2" s="558"/>
      <c r="W2" s="558"/>
      <c r="X2" s="558"/>
      <c r="Y2" s="558"/>
      <c r="Z2" s="558"/>
      <c r="AA2" s="558"/>
    </row>
    <row r="3">
      <c r="A3" s="557"/>
      <c r="B3" s="557"/>
      <c r="C3" s="558"/>
      <c r="D3" s="561"/>
      <c r="E3" s="561"/>
      <c r="F3" s="561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558"/>
      <c r="U3" s="558"/>
      <c r="V3" s="558"/>
      <c r="W3" s="558"/>
      <c r="X3" s="558"/>
      <c r="Y3" s="558"/>
      <c r="Z3" s="558"/>
      <c r="AA3" s="558"/>
    </row>
    <row r="4">
      <c r="A4" s="557"/>
      <c r="B4" s="557"/>
      <c r="C4" s="558"/>
      <c r="G4" s="558"/>
      <c r="H4" s="558"/>
      <c r="I4" s="558"/>
      <c r="J4" s="558"/>
      <c r="K4" s="558"/>
      <c r="L4" s="558"/>
      <c r="M4" s="558"/>
      <c r="N4" s="558"/>
      <c r="O4" s="558"/>
      <c r="P4" s="558"/>
      <c r="Q4" s="558"/>
      <c r="R4" s="558"/>
      <c r="S4" s="558"/>
      <c r="T4" s="558"/>
      <c r="U4" s="558"/>
      <c r="V4" s="558"/>
      <c r="W4" s="558"/>
      <c r="X4" s="558"/>
      <c r="Y4" s="558"/>
      <c r="Z4" s="558"/>
      <c r="AA4" s="558"/>
    </row>
    <row r="5">
      <c r="A5" s="558"/>
      <c r="B5" s="558"/>
      <c r="C5" s="558"/>
      <c r="D5" s="561" t="s">
        <v>353</v>
      </c>
      <c r="E5" s="561" t="s">
        <v>538</v>
      </c>
      <c r="F5" s="562" t="s">
        <v>355</v>
      </c>
      <c r="G5" s="558"/>
      <c r="H5" s="558"/>
      <c r="I5" s="558"/>
      <c r="J5" s="558"/>
      <c r="K5" s="558"/>
      <c r="L5" s="558"/>
      <c r="M5" s="558"/>
      <c r="N5" s="558"/>
      <c r="O5" s="558"/>
      <c r="P5" s="558"/>
      <c r="Q5" s="558"/>
      <c r="R5" s="558"/>
      <c r="S5" s="558"/>
      <c r="T5" s="558"/>
      <c r="U5" s="558"/>
      <c r="V5" s="558"/>
      <c r="W5" s="558"/>
      <c r="X5" s="558"/>
      <c r="Y5" s="558"/>
      <c r="Z5" s="558"/>
      <c r="AA5" s="558"/>
    </row>
    <row r="6">
      <c r="A6" s="558"/>
      <c r="B6" s="558"/>
      <c r="C6" s="558"/>
      <c r="D6" s="563">
        <v>10000.0</v>
      </c>
      <c r="E6" s="564">
        <v>1465.0</v>
      </c>
      <c r="F6" s="565">
        <v>12000.0</v>
      </c>
      <c r="G6" s="558"/>
      <c r="H6" s="558"/>
      <c r="I6" s="558"/>
      <c r="J6" s="558"/>
      <c r="K6" s="558"/>
      <c r="L6" s="558"/>
      <c r="M6" s="558"/>
      <c r="N6" s="558"/>
      <c r="O6" s="558"/>
      <c r="P6" s="558"/>
      <c r="Q6" s="558"/>
      <c r="R6" s="558"/>
      <c r="S6" s="558"/>
      <c r="T6" s="558"/>
      <c r="U6" s="558"/>
      <c r="V6" s="558"/>
      <c r="W6" s="558"/>
      <c r="X6" s="558"/>
      <c r="Y6" s="558"/>
      <c r="Z6" s="558"/>
      <c r="AA6" s="558"/>
    </row>
    <row r="7">
      <c r="A7" s="558"/>
      <c r="B7" s="558"/>
      <c r="C7" s="558"/>
      <c r="D7" s="566">
        <v>4000.0</v>
      </c>
      <c r="E7" s="567">
        <v>215.0</v>
      </c>
      <c r="F7" s="568" t="s">
        <v>176</v>
      </c>
      <c r="G7" s="558"/>
      <c r="H7" s="558"/>
      <c r="I7" s="558"/>
      <c r="J7" s="558"/>
      <c r="K7" s="558"/>
      <c r="L7" s="558"/>
      <c r="M7" s="558"/>
      <c r="N7" s="558"/>
      <c r="O7" s="558"/>
      <c r="P7" s="558"/>
      <c r="Q7" s="558"/>
      <c r="R7" s="558"/>
      <c r="S7" s="558"/>
      <c r="T7" s="558"/>
      <c r="U7" s="558"/>
      <c r="V7" s="558"/>
      <c r="W7" s="558"/>
      <c r="X7" s="558"/>
      <c r="Y7" s="558"/>
      <c r="Z7" s="558"/>
      <c r="AA7" s="558"/>
    </row>
    <row r="8">
      <c r="A8" s="558"/>
      <c r="B8" s="558"/>
      <c r="C8" s="558"/>
      <c r="D8" s="563">
        <v>2000.0</v>
      </c>
      <c r="E8" s="564">
        <v>110.0</v>
      </c>
      <c r="F8" s="569" t="s">
        <v>176</v>
      </c>
      <c r="G8" s="558"/>
      <c r="H8" s="558"/>
      <c r="I8" s="558"/>
      <c r="J8" s="558"/>
      <c r="K8" s="558"/>
      <c r="L8" s="558"/>
      <c r="M8" s="558"/>
      <c r="N8" s="558"/>
      <c r="O8" s="558"/>
      <c r="P8" s="558"/>
      <c r="Q8" s="558"/>
      <c r="R8" s="558"/>
      <c r="S8" s="558"/>
      <c r="T8" s="558"/>
      <c r="U8" s="558"/>
      <c r="V8" s="558"/>
      <c r="W8" s="558"/>
      <c r="X8" s="558"/>
      <c r="Y8" s="558"/>
      <c r="Z8" s="558"/>
      <c r="AA8" s="558"/>
    </row>
    <row r="9">
      <c r="A9" s="558"/>
      <c r="B9" s="558"/>
      <c r="C9" s="558"/>
      <c r="D9" s="566">
        <v>1000.0</v>
      </c>
      <c r="E9" s="567">
        <v>55.0</v>
      </c>
      <c r="F9" s="568" t="s">
        <v>176</v>
      </c>
      <c r="G9" s="558"/>
      <c r="H9" s="558"/>
      <c r="I9" s="558"/>
      <c r="J9" s="558"/>
      <c r="K9" s="558"/>
      <c r="L9" s="558"/>
      <c r="M9" s="558"/>
      <c r="N9" s="558"/>
      <c r="O9" s="558"/>
      <c r="P9" s="558"/>
      <c r="Q9" s="558"/>
      <c r="R9" s="558"/>
      <c r="S9" s="558"/>
      <c r="T9" s="558"/>
      <c r="U9" s="558"/>
      <c r="V9" s="558"/>
      <c r="W9" s="558"/>
      <c r="X9" s="558"/>
      <c r="Y9" s="558"/>
      <c r="Z9" s="558"/>
      <c r="AA9" s="558"/>
    </row>
    <row r="10">
      <c r="A10" s="558"/>
      <c r="B10" s="558"/>
      <c r="C10" s="558"/>
      <c r="D10" s="563" t="s">
        <v>539</v>
      </c>
      <c r="E10" s="564" t="s">
        <v>176</v>
      </c>
      <c r="F10" s="569" t="s">
        <v>176</v>
      </c>
      <c r="G10" s="558"/>
      <c r="H10" s="558"/>
      <c r="I10" s="558"/>
      <c r="J10" s="558"/>
      <c r="K10" s="558"/>
      <c r="L10" s="558"/>
      <c r="M10" s="558"/>
      <c r="N10" s="558"/>
      <c r="O10" s="558"/>
      <c r="P10" s="558"/>
      <c r="Q10" s="558"/>
      <c r="R10" s="558"/>
      <c r="S10" s="558"/>
      <c r="T10" s="558"/>
      <c r="U10" s="558"/>
      <c r="V10" s="558"/>
      <c r="W10" s="558"/>
      <c r="X10" s="558"/>
      <c r="Y10" s="558"/>
      <c r="Z10" s="558"/>
      <c r="AA10" s="558"/>
    </row>
    <row r="11">
      <c r="A11" s="557"/>
      <c r="B11" s="557"/>
      <c r="C11" s="558"/>
      <c r="D11" s="570" t="s">
        <v>540</v>
      </c>
      <c r="G11" s="558"/>
      <c r="H11" s="558"/>
      <c r="I11" s="558"/>
      <c r="J11" s="558"/>
      <c r="K11" s="558"/>
      <c r="L11" s="558"/>
      <c r="M11" s="558"/>
      <c r="N11" s="558"/>
      <c r="O11" s="558"/>
      <c r="P11" s="558"/>
      <c r="Q11" s="558"/>
      <c r="R11" s="558"/>
      <c r="S11" s="558"/>
      <c r="T11" s="558"/>
      <c r="U11" s="558"/>
      <c r="V11" s="558"/>
      <c r="W11" s="558"/>
      <c r="X11" s="558"/>
      <c r="Y11" s="558"/>
      <c r="Z11" s="558"/>
      <c r="AA11" s="558"/>
    </row>
    <row r="12">
      <c r="A12" s="557"/>
      <c r="B12" s="557"/>
      <c r="C12" s="558"/>
      <c r="D12" s="559"/>
      <c r="E12" s="559"/>
      <c r="F12" s="559"/>
      <c r="G12" s="558"/>
      <c r="H12" s="558"/>
      <c r="I12" s="558"/>
      <c r="J12" s="558"/>
      <c r="K12" s="558"/>
      <c r="L12" s="558"/>
      <c r="M12" s="558"/>
      <c r="N12" s="558"/>
      <c r="O12" s="558"/>
      <c r="P12" s="558"/>
      <c r="Q12" s="558"/>
      <c r="R12" s="558"/>
      <c r="S12" s="558"/>
      <c r="T12" s="558"/>
      <c r="U12" s="558"/>
      <c r="V12" s="558"/>
      <c r="W12" s="558"/>
      <c r="X12" s="558"/>
      <c r="Y12" s="558"/>
      <c r="Z12" s="558"/>
      <c r="AA12" s="558"/>
    </row>
    <row r="13">
      <c r="A13" s="557"/>
      <c r="B13" s="557"/>
      <c r="C13" s="558"/>
      <c r="D13" s="559"/>
      <c r="E13" s="559"/>
      <c r="F13" s="559"/>
      <c r="G13" s="558"/>
      <c r="H13" s="558"/>
      <c r="I13" s="558"/>
      <c r="J13" s="558"/>
      <c r="K13" s="558"/>
      <c r="L13" s="558"/>
      <c r="M13" s="558"/>
      <c r="N13" s="558"/>
      <c r="O13" s="558"/>
      <c r="P13" s="558"/>
      <c r="Q13" s="558"/>
      <c r="R13" s="558"/>
      <c r="S13" s="558"/>
      <c r="T13" s="558"/>
      <c r="U13" s="558"/>
      <c r="V13" s="558"/>
      <c r="W13" s="558"/>
      <c r="X13" s="558"/>
      <c r="Y13" s="558"/>
      <c r="Z13" s="558"/>
      <c r="AA13" s="558"/>
    </row>
    <row r="14">
      <c r="A14" s="571"/>
      <c r="B14" s="572"/>
      <c r="J14" s="558"/>
      <c r="K14" s="558"/>
      <c r="L14" s="558"/>
      <c r="M14" s="558"/>
    </row>
    <row r="15">
      <c r="A15" s="573" t="s">
        <v>353</v>
      </c>
      <c r="B15" s="574" t="s">
        <v>289</v>
      </c>
      <c r="C15" s="574" t="s">
        <v>290</v>
      </c>
      <c r="D15" s="575" t="s">
        <v>288</v>
      </c>
      <c r="E15" s="576" t="s">
        <v>28</v>
      </c>
      <c r="F15" s="574" t="s">
        <v>541</v>
      </c>
      <c r="G15" s="577" t="s">
        <v>542</v>
      </c>
      <c r="H15" s="574" t="s">
        <v>543</v>
      </c>
      <c r="I15" s="578" t="s">
        <v>544</v>
      </c>
      <c r="J15" s="558"/>
      <c r="K15" s="558"/>
      <c r="L15" s="558"/>
      <c r="M15" s="558"/>
      <c r="N15" s="558"/>
    </row>
    <row r="16">
      <c r="A16" s="579">
        <v>10000.0</v>
      </c>
      <c r="B16" s="432">
        <v>1800.0</v>
      </c>
      <c r="C16" s="347" t="s">
        <v>417</v>
      </c>
      <c r="D16" s="346" t="s">
        <v>297</v>
      </c>
      <c r="E16" s="346" t="s">
        <v>545</v>
      </c>
      <c r="F16" s="580"/>
      <c r="G16" s="346" t="s">
        <v>546</v>
      </c>
      <c r="H16" s="580"/>
      <c r="I16" s="581"/>
      <c r="J16" s="558"/>
      <c r="K16" s="558"/>
      <c r="L16" s="558"/>
      <c r="M16" s="558"/>
      <c r="N16" s="558"/>
    </row>
    <row r="17">
      <c r="A17" s="582">
        <v>10000.0</v>
      </c>
      <c r="B17" s="583">
        <v>11000.0</v>
      </c>
      <c r="C17" s="584" t="s">
        <v>419</v>
      </c>
      <c r="D17" s="585" t="s">
        <v>297</v>
      </c>
      <c r="E17" s="585" t="s">
        <v>547</v>
      </c>
      <c r="F17" s="586"/>
      <c r="G17" s="585" t="s">
        <v>548</v>
      </c>
      <c r="H17" s="584" t="s">
        <v>549</v>
      </c>
      <c r="I17" s="587"/>
      <c r="J17" s="558"/>
      <c r="K17" s="558"/>
      <c r="L17" s="558"/>
      <c r="M17" s="558"/>
      <c r="N17" s="558"/>
    </row>
    <row r="18">
      <c r="A18" s="579">
        <v>10000.0</v>
      </c>
      <c r="B18" s="432">
        <v>500.0</v>
      </c>
      <c r="C18" s="347" t="s">
        <v>194</v>
      </c>
      <c r="D18" s="346" t="s">
        <v>297</v>
      </c>
      <c r="E18" s="346" t="s">
        <v>460</v>
      </c>
      <c r="F18" s="580"/>
      <c r="G18" s="588"/>
      <c r="H18" s="347" t="s">
        <v>550</v>
      </c>
      <c r="I18" s="589" t="s">
        <v>551</v>
      </c>
      <c r="J18" s="558"/>
      <c r="K18" s="558"/>
      <c r="L18" s="558"/>
      <c r="M18" s="558"/>
      <c r="N18" s="558"/>
    </row>
    <row r="19">
      <c r="A19" s="582">
        <v>10000.0</v>
      </c>
      <c r="B19" s="583">
        <v>500.0</v>
      </c>
      <c r="C19" s="584" t="s">
        <v>300</v>
      </c>
      <c r="D19" s="585" t="s">
        <v>297</v>
      </c>
      <c r="E19" s="585" t="s">
        <v>460</v>
      </c>
      <c r="F19" s="586"/>
      <c r="G19" s="590"/>
      <c r="H19" s="584" t="s">
        <v>552</v>
      </c>
      <c r="I19" s="591" t="s">
        <v>551</v>
      </c>
      <c r="J19" s="558"/>
      <c r="K19" s="558"/>
      <c r="L19" s="558"/>
      <c r="M19" s="558"/>
      <c r="N19" s="558"/>
    </row>
    <row r="20">
      <c r="A20" s="579">
        <v>10000.0</v>
      </c>
      <c r="B20" s="432">
        <v>1600.0</v>
      </c>
      <c r="C20" s="347" t="s">
        <v>325</v>
      </c>
      <c r="D20" s="346" t="s">
        <v>297</v>
      </c>
      <c r="E20" s="346" t="s">
        <v>460</v>
      </c>
      <c r="F20" s="580"/>
      <c r="G20" s="346" t="s">
        <v>546</v>
      </c>
      <c r="H20" s="580"/>
      <c r="I20" s="589" t="s">
        <v>553</v>
      </c>
      <c r="J20" s="558"/>
      <c r="K20" s="558"/>
      <c r="L20" s="558"/>
      <c r="M20" s="558"/>
      <c r="N20" s="558"/>
    </row>
    <row r="21">
      <c r="A21" s="582">
        <v>10000.0</v>
      </c>
      <c r="B21" s="583">
        <v>120000.0</v>
      </c>
      <c r="C21" s="584" t="s">
        <v>327</v>
      </c>
      <c r="D21" s="585" t="s">
        <v>297</v>
      </c>
      <c r="E21" s="585" t="s">
        <v>545</v>
      </c>
      <c r="F21" s="586"/>
      <c r="G21" s="585" t="s">
        <v>546</v>
      </c>
      <c r="H21" s="584" t="s">
        <v>554</v>
      </c>
      <c r="I21" s="587"/>
      <c r="J21" s="558"/>
      <c r="K21" s="558"/>
      <c r="L21" s="558"/>
      <c r="M21" s="558"/>
      <c r="N21" s="558"/>
    </row>
    <row r="22">
      <c r="A22" s="579">
        <v>10000.0</v>
      </c>
      <c r="B22" s="432">
        <v>55000.0</v>
      </c>
      <c r="C22" s="347" t="s">
        <v>315</v>
      </c>
      <c r="D22" s="346" t="s">
        <v>297</v>
      </c>
      <c r="E22" s="346" t="s">
        <v>545</v>
      </c>
      <c r="F22" s="580"/>
      <c r="G22" s="588"/>
      <c r="H22" s="347" t="s">
        <v>555</v>
      </c>
      <c r="I22" s="589"/>
      <c r="J22" s="558"/>
      <c r="K22" s="558"/>
      <c r="L22" s="558"/>
      <c r="M22" s="558"/>
      <c r="N22" s="558"/>
    </row>
    <row r="23">
      <c r="A23" s="582">
        <v>10000.0</v>
      </c>
      <c r="B23" s="583">
        <v>2200.0</v>
      </c>
      <c r="C23" s="584" t="s">
        <v>308</v>
      </c>
      <c r="D23" s="585" t="s">
        <v>297</v>
      </c>
      <c r="E23" s="585" t="s">
        <v>556</v>
      </c>
      <c r="F23" s="586"/>
      <c r="G23" s="585" t="s">
        <v>546</v>
      </c>
      <c r="H23" s="584" t="s">
        <v>557</v>
      </c>
      <c r="I23" s="587"/>
      <c r="J23" s="558"/>
      <c r="K23" s="558"/>
      <c r="L23" s="558"/>
      <c r="M23" s="558"/>
      <c r="N23" s="558"/>
    </row>
    <row r="24">
      <c r="A24" s="579">
        <v>10000.0</v>
      </c>
      <c r="B24" s="432">
        <v>2200.0</v>
      </c>
      <c r="C24" s="347" t="s">
        <v>311</v>
      </c>
      <c r="D24" s="346" t="s">
        <v>297</v>
      </c>
      <c r="E24" s="346" t="s">
        <v>556</v>
      </c>
      <c r="F24" s="580"/>
      <c r="G24" s="346" t="s">
        <v>546</v>
      </c>
      <c r="H24" s="347" t="s">
        <v>557</v>
      </c>
      <c r="I24" s="581"/>
      <c r="J24" s="558"/>
      <c r="K24" s="558"/>
      <c r="L24" s="558"/>
      <c r="M24" s="558"/>
      <c r="N24" s="558"/>
    </row>
    <row r="25">
      <c r="A25" s="582">
        <v>10000.0</v>
      </c>
      <c r="B25" s="583">
        <v>2200.0</v>
      </c>
      <c r="C25" s="584" t="s">
        <v>313</v>
      </c>
      <c r="D25" s="585" t="s">
        <v>297</v>
      </c>
      <c r="E25" s="585" t="s">
        <v>556</v>
      </c>
      <c r="F25" s="586"/>
      <c r="G25" s="585" t="s">
        <v>546</v>
      </c>
      <c r="H25" s="584" t="s">
        <v>557</v>
      </c>
      <c r="I25" s="587"/>
      <c r="J25" s="558"/>
      <c r="K25" s="558"/>
      <c r="L25" s="558"/>
      <c r="M25" s="558"/>
      <c r="N25" s="558"/>
    </row>
    <row r="26">
      <c r="A26" s="579">
        <v>10000.0</v>
      </c>
      <c r="B26" s="432">
        <v>7000.0</v>
      </c>
      <c r="C26" s="347" t="s">
        <v>218</v>
      </c>
      <c r="D26" s="346" t="s">
        <v>297</v>
      </c>
      <c r="E26" s="346" t="s">
        <v>558</v>
      </c>
      <c r="F26" s="580"/>
      <c r="G26" s="346"/>
      <c r="H26" s="347" t="s">
        <v>559</v>
      </c>
      <c r="I26" s="581"/>
      <c r="J26" s="558"/>
      <c r="K26" s="558"/>
      <c r="L26" s="558"/>
      <c r="M26" s="558"/>
      <c r="N26" s="558"/>
    </row>
    <row r="27">
      <c r="A27" s="582">
        <v>10000.0</v>
      </c>
      <c r="B27" s="583">
        <v>70000.0</v>
      </c>
      <c r="C27" s="584" t="s">
        <v>415</v>
      </c>
      <c r="D27" s="585" t="s">
        <v>297</v>
      </c>
      <c r="E27" s="585" t="s">
        <v>560</v>
      </c>
      <c r="F27" s="586"/>
      <c r="G27" s="585" t="s">
        <v>546</v>
      </c>
      <c r="H27" s="586"/>
      <c r="I27" s="587"/>
      <c r="J27" s="558"/>
      <c r="K27" s="558"/>
      <c r="L27" s="558"/>
      <c r="M27" s="558"/>
      <c r="N27" s="558"/>
    </row>
    <row r="28">
      <c r="A28" s="579">
        <v>10000.0</v>
      </c>
      <c r="B28" s="432">
        <v>17000.0</v>
      </c>
      <c r="C28" s="347" t="s">
        <v>330</v>
      </c>
      <c r="D28" s="346" t="s">
        <v>297</v>
      </c>
      <c r="E28" s="346" t="s">
        <v>547</v>
      </c>
      <c r="F28" s="580"/>
      <c r="G28" s="346" t="s">
        <v>546</v>
      </c>
      <c r="H28" s="580"/>
      <c r="I28" s="581"/>
      <c r="J28" s="558"/>
      <c r="K28" s="558"/>
      <c r="L28" s="558"/>
      <c r="M28" s="558"/>
      <c r="N28" s="558"/>
    </row>
    <row r="29">
      <c r="A29" s="582">
        <v>10000.0</v>
      </c>
      <c r="B29" s="583">
        <v>17000.0</v>
      </c>
      <c r="C29" s="584" t="s">
        <v>399</v>
      </c>
      <c r="D29" s="585" t="s">
        <v>297</v>
      </c>
      <c r="E29" s="585" t="s">
        <v>560</v>
      </c>
      <c r="F29" s="586"/>
      <c r="G29" s="590"/>
      <c r="H29" s="584" t="s">
        <v>420</v>
      </c>
      <c r="I29" s="591"/>
      <c r="J29" s="558"/>
      <c r="K29" s="558"/>
      <c r="L29" s="558"/>
      <c r="M29" s="558"/>
      <c r="N29" s="558"/>
    </row>
    <row r="30">
      <c r="A30" s="579">
        <v>10000.0</v>
      </c>
      <c r="B30" s="432">
        <v>600.0</v>
      </c>
      <c r="C30" s="347" t="s">
        <v>421</v>
      </c>
      <c r="D30" s="346" t="s">
        <v>297</v>
      </c>
      <c r="E30" s="346" t="s">
        <v>561</v>
      </c>
      <c r="F30" s="580"/>
      <c r="G30" s="346" t="s">
        <v>548</v>
      </c>
      <c r="H30" s="347" t="s">
        <v>562</v>
      </c>
      <c r="I30" s="581"/>
      <c r="J30" s="558"/>
      <c r="K30" s="558"/>
      <c r="L30" s="558"/>
      <c r="M30" s="558"/>
      <c r="N30" s="558"/>
    </row>
    <row r="31">
      <c r="A31" s="582">
        <v>10000.0</v>
      </c>
      <c r="B31" s="583">
        <v>1400.0</v>
      </c>
      <c r="C31" s="584" t="s">
        <v>179</v>
      </c>
      <c r="D31" s="585" t="s">
        <v>297</v>
      </c>
      <c r="E31" s="585" t="s">
        <v>460</v>
      </c>
      <c r="F31" s="586"/>
      <c r="G31" s="585" t="s">
        <v>546</v>
      </c>
      <c r="H31" s="586"/>
      <c r="I31" s="591" t="s">
        <v>563</v>
      </c>
      <c r="J31" s="558"/>
      <c r="K31" s="558"/>
      <c r="L31" s="558"/>
      <c r="M31" s="558"/>
      <c r="N31" s="558"/>
    </row>
    <row r="32">
      <c r="A32" s="579">
        <v>10000.0</v>
      </c>
      <c r="B32" s="432">
        <v>30000.0</v>
      </c>
      <c r="C32" s="347" t="s">
        <v>422</v>
      </c>
      <c r="D32" s="346" t="s">
        <v>297</v>
      </c>
      <c r="E32" s="346" t="s">
        <v>547</v>
      </c>
      <c r="F32" s="580"/>
      <c r="G32" s="346" t="s">
        <v>546</v>
      </c>
      <c r="H32" s="580"/>
      <c r="I32" s="581"/>
      <c r="J32" s="558"/>
      <c r="K32" s="558"/>
      <c r="L32" s="558"/>
      <c r="M32" s="558"/>
      <c r="N32" s="558"/>
    </row>
    <row r="33">
      <c r="A33" s="582">
        <v>10000.0</v>
      </c>
      <c r="B33" s="583">
        <v>3000.0</v>
      </c>
      <c r="C33" s="584" t="s">
        <v>332</v>
      </c>
      <c r="D33" s="585" t="s">
        <v>297</v>
      </c>
      <c r="E33" s="585" t="s">
        <v>564</v>
      </c>
      <c r="F33" s="586"/>
      <c r="G33" s="585" t="s">
        <v>546</v>
      </c>
      <c r="H33" s="584" t="s">
        <v>565</v>
      </c>
      <c r="I33" s="587"/>
      <c r="J33" s="558"/>
      <c r="K33" s="558"/>
      <c r="L33" s="558"/>
      <c r="M33" s="558"/>
      <c r="N33" s="558"/>
    </row>
    <row r="34">
      <c r="A34" s="579">
        <v>10000.0</v>
      </c>
      <c r="B34" s="432">
        <v>110000.0</v>
      </c>
      <c r="C34" s="347" t="s">
        <v>334</v>
      </c>
      <c r="D34" s="346" t="s">
        <v>297</v>
      </c>
      <c r="E34" s="346" t="s">
        <v>547</v>
      </c>
      <c r="F34" s="580"/>
      <c r="G34" s="346" t="s">
        <v>548</v>
      </c>
      <c r="H34" s="347" t="s">
        <v>566</v>
      </c>
      <c r="I34" s="581"/>
      <c r="J34" s="558"/>
      <c r="K34" s="558"/>
      <c r="L34" s="558"/>
      <c r="M34" s="558"/>
      <c r="N34" s="558"/>
    </row>
    <row r="35">
      <c r="A35" s="582">
        <v>10000.0</v>
      </c>
      <c r="B35" s="583">
        <v>15000.0</v>
      </c>
      <c r="C35" s="584" t="s">
        <v>318</v>
      </c>
      <c r="D35" s="585" t="s">
        <v>297</v>
      </c>
      <c r="E35" s="585" t="s">
        <v>560</v>
      </c>
      <c r="F35" s="586"/>
      <c r="G35" s="585" t="s">
        <v>548</v>
      </c>
      <c r="H35" s="584" t="s">
        <v>567</v>
      </c>
      <c r="I35" s="591"/>
      <c r="J35" s="558"/>
      <c r="K35" s="558"/>
      <c r="L35" s="558"/>
      <c r="M35" s="558"/>
      <c r="N35" s="558"/>
    </row>
    <row r="36">
      <c r="A36" s="579">
        <v>10000.0</v>
      </c>
      <c r="B36" s="432">
        <v>1700.0</v>
      </c>
      <c r="C36" s="347" t="s">
        <v>423</v>
      </c>
      <c r="D36" s="346" t="s">
        <v>297</v>
      </c>
      <c r="E36" s="346" t="s">
        <v>547</v>
      </c>
      <c r="F36" s="580"/>
      <c r="G36" s="346" t="s">
        <v>546</v>
      </c>
      <c r="H36" s="580"/>
      <c r="I36" s="589"/>
      <c r="J36" s="558"/>
      <c r="K36" s="558"/>
      <c r="L36" s="558"/>
      <c r="M36" s="558"/>
      <c r="N36" s="558"/>
    </row>
    <row r="37">
      <c r="A37" s="582">
        <v>10000.0</v>
      </c>
      <c r="B37" s="583">
        <v>1500.0</v>
      </c>
      <c r="C37" s="584" t="s">
        <v>568</v>
      </c>
      <c r="D37" s="585" t="s">
        <v>297</v>
      </c>
      <c r="E37" s="585" t="s">
        <v>460</v>
      </c>
      <c r="F37" s="586"/>
      <c r="G37" s="585" t="s">
        <v>546</v>
      </c>
      <c r="H37" s="586"/>
      <c r="I37" s="587"/>
      <c r="J37" s="558"/>
      <c r="K37" s="558"/>
      <c r="L37" s="558"/>
      <c r="M37" s="558"/>
      <c r="N37" s="558"/>
    </row>
    <row r="38">
      <c r="A38" s="579">
        <v>10000.0</v>
      </c>
      <c r="B38" s="432">
        <v>1500.0</v>
      </c>
      <c r="C38" s="347" t="s">
        <v>424</v>
      </c>
      <c r="D38" s="346" t="s">
        <v>297</v>
      </c>
      <c r="E38" s="346" t="s">
        <v>561</v>
      </c>
      <c r="F38" s="580"/>
      <c r="G38" s="346" t="s">
        <v>569</v>
      </c>
      <c r="H38" s="347" t="s">
        <v>570</v>
      </c>
      <c r="I38" s="589"/>
      <c r="J38" s="558"/>
      <c r="K38" s="558"/>
      <c r="L38" s="558"/>
      <c r="M38" s="558"/>
      <c r="N38" s="558"/>
    </row>
    <row r="39">
      <c r="A39" s="582">
        <v>10000.0</v>
      </c>
      <c r="B39" s="583">
        <v>1500.0</v>
      </c>
      <c r="C39" s="584" t="s">
        <v>321</v>
      </c>
      <c r="D39" s="585" t="s">
        <v>297</v>
      </c>
      <c r="E39" s="585" t="s">
        <v>561</v>
      </c>
      <c r="F39" s="586"/>
      <c r="G39" s="585" t="s">
        <v>548</v>
      </c>
      <c r="H39" s="584" t="s">
        <v>571</v>
      </c>
      <c r="I39" s="587"/>
      <c r="J39" s="558"/>
      <c r="K39" s="558"/>
      <c r="L39" s="558"/>
      <c r="M39" s="558"/>
      <c r="N39" s="558"/>
    </row>
    <row r="40">
      <c r="A40" s="579">
        <v>10000.0</v>
      </c>
      <c r="B40" s="432">
        <v>2000.0</v>
      </c>
      <c r="C40" s="347" t="s">
        <v>572</v>
      </c>
      <c r="D40" s="346" t="s">
        <v>297</v>
      </c>
      <c r="E40" s="346" t="s">
        <v>460</v>
      </c>
      <c r="F40" s="580"/>
      <c r="G40" s="346" t="s">
        <v>546</v>
      </c>
      <c r="H40" s="580"/>
      <c r="I40" s="581"/>
      <c r="J40" s="558"/>
      <c r="K40" s="558"/>
      <c r="L40" s="558"/>
      <c r="M40" s="558"/>
      <c r="N40" s="558"/>
    </row>
    <row r="41">
      <c r="A41" s="582">
        <v>10000.0</v>
      </c>
      <c r="B41" s="583">
        <v>24000.0</v>
      </c>
      <c r="C41" s="584" t="s">
        <v>303</v>
      </c>
      <c r="D41" s="585" t="s">
        <v>297</v>
      </c>
      <c r="E41" s="585" t="s">
        <v>57</v>
      </c>
      <c r="F41" s="586"/>
      <c r="G41" s="590"/>
      <c r="H41" s="584" t="s">
        <v>573</v>
      </c>
      <c r="I41" s="591"/>
      <c r="J41" s="558"/>
      <c r="K41" s="558"/>
      <c r="L41" s="558"/>
      <c r="M41" s="558"/>
      <c r="N41" s="558"/>
    </row>
    <row r="42">
      <c r="A42" s="579">
        <v>10000.0</v>
      </c>
      <c r="B42" s="432">
        <v>1000.0</v>
      </c>
      <c r="C42" s="347" t="s">
        <v>416</v>
      </c>
      <c r="D42" s="346" t="s">
        <v>297</v>
      </c>
      <c r="E42" s="346" t="s">
        <v>460</v>
      </c>
      <c r="F42" s="580"/>
      <c r="G42" s="346" t="s">
        <v>546</v>
      </c>
      <c r="H42" s="580"/>
      <c r="I42" s="581"/>
      <c r="J42" s="558"/>
      <c r="K42" s="558"/>
      <c r="L42" s="558"/>
      <c r="M42" s="558"/>
      <c r="N42" s="558"/>
    </row>
    <row r="43">
      <c r="A43" s="582">
        <v>4400.0</v>
      </c>
      <c r="B43" s="583">
        <v>2000.0</v>
      </c>
      <c r="C43" s="584" t="s">
        <v>351</v>
      </c>
      <c r="D43" s="585" t="s">
        <v>349</v>
      </c>
      <c r="E43" s="585" t="s">
        <v>460</v>
      </c>
      <c r="F43" s="586"/>
      <c r="G43" s="590"/>
      <c r="H43" s="586"/>
      <c r="I43" s="587"/>
      <c r="J43" s="558"/>
      <c r="K43" s="558"/>
      <c r="L43" s="558"/>
      <c r="M43" s="558"/>
      <c r="N43" s="558"/>
    </row>
    <row r="44">
      <c r="A44" s="579">
        <v>4000.0</v>
      </c>
      <c r="B44" s="432">
        <v>2000.0</v>
      </c>
      <c r="C44" s="347" t="s">
        <v>361</v>
      </c>
      <c r="D44" s="346" t="s">
        <v>349</v>
      </c>
      <c r="E44" s="346" t="s">
        <v>57</v>
      </c>
      <c r="F44" s="588"/>
      <c r="G44" s="588"/>
      <c r="H44" s="347" t="s">
        <v>574</v>
      </c>
      <c r="I44" s="581"/>
      <c r="J44" s="558"/>
      <c r="K44" s="558"/>
      <c r="L44" s="558"/>
      <c r="M44" s="558"/>
      <c r="N44" s="558"/>
    </row>
    <row r="45">
      <c r="A45" s="582">
        <v>4000.0</v>
      </c>
      <c r="B45" s="583">
        <v>3000.0</v>
      </c>
      <c r="C45" s="584" t="s">
        <v>325</v>
      </c>
      <c r="D45" s="585" t="s">
        <v>349</v>
      </c>
      <c r="E45" s="585" t="s">
        <v>460</v>
      </c>
      <c r="F45" s="586"/>
      <c r="G45" s="590"/>
      <c r="H45" s="586"/>
      <c r="I45" s="587"/>
      <c r="J45" s="558"/>
      <c r="K45" s="558"/>
      <c r="L45" s="558"/>
      <c r="M45" s="558"/>
      <c r="N45" s="558"/>
    </row>
    <row r="46">
      <c r="A46" s="579">
        <v>4000.0</v>
      </c>
      <c r="B46" s="432">
        <v>110000.0</v>
      </c>
      <c r="C46" s="347" t="s">
        <v>315</v>
      </c>
      <c r="D46" s="346" t="s">
        <v>349</v>
      </c>
      <c r="E46" s="346" t="s">
        <v>545</v>
      </c>
      <c r="F46" s="347"/>
      <c r="G46" s="588"/>
      <c r="H46" s="580"/>
      <c r="I46" s="589"/>
      <c r="J46" s="558"/>
      <c r="K46" s="558"/>
      <c r="L46" s="558"/>
      <c r="M46" s="558"/>
      <c r="N46" s="558"/>
    </row>
    <row r="47">
      <c r="A47" s="582">
        <v>4000.0</v>
      </c>
      <c r="B47" s="583">
        <v>3500.0</v>
      </c>
      <c r="C47" s="584" t="s">
        <v>425</v>
      </c>
      <c r="D47" s="585" t="s">
        <v>349</v>
      </c>
      <c r="E47" s="585" t="s">
        <v>556</v>
      </c>
      <c r="F47" s="586"/>
      <c r="G47" s="585"/>
      <c r="H47" s="584"/>
      <c r="I47" s="587"/>
      <c r="J47" s="558"/>
      <c r="K47" s="558"/>
      <c r="L47" s="558"/>
      <c r="M47" s="558"/>
      <c r="N47" s="558"/>
    </row>
    <row r="48">
      <c r="A48" s="579">
        <v>4000.0</v>
      </c>
      <c r="B48" s="432">
        <v>3500.0</v>
      </c>
      <c r="C48" s="347" t="s">
        <v>426</v>
      </c>
      <c r="D48" s="346" t="s">
        <v>349</v>
      </c>
      <c r="E48" s="346" t="s">
        <v>556</v>
      </c>
      <c r="F48" s="580"/>
      <c r="G48" s="346"/>
      <c r="H48" s="347"/>
      <c r="I48" s="581"/>
      <c r="J48" s="558"/>
      <c r="K48" s="558"/>
      <c r="L48" s="558"/>
      <c r="M48" s="558"/>
      <c r="N48" s="558"/>
    </row>
    <row r="49">
      <c r="A49" s="582">
        <v>4000.0</v>
      </c>
      <c r="B49" s="583">
        <v>3500.0</v>
      </c>
      <c r="C49" s="584" t="s">
        <v>427</v>
      </c>
      <c r="D49" s="585" t="s">
        <v>349</v>
      </c>
      <c r="E49" s="585" t="s">
        <v>556</v>
      </c>
      <c r="F49" s="586"/>
      <c r="G49" s="585"/>
      <c r="H49" s="584"/>
      <c r="I49" s="587"/>
      <c r="J49" s="558"/>
      <c r="K49" s="558"/>
      <c r="L49" s="558"/>
      <c r="M49" s="558"/>
      <c r="N49" s="558"/>
    </row>
    <row r="50">
      <c r="A50" s="579">
        <v>4000.0</v>
      </c>
      <c r="B50" s="432">
        <v>13000.0</v>
      </c>
      <c r="C50" s="347" t="s">
        <v>308</v>
      </c>
      <c r="D50" s="346" t="s">
        <v>349</v>
      </c>
      <c r="E50" s="346" t="s">
        <v>556</v>
      </c>
      <c r="F50" s="580"/>
      <c r="G50" s="588"/>
      <c r="H50" s="580"/>
      <c r="I50" s="581"/>
      <c r="J50" s="558"/>
      <c r="K50" s="558"/>
      <c r="L50" s="558"/>
      <c r="M50" s="558"/>
      <c r="N50" s="558"/>
    </row>
    <row r="51">
      <c r="A51" s="582">
        <v>4000.0</v>
      </c>
      <c r="B51" s="583">
        <v>13000.0</v>
      </c>
      <c r="C51" s="584" t="s">
        <v>311</v>
      </c>
      <c r="D51" s="585" t="s">
        <v>349</v>
      </c>
      <c r="E51" s="585" t="s">
        <v>556</v>
      </c>
      <c r="F51" s="586"/>
      <c r="G51" s="590"/>
      <c r="H51" s="586"/>
      <c r="I51" s="587"/>
      <c r="J51" s="558"/>
      <c r="K51" s="558"/>
      <c r="L51" s="558"/>
      <c r="M51" s="558"/>
      <c r="N51" s="558"/>
    </row>
    <row r="52">
      <c r="A52" s="579">
        <v>4000.0</v>
      </c>
      <c r="B52" s="432">
        <v>13000.0</v>
      </c>
      <c r="C52" s="347" t="s">
        <v>313</v>
      </c>
      <c r="D52" s="346" t="s">
        <v>349</v>
      </c>
      <c r="E52" s="346" t="s">
        <v>556</v>
      </c>
      <c r="F52" s="580"/>
      <c r="G52" s="588"/>
      <c r="H52" s="580"/>
      <c r="I52" s="581"/>
      <c r="J52" s="558"/>
      <c r="K52" s="558"/>
      <c r="L52" s="558"/>
      <c r="M52" s="558"/>
      <c r="N52" s="558"/>
    </row>
    <row r="53">
      <c r="A53" s="582">
        <v>4000.0</v>
      </c>
      <c r="B53" s="583">
        <v>14000.0</v>
      </c>
      <c r="C53" s="584" t="s">
        <v>218</v>
      </c>
      <c r="D53" s="585" t="s">
        <v>349</v>
      </c>
      <c r="E53" s="585" t="s">
        <v>558</v>
      </c>
      <c r="F53" s="586"/>
      <c r="G53" s="590"/>
      <c r="H53" s="586"/>
      <c r="I53" s="587"/>
      <c r="J53" s="558"/>
      <c r="K53" s="558"/>
      <c r="L53" s="558"/>
      <c r="M53" s="558"/>
      <c r="N53" s="558"/>
    </row>
    <row r="54">
      <c r="A54" s="579">
        <v>4000.0</v>
      </c>
      <c r="B54" s="432">
        <v>32000.0</v>
      </c>
      <c r="C54" s="347" t="s">
        <v>330</v>
      </c>
      <c r="D54" s="346" t="s">
        <v>349</v>
      </c>
      <c r="E54" s="346" t="s">
        <v>547</v>
      </c>
      <c r="F54" s="580"/>
      <c r="G54" s="588"/>
      <c r="H54" s="580"/>
      <c r="I54" s="581"/>
      <c r="J54" s="558"/>
      <c r="K54" s="558"/>
      <c r="L54" s="558"/>
      <c r="M54" s="558"/>
      <c r="N54" s="558"/>
    </row>
    <row r="55">
      <c r="A55" s="582">
        <v>4000.0</v>
      </c>
      <c r="B55" s="583">
        <v>34000.0</v>
      </c>
      <c r="C55" s="584" t="s">
        <v>399</v>
      </c>
      <c r="D55" s="585" t="s">
        <v>349</v>
      </c>
      <c r="E55" s="585" t="s">
        <v>560</v>
      </c>
      <c r="F55" s="586"/>
      <c r="G55" s="590"/>
      <c r="H55" s="584" t="s">
        <v>575</v>
      </c>
      <c r="I55" s="587"/>
      <c r="J55" s="558"/>
      <c r="K55" s="558"/>
      <c r="L55" s="558"/>
      <c r="M55" s="558"/>
      <c r="N55" s="558"/>
    </row>
    <row r="56">
      <c r="A56" s="579">
        <v>4000.0</v>
      </c>
      <c r="B56" s="432">
        <v>1200.0</v>
      </c>
      <c r="C56" s="347" t="s">
        <v>421</v>
      </c>
      <c r="D56" s="346" t="s">
        <v>349</v>
      </c>
      <c r="E56" s="346" t="s">
        <v>561</v>
      </c>
      <c r="F56" s="580"/>
      <c r="G56" s="588"/>
      <c r="H56" s="580"/>
      <c r="I56" s="581"/>
      <c r="J56" s="558"/>
      <c r="K56" s="558"/>
      <c r="L56" s="558"/>
      <c r="M56" s="558"/>
      <c r="N56" s="558"/>
    </row>
    <row r="57">
      <c r="A57" s="582">
        <v>4000.0</v>
      </c>
      <c r="B57" s="583">
        <v>8.0</v>
      </c>
      <c r="C57" s="584" t="s">
        <v>344</v>
      </c>
      <c r="D57" s="585" t="s">
        <v>338</v>
      </c>
      <c r="E57" s="585" t="s">
        <v>576</v>
      </c>
      <c r="F57" s="586"/>
      <c r="G57" s="590"/>
      <c r="H57" s="584"/>
      <c r="I57" s="587"/>
      <c r="J57" s="558"/>
      <c r="K57" s="558"/>
      <c r="L57" s="558"/>
      <c r="M57" s="558"/>
      <c r="N57" s="558"/>
    </row>
    <row r="58">
      <c r="A58" s="579">
        <v>4000.0</v>
      </c>
      <c r="B58" s="432">
        <v>30.0</v>
      </c>
      <c r="C58" s="347" t="s">
        <v>359</v>
      </c>
      <c r="D58" s="346" t="s">
        <v>349</v>
      </c>
      <c r="E58" s="346" t="s">
        <v>561</v>
      </c>
      <c r="F58" s="347"/>
      <c r="G58" s="588"/>
      <c r="H58" s="580"/>
      <c r="I58" s="589" t="s">
        <v>577</v>
      </c>
      <c r="J58" s="558"/>
      <c r="K58" s="558"/>
      <c r="L58" s="558"/>
      <c r="M58" s="558"/>
      <c r="N58" s="558"/>
    </row>
    <row r="59">
      <c r="A59" s="582">
        <v>4000.0</v>
      </c>
      <c r="B59" s="583">
        <v>7.0</v>
      </c>
      <c r="C59" s="584" t="s">
        <v>345</v>
      </c>
      <c r="D59" s="585" t="s">
        <v>338</v>
      </c>
      <c r="E59" s="585" t="s">
        <v>578</v>
      </c>
      <c r="F59" s="586"/>
      <c r="G59" s="590"/>
      <c r="H59" s="586"/>
      <c r="I59" s="587"/>
      <c r="J59" s="558"/>
      <c r="K59" s="558"/>
      <c r="L59" s="558"/>
      <c r="M59" s="558"/>
      <c r="N59" s="558"/>
    </row>
    <row r="60">
      <c r="A60" s="579">
        <v>4000.0</v>
      </c>
      <c r="B60" s="432">
        <v>4200.0</v>
      </c>
      <c r="C60" s="347" t="s">
        <v>178</v>
      </c>
      <c r="D60" s="346" t="s">
        <v>349</v>
      </c>
      <c r="E60" s="346" t="s">
        <v>57</v>
      </c>
      <c r="F60" s="588"/>
      <c r="G60" s="588"/>
      <c r="H60" s="347" t="s">
        <v>574</v>
      </c>
      <c r="I60" s="581"/>
      <c r="J60" s="558"/>
      <c r="K60" s="558"/>
      <c r="L60" s="558"/>
      <c r="M60" s="558"/>
      <c r="N60" s="558"/>
    </row>
    <row r="61">
      <c r="A61" s="582">
        <v>4000.0</v>
      </c>
      <c r="B61" s="583">
        <v>30000.0</v>
      </c>
      <c r="C61" s="584" t="s">
        <v>422</v>
      </c>
      <c r="D61" s="585" t="s">
        <v>349</v>
      </c>
      <c r="E61" s="585" t="s">
        <v>547</v>
      </c>
      <c r="F61" s="586"/>
      <c r="G61" s="585"/>
      <c r="H61" s="586"/>
      <c r="I61" s="587"/>
      <c r="J61" s="558"/>
      <c r="K61" s="558"/>
      <c r="L61" s="558"/>
      <c r="M61" s="558"/>
      <c r="N61" s="558"/>
    </row>
    <row r="62">
      <c r="A62" s="579">
        <v>4000.0</v>
      </c>
      <c r="B62" s="432">
        <v>30000.0</v>
      </c>
      <c r="C62" s="347" t="s">
        <v>318</v>
      </c>
      <c r="D62" s="346" t="s">
        <v>349</v>
      </c>
      <c r="E62" s="346" t="s">
        <v>560</v>
      </c>
      <c r="F62" s="347"/>
      <c r="G62" s="588"/>
      <c r="H62" s="580"/>
      <c r="I62" s="589"/>
      <c r="J62" s="558"/>
      <c r="K62" s="558"/>
      <c r="L62" s="558"/>
      <c r="M62" s="558"/>
      <c r="N62" s="558"/>
    </row>
    <row r="63">
      <c r="A63" s="582">
        <v>4000.0</v>
      </c>
      <c r="B63" s="583">
        <v>46000.0</v>
      </c>
      <c r="C63" s="584" t="s">
        <v>360</v>
      </c>
      <c r="D63" s="585" t="s">
        <v>349</v>
      </c>
      <c r="E63" s="585" t="s">
        <v>57</v>
      </c>
      <c r="F63" s="585" t="s">
        <v>579</v>
      </c>
      <c r="G63" s="590"/>
      <c r="H63" s="584" t="s">
        <v>574</v>
      </c>
      <c r="I63" s="591" t="s">
        <v>580</v>
      </c>
      <c r="J63" s="558"/>
      <c r="K63" s="558"/>
      <c r="L63" s="558"/>
      <c r="M63" s="558"/>
      <c r="N63" s="558"/>
    </row>
    <row r="64">
      <c r="A64" s="579">
        <v>2200.0</v>
      </c>
      <c r="B64" s="432">
        <v>1200.0</v>
      </c>
      <c r="C64" s="347" t="s">
        <v>351</v>
      </c>
      <c r="D64" s="346" t="s">
        <v>349</v>
      </c>
      <c r="E64" s="346" t="s">
        <v>460</v>
      </c>
      <c r="F64" s="580"/>
      <c r="G64" s="588"/>
      <c r="H64" s="580"/>
      <c r="I64" s="581"/>
      <c r="J64" s="558"/>
      <c r="K64" s="558"/>
      <c r="L64" s="558"/>
      <c r="M64" s="558"/>
      <c r="N64" s="558"/>
    </row>
    <row r="65">
      <c r="A65" s="582">
        <v>2000.0</v>
      </c>
      <c r="B65" s="583">
        <v>1800.0</v>
      </c>
      <c r="C65" s="584" t="s">
        <v>417</v>
      </c>
      <c r="D65" s="585" t="s">
        <v>349</v>
      </c>
      <c r="E65" s="585" t="s">
        <v>545</v>
      </c>
      <c r="F65" s="586"/>
      <c r="G65" s="585"/>
      <c r="H65" s="586"/>
      <c r="I65" s="587"/>
      <c r="J65" s="558"/>
      <c r="K65" s="558"/>
      <c r="L65" s="558"/>
      <c r="M65" s="558"/>
      <c r="N65" s="558"/>
    </row>
    <row r="66">
      <c r="A66" s="579">
        <v>2000.0</v>
      </c>
      <c r="B66" s="432">
        <v>1500.0</v>
      </c>
      <c r="C66" s="347" t="s">
        <v>325</v>
      </c>
      <c r="D66" s="346" t="s">
        <v>349</v>
      </c>
      <c r="E66" s="346" t="s">
        <v>460</v>
      </c>
      <c r="F66" s="580"/>
      <c r="G66" s="588"/>
      <c r="H66" s="580"/>
      <c r="I66" s="581"/>
      <c r="J66" s="558"/>
      <c r="K66" s="558"/>
      <c r="L66" s="558"/>
      <c r="M66" s="558"/>
      <c r="N66" s="558"/>
    </row>
    <row r="67">
      <c r="A67" s="582">
        <v>2000.0</v>
      </c>
      <c r="B67" s="583">
        <v>55000.0</v>
      </c>
      <c r="C67" s="584" t="s">
        <v>315</v>
      </c>
      <c r="D67" s="585" t="s">
        <v>349</v>
      </c>
      <c r="E67" s="585" t="s">
        <v>545</v>
      </c>
      <c r="F67" s="586"/>
      <c r="G67" s="590"/>
      <c r="H67" s="586"/>
      <c r="I67" s="587"/>
      <c r="J67" s="558"/>
      <c r="K67" s="558"/>
      <c r="L67" s="558"/>
      <c r="M67" s="558"/>
      <c r="N67" s="558"/>
    </row>
    <row r="68">
      <c r="A68" s="579">
        <v>2000.0</v>
      </c>
      <c r="B68" s="432">
        <v>1800.0</v>
      </c>
      <c r="C68" s="347" t="s">
        <v>425</v>
      </c>
      <c r="D68" s="346" t="s">
        <v>349</v>
      </c>
      <c r="E68" s="346" t="s">
        <v>556</v>
      </c>
      <c r="F68" s="580"/>
      <c r="G68" s="588"/>
      <c r="H68" s="580"/>
      <c r="I68" s="581"/>
      <c r="J68" s="558"/>
      <c r="K68" s="558"/>
      <c r="L68" s="558"/>
      <c r="M68" s="558"/>
      <c r="N68" s="558"/>
    </row>
    <row r="69">
      <c r="A69" s="582">
        <v>2000.0</v>
      </c>
      <c r="B69" s="583">
        <v>1800.0</v>
      </c>
      <c r="C69" s="584" t="s">
        <v>426</v>
      </c>
      <c r="D69" s="585" t="s">
        <v>349</v>
      </c>
      <c r="E69" s="585" t="s">
        <v>556</v>
      </c>
      <c r="F69" s="586"/>
      <c r="G69" s="590"/>
      <c r="H69" s="586"/>
      <c r="I69" s="587"/>
      <c r="J69" s="558"/>
      <c r="K69" s="558"/>
      <c r="L69" s="558"/>
      <c r="M69" s="558"/>
      <c r="N69" s="558"/>
    </row>
    <row r="70">
      <c r="A70" s="579">
        <v>2000.0</v>
      </c>
      <c r="B70" s="432">
        <v>1800.0</v>
      </c>
      <c r="C70" s="347" t="s">
        <v>427</v>
      </c>
      <c r="D70" s="346" t="s">
        <v>349</v>
      </c>
      <c r="E70" s="346" t="s">
        <v>556</v>
      </c>
      <c r="F70" s="580"/>
      <c r="G70" s="588"/>
      <c r="H70" s="580"/>
      <c r="I70" s="581"/>
      <c r="J70" s="558"/>
      <c r="K70" s="558"/>
      <c r="L70" s="558"/>
      <c r="M70" s="558"/>
      <c r="N70" s="558"/>
    </row>
    <row r="71">
      <c r="A71" s="582">
        <v>2000.0</v>
      </c>
      <c r="B71" s="583">
        <v>6600.0</v>
      </c>
      <c r="C71" s="584" t="s">
        <v>308</v>
      </c>
      <c r="D71" s="585" t="s">
        <v>349</v>
      </c>
      <c r="E71" s="585" t="s">
        <v>556</v>
      </c>
      <c r="F71" s="586"/>
      <c r="G71" s="590"/>
      <c r="H71" s="586"/>
      <c r="I71" s="587"/>
      <c r="J71" s="558"/>
      <c r="K71" s="558"/>
      <c r="L71" s="558"/>
      <c r="M71" s="558"/>
      <c r="N71" s="558"/>
    </row>
    <row r="72">
      <c r="A72" s="579">
        <v>2000.0</v>
      </c>
      <c r="B72" s="432">
        <v>6600.0</v>
      </c>
      <c r="C72" s="347" t="s">
        <v>311</v>
      </c>
      <c r="D72" s="346" t="s">
        <v>349</v>
      </c>
      <c r="E72" s="346" t="s">
        <v>556</v>
      </c>
      <c r="F72" s="580"/>
      <c r="G72" s="588"/>
      <c r="H72" s="580"/>
      <c r="I72" s="581"/>
      <c r="J72" s="558"/>
      <c r="K72" s="558"/>
      <c r="L72" s="558"/>
      <c r="M72" s="558"/>
      <c r="N72" s="558"/>
    </row>
    <row r="73">
      <c r="A73" s="582">
        <v>2000.0</v>
      </c>
      <c r="B73" s="583">
        <v>6600.0</v>
      </c>
      <c r="C73" s="584" t="s">
        <v>313</v>
      </c>
      <c r="D73" s="585" t="s">
        <v>349</v>
      </c>
      <c r="E73" s="585" t="s">
        <v>556</v>
      </c>
      <c r="F73" s="586"/>
      <c r="G73" s="590"/>
      <c r="H73" s="586"/>
      <c r="I73" s="587"/>
      <c r="J73" s="558"/>
      <c r="K73" s="558"/>
      <c r="L73" s="558"/>
      <c r="M73" s="558"/>
      <c r="N73" s="558"/>
    </row>
    <row r="74">
      <c r="A74" s="579">
        <v>2000.0</v>
      </c>
      <c r="B74" s="432">
        <v>7000.0</v>
      </c>
      <c r="C74" s="347" t="s">
        <v>218</v>
      </c>
      <c r="D74" s="346" t="s">
        <v>349</v>
      </c>
      <c r="E74" s="346" t="s">
        <v>558</v>
      </c>
      <c r="F74" s="580"/>
      <c r="G74" s="588"/>
      <c r="H74" s="580"/>
      <c r="I74" s="581"/>
      <c r="J74" s="558"/>
      <c r="K74" s="558"/>
      <c r="L74" s="558"/>
      <c r="M74" s="558"/>
      <c r="N74" s="558"/>
    </row>
    <row r="75">
      <c r="A75" s="582">
        <v>2000.0</v>
      </c>
      <c r="B75" s="583">
        <v>16000.0</v>
      </c>
      <c r="C75" s="584" t="s">
        <v>330</v>
      </c>
      <c r="D75" s="585" t="s">
        <v>349</v>
      </c>
      <c r="E75" s="585" t="s">
        <v>547</v>
      </c>
      <c r="F75" s="586"/>
      <c r="G75" s="590"/>
      <c r="H75" s="586"/>
      <c r="I75" s="587"/>
      <c r="J75" s="558"/>
      <c r="K75" s="558"/>
      <c r="L75" s="558"/>
      <c r="M75" s="558"/>
      <c r="N75" s="558"/>
    </row>
    <row r="76">
      <c r="A76" s="579">
        <v>2000.0</v>
      </c>
      <c r="B76" s="432">
        <v>600.0</v>
      </c>
      <c r="C76" s="347" t="s">
        <v>421</v>
      </c>
      <c r="D76" s="346" t="s">
        <v>349</v>
      </c>
      <c r="E76" s="346" t="s">
        <v>561</v>
      </c>
      <c r="F76" s="580"/>
      <c r="G76" s="588"/>
      <c r="H76" s="580"/>
      <c r="I76" s="581"/>
      <c r="J76" s="558"/>
      <c r="K76" s="558"/>
      <c r="L76" s="558"/>
      <c r="M76" s="558"/>
      <c r="N76" s="558"/>
    </row>
    <row r="77">
      <c r="A77" s="582">
        <v>2000.0</v>
      </c>
      <c r="B77" s="583">
        <v>5.0</v>
      </c>
      <c r="C77" s="584" t="s">
        <v>344</v>
      </c>
      <c r="D77" s="585" t="s">
        <v>338</v>
      </c>
      <c r="E77" s="585" t="s">
        <v>576</v>
      </c>
      <c r="F77" s="586"/>
      <c r="G77" s="590"/>
      <c r="H77" s="586"/>
      <c r="I77" s="587"/>
      <c r="J77" s="558"/>
      <c r="K77" s="558"/>
      <c r="L77" s="558"/>
      <c r="M77" s="558"/>
      <c r="N77" s="558"/>
    </row>
    <row r="78">
      <c r="A78" s="579">
        <v>2000.0</v>
      </c>
      <c r="B78" s="432">
        <v>2100.0</v>
      </c>
      <c r="C78" s="347" t="s">
        <v>178</v>
      </c>
      <c r="D78" s="346" t="s">
        <v>349</v>
      </c>
      <c r="E78" s="346" t="s">
        <v>57</v>
      </c>
      <c r="F78" s="588"/>
      <c r="G78" s="588"/>
      <c r="H78" s="347" t="s">
        <v>574</v>
      </c>
      <c r="I78" s="581"/>
      <c r="J78" s="558"/>
      <c r="K78" s="558"/>
      <c r="L78" s="558"/>
      <c r="M78" s="558"/>
      <c r="N78" s="558"/>
    </row>
    <row r="79">
      <c r="A79" s="582">
        <v>2000.0</v>
      </c>
      <c r="B79" s="583">
        <v>1000.0</v>
      </c>
      <c r="C79" s="584" t="s">
        <v>179</v>
      </c>
      <c r="D79" s="585" t="s">
        <v>349</v>
      </c>
      <c r="E79" s="585" t="s">
        <v>460</v>
      </c>
      <c r="F79" s="586"/>
      <c r="G79" s="585"/>
      <c r="H79" s="586"/>
      <c r="I79" s="591"/>
      <c r="J79" s="558"/>
      <c r="K79" s="558"/>
      <c r="L79" s="558"/>
      <c r="M79" s="558"/>
      <c r="N79" s="558"/>
    </row>
    <row r="80">
      <c r="A80" s="579">
        <v>2000.0</v>
      </c>
      <c r="B80" s="432">
        <v>340000.0</v>
      </c>
      <c r="C80" s="347" t="s">
        <v>387</v>
      </c>
      <c r="D80" s="346" t="s">
        <v>349</v>
      </c>
      <c r="E80" s="346" t="s">
        <v>556</v>
      </c>
      <c r="F80" s="580"/>
      <c r="G80" s="588"/>
      <c r="H80" s="580"/>
      <c r="I80" s="581"/>
      <c r="J80" s="558"/>
      <c r="K80" s="558"/>
      <c r="L80" s="558"/>
      <c r="M80" s="558"/>
      <c r="N80" s="558"/>
    </row>
    <row r="81">
      <c r="A81" s="582">
        <v>2000.0</v>
      </c>
      <c r="B81" s="583">
        <v>15000.0</v>
      </c>
      <c r="C81" s="584" t="s">
        <v>318</v>
      </c>
      <c r="D81" s="585" t="s">
        <v>349</v>
      </c>
      <c r="E81" s="585" t="s">
        <v>560</v>
      </c>
      <c r="F81" s="586"/>
      <c r="G81" s="590"/>
      <c r="H81" s="586"/>
      <c r="I81" s="587"/>
      <c r="J81" s="558"/>
      <c r="K81" s="558"/>
      <c r="L81" s="558"/>
      <c r="M81" s="558"/>
      <c r="N81" s="558"/>
    </row>
    <row r="82">
      <c r="A82" s="579">
        <v>2000.0</v>
      </c>
      <c r="B82" s="432">
        <v>24000.0</v>
      </c>
      <c r="C82" s="347" t="s">
        <v>360</v>
      </c>
      <c r="D82" s="346" t="s">
        <v>349</v>
      </c>
      <c r="E82" s="346" t="s">
        <v>57</v>
      </c>
      <c r="F82" s="346" t="s">
        <v>579</v>
      </c>
      <c r="G82" s="588"/>
      <c r="H82" s="347" t="s">
        <v>574</v>
      </c>
      <c r="I82" s="581"/>
      <c r="J82" s="558"/>
      <c r="K82" s="558"/>
      <c r="L82" s="558"/>
      <c r="M82" s="558"/>
      <c r="N82" s="558"/>
    </row>
    <row r="83">
      <c r="A83" s="582">
        <v>1600.0</v>
      </c>
      <c r="B83" s="583">
        <v>10.0</v>
      </c>
      <c r="C83" s="584" t="s">
        <v>396</v>
      </c>
      <c r="D83" s="585" t="s">
        <v>338</v>
      </c>
      <c r="E83" s="585" t="s">
        <v>581</v>
      </c>
      <c r="F83" s="586"/>
      <c r="G83" s="590"/>
      <c r="H83" s="586"/>
      <c r="I83" s="587"/>
      <c r="J83" s="558"/>
      <c r="K83" s="558"/>
      <c r="L83" s="558"/>
      <c r="M83" s="558"/>
      <c r="N83" s="558"/>
    </row>
    <row r="84">
      <c r="A84" s="579">
        <v>1500.0</v>
      </c>
      <c r="B84" s="432">
        <v>1.0</v>
      </c>
      <c r="C84" s="347" t="s">
        <v>582</v>
      </c>
      <c r="D84" s="346" t="s">
        <v>338</v>
      </c>
      <c r="E84" s="346" t="s">
        <v>578</v>
      </c>
      <c r="F84" s="580"/>
      <c r="G84" s="588"/>
      <c r="H84" s="580"/>
      <c r="I84" s="581"/>
      <c r="J84" s="558"/>
      <c r="K84" s="558"/>
      <c r="L84" s="558"/>
      <c r="M84" s="558"/>
      <c r="N84" s="558"/>
    </row>
    <row r="85">
      <c r="A85" s="582">
        <v>1500.0</v>
      </c>
      <c r="B85" s="583">
        <v>1.0</v>
      </c>
      <c r="C85" s="584" t="s">
        <v>339</v>
      </c>
      <c r="D85" s="585" t="s">
        <v>338</v>
      </c>
      <c r="E85" s="585" t="s">
        <v>576</v>
      </c>
      <c r="F85" s="586"/>
      <c r="G85" s="585"/>
      <c r="H85" s="586"/>
      <c r="I85" s="587"/>
      <c r="J85" s="558"/>
      <c r="K85" s="558"/>
      <c r="L85" s="558"/>
      <c r="M85" s="558"/>
      <c r="N85" s="558"/>
    </row>
    <row r="86">
      <c r="A86" s="579">
        <v>1100.0</v>
      </c>
      <c r="B86" s="432">
        <v>600.0</v>
      </c>
      <c r="C86" s="347" t="s">
        <v>351</v>
      </c>
      <c r="D86" s="346" t="s">
        <v>349</v>
      </c>
      <c r="E86" s="346" t="s">
        <v>460</v>
      </c>
      <c r="F86" s="580"/>
      <c r="G86" s="588"/>
      <c r="H86" s="580"/>
      <c r="I86" s="581"/>
      <c r="J86" s="558"/>
      <c r="K86" s="558"/>
      <c r="L86" s="558"/>
      <c r="M86" s="558"/>
      <c r="N86" s="558"/>
    </row>
    <row r="87">
      <c r="A87" s="582">
        <v>1000.0</v>
      </c>
      <c r="B87" s="583">
        <v>1000.0</v>
      </c>
      <c r="C87" s="584" t="s">
        <v>325</v>
      </c>
      <c r="D87" s="585" t="s">
        <v>349</v>
      </c>
      <c r="E87" s="585" t="s">
        <v>460</v>
      </c>
      <c r="F87" s="586"/>
      <c r="G87" s="590"/>
      <c r="H87" s="586"/>
      <c r="I87" s="587"/>
      <c r="J87" s="558"/>
      <c r="K87" s="558"/>
      <c r="L87" s="558"/>
      <c r="M87" s="558"/>
      <c r="N87" s="558"/>
    </row>
    <row r="88">
      <c r="A88" s="579">
        <v>1000.0</v>
      </c>
      <c r="B88" s="432">
        <v>27500.0</v>
      </c>
      <c r="C88" s="347" t="s">
        <v>315</v>
      </c>
      <c r="D88" s="346" t="s">
        <v>349</v>
      </c>
      <c r="E88" s="346" t="s">
        <v>545</v>
      </c>
      <c r="F88" s="580"/>
      <c r="G88" s="588"/>
      <c r="H88" s="580"/>
      <c r="I88" s="581"/>
      <c r="J88" s="558"/>
      <c r="K88" s="558"/>
      <c r="L88" s="558"/>
      <c r="M88" s="558"/>
      <c r="N88" s="558"/>
    </row>
    <row r="89">
      <c r="A89" s="592">
        <v>1000.0</v>
      </c>
      <c r="B89" s="583">
        <v>900.0</v>
      </c>
      <c r="C89" s="584" t="s">
        <v>425</v>
      </c>
      <c r="D89" s="585" t="s">
        <v>349</v>
      </c>
      <c r="E89" s="585" t="s">
        <v>556</v>
      </c>
      <c r="F89" s="586"/>
      <c r="G89" s="590"/>
      <c r="H89" s="586"/>
      <c r="I89" s="587"/>
      <c r="J89" s="558"/>
      <c r="K89" s="558"/>
      <c r="L89" s="558"/>
      <c r="M89" s="558"/>
      <c r="N89" s="558"/>
    </row>
    <row r="90">
      <c r="A90" s="593">
        <v>1000.0</v>
      </c>
      <c r="B90" s="432">
        <v>900.0</v>
      </c>
      <c r="C90" s="347" t="s">
        <v>426</v>
      </c>
      <c r="D90" s="346" t="s">
        <v>349</v>
      </c>
      <c r="E90" s="346" t="s">
        <v>556</v>
      </c>
      <c r="F90" s="580"/>
      <c r="G90" s="588"/>
      <c r="H90" s="580"/>
      <c r="I90" s="581"/>
      <c r="J90" s="558"/>
      <c r="K90" s="558"/>
      <c r="L90" s="558"/>
      <c r="M90" s="558"/>
      <c r="N90" s="558"/>
    </row>
    <row r="91">
      <c r="A91" s="592">
        <v>1000.0</v>
      </c>
      <c r="B91" s="583">
        <v>900.0</v>
      </c>
      <c r="C91" s="584" t="s">
        <v>427</v>
      </c>
      <c r="D91" s="585" t="s">
        <v>349</v>
      </c>
      <c r="E91" s="585" t="s">
        <v>556</v>
      </c>
      <c r="F91" s="586"/>
      <c r="G91" s="590"/>
      <c r="H91" s="586"/>
      <c r="I91" s="587"/>
      <c r="J91" s="558"/>
      <c r="K91" s="558"/>
      <c r="L91" s="558"/>
      <c r="M91" s="558"/>
      <c r="N91" s="558"/>
    </row>
    <row r="92">
      <c r="A92" s="579">
        <v>1000.0</v>
      </c>
      <c r="B92" s="432">
        <v>3300.0</v>
      </c>
      <c r="C92" s="347" t="s">
        <v>308</v>
      </c>
      <c r="D92" s="346" t="s">
        <v>349</v>
      </c>
      <c r="E92" s="346" t="s">
        <v>556</v>
      </c>
      <c r="F92" s="580"/>
      <c r="G92" s="588"/>
      <c r="H92" s="580"/>
      <c r="I92" s="581"/>
      <c r="J92" s="558"/>
      <c r="K92" s="558"/>
      <c r="L92" s="558"/>
      <c r="M92" s="558"/>
      <c r="N92" s="558"/>
    </row>
    <row r="93">
      <c r="A93" s="582">
        <v>1000.0</v>
      </c>
      <c r="B93" s="583">
        <v>3300.0</v>
      </c>
      <c r="C93" s="584" t="s">
        <v>311</v>
      </c>
      <c r="D93" s="585" t="s">
        <v>349</v>
      </c>
      <c r="E93" s="585" t="s">
        <v>556</v>
      </c>
      <c r="F93" s="586"/>
      <c r="G93" s="590"/>
      <c r="H93" s="586"/>
      <c r="I93" s="587"/>
      <c r="J93" s="558"/>
      <c r="K93" s="558"/>
      <c r="L93" s="558"/>
      <c r="M93" s="558"/>
      <c r="N93" s="558"/>
      <c r="O93" s="558"/>
      <c r="P93" s="558"/>
      <c r="Q93" s="558"/>
      <c r="R93" s="558"/>
      <c r="S93" s="558"/>
      <c r="T93" s="558"/>
      <c r="U93" s="558"/>
      <c r="V93" s="558"/>
      <c r="W93" s="558"/>
      <c r="X93" s="558"/>
      <c r="Y93" s="558"/>
      <c r="Z93" s="558"/>
      <c r="AA93" s="558"/>
    </row>
    <row r="94">
      <c r="A94" s="579">
        <v>1000.0</v>
      </c>
      <c r="B94" s="432">
        <v>3300.0</v>
      </c>
      <c r="C94" s="347" t="s">
        <v>313</v>
      </c>
      <c r="D94" s="346" t="s">
        <v>349</v>
      </c>
      <c r="E94" s="346" t="s">
        <v>556</v>
      </c>
      <c r="F94" s="580"/>
      <c r="G94" s="588"/>
      <c r="H94" s="580"/>
      <c r="I94" s="581"/>
      <c r="J94" s="558"/>
      <c r="K94" s="558"/>
      <c r="L94" s="558"/>
      <c r="M94" s="558"/>
      <c r="N94" s="558"/>
      <c r="O94" s="558"/>
      <c r="P94" s="558"/>
      <c r="Q94" s="558"/>
      <c r="R94" s="558"/>
      <c r="S94" s="558"/>
      <c r="T94" s="558"/>
      <c r="U94" s="558"/>
      <c r="V94" s="558"/>
      <c r="W94" s="558"/>
      <c r="X94" s="558"/>
      <c r="Y94" s="558"/>
      <c r="Z94" s="558"/>
      <c r="AA94" s="558"/>
    </row>
    <row r="95">
      <c r="A95" s="582">
        <v>1000.0</v>
      </c>
      <c r="B95" s="583">
        <v>3500.0</v>
      </c>
      <c r="C95" s="584" t="s">
        <v>218</v>
      </c>
      <c r="D95" s="585" t="s">
        <v>349</v>
      </c>
      <c r="E95" s="585" t="s">
        <v>558</v>
      </c>
      <c r="F95" s="586"/>
      <c r="G95" s="590"/>
      <c r="H95" s="586"/>
      <c r="I95" s="587"/>
      <c r="J95" s="558"/>
      <c r="K95" s="558"/>
      <c r="L95" s="558"/>
      <c r="M95" s="558"/>
      <c r="N95" s="558"/>
      <c r="O95" s="558"/>
      <c r="P95" s="558"/>
      <c r="Q95" s="558"/>
      <c r="R95" s="558"/>
      <c r="S95" s="558"/>
      <c r="T95" s="558"/>
      <c r="U95" s="558"/>
      <c r="V95" s="558"/>
      <c r="W95" s="558"/>
      <c r="X95" s="558"/>
      <c r="Y95" s="558"/>
      <c r="Z95" s="558"/>
      <c r="AA95" s="558"/>
    </row>
    <row r="96">
      <c r="A96" s="579">
        <v>1000.0</v>
      </c>
      <c r="B96" s="432">
        <v>9000.0</v>
      </c>
      <c r="C96" s="347" t="s">
        <v>330</v>
      </c>
      <c r="D96" s="346" t="s">
        <v>349</v>
      </c>
      <c r="E96" s="346" t="s">
        <v>547</v>
      </c>
      <c r="F96" s="580"/>
      <c r="G96" s="588"/>
      <c r="H96" s="580"/>
      <c r="I96" s="581"/>
      <c r="J96" s="558"/>
      <c r="K96" s="558"/>
      <c r="L96" s="558"/>
      <c r="M96" s="558"/>
      <c r="N96" s="558"/>
      <c r="O96" s="558"/>
      <c r="P96" s="558"/>
      <c r="Q96" s="558"/>
      <c r="R96" s="558"/>
      <c r="S96" s="558"/>
      <c r="T96" s="558"/>
      <c r="U96" s="558"/>
      <c r="V96" s="558"/>
      <c r="W96" s="558"/>
      <c r="X96" s="558"/>
      <c r="Y96" s="558"/>
      <c r="Z96" s="558"/>
      <c r="AA96" s="558"/>
    </row>
    <row r="97">
      <c r="A97" s="582">
        <v>1000.0</v>
      </c>
      <c r="B97" s="583">
        <v>9000.0</v>
      </c>
      <c r="C97" s="584" t="s">
        <v>399</v>
      </c>
      <c r="D97" s="585" t="s">
        <v>349</v>
      </c>
      <c r="E97" s="585" t="s">
        <v>560</v>
      </c>
      <c r="F97" s="586"/>
      <c r="G97" s="590"/>
      <c r="H97" s="586"/>
      <c r="I97" s="587"/>
      <c r="J97" s="558"/>
      <c r="K97" s="558"/>
      <c r="L97" s="558"/>
      <c r="M97" s="558"/>
      <c r="N97" s="558"/>
      <c r="O97" s="558"/>
      <c r="P97" s="558"/>
      <c r="Q97" s="558"/>
      <c r="R97" s="558"/>
      <c r="S97" s="558"/>
      <c r="T97" s="558"/>
      <c r="U97" s="558"/>
      <c r="V97" s="558"/>
      <c r="W97" s="558"/>
      <c r="X97" s="558"/>
      <c r="Y97" s="558"/>
      <c r="Z97" s="558"/>
      <c r="AA97" s="558"/>
    </row>
    <row r="98">
      <c r="A98" s="579">
        <v>1000.0</v>
      </c>
      <c r="B98" s="432">
        <v>300.0</v>
      </c>
      <c r="C98" s="347" t="s">
        <v>421</v>
      </c>
      <c r="D98" s="346" t="s">
        <v>349</v>
      </c>
      <c r="E98" s="346" t="s">
        <v>561</v>
      </c>
      <c r="F98" s="580"/>
      <c r="G98" s="588"/>
      <c r="H98" s="580"/>
      <c r="I98" s="581"/>
      <c r="J98" s="558"/>
      <c r="K98" s="558"/>
      <c r="L98" s="558"/>
      <c r="M98" s="558"/>
      <c r="N98" s="558"/>
      <c r="O98" s="558"/>
      <c r="P98" s="558"/>
      <c r="Q98" s="558"/>
      <c r="R98" s="558"/>
      <c r="S98" s="558"/>
      <c r="T98" s="558"/>
      <c r="U98" s="558"/>
      <c r="V98" s="558"/>
      <c r="W98" s="558"/>
      <c r="X98" s="558"/>
      <c r="Y98" s="558"/>
      <c r="Z98" s="558"/>
      <c r="AA98" s="558"/>
    </row>
    <row r="99">
      <c r="A99" s="582">
        <v>1000.0</v>
      </c>
      <c r="B99" s="583">
        <v>7.0</v>
      </c>
      <c r="C99" s="584" t="s">
        <v>359</v>
      </c>
      <c r="D99" s="585" t="s">
        <v>349</v>
      </c>
      <c r="E99" s="585" t="s">
        <v>561</v>
      </c>
      <c r="F99" s="584"/>
      <c r="G99" s="590"/>
      <c r="H99" s="586"/>
      <c r="I99" s="591"/>
      <c r="J99" s="558"/>
      <c r="K99" s="558"/>
      <c r="L99" s="558"/>
      <c r="M99" s="558"/>
      <c r="N99" s="558"/>
      <c r="O99" s="558"/>
      <c r="P99" s="558"/>
      <c r="Q99" s="558"/>
      <c r="R99" s="558"/>
      <c r="S99" s="558"/>
      <c r="T99" s="558"/>
      <c r="U99" s="558"/>
      <c r="V99" s="558"/>
      <c r="W99" s="558"/>
      <c r="X99" s="558"/>
      <c r="Y99" s="558"/>
      <c r="Z99" s="558"/>
      <c r="AA99" s="558"/>
    </row>
    <row r="100">
      <c r="A100" s="579">
        <v>1000.0</v>
      </c>
      <c r="B100" s="432">
        <v>600.0</v>
      </c>
      <c r="C100" s="347" t="s">
        <v>179</v>
      </c>
      <c r="D100" s="346" t="s">
        <v>349</v>
      </c>
      <c r="E100" s="346" t="s">
        <v>460</v>
      </c>
      <c r="F100" s="580"/>
      <c r="G100" s="346"/>
      <c r="H100" s="580"/>
      <c r="I100" s="589"/>
      <c r="J100" s="558"/>
      <c r="K100" s="558"/>
      <c r="L100" s="558"/>
      <c r="M100" s="558"/>
      <c r="N100" s="558"/>
      <c r="O100" s="558"/>
      <c r="P100" s="558"/>
      <c r="Q100" s="558"/>
      <c r="R100" s="558"/>
      <c r="S100" s="558"/>
      <c r="T100" s="558"/>
      <c r="U100" s="558"/>
      <c r="V100" s="558"/>
      <c r="W100" s="558"/>
      <c r="X100" s="558"/>
      <c r="Y100" s="558"/>
      <c r="Z100" s="558"/>
      <c r="AA100" s="558"/>
    </row>
    <row r="101">
      <c r="A101" s="582">
        <v>1000.0</v>
      </c>
      <c r="B101" s="583">
        <v>100.0</v>
      </c>
      <c r="C101" s="584" t="s">
        <v>429</v>
      </c>
      <c r="D101" s="585" t="s">
        <v>349</v>
      </c>
      <c r="E101" s="585" t="s">
        <v>556</v>
      </c>
      <c r="F101" s="586"/>
      <c r="G101" s="590"/>
      <c r="H101" s="586"/>
      <c r="I101" s="587"/>
      <c r="J101" s="558"/>
      <c r="K101" s="558"/>
      <c r="L101" s="558"/>
      <c r="M101" s="558"/>
      <c r="N101" s="558"/>
      <c r="O101" s="558"/>
      <c r="P101" s="558"/>
      <c r="Q101" s="558"/>
      <c r="R101" s="558"/>
      <c r="S101" s="558"/>
      <c r="T101" s="558"/>
      <c r="U101" s="558"/>
      <c r="V101" s="558"/>
      <c r="W101" s="558"/>
      <c r="X101" s="558"/>
      <c r="Y101" s="558"/>
      <c r="Z101" s="558"/>
      <c r="AA101" s="558"/>
    </row>
    <row r="102">
      <c r="A102" s="579">
        <v>1000.0</v>
      </c>
      <c r="B102" s="432">
        <v>170000.0</v>
      </c>
      <c r="C102" s="347" t="s">
        <v>387</v>
      </c>
      <c r="D102" s="346" t="s">
        <v>349</v>
      </c>
      <c r="E102" s="346" t="s">
        <v>556</v>
      </c>
      <c r="F102" s="580"/>
      <c r="G102" s="588"/>
      <c r="H102" s="580"/>
      <c r="I102" s="581"/>
      <c r="J102" s="558"/>
      <c r="K102" s="558"/>
      <c r="L102" s="558"/>
      <c r="M102" s="558"/>
      <c r="N102" s="558"/>
      <c r="O102" s="558"/>
      <c r="P102" s="558"/>
      <c r="Q102" s="558"/>
      <c r="R102" s="558"/>
      <c r="S102" s="558"/>
      <c r="T102" s="558"/>
      <c r="U102" s="558"/>
      <c r="V102" s="558"/>
      <c r="W102" s="558"/>
      <c r="X102" s="558"/>
      <c r="Y102" s="558"/>
      <c r="Z102" s="558"/>
      <c r="AA102" s="558"/>
    </row>
    <row r="103">
      <c r="A103" s="582">
        <v>1000.0</v>
      </c>
      <c r="B103" s="583">
        <v>750.0</v>
      </c>
      <c r="C103" s="584" t="s">
        <v>400</v>
      </c>
      <c r="D103" s="585" t="s">
        <v>349</v>
      </c>
      <c r="E103" s="585" t="s">
        <v>556</v>
      </c>
      <c r="F103" s="586"/>
      <c r="G103" s="590"/>
      <c r="H103" s="586"/>
      <c r="I103" s="587"/>
      <c r="J103" s="558"/>
      <c r="K103" s="558"/>
      <c r="L103" s="558"/>
      <c r="M103" s="558"/>
      <c r="N103" s="558"/>
      <c r="O103" s="558"/>
      <c r="P103" s="558"/>
      <c r="Q103" s="558"/>
      <c r="R103" s="558"/>
      <c r="S103" s="558"/>
      <c r="T103" s="558"/>
      <c r="U103" s="558"/>
      <c r="V103" s="558"/>
      <c r="W103" s="558"/>
      <c r="X103" s="558"/>
      <c r="Y103" s="558"/>
      <c r="Z103" s="558"/>
      <c r="AA103" s="558"/>
    </row>
    <row r="104">
      <c r="A104" s="579">
        <v>1000.0</v>
      </c>
      <c r="B104" s="432">
        <v>7500.0</v>
      </c>
      <c r="C104" s="347" t="s">
        <v>318</v>
      </c>
      <c r="D104" s="346" t="s">
        <v>349</v>
      </c>
      <c r="E104" s="346" t="s">
        <v>560</v>
      </c>
      <c r="F104" s="580"/>
      <c r="G104" s="588"/>
      <c r="H104" s="580"/>
      <c r="I104" s="581"/>
      <c r="J104" s="558"/>
      <c r="K104" s="558"/>
      <c r="L104" s="558"/>
      <c r="M104" s="558"/>
      <c r="N104" s="558"/>
      <c r="O104" s="558"/>
      <c r="P104" s="558"/>
      <c r="Q104" s="558"/>
      <c r="R104" s="558"/>
      <c r="S104" s="558"/>
      <c r="T104" s="558"/>
      <c r="U104" s="558"/>
      <c r="V104" s="558"/>
      <c r="W104" s="558"/>
      <c r="X104" s="558"/>
      <c r="Y104" s="558"/>
      <c r="Z104" s="558"/>
      <c r="AA104" s="558"/>
    </row>
    <row r="105">
      <c r="A105" s="582">
        <v>1000.0</v>
      </c>
      <c r="B105" s="583">
        <v>12000.0</v>
      </c>
      <c r="C105" s="584" t="s">
        <v>360</v>
      </c>
      <c r="D105" s="585" t="s">
        <v>349</v>
      </c>
      <c r="E105" s="585" t="s">
        <v>57</v>
      </c>
      <c r="F105" s="585" t="s">
        <v>579</v>
      </c>
      <c r="G105" s="590"/>
      <c r="H105" s="584" t="s">
        <v>574</v>
      </c>
      <c r="I105" s="587"/>
      <c r="J105" s="558"/>
      <c r="K105" s="558"/>
      <c r="L105" s="558"/>
      <c r="M105" s="558"/>
      <c r="N105" s="558"/>
      <c r="O105" s="558"/>
      <c r="P105" s="558"/>
      <c r="Q105" s="558"/>
      <c r="R105" s="558"/>
      <c r="S105" s="558"/>
      <c r="T105" s="558"/>
      <c r="U105" s="558"/>
      <c r="V105" s="558"/>
      <c r="W105" s="558"/>
      <c r="X105" s="558"/>
      <c r="Y105" s="558"/>
      <c r="Z105" s="558"/>
      <c r="AA105" s="558"/>
    </row>
    <row r="106">
      <c r="A106" s="579">
        <v>1000.0</v>
      </c>
      <c r="B106" s="432">
        <v>600.0</v>
      </c>
      <c r="C106" s="347" t="s">
        <v>394</v>
      </c>
      <c r="D106" s="346" t="s">
        <v>349</v>
      </c>
      <c r="E106" s="346" t="s">
        <v>460</v>
      </c>
      <c r="F106" s="580"/>
      <c r="G106" s="588"/>
      <c r="H106" s="580"/>
      <c r="I106" s="581"/>
      <c r="J106" s="558"/>
      <c r="K106" s="558"/>
      <c r="L106" s="558"/>
      <c r="M106" s="558"/>
      <c r="N106" s="558"/>
      <c r="O106" s="558"/>
      <c r="P106" s="558"/>
      <c r="Q106" s="558"/>
      <c r="R106" s="558"/>
      <c r="S106" s="558"/>
      <c r="T106" s="558"/>
      <c r="U106" s="558"/>
      <c r="V106" s="558"/>
      <c r="W106" s="558"/>
      <c r="X106" s="558"/>
      <c r="Y106" s="558"/>
      <c r="Z106" s="558"/>
      <c r="AA106" s="558"/>
    </row>
    <row r="107">
      <c r="A107" s="582">
        <v>800.0</v>
      </c>
      <c r="B107" s="583">
        <v>50.0</v>
      </c>
      <c r="C107" s="584" t="s">
        <v>583</v>
      </c>
      <c r="D107" s="585" t="s">
        <v>338</v>
      </c>
      <c r="E107" s="585" t="s">
        <v>584</v>
      </c>
      <c r="F107" s="586"/>
      <c r="G107" s="590"/>
      <c r="H107" s="586"/>
      <c r="I107" s="587"/>
      <c r="J107" s="558"/>
      <c r="K107" s="558"/>
      <c r="L107" s="558"/>
      <c r="M107" s="558"/>
      <c r="N107" s="558"/>
      <c r="O107" s="558"/>
      <c r="P107" s="558"/>
      <c r="Q107" s="558"/>
      <c r="R107" s="558"/>
      <c r="S107" s="558"/>
      <c r="T107" s="558"/>
      <c r="U107" s="558"/>
      <c r="V107" s="558"/>
      <c r="W107" s="558"/>
      <c r="X107" s="558"/>
      <c r="Y107" s="558"/>
      <c r="Z107" s="558"/>
      <c r="AA107" s="558"/>
    </row>
    <row r="108">
      <c r="A108" s="579">
        <v>800.0</v>
      </c>
      <c r="B108" s="432">
        <v>800.0</v>
      </c>
      <c r="C108" s="347" t="s">
        <v>392</v>
      </c>
      <c r="D108" s="346" t="s">
        <v>349</v>
      </c>
      <c r="E108" s="346" t="s">
        <v>57</v>
      </c>
      <c r="F108" s="588"/>
      <c r="G108" s="588"/>
      <c r="H108" s="347" t="s">
        <v>585</v>
      </c>
      <c r="I108" s="581"/>
      <c r="J108" s="558"/>
      <c r="K108" s="558"/>
      <c r="L108" s="558"/>
      <c r="M108" s="558"/>
      <c r="N108" s="558"/>
      <c r="O108" s="558"/>
      <c r="P108" s="558"/>
      <c r="Q108" s="558"/>
      <c r="R108" s="558"/>
      <c r="S108" s="558"/>
      <c r="T108" s="558"/>
      <c r="U108" s="558"/>
      <c r="V108" s="558"/>
      <c r="W108" s="558"/>
      <c r="X108" s="558"/>
      <c r="Y108" s="558"/>
      <c r="Z108" s="558"/>
      <c r="AA108" s="558"/>
    </row>
    <row r="109">
      <c r="A109" s="582">
        <v>800.0</v>
      </c>
      <c r="B109" s="583">
        <v>500.0</v>
      </c>
      <c r="C109" s="584" t="s">
        <v>361</v>
      </c>
      <c r="D109" s="585" t="s">
        <v>349</v>
      </c>
      <c r="E109" s="585" t="s">
        <v>57</v>
      </c>
      <c r="F109" s="590"/>
      <c r="G109" s="590"/>
      <c r="H109" s="584"/>
      <c r="I109" s="587"/>
      <c r="J109" s="558"/>
      <c r="K109" s="558"/>
      <c r="L109" s="558"/>
      <c r="M109" s="558"/>
      <c r="N109" s="558"/>
      <c r="O109" s="558"/>
      <c r="P109" s="558"/>
      <c r="Q109" s="558"/>
      <c r="R109" s="558"/>
      <c r="S109" s="558"/>
      <c r="T109" s="558"/>
      <c r="U109" s="558"/>
      <c r="V109" s="558"/>
      <c r="W109" s="558"/>
      <c r="X109" s="558"/>
      <c r="Y109" s="558"/>
      <c r="Z109" s="558"/>
      <c r="AA109" s="558"/>
    </row>
    <row r="110">
      <c r="A110" s="579">
        <v>800.0</v>
      </c>
      <c r="B110" s="432">
        <v>3.0</v>
      </c>
      <c r="C110" s="347" t="s">
        <v>406</v>
      </c>
      <c r="D110" s="346" t="s">
        <v>338</v>
      </c>
      <c r="E110" s="346" t="s">
        <v>581</v>
      </c>
      <c r="F110" s="580"/>
      <c r="G110" s="588"/>
      <c r="H110" s="580"/>
      <c r="I110" s="581"/>
      <c r="J110" s="558"/>
      <c r="K110" s="558"/>
      <c r="L110" s="558"/>
      <c r="M110" s="558"/>
      <c r="N110" s="558"/>
      <c r="O110" s="558"/>
      <c r="P110" s="558"/>
      <c r="Q110" s="558"/>
      <c r="R110" s="558"/>
      <c r="S110" s="558"/>
      <c r="T110" s="558"/>
      <c r="U110" s="558"/>
      <c r="V110" s="558"/>
      <c r="W110" s="558"/>
      <c r="X110" s="558"/>
      <c r="Y110" s="558"/>
      <c r="Z110" s="558"/>
      <c r="AA110" s="558"/>
    </row>
    <row r="111">
      <c r="A111" s="582">
        <v>800.0</v>
      </c>
      <c r="B111" s="583">
        <v>50.0</v>
      </c>
      <c r="C111" s="584" t="s">
        <v>371</v>
      </c>
      <c r="D111" s="585" t="s">
        <v>338</v>
      </c>
      <c r="E111" s="585" t="s">
        <v>584</v>
      </c>
      <c r="F111" s="586"/>
      <c r="G111" s="590"/>
      <c r="H111" s="586"/>
      <c r="I111" s="587"/>
      <c r="J111" s="558"/>
      <c r="K111" s="558"/>
      <c r="L111" s="558"/>
      <c r="M111" s="558"/>
      <c r="N111" s="558"/>
      <c r="O111" s="558"/>
      <c r="P111" s="558"/>
      <c r="Q111" s="558"/>
      <c r="R111" s="558"/>
      <c r="S111" s="558"/>
      <c r="T111" s="558"/>
      <c r="U111" s="558"/>
      <c r="V111" s="558"/>
      <c r="W111" s="558"/>
      <c r="X111" s="558"/>
      <c r="Y111" s="558"/>
      <c r="Z111" s="558"/>
      <c r="AA111" s="558"/>
    </row>
    <row r="112">
      <c r="A112" s="579">
        <v>800.0</v>
      </c>
      <c r="B112" s="432">
        <v>50.0</v>
      </c>
      <c r="C112" s="347" t="s">
        <v>414</v>
      </c>
      <c r="D112" s="346" t="s">
        <v>338</v>
      </c>
      <c r="E112" s="346" t="s">
        <v>584</v>
      </c>
      <c r="F112" s="580"/>
      <c r="G112" s="588"/>
      <c r="H112" s="580"/>
      <c r="I112" s="581"/>
      <c r="J112" s="558"/>
      <c r="K112" s="558"/>
      <c r="L112" s="558"/>
      <c r="M112" s="558"/>
      <c r="N112" s="558"/>
      <c r="O112" s="558"/>
      <c r="P112" s="558"/>
      <c r="Q112" s="558"/>
      <c r="R112" s="558"/>
      <c r="S112" s="558"/>
      <c r="T112" s="558"/>
      <c r="U112" s="558"/>
      <c r="V112" s="558"/>
      <c r="W112" s="558"/>
      <c r="X112" s="558"/>
      <c r="Y112" s="558"/>
      <c r="Z112" s="558"/>
      <c r="AA112" s="558"/>
    </row>
    <row r="113">
      <c r="A113" s="582">
        <v>800.0</v>
      </c>
      <c r="B113" s="583">
        <v>36000.0</v>
      </c>
      <c r="C113" s="584" t="s">
        <v>415</v>
      </c>
      <c r="D113" s="585" t="s">
        <v>349</v>
      </c>
      <c r="E113" s="585" t="s">
        <v>560</v>
      </c>
      <c r="F113" s="586"/>
      <c r="G113" s="590"/>
      <c r="H113" s="586"/>
      <c r="I113" s="587"/>
      <c r="J113" s="558"/>
      <c r="K113" s="558"/>
      <c r="L113" s="558"/>
      <c r="M113" s="558"/>
      <c r="N113" s="558"/>
      <c r="O113" s="558"/>
      <c r="P113" s="558"/>
      <c r="Q113" s="558"/>
      <c r="R113" s="558"/>
      <c r="S113" s="558"/>
      <c r="T113" s="558"/>
      <c r="U113" s="558"/>
      <c r="V113" s="558"/>
      <c r="W113" s="558"/>
      <c r="X113" s="558"/>
      <c r="Y113" s="558"/>
      <c r="Z113" s="558"/>
      <c r="AA113" s="558"/>
    </row>
    <row r="114">
      <c r="A114" s="579">
        <v>800.0</v>
      </c>
      <c r="B114" s="432">
        <v>2000.0</v>
      </c>
      <c r="C114" s="347" t="s">
        <v>399</v>
      </c>
      <c r="D114" s="346" t="s">
        <v>349</v>
      </c>
      <c r="E114" s="346" t="s">
        <v>560</v>
      </c>
      <c r="F114" s="580"/>
      <c r="G114" s="588"/>
      <c r="H114" s="580"/>
      <c r="I114" s="581"/>
      <c r="J114" s="558"/>
      <c r="K114" s="558"/>
      <c r="L114" s="558"/>
      <c r="M114" s="558"/>
      <c r="N114" s="558"/>
      <c r="O114" s="558"/>
      <c r="P114" s="558"/>
      <c r="Q114" s="558"/>
      <c r="R114" s="558"/>
      <c r="S114" s="558"/>
      <c r="T114" s="558"/>
      <c r="U114" s="558"/>
      <c r="V114" s="558"/>
      <c r="W114" s="558"/>
      <c r="X114" s="558"/>
      <c r="Y114" s="558"/>
      <c r="Z114" s="558"/>
      <c r="AA114" s="558"/>
    </row>
    <row r="115">
      <c r="A115" s="582">
        <v>800.0</v>
      </c>
      <c r="B115" s="583">
        <v>3.0</v>
      </c>
      <c r="C115" s="584" t="s">
        <v>344</v>
      </c>
      <c r="D115" s="585" t="s">
        <v>338</v>
      </c>
      <c r="E115" s="585" t="s">
        <v>576</v>
      </c>
      <c r="F115" s="586"/>
      <c r="G115" s="590"/>
      <c r="H115" s="586"/>
      <c r="I115" s="587"/>
      <c r="J115" s="558"/>
      <c r="K115" s="558"/>
      <c r="L115" s="558"/>
      <c r="M115" s="558"/>
      <c r="N115" s="558"/>
      <c r="O115" s="558"/>
      <c r="P115" s="558"/>
      <c r="Q115" s="558"/>
      <c r="R115" s="558"/>
      <c r="S115" s="558"/>
      <c r="T115" s="558"/>
      <c r="U115" s="558"/>
      <c r="V115" s="558"/>
      <c r="W115" s="558"/>
      <c r="X115" s="558"/>
      <c r="Y115" s="558"/>
      <c r="Z115" s="558"/>
      <c r="AA115" s="558"/>
    </row>
    <row r="116">
      <c r="A116" s="579">
        <v>800.0</v>
      </c>
      <c r="B116" s="432">
        <v>2.0</v>
      </c>
      <c r="C116" s="347" t="s">
        <v>345</v>
      </c>
      <c r="D116" s="346" t="s">
        <v>338</v>
      </c>
      <c r="E116" s="346" t="s">
        <v>578</v>
      </c>
      <c r="F116" s="580"/>
      <c r="G116" s="588"/>
      <c r="H116" s="580"/>
      <c r="I116" s="581"/>
      <c r="J116" s="558"/>
      <c r="K116" s="558"/>
      <c r="L116" s="558"/>
      <c r="M116" s="558"/>
      <c r="N116" s="558"/>
      <c r="O116" s="558"/>
      <c r="P116" s="558"/>
      <c r="Q116" s="558"/>
      <c r="R116" s="558"/>
      <c r="S116" s="558"/>
      <c r="T116" s="558"/>
      <c r="U116" s="558"/>
      <c r="V116" s="558"/>
      <c r="W116" s="558"/>
      <c r="X116" s="558"/>
      <c r="Y116" s="558"/>
      <c r="Z116" s="558"/>
      <c r="AA116" s="558"/>
    </row>
    <row r="117">
      <c r="A117" s="582">
        <v>800.0</v>
      </c>
      <c r="B117" s="583">
        <v>1100.0</v>
      </c>
      <c r="C117" s="584" t="s">
        <v>178</v>
      </c>
      <c r="D117" s="585" t="s">
        <v>349</v>
      </c>
      <c r="E117" s="585" t="s">
        <v>57</v>
      </c>
      <c r="F117" s="590"/>
      <c r="G117" s="590"/>
      <c r="H117" s="584" t="s">
        <v>574</v>
      </c>
      <c r="I117" s="587"/>
      <c r="J117" s="558"/>
      <c r="K117" s="558"/>
      <c r="L117" s="558"/>
      <c r="M117" s="558"/>
      <c r="N117" s="558"/>
      <c r="O117" s="558"/>
      <c r="P117" s="558"/>
      <c r="Q117" s="558"/>
      <c r="R117" s="558"/>
      <c r="S117" s="558"/>
      <c r="T117" s="558"/>
      <c r="U117" s="558"/>
      <c r="V117" s="558"/>
      <c r="W117" s="558"/>
      <c r="X117" s="558"/>
      <c r="Y117" s="558"/>
      <c r="Z117" s="558"/>
      <c r="AA117" s="558"/>
    </row>
    <row r="118">
      <c r="A118" s="579">
        <v>800.0</v>
      </c>
      <c r="B118" s="432">
        <v>6.0</v>
      </c>
      <c r="C118" s="347" t="s">
        <v>396</v>
      </c>
      <c r="D118" s="346" t="s">
        <v>338</v>
      </c>
      <c r="E118" s="346" t="s">
        <v>581</v>
      </c>
      <c r="F118" s="580"/>
      <c r="G118" s="588"/>
      <c r="H118" s="580"/>
      <c r="I118" s="581"/>
      <c r="J118" s="558"/>
      <c r="K118" s="558"/>
      <c r="L118" s="558"/>
      <c r="M118" s="558"/>
      <c r="N118" s="558"/>
      <c r="O118" s="558"/>
      <c r="P118" s="558"/>
      <c r="Q118" s="558"/>
      <c r="R118" s="558"/>
      <c r="S118" s="558"/>
      <c r="T118" s="558"/>
      <c r="U118" s="558"/>
      <c r="V118" s="558"/>
      <c r="W118" s="558"/>
      <c r="X118" s="558"/>
      <c r="Y118" s="558"/>
      <c r="Z118" s="558"/>
      <c r="AA118" s="558"/>
    </row>
    <row r="119">
      <c r="A119" s="582">
        <v>800.0</v>
      </c>
      <c r="B119" s="583">
        <v>5.0</v>
      </c>
      <c r="C119" s="584" t="s">
        <v>404</v>
      </c>
      <c r="D119" s="585" t="s">
        <v>338</v>
      </c>
      <c r="E119" s="585" t="s">
        <v>586</v>
      </c>
      <c r="F119" s="586"/>
      <c r="G119" s="590"/>
      <c r="H119" s="586"/>
      <c r="I119" s="587"/>
      <c r="J119" s="558"/>
      <c r="K119" s="558"/>
      <c r="L119" s="558"/>
      <c r="M119" s="558"/>
      <c r="N119" s="558"/>
      <c r="O119" s="558"/>
      <c r="P119" s="558"/>
      <c r="Q119" s="558"/>
      <c r="R119" s="558"/>
      <c r="S119" s="558"/>
      <c r="T119" s="558"/>
      <c r="U119" s="558"/>
      <c r="V119" s="558"/>
      <c r="W119" s="558"/>
      <c r="X119" s="558"/>
      <c r="Y119" s="558"/>
      <c r="Z119" s="558"/>
      <c r="AA119" s="558"/>
    </row>
    <row r="120">
      <c r="A120" s="579">
        <v>800.0</v>
      </c>
      <c r="B120" s="432">
        <v>50.0</v>
      </c>
      <c r="C120" s="347" t="s">
        <v>379</v>
      </c>
      <c r="D120" s="346" t="s">
        <v>338</v>
      </c>
      <c r="E120" s="346" t="s">
        <v>584</v>
      </c>
      <c r="F120" s="580"/>
      <c r="G120" s="588"/>
      <c r="H120" s="580"/>
      <c r="I120" s="581"/>
      <c r="J120" s="558"/>
      <c r="K120" s="558"/>
      <c r="L120" s="558"/>
      <c r="M120" s="558"/>
      <c r="N120" s="558"/>
      <c r="O120" s="558"/>
      <c r="P120" s="558"/>
      <c r="Q120" s="558"/>
      <c r="R120" s="558"/>
      <c r="S120" s="558"/>
      <c r="T120" s="558"/>
      <c r="U120" s="558"/>
      <c r="V120" s="558"/>
      <c r="W120" s="558"/>
      <c r="X120" s="558"/>
      <c r="Y120" s="558"/>
      <c r="Z120" s="558"/>
      <c r="AA120" s="558"/>
    </row>
    <row r="121">
      <c r="A121" s="582">
        <v>800.0</v>
      </c>
      <c r="B121" s="583">
        <v>50.0</v>
      </c>
      <c r="C121" s="584" t="s">
        <v>430</v>
      </c>
      <c r="D121" s="585" t="s">
        <v>338</v>
      </c>
      <c r="E121" s="585" t="s">
        <v>584</v>
      </c>
      <c r="F121" s="586"/>
      <c r="G121" s="590"/>
      <c r="H121" s="586"/>
      <c r="I121" s="587"/>
      <c r="J121" s="558"/>
      <c r="K121" s="558"/>
      <c r="L121" s="558"/>
      <c r="M121" s="558"/>
      <c r="N121" s="558"/>
      <c r="O121" s="558"/>
      <c r="P121" s="558"/>
      <c r="Q121" s="558"/>
      <c r="R121" s="558"/>
      <c r="S121" s="558"/>
      <c r="T121" s="558"/>
      <c r="U121" s="558"/>
      <c r="V121" s="558"/>
      <c r="W121" s="558"/>
      <c r="X121" s="558"/>
      <c r="Y121" s="558"/>
      <c r="Z121" s="558"/>
      <c r="AA121" s="558"/>
    </row>
    <row r="122">
      <c r="A122" s="579">
        <v>800.0</v>
      </c>
      <c r="B122" s="432">
        <v>4000.0</v>
      </c>
      <c r="C122" s="347" t="s">
        <v>409</v>
      </c>
      <c r="D122" s="346" t="s">
        <v>349</v>
      </c>
      <c r="E122" s="346" t="s">
        <v>558</v>
      </c>
      <c r="F122" s="580"/>
      <c r="G122" s="588"/>
      <c r="H122" s="580"/>
      <c r="I122" s="581"/>
      <c r="J122" s="558"/>
      <c r="K122" s="558"/>
      <c r="L122" s="558"/>
      <c r="M122" s="558"/>
      <c r="N122" s="558"/>
      <c r="O122" s="558"/>
      <c r="P122" s="558"/>
      <c r="Q122" s="558"/>
      <c r="R122" s="558"/>
      <c r="S122" s="558"/>
      <c r="T122" s="558"/>
      <c r="U122" s="558"/>
      <c r="V122" s="558"/>
      <c r="W122" s="558"/>
      <c r="X122" s="558"/>
      <c r="Y122" s="558"/>
      <c r="Z122" s="558"/>
      <c r="AA122" s="558"/>
    </row>
    <row r="123">
      <c r="A123" s="582">
        <v>800.0</v>
      </c>
      <c r="B123" s="583">
        <v>8.0</v>
      </c>
      <c r="C123" s="584" t="s">
        <v>405</v>
      </c>
      <c r="D123" s="585" t="s">
        <v>338</v>
      </c>
      <c r="E123" s="585" t="s">
        <v>576</v>
      </c>
      <c r="F123" s="586"/>
      <c r="G123" s="590"/>
      <c r="H123" s="586"/>
      <c r="I123" s="587"/>
      <c r="J123" s="558"/>
      <c r="K123" s="558"/>
      <c r="L123" s="558"/>
      <c r="M123" s="558"/>
      <c r="N123" s="558"/>
      <c r="O123" s="558"/>
      <c r="P123" s="558"/>
      <c r="Q123" s="558"/>
      <c r="R123" s="558"/>
      <c r="S123" s="558"/>
      <c r="T123" s="558"/>
      <c r="U123" s="558"/>
      <c r="V123" s="558"/>
      <c r="W123" s="558"/>
      <c r="X123" s="558"/>
      <c r="Y123" s="558"/>
      <c r="Z123" s="558"/>
      <c r="AA123" s="558"/>
    </row>
    <row r="124">
      <c r="A124" s="579">
        <v>800.0</v>
      </c>
      <c r="B124" s="432">
        <v>750.0</v>
      </c>
      <c r="C124" s="347" t="s">
        <v>321</v>
      </c>
      <c r="D124" s="346" t="s">
        <v>349</v>
      </c>
      <c r="E124" s="346" t="s">
        <v>561</v>
      </c>
      <c r="F124" s="580"/>
      <c r="G124" s="588"/>
      <c r="H124" s="580"/>
      <c r="I124" s="581"/>
      <c r="J124" s="558"/>
      <c r="K124" s="558"/>
      <c r="L124" s="558"/>
      <c r="M124" s="558"/>
      <c r="N124" s="558"/>
      <c r="O124" s="558"/>
      <c r="P124" s="558"/>
      <c r="Q124" s="558"/>
      <c r="R124" s="558"/>
      <c r="S124" s="558"/>
      <c r="T124" s="558"/>
      <c r="U124" s="558"/>
      <c r="V124" s="558"/>
      <c r="W124" s="558"/>
      <c r="X124" s="558"/>
      <c r="Y124" s="558"/>
      <c r="Z124" s="558"/>
      <c r="AA124" s="558"/>
    </row>
    <row r="125">
      <c r="A125" s="582">
        <v>800.0</v>
      </c>
      <c r="B125" s="583">
        <v>8.0</v>
      </c>
      <c r="C125" s="584" t="s">
        <v>413</v>
      </c>
      <c r="D125" s="585" t="s">
        <v>338</v>
      </c>
      <c r="E125" s="585" t="s">
        <v>578</v>
      </c>
      <c r="F125" s="586"/>
      <c r="G125" s="590"/>
      <c r="H125" s="586"/>
      <c r="I125" s="587"/>
      <c r="J125" s="558"/>
      <c r="K125" s="558"/>
      <c r="L125" s="558"/>
      <c r="M125" s="558"/>
      <c r="N125" s="558"/>
      <c r="O125" s="558"/>
      <c r="P125" s="558"/>
      <c r="Q125" s="558"/>
      <c r="R125" s="558"/>
      <c r="S125" s="558"/>
      <c r="T125" s="558"/>
      <c r="U125" s="558"/>
      <c r="V125" s="558"/>
      <c r="W125" s="558"/>
      <c r="X125" s="558"/>
      <c r="Y125" s="558"/>
      <c r="Z125" s="558"/>
      <c r="AA125" s="558"/>
    </row>
    <row r="126">
      <c r="A126" s="579">
        <v>800.0</v>
      </c>
      <c r="B126" s="432">
        <v>10.0</v>
      </c>
      <c r="C126" s="347" t="s">
        <v>411</v>
      </c>
      <c r="D126" s="346" t="s">
        <v>338</v>
      </c>
      <c r="E126" s="346" t="s">
        <v>581</v>
      </c>
      <c r="F126" s="580"/>
      <c r="G126" s="588"/>
      <c r="H126" s="580"/>
      <c r="I126" s="581"/>
      <c r="J126" s="558"/>
      <c r="K126" s="558"/>
      <c r="L126" s="558"/>
      <c r="M126" s="558"/>
      <c r="N126" s="558"/>
      <c r="O126" s="558"/>
      <c r="P126" s="558"/>
      <c r="Q126" s="558"/>
      <c r="R126" s="558"/>
      <c r="S126" s="558"/>
      <c r="T126" s="558"/>
      <c r="U126" s="558"/>
      <c r="V126" s="558"/>
      <c r="W126" s="558"/>
      <c r="X126" s="558"/>
      <c r="Y126" s="558"/>
      <c r="Z126" s="558"/>
      <c r="AA126" s="558"/>
    </row>
    <row r="127">
      <c r="A127" s="582">
        <v>800.0</v>
      </c>
      <c r="B127" s="583">
        <v>20.0</v>
      </c>
      <c r="C127" s="584" t="s">
        <v>402</v>
      </c>
      <c r="D127" s="585" t="s">
        <v>401</v>
      </c>
      <c r="E127" s="585" t="s">
        <v>564</v>
      </c>
      <c r="F127" s="586"/>
      <c r="G127" s="590"/>
      <c r="H127" s="586"/>
      <c r="I127" s="587"/>
      <c r="J127" s="558"/>
      <c r="K127" s="558"/>
      <c r="L127" s="558"/>
      <c r="M127" s="558"/>
      <c r="N127" s="558"/>
      <c r="O127" s="558"/>
      <c r="P127" s="558"/>
      <c r="Q127" s="558"/>
      <c r="R127" s="558"/>
      <c r="S127" s="558"/>
      <c r="T127" s="558"/>
      <c r="U127" s="558"/>
      <c r="V127" s="558"/>
      <c r="W127" s="558"/>
      <c r="X127" s="558"/>
      <c r="Y127" s="558"/>
      <c r="Z127" s="558"/>
      <c r="AA127" s="558"/>
    </row>
    <row r="128">
      <c r="A128" s="579">
        <v>800.0</v>
      </c>
      <c r="B128" s="432">
        <v>50.0</v>
      </c>
      <c r="C128" s="347" t="s">
        <v>431</v>
      </c>
      <c r="D128" s="346" t="s">
        <v>338</v>
      </c>
      <c r="E128" s="346" t="s">
        <v>584</v>
      </c>
      <c r="F128" s="580"/>
      <c r="G128" s="588"/>
      <c r="H128" s="580"/>
      <c r="I128" s="581"/>
      <c r="J128" s="558"/>
      <c r="K128" s="558"/>
      <c r="L128" s="558"/>
      <c r="M128" s="558"/>
      <c r="N128" s="558"/>
      <c r="O128" s="558"/>
      <c r="P128" s="558"/>
      <c r="Q128" s="558"/>
      <c r="R128" s="558"/>
      <c r="S128" s="558"/>
      <c r="T128" s="558"/>
      <c r="U128" s="558"/>
      <c r="V128" s="558"/>
      <c r="W128" s="558"/>
      <c r="X128" s="558"/>
      <c r="Y128" s="558"/>
      <c r="Z128" s="558"/>
      <c r="AA128" s="558"/>
    </row>
    <row r="129">
      <c r="A129" s="582">
        <v>400.0</v>
      </c>
      <c r="B129" s="583">
        <v>25.0</v>
      </c>
      <c r="C129" s="584" t="s">
        <v>583</v>
      </c>
      <c r="D129" s="585" t="s">
        <v>338</v>
      </c>
      <c r="E129" s="585" t="s">
        <v>584</v>
      </c>
      <c r="F129" s="586"/>
      <c r="G129" s="590"/>
      <c r="H129" s="586"/>
      <c r="I129" s="587"/>
      <c r="J129" s="558"/>
      <c r="K129" s="558"/>
      <c r="L129" s="558"/>
      <c r="M129" s="558"/>
      <c r="N129" s="558"/>
      <c r="O129" s="558"/>
      <c r="P129" s="558"/>
      <c r="Q129" s="558"/>
      <c r="R129" s="558"/>
      <c r="S129" s="558"/>
      <c r="T129" s="558"/>
      <c r="U129" s="558"/>
      <c r="V129" s="558"/>
      <c r="W129" s="558"/>
      <c r="X129" s="558"/>
      <c r="Y129" s="558"/>
      <c r="Z129" s="558"/>
      <c r="AA129" s="558"/>
    </row>
    <row r="130">
      <c r="A130" s="579">
        <v>400.0</v>
      </c>
      <c r="B130" s="432">
        <v>400.0</v>
      </c>
      <c r="C130" s="347" t="s">
        <v>392</v>
      </c>
      <c r="D130" s="346" t="s">
        <v>349</v>
      </c>
      <c r="E130" s="346" t="s">
        <v>57</v>
      </c>
      <c r="F130" s="588"/>
      <c r="G130" s="588"/>
      <c r="H130" s="347" t="s">
        <v>574</v>
      </c>
      <c r="I130" s="581"/>
      <c r="J130" s="558"/>
      <c r="K130" s="558"/>
      <c r="L130" s="558"/>
      <c r="M130" s="558"/>
      <c r="N130" s="558"/>
      <c r="O130" s="558"/>
      <c r="P130" s="558"/>
      <c r="Q130" s="558"/>
      <c r="R130" s="558"/>
      <c r="S130" s="558"/>
      <c r="T130" s="558"/>
      <c r="U130" s="558"/>
      <c r="V130" s="558"/>
      <c r="W130" s="558"/>
      <c r="X130" s="558"/>
      <c r="Y130" s="558"/>
      <c r="Z130" s="558"/>
      <c r="AA130" s="558"/>
    </row>
    <row r="131">
      <c r="A131" s="582">
        <v>400.0</v>
      </c>
      <c r="B131" s="583">
        <v>250.0</v>
      </c>
      <c r="C131" s="584" t="s">
        <v>361</v>
      </c>
      <c r="D131" s="585" t="s">
        <v>349</v>
      </c>
      <c r="E131" s="585" t="s">
        <v>57</v>
      </c>
      <c r="F131" s="590"/>
      <c r="G131" s="590"/>
      <c r="H131" s="584" t="s">
        <v>574</v>
      </c>
      <c r="I131" s="587"/>
      <c r="J131" s="558"/>
      <c r="K131" s="558"/>
      <c r="L131" s="558"/>
      <c r="M131" s="558"/>
      <c r="N131" s="558"/>
      <c r="O131" s="558"/>
      <c r="P131" s="558"/>
      <c r="Q131" s="558"/>
      <c r="R131" s="558"/>
      <c r="S131" s="558"/>
      <c r="T131" s="558"/>
      <c r="U131" s="558"/>
      <c r="V131" s="558"/>
      <c r="W131" s="558"/>
      <c r="X131" s="558"/>
      <c r="Y131" s="558"/>
      <c r="Z131" s="558"/>
      <c r="AA131" s="558"/>
    </row>
    <row r="132">
      <c r="A132" s="579">
        <v>400.0</v>
      </c>
      <c r="B132" s="432">
        <v>2.0</v>
      </c>
      <c r="C132" s="347" t="s">
        <v>406</v>
      </c>
      <c r="D132" s="346" t="s">
        <v>338</v>
      </c>
      <c r="E132" s="346" t="s">
        <v>581</v>
      </c>
      <c r="F132" s="580"/>
      <c r="G132" s="588"/>
      <c r="H132" s="580"/>
      <c r="I132" s="581"/>
      <c r="J132" s="558"/>
      <c r="K132" s="558"/>
      <c r="L132" s="558"/>
      <c r="M132" s="558"/>
      <c r="N132" s="558"/>
      <c r="O132" s="558"/>
      <c r="P132" s="558"/>
      <c r="Q132" s="558"/>
      <c r="R132" s="558"/>
      <c r="S132" s="558"/>
      <c r="T132" s="558"/>
      <c r="U132" s="558"/>
      <c r="V132" s="558"/>
      <c r="W132" s="558"/>
      <c r="X132" s="558"/>
      <c r="Y132" s="558"/>
      <c r="Z132" s="558"/>
      <c r="AA132" s="558"/>
    </row>
    <row r="133">
      <c r="A133" s="582">
        <v>400.0</v>
      </c>
      <c r="B133" s="583">
        <v>25.0</v>
      </c>
      <c r="C133" s="584" t="s">
        <v>371</v>
      </c>
      <c r="D133" s="585" t="s">
        <v>338</v>
      </c>
      <c r="E133" s="585" t="s">
        <v>584</v>
      </c>
      <c r="F133" s="586"/>
      <c r="G133" s="590"/>
      <c r="H133" s="586"/>
      <c r="I133" s="587"/>
      <c r="J133" s="558"/>
      <c r="K133" s="558"/>
      <c r="L133" s="558"/>
      <c r="M133" s="558"/>
      <c r="N133" s="558"/>
      <c r="O133" s="558"/>
      <c r="P133" s="558"/>
      <c r="Q133" s="558"/>
      <c r="R133" s="558"/>
      <c r="S133" s="558"/>
      <c r="T133" s="558"/>
      <c r="U133" s="558"/>
      <c r="V133" s="558"/>
      <c r="W133" s="558"/>
      <c r="X133" s="558"/>
      <c r="Y133" s="558"/>
      <c r="Z133" s="558"/>
      <c r="AA133" s="558"/>
    </row>
    <row r="134">
      <c r="A134" s="579">
        <v>400.0</v>
      </c>
      <c r="B134" s="432">
        <v>25.0</v>
      </c>
      <c r="C134" s="347" t="s">
        <v>414</v>
      </c>
      <c r="D134" s="346" t="s">
        <v>338</v>
      </c>
      <c r="E134" s="346" t="s">
        <v>584</v>
      </c>
      <c r="F134" s="580"/>
      <c r="G134" s="588"/>
      <c r="H134" s="580"/>
      <c r="I134" s="581"/>
      <c r="J134" s="558"/>
      <c r="K134" s="558"/>
      <c r="L134" s="558"/>
      <c r="M134" s="558"/>
      <c r="N134" s="558"/>
      <c r="O134" s="558"/>
      <c r="P134" s="558"/>
      <c r="Q134" s="558"/>
      <c r="R134" s="558"/>
      <c r="S134" s="558"/>
      <c r="T134" s="558"/>
      <c r="U134" s="558"/>
      <c r="V134" s="558"/>
      <c r="W134" s="558"/>
      <c r="X134" s="558"/>
      <c r="Y134" s="558"/>
      <c r="Z134" s="558"/>
      <c r="AA134" s="558"/>
    </row>
    <row r="135">
      <c r="A135" s="582">
        <v>400.0</v>
      </c>
      <c r="B135" s="583">
        <v>18000.0</v>
      </c>
      <c r="C135" s="584" t="s">
        <v>432</v>
      </c>
      <c r="D135" s="585" t="s">
        <v>349</v>
      </c>
      <c r="E135" s="585" t="s">
        <v>560</v>
      </c>
      <c r="F135" s="586"/>
      <c r="G135" s="590"/>
      <c r="H135" s="586"/>
      <c r="I135" s="587"/>
      <c r="J135" s="558"/>
      <c r="K135" s="558"/>
      <c r="L135" s="558"/>
      <c r="M135" s="558"/>
      <c r="N135" s="558"/>
      <c r="O135" s="558"/>
      <c r="P135" s="558"/>
      <c r="Q135" s="558"/>
      <c r="R135" s="558"/>
      <c r="S135" s="558"/>
      <c r="T135" s="558"/>
      <c r="U135" s="558"/>
      <c r="V135" s="558"/>
      <c r="W135" s="558"/>
      <c r="X135" s="558"/>
      <c r="Y135" s="558"/>
      <c r="Z135" s="558"/>
      <c r="AA135" s="558"/>
    </row>
    <row r="136">
      <c r="A136" s="579">
        <v>400.0</v>
      </c>
      <c r="B136" s="432">
        <v>1000.0</v>
      </c>
      <c r="C136" s="347" t="s">
        <v>399</v>
      </c>
      <c r="D136" s="346" t="s">
        <v>349</v>
      </c>
      <c r="E136" s="346" t="s">
        <v>560</v>
      </c>
      <c r="F136" s="580"/>
      <c r="G136" s="588"/>
      <c r="H136" s="580"/>
      <c r="I136" s="581"/>
      <c r="J136" s="558"/>
      <c r="K136" s="558"/>
      <c r="L136" s="558"/>
      <c r="M136" s="558"/>
      <c r="N136" s="558"/>
      <c r="O136" s="558"/>
      <c r="P136" s="558"/>
      <c r="Q136" s="558"/>
      <c r="R136" s="558"/>
      <c r="S136" s="558"/>
      <c r="T136" s="558"/>
      <c r="U136" s="558"/>
      <c r="V136" s="558"/>
      <c r="W136" s="558"/>
      <c r="X136" s="558"/>
      <c r="Y136" s="558"/>
      <c r="Z136" s="558"/>
      <c r="AA136" s="558"/>
    </row>
    <row r="137">
      <c r="A137" s="582">
        <v>400.0</v>
      </c>
      <c r="B137" s="583">
        <v>2.0</v>
      </c>
      <c r="C137" s="584" t="s">
        <v>344</v>
      </c>
      <c r="D137" s="585" t="s">
        <v>338</v>
      </c>
      <c r="E137" s="585" t="s">
        <v>576</v>
      </c>
      <c r="F137" s="586"/>
      <c r="G137" s="590"/>
      <c r="H137" s="586"/>
      <c r="I137" s="587"/>
      <c r="J137" s="558"/>
      <c r="K137" s="558"/>
      <c r="L137" s="558"/>
      <c r="M137" s="558"/>
      <c r="N137" s="558"/>
      <c r="O137" s="558"/>
      <c r="P137" s="558"/>
      <c r="Q137" s="558"/>
      <c r="R137" s="558"/>
      <c r="S137" s="558"/>
      <c r="T137" s="558"/>
      <c r="U137" s="558"/>
      <c r="V137" s="558"/>
      <c r="W137" s="558"/>
      <c r="X137" s="558"/>
      <c r="Y137" s="558"/>
      <c r="Z137" s="558"/>
      <c r="AA137" s="558"/>
    </row>
    <row r="138">
      <c r="A138" s="579">
        <v>400.0</v>
      </c>
      <c r="B138" s="432">
        <v>1.0</v>
      </c>
      <c r="C138" s="347" t="s">
        <v>345</v>
      </c>
      <c r="D138" s="346" t="s">
        <v>338</v>
      </c>
      <c r="E138" s="346" t="s">
        <v>578</v>
      </c>
      <c r="F138" s="580"/>
      <c r="G138" s="588"/>
      <c r="H138" s="580"/>
      <c r="I138" s="581"/>
      <c r="J138" s="558"/>
      <c r="K138" s="558"/>
      <c r="L138" s="558"/>
      <c r="M138" s="558"/>
      <c r="N138" s="558"/>
      <c r="O138" s="558"/>
      <c r="P138" s="558"/>
      <c r="Q138" s="558"/>
      <c r="R138" s="558"/>
      <c r="S138" s="558"/>
      <c r="T138" s="558"/>
      <c r="U138" s="558"/>
      <c r="V138" s="558"/>
      <c r="W138" s="558"/>
      <c r="X138" s="558"/>
      <c r="Y138" s="558"/>
      <c r="Z138" s="558"/>
      <c r="AA138" s="558"/>
    </row>
    <row r="139">
      <c r="A139" s="582">
        <v>400.0</v>
      </c>
      <c r="B139" s="583">
        <v>550.0</v>
      </c>
      <c r="C139" s="584" t="s">
        <v>178</v>
      </c>
      <c r="D139" s="585" t="s">
        <v>349</v>
      </c>
      <c r="E139" s="585" t="s">
        <v>57</v>
      </c>
      <c r="F139" s="590"/>
      <c r="G139" s="590"/>
      <c r="H139" s="584" t="s">
        <v>574</v>
      </c>
      <c r="I139" s="587"/>
      <c r="J139" s="558"/>
      <c r="K139" s="558"/>
      <c r="L139" s="558"/>
      <c r="M139" s="558"/>
      <c r="N139" s="558"/>
      <c r="O139" s="558"/>
      <c r="P139" s="558"/>
      <c r="Q139" s="558"/>
      <c r="R139" s="558"/>
      <c r="S139" s="558"/>
      <c r="T139" s="558"/>
      <c r="U139" s="558"/>
      <c r="V139" s="558"/>
      <c r="W139" s="558"/>
      <c r="X139" s="558"/>
      <c r="Y139" s="558"/>
      <c r="Z139" s="558"/>
      <c r="AA139" s="558"/>
    </row>
    <row r="140">
      <c r="A140" s="579">
        <v>400.0</v>
      </c>
      <c r="B140" s="432">
        <v>400.0</v>
      </c>
      <c r="C140" s="347" t="s">
        <v>351</v>
      </c>
      <c r="D140" s="346" t="s">
        <v>349</v>
      </c>
      <c r="E140" s="346" t="s">
        <v>460</v>
      </c>
      <c r="F140" s="580"/>
      <c r="G140" s="588"/>
      <c r="H140" s="580"/>
      <c r="I140" s="581"/>
      <c r="J140" s="558"/>
      <c r="K140" s="558"/>
      <c r="L140" s="558"/>
      <c r="M140" s="558"/>
      <c r="N140" s="558"/>
      <c r="O140" s="558"/>
      <c r="P140" s="558"/>
      <c r="Q140" s="558"/>
      <c r="R140" s="558"/>
      <c r="S140" s="558"/>
      <c r="T140" s="558"/>
      <c r="U140" s="558"/>
      <c r="V140" s="558"/>
      <c r="W140" s="558"/>
      <c r="X140" s="558"/>
      <c r="Y140" s="558"/>
      <c r="Z140" s="558"/>
      <c r="AA140" s="558"/>
    </row>
    <row r="141">
      <c r="A141" s="582">
        <v>400.0</v>
      </c>
      <c r="B141" s="583">
        <v>3.0</v>
      </c>
      <c r="C141" s="584" t="s">
        <v>396</v>
      </c>
      <c r="D141" s="585" t="s">
        <v>338</v>
      </c>
      <c r="E141" s="585" t="s">
        <v>581</v>
      </c>
      <c r="F141" s="586"/>
      <c r="G141" s="590"/>
      <c r="H141" s="586"/>
      <c r="I141" s="587"/>
      <c r="J141" s="558"/>
      <c r="K141" s="558"/>
      <c r="L141" s="558"/>
      <c r="M141" s="558"/>
      <c r="N141" s="558"/>
      <c r="O141" s="558"/>
      <c r="P141" s="558"/>
      <c r="Q141" s="558"/>
      <c r="R141" s="558"/>
      <c r="S141" s="558"/>
      <c r="T141" s="558"/>
      <c r="U141" s="558"/>
      <c r="V141" s="558"/>
      <c r="W141" s="558"/>
      <c r="X141" s="558"/>
      <c r="Y141" s="558"/>
      <c r="Z141" s="558"/>
      <c r="AA141" s="558"/>
    </row>
    <row r="142">
      <c r="A142" s="579">
        <v>400.0</v>
      </c>
      <c r="B142" s="432">
        <v>200.0</v>
      </c>
      <c r="C142" s="347" t="s">
        <v>179</v>
      </c>
      <c r="D142" s="346" t="s">
        <v>349</v>
      </c>
      <c r="E142" s="346" t="s">
        <v>460</v>
      </c>
      <c r="F142" s="580"/>
      <c r="G142" s="346"/>
      <c r="H142" s="580"/>
      <c r="I142" s="589"/>
      <c r="J142" s="558"/>
      <c r="K142" s="558"/>
      <c r="L142" s="558"/>
      <c r="M142" s="558"/>
      <c r="N142" s="558"/>
      <c r="O142" s="558"/>
      <c r="P142" s="558"/>
      <c r="Q142" s="558"/>
      <c r="R142" s="558"/>
      <c r="S142" s="558"/>
      <c r="T142" s="558"/>
      <c r="U142" s="558"/>
      <c r="V142" s="558"/>
      <c r="W142" s="558"/>
      <c r="X142" s="558"/>
      <c r="Y142" s="558"/>
      <c r="Z142" s="558"/>
      <c r="AA142" s="558"/>
    </row>
    <row r="143">
      <c r="A143" s="582">
        <v>400.0</v>
      </c>
      <c r="B143" s="583">
        <v>3.0</v>
      </c>
      <c r="C143" s="584" t="s">
        <v>404</v>
      </c>
      <c r="D143" s="585" t="s">
        <v>338</v>
      </c>
      <c r="E143" s="585" t="s">
        <v>586</v>
      </c>
      <c r="F143" s="586"/>
      <c r="G143" s="590"/>
      <c r="H143" s="586"/>
      <c r="I143" s="587"/>
      <c r="J143" s="558"/>
      <c r="K143" s="558"/>
      <c r="L143" s="558"/>
      <c r="M143" s="558"/>
      <c r="N143" s="558"/>
      <c r="O143" s="558"/>
      <c r="P143" s="558"/>
      <c r="Q143" s="558"/>
      <c r="R143" s="558"/>
      <c r="S143" s="558"/>
      <c r="T143" s="558"/>
      <c r="U143" s="558"/>
      <c r="V143" s="558"/>
      <c r="W143" s="558"/>
      <c r="X143" s="558"/>
      <c r="Y143" s="558"/>
      <c r="Z143" s="558"/>
      <c r="AA143" s="558"/>
    </row>
    <row r="144">
      <c r="A144" s="579">
        <v>400.0</v>
      </c>
      <c r="B144" s="432">
        <v>25.0</v>
      </c>
      <c r="C144" s="347" t="s">
        <v>379</v>
      </c>
      <c r="D144" s="346" t="s">
        <v>338</v>
      </c>
      <c r="E144" s="346" t="s">
        <v>584</v>
      </c>
      <c r="F144" s="580"/>
      <c r="G144" s="588"/>
      <c r="H144" s="580"/>
      <c r="I144" s="581"/>
      <c r="J144" s="558"/>
      <c r="K144" s="558"/>
      <c r="L144" s="558"/>
      <c r="M144" s="558"/>
      <c r="N144" s="558"/>
      <c r="O144" s="558"/>
      <c r="P144" s="558"/>
      <c r="Q144" s="558"/>
      <c r="R144" s="558"/>
      <c r="S144" s="558"/>
      <c r="T144" s="558"/>
      <c r="U144" s="558"/>
      <c r="V144" s="558"/>
      <c r="W144" s="558"/>
      <c r="X144" s="558"/>
      <c r="Y144" s="558"/>
      <c r="Z144" s="558"/>
      <c r="AA144" s="558"/>
    </row>
    <row r="145">
      <c r="A145" s="582">
        <v>400.0</v>
      </c>
      <c r="B145" s="583">
        <v>25.0</v>
      </c>
      <c r="C145" s="584" t="s">
        <v>430</v>
      </c>
      <c r="D145" s="585" t="s">
        <v>338</v>
      </c>
      <c r="E145" s="585" t="s">
        <v>584</v>
      </c>
      <c r="F145" s="586"/>
      <c r="G145" s="590"/>
      <c r="H145" s="586"/>
      <c r="I145" s="587"/>
      <c r="J145" s="558"/>
      <c r="K145" s="558"/>
      <c r="L145" s="558"/>
      <c r="M145" s="558"/>
      <c r="N145" s="558"/>
      <c r="O145" s="558"/>
      <c r="P145" s="558"/>
      <c r="Q145" s="558"/>
      <c r="R145" s="558"/>
      <c r="S145" s="558"/>
      <c r="T145" s="558"/>
      <c r="U145" s="558"/>
      <c r="V145" s="558"/>
      <c r="W145" s="558"/>
      <c r="X145" s="558"/>
      <c r="Y145" s="558"/>
      <c r="Z145" s="558"/>
      <c r="AA145" s="558"/>
    </row>
    <row r="146">
      <c r="A146" s="579">
        <v>400.0</v>
      </c>
      <c r="B146" s="432">
        <v>4.0</v>
      </c>
      <c r="C146" s="347" t="s">
        <v>405</v>
      </c>
      <c r="D146" s="346" t="s">
        <v>338</v>
      </c>
      <c r="E146" s="346" t="s">
        <v>576</v>
      </c>
      <c r="F146" s="580"/>
      <c r="G146" s="588"/>
      <c r="H146" s="580"/>
      <c r="I146" s="581"/>
      <c r="J146" s="558"/>
      <c r="K146" s="558"/>
      <c r="L146" s="558"/>
      <c r="M146" s="558"/>
      <c r="N146" s="558"/>
      <c r="O146" s="558"/>
      <c r="P146" s="558"/>
      <c r="Q146" s="558"/>
      <c r="R146" s="558"/>
      <c r="S146" s="558"/>
      <c r="T146" s="558"/>
      <c r="U146" s="558"/>
      <c r="V146" s="558"/>
      <c r="W146" s="558"/>
      <c r="X146" s="558"/>
      <c r="Y146" s="558"/>
      <c r="Z146" s="558"/>
      <c r="AA146" s="558"/>
    </row>
    <row r="147">
      <c r="A147" s="582">
        <v>400.0</v>
      </c>
      <c r="B147" s="583">
        <v>400.0</v>
      </c>
      <c r="C147" s="584" t="s">
        <v>321</v>
      </c>
      <c r="D147" s="585" t="s">
        <v>349</v>
      </c>
      <c r="E147" s="585" t="s">
        <v>561</v>
      </c>
      <c r="F147" s="586"/>
      <c r="G147" s="590"/>
      <c r="H147" s="586"/>
      <c r="I147" s="587"/>
      <c r="J147" s="558"/>
      <c r="K147" s="558"/>
      <c r="L147" s="558"/>
      <c r="M147" s="558"/>
      <c r="N147" s="558"/>
      <c r="O147" s="558"/>
      <c r="P147" s="558"/>
      <c r="Q147" s="558"/>
      <c r="R147" s="558"/>
      <c r="S147" s="558"/>
      <c r="T147" s="558"/>
      <c r="U147" s="558"/>
      <c r="V147" s="558"/>
      <c r="W147" s="558"/>
      <c r="X147" s="558"/>
      <c r="Y147" s="558"/>
      <c r="Z147" s="558"/>
      <c r="AA147" s="558"/>
    </row>
    <row r="148">
      <c r="A148" s="579">
        <v>400.0</v>
      </c>
      <c r="B148" s="432">
        <v>4.0</v>
      </c>
      <c r="C148" s="347" t="s">
        <v>413</v>
      </c>
      <c r="D148" s="346" t="s">
        <v>338</v>
      </c>
      <c r="E148" s="346" t="s">
        <v>578</v>
      </c>
      <c r="F148" s="580"/>
      <c r="G148" s="588"/>
      <c r="H148" s="580"/>
      <c r="I148" s="581"/>
      <c r="J148" s="558"/>
      <c r="K148" s="558"/>
      <c r="L148" s="558"/>
      <c r="M148" s="558"/>
      <c r="N148" s="558"/>
      <c r="O148" s="558"/>
      <c r="P148" s="558"/>
      <c r="Q148" s="558"/>
      <c r="R148" s="558"/>
      <c r="S148" s="558"/>
      <c r="T148" s="558"/>
      <c r="U148" s="558"/>
      <c r="V148" s="558"/>
      <c r="W148" s="558"/>
      <c r="X148" s="558"/>
      <c r="Y148" s="558"/>
      <c r="Z148" s="558"/>
      <c r="AA148" s="558"/>
    </row>
    <row r="149">
      <c r="A149" s="582">
        <v>400.0</v>
      </c>
      <c r="B149" s="583">
        <v>6000.0</v>
      </c>
      <c r="C149" s="584" t="s">
        <v>360</v>
      </c>
      <c r="D149" s="585" t="s">
        <v>349</v>
      </c>
      <c r="E149" s="585" t="s">
        <v>57</v>
      </c>
      <c r="F149" s="585"/>
      <c r="G149" s="590"/>
      <c r="H149" s="584"/>
      <c r="I149" s="587"/>
      <c r="J149" s="558"/>
      <c r="K149" s="558"/>
      <c r="L149" s="558"/>
      <c r="M149" s="558"/>
      <c r="N149" s="558"/>
      <c r="O149" s="558"/>
      <c r="P149" s="558"/>
      <c r="Q149" s="558"/>
      <c r="R149" s="558"/>
      <c r="S149" s="558"/>
      <c r="T149" s="558"/>
      <c r="U149" s="558"/>
      <c r="V149" s="558"/>
      <c r="W149" s="558"/>
      <c r="X149" s="558"/>
      <c r="Y149" s="558"/>
      <c r="Z149" s="558"/>
      <c r="AA149" s="558"/>
    </row>
    <row r="150">
      <c r="A150" s="579">
        <v>400.0</v>
      </c>
      <c r="B150" s="432">
        <v>200.0</v>
      </c>
      <c r="C150" s="347" t="s">
        <v>394</v>
      </c>
      <c r="D150" s="346" t="s">
        <v>349</v>
      </c>
      <c r="E150" s="346" t="s">
        <v>460</v>
      </c>
      <c r="F150" s="580"/>
      <c r="G150" s="588"/>
      <c r="H150" s="580"/>
      <c r="I150" s="581"/>
      <c r="J150" s="558"/>
      <c r="K150" s="558"/>
      <c r="L150" s="558"/>
      <c r="M150" s="558"/>
      <c r="N150" s="558"/>
      <c r="O150" s="558"/>
      <c r="P150" s="558"/>
      <c r="Q150" s="558"/>
      <c r="R150" s="558"/>
      <c r="S150" s="558"/>
      <c r="T150" s="558"/>
      <c r="U150" s="558"/>
      <c r="V150" s="558"/>
      <c r="W150" s="558"/>
      <c r="X150" s="558"/>
      <c r="Y150" s="558"/>
      <c r="Z150" s="558"/>
      <c r="AA150" s="558"/>
    </row>
    <row r="151">
      <c r="A151" s="582">
        <v>400.0</v>
      </c>
      <c r="B151" s="583">
        <v>6.0</v>
      </c>
      <c r="C151" s="584" t="s">
        <v>411</v>
      </c>
      <c r="D151" s="585" t="s">
        <v>338</v>
      </c>
      <c r="E151" s="585" t="s">
        <v>581</v>
      </c>
      <c r="F151" s="586"/>
      <c r="G151" s="590"/>
      <c r="H151" s="586"/>
      <c r="I151" s="587"/>
      <c r="J151" s="558"/>
      <c r="K151" s="558"/>
      <c r="L151" s="558"/>
      <c r="M151" s="558"/>
      <c r="N151" s="558"/>
      <c r="O151" s="558"/>
      <c r="P151" s="558"/>
      <c r="Q151" s="558"/>
      <c r="R151" s="558"/>
      <c r="S151" s="558"/>
      <c r="T151" s="558"/>
      <c r="U151" s="558"/>
      <c r="V151" s="558"/>
      <c r="W151" s="558"/>
      <c r="X151" s="558"/>
      <c r="Y151" s="558"/>
      <c r="Z151" s="558"/>
      <c r="AA151" s="558"/>
    </row>
    <row r="152">
      <c r="A152" s="579">
        <v>400.0</v>
      </c>
      <c r="B152" s="432">
        <v>100.0</v>
      </c>
      <c r="C152" s="347" t="s">
        <v>416</v>
      </c>
      <c r="D152" s="346" t="s">
        <v>349</v>
      </c>
      <c r="E152" s="346" t="s">
        <v>460</v>
      </c>
      <c r="F152" s="580"/>
      <c r="G152" s="346"/>
      <c r="H152" s="580"/>
      <c r="I152" s="581"/>
      <c r="J152" s="558"/>
      <c r="K152" s="558"/>
      <c r="L152" s="558"/>
      <c r="M152" s="558"/>
      <c r="N152" s="558"/>
      <c r="O152" s="558"/>
      <c r="P152" s="558"/>
      <c r="Q152" s="558"/>
      <c r="R152" s="558"/>
      <c r="S152" s="558"/>
      <c r="T152" s="558"/>
      <c r="U152" s="558"/>
      <c r="V152" s="558"/>
      <c r="W152" s="558"/>
      <c r="X152" s="558"/>
      <c r="Y152" s="558"/>
      <c r="Z152" s="558"/>
      <c r="AA152" s="558"/>
    </row>
    <row r="153">
      <c r="A153" s="582">
        <v>400.0</v>
      </c>
      <c r="B153" s="583">
        <v>5.0</v>
      </c>
      <c r="C153" s="584" t="s">
        <v>412</v>
      </c>
      <c r="D153" s="585" t="s">
        <v>338</v>
      </c>
      <c r="E153" s="585" t="s">
        <v>586</v>
      </c>
      <c r="F153" s="586"/>
      <c r="G153" s="590"/>
      <c r="H153" s="586"/>
      <c r="I153" s="587"/>
      <c r="J153" s="558"/>
      <c r="K153" s="558"/>
      <c r="L153" s="558"/>
      <c r="M153" s="558"/>
      <c r="N153" s="558"/>
      <c r="O153" s="558"/>
      <c r="P153" s="558"/>
      <c r="Q153" s="558"/>
      <c r="R153" s="558"/>
      <c r="S153" s="558"/>
      <c r="T153" s="558"/>
      <c r="U153" s="558"/>
      <c r="V153" s="558"/>
      <c r="W153" s="558"/>
      <c r="X153" s="558"/>
      <c r="Y153" s="558"/>
      <c r="Z153" s="558"/>
      <c r="AA153" s="558"/>
    </row>
    <row r="154">
      <c r="A154" s="579">
        <v>400.0</v>
      </c>
      <c r="B154" s="432">
        <v>10.0</v>
      </c>
      <c r="C154" s="347" t="s">
        <v>402</v>
      </c>
      <c r="D154" s="346" t="s">
        <v>401</v>
      </c>
      <c r="E154" s="346" t="s">
        <v>564</v>
      </c>
      <c r="F154" s="580"/>
      <c r="G154" s="588"/>
      <c r="H154" s="580"/>
      <c r="I154" s="581"/>
      <c r="J154" s="558"/>
      <c r="K154" s="558"/>
      <c r="L154" s="558"/>
      <c r="M154" s="558"/>
      <c r="N154" s="558"/>
      <c r="O154" s="558"/>
      <c r="P154" s="558"/>
      <c r="Q154" s="558"/>
      <c r="R154" s="558"/>
      <c r="S154" s="558"/>
      <c r="T154" s="558"/>
      <c r="U154" s="558"/>
      <c r="V154" s="558"/>
      <c r="W154" s="558"/>
      <c r="X154" s="558"/>
      <c r="Y154" s="558"/>
      <c r="Z154" s="558"/>
      <c r="AA154" s="558"/>
    </row>
    <row r="155">
      <c r="A155" s="582">
        <v>400.0</v>
      </c>
      <c r="B155" s="583">
        <v>25.0</v>
      </c>
      <c r="C155" s="584" t="s">
        <v>431</v>
      </c>
      <c r="D155" s="585" t="s">
        <v>338</v>
      </c>
      <c r="E155" s="585" t="s">
        <v>584</v>
      </c>
      <c r="F155" s="586"/>
      <c r="G155" s="590"/>
      <c r="H155" s="586"/>
      <c r="I155" s="587"/>
      <c r="J155" s="558"/>
      <c r="K155" s="558"/>
      <c r="L155" s="558"/>
      <c r="M155" s="558"/>
      <c r="N155" s="558"/>
      <c r="O155" s="558"/>
      <c r="P155" s="558"/>
      <c r="Q155" s="558"/>
      <c r="R155" s="558"/>
      <c r="S155" s="558"/>
      <c r="T155" s="558"/>
      <c r="U155" s="558"/>
      <c r="V155" s="558"/>
      <c r="W155" s="558"/>
      <c r="X155" s="558"/>
      <c r="Y155" s="558"/>
      <c r="Z155" s="558"/>
      <c r="AA155" s="558"/>
    </row>
    <row r="156">
      <c r="A156" s="579">
        <v>80.0</v>
      </c>
      <c r="B156" s="432">
        <v>10.0</v>
      </c>
      <c r="C156" s="347" t="s">
        <v>583</v>
      </c>
      <c r="D156" s="346" t="s">
        <v>338</v>
      </c>
      <c r="E156" s="346" t="s">
        <v>584</v>
      </c>
      <c r="F156" s="580"/>
      <c r="G156" s="588"/>
      <c r="H156" s="580"/>
      <c r="I156" s="581"/>
      <c r="J156" s="558"/>
      <c r="K156" s="558"/>
      <c r="L156" s="558"/>
      <c r="M156" s="558"/>
      <c r="N156" s="558"/>
      <c r="O156" s="558"/>
      <c r="P156" s="558"/>
      <c r="Q156" s="558"/>
      <c r="R156" s="558"/>
      <c r="S156" s="558"/>
      <c r="T156" s="558"/>
      <c r="U156" s="558"/>
      <c r="V156" s="558"/>
      <c r="W156" s="558"/>
      <c r="X156" s="558"/>
      <c r="Y156" s="558"/>
      <c r="Z156" s="558"/>
      <c r="AA156" s="558"/>
    </row>
    <row r="157">
      <c r="A157" s="582">
        <v>80.0</v>
      </c>
      <c r="B157" s="583">
        <v>100.0</v>
      </c>
      <c r="C157" s="584" t="s">
        <v>392</v>
      </c>
      <c r="D157" s="585" t="s">
        <v>349</v>
      </c>
      <c r="E157" s="585" t="s">
        <v>57</v>
      </c>
      <c r="F157" s="585"/>
      <c r="G157" s="590"/>
      <c r="H157" s="584"/>
      <c r="I157" s="591"/>
      <c r="J157" s="558"/>
      <c r="K157" s="558"/>
      <c r="L157" s="558"/>
      <c r="M157" s="558"/>
      <c r="N157" s="558"/>
      <c r="O157" s="558"/>
      <c r="P157" s="558"/>
      <c r="Q157" s="558"/>
      <c r="R157" s="558"/>
      <c r="S157" s="558"/>
      <c r="T157" s="558"/>
      <c r="U157" s="558"/>
      <c r="V157" s="558"/>
      <c r="W157" s="558"/>
      <c r="X157" s="558"/>
      <c r="Y157" s="558"/>
      <c r="Z157" s="558"/>
      <c r="AA157" s="558"/>
    </row>
    <row r="158">
      <c r="A158" s="579">
        <v>80.0</v>
      </c>
      <c r="B158" s="432">
        <v>60.0</v>
      </c>
      <c r="C158" s="347" t="s">
        <v>361</v>
      </c>
      <c r="D158" s="346" t="s">
        <v>349</v>
      </c>
      <c r="E158" s="346" t="s">
        <v>57</v>
      </c>
      <c r="F158" s="588"/>
      <c r="G158" s="588"/>
      <c r="H158" s="347" t="s">
        <v>574</v>
      </c>
      <c r="I158" s="581"/>
      <c r="J158" s="558"/>
      <c r="K158" s="558"/>
      <c r="L158" s="558"/>
      <c r="M158" s="558"/>
      <c r="N158" s="558"/>
      <c r="O158" s="558"/>
      <c r="P158" s="558"/>
      <c r="Q158" s="558"/>
      <c r="R158" s="558"/>
      <c r="S158" s="558"/>
      <c r="T158" s="558"/>
      <c r="U158" s="558"/>
      <c r="V158" s="558"/>
      <c r="W158" s="558"/>
      <c r="X158" s="558"/>
      <c r="Y158" s="558"/>
      <c r="Z158" s="558"/>
      <c r="AA158" s="558"/>
    </row>
    <row r="159">
      <c r="A159" s="582">
        <v>80.0</v>
      </c>
      <c r="B159" s="583">
        <v>1.0</v>
      </c>
      <c r="C159" s="584" t="s">
        <v>406</v>
      </c>
      <c r="D159" s="585" t="s">
        <v>338</v>
      </c>
      <c r="E159" s="585" t="s">
        <v>581</v>
      </c>
      <c r="F159" s="586"/>
      <c r="G159" s="590"/>
      <c r="H159" s="586"/>
      <c r="I159" s="587"/>
      <c r="J159" s="558"/>
      <c r="K159" s="558"/>
      <c r="L159" s="558"/>
      <c r="M159" s="558"/>
      <c r="N159" s="558"/>
      <c r="O159" s="558"/>
      <c r="P159" s="558"/>
      <c r="Q159" s="558"/>
      <c r="R159" s="558"/>
      <c r="S159" s="558"/>
      <c r="T159" s="558"/>
      <c r="U159" s="558"/>
      <c r="V159" s="558"/>
      <c r="W159" s="558"/>
      <c r="X159" s="558"/>
      <c r="Y159" s="558"/>
      <c r="Z159" s="558"/>
      <c r="AA159" s="558"/>
    </row>
    <row r="160">
      <c r="A160" s="579">
        <v>80.0</v>
      </c>
      <c r="B160" s="432">
        <v>10.0</v>
      </c>
      <c r="C160" s="347" t="s">
        <v>371</v>
      </c>
      <c r="D160" s="346" t="s">
        <v>338</v>
      </c>
      <c r="E160" s="346" t="s">
        <v>584</v>
      </c>
      <c r="F160" s="580"/>
      <c r="G160" s="588"/>
      <c r="H160" s="580"/>
      <c r="I160" s="581"/>
      <c r="J160" s="558"/>
      <c r="K160" s="558"/>
      <c r="L160" s="558"/>
      <c r="M160" s="558"/>
      <c r="N160" s="558"/>
      <c r="O160" s="558"/>
      <c r="P160" s="558"/>
      <c r="Q160" s="558"/>
      <c r="R160" s="558"/>
      <c r="S160" s="558"/>
      <c r="T160" s="558"/>
      <c r="U160" s="558"/>
      <c r="V160" s="558"/>
      <c r="W160" s="558"/>
      <c r="X160" s="558"/>
      <c r="Y160" s="558"/>
      <c r="Z160" s="558"/>
      <c r="AA160" s="558"/>
    </row>
    <row r="161">
      <c r="A161" s="582">
        <v>80.0</v>
      </c>
      <c r="B161" s="583">
        <v>10.0</v>
      </c>
      <c r="C161" s="584" t="s">
        <v>414</v>
      </c>
      <c r="D161" s="585" t="s">
        <v>338</v>
      </c>
      <c r="E161" s="585" t="s">
        <v>584</v>
      </c>
      <c r="F161" s="586"/>
      <c r="G161" s="590"/>
      <c r="H161" s="586"/>
      <c r="I161" s="587"/>
      <c r="J161" s="558"/>
      <c r="K161" s="558"/>
      <c r="L161" s="558"/>
      <c r="M161" s="558"/>
      <c r="N161" s="558"/>
      <c r="O161" s="558"/>
      <c r="P161" s="558"/>
      <c r="Q161" s="558"/>
      <c r="R161" s="558"/>
      <c r="S161" s="558"/>
      <c r="T161" s="558"/>
      <c r="U161" s="558"/>
      <c r="V161" s="558"/>
      <c r="W161" s="558"/>
      <c r="X161" s="558"/>
      <c r="Y161" s="558"/>
      <c r="Z161" s="558"/>
      <c r="AA161" s="558"/>
    </row>
    <row r="162">
      <c r="A162" s="579">
        <v>80.0</v>
      </c>
      <c r="B162" s="432">
        <v>1.0</v>
      </c>
      <c r="C162" s="347" t="s">
        <v>344</v>
      </c>
      <c r="D162" s="346" t="s">
        <v>338</v>
      </c>
      <c r="E162" s="346" t="s">
        <v>576</v>
      </c>
      <c r="F162" s="580"/>
      <c r="G162" s="588"/>
      <c r="H162" s="580"/>
      <c r="I162" s="581"/>
      <c r="J162" s="558"/>
      <c r="K162" s="558"/>
      <c r="L162" s="558"/>
      <c r="M162" s="558"/>
      <c r="N162" s="558"/>
      <c r="O162" s="558"/>
      <c r="P162" s="558"/>
      <c r="Q162" s="558"/>
      <c r="R162" s="558"/>
      <c r="S162" s="558"/>
      <c r="T162" s="558"/>
      <c r="U162" s="558"/>
      <c r="V162" s="558"/>
      <c r="W162" s="558"/>
      <c r="X162" s="558"/>
      <c r="Y162" s="558"/>
      <c r="Z162" s="558"/>
      <c r="AA162" s="558"/>
    </row>
    <row r="163">
      <c r="A163" s="582">
        <v>80.0</v>
      </c>
      <c r="B163" s="583">
        <v>120.0</v>
      </c>
      <c r="C163" s="584" t="s">
        <v>178</v>
      </c>
      <c r="D163" s="585" t="s">
        <v>349</v>
      </c>
      <c r="E163" s="585" t="s">
        <v>57</v>
      </c>
      <c r="F163" s="590"/>
      <c r="G163" s="590"/>
      <c r="H163" s="584" t="s">
        <v>574</v>
      </c>
      <c r="I163" s="587"/>
      <c r="J163" s="558"/>
      <c r="K163" s="558"/>
      <c r="L163" s="558"/>
      <c r="M163" s="558"/>
      <c r="N163" s="558"/>
      <c r="O163" s="558"/>
      <c r="P163" s="558"/>
      <c r="Q163" s="558"/>
      <c r="R163" s="558"/>
      <c r="S163" s="558"/>
      <c r="T163" s="558"/>
      <c r="U163" s="558"/>
      <c r="V163" s="558"/>
      <c r="W163" s="558"/>
      <c r="X163" s="558"/>
      <c r="Y163" s="558"/>
      <c r="Z163" s="558"/>
      <c r="AA163" s="558"/>
    </row>
    <row r="164">
      <c r="A164" s="579">
        <v>80.0</v>
      </c>
      <c r="B164" s="432">
        <v>1.0</v>
      </c>
      <c r="C164" s="347" t="s">
        <v>396</v>
      </c>
      <c r="D164" s="346" t="s">
        <v>338</v>
      </c>
      <c r="E164" s="346" t="s">
        <v>581</v>
      </c>
      <c r="F164" s="580"/>
      <c r="G164" s="588"/>
      <c r="H164" s="580"/>
      <c r="I164" s="581"/>
      <c r="J164" s="558"/>
      <c r="K164" s="558"/>
      <c r="L164" s="558"/>
      <c r="M164" s="558"/>
      <c r="N164" s="558"/>
      <c r="O164" s="558"/>
      <c r="P164" s="558"/>
      <c r="Q164" s="558"/>
      <c r="R164" s="558"/>
      <c r="S164" s="558"/>
      <c r="T164" s="558"/>
      <c r="U164" s="558"/>
      <c r="V164" s="558"/>
      <c r="W164" s="558"/>
      <c r="X164" s="558"/>
      <c r="Y164" s="558"/>
      <c r="Z164" s="558"/>
      <c r="AA164" s="558"/>
    </row>
    <row r="165">
      <c r="A165" s="582">
        <v>80.0</v>
      </c>
      <c r="B165" s="583">
        <v>1.0</v>
      </c>
      <c r="C165" s="584" t="s">
        <v>404</v>
      </c>
      <c r="D165" s="585" t="s">
        <v>338</v>
      </c>
      <c r="E165" s="585" t="s">
        <v>586</v>
      </c>
      <c r="F165" s="586"/>
      <c r="G165" s="590"/>
      <c r="H165" s="586"/>
      <c r="I165" s="587"/>
      <c r="J165" s="558"/>
      <c r="K165" s="558"/>
      <c r="L165" s="558"/>
      <c r="M165" s="558"/>
      <c r="N165" s="558"/>
      <c r="O165" s="558"/>
      <c r="P165" s="558"/>
      <c r="Q165" s="558"/>
      <c r="R165" s="558"/>
      <c r="S165" s="558"/>
      <c r="T165" s="558"/>
      <c r="U165" s="558"/>
      <c r="V165" s="558"/>
      <c r="W165" s="558"/>
      <c r="X165" s="558"/>
      <c r="Y165" s="558"/>
      <c r="Z165" s="558"/>
      <c r="AA165" s="558"/>
    </row>
    <row r="166">
      <c r="A166" s="579">
        <v>80.0</v>
      </c>
      <c r="B166" s="432">
        <v>10.0</v>
      </c>
      <c r="C166" s="347" t="s">
        <v>379</v>
      </c>
      <c r="D166" s="346" t="s">
        <v>338</v>
      </c>
      <c r="E166" s="346" t="s">
        <v>584</v>
      </c>
      <c r="F166" s="580"/>
      <c r="G166" s="588"/>
      <c r="H166" s="580"/>
      <c r="I166" s="581"/>
      <c r="J166" s="558"/>
      <c r="K166" s="558"/>
      <c r="L166" s="558"/>
      <c r="M166" s="558"/>
      <c r="N166" s="558"/>
      <c r="O166" s="558"/>
      <c r="P166" s="558"/>
      <c r="Q166" s="558"/>
      <c r="R166" s="558"/>
      <c r="S166" s="558"/>
      <c r="T166" s="558"/>
      <c r="U166" s="558"/>
      <c r="V166" s="558"/>
      <c r="W166" s="558"/>
      <c r="X166" s="558"/>
      <c r="Y166" s="558"/>
      <c r="Z166" s="558"/>
      <c r="AA166" s="558"/>
    </row>
    <row r="167">
      <c r="A167" s="582">
        <v>80.0</v>
      </c>
      <c r="B167" s="583">
        <v>170.0</v>
      </c>
      <c r="C167" s="584" t="s">
        <v>423</v>
      </c>
      <c r="D167" s="585" t="s">
        <v>349</v>
      </c>
      <c r="E167" s="585" t="s">
        <v>547</v>
      </c>
      <c r="F167" s="586"/>
      <c r="G167" s="590"/>
      <c r="H167" s="586"/>
      <c r="I167" s="587"/>
      <c r="J167" s="558"/>
      <c r="K167" s="558"/>
      <c r="L167" s="558"/>
      <c r="M167" s="558"/>
      <c r="N167" s="558"/>
      <c r="O167" s="558"/>
      <c r="P167" s="558"/>
      <c r="Q167" s="558"/>
      <c r="R167" s="558"/>
      <c r="S167" s="558"/>
      <c r="T167" s="558"/>
      <c r="U167" s="558"/>
      <c r="V167" s="558"/>
      <c r="W167" s="558"/>
      <c r="X167" s="558"/>
      <c r="Y167" s="558"/>
      <c r="Z167" s="558"/>
      <c r="AA167" s="558"/>
    </row>
    <row r="168">
      <c r="A168" s="579">
        <v>80.0</v>
      </c>
      <c r="B168" s="432">
        <v>10.0</v>
      </c>
      <c r="C168" s="347" t="s">
        <v>430</v>
      </c>
      <c r="D168" s="346" t="s">
        <v>338</v>
      </c>
      <c r="E168" s="346" t="s">
        <v>584</v>
      </c>
      <c r="F168" s="580"/>
      <c r="G168" s="588"/>
      <c r="H168" s="580"/>
      <c r="I168" s="581"/>
      <c r="J168" s="558"/>
      <c r="K168" s="558"/>
      <c r="L168" s="558"/>
      <c r="M168" s="558"/>
      <c r="N168" s="558"/>
      <c r="O168" s="558"/>
      <c r="P168" s="558"/>
      <c r="Q168" s="558"/>
      <c r="R168" s="558"/>
      <c r="S168" s="558"/>
      <c r="T168" s="558"/>
      <c r="U168" s="558"/>
      <c r="V168" s="558"/>
      <c r="W168" s="558"/>
      <c r="X168" s="558"/>
      <c r="Y168" s="558"/>
      <c r="Z168" s="558"/>
      <c r="AA168" s="558"/>
    </row>
    <row r="169">
      <c r="A169" s="582">
        <v>80.0</v>
      </c>
      <c r="B169" s="583">
        <v>2.0</v>
      </c>
      <c r="C169" s="584" t="s">
        <v>411</v>
      </c>
      <c r="D169" s="585" t="s">
        <v>338</v>
      </c>
      <c r="E169" s="585" t="s">
        <v>581</v>
      </c>
      <c r="F169" s="586"/>
      <c r="G169" s="590"/>
      <c r="H169" s="586"/>
      <c r="I169" s="587"/>
      <c r="J169" s="558"/>
      <c r="K169" s="558"/>
      <c r="L169" s="558"/>
      <c r="M169" s="558"/>
      <c r="N169" s="558"/>
      <c r="O169" s="558"/>
      <c r="P169" s="558"/>
      <c r="Q169" s="558"/>
      <c r="R169" s="558"/>
      <c r="S169" s="558"/>
      <c r="T169" s="558"/>
      <c r="U169" s="558"/>
      <c r="V169" s="558"/>
      <c r="W169" s="558"/>
      <c r="X169" s="558"/>
      <c r="Y169" s="558"/>
      <c r="Z169" s="558"/>
      <c r="AA169" s="558"/>
    </row>
    <row r="170">
      <c r="A170" s="579">
        <v>80.0</v>
      </c>
      <c r="B170" s="432">
        <v>1.0</v>
      </c>
      <c r="C170" s="347" t="s">
        <v>412</v>
      </c>
      <c r="D170" s="346" t="s">
        <v>338</v>
      </c>
      <c r="E170" s="346" t="s">
        <v>586</v>
      </c>
      <c r="F170" s="580"/>
      <c r="G170" s="588"/>
      <c r="H170" s="580"/>
      <c r="I170" s="581"/>
      <c r="J170" s="558"/>
      <c r="K170" s="558"/>
      <c r="L170" s="558"/>
      <c r="M170" s="558"/>
      <c r="N170" s="558"/>
      <c r="O170" s="558"/>
      <c r="P170" s="558"/>
      <c r="Q170" s="558"/>
      <c r="R170" s="558"/>
      <c r="S170" s="558"/>
      <c r="T170" s="558"/>
      <c r="U170" s="558"/>
      <c r="V170" s="558"/>
      <c r="W170" s="558"/>
      <c r="X170" s="558"/>
      <c r="Y170" s="558"/>
      <c r="Z170" s="558"/>
      <c r="AA170" s="558"/>
    </row>
    <row r="171">
      <c r="A171" s="594">
        <v>80.0</v>
      </c>
      <c r="B171" s="595">
        <v>10.0</v>
      </c>
      <c r="C171" s="596" t="s">
        <v>431</v>
      </c>
      <c r="D171" s="597" t="s">
        <v>338</v>
      </c>
      <c r="E171" s="597" t="s">
        <v>584</v>
      </c>
      <c r="F171" s="598"/>
      <c r="G171" s="599"/>
      <c r="H171" s="598"/>
      <c r="I171" s="600"/>
      <c r="J171" s="558"/>
      <c r="K171" s="558"/>
      <c r="L171" s="558"/>
      <c r="M171" s="558"/>
      <c r="N171" s="558"/>
      <c r="O171" s="558"/>
      <c r="P171" s="558"/>
      <c r="Q171" s="558"/>
      <c r="R171" s="558"/>
      <c r="S171" s="558"/>
      <c r="T171" s="558"/>
      <c r="U171" s="558"/>
      <c r="V171" s="558"/>
      <c r="W171" s="558"/>
      <c r="X171" s="558"/>
      <c r="Y171" s="558"/>
      <c r="Z171" s="558"/>
      <c r="AA171" s="558"/>
    </row>
    <row r="172">
      <c r="A172" s="557"/>
      <c r="B172" s="557"/>
      <c r="C172" s="558"/>
      <c r="D172" s="559"/>
      <c r="E172" s="559"/>
      <c r="F172" s="559"/>
      <c r="G172" s="558"/>
      <c r="H172" s="558"/>
      <c r="I172" s="558"/>
      <c r="J172" s="558"/>
      <c r="K172" s="558"/>
      <c r="L172" s="558"/>
      <c r="M172" s="558"/>
      <c r="N172" s="558"/>
      <c r="O172" s="558"/>
      <c r="P172" s="558"/>
      <c r="Q172" s="558"/>
      <c r="R172" s="558"/>
      <c r="S172" s="558"/>
      <c r="T172" s="558"/>
      <c r="U172" s="558"/>
      <c r="V172" s="558"/>
      <c r="W172" s="558"/>
      <c r="X172" s="558"/>
      <c r="Y172" s="558"/>
      <c r="Z172" s="558"/>
      <c r="AA172" s="558"/>
    </row>
    <row r="173">
      <c r="A173" s="557"/>
      <c r="B173" s="557"/>
      <c r="C173" s="558"/>
      <c r="D173" s="559"/>
      <c r="E173" s="559"/>
      <c r="F173" s="559"/>
      <c r="G173" s="558"/>
      <c r="H173" s="558"/>
      <c r="I173" s="558"/>
      <c r="J173" s="558"/>
      <c r="K173" s="558"/>
      <c r="L173" s="558"/>
      <c r="M173" s="558"/>
      <c r="N173" s="558"/>
      <c r="O173" s="558"/>
      <c r="P173" s="558"/>
      <c r="Q173" s="558"/>
      <c r="R173" s="558"/>
      <c r="S173" s="558"/>
      <c r="T173" s="558"/>
      <c r="U173" s="558"/>
      <c r="V173" s="558"/>
      <c r="W173" s="558"/>
      <c r="X173" s="558"/>
      <c r="Y173" s="558"/>
      <c r="Z173" s="558"/>
      <c r="AA173" s="558"/>
    </row>
    <row r="174">
      <c r="A174" s="557"/>
      <c r="B174" s="557"/>
      <c r="C174" s="558"/>
      <c r="D174" s="559"/>
      <c r="E174" s="559"/>
      <c r="F174" s="559"/>
      <c r="G174" s="558"/>
      <c r="H174" s="558"/>
      <c r="I174" s="558"/>
      <c r="J174" s="558"/>
      <c r="K174" s="558"/>
      <c r="L174" s="558"/>
      <c r="M174" s="558"/>
      <c r="N174" s="558"/>
      <c r="O174" s="558"/>
      <c r="P174" s="558"/>
      <c r="Q174" s="558"/>
      <c r="R174" s="558"/>
      <c r="S174" s="558"/>
      <c r="T174" s="558"/>
      <c r="U174" s="558"/>
      <c r="V174" s="558"/>
      <c r="W174" s="558"/>
      <c r="X174" s="558"/>
      <c r="Y174" s="558"/>
      <c r="Z174" s="558"/>
      <c r="AA174" s="558"/>
    </row>
    <row r="175">
      <c r="A175" s="557"/>
      <c r="B175" s="557"/>
      <c r="C175" s="558"/>
      <c r="D175" s="559"/>
      <c r="E175" s="559"/>
      <c r="F175" s="559"/>
      <c r="G175" s="558"/>
      <c r="H175" s="558"/>
      <c r="I175" s="558"/>
      <c r="J175" s="558"/>
      <c r="K175" s="558"/>
      <c r="L175" s="558"/>
      <c r="M175" s="558"/>
      <c r="N175" s="558"/>
      <c r="O175" s="558"/>
      <c r="P175" s="558"/>
      <c r="Q175" s="558"/>
      <c r="R175" s="558"/>
      <c r="S175" s="558"/>
      <c r="T175" s="558"/>
      <c r="U175" s="558"/>
      <c r="V175" s="558"/>
      <c r="W175" s="558"/>
      <c r="X175" s="558"/>
      <c r="Y175" s="558"/>
      <c r="Z175" s="558"/>
      <c r="AA175" s="558"/>
    </row>
    <row r="176">
      <c r="A176" s="557"/>
      <c r="B176" s="557"/>
      <c r="C176" s="558"/>
      <c r="D176" s="559"/>
      <c r="E176" s="559"/>
      <c r="F176" s="559"/>
      <c r="G176" s="558"/>
      <c r="H176" s="558"/>
      <c r="I176" s="558"/>
      <c r="J176" s="558"/>
      <c r="K176" s="558"/>
      <c r="L176" s="558"/>
      <c r="M176" s="558"/>
      <c r="N176" s="558"/>
      <c r="O176" s="558"/>
      <c r="P176" s="558"/>
      <c r="Q176" s="558"/>
      <c r="R176" s="558"/>
      <c r="S176" s="558"/>
      <c r="T176" s="558"/>
      <c r="U176" s="558"/>
      <c r="V176" s="558"/>
      <c r="W176" s="558"/>
      <c r="X176" s="558"/>
      <c r="Y176" s="558"/>
      <c r="Z176" s="558"/>
      <c r="AA176" s="558"/>
    </row>
    <row r="177">
      <c r="A177" s="557"/>
      <c r="B177" s="557"/>
      <c r="C177" s="558"/>
      <c r="D177" s="559"/>
      <c r="E177" s="559"/>
      <c r="F177" s="559"/>
      <c r="G177" s="558"/>
      <c r="H177" s="558"/>
      <c r="I177" s="558"/>
      <c r="J177" s="558"/>
      <c r="K177" s="558"/>
      <c r="L177" s="558"/>
      <c r="M177" s="558"/>
      <c r="N177" s="558"/>
      <c r="O177" s="558"/>
      <c r="P177" s="558"/>
      <c r="Q177" s="558"/>
      <c r="R177" s="558"/>
      <c r="S177" s="558"/>
      <c r="T177" s="558"/>
      <c r="U177" s="558"/>
      <c r="V177" s="558"/>
      <c r="W177" s="558"/>
      <c r="X177" s="558"/>
      <c r="Y177" s="558"/>
      <c r="Z177" s="558"/>
      <c r="AA177" s="558"/>
    </row>
    <row r="178">
      <c r="A178" s="557"/>
      <c r="B178" s="557"/>
      <c r="C178" s="558"/>
      <c r="D178" s="559"/>
      <c r="E178" s="559"/>
      <c r="F178" s="559"/>
      <c r="G178" s="558"/>
      <c r="H178" s="558"/>
      <c r="I178" s="558"/>
      <c r="J178" s="558"/>
      <c r="K178" s="558"/>
      <c r="L178" s="558"/>
      <c r="M178" s="558"/>
      <c r="N178" s="558"/>
      <c r="O178" s="558"/>
      <c r="P178" s="558"/>
      <c r="Q178" s="558"/>
      <c r="R178" s="558"/>
      <c r="S178" s="558"/>
      <c r="T178" s="558"/>
      <c r="U178" s="558"/>
      <c r="V178" s="558"/>
      <c r="W178" s="558"/>
      <c r="X178" s="558"/>
      <c r="Y178" s="558"/>
      <c r="Z178" s="558"/>
      <c r="AA178" s="558"/>
    </row>
    <row r="179">
      <c r="A179" s="557"/>
      <c r="B179" s="557"/>
      <c r="C179" s="558"/>
      <c r="D179" s="559"/>
      <c r="E179" s="559"/>
      <c r="F179" s="559"/>
      <c r="G179" s="558"/>
      <c r="H179" s="558"/>
      <c r="I179" s="558"/>
      <c r="J179" s="558"/>
      <c r="K179" s="558"/>
      <c r="L179" s="558"/>
      <c r="M179" s="558"/>
      <c r="N179" s="558"/>
      <c r="O179" s="558"/>
      <c r="P179" s="558"/>
      <c r="Q179" s="558"/>
      <c r="R179" s="558"/>
      <c r="S179" s="558"/>
      <c r="T179" s="558"/>
      <c r="U179" s="558"/>
      <c r="V179" s="558"/>
      <c r="W179" s="558"/>
      <c r="X179" s="558"/>
      <c r="Y179" s="558"/>
      <c r="Z179" s="558"/>
      <c r="AA179" s="558"/>
    </row>
    <row r="180">
      <c r="A180" s="557"/>
      <c r="B180" s="557"/>
      <c r="C180" s="558"/>
      <c r="D180" s="559"/>
      <c r="E180" s="559"/>
      <c r="F180" s="559"/>
      <c r="G180" s="558"/>
      <c r="H180" s="558"/>
      <c r="I180" s="558"/>
      <c r="J180" s="558"/>
      <c r="K180" s="558"/>
      <c r="L180" s="558"/>
      <c r="M180" s="558"/>
      <c r="N180" s="558"/>
      <c r="O180" s="558"/>
      <c r="P180" s="558"/>
      <c r="Q180" s="558"/>
      <c r="R180" s="558"/>
      <c r="S180" s="558"/>
      <c r="T180" s="558"/>
      <c r="U180" s="558"/>
      <c r="V180" s="558"/>
      <c r="W180" s="558"/>
      <c r="X180" s="558"/>
      <c r="Y180" s="558"/>
      <c r="Z180" s="558"/>
      <c r="AA180" s="558"/>
    </row>
    <row r="181">
      <c r="A181" s="557"/>
      <c r="B181" s="557"/>
      <c r="C181" s="558"/>
      <c r="D181" s="559"/>
      <c r="E181" s="559"/>
      <c r="F181" s="559"/>
      <c r="G181" s="558"/>
      <c r="H181" s="558"/>
      <c r="I181" s="558"/>
      <c r="J181" s="558"/>
      <c r="K181" s="558"/>
      <c r="L181" s="558"/>
      <c r="M181" s="558"/>
      <c r="N181" s="558"/>
      <c r="O181" s="558"/>
      <c r="P181" s="558"/>
      <c r="Q181" s="558"/>
      <c r="R181" s="558"/>
      <c r="S181" s="558"/>
      <c r="T181" s="558"/>
      <c r="U181" s="558"/>
      <c r="V181" s="558"/>
      <c r="W181" s="558"/>
      <c r="X181" s="558"/>
      <c r="Y181" s="558"/>
      <c r="Z181" s="558"/>
      <c r="AA181" s="558"/>
    </row>
    <row r="182">
      <c r="A182" s="557"/>
      <c r="B182" s="557"/>
      <c r="C182" s="558"/>
      <c r="D182" s="559"/>
      <c r="E182" s="559"/>
      <c r="F182" s="559"/>
      <c r="G182" s="558"/>
      <c r="H182" s="558"/>
      <c r="I182" s="558"/>
      <c r="J182" s="558"/>
      <c r="K182" s="558"/>
      <c r="L182" s="558"/>
      <c r="M182" s="558"/>
      <c r="N182" s="558"/>
      <c r="O182" s="558"/>
      <c r="P182" s="558"/>
      <c r="Q182" s="558"/>
      <c r="R182" s="558"/>
      <c r="S182" s="558"/>
      <c r="T182" s="558"/>
      <c r="U182" s="558"/>
      <c r="V182" s="558"/>
      <c r="W182" s="558"/>
      <c r="X182" s="558"/>
      <c r="Y182" s="558"/>
      <c r="Z182" s="558"/>
      <c r="AA182" s="558"/>
    </row>
    <row r="183">
      <c r="A183" s="557"/>
      <c r="B183" s="557"/>
      <c r="C183" s="558"/>
      <c r="D183" s="559"/>
      <c r="E183" s="559"/>
      <c r="F183" s="559"/>
      <c r="G183" s="558"/>
      <c r="H183" s="558"/>
      <c r="I183" s="558"/>
      <c r="J183" s="558"/>
      <c r="K183" s="558"/>
      <c r="L183" s="558"/>
      <c r="M183" s="558"/>
      <c r="N183" s="558"/>
      <c r="O183" s="558"/>
      <c r="P183" s="558"/>
      <c r="Q183" s="558"/>
      <c r="R183" s="558"/>
      <c r="S183" s="558"/>
      <c r="T183" s="558"/>
      <c r="U183" s="558"/>
      <c r="V183" s="558"/>
      <c r="W183" s="558"/>
      <c r="X183" s="558"/>
      <c r="Y183" s="558"/>
      <c r="Z183" s="558"/>
      <c r="AA183" s="558"/>
    </row>
    <row r="184">
      <c r="A184" s="557"/>
      <c r="B184" s="557"/>
      <c r="C184" s="558"/>
      <c r="D184" s="559"/>
      <c r="E184" s="559"/>
      <c r="F184" s="559"/>
      <c r="G184" s="558"/>
      <c r="H184" s="558"/>
      <c r="I184" s="558"/>
      <c r="J184" s="558"/>
      <c r="K184" s="558"/>
      <c r="L184" s="558"/>
      <c r="M184" s="558"/>
      <c r="N184" s="558"/>
      <c r="O184" s="558"/>
      <c r="P184" s="558"/>
      <c r="Q184" s="558"/>
      <c r="R184" s="558"/>
      <c r="S184" s="558"/>
      <c r="T184" s="558"/>
      <c r="U184" s="558"/>
      <c r="V184" s="558"/>
      <c r="W184" s="558"/>
      <c r="X184" s="558"/>
      <c r="Y184" s="558"/>
      <c r="Z184" s="558"/>
      <c r="AA184" s="558"/>
    </row>
    <row r="185">
      <c r="A185" s="557"/>
      <c r="B185" s="557"/>
      <c r="C185" s="558"/>
      <c r="D185" s="559"/>
      <c r="E185" s="559"/>
      <c r="F185" s="559"/>
      <c r="G185" s="558"/>
      <c r="H185" s="558"/>
      <c r="I185" s="558"/>
      <c r="J185" s="558"/>
      <c r="K185" s="558"/>
      <c r="L185" s="558"/>
      <c r="M185" s="558"/>
      <c r="N185" s="558"/>
      <c r="O185" s="558"/>
      <c r="P185" s="558"/>
      <c r="Q185" s="558"/>
      <c r="R185" s="558"/>
      <c r="S185" s="558"/>
      <c r="T185" s="558"/>
      <c r="U185" s="558"/>
      <c r="V185" s="558"/>
      <c r="W185" s="558"/>
      <c r="X185" s="558"/>
      <c r="Y185" s="558"/>
      <c r="Z185" s="558"/>
      <c r="AA185" s="558"/>
    </row>
    <row r="186">
      <c r="A186" s="557"/>
      <c r="B186" s="557"/>
      <c r="C186" s="558"/>
      <c r="D186" s="559"/>
      <c r="E186" s="559"/>
      <c r="F186" s="559"/>
      <c r="G186" s="558"/>
      <c r="H186" s="558"/>
      <c r="I186" s="558"/>
      <c r="J186" s="558"/>
      <c r="K186" s="558"/>
      <c r="L186" s="558"/>
      <c r="M186" s="558"/>
      <c r="N186" s="558"/>
      <c r="O186" s="558"/>
      <c r="P186" s="558"/>
      <c r="Q186" s="558"/>
      <c r="R186" s="558"/>
      <c r="S186" s="558"/>
      <c r="T186" s="558"/>
      <c r="U186" s="558"/>
      <c r="V186" s="558"/>
      <c r="W186" s="558"/>
      <c r="X186" s="558"/>
      <c r="Y186" s="558"/>
      <c r="Z186" s="558"/>
      <c r="AA186" s="558"/>
    </row>
    <row r="187">
      <c r="A187" s="557"/>
      <c r="B187" s="557"/>
      <c r="C187" s="558"/>
      <c r="D187" s="559"/>
      <c r="E187" s="559"/>
      <c r="F187" s="559"/>
      <c r="G187" s="558"/>
      <c r="H187" s="558"/>
      <c r="I187" s="558"/>
      <c r="J187" s="558"/>
      <c r="K187" s="558"/>
      <c r="L187" s="558"/>
      <c r="M187" s="558"/>
      <c r="N187" s="558"/>
      <c r="O187" s="558"/>
      <c r="P187" s="558"/>
      <c r="Q187" s="558"/>
      <c r="R187" s="558"/>
      <c r="S187" s="558"/>
      <c r="T187" s="558"/>
      <c r="U187" s="558"/>
      <c r="V187" s="558"/>
      <c r="W187" s="558"/>
      <c r="X187" s="558"/>
      <c r="Y187" s="558"/>
      <c r="Z187" s="558"/>
      <c r="AA187" s="558"/>
    </row>
    <row r="188">
      <c r="A188" s="557"/>
      <c r="B188" s="557"/>
      <c r="C188" s="558"/>
      <c r="D188" s="559"/>
      <c r="E188" s="559"/>
      <c r="F188" s="559"/>
      <c r="G188" s="558"/>
      <c r="H188" s="558"/>
      <c r="I188" s="558"/>
      <c r="J188" s="558"/>
      <c r="K188" s="558"/>
      <c r="L188" s="558"/>
      <c r="M188" s="558"/>
      <c r="N188" s="558"/>
      <c r="O188" s="558"/>
      <c r="P188" s="558"/>
      <c r="Q188" s="558"/>
      <c r="R188" s="558"/>
      <c r="S188" s="558"/>
      <c r="T188" s="558"/>
      <c r="U188" s="558"/>
      <c r="V188" s="558"/>
      <c r="W188" s="558"/>
      <c r="X188" s="558"/>
      <c r="Y188" s="558"/>
      <c r="Z188" s="558"/>
      <c r="AA188" s="558"/>
    </row>
    <row r="189">
      <c r="A189" s="557"/>
      <c r="B189" s="557"/>
      <c r="C189" s="558"/>
      <c r="D189" s="559"/>
      <c r="E189" s="559"/>
      <c r="F189" s="559"/>
      <c r="G189" s="558"/>
      <c r="H189" s="558"/>
      <c r="I189" s="558"/>
      <c r="J189" s="558"/>
      <c r="K189" s="558"/>
      <c r="L189" s="558"/>
      <c r="M189" s="558"/>
      <c r="N189" s="558"/>
      <c r="O189" s="558"/>
      <c r="P189" s="558"/>
      <c r="Q189" s="558"/>
      <c r="R189" s="558"/>
      <c r="S189" s="558"/>
      <c r="T189" s="558"/>
      <c r="U189" s="558"/>
      <c r="V189" s="558"/>
      <c r="W189" s="558"/>
      <c r="X189" s="558"/>
      <c r="Y189" s="558"/>
      <c r="Z189" s="558"/>
      <c r="AA189" s="558"/>
    </row>
    <row r="190">
      <c r="A190" s="557"/>
      <c r="B190" s="557"/>
      <c r="C190" s="558"/>
      <c r="D190" s="559"/>
      <c r="E190" s="559"/>
      <c r="F190" s="559"/>
      <c r="G190" s="558"/>
      <c r="H190" s="558"/>
      <c r="I190" s="558"/>
      <c r="J190" s="558"/>
      <c r="K190" s="558"/>
      <c r="L190" s="558"/>
      <c r="M190" s="558"/>
      <c r="N190" s="558"/>
      <c r="O190" s="558"/>
      <c r="P190" s="558"/>
      <c r="Q190" s="558"/>
      <c r="R190" s="558"/>
      <c r="S190" s="558"/>
      <c r="T190" s="558"/>
      <c r="U190" s="558"/>
      <c r="V190" s="558"/>
      <c r="W190" s="558"/>
      <c r="X190" s="558"/>
      <c r="Y190" s="558"/>
      <c r="Z190" s="558"/>
      <c r="AA190" s="558"/>
    </row>
    <row r="191">
      <c r="A191" s="557"/>
      <c r="B191" s="557"/>
      <c r="C191" s="558"/>
      <c r="D191" s="559"/>
      <c r="E191" s="559"/>
      <c r="F191" s="559"/>
      <c r="G191" s="558"/>
      <c r="H191" s="558"/>
      <c r="I191" s="558"/>
      <c r="J191" s="558"/>
      <c r="K191" s="558"/>
      <c r="L191" s="558"/>
      <c r="M191" s="558"/>
      <c r="N191" s="558"/>
      <c r="O191" s="558"/>
      <c r="P191" s="558"/>
      <c r="Q191" s="558"/>
      <c r="R191" s="558"/>
      <c r="S191" s="558"/>
      <c r="T191" s="558"/>
      <c r="U191" s="558"/>
      <c r="V191" s="558"/>
      <c r="W191" s="558"/>
      <c r="X191" s="558"/>
      <c r="Y191" s="558"/>
      <c r="Z191" s="558"/>
      <c r="AA191" s="558"/>
    </row>
    <row r="192">
      <c r="A192" s="557"/>
      <c r="B192" s="557"/>
      <c r="C192" s="558"/>
      <c r="D192" s="559"/>
      <c r="E192" s="559"/>
      <c r="F192" s="559"/>
      <c r="G192" s="558"/>
      <c r="H192" s="558"/>
      <c r="I192" s="558"/>
      <c r="J192" s="558"/>
      <c r="K192" s="558"/>
      <c r="L192" s="558"/>
      <c r="M192" s="558"/>
      <c r="N192" s="558"/>
      <c r="O192" s="558"/>
      <c r="P192" s="558"/>
      <c r="Q192" s="558"/>
      <c r="R192" s="558"/>
      <c r="S192" s="558"/>
      <c r="T192" s="558"/>
      <c r="U192" s="558"/>
      <c r="V192" s="558"/>
      <c r="W192" s="558"/>
      <c r="X192" s="558"/>
      <c r="Y192" s="558"/>
      <c r="Z192" s="558"/>
      <c r="AA192" s="558"/>
    </row>
    <row r="193">
      <c r="A193" s="557"/>
      <c r="B193" s="557"/>
      <c r="C193" s="558"/>
      <c r="D193" s="559"/>
      <c r="E193" s="559"/>
      <c r="F193" s="559"/>
      <c r="G193" s="558"/>
      <c r="H193" s="558"/>
      <c r="I193" s="558"/>
      <c r="J193" s="558"/>
      <c r="K193" s="558"/>
      <c r="L193" s="558"/>
      <c r="M193" s="558"/>
      <c r="N193" s="558"/>
      <c r="O193" s="558"/>
      <c r="P193" s="558"/>
      <c r="Q193" s="558"/>
      <c r="R193" s="558"/>
      <c r="S193" s="558"/>
      <c r="T193" s="558"/>
      <c r="U193" s="558"/>
      <c r="V193" s="558"/>
      <c r="W193" s="558"/>
      <c r="X193" s="558"/>
      <c r="Y193" s="558"/>
      <c r="Z193" s="558"/>
      <c r="AA193" s="558"/>
    </row>
    <row r="194">
      <c r="A194" s="557"/>
      <c r="B194" s="557"/>
      <c r="C194" s="558"/>
      <c r="D194" s="559"/>
      <c r="E194" s="559"/>
      <c r="F194" s="559"/>
      <c r="G194" s="558"/>
      <c r="H194" s="558"/>
      <c r="I194" s="558"/>
      <c r="J194" s="558"/>
      <c r="K194" s="558"/>
      <c r="L194" s="558"/>
      <c r="M194" s="558"/>
      <c r="N194" s="558"/>
      <c r="O194" s="558"/>
      <c r="P194" s="558"/>
      <c r="Q194" s="558"/>
      <c r="R194" s="558"/>
      <c r="S194" s="558"/>
      <c r="T194" s="558"/>
      <c r="U194" s="558"/>
      <c r="V194" s="558"/>
      <c r="W194" s="558"/>
      <c r="X194" s="558"/>
      <c r="Y194" s="558"/>
      <c r="Z194" s="558"/>
      <c r="AA194" s="558"/>
    </row>
    <row r="195">
      <c r="A195" s="557"/>
      <c r="B195" s="557"/>
      <c r="C195" s="558"/>
      <c r="D195" s="559"/>
      <c r="E195" s="559"/>
      <c r="F195" s="559"/>
      <c r="G195" s="558"/>
      <c r="H195" s="558"/>
      <c r="I195" s="558"/>
      <c r="J195" s="558"/>
      <c r="K195" s="558"/>
      <c r="L195" s="558"/>
      <c r="M195" s="558"/>
      <c r="N195" s="558"/>
      <c r="O195" s="558"/>
      <c r="P195" s="558"/>
      <c r="Q195" s="558"/>
      <c r="R195" s="558"/>
      <c r="S195" s="558"/>
      <c r="T195" s="558"/>
      <c r="U195" s="558"/>
      <c r="V195" s="558"/>
      <c r="W195" s="558"/>
      <c r="X195" s="558"/>
      <c r="Y195" s="558"/>
      <c r="Z195" s="558"/>
      <c r="AA195" s="558"/>
    </row>
    <row r="196">
      <c r="A196" s="557"/>
      <c r="B196" s="557"/>
      <c r="C196" s="558"/>
      <c r="D196" s="559"/>
      <c r="E196" s="559"/>
      <c r="F196" s="559"/>
      <c r="G196" s="558"/>
      <c r="H196" s="558"/>
      <c r="I196" s="558"/>
      <c r="J196" s="558"/>
      <c r="K196" s="558"/>
      <c r="L196" s="558"/>
      <c r="M196" s="558"/>
      <c r="N196" s="558"/>
      <c r="O196" s="558"/>
      <c r="P196" s="558"/>
      <c r="Q196" s="558"/>
      <c r="R196" s="558"/>
      <c r="S196" s="558"/>
      <c r="T196" s="558"/>
      <c r="U196" s="558"/>
      <c r="V196" s="558"/>
      <c r="W196" s="558"/>
      <c r="X196" s="558"/>
      <c r="Y196" s="558"/>
      <c r="Z196" s="558"/>
      <c r="AA196" s="558"/>
    </row>
    <row r="197">
      <c r="A197" s="557"/>
      <c r="B197" s="557"/>
      <c r="C197" s="558"/>
      <c r="D197" s="559"/>
      <c r="E197" s="559"/>
      <c r="F197" s="559"/>
      <c r="G197" s="558"/>
      <c r="H197" s="558"/>
      <c r="I197" s="558"/>
      <c r="J197" s="558"/>
      <c r="K197" s="558"/>
      <c r="L197" s="558"/>
      <c r="M197" s="558"/>
      <c r="N197" s="558"/>
      <c r="O197" s="558"/>
      <c r="P197" s="558"/>
      <c r="Q197" s="558"/>
      <c r="R197" s="558"/>
      <c r="S197" s="558"/>
      <c r="T197" s="558"/>
      <c r="U197" s="558"/>
      <c r="V197" s="558"/>
      <c r="W197" s="558"/>
      <c r="X197" s="558"/>
      <c r="Y197" s="558"/>
      <c r="Z197" s="558"/>
      <c r="AA197" s="558"/>
    </row>
  </sheetData>
  <customSheetViews>
    <customSheetView guid="{CA72C2E0-CE3E-4108-9B66-2BEA74B95D15}" filter="1" showAutoFilter="1">
      <autoFilter ref="$A$15:$I$171"/>
    </customSheetView>
  </customSheetViews>
  <mergeCells count="6">
    <mergeCell ref="D2:F2"/>
    <mergeCell ref="D3:D4"/>
    <mergeCell ref="E3:E4"/>
    <mergeCell ref="F3:F4"/>
    <mergeCell ref="D11:F11"/>
    <mergeCell ref="B14:I14"/>
  </mergeCells>
  <conditionalFormatting sqref="D11:E11 B14:C14">
    <cfRule type="endsWith" dxfId="18" priority="1" operator="endsWith" text="?">
      <formula>RIGHT((D11),LEN("?"))=("?")</formula>
    </cfRule>
  </conditionalFormatting>
  <dataValidations>
    <dataValidation type="custom" allowBlank="1" showDropDown="1" sqref="A16:B171">
      <formula1>AND(ISNUMBER(A16),(NOT(OR(NOT(ISERROR(DATEVALUE(A16))), AND(ISNUMBER(A16), LEFT(CELL("format", A16))="D")))))</formula1>
    </dataValidation>
  </dataValidations>
  <drawing r:id="rId1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7CC3"/>
    <outlinePr summaryBelow="0" summaryRight="0"/>
  </sheetPr>
  <sheetViews>
    <sheetView showGridLines="0" workbookViewId="0"/>
  </sheetViews>
  <sheetFormatPr customHeight="1" defaultColWidth="11.22" defaultRowHeight="15.75"/>
  <cols>
    <col customWidth="1" min="1" max="1" width="20.22"/>
    <col customWidth="1" min="2" max="3" width="6.11"/>
    <col customWidth="1" min="4" max="5" width="6.89"/>
    <col customWidth="1" min="6" max="6" width="7.11"/>
    <col customWidth="1" min="7" max="7" width="7.67"/>
    <col customWidth="1" min="8" max="8" width="8.33"/>
    <col customWidth="1" min="9" max="9" width="5.89"/>
    <col customWidth="1" min="10" max="13" width="5.11"/>
    <col customWidth="1" hidden="1" min="14" max="14" width="3.89"/>
    <col customWidth="1" min="15" max="15" width="2.33"/>
    <col customWidth="1" min="16" max="16" width="20.11"/>
    <col customWidth="1" hidden="1" min="18" max="19" width="2.56"/>
    <col customWidth="1" min="20" max="20" width="3.22"/>
    <col hidden="1" min="30" max="30" width="11.22"/>
  </cols>
  <sheetData>
    <row r="1" ht="42.75" customHeight="1">
      <c r="A1" s="601" t="s">
        <v>587</v>
      </c>
      <c r="B1" s="602"/>
      <c r="C1" s="602"/>
      <c r="D1" s="603"/>
      <c r="E1" s="604" t="s">
        <v>588</v>
      </c>
      <c r="F1" s="602"/>
      <c r="G1" s="602"/>
      <c r="H1" s="605">
        <v>0.5</v>
      </c>
      <c r="I1" s="606"/>
      <c r="J1" s="607"/>
      <c r="K1" s="607"/>
      <c r="L1" s="607"/>
      <c r="M1" s="607"/>
      <c r="N1" s="607"/>
      <c r="O1" s="608" t="s">
        <v>589</v>
      </c>
      <c r="P1" s="609"/>
      <c r="Q1" s="608" t="s">
        <v>590</v>
      </c>
      <c r="R1" s="610"/>
      <c r="S1" s="610"/>
      <c r="T1" s="611" t="s">
        <v>591</v>
      </c>
      <c r="U1" s="609"/>
      <c r="V1" s="609"/>
      <c r="W1" s="609"/>
      <c r="X1" s="609"/>
      <c r="Y1" s="609"/>
      <c r="Z1" s="609"/>
      <c r="AA1" s="609"/>
      <c r="AB1" s="609"/>
      <c r="AC1" s="612"/>
      <c r="AD1" s="613"/>
      <c r="AE1" s="614"/>
      <c r="AF1" s="614"/>
      <c r="AG1" s="614"/>
      <c r="AH1" s="614"/>
    </row>
    <row r="2" ht="15.75" customHeight="1">
      <c r="A2" s="615" t="s">
        <v>592</v>
      </c>
      <c r="B2" s="616"/>
      <c r="C2" s="617" t="s">
        <v>593</v>
      </c>
      <c r="D2" s="618" t="s">
        <v>594</v>
      </c>
      <c r="E2" s="609"/>
      <c r="F2" s="607" t="str">
        <f>IFNA(VLOOKUP(D2,'Full TC Services List (UPDATE I'!$A:$V,2,FALSE),"")</f>
        <v>1★</v>
      </c>
      <c r="G2" s="607" t="str">
        <f>IFNA(VLOOKUP(D2,'Full TC Services List (UPDATE I'!$A:$V,3,FALSE),"")</f>
        <v>Friday</v>
      </c>
      <c r="H2" s="619">
        <f>IFNA(VLOOKUP(D2,'Full TC Services List (UPDATE I'!$A:$V,4,FALSE),"")</f>
        <v>0.5416666667</v>
      </c>
      <c r="I2" s="620"/>
      <c r="J2" s="621"/>
      <c r="K2" s="621"/>
      <c r="L2" s="621"/>
      <c r="M2" s="621"/>
      <c r="N2" s="621"/>
      <c r="O2" s="622" t="str">
        <f>D2</f>
        <v>Framtid</v>
      </c>
      <c r="R2" s="621"/>
      <c r="S2" s="621"/>
      <c r="T2" s="614"/>
      <c r="U2" s="623"/>
      <c r="V2" s="624" t="s">
        <v>595</v>
      </c>
      <c r="W2" s="624" t="s">
        <v>596</v>
      </c>
      <c r="X2" s="624" t="s">
        <v>595</v>
      </c>
      <c r="Y2" s="624" t="s">
        <v>597</v>
      </c>
      <c r="Z2" s="624" t="s">
        <v>595</v>
      </c>
      <c r="AA2" s="624" t="s">
        <v>596</v>
      </c>
      <c r="AB2" s="623"/>
      <c r="AC2" s="625"/>
      <c r="AD2" s="614"/>
      <c r="AE2" s="614"/>
      <c r="AF2" s="614"/>
      <c r="AG2" s="614"/>
      <c r="AH2" s="614"/>
    </row>
    <row r="3">
      <c r="A3" s="626" t="s">
        <v>598</v>
      </c>
      <c r="B3" s="627" t="str">
        <f>IF(COUNTIF(F2:F6,"3*")&gt;0,IF(COUNTIF(F2:F6,"2*")&gt;0,IF(COUNTIF(F2:F6,"1*")&gt;0,"Yes","Need 1*"),"Need 2*"),IF(COUNTIF(F2:F6,"2*")&gt;0,IF(COUNTIF(F2:F6,"1*")&gt;0,"Yes","Need 1*"),IF(COUNTIF(F2:F6,"1*")&gt;0,"Yes","Need 1*")))</f>
        <v>Yes</v>
      </c>
      <c r="C3" s="626" t="s">
        <v>599</v>
      </c>
      <c r="D3" s="628" t="s">
        <v>600</v>
      </c>
      <c r="F3" s="621" t="str">
        <f>IFNA(VLOOKUP(D3,'Full TC Services List (UPDATE I'!$A:$V,2,FALSE),"")</f>
        <v>1★</v>
      </c>
      <c r="G3" s="621" t="str">
        <f>IFNA(VLOOKUP(D3,'Full TC Services List (UPDATE I'!$A:$V,3,FALSE),"")</f>
        <v>Wednesday</v>
      </c>
      <c r="H3" s="629">
        <f>IFNA(VLOOKUP(D3,'Full TC Services List (UPDATE I'!$A:$V,4,FALSE),"")</f>
        <v>0.75</v>
      </c>
      <c r="I3" s="630"/>
      <c r="J3" s="621"/>
      <c r="K3" s="621"/>
      <c r="L3" s="621"/>
      <c r="M3" s="621"/>
      <c r="N3" s="621"/>
      <c r="O3" s="631"/>
      <c r="P3" s="632" t="str">
        <f>IFERROR(__xludf.DUMMYFUNCTION("IF(D2&lt;&gt;"""",FILTER('Full TC Services List (UPDATE I'!E:E,'Full TC Services List (UPDATE I'!A:A=D2),"""")"),"Improved 1★ Isogen")</f>
        <v>Improved 1★ Isogen</v>
      </c>
      <c r="Q3" s="633" t="str">
        <f>IFERROR(__xludf.DUMMYFUNCTION("IFERROR(FILTER('TC Connections'!2:5,'TC Connections'!1:1=D2),"""")"),"Innlasn")</f>
        <v>Innlasn</v>
      </c>
      <c r="R3" s="621" t="str">
        <f>IF(AND(D2&lt;&gt;"",SUM(S3:S9)=0),"X","")</f>
        <v/>
      </c>
      <c r="S3" s="634">
        <f t="shared" ref="S3:S9" si="1">IF(Q3&lt;&gt;"",COUNTIF($D$2:$E$6,Q3),0)</f>
        <v>0</v>
      </c>
      <c r="T3" s="614"/>
      <c r="U3" s="635" t="s">
        <v>601</v>
      </c>
      <c r="V3" s="636" t="s">
        <v>602</v>
      </c>
      <c r="W3" s="636" t="s">
        <v>603</v>
      </c>
      <c r="X3" s="636" t="s">
        <v>604</v>
      </c>
      <c r="Y3" s="636" t="s">
        <v>605</v>
      </c>
      <c r="Z3" s="636" t="s">
        <v>606</v>
      </c>
      <c r="AA3" s="636" t="s">
        <v>607</v>
      </c>
      <c r="AB3" s="637" t="s">
        <v>608</v>
      </c>
      <c r="AC3" s="625"/>
      <c r="AD3" s="638" t="s">
        <v>609</v>
      </c>
      <c r="AE3" s="614"/>
      <c r="AF3" s="614"/>
      <c r="AG3" s="614"/>
      <c r="AH3" s="614"/>
    </row>
    <row r="4">
      <c r="A4" s="626" t="s">
        <v>610</v>
      </c>
      <c r="B4" s="627" t="str">
        <f>IF(AND(COUNTIF(D2:D6,"")=1,COUNTIF(R3:R41,1)=4),"No" , IF(COUNTIF(D2:D6,"")=4,"Yes",IF(COUNTIF(R3:R41,"X")&gt;0,"No", "Yes")))</f>
        <v>No</v>
      </c>
      <c r="C4" s="626" t="s">
        <v>611</v>
      </c>
      <c r="D4" s="639" t="s">
        <v>612</v>
      </c>
      <c r="F4" s="621" t="str">
        <f>IFNA(VLOOKUP(D4,'Full TC Services List (UPDATE I'!$A:$V,2,FALSE),"")</f>
        <v>3★</v>
      </c>
      <c r="G4" s="621" t="str">
        <f>IFNA(VLOOKUP(D4,'Full TC Services List (UPDATE I'!$A:$V,3,FALSE),"")</f>
        <v>Saturday</v>
      </c>
      <c r="H4" s="629">
        <f>IFNA(VLOOKUP(D4,'Full TC Services List (UPDATE I'!$A:$V,4,FALSE),"")</f>
        <v>0.75</v>
      </c>
      <c r="I4" s="630"/>
      <c r="J4" s="621"/>
      <c r="K4" s="621"/>
      <c r="L4" s="621"/>
      <c r="M4" s="621"/>
      <c r="N4" s="621"/>
      <c r="O4" s="631"/>
      <c r="P4" s="640" t="str">
        <f>IFERROR(__xludf.DUMMYFUNCTION("""COMPUTED_VALUE"""),"Improved 2★ Isogen")</f>
        <v>Improved 2★ Isogen</v>
      </c>
      <c r="Q4" s="641" t="str">
        <f>IFERROR(__xludf.DUMMYFUNCTION("""COMPUTED_VALUE"""),"Hrojost")</f>
        <v>Hrojost</v>
      </c>
      <c r="R4" s="642">
        <f>SUM(S3:S9)</f>
        <v>1</v>
      </c>
      <c r="S4" s="634">
        <f t="shared" si="1"/>
        <v>0</v>
      </c>
      <c r="T4" s="643" t="s">
        <v>613</v>
      </c>
      <c r="U4" s="644">
        <f>H1</f>
        <v>0.5</v>
      </c>
      <c r="V4" s="645" t="s">
        <v>614</v>
      </c>
      <c r="W4" s="646" t="s">
        <v>615</v>
      </c>
      <c r="X4" s="645" t="s">
        <v>616</v>
      </c>
      <c r="Y4" s="646" t="s">
        <v>615</v>
      </c>
      <c r="Z4" s="645" t="s">
        <v>617</v>
      </c>
      <c r="AA4" s="646" t="s">
        <v>615</v>
      </c>
      <c r="AB4" s="646" t="s">
        <v>615</v>
      </c>
      <c r="AC4" s="625"/>
      <c r="AD4" s="647">
        <v>0.0</v>
      </c>
      <c r="AE4" s="614"/>
      <c r="AF4" s="614"/>
      <c r="AG4" s="614"/>
      <c r="AH4" s="614"/>
    </row>
    <row r="5">
      <c r="A5" s="626" t="s">
        <v>618</v>
      </c>
      <c r="B5" s="627">
        <f>SUM(N12:N38)</f>
        <v>7</v>
      </c>
      <c r="C5" s="626" t="s">
        <v>619</v>
      </c>
      <c r="D5" s="648" t="s">
        <v>620</v>
      </c>
      <c r="F5" s="621" t="str">
        <f>IFNA(VLOOKUP(D5,'Full TC Services List (UPDATE I'!$A:$V,2,FALSE),"")</f>
        <v>2★</v>
      </c>
      <c r="G5" s="621" t="str">
        <f>IFNA(VLOOKUP(D5,'Full TC Services List (UPDATE I'!$A:$V,3,FALSE),"")</f>
        <v>Monday</v>
      </c>
      <c r="H5" s="629">
        <f>IFNA(VLOOKUP(D5,'Full TC Services List (UPDATE I'!$A:$V,4,FALSE),"")</f>
        <v>0.75</v>
      </c>
      <c r="I5" s="630"/>
      <c r="J5" s="621"/>
      <c r="K5" s="621"/>
      <c r="L5" s="621"/>
      <c r="M5" s="621"/>
      <c r="N5" s="621"/>
      <c r="O5" s="631"/>
      <c r="P5" s="640" t="str">
        <f>IFERROR(__xludf.DUMMYFUNCTION("""COMPUTED_VALUE"""),"Quantum Particle")</f>
        <v>Quantum Particle</v>
      </c>
      <c r="Q5" s="641" t="str">
        <f>IFERROR(__xludf.DUMMYFUNCTION("""COMPUTED_VALUE"""),"Nujord")</f>
        <v>Nujord</v>
      </c>
      <c r="R5" s="621"/>
      <c r="S5" s="634">
        <f t="shared" si="1"/>
        <v>1</v>
      </c>
      <c r="T5" s="614"/>
      <c r="U5" s="649">
        <f t="shared" ref="U5:U13" si="2">U4+TIME(1,0,0)</f>
        <v>0.5416666667</v>
      </c>
      <c r="V5" s="645" t="s">
        <v>621</v>
      </c>
      <c r="W5" s="645" t="s">
        <v>622</v>
      </c>
      <c r="X5" s="645" t="s">
        <v>594</v>
      </c>
      <c r="Y5" s="646" t="s">
        <v>615</v>
      </c>
      <c r="Z5" s="645" t="s">
        <v>623</v>
      </c>
      <c r="AA5" s="645" t="s">
        <v>624</v>
      </c>
      <c r="AB5" s="646" t="s">
        <v>615</v>
      </c>
      <c r="AC5" s="625"/>
      <c r="AD5" s="650">
        <f t="shared" ref="AD5:AD27" si="3">AD4+TIME(1,0,0)</f>
        <v>0.04166666667</v>
      </c>
      <c r="AE5" s="614"/>
      <c r="AF5" s="614"/>
      <c r="AG5" s="614"/>
      <c r="AH5" s="614"/>
    </row>
    <row r="6">
      <c r="A6" s="626"/>
      <c r="B6" s="651"/>
      <c r="C6" s="652" t="s">
        <v>625</v>
      </c>
      <c r="D6" s="653" t="s">
        <v>626</v>
      </c>
      <c r="E6" s="654"/>
      <c r="F6" s="655" t="str">
        <f>IFNA(VLOOKUP(D6,'Full TC Services List (UPDATE I'!$A:$V,2,FALSE),"")</f>
        <v>2★</v>
      </c>
      <c r="G6" s="655" t="str">
        <f>IFNA(VLOOKUP(D6,'Full TC Services List (UPDATE I'!$A:$V,3,FALSE),"")</f>
        <v>Monday</v>
      </c>
      <c r="H6" s="656">
        <f>IFNA(VLOOKUP(D6,'Full TC Services List (UPDATE I'!$A:$V,4,FALSE),"")</f>
        <v>0.7916666667</v>
      </c>
      <c r="I6" s="657"/>
      <c r="J6" s="621"/>
      <c r="K6" s="621"/>
      <c r="L6" s="621"/>
      <c r="M6" s="621"/>
      <c r="N6" s="621"/>
      <c r="O6" s="631"/>
      <c r="P6" s="640" t="str">
        <f>IFERROR(__xludf.DUMMYFUNCTION("""COMPUTED_VALUE"""),"Research Efficiency Enhancer")</f>
        <v>Research Efficiency Enhancer</v>
      </c>
      <c r="Q6" s="641"/>
      <c r="R6" s="621"/>
      <c r="S6" s="634">
        <f t="shared" si="1"/>
        <v>0</v>
      </c>
      <c r="T6" s="614"/>
      <c r="U6" s="649">
        <f t="shared" si="2"/>
        <v>0.5833333333</v>
      </c>
      <c r="V6" s="645" t="s">
        <v>627</v>
      </c>
      <c r="W6" s="645" t="s">
        <v>628</v>
      </c>
      <c r="X6" s="645" t="s">
        <v>629</v>
      </c>
      <c r="Y6" s="646" t="s">
        <v>615</v>
      </c>
      <c r="Z6" s="645" t="s">
        <v>630</v>
      </c>
      <c r="AA6" s="645" t="s">
        <v>631</v>
      </c>
      <c r="AB6" s="646" t="s">
        <v>615</v>
      </c>
      <c r="AC6" s="625"/>
      <c r="AD6" s="650">
        <f t="shared" si="3"/>
        <v>0.08333333333</v>
      </c>
      <c r="AE6" s="614"/>
      <c r="AF6" s="614"/>
      <c r="AG6" s="614"/>
      <c r="AH6" s="614"/>
    </row>
    <row r="7">
      <c r="A7" s="626"/>
      <c r="B7" s="651"/>
      <c r="C7" s="651"/>
      <c r="D7" s="651"/>
      <c r="E7" s="651"/>
      <c r="F7" s="651"/>
      <c r="G7" s="651"/>
      <c r="H7" s="651"/>
      <c r="I7" s="651"/>
      <c r="J7" s="651"/>
      <c r="K7" s="651"/>
      <c r="L7" s="651"/>
      <c r="M7" s="651"/>
      <c r="N7" s="621"/>
      <c r="O7" s="631"/>
      <c r="P7" s="658" t="str">
        <f>IFERROR(__xludf.DUMMYFUNCTION("""COMPUTED_VALUE"""),"Sarco Forge")</f>
        <v>Sarco Forge</v>
      </c>
      <c r="Q7" s="641"/>
      <c r="R7" s="621"/>
      <c r="S7" s="634">
        <f t="shared" si="1"/>
        <v>0</v>
      </c>
      <c r="T7" s="614"/>
      <c r="U7" s="649">
        <f t="shared" si="2"/>
        <v>0.625</v>
      </c>
      <c r="V7" s="645" t="s">
        <v>632</v>
      </c>
      <c r="W7" s="645" t="s">
        <v>633</v>
      </c>
      <c r="X7" s="645" t="s">
        <v>634</v>
      </c>
      <c r="Y7" s="646" t="s">
        <v>615</v>
      </c>
      <c r="Z7" s="645" t="s">
        <v>635</v>
      </c>
      <c r="AA7" s="645" t="s">
        <v>636</v>
      </c>
      <c r="AB7" s="646" t="s">
        <v>615</v>
      </c>
      <c r="AC7" s="625"/>
      <c r="AD7" s="650">
        <f t="shared" si="3"/>
        <v>0.125</v>
      </c>
      <c r="AE7" s="614"/>
      <c r="AF7" s="614"/>
      <c r="AG7" s="614"/>
      <c r="AH7" s="614"/>
    </row>
    <row r="8">
      <c r="A8" s="659" t="s">
        <v>637</v>
      </c>
      <c r="B8" s="660"/>
      <c r="C8" s="661" t="s">
        <v>638</v>
      </c>
      <c r="D8" s="662"/>
      <c r="E8" s="662"/>
      <c r="F8" s="662"/>
      <c r="G8" s="662"/>
      <c r="H8" s="660"/>
      <c r="I8" s="661" t="s">
        <v>639</v>
      </c>
      <c r="J8" s="662"/>
      <c r="K8" s="662"/>
      <c r="L8" s="662"/>
      <c r="M8" s="660"/>
      <c r="N8" s="621"/>
      <c r="O8" s="631"/>
      <c r="P8" s="640"/>
      <c r="Q8" s="641"/>
      <c r="R8" s="621"/>
      <c r="S8" s="634">
        <f t="shared" si="1"/>
        <v>0</v>
      </c>
      <c r="T8" s="614"/>
      <c r="U8" s="649">
        <f t="shared" si="2"/>
        <v>0.6666666667</v>
      </c>
      <c r="V8" s="645" t="s">
        <v>640</v>
      </c>
      <c r="W8" s="645" t="s">
        <v>641</v>
      </c>
      <c r="X8" s="645" t="s">
        <v>642</v>
      </c>
      <c r="Y8" s="645" t="s">
        <v>643</v>
      </c>
      <c r="Z8" s="645" t="s">
        <v>644</v>
      </c>
      <c r="AA8" s="663" t="s">
        <v>645</v>
      </c>
      <c r="AB8" s="646" t="s">
        <v>615</v>
      </c>
      <c r="AC8" s="625"/>
      <c r="AD8" s="650">
        <f t="shared" si="3"/>
        <v>0.1666666667</v>
      </c>
      <c r="AE8" s="614"/>
      <c r="AF8" s="614"/>
      <c r="AG8" s="614"/>
      <c r="AH8" s="614"/>
    </row>
    <row r="9">
      <c r="A9" s="664" t="s">
        <v>646</v>
      </c>
      <c r="B9" s="627">
        <f>SUM(N12:N38)</f>
        <v>7</v>
      </c>
      <c r="C9" s="665" t="s">
        <v>647</v>
      </c>
      <c r="D9" s="666" t="s">
        <v>648</v>
      </c>
      <c r="E9" s="667" t="s">
        <v>649</v>
      </c>
      <c r="F9" s="668" t="s">
        <v>650</v>
      </c>
      <c r="G9" s="669" t="s">
        <v>651</v>
      </c>
      <c r="H9" s="670" t="s">
        <v>652</v>
      </c>
      <c r="I9" s="627" t="s">
        <v>653</v>
      </c>
      <c r="J9" s="627" t="s">
        <v>654</v>
      </c>
      <c r="K9" s="627" t="s">
        <v>655</v>
      </c>
      <c r="L9" s="669" t="s">
        <v>656</v>
      </c>
      <c r="M9" s="670" t="s">
        <v>657</v>
      </c>
      <c r="N9" s="621"/>
      <c r="O9" s="671"/>
      <c r="P9" s="672"/>
      <c r="Q9" s="673"/>
      <c r="R9" s="621"/>
      <c r="S9" s="634">
        <f t="shared" si="1"/>
        <v>0</v>
      </c>
      <c r="T9" s="614"/>
      <c r="U9" s="649">
        <f t="shared" si="2"/>
        <v>0.7083333333</v>
      </c>
      <c r="V9" s="645" t="s">
        <v>658</v>
      </c>
      <c r="W9" s="645" t="s">
        <v>659</v>
      </c>
      <c r="X9" s="645" t="s">
        <v>660</v>
      </c>
      <c r="Y9" s="645" t="s">
        <v>661</v>
      </c>
      <c r="Z9" s="645" t="s">
        <v>662</v>
      </c>
      <c r="AA9" s="645" t="s">
        <v>663</v>
      </c>
      <c r="AB9" s="646" t="s">
        <v>615</v>
      </c>
      <c r="AC9" s="625"/>
      <c r="AD9" s="650">
        <f t="shared" si="3"/>
        <v>0.2083333333</v>
      </c>
      <c r="AE9" s="614"/>
      <c r="AF9" s="614"/>
      <c r="AG9" s="614"/>
      <c r="AH9" s="614"/>
    </row>
    <row r="10" ht="15.75" customHeight="1">
      <c r="A10" s="674" t="s">
        <v>664</v>
      </c>
      <c r="B10" s="675" t="s">
        <v>665</v>
      </c>
      <c r="C10" s="676">
        <f t="shared" ref="C10:H10" si="4">SUMIF($B9:$B1021,TRUE,C9:C1021)*1000</f>
        <v>4025000</v>
      </c>
      <c r="D10" s="677">
        <f t="shared" si="4"/>
        <v>2740000</v>
      </c>
      <c r="E10" s="678">
        <f t="shared" si="4"/>
        <v>3300000</v>
      </c>
      <c r="F10" s="679">
        <f t="shared" si="4"/>
        <v>299000</v>
      </c>
      <c r="G10" s="680">
        <f t="shared" si="4"/>
        <v>269000</v>
      </c>
      <c r="H10" s="681">
        <f t="shared" si="4"/>
        <v>267000</v>
      </c>
      <c r="I10" s="682"/>
      <c r="J10" s="682"/>
      <c r="K10" s="682"/>
      <c r="L10" s="682"/>
      <c r="M10" s="683"/>
      <c r="N10" s="621"/>
      <c r="O10" s="622" t="str">
        <f>D3</f>
        <v>Nujord</v>
      </c>
      <c r="Q10" s="684"/>
      <c r="R10" s="685"/>
      <c r="S10" s="621"/>
      <c r="T10" s="614"/>
      <c r="U10" s="649">
        <f t="shared" si="2"/>
        <v>0.75</v>
      </c>
      <c r="V10" s="645" t="s">
        <v>600</v>
      </c>
      <c r="W10" s="645" t="s">
        <v>666</v>
      </c>
      <c r="X10" s="645" t="s">
        <v>667</v>
      </c>
      <c r="Y10" s="645" t="s">
        <v>612</v>
      </c>
      <c r="Z10" s="645" t="s">
        <v>668</v>
      </c>
      <c r="AA10" s="645" t="s">
        <v>620</v>
      </c>
      <c r="AB10" s="646" t="s">
        <v>615</v>
      </c>
      <c r="AC10" s="625"/>
      <c r="AD10" s="650">
        <f t="shared" si="3"/>
        <v>0.25</v>
      </c>
      <c r="AE10" s="614"/>
      <c r="AF10" s="614"/>
      <c r="AG10" s="614"/>
      <c r="AH10" s="614"/>
    </row>
    <row r="11">
      <c r="A11" s="686" t="str">
        <f>IFERROR(__xludf.DUMMYFUNCTION("UNIQUE(QUERY(P:P,""SELECT P WHERE P IS NOT NULL""))"),"Improved 1★ Isogen")</f>
        <v>Improved 1★ Isogen</v>
      </c>
      <c r="B11" s="687" t="b">
        <v>1</v>
      </c>
      <c r="C11" s="688">
        <f>IFNA(VLOOKUP(A11,'Full TC Services List (UPDATE I'!$E:$S,8,FALSE),"")</f>
        <v>200</v>
      </c>
      <c r="D11" s="689" t="str">
        <f>IFNA(VLOOKUP(A11,'Full TC Services List (UPDATE I'!$E:$S,9,FALSE),"")</f>
        <v/>
      </c>
      <c r="E11" s="689" t="str">
        <f>IFNA(VLOOKUP(A11,'Full TC Services List (UPDATE I'!$E:$S,10,FALSE),"")</f>
        <v/>
      </c>
      <c r="F11" s="690" t="str">
        <f>IFNA(VLOOKUP(A11,'Full TC Services List (UPDATE I'!$E:$S,11,FALSE),"")</f>
        <v/>
      </c>
      <c r="G11" s="689" t="str">
        <f>IFNA(VLOOKUP(A11,'Full TC Services List (UPDATE I'!$E:$S,12,FALSE),"")</f>
        <v/>
      </c>
      <c r="H11" s="691" t="str">
        <f>IFNA(VLOOKUP(A11,'Full TC Services List (UPDATE I'!$E:$S,13,FALSE),"")</f>
        <v/>
      </c>
      <c r="I11" s="692" t="str">
        <f>iFNA(VLOOKUP(A11,'Full TC Services List (UPDATE I'!$E:$S,3,FALSE),"")</f>
        <v/>
      </c>
      <c r="J11" s="692" t="str">
        <f>IFNA(VLOOKUP(A11,'Full TC Services List (UPDATE I'!$E:$S,4,FALSE),"")</f>
        <v/>
      </c>
      <c r="K11" s="692" t="str">
        <f>IFNA(VLOOKUP(A11,'Full TC Services List (UPDATE I'!$E:$S,5,FALSE),"")</f>
        <v/>
      </c>
      <c r="L11" s="692" t="str">
        <f>IFNA(VLOOKUP(A11,'Full TC Services List (UPDATE I'!$E:$S,6,FALSE),"")</f>
        <v/>
      </c>
      <c r="M11" s="693" t="str">
        <f>IFNA(VLOOKUP(A11,'Full TC Services List (UPDATE I'!$E:$S,7,FALSE),"")</f>
        <v/>
      </c>
      <c r="N11" s="621" t="s">
        <v>669</v>
      </c>
      <c r="O11" s="631"/>
      <c r="P11" s="694" t="str">
        <f>IFERROR(__xludf.DUMMYFUNCTION("IF(D3&lt;&gt;"""",FILTER('Full TC Services List (UPDATE I'!E:E,'Full TC Services List (UPDATE I'!A:A=D3),"""")"),"Cloaking Duration Enhancer")</f>
        <v>Cloaking Duration Enhancer</v>
      </c>
      <c r="Q11" s="695" t="str">
        <f>IFERROR(__xludf.DUMMYFUNCTION("IFERROR(FILTER('TC Connections'!2:5,'TC Connections'!1:1=D3),"""")"),"Framtid")</f>
        <v>Framtid</v>
      </c>
      <c r="R11" s="621" t="str">
        <f>IF(AND(D3&lt;&gt;"",SUM(S11:S17)=0),"X","")</f>
        <v/>
      </c>
      <c r="S11" s="634">
        <f t="shared" ref="S11:S17" si="5">IF(Q11&lt;&gt;"",COUNTIF($D$2:$E$6,Q11),0)</f>
        <v>1</v>
      </c>
      <c r="T11" s="614"/>
      <c r="U11" s="649">
        <f t="shared" si="2"/>
        <v>0.7916666667</v>
      </c>
      <c r="V11" s="645" t="s">
        <v>670</v>
      </c>
      <c r="W11" s="645" t="s">
        <v>671</v>
      </c>
      <c r="X11" s="645" t="s">
        <v>672</v>
      </c>
      <c r="Y11" s="645" t="s">
        <v>673</v>
      </c>
      <c r="Z11" s="645" t="s">
        <v>674</v>
      </c>
      <c r="AA11" s="645" t="s">
        <v>626</v>
      </c>
      <c r="AB11" s="646" t="s">
        <v>615</v>
      </c>
      <c r="AC11" s="625"/>
      <c r="AD11" s="650">
        <f t="shared" si="3"/>
        <v>0.2916666667</v>
      </c>
      <c r="AE11" s="614"/>
      <c r="AF11" s="614"/>
      <c r="AG11" s="614"/>
      <c r="AH11" s="614"/>
    </row>
    <row r="12">
      <c r="A12" s="696" t="str">
        <f>IFERROR(__xludf.DUMMYFUNCTION("""COMPUTED_VALUE"""),"Improved 2★ Isogen")</f>
        <v>Improved 2★ Isogen</v>
      </c>
      <c r="B12" s="687" t="b">
        <v>1</v>
      </c>
      <c r="C12" s="688">
        <f>IFNA(VLOOKUP(A12,'Full TC Services List (UPDATE I'!$E:$S,8,FALSE),"")</f>
        <v>200</v>
      </c>
      <c r="D12" s="689" t="str">
        <f>IFNA(VLOOKUP(A12,'Full TC Services List (UPDATE I'!$E:$S,9,FALSE),"")</f>
        <v/>
      </c>
      <c r="E12" s="689" t="str">
        <f>IFNA(VLOOKUP(A12,'Full TC Services List (UPDATE I'!$E:$S,10,FALSE),"")</f>
        <v/>
      </c>
      <c r="F12" s="690" t="str">
        <f>IFNA(VLOOKUP(A12,'Full TC Services List (UPDATE I'!$E:$S,11,FALSE),"")</f>
        <v/>
      </c>
      <c r="G12" s="689" t="str">
        <f>IFNA(VLOOKUP(A12,'Full TC Services List (UPDATE I'!$E:$S,12,FALSE),"")</f>
        <v/>
      </c>
      <c r="H12" s="691" t="str">
        <f>IFNA(VLOOKUP(A12,'Full TC Services List (UPDATE I'!$E:$S,13,FALSE),"")</f>
        <v/>
      </c>
      <c r="I12" s="692" t="str">
        <f>iFNA(VLOOKUP(A12,'Full TC Services List (UPDATE I'!$E:$S,3,FALSE),"")</f>
        <v/>
      </c>
      <c r="J12" s="692" t="str">
        <f>IFNA(VLOOKUP(A12,'Full TC Services List (UPDATE I'!$E:$S,4,FALSE),"")</f>
        <v/>
      </c>
      <c r="K12" s="692" t="str">
        <f>IFNA(VLOOKUP(A12,'Full TC Services List (UPDATE I'!$E:$S,5,FALSE),"")</f>
        <v/>
      </c>
      <c r="L12" s="692" t="str">
        <f>IFNA(VLOOKUP(A12,'Full TC Services List (UPDATE I'!$E:$S,6,FALSE),"")</f>
        <v/>
      </c>
      <c r="M12" s="693" t="str">
        <f>IFNA(VLOOKUP(A12,'Full TC Services List (UPDATE I'!$E:$S,7,FALSE),"")</f>
        <v/>
      </c>
      <c r="N12" s="634">
        <f t="shared" ref="N12:N38" si="6">IF(ISBLANK(A11),"",COUNTIF(P:P,A11)-1)</f>
        <v>1</v>
      </c>
      <c r="O12" s="631"/>
      <c r="P12" s="697" t="str">
        <f>IFERROR(__xludf.DUMMYFUNCTION("""COMPUTED_VALUE"""),"Dodge Enhancer")</f>
        <v>Dodge Enhancer</v>
      </c>
      <c r="Q12" s="698" t="str">
        <f>IFERROR(__xludf.DUMMYFUNCTION("""COMPUTED_VALUE"""),"Hrojost")</f>
        <v>Hrojost</v>
      </c>
      <c r="R12" s="642">
        <f>SUM(S11:S17)</f>
        <v>2</v>
      </c>
      <c r="S12" s="634">
        <f t="shared" si="5"/>
        <v>0</v>
      </c>
      <c r="T12" s="614"/>
      <c r="U12" s="649">
        <f t="shared" si="2"/>
        <v>0.8333333333</v>
      </c>
      <c r="V12" s="645" t="s">
        <v>675</v>
      </c>
      <c r="W12" s="645" t="s">
        <v>676</v>
      </c>
      <c r="X12" s="645" t="s">
        <v>677</v>
      </c>
      <c r="Y12" s="645" t="s">
        <v>678</v>
      </c>
      <c r="Z12" s="645" t="s">
        <v>679</v>
      </c>
      <c r="AA12" s="645" t="s">
        <v>680</v>
      </c>
      <c r="AB12" s="646" t="s">
        <v>615</v>
      </c>
      <c r="AC12" s="625"/>
      <c r="AD12" s="650">
        <f t="shared" si="3"/>
        <v>0.3333333333</v>
      </c>
      <c r="AE12" s="614"/>
      <c r="AF12" s="614"/>
      <c r="AG12" s="614"/>
      <c r="AH12" s="614"/>
    </row>
    <row r="13">
      <c r="A13" s="696" t="str">
        <f>IFERROR(__xludf.DUMMYFUNCTION("""COMPUTED_VALUE"""),"Quantum Particle")</f>
        <v>Quantum Particle</v>
      </c>
      <c r="B13" s="687" t="b">
        <v>1</v>
      </c>
      <c r="C13" s="688">
        <f>IFNA(VLOOKUP(A13,'Full TC Services List (UPDATE I'!$E:$S,8,FALSE),"")</f>
        <v>100</v>
      </c>
      <c r="D13" s="689" t="str">
        <f>IFNA(VLOOKUP(A13,'Full TC Services List (UPDATE I'!$E:$S,9,FALSE),"")</f>
        <v/>
      </c>
      <c r="E13" s="689" t="str">
        <f>IFNA(VLOOKUP(A13,'Full TC Services List (UPDATE I'!$E:$S,10,FALSE),"")</f>
        <v/>
      </c>
      <c r="F13" s="690" t="str">
        <f>IFNA(VLOOKUP(A13,'Full TC Services List (UPDATE I'!$E:$S,11,FALSE),"")</f>
        <v/>
      </c>
      <c r="G13" s="689" t="str">
        <f>IFNA(VLOOKUP(A13,'Full TC Services List (UPDATE I'!$E:$S,12,FALSE),"")</f>
        <v/>
      </c>
      <c r="H13" s="691" t="str">
        <f>IFNA(VLOOKUP(A13,'Full TC Services List (UPDATE I'!$E:$S,13,FALSE),"")</f>
        <v/>
      </c>
      <c r="I13" s="692" t="str">
        <f>iFNA(VLOOKUP(A13,'Full TC Services List (UPDATE I'!$E:$S,3,FALSE),"")</f>
        <v/>
      </c>
      <c r="J13" s="692" t="str">
        <f>IFNA(VLOOKUP(A13,'Full TC Services List (UPDATE I'!$E:$S,4,FALSE),"")</f>
        <v/>
      </c>
      <c r="K13" s="692" t="str">
        <f>IFNA(VLOOKUP(A13,'Full TC Services List (UPDATE I'!$E:$S,5,FALSE),"")</f>
        <v/>
      </c>
      <c r="L13" s="692" t="str">
        <f>IFNA(VLOOKUP(A13,'Full TC Services List (UPDATE I'!$E:$S,6,FALSE),"")</f>
        <v/>
      </c>
      <c r="M13" s="693" t="str">
        <f>IFNA(VLOOKUP(A13,'Full TC Services List (UPDATE I'!$E:$S,7,FALSE),"")</f>
        <v/>
      </c>
      <c r="N13" s="621">
        <f t="shared" si="6"/>
        <v>1</v>
      </c>
      <c r="O13" s="631"/>
      <c r="P13" s="699" t="str">
        <f>IFERROR(__xludf.DUMMYFUNCTION("""COMPUTED_VALUE"""),"Improved 1★ Isogen")</f>
        <v>Improved 1★ Isogen</v>
      </c>
      <c r="Q13" s="698" t="str">
        <f>IFERROR(__xludf.DUMMYFUNCTION("""COMPUTED_VALUE"""),"Duportas")</f>
        <v>Duportas</v>
      </c>
      <c r="R13" s="621"/>
      <c r="S13" s="634">
        <f t="shared" si="5"/>
        <v>1</v>
      </c>
      <c r="T13" s="614"/>
      <c r="U13" s="649">
        <f t="shared" si="2"/>
        <v>0.875</v>
      </c>
      <c r="V13" s="645" t="s">
        <v>681</v>
      </c>
      <c r="W13" s="645" t="s">
        <v>682</v>
      </c>
      <c r="X13" s="645" t="s">
        <v>683</v>
      </c>
      <c r="Y13" s="645" t="s">
        <v>684</v>
      </c>
      <c r="Z13" s="645" t="s">
        <v>685</v>
      </c>
      <c r="AA13" s="645" t="s">
        <v>686</v>
      </c>
      <c r="AB13" s="646" t="s">
        <v>615</v>
      </c>
      <c r="AC13" s="625"/>
      <c r="AD13" s="650">
        <f t="shared" si="3"/>
        <v>0.375</v>
      </c>
      <c r="AE13" s="614"/>
      <c r="AF13" s="614"/>
      <c r="AG13" s="614"/>
      <c r="AH13" s="614"/>
    </row>
    <row r="14">
      <c r="A14" s="696" t="str">
        <f>IFERROR(__xludf.DUMMYFUNCTION("""COMPUTED_VALUE"""),"Research Efficiency Enhancer")</f>
        <v>Research Efficiency Enhancer</v>
      </c>
      <c r="B14" s="687" t="b">
        <v>1</v>
      </c>
      <c r="C14" s="688">
        <f>IFNA(VLOOKUP(A14,'Full TC Services List (UPDATE I'!$E:$S,8,FALSE),"")</f>
        <v>975</v>
      </c>
      <c r="D14" s="689" t="str">
        <f>IFNA(VLOOKUP(A14,'Full TC Services List (UPDATE I'!$E:$S,9,FALSE),"")</f>
        <v/>
      </c>
      <c r="E14" s="689" t="str">
        <f>IFNA(VLOOKUP(A14,'Full TC Services List (UPDATE I'!$E:$S,10,FALSE),"")</f>
        <v/>
      </c>
      <c r="F14" s="690" t="str">
        <f>IFNA(VLOOKUP(A14,'Full TC Services List (UPDATE I'!$E:$S,11,FALSE),"")</f>
        <v/>
      </c>
      <c r="G14" s="689" t="str">
        <f>IFNA(VLOOKUP(A14,'Full TC Services List (UPDATE I'!$E:$S,12,FALSE),"")</f>
        <v/>
      </c>
      <c r="H14" s="691" t="str">
        <f>IFNA(VLOOKUP(A14,'Full TC Services List (UPDATE I'!$E:$S,13,FALSE),"")</f>
        <v/>
      </c>
      <c r="I14" s="692">
        <f>iFNA(VLOOKUP(A14,'Full TC Services List (UPDATE I'!$E:$S,3,FALSE),"")</f>
        <v>0.4</v>
      </c>
      <c r="J14" s="692" t="str">
        <f>IFNA(VLOOKUP(A14,'Full TC Services List (UPDATE I'!$E:$S,4,FALSE),"")</f>
        <v/>
      </c>
      <c r="K14" s="692" t="str">
        <f>IFNA(VLOOKUP(A14,'Full TC Services List (UPDATE I'!$E:$S,5,FALSE),"")</f>
        <v/>
      </c>
      <c r="L14" s="692" t="str">
        <f>IFNA(VLOOKUP(A14,'Full TC Services List (UPDATE I'!$E:$S,6,FALSE),"")</f>
        <v/>
      </c>
      <c r="M14" s="693" t="str">
        <f>IFNA(VLOOKUP(A14,'Full TC Services List (UPDATE I'!$E:$S,7,FALSE),"")</f>
        <v/>
      </c>
      <c r="N14" s="621">
        <f t="shared" si="6"/>
        <v>0</v>
      </c>
      <c r="O14" s="631"/>
      <c r="P14" s="699" t="str">
        <f>IFERROR(__xludf.DUMMYFUNCTION("""COMPUTED_VALUE"""),"Improved 2★ Isogen")</f>
        <v>Improved 2★ Isogen</v>
      </c>
      <c r="Q14" s="698"/>
      <c r="R14" s="621"/>
      <c r="S14" s="634">
        <f t="shared" si="5"/>
        <v>0</v>
      </c>
      <c r="T14" s="700" t="s">
        <v>687</v>
      </c>
      <c r="AC14" s="701"/>
      <c r="AD14" s="650">
        <f t="shared" si="3"/>
        <v>0.4166666667</v>
      </c>
      <c r="AE14" s="614"/>
      <c r="AF14" s="614"/>
      <c r="AG14" s="614"/>
      <c r="AH14" s="614"/>
    </row>
    <row r="15">
      <c r="A15" s="696" t="str">
        <f>IFERROR(__xludf.DUMMYFUNCTION("""COMPUTED_VALUE"""),"Sarco Forge")</f>
        <v>Sarco Forge</v>
      </c>
      <c r="B15" s="687" t="b">
        <v>1</v>
      </c>
      <c r="C15" s="688">
        <f>IFNA(VLOOKUP(A15,'Full TC Services List (UPDATE I'!$E:$S,8,FALSE),"")</f>
        <v>500</v>
      </c>
      <c r="D15" s="689" t="str">
        <f>IFNA(VLOOKUP(A15,'Full TC Services List (UPDATE I'!$E:$S,9,FALSE),"")</f>
        <v/>
      </c>
      <c r="E15" s="689" t="str">
        <f>IFNA(VLOOKUP(A15,'Full TC Services List (UPDATE I'!$E:$S,10,FALSE),"")</f>
        <v/>
      </c>
      <c r="F15" s="690" t="str">
        <f>IFNA(VLOOKUP(A15,'Full TC Services List (UPDATE I'!$E:$S,11,FALSE),"")</f>
        <v/>
      </c>
      <c r="G15" s="689" t="str">
        <f>IFNA(VLOOKUP(A15,'Full TC Services List (UPDATE I'!$E:$S,12,FALSE),"")</f>
        <v/>
      </c>
      <c r="H15" s="691" t="str">
        <f>IFNA(VLOOKUP(A15,'Full TC Services List (UPDATE I'!$E:$S,13,FALSE),"")</f>
        <v/>
      </c>
      <c r="I15" s="692" t="str">
        <f>iFNA(VLOOKUP(A15,'Full TC Services List (UPDATE I'!$E:$S,3,FALSE),"")</f>
        <v/>
      </c>
      <c r="J15" s="692" t="str">
        <f>IFNA(VLOOKUP(A15,'Full TC Services List (UPDATE I'!$E:$S,4,FALSE),"")</f>
        <v/>
      </c>
      <c r="K15" s="692" t="str">
        <f>IFNA(VLOOKUP(A15,'Full TC Services List (UPDATE I'!$E:$S,5,FALSE),"")</f>
        <v/>
      </c>
      <c r="L15" s="692" t="str">
        <f>IFNA(VLOOKUP(A15,'Full TC Services List (UPDATE I'!$E:$S,6,FALSE),"")</f>
        <v/>
      </c>
      <c r="M15" s="693" t="str">
        <f>IFNA(VLOOKUP(A15,'Full TC Services List (UPDATE I'!$E:$S,7,FALSE),"")</f>
        <v/>
      </c>
      <c r="N15" s="621">
        <f t="shared" si="6"/>
        <v>0</v>
      </c>
      <c r="O15" s="631"/>
      <c r="P15" s="699" t="str">
        <f>IFERROR(__xludf.DUMMYFUNCTION("""COMPUTED_VALUE"""),"Phantom Particle")</f>
        <v>Phantom Particle</v>
      </c>
      <c r="Q15" s="698"/>
      <c r="R15" s="621"/>
      <c r="S15" s="634">
        <f t="shared" si="5"/>
        <v>0</v>
      </c>
      <c r="AC15" s="701"/>
      <c r="AD15" s="650">
        <f t="shared" si="3"/>
        <v>0.4583333333</v>
      </c>
      <c r="AE15" s="614"/>
      <c r="AF15" s="614"/>
      <c r="AG15" s="614"/>
      <c r="AH15" s="614"/>
    </row>
    <row r="16">
      <c r="A16" s="696" t="str">
        <f>IFERROR(__xludf.DUMMYFUNCTION("""COMPUTED_VALUE"""),"Cloaking Duration Enhancer")</f>
        <v>Cloaking Duration Enhancer</v>
      </c>
      <c r="B16" s="687" t="b">
        <v>1</v>
      </c>
      <c r="C16" s="688">
        <f>IFNA(VLOOKUP(A16,'Full TC Services List (UPDATE I'!$E:$S,8,FALSE),"")</f>
        <v>975</v>
      </c>
      <c r="D16" s="689" t="str">
        <f>IFNA(VLOOKUP(A16,'Full TC Services List (UPDATE I'!$E:$S,9,FALSE),"")</f>
        <v/>
      </c>
      <c r="E16" s="689" t="str">
        <f>IFNA(VLOOKUP(A16,'Full TC Services List (UPDATE I'!$E:$S,10,FALSE),"")</f>
        <v/>
      </c>
      <c r="F16" s="690" t="str">
        <f>IFNA(VLOOKUP(A16,'Full TC Services List (UPDATE I'!$E:$S,11,FALSE),"")</f>
        <v/>
      </c>
      <c r="G16" s="689" t="str">
        <f>IFNA(VLOOKUP(A16,'Full TC Services List (UPDATE I'!$E:$S,12,FALSE),"")</f>
        <v/>
      </c>
      <c r="H16" s="691" t="str">
        <f>IFNA(VLOOKUP(A16,'Full TC Services List (UPDATE I'!$E:$S,13,FALSE),"")</f>
        <v/>
      </c>
      <c r="I16" s="692" t="str">
        <f>iFNA(VLOOKUP(A16,'Full TC Services List (UPDATE I'!$E:$S,3,FALSE),"")</f>
        <v/>
      </c>
      <c r="J16" s="692">
        <f>IFNA(VLOOKUP(A16,'Full TC Services List (UPDATE I'!$E:$S,4,FALSE),"")</f>
        <v>0.075</v>
      </c>
      <c r="K16" s="692">
        <f>IFNA(VLOOKUP(A16,'Full TC Services List (UPDATE I'!$E:$S,5,FALSE),"")</f>
        <v>0.1</v>
      </c>
      <c r="L16" s="692">
        <f>IFNA(VLOOKUP(A16,'Full TC Services List (UPDATE I'!$E:$S,6,FALSE),"")</f>
        <v>0.15</v>
      </c>
      <c r="M16" s="693" t="str">
        <f>IFNA(VLOOKUP(A16,'Full TC Services List (UPDATE I'!$E:$S,7,FALSE),"")</f>
        <v/>
      </c>
      <c r="N16" s="621">
        <f t="shared" si="6"/>
        <v>1</v>
      </c>
      <c r="O16" s="631"/>
      <c r="P16" s="699" t="str">
        <f>IFERROR(__xludf.DUMMYFUNCTION("""COMPUTED_VALUE"""),"Sarco Forge")</f>
        <v>Sarco Forge</v>
      </c>
      <c r="Q16" s="698"/>
      <c r="R16" s="621"/>
      <c r="S16" s="634">
        <f t="shared" si="5"/>
        <v>0</v>
      </c>
      <c r="T16" s="702"/>
      <c r="U16" s="702"/>
      <c r="V16" s="702"/>
      <c r="W16" s="702"/>
      <c r="X16" s="702"/>
      <c r="Y16" s="702"/>
      <c r="Z16" s="702"/>
      <c r="AA16" s="702"/>
      <c r="AB16" s="702"/>
      <c r="AC16" s="703"/>
      <c r="AD16" s="650">
        <f t="shared" si="3"/>
        <v>0.5</v>
      </c>
      <c r="AE16" s="614"/>
      <c r="AF16" s="614"/>
      <c r="AG16" s="614"/>
      <c r="AH16" s="614"/>
    </row>
    <row r="17">
      <c r="A17" s="696" t="str">
        <f>IFERROR(__xludf.DUMMYFUNCTION("""COMPUTED_VALUE"""),"Dodge Enhancer")</f>
        <v>Dodge Enhancer</v>
      </c>
      <c r="B17" s="687" t="b">
        <v>1</v>
      </c>
      <c r="C17" s="688">
        <f>IFNA(VLOOKUP(A17,'Full TC Services List (UPDATE I'!$E:$S,8,FALSE),"")</f>
        <v>975</v>
      </c>
      <c r="D17" s="689" t="str">
        <f>IFNA(VLOOKUP(A17,'Full TC Services List (UPDATE I'!$E:$S,9,FALSE),"")</f>
        <v/>
      </c>
      <c r="E17" s="689" t="str">
        <f>IFNA(VLOOKUP(A17,'Full TC Services List (UPDATE I'!$E:$S,10,FALSE),"")</f>
        <v/>
      </c>
      <c r="F17" s="690" t="str">
        <f>IFNA(VLOOKUP(A17,'Full TC Services List (UPDATE I'!$E:$S,11,FALSE),"")</f>
        <v/>
      </c>
      <c r="G17" s="689" t="str">
        <f>IFNA(VLOOKUP(A17,'Full TC Services List (UPDATE I'!$E:$S,12,FALSE),"")</f>
        <v/>
      </c>
      <c r="H17" s="691" t="str">
        <f>IFNA(VLOOKUP(A17,'Full TC Services List (UPDATE I'!$E:$S,13,FALSE),"")</f>
        <v/>
      </c>
      <c r="I17" s="692">
        <f>iFNA(VLOOKUP(A17,'Full TC Services List (UPDATE I'!$E:$S,3,FALSE),"")</f>
        <v>0.4</v>
      </c>
      <c r="J17" s="692" t="str">
        <f>IFNA(VLOOKUP(A17,'Full TC Services List (UPDATE I'!$E:$S,4,FALSE),"")</f>
        <v/>
      </c>
      <c r="K17" s="692" t="str">
        <f>IFNA(VLOOKUP(A17,'Full TC Services List (UPDATE I'!$E:$S,5,FALSE),"")</f>
        <v/>
      </c>
      <c r="L17" s="692" t="str">
        <f>IFNA(VLOOKUP(A17,'Full TC Services List (UPDATE I'!$E:$S,6,FALSE),"")</f>
        <v/>
      </c>
      <c r="M17" s="693" t="str">
        <f>IFNA(VLOOKUP(A17,'Full TC Services List (UPDATE I'!$E:$S,7,FALSE),"")</f>
        <v/>
      </c>
      <c r="N17" s="621">
        <f t="shared" si="6"/>
        <v>0</v>
      </c>
      <c r="O17" s="631"/>
      <c r="P17" s="704"/>
      <c r="Q17" s="705"/>
      <c r="R17" s="621"/>
      <c r="S17" s="634">
        <f t="shared" si="5"/>
        <v>0</v>
      </c>
      <c r="T17" s="621"/>
      <c r="U17" s="621"/>
      <c r="V17" s="621"/>
      <c r="W17" s="621"/>
      <c r="X17" s="621"/>
      <c r="Y17" s="621"/>
      <c r="Z17" s="621"/>
      <c r="AA17" s="621"/>
      <c r="AB17" s="621"/>
      <c r="AC17" s="703"/>
      <c r="AD17" s="650">
        <f t="shared" si="3"/>
        <v>0.5416666667</v>
      </c>
      <c r="AE17" s="614"/>
      <c r="AF17" s="614"/>
      <c r="AG17" s="614"/>
      <c r="AH17" s="614"/>
    </row>
    <row r="18" ht="15.75" customHeight="1">
      <c r="A18" s="696" t="str">
        <f>IFERROR(__xludf.DUMMYFUNCTION("""COMPUTED_VALUE"""),"Phantom Particle")</f>
        <v>Phantom Particle</v>
      </c>
      <c r="B18" s="687" t="b">
        <v>1</v>
      </c>
      <c r="C18" s="688">
        <f>IFNA(VLOOKUP(A18,'Full TC Services List (UPDATE I'!$E:$S,8,FALSE),"")</f>
        <v>100</v>
      </c>
      <c r="D18" s="689" t="str">
        <f>IFNA(VLOOKUP(A18,'Full TC Services List (UPDATE I'!$E:$S,9,FALSE),"")</f>
        <v/>
      </c>
      <c r="E18" s="689" t="str">
        <f>IFNA(VLOOKUP(A18,'Full TC Services List (UPDATE I'!$E:$S,10,FALSE),"")</f>
        <v/>
      </c>
      <c r="F18" s="690" t="str">
        <f>IFNA(VLOOKUP(A18,'Full TC Services List (UPDATE I'!$E:$S,11,FALSE),"")</f>
        <v/>
      </c>
      <c r="G18" s="689" t="str">
        <f>IFNA(VLOOKUP(A18,'Full TC Services List (UPDATE I'!$E:$S,12,FALSE),"")</f>
        <v/>
      </c>
      <c r="H18" s="691" t="str">
        <f>IFNA(VLOOKUP(A18,'Full TC Services List (UPDATE I'!$E:$S,13,FALSE),"")</f>
        <v/>
      </c>
      <c r="I18" s="692" t="str">
        <f>iFNA(VLOOKUP(A18,'Full TC Services List (UPDATE I'!$E:$S,3,FALSE),"")</f>
        <v/>
      </c>
      <c r="J18" s="692" t="str">
        <f>IFNA(VLOOKUP(A18,'Full TC Services List (UPDATE I'!$E:$S,4,FALSE),"")</f>
        <v/>
      </c>
      <c r="K18" s="692" t="str">
        <f>IFNA(VLOOKUP(A18,'Full TC Services List (UPDATE I'!$E:$S,5,FALSE),"")</f>
        <v/>
      </c>
      <c r="L18" s="692" t="str">
        <f>IFNA(VLOOKUP(A18,'Full TC Services List (UPDATE I'!$E:$S,6,FALSE),"")</f>
        <v/>
      </c>
      <c r="M18" s="693" t="str">
        <f>IFNA(VLOOKUP(A18,'Full TC Services List (UPDATE I'!$E:$S,7,FALSE),"")</f>
        <v/>
      </c>
      <c r="N18" s="621">
        <f t="shared" si="6"/>
        <v>0</v>
      </c>
      <c r="O18" s="622" t="str">
        <f>D4</f>
        <v>Nyrheimur</v>
      </c>
      <c r="Q18" s="684"/>
      <c r="R18" s="621"/>
      <c r="S18" s="621"/>
      <c r="T18" s="621"/>
      <c r="U18" s="621"/>
      <c r="V18" s="621"/>
      <c r="W18" s="621"/>
      <c r="X18" s="621"/>
      <c r="Y18" s="621"/>
      <c r="Z18" s="621"/>
      <c r="AA18" s="621"/>
      <c r="AB18" s="621"/>
      <c r="AC18" s="703"/>
      <c r="AD18" s="650">
        <f t="shared" si="3"/>
        <v>0.5833333333</v>
      </c>
      <c r="AE18" s="614"/>
      <c r="AF18" s="614"/>
      <c r="AG18" s="614"/>
      <c r="AH18" s="614"/>
    </row>
    <row r="19">
      <c r="A19" s="696" t="str">
        <f>IFERROR(__xludf.DUMMYFUNCTION("""COMPUTED_VALUE"""),"Advanced Repair Enhancer")</f>
        <v>Advanced Repair Enhancer</v>
      </c>
      <c r="B19" s="687" t="b">
        <v>1</v>
      </c>
      <c r="C19" s="688" t="str">
        <f>IFNA(VLOOKUP(A19,'Full TC Services List (UPDATE I'!$E:$S,8,FALSE),"")</f>
        <v/>
      </c>
      <c r="D19" s="689" t="str">
        <f>IFNA(VLOOKUP(A19,'Full TC Services List (UPDATE I'!$E:$S,9,FALSE),"")</f>
        <v/>
      </c>
      <c r="E19" s="689">
        <f>IFNA(VLOOKUP(A19,'Full TC Services List (UPDATE I'!$E:$S,10,FALSE),"")</f>
        <v>1750</v>
      </c>
      <c r="F19" s="690">
        <f>IFNA(VLOOKUP(A19,'Full TC Services List (UPDATE I'!$E:$S,11,FALSE),"")</f>
        <v>140</v>
      </c>
      <c r="G19" s="689">
        <f>IFNA(VLOOKUP(A19,'Full TC Services List (UPDATE I'!$E:$S,12,FALSE),"")</f>
        <v>140</v>
      </c>
      <c r="H19" s="691">
        <f>IFNA(VLOOKUP(A19,'Full TC Services List (UPDATE I'!$E:$S,13,FALSE),"")</f>
        <v>150</v>
      </c>
      <c r="I19" s="692">
        <f>iFNA(VLOOKUP(A19,'Full TC Services List (UPDATE I'!$E:$S,3,FALSE),"")</f>
        <v>0.75</v>
      </c>
      <c r="J19" s="692">
        <f>IFNA(VLOOKUP(A19,'Full TC Services List (UPDATE I'!$E:$S,4,FALSE),"")</f>
        <v>1</v>
      </c>
      <c r="K19" s="692">
        <f>IFNA(VLOOKUP(A19,'Full TC Services List (UPDATE I'!$E:$S,5,FALSE),"")</f>
        <v>2</v>
      </c>
      <c r="L19" s="692">
        <f>IFNA(VLOOKUP(A19,'Full TC Services List (UPDATE I'!$E:$S,6,FALSE),"")</f>
        <v>3</v>
      </c>
      <c r="M19" s="693">
        <f>IFNA(VLOOKUP(A19,'Full TC Services List (UPDATE I'!$E:$S,7,FALSE),"")</f>
        <v>4</v>
      </c>
      <c r="N19" s="621">
        <f t="shared" si="6"/>
        <v>0</v>
      </c>
      <c r="O19" s="631"/>
      <c r="P19" s="706" t="str">
        <f>IFERROR(__xludf.DUMMYFUNCTION("IF(D4&lt;&gt;"""",FILTER('Full TC Services List (UPDATE I'!E:E,'Full TC Services List (UPDATE I'!A:A=D4),"""")"),"Advanced Repair Enhancer")</f>
        <v>Advanced Repair Enhancer</v>
      </c>
      <c r="Q19" s="707" t="str">
        <f>IFERROR(__xludf.DUMMYFUNCTION("IFERROR(FILTER('TC Connections'!2:5,'TC Connections'!1:1=D4),"""")"),"Vantar")</f>
        <v>Vantar</v>
      </c>
      <c r="R19" s="621" t="str">
        <f>IF(AND(D4&lt;&gt;"",SUM(S19:S25)=0),"X","")</f>
        <v>X</v>
      </c>
      <c r="S19" s="634">
        <f t="shared" ref="S19:S25" si="7">IF(Q19&lt;&gt;"",COUNTIF($D$2:$E$6,Q19),0)</f>
        <v>0</v>
      </c>
      <c r="T19" s="621"/>
      <c r="U19" s="621"/>
      <c r="V19" s="621"/>
      <c r="W19" s="621"/>
      <c r="X19" s="621"/>
      <c r="Y19" s="621"/>
      <c r="Z19" s="621"/>
      <c r="AA19" s="621"/>
      <c r="AB19" s="621"/>
      <c r="AC19" s="703"/>
      <c r="AD19" s="650">
        <f t="shared" si="3"/>
        <v>0.625</v>
      </c>
      <c r="AE19" s="614"/>
      <c r="AF19" s="614"/>
      <c r="AG19" s="614"/>
      <c r="AH19" s="614"/>
    </row>
    <row r="20">
      <c r="A20" s="696" t="str">
        <f>IFERROR(__xludf.DUMMYFUNCTION("""COMPUTED_VALUE"""),"Repair Enhancer")</f>
        <v>Repair Enhancer</v>
      </c>
      <c r="B20" s="687" t="b">
        <v>1</v>
      </c>
      <c r="C20" s="688" t="str">
        <f>IFNA(VLOOKUP(A20,'Full TC Services List (UPDATE I'!$E:$S,8,FALSE),"")</f>
        <v/>
      </c>
      <c r="D20" s="689" t="str">
        <f>IFNA(VLOOKUP(A20,'Full TC Services List (UPDATE I'!$E:$S,9,FALSE),"")</f>
        <v/>
      </c>
      <c r="E20" s="689">
        <f>IFNA(VLOOKUP(A20,'Full TC Services List (UPDATE I'!$E:$S,10,FALSE),"")</f>
        <v>850</v>
      </c>
      <c r="F20" s="690">
        <f>IFNA(VLOOKUP(A20,'Full TC Services List (UPDATE I'!$E:$S,11,FALSE),"")</f>
        <v>45</v>
      </c>
      <c r="G20" s="689">
        <f>IFNA(VLOOKUP(A20,'Full TC Services List (UPDATE I'!$E:$S,12,FALSE),"")</f>
        <v>45</v>
      </c>
      <c r="H20" s="691">
        <f>IFNA(VLOOKUP(A20,'Full TC Services List (UPDATE I'!$E:$S,13,FALSE),"")</f>
        <v>55</v>
      </c>
      <c r="I20" s="692">
        <f>iFNA(VLOOKUP(A20,'Full TC Services List (UPDATE I'!$E:$S,3,FALSE),"")</f>
        <v>0.75</v>
      </c>
      <c r="J20" s="692" t="str">
        <f>IFNA(VLOOKUP(A20,'Full TC Services List (UPDATE I'!$E:$S,4,FALSE),"")</f>
        <v/>
      </c>
      <c r="K20" s="692" t="str">
        <f>IFNA(VLOOKUP(A20,'Full TC Services List (UPDATE I'!$E:$S,5,FALSE),"")</f>
        <v/>
      </c>
      <c r="L20" s="692" t="str">
        <f>IFNA(VLOOKUP(A20,'Full TC Services List (UPDATE I'!$E:$S,6,FALSE),"")</f>
        <v/>
      </c>
      <c r="M20" s="693" t="str">
        <f>IFNA(VLOOKUP(A20,'Full TC Services List (UPDATE I'!$E:$S,7,FALSE),"")</f>
        <v/>
      </c>
      <c r="N20" s="621">
        <f t="shared" si="6"/>
        <v>0</v>
      </c>
      <c r="O20" s="631"/>
      <c r="P20" s="708" t="str">
        <f>IFERROR(__xludf.DUMMYFUNCTION("""COMPUTED_VALUE"""),"Repair Enhancer")</f>
        <v>Repair Enhancer</v>
      </c>
      <c r="Q20" s="709" t="str">
        <f>IFERROR(__xludf.DUMMYFUNCTION("""COMPUTED_VALUE"""),"Eldur")</f>
        <v>Eldur</v>
      </c>
      <c r="R20" s="642">
        <f>SUM(S19:S25)</f>
        <v>0</v>
      </c>
      <c r="S20" s="634">
        <f t="shared" si="7"/>
        <v>0</v>
      </c>
      <c r="T20" s="621"/>
      <c r="U20" s="621"/>
      <c r="V20" s="621"/>
      <c r="W20" s="621"/>
      <c r="X20" s="621"/>
      <c r="Y20" s="621"/>
      <c r="Z20" s="621"/>
      <c r="AA20" s="621"/>
      <c r="AB20" s="621"/>
      <c r="AC20" s="703"/>
      <c r="AD20" s="650">
        <f t="shared" si="3"/>
        <v>0.6666666667</v>
      </c>
      <c r="AE20" s="614"/>
      <c r="AF20" s="614"/>
      <c r="AG20" s="614"/>
      <c r="AH20" s="614"/>
    </row>
    <row r="21">
      <c r="A21" s="696" t="str">
        <f>IFERROR(__xludf.DUMMYFUNCTION("""COMPUTED_VALUE"""),"Monaveen Construction Yard")</f>
        <v>Monaveen Construction Yard</v>
      </c>
      <c r="B21" s="687" t="b">
        <v>1</v>
      </c>
      <c r="C21" s="688" t="str">
        <f>IFNA(VLOOKUP(A21,'Full TC Services List (UPDATE I'!$E:$S,8,FALSE),"")</f>
        <v/>
      </c>
      <c r="D21" s="689" t="str">
        <f>IFNA(VLOOKUP(A21,'Full TC Services List (UPDATE I'!$E:$S,9,FALSE),"")</f>
        <v/>
      </c>
      <c r="E21" s="689">
        <f>IFNA(VLOOKUP(A21,'Full TC Services List (UPDATE I'!$E:$S,10,FALSE),"")</f>
        <v>200</v>
      </c>
      <c r="F21" s="690">
        <f>IFNA(VLOOKUP(A21,'Full TC Services List (UPDATE I'!$E:$S,11,FALSE),"")</f>
        <v>7</v>
      </c>
      <c r="G21" s="689">
        <f>IFNA(VLOOKUP(A21,'Full TC Services List (UPDATE I'!$E:$S,12,FALSE),"")</f>
        <v>7</v>
      </c>
      <c r="H21" s="691">
        <f>IFNA(VLOOKUP(A21,'Full TC Services List (UPDATE I'!$E:$S,13,FALSE),"")</f>
        <v>21</v>
      </c>
      <c r="I21" s="692" t="str">
        <f>iFNA(VLOOKUP(A21,'Full TC Services List (UPDATE I'!$E:$S,3,FALSE),"")</f>
        <v/>
      </c>
      <c r="J21" s="692" t="str">
        <f>IFNA(VLOOKUP(A21,'Full TC Services List (UPDATE I'!$E:$S,4,FALSE),"")</f>
        <v/>
      </c>
      <c r="K21" s="692" t="str">
        <f>IFNA(VLOOKUP(A21,'Full TC Services List (UPDATE I'!$E:$S,5,FALSE),"")</f>
        <v/>
      </c>
      <c r="L21" s="692" t="str">
        <f>IFNA(VLOOKUP(A21,'Full TC Services List (UPDATE I'!$E:$S,6,FALSE),"")</f>
        <v/>
      </c>
      <c r="M21" s="693" t="str">
        <f>IFNA(VLOOKUP(A21,'Full TC Services List (UPDATE I'!$E:$S,7,FALSE),"")</f>
        <v/>
      </c>
      <c r="N21" s="621">
        <f t="shared" si="6"/>
        <v>0</v>
      </c>
      <c r="O21" s="631"/>
      <c r="P21" s="708" t="str">
        <f>IFERROR(__xludf.DUMMYFUNCTION("""COMPUTED_VALUE"""),"Monaveen Construction Yard")</f>
        <v>Monaveen Construction Yard</v>
      </c>
      <c r="Q21" s="709" t="str">
        <f>IFERROR(__xludf.DUMMYFUNCTION("""COMPUTED_VALUE"""),"Hrojost")</f>
        <v>Hrojost</v>
      </c>
      <c r="R21" s="621"/>
      <c r="S21" s="634">
        <f t="shared" si="7"/>
        <v>0</v>
      </c>
      <c r="T21" s="621"/>
      <c r="U21" s="621"/>
      <c r="V21" s="621"/>
      <c r="W21" s="621"/>
      <c r="X21" s="621"/>
      <c r="Y21" s="621"/>
      <c r="Z21" s="621"/>
      <c r="AA21" s="621"/>
      <c r="AB21" s="621"/>
      <c r="AC21" s="703"/>
      <c r="AD21" s="650">
        <f t="shared" si="3"/>
        <v>0.7083333333</v>
      </c>
      <c r="AE21" s="614"/>
      <c r="AF21" s="614"/>
      <c r="AG21" s="614"/>
      <c r="AH21" s="614"/>
    </row>
    <row r="22">
      <c r="A22" s="696" t="str">
        <f>IFERROR(__xludf.DUMMYFUNCTION("""COMPUTED_VALUE"""),"ISS Jellyfish Constructor")</f>
        <v>ISS Jellyfish Constructor</v>
      </c>
      <c r="B22" s="687" t="b">
        <v>1</v>
      </c>
      <c r="C22" s="688" t="str">
        <f>IFNA(VLOOKUP(A22,'Full TC Services List (UPDATE I'!$E:$S,8,FALSE),"")</f>
        <v/>
      </c>
      <c r="D22" s="689" t="str">
        <f>IFNA(VLOOKUP(A22,'Full TC Services List (UPDATE I'!$E:$S,9,FALSE),"")</f>
        <v/>
      </c>
      <c r="E22" s="689">
        <f>IFNA(VLOOKUP(A22,'Full TC Services List (UPDATE I'!$E:$S,10,FALSE),"")</f>
        <v>200</v>
      </c>
      <c r="F22" s="690">
        <f>IFNA(VLOOKUP(A22,'Full TC Services List (UPDATE I'!$E:$S,11,FALSE),"")</f>
        <v>7</v>
      </c>
      <c r="G22" s="689">
        <f>IFNA(VLOOKUP(A22,'Full TC Services List (UPDATE I'!$E:$S,12,FALSE),"")</f>
        <v>7</v>
      </c>
      <c r="H22" s="691">
        <f>IFNA(VLOOKUP(A22,'Full TC Services List (UPDATE I'!$E:$S,13,FALSE),"")</f>
        <v>21</v>
      </c>
      <c r="I22" s="692" t="str">
        <f>iFNA(VLOOKUP(A22,'Full TC Services List (UPDATE I'!$E:$S,3,FALSE),"")</f>
        <v/>
      </c>
      <c r="J22" s="692" t="str">
        <f>IFNA(VLOOKUP(A22,'Full TC Services List (UPDATE I'!$E:$S,4,FALSE),"")</f>
        <v/>
      </c>
      <c r="K22" s="692" t="str">
        <f>IFNA(VLOOKUP(A22,'Full TC Services List (UPDATE I'!$E:$S,5,FALSE),"")</f>
        <v/>
      </c>
      <c r="L22" s="692" t="str">
        <f>IFNA(VLOOKUP(A22,'Full TC Services List (UPDATE I'!$E:$S,6,FALSE),"")</f>
        <v/>
      </c>
      <c r="M22" s="693" t="str">
        <f>IFNA(VLOOKUP(A22,'Full TC Services List (UPDATE I'!$E:$S,7,FALSE),"")</f>
        <v/>
      </c>
      <c r="N22" s="621">
        <f t="shared" si="6"/>
        <v>2</v>
      </c>
      <c r="O22" s="631"/>
      <c r="P22" s="710" t="str">
        <f>IFERROR(__xludf.DUMMYFUNCTION("""COMPUTED_VALUE"""),"ISS Jellyfish Constructor")</f>
        <v>ISS Jellyfish Constructor</v>
      </c>
      <c r="Q22" s="709"/>
      <c r="R22" s="621"/>
      <c r="S22" s="634">
        <f t="shared" si="7"/>
        <v>0</v>
      </c>
      <c r="T22" s="621"/>
      <c r="U22" s="621"/>
      <c r="V22" s="621"/>
      <c r="W22" s="621"/>
      <c r="X22" s="621"/>
      <c r="Y22" s="621"/>
      <c r="Z22" s="621"/>
      <c r="AA22" s="621"/>
      <c r="AB22" s="621"/>
      <c r="AC22" s="703"/>
      <c r="AD22" s="650">
        <f t="shared" si="3"/>
        <v>0.75</v>
      </c>
      <c r="AE22" s="614"/>
      <c r="AF22" s="614"/>
      <c r="AG22" s="614"/>
      <c r="AH22" s="614"/>
    </row>
    <row r="23">
      <c r="A23" s="696" t="str">
        <f>IFERROR(__xludf.DUMMYFUNCTION("""COMPUTED_VALUE"""),"Metreon Particle")</f>
        <v>Metreon Particle</v>
      </c>
      <c r="B23" s="687" t="b">
        <v>0</v>
      </c>
      <c r="C23" s="688" t="str">
        <f>IFNA(VLOOKUP(A23,'Full TC Services List (UPDATE I'!$E:$S,8,FALSE),"")</f>
        <v/>
      </c>
      <c r="D23" s="689" t="str">
        <f>IFNA(VLOOKUP(A23,'Full TC Services List (UPDATE I'!$E:$S,9,FALSE),"")</f>
        <v/>
      </c>
      <c r="E23" s="689">
        <f>IFNA(VLOOKUP(A23,'Full TC Services List (UPDATE I'!$E:$S,10,FALSE),"")</f>
        <v>300</v>
      </c>
      <c r="F23" s="690">
        <f>IFNA(VLOOKUP(A23,'Full TC Services List (UPDATE I'!$E:$S,11,FALSE),"")</f>
        <v>15</v>
      </c>
      <c r="G23" s="689">
        <f>IFNA(VLOOKUP(A23,'Full TC Services List (UPDATE I'!$E:$S,12,FALSE),"")</f>
        <v>15</v>
      </c>
      <c r="H23" s="691">
        <f>IFNA(VLOOKUP(A23,'Full TC Services List (UPDATE I'!$E:$S,13,FALSE),"")</f>
        <v>20</v>
      </c>
      <c r="I23" s="692" t="str">
        <f>iFNA(VLOOKUP(A23,'Full TC Services List (UPDATE I'!$E:$S,3,FALSE),"")</f>
        <v/>
      </c>
      <c r="J23" s="692" t="str">
        <f>IFNA(VLOOKUP(A23,'Full TC Services List (UPDATE I'!$E:$S,4,FALSE),"")</f>
        <v/>
      </c>
      <c r="K23" s="692" t="str">
        <f>IFNA(VLOOKUP(A23,'Full TC Services List (UPDATE I'!$E:$S,5,FALSE),"")</f>
        <v/>
      </c>
      <c r="L23" s="692" t="str">
        <f>IFNA(VLOOKUP(A23,'Full TC Services List (UPDATE I'!$E:$S,6,FALSE),"")</f>
        <v/>
      </c>
      <c r="M23" s="693" t="str">
        <f>IFNA(VLOOKUP(A23,'Full TC Services List (UPDATE I'!$E:$S,7,FALSE),"")</f>
        <v/>
      </c>
      <c r="N23" s="621">
        <f t="shared" si="6"/>
        <v>0</v>
      </c>
      <c r="O23" s="631"/>
      <c r="P23" s="708" t="str">
        <f>IFERROR(__xludf.DUMMYFUNCTION("""COMPUTED_VALUE"""),"Metreon Particle")</f>
        <v>Metreon Particle</v>
      </c>
      <c r="Q23" s="709"/>
      <c r="R23" s="621"/>
      <c r="S23" s="634">
        <f t="shared" si="7"/>
        <v>0</v>
      </c>
      <c r="T23" s="621"/>
      <c r="U23" s="621"/>
      <c r="V23" s="621"/>
      <c r="W23" s="621"/>
      <c r="X23" s="621"/>
      <c r="Y23" s="621"/>
      <c r="Z23" s="621"/>
      <c r="AA23" s="621"/>
      <c r="AB23" s="621"/>
      <c r="AC23" s="703"/>
      <c r="AD23" s="650">
        <f t="shared" si="3"/>
        <v>0.7916666667</v>
      </c>
      <c r="AE23" s="614"/>
      <c r="AF23" s="614"/>
      <c r="AG23" s="614"/>
      <c r="AH23" s="614"/>
    </row>
    <row r="24">
      <c r="A24" s="696" t="str">
        <f>IFERROR(__xludf.DUMMYFUNCTION("""COMPUTED_VALUE"""),"Chronometric Particle Generator")</f>
        <v>Chronometric Particle Generator</v>
      </c>
      <c r="B24" s="687" t="b">
        <v>1</v>
      </c>
      <c r="C24" s="688" t="str">
        <f>IFNA(VLOOKUP(A24,'Full TC Services List (UPDATE I'!$E:$S,8,FALSE),"")</f>
        <v/>
      </c>
      <c r="D24" s="689" t="str">
        <f>IFNA(VLOOKUP(A24,'Full TC Services List (UPDATE I'!$E:$S,9,FALSE),"")</f>
        <v/>
      </c>
      <c r="E24" s="689">
        <f>IFNA(VLOOKUP(A24,'Full TC Services List (UPDATE I'!$E:$S,10,FALSE),"")</f>
        <v>300</v>
      </c>
      <c r="F24" s="690">
        <f>IFNA(VLOOKUP(A24,'Full TC Services List (UPDATE I'!$E:$S,11,FALSE),"")</f>
        <v>15</v>
      </c>
      <c r="G24" s="689">
        <f>IFNA(VLOOKUP(A24,'Full TC Services List (UPDATE I'!$E:$S,12,FALSE),"")</f>
        <v>15</v>
      </c>
      <c r="H24" s="691">
        <f>IFNA(VLOOKUP(A24,'Full TC Services List (UPDATE I'!$E:$S,13,FALSE),"")</f>
        <v>20</v>
      </c>
      <c r="I24" s="692" t="str">
        <f>iFNA(VLOOKUP(A24,'Full TC Services List (UPDATE I'!$E:$S,3,FALSE),"")</f>
        <v/>
      </c>
      <c r="J24" s="692" t="str">
        <f>IFNA(VLOOKUP(A24,'Full TC Services List (UPDATE I'!$E:$S,4,FALSE),"")</f>
        <v/>
      </c>
      <c r="K24" s="692" t="str">
        <f>IFNA(VLOOKUP(A24,'Full TC Services List (UPDATE I'!$E:$S,5,FALSE),"")</f>
        <v/>
      </c>
      <c r="L24" s="692" t="str">
        <f>IFNA(VLOOKUP(A24,'Full TC Services List (UPDATE I'!$E:$S,6,FALSE),"")</f>
        <v/>
      </c>
      <c r="M24" s="693" t="str">
        <f>IFNA(VLOOKUP(A24,'Full TC Services List (UPDATE I'!$E:$S,7,FALSE),"")</f>
        <v/>
      </c>
      <c r="N24" s="621">
        <f t="shared" si="6"/>
        <v>0</v>
      </c>
      <c r="O24" s="631"/>
      <c r="P24" s="708" t="str">
        <f>IFERROR(__xludf.DUMMYFUNCTION("""COMPUTED_VALUE"""),"Chronometric Particle Generator")</f>
        <v>Chronometric Particle Generator</v>
      </c>
      <c r="Q24" s="709"/>
      <c r="R24" s="621"/>
      <c r="S24" s="634">
        <f t="shared" si="7"/>
        <v>0</v>
      </c>
      <c r="T24" s="621"/>
      <c r="U24" s="621"/>
      <c r="V24" s="621"/>
      <c r="W24" s="621"/>
      <c r="X24" s="621"/>
      <c r="Y24" s="621"/>
      <c r="Z24" s="621"/>
      <c r="AA24" s="621"/>
      <c r="AB24" s="621"/>
      <c r="AC24" s="703"/>
      <c r="AD24" s="650">
        <f t="shared" si="3"/>
        <v>0.8333333333</v>
      </c>
      <c r="AE24" s="614"/>
      <c r="AF24" s="614"/>
      <c r="AG24" s="614"/>
      <c r="AH24" s="614"/>
    </row>
    <row r="25">
      <c r="A25" s="696" t="str">
        <f>IFERROR(__xludf.DUMMYFUNCTION("""COMPUTED_VALUE"""),"Advanced Phantom Particle")</f>
        <v>Advanced Phantom Particle</v>
      </c>
      <c r="B25" s="687" t="b">
        <v>1</v>
      </c>
      <c r="C25" s="688" t="str">
        <f>IFNA(VLOOKUP(A25,'Full TC Services List (UPDATE I'!$E:$S,8,FALSE),"")</f>
        <v/>
      </c>
      <c r="D25" s="689">
        <f>IFNA(VLOOKUP(A25,'Full TC Services List (UPDATE I'!$E:$S,9,FALSE),"")</f>
        <v>200</v>
      </c>
      <c r="E25" s="689" t="str">
        <f>IFNA(VLOOKUP(A25,'Full TC Services List (UPDATE I'!$E:$S,10,FALSE),"")</f>
        <v/>
      </c>
      <c r="F25" s="690" t="str">
        <f>IFNA(VLOOKUP(A25,'Full TC Services List (UPDATE I'!$E:$S,11,FALSE),"")</f>
        <v/>
      </c>
      <c r="G25" s="689">
        <f>IFNA(VLOOKUP(A25,'Full TC Services List (UPDATE I'!$E:$S,12,FALSE),"")</f>
        <v>10</v>
      </c>
      <c r="H25" s="691" t="str">
        <f>IFNA(VLOOKUP(A25,'Full TC Services List (UPDATE I'!$E:$S,13,FALSE),"")</f>
        <v/>
      </c>
      <c r="I25" s="692" t="str">
        <f>iFNA(VLOOKUP(A25,'Full TC Services List (UPDATE I'!$E:$S,3,FALSE),"")</f>
        <v/>
      </c>
      <c r="J25" s="692" t="str">
        <f>IFNA(VLOOKUP(A25,'Full TC Services List (UPDATE I'!$E:$S,4,FALSE),"")</f>
        <v/>
      </c>
      <c r="K25" s="692" t="str">
        <f>IFNA(VLOOKUP(A25,'Full TC Services List (UPDATE I'!$E:$S,5,FALSE),"")</f>
        <v/>
      </c>
      <c r="L25" s="692" t="str">
        <f>IFNA(VLOOKUP(A25,'Full TC Services List (UPDATE I'!$E:$S,6,FALSE),"")</f>
        <v/>
      </c>
      <c r="M25" s="693" t="str">
        <f>IFNA(VLOOKUP(A25,'Full TC Services List (UPDATE I'!$E:$S,7,FALSE),"")</f>
        <v/>
      </c>
      <c r="N25" s="621">
        <f t="shared" si="6"/>
        <v>0</v>
      </c>
      <c r="O25" s="631"/>
      <c r="P25" s="711"/>
      <c r="Q25" s="712"/>
      <c r="R25" s="621"/>
      <c r="S25" s="634">
        <f t="shared" si="7"/>
        <v>0</v>
      </c>
      <c r="T25" s="621"/>
      <c r="U25" s="621"/>
      <c r="V25" s="621"/>
      <c r="W25" s="621"/>
      <c r="X25" s="621"/>
      <c r="Y25" s="621"/>
      <c r="Z25" s="621"/>
      <c r="AA25" s="621"/>
      <c r="AB25" s="621"/>
      <c r="AC25" s="703"/>
      <c r="AD25" s="650">
        <f t="shared" si="3"/>
        <v>0.875</v>
      </c>
      <c r="AE25" s="614"/>
      <c r="AF25" s="614"/>
      <c r="AG25" s="614"/>
      <c r="AH25" s="614"/>
    </row>
    <row r="26" ht="15.75" customHeight="1">
      <c r="A26" s="696" t="str">
        <f>IFERROR(__xludf.DUMMYFUNCTION("""COMPUTED_VALUE"""),"Defense Enhancer")</f>
        <v>Defense Enhancer</v>
      </c>
      <c r="B26" s="687" t="b">
        <v>0</v>
      </c>
      <c r="C26" s="688" t="str">
        <f>IFNA(VLOOKUP(A26,'Full TC Services List (UPDATE I'!$E:$S,8,FALSE),"")</f>
        <v/>
      </c>
      <c r="D26" s="689">
        <f>IFNA(VLOOKUP(A26,'Full TC Services List (UPDATE I'!$E:$S,9,FALSE),"")</f>
        <v>780</v>
      </c>
      <c r="E26" s="689" t="str">
        <f>IFNA(VLOOKUP(A26,'Full TC Services List (UPDATE I'!$E:$S,10,FALSE),"")</f>
        <v/>
      </c>
      <c r="F26" s="690" t="str">
        <f>IFNA(VLOOKUP(A26,'Full TC Services List (UPDATE I'!$E:$S,11,FALSE),"")</f>
        <v/>
      </c>
      <c r="G26" s="689">
        <f>IFNA(VLOOKUP(A26,'Full TC Services List (UPDATE I'!$E:$S,12,FALSE),"")</f>
        <v>40</v>
      </c>
      <c r="H26" s="691" t="str">
        <f>IFNA(VLOOKUP(A26,'Full TC Services List (UPDATE I'!$E:$S,13,FALSE),"")</f>
        <v/>
      </c>
      <c r="I26" s="692">
        <f>iFNA(VLOOKUP(A26,'Full TC Services List (UPDATE I'!$E:$S,3,FALSE),"")</f>
        <v>0.8</v>
      </c>
      <c r="J26" s="692" t="str">
        <f>IFNA(VLOOKUP(A26,'Full TC Services List (UPDATE I'!$E:$S,4,FALSE),"")</f>
        <v/>
      </c>
      <c r="K26" s="692" t="str">
        <f>IFNA(VLOOKUP(A26,'Full TC Services List (UPDATE I'!$E:$S,5,FALSE),"")</f>
        <v/>
      </c>
      <c r="L26" s="692" t="str">
        <f>IFNA(VLOOKUP(A26,'Full TC Services List (UPDATE I'!$E:$S,6,FALSE),"")</f>
        <v/>
      </c>
      <c r="M26" s="693" t="str">
        <f>IFNA(VLOOKUP(A26,'Full TC Services List (UPDATE I'!$E:$S,7,FALSE),"")</f>
        <v/>
      </c>
      <c r="N26" s="621">
        <f t="shared" si="6"/>
        <v>1</v>
      </c>
      <c r="O26" s="622" t="str">
        <f>D5</f>
        <v>Bimasa</v>
      </c>
      <c r="Q26" s="684"/>
      <c r="R26" s="621"/>
      <c r="S26" s="621"/>
      <c r="T26" s="621"/>
      <c r="U26" s="621"/>
      <c r="V26" s="621"/>
      <c r="W26" s="621"/>
      <c r="X26" s="621"/>
      <c r="Y26" s="621"/>
      <c r="Z26" s="621"/>
      <c r="AA26" s="621"/>
      <c r="AB26" s="621"/>
      <c r="AC26" s="703"/>
      <c r="AD26" s="650">
        <f t="shared" si="3"/>
        <v>0.9166666667</v>
      </c>
      <c r="AE26" s="614"/>
      <c r="AF26" s="614"/>
      <c r="AG26" s="614"/>
      <c r="AH26" s="614"/>
    </row>
    <row r="27">
      <c r="A27" s="696" t="str">
        <f>IFERROR(__xludf.DUMMYFUNCTION("""COMPUTED_VALUE"""),"Improved 3★ Isogen")</f>
        <v>Improved 3★ Isogen</v>
      </c>
      <c r="B27" s="687" t="b">
        <v>1</v>
      </c>
      <c r="C27" s="688" t="str">
        <f>IFNA(VLOOKUP(A27,'Full TC Services List (UPDATE I'!$E:$S,8,FALSE),"")</f>
        <v/>
      </c>
      <c r="D27" s="689">
        <f>IFNA(VLOOKUP(A27,'Full TC Services List (UPDATE I'!$E:$S,9,FALSE),"")</f>
        <v>200</v>
      </c>
      <c r="E27" s="689" t="str">
        <f>IFNA(VLOOKUP(A27,'Full TC Services List (UPDATE I'!$E:$S,10,FALSE),"")</f>
        <v/>
      </c>
      <c r="F27" s="690">
        <f>IFNA(VLOOKUP(A27,'Full TC Services List (UPDATE I'!$E:$S,11,FALSE),"")</f>
        <v>5</v>
      </c>
      <c r="G27" s="689">
        <f>IFNA(VLOOKUP(A27,'Full TC Services List (UPDATE I'!$E:$S,12,FALSE),"")</f>
        <v>5</v>
      </c>
      <c r="H27" s="691" t="str">
        <f>IFNA(VLOOKUP(A27,'Full TC Services List (UPDATE I'!$E:$S,13,FALSE),"")</f>
        <v/>
      </c>
      <c r="I27" s="692" t="str">
        <f>iFNA(VLOOKUP(A27,'Full TC Services List (UPDATE I'!$E:$S,3,FALSE),"")</f>
        <v/>
      </c>
      <c r="J27" s="692" t="str">
        <f>IFNA(VLOOKUP(A27,'Full TC Services List (UPDATE I'!$E:$S,4,FALSE),"")</f>
        <v/>
      </c>
      <c r="K27" s="692" t="str">
        <f>IFNA(VLOOKUP(A27,'Full TC Services List (UPDATE I'!$E:$S,5,FALSE),"")</f>
        <v/>
      </c>
      <c r="L27" s="692" t="str">
        <f>IFNA(VLOOKUP(A27,'Full TC Services List (UPDATE I'!$E:$S,6,FALSE),"")</f>
        <v/>
      </c>
      <c r="M27" s="693" t="str">
        <f>IFNA(VLOOKUP(A27,'Full TC Services List (UPDATE I'!$E:$S,7,FALSE),"")</f>
        <v/>
      </c>
      <c r="N27" s="621">
        <f t="shared" si="6"/>
        <v>0</v>
      </c>
      <c r="O27" s="631"/>
      <c r="P27" s="713" t="str">
        <f>IFERROR(__xludf.DUMMYFUNCTION("IF(D5&lt;&gt;"""",FILTER('Full TC Services List (UPDATE I'!E:E,'Full TC Services List (UPDATE I'!A:A=D5),"""")"),"Advanced Phantom Particle")</f>
        <v>Advanced Phantom Particle</v>
      </c>
      <c r="Q27" s="714" t="str">
        <f>IFERROR(__xludf.DUMMYFUNCTION("IFERROR(FILTER('TC Connections'!2:5,'TC Connections'!1:1=D5),"""")"),"Brellan")</f>
        <v>Brellan</v>
      </c>
      <c r="R27" s="621" t="str">
        <f>IF(AND(D5&lt;&gt;"",SUM(S27:S33)=0),"X","")</f>
        <v>X</v>
      </c>
      <c r="S27" s="634">
        <f t="shared" ref="S27:S33" si="8">IF(Q27&lt;&gt;"",COUNTIF($D$2:$E$6,Q27),0)</f>
        <v>0</v>
      </c>
      <c r="T27" s="621"/>
      <c r="U27" s="621"/>
      <c r="V27" s="621"/>
      <c r="W27" s="621"/>
      <c r="X27" s="621"/>
      <c r="Y27" s="621"/>
      <c r="Z27" s="621"/>
      <c r="AA27" s="621"/>
      <c r="AB27" s="621"/>
      <c r="AC27" s="703"/>
      <c r="AD27" s="650">
        <f t="shared" si="3"/>
        <v>0.9583333333</v>
      </c>
      <c r="AE27" s="614"/>
      <c r="AF27" s="614"/>
      <c r="AG27" s="614"/>
      <c r="AH27" s="614"/>
    </row>
    <row r="28">
      <c r="A28" s="696" t="str">
        <f>IFERROR(__xludf.DUMMYFUNCTION("""COMPUTED_VALUE"""),"Voyager Construction Yard")</f>
        <v>Voyager Construction Yard</v>
      </c>
      <c r="B28" s="687" t="b">
        <v>0</v>
      </c>
      <c r="C28" s="688" t="str">
        <f>IFNA(VLOOKUP(A28,'Full TC Services List (UPDATE I'!$E:$S,8,FALSE),"")</f>
        <v/>
      </c>
      <c r="D28" s="689" t="str">
        <f>IFNA(VLOOKUP(A28,'Full TC Services List (UPDATE I'!$E:$S,9,FALSE),"")</f>
        <v/>
      </c>
      <c r="E28" s="689">
        <f>IFNA(VLOOKUP(A28,'Full TC Services List (UPDATE I'!$E:$S,10,FALSE),"")</f>
        <v>200</v>
      </c>
      <c r="F28" s="690">
        <f>IFNA(VLOOKUP(A28,'Full TC Services List (UPDATE I'!$E:$S,11,FALSE),"")</f>
        <v>7</v>
      </c>
      <c r="G28" s="689">
        <f>IFNA(VLOOKUP(A28,'Full TC Services List (UPDATE I'!$E:$S,12,FALSE),"")</f>
        <v>7</v>
      </c>
      <c r="H28" s="691">
        <f>IFNA(VLOOKUP(A28,'Full TC Services List (UPDATE I'!$E:$S,13,FALSE),"")</f>
        <v>21</v>
      </c>
      <c r="I28" s="692" t="str">
        <f>iFNA(VLOOKUP(A28,'Full TC Services List (UPDATE I'!$E:$S,3,FALSE),"")</f>
        <v/>
      </c>
      <c r="J28" s="692" t="str">
        <f>IFNA(VLOOKUP(A28,'Full TC Services List (UPDATE I'!$E:$S,4,FALSE),"")</f>
        <v/>
      </c>
      <c r="K28" s="692" t="str">
        <f>IFNA(VLOOKUP(A28,'Full TC Services List (UPDATE I'!$E:$S,5,FALSE),"")</f>
        <v/>
      </c>
      <c r="L28" s="692" t="str">
        <f>IFNA(VLOOKUP(A28,'Full TC Services List (UPDATE I'!$E:$S,6,FALSE),"")</f>
        <v/>
      </c>
      <c r="M28" s="693" t="str">
        <f>IFNA(VLOOKUP(A28,'Full TC Services List (UPDATE I'!$E:$S,7,FALSE),"")</f>
        <v/>
      </c>
      <c r="N28" s="621">
        <f t="shared" si="6"/>
        <v>1</v>
      </c>
      <c r="O28" s="631"/>
      <c r="P28" s="715" t="str">
        <f>IFERROR(__xludf.DUMMYFUNCTION("""COMPUTED_VALUE"""),"Defense Enhancer")</f>
        <v>Defense Enhancer</v>
      </c>
      <c r="Q28" s="716" t="str">
        <f>IFERROR(__xludf.DUMMYFUNCTION("""COMPUTED_VALUE"""),"Zamaro")</f>
        <v>Zamaro</v>
      </c>
      <c r="R28" s="642">
        <f>SUM(S27:S33)</f>
        <v>0</v>
      </c>
      <c r="S28" s="634">
        <f t="shared" si="8"/>
        <v>0</v>
      </c>
      <c r="T28" s="621"/>
      <c r="U28" s="621"/>
      <c r="V28" s="621"/>
      <c r="W28" s="621"/>
      <c r="X28" s="621"/>
      <c r="Y28" s="621"/>
      <c r="Z28" s="621"/>
      <c r="AA28" s="621"/>
      <c r="AB28" s="621"/>
      <c r="AC28" s="703"/>
      <c r="AD28" s="621"/>
      <c r="AE28" s="614"/>
      <c r="AF28" s="614"/>
      <c r="AG28" s="614"/>
      <c r="AH28" s="614"/>
    </row>
    <row r="29">
      <c r="A29" s="696" t="str">
        <f>IFERROR(__xludf.DUMMYFUNCTION("""COMPUTED_VALUE"""),"PVP Apex Barrier Enhancer")</f>
        <v>PVP Apex Barrier Enhancer</v>
      </c>
      <c r="B29" s="687" t="b">
        <v>1</v>
      </c>
      <c r="C29" s="688" t="str">
        <f>IFNA(VLOOKUP(A29,'Full TC Services List (UPDATE I'!$E:$S,8,FALSE),"")</f>
        <v/>
      </c>
      <c r="D29" s="689">
        <f>IFNA(VLOOKUP(A29,'Full TC Services List (UPDATE I'!$E:$S,9,FALSE),"")</f>
        <v>780</v>
      </c>
      <c r="E29" s="689" t="str">
        <f>IFNA(VLOOKUP(A29,'Full TC Services List (UPDATE I'!$E:$S,10,FALSE),"")</f>
        <v/>
      </c>
      <c r="F29" s="690">
        <f>IFNA(VLOOKUP(A29,'Full TC Services List (UPDATE I'!$E:$S,11,FALSE),"")</f>
        <v>20</v>
      </c>
      <c r="G29" s="689">
        <f>IFNA(VLOOKUP(A29,'Full TC Services List (UPDATE I'!$E:$S,12,FALSE),"")</f>
        <v>20</v>
      </c>
      <c r="H29" s="691" t="str">
        <f>IFNA(VLOOKUP(A29,'Full TC Services List (UPDATE I'!$E:$S,13,FALSE),"")</f>
        <v/>
      </c>
      <c r="I29" s="692">
        <f>iFNA(VLOOKUP(A29,'Full TC Services List (UPDATE I'!$E:$S,3,FALSE),"")</f>
        <v>1000</v>
      </c>
      <c r="J29" s="692" t="str">
        <f>IFNA(VLOOKUP(A29,'Full TC Services List (UPDATE I'!$E:$S,4,FALSE),"")</f>
        <v/>
      </c>
      <c r="K29" s="692" t="str">
        <f>IFNA(VLOOKUP(A29,'Full TC Services List (UPDATE I'!$E:$S,5,FALSE),"")</f>
        <v/>
      </c>
      <c r="L29" s="692" t="str">
        <f>IFNA(VLOOKUP(A29,'Full TC Services List (UPDATE I'!$E:$S,6,FALSE),"")</f>
        <v/>
      </c>
      <c r="M29" s="693" t="str">
        <f>IFNA(VLOOKUP(A29,'Full TC Services List (UPDATE I'!$E:$S,7,FALSE),"")</f>
        <v/>
      </c>
      <c r="N29" s="621">
        <f t="shared" si="6"/>
        <v>0</v>
      </c>
      <c r="O29" s="631"/>
      <c r="P29" s="715" t="str">
        <f>IFERROR(__xludf.DUMMYFUNCTION("""COMPUTED_VALUE"""),"Improved 3★ Isogen")</f>
        <v>Improved 3★ Isogen</v>
      </c>
      <c r="Q29" s="717" t="str">
        <f>IFERROR(__xludf.DUMMYFUNCTION("""COMPUTED_VALUE"""),"Gelida")</f>
        <v>Gelida</v>
      </c>
      <c r="R29" s="621"/>
      <c r="S29" s="634">
        <f t="shared" si="8"/>
        <v>0</v>
      </c>
      <c r="T29" s="621"/>
      <c r="U29" s="621"/>
      <c r="V29" s="621"/>
      <c r="W29" s="621"/>
      <c r="X29" s="621"/>
      <c r="Y29" s="621"/>
      <c r="Z29" s="621"/>
      <c r="AA29" s="621"/>
      <c r="AB29" s="621"/>
      <c r="AC29" s="703"/>
      <c r="AD29" s="621"/>
      <c r="AE29" s="614"/>
      <c r="AF29" s="614"/>
      <c r="AG29" s="614"/>
      <c r="AH29" s="614"/>
    </row>
    <row r="30">
      <c r="A30" s="696" t="str">
        <f>IFERROR(__xludf.DUMMYFUNCTION("""COMPUTED_VALUE"""),"Advanced PvP Apex Barrier Enhancer")</f>
        <v>Advanced PvP Apex Barrier Enhancer</v>
      </c>
      <c r="B30" s="687" t="b">
        <v>1</v>
      </c>
      <c r="C30" s="688" t="str">
        <f>IFNA(VLOOKUP(A30,'Full TC Services List (UPDATE I'!$E:$S,8,FALSE),"")</f>
        <v/>
      </c>
      <c r="D30" s="689">
        <f>IFNA(VLOOKUP(A30,'Full TC Services List (UPDATE I'!$E:$S,9,FALSE),"")</f>
        <v>780</v>
      </c>
      <c r="E30" s="689" t="str">
        <f>IFNA(VLOOKUP(A30,'Full TC Services List (UPDATE I'!$E:$S,10,FALSE),"")</f>
        <v/>
      </c>
      <c r="F30" s="690">
        <f>IFNA(VLOOKUP(A30,'Full TC Services List (UPDATE I'!$E:$S,11,FALSE),"")</f>
        <v>20</v>
      </c>
      <c r="G30" s="689">
        <f>IFNA(VLOOKUP(A30,'Full TC Services List (UPDATE I'!$E:$S,12,FALSE),"")</f>
        <v>20</v>
      </c>
      <c r="H30" s="691" t="str">
        <f>IFNA(VLOOKUP(A30,'Full TC Services List (UPDATE I'!$E:$S,13,FALSE),"")</f>
        <v/>
      </c>
      <c r="I30" s="692" t="str">
        <f>iFNA(VLOOKUP(A30,'Full TC Services List (UPDATE I'!$E:$S,3,FALSE),"")</f>
        <v/>
      </c>
      <c r="J30" s="692" t="str">
        <f>IFNA(VLOOKUP(A30,'Full TC Services List (UPDATE I'!$E:$S,4,FALSE),"")</f>
        <v/>
      </c>
      <c r="K30" s="692" t="str">
        <f>IFNA(VLOOKUP(A30,'Full TC Services List (UPDATE I'!$E:$S,5,FALSE),"")</f>
        <v/>
      </c>
      <c r="L30" s="692" t="str">
        <f>IFNA(VLOOKUP(A30,'Full TC Services List (UPDATE I'!$E:$S,6,FALSE),"")</f>
        <v/>
      </c>
      <c r="M30" s="693" t="str">
        <f>IFNA(VLOOKUP(A30,'Full TC Services List (UPDATE I'!$E:$S,7,FALSE),"")</f>
        <v/>
      </c>
      <c r="N30" s="621">
        <f t="shared" si="6"/>
        <v>0</v>
      </c>
      <c r="O30" s="631"/>
      <c r="P30" s="715" t="str">
        <f>IFERROR(__xludf.DUMMYFUNCTION("""COMPUTED_VALUE"""),"Monaveen Construction Yard")</f>
        <v>Monaveen Construction Yard</v>
      </c>
      <c r="Q30" s="717" t="str">
        <f>IFERROR(__xludf.DUMMYFUNCTION("""COMPUTED_VALUE"""),"Beku")</f>
        <v>Beku</v>
      </c>
      <c r="R30" s="621"/>
      <c r="S30" s="634">
        <f t="shared" si="8"/>
        <v>0</v>
      </c>
      <c r="T30" s="621"/>
      <c r="U30" s="621"/>
      <c r="V30" s="621"/>
      <c r="W30" s="621"/>
      <c r="X30" s="621"/>
      <c r="Y30" s="621"/>
      <c r="Z30" s="621"/>
      <c r="AA30" s="621"/>
      <c r="AB30" s="621"/>
      <c r="AC30" s="703"/>
      <c r="AD30" s="621"/>
      <c r="AE30" s="614"/>
      <c r="AF30" s="614"/>
      <c r="AG30" s="614"/>
      <c r="AH30" s="614"/>
    </row>
    <row r="31">
      <c r="A31" s="696" t="str">
        <f>IFERROR(__xludf.DUMMYFUNCTION("""COMPUTED_VALUE"""),"Piercing Enhancer")</f>
        <v>Piercing Enhancer</v>
      </c>
      <c r="B31" s="687" t="b">
        <v>1</v>
      </c>
      <c r="C31" s="688" t="str">
        <f>IFNA(VLOOKUP(A31,'Full TC Services List (UPDATE I'!$E:$S,8,FALSE),"")</f>
        <v/>
      </c>
      <c r="D31" s="689">
        <f>IFNA(VLOOKUP(A31,'Full TC Services List (UPDATE I'!$E:$S,9,FALSE),"")</f>
        <v>780</v>
      </c>
      <c r="E31" s="689" t="str">
        <f>IFNA(VLOOKUP(A31,'Full TC Services List (UPDATE I'!$E:$S,10,FALSE),"")</f>
        <v/>
      </c>
      <c r="F31" s="690">
        <f>IFNA(VLOOKUP(A31,'Full TC Services List (UPDATE I'!$E:$S,11,FALSE),"")</f>
        <v>40</v>
      </c>
      <c r="G31" s="689" t="str">
        <f>IFNA(VLOOKUP(A31,'Full TC Services List (UPDATE I'!$E:$S,12,FALSE),"")</f>
        <v/>
      </c>
      <c r="H31" s="691" t="str">
        <f>IFNA(VLOOKUP(A31,'Full TC Services List (UPDATE I'!$E:$S,13,FALSE),"")</f>
        <v/>
      </c>
      <c r="I31" s="692">
        <f>iFNA(VLOOKUP(A31,'Full TC Services List (UPDATE I'!$E:$S,3,FALSE),"")</f>
        <v>0.8</v>
      </c>
      <c r="J31" s="692" t="str">
        <f>IFNA(VLOOKUP(A31,'Full TC Services List (UPDATE I'!$E:$S,4,FALSE),"")</f>
        <v/>
      </c>
      <c r="K31" s="692" t="str">
        <f>IFNA(VLOOKUP(A31,'Full TC Services List (UPDATE I'!$E:$S,5,FALSE),"")</f>
        <v/>
      </c>
      <c r="L31" s="692" t="str">
        <f>IFNA(VLOOKUP(A31,'Full TC Services List (UPDATE I'!$E:$S,6,FALSE),"")</f>
        <v/>
      </c>
      <c r="M31" s="693" t="str">
        <f>IFNA(VLOOKUP(A31,'Full TC Services List (UPDATE I'!$E:$S,7,FALSE),"")</f>
        <v/>
      </c>
      <c r="N31" s="621">
        <f t="shared" si="6"/>
        <v>0</v>
      </c>
      <c r="O31" s="631"/>
      <c r="P31" s="715" t="str">
        <f>IFERROR(__xludf.DUMMYFUNCTION("""COMPUTED_VALUE"""),"Voyager Construction Yard")</f>
        <v>Voyager Construction Yard</v>
      </c>
      <c r="Q31" s="717"/>
      <c r="R31" s="621"/>
      <c r="S31" s="634">
        <f t="shared" si="8"/>
        <v>0</v>
      </c>
      <c r="T31" s="621"/>
      <c r="U31" s="621"/>
      <c r="V31" s="621"/>
      <c r="W31" s="621"/>
      <c r="X31" s="621"/>
      <c r="Y31" s="621"/>
      <c r="Z31" s="621"/>
      <c r="AA31" s="621"/>
      <c r="AB31" s="621"/>
      <c r="AC31" s="703"/>
      <c r="AD31" s="621"/>
      <c r="AE31" s="614"/>
      <c r="AF31" s="614"/>
      <c r="AG31" s="614"/>
      <c r="AH31" s="614"/>
    </row>
    <row r="32">
      <c r="A32" s="696"/>
      <c r="B32" s="687" t="b">
        <v>1</v>
      </c>
      <c r="C32" s="688" t="str">
        <f>IFNA(VLOOKUP(A32,'Full TC Services List (UPDATE I'!$E:$S,8,FALSE),"")</f>
        <v/>
      </c>
      <c r="D32" s="689" t="str">
        <f>IFNA(VLOOKUP(A32,'Full TC Services List (UPDATE I'!$E:$S,9,FALSE),"")</f>
        <v/>
      </c>
      <c r="E32" s="689" t="str">
        <f>IFNA(VLOOKUP(A32,'Full TC Services List (UPDATE I'!$E:$S,10,FALSE),"")</f>
        <v/>
      </c>
      <c r="F32" s="690" t="str">
        <f>IFNA(VLOOKUP(A32,'Full TC Services List (UPDATE I'!$E:$S,11,FALSE),"")</f>
        <v/>
      </c>
      <c r="G32" s="689" t="str">
        <f>IFNA(VLOOKUP(A32,'Full TC Services List (UPDATE I'!$E:$S,12,FALSE),"")</f>
        <v/>
      </c>
      <c r="H32" s="691" t="str">
        <f>IFNA(VLOOKUP(A32,'Full TC Services List (UPDATE I'!$E:$S,13,FALSE),"")</f>
        <v/>
      </c>
      <c r="I32" s="692" t="str">
        <f>iFNA(VLOOKUP(A32,'Full TC Services List (UPDATE I'!$E:$S,3,FALSE),"")</f>
        <v/>
      </c>
      <c r="J32" s="692" t="str">
        <f>IFNA(VLOOKUP(A32,'Full TC Services List (UPDATE I'!$E:$S,4,FALSE),"")</f>
        <v/>
      </c>
      <c r="K32" s="692" t="str">
        <f>IFNA(VLOOKUP(A32,'Full TC Services List (UPDATE I'!$E:$S,5,FALSE),"")</f>
        <v/>
      </c>
      <c r="L32" s="692" t="str">
        <f>IFNA(VLOOKUP(A32,'Full TC Services List (UPDATE I'!$E:$S,6,FALSE),"")</f>
        <v/>
      </c>
      <c r="M32" s="693" t="str">
        <f>IFNA(VLOOKUP(A32,'Full TC Services List (UPDATE I'!$E:$S,7,FALSE),"")</f>
        <v/>
      </c>
      <c r="N32" s="621">
        <f t="shared" si="6"/>
        <v>0</v>
      </c>
      <c r="O32" s="631"/>
      <c r="P32" s="715" t="str">
        <f>IFERROR(__xludf.DUMMYFUNCTION("""COMPUTED_VALUE"""),"PVP Apex Barrier Enhancer")</f>
        <v>PVP Apex Barrier Enhancer</v>
      </c>
      <c r="Q32" s="717"/>
      <c r="R32" s="621"/>
      <c r="S32" s="634">
        <f t="shared" si="8"/>
        <v>0</v>
      </c>
      <c r="T32" s="621"/>
      <c r="U32" s="621"/>
      <c r="V32" s="621"/>
      <c r="W32" s="621"/>
      <c r="X32" s="621"/>
      <c r="Y32" s="621"/>
      <c r="Z32" s="621"/>
      <c r="AA32" s="621"/>
      <c r="AB32" s="621"/>
      <c r="AC32" s="703"/>
      <c r="AD32" s="621"/>
      <c r="AE32" s="614"/>
      <c r="AF32" s="614"/>
      <c r="AG32" s="614"/>
      <c r="AH32" s="614"/>
    </row>
    <row r="33">
      <c r="A33" s="696"/>
      <c r="B33" s="687" t="b">
        <v>1</v>
      </c>
      <c r="C33" s="688" t="str">
        <f>IFNA(VLOOKUP(A33,'Full TC Services List (UPDATE I'!$E:$S,8,FALSE),"")</f>
        <v/>
      </c>
      <c r="D33" s="689" t="str">
        <f>IFNA(VLOOKUP(A33,'Full TC Services List (UPDATE I'!$E:$S,9,FALSE),"")</f>
        <v/>
      </c>
      <c r="E33" s="689" t="str">
        <f>IFNA(VLOOKUP(A33,'Full TC Services List (UPDATE I'!$E:$S,10,FALSE),"")</f>
        <v/>
      </c>
      <c r="F33" s="690" t="str">
        <f>IFNA(VLOOKUP(A33,'Full TC Services List (UPDATE I'!$E:$S,11,FALSE),"")</f>
        <v/>
      </c>
      <c r="G33" s="689" t="str">
        <f>IFNA(VLOOKUP(A33,'Full TC Services List (UPDATE I'!$E:$S,12,FALSE),"")</f>
        <v/>
      </c>
      <c r="H33" s="691" t="str">
        <f>IFNA(VLOOKUP(A33,'Full TC Services List (UPDATE I'!$E:$S,13,FALSE),"")</f>
        <v/>
      </c>
      <c r="I33" s="692" t="str">
        <f>iFNA(VLOOKUP(A33,'Full TC Services List (UPDATE I'!$E:$S,3,FALSE),"")</f>
        <v/>
      </c>
      <c r="J33" s="692" t="str">
        <f>IFNA(VLOOKUP(A33,'Full TC Services List (UPDATE I'!$E:$S,4,FALSE),"")</f>
        <v/>
      </c>
      <c r="K33" s="692" t="str">
        <f>IFNA(VLOOKUP(A33,'Full TC Services List (UPDATE I'!$E:$S,5,FALSE),"")</f>
        <v/>
      </c>
      <c r="L33" s="692" t="str">
        <f>IFNA(VLOOKUP(A33,'Full TC Services List (UPDATE I'!$E:$S,6,FALSE),"")</f>
        <v/>
      </c>
      <c r="M33" s="693" t="str">
        <f>IFNA(VLOOKUP(A33,'Full TC Services List (UPDATE I'!$E:$S,7,FALSE),"")</f>
        <v/>
      </c>
      <c r="N33" s="621" t="str">
        <f t="shared" si="6"/>
        <v/>
      </c>
      <c r="O33" s="631"/>
      <c r="P33" s="718" t="str">
        <f>IFERROR(__xludf.DUMMYFUNCTION("""COMPUTED_VALUE"""),"Advanced PvP Apex Barrier Enhancer")</f>
        <v>Advanced PvP Apex Barrier Enhancer</v>
      </c>
      <c r="Q33" s="719"/>
      <c r="R33" s="621"/>
      <c r="S33" s="634">
        <f t="shared" si="8"/>
        <v>0</v>
      </c>
      <c r="T33" s="621"/>
      <c r="U33" s="621"/>
      <c r="V33" s="621"/>
      <c r="W33" s="621"/>
      <c r="X33" s="621"/>
      <c r="Y33" s="621"/>
      <c r="Z33" s="621"/>
      <c r="AA33" s="621"/>
      <c r="AB33" s="621"/>
      <c r="AC33" s="703"/>
      <c r="AD33" s="621"/>
      <c r="AE33" s="614"/>
      <c r="AF33" s="614"/>
      <c r="AG33" s="614"/>
      <c r="AH33" s="614"/>
    </row>
    <row r="34" ht="15.75" customHeight="1">
      <c r="A34" s="696"/>
      <c r="B34" s="687" t="b">
        <v>1</v>
      </c>
      <c r="C34" s="688" t="str">
        <f>IFNA(VLOOKUP(A34,'Full TC Services List (UPDATE I'!$E:$S,8,FALSE),"")</f>
        <v/>
      </c>
      <c r="D34" s="689" t="str">
        <f>IFNA(VLOOKUP(A34,'Full TC Services List (UPDATE I'!$E:$S,9,FALSE),"")</f>
        <v/>
      </c>
      <c r="E34" s="689" t="str">
        <f>IFNA(VLOOKUP(A34,'Full TC Services List (UPDATE I'!$E:$S,10,FALSE),"")</f>
        <v/>
      </c>
      <c r="F34" s="690" t="str">
        <f>IFNA(VLOOKUP(A34,'Full TC Services List (UPDATE I'!$E:$S,11,FALSE),"")</f>
        <v/>
      </c>
      <c r="G34" s="689" t="str">
        <f>IFNA(VLOOKUP(A34,'Full TC Services List (UPDATE I'!$E:$S,12,FALSE),"")</f>
        <v/>
      </c>
      <c r="H34" s="691" t="str">
        <f>IFNA(VLOOKUP(A34,'Full TC Services List (UPDATE I'!$E:$S,13,FALSE),"")</f>
        <v/>
      </c>
      <c r="I34" s="692" t="str">
        <f>iFNA(VLOOKUP(A34,'Full TC Services List (UPDATE I'!$E:$S,3,FALSE),"")</f>
        <v/>
      </c>
      <c r="J34" s="692" t="str">
        <f>IFNA(VLOOKUP(A34,'Full TC Services List (UPDATE I'!$E:$S,4,FALSE),"")</f>
        <v/>
      </c>
      <c r="K34" s="692" t="str">
        <f>IFNA(VLOOKUP(A34,'Full TC Services List (UPDATE I'!$E:$S,5,FALSE),"")</f>
        <v/>
      </c>
      <c r="L34" s="692" t="str">
        <f>IFNA(VLOOKUP(A34,'Full TC Services List (UPDATE I'!$E:$S,6,FALSE),"")</f>
        <v/>
      </c>
      <c r="M34" s="693" t="str">
        <f>IFNA(VLOOKUP(A34,'Full TC Services List (UPDATE I'!$E:$S,7,FALSE),"")</f>
        <v/>
      </c>
      <c r="N34" s="621" t="str">
        <f t="shared" si="6"/>
        <v/>
      </c>
      <c r="O34" s="622" t="str">
        <f>D6</f>
        <v>Duportas</v>
      </c>
      <c r="Q34" s="684"/>
      <c r="R34" s="621"/>
      <c r="S34" s="621"/>
      <c r="T34" s="621"/>
      <c r="U34" s="621"/>
      <c r="V34" s="621"/>
      <c r="W34" s="621"/>
      <c r="X34" s="621"/>
      <c r="Y34" s="621"/>
      <c r="Z34" s="621"/>
      <c r="AA34" s="621"/>
      <c r="AB34" s="621"/>
      <c r="AC34" s="703"/>
      <c r="AD34" s="621"/>
      <c r="AE34" s="614"/>
      <c r="AF34" s="614"/>
      <c r="AG34" s="614"/>
      <c r="AH34" s="614"/>
    </row>
    <row r="35">
      <c r="A35" s="696"/>
      <c r="B35" s="687" t="b">
        <v>1</v>
      </c>
      <c r="C35" s="688" t="str">
        <f>IFNA(VLOOKUP(A35,'Full TC Services List (UPDATE I'!$E:$S,8,FALSE),"")</f>
        <v/>
      </c>
      <c r="D35" s="689" t="str">
        <f>IFNA(VLOOKUP(A35,'Full TC Services List (UPDATE I'!$E:$S,9,FALSE),"")</f>
        <v/>
      </c>
      <c r="E35" s="689" t="str">
        <f>IFNA(VLOOKUP(A35,'Full TC Services List (UPDATE I'!$E:$S,10,FALSE),"")</f>
        <v/>
      </c>
      <c r="F35" s="690" t="str">
        <f>IFNA(VLOOKUP(A35,'Full TC Services List (UPDATE I'!$E:$S,11,FALSE),"")</f>
        <v/>
      </c>
      <c r="G35" s="689" t="str">
        <f>IFNA(VLOOKUP(A35,'Full TC Services List (UPDATE I'!$E:$S,12,FALSE),"")</f>
        <v/>
      </c>
      <c r="H35" s="691" t="str">
        <f>IFNA(VLOOKUP(A35,'Full TC Services List (UPDATE I'!$E:$S,13,FALSE),"")</f>
        <v/>
      </c>
      <c r="I35" s="692" t="str">
        <f>iFNA(VLOOKUP(A35,'Full TC Services List (UPDATE I'!$E:$S,3,FALSE),"")</f>
        <v/>
      </c>
      <c r="J35" s="692" t="str">
        <f>IFNA(VLOOKUP(A35,'Full TC Services List (UPDATE I'!$E:$S,4,FALSE),"")</f>
        <v/>
      </c>
      <c r="K35" s="692" t="str">
        <f>IFNA(VLOOKUP(A35,'Full TC Services List (UPDATE I'!$E:$S,5,FALSE),"")</f>
        <v/>
      </c>
      <c r="L35" s="692" t="str">
        <f>IFNA(VLOOKUP(A35,'Full TC Services List (UPDATE I'!$E:$S,6,FALSE),"")</f>
        <v/>
      </c>
      <c r="M35" s="693" t="str">
        <f>IFNA(VLOOKUP(A35,'Full TC Services List (UPDATE I'!$E:$S,7,FALSE),"")</f>
        <v/>
      </c>
      <c r="N35" s="621" t="str">
        <f t="shared" si="6"/>
        <v/>
      </c>
      <c r="O35" s="631"/>
      <c r="P35" s="720" t="str">
        <f>IFERROR(__xludf.DUMMYFUNCTION("IF(D6&lt;&gt;"""",FILTER('Full TC Services List (UPDATE I'!E:E,'Full TC Services List (UPDATE I'!A:A=D6),"""")"),"Advanced Phantom Particle")</f>
        <v>Advanced Phantom Particle</v>
      </c>
      <c r="Q35" s="721" t="str">
        <f>IFERROR(__xludf.DUMMYFUNCTION("IFERROR(FILTER('TC Connections'!2:5,'TC Connections'!1:1=D6),"""")"),"Nujord")</f>
        <v>Nujord</v>
      </c>
      <c r="R35" s="621" t="str">
        <f>IF(AND(D6&lt;&gt;"",SUM(S35:S41)=0),"X","")</f>
        <v/>
      </c>
      <c r="S35" s="634">
        <f t="shared" ref="S35:S41" si="9">IF(Q35&lt;&gt;"",COUNTIF($D$2:$E$6,Q35),0)</f>
        <v>1</v>
      </c>
      <c r="T35" s="621"/>
      <c r="U35" s="621"/>
      <c r="V35" s="621"/>
      <c r="W35" s="621"/>
      <c r="X35" s="621"/>
      <c r="Y35" s="621"/>
      <c r="Z35" s="621"/>
      <c r="AA35" s="621"/>
      <c r="AB35" s="621"/>
      <c r="AC35" s="703"/>
      <c r="AD35" s="621"/>
      <c r="AE35" s="614"/>
      <c r="AF35" s="614"/>
      <c r="AG35" s="614"/>
      <c r="AH35" s="614"/>
    </row>
    <row r="36">
      <c r="A36" s="696"/>
      <c r="B36" s="687" t="b">
        <v>1</v>
      </c>
      <c r="C36" s="688" t="str">
        <f>IFNA(VLOOKUP(A36,'Full TC Services List (UPDATE I'!$E:$S,8,FALSE),"")</f>
        <v/>
      </c>
      <c r="D36" s="689" t="str">
        <f>IFNA(VLOOKUP(A36,'Full TC Services List (UPDATE I'!$E:$S,9,FALSE),"")</f>
        <v/>
      </c>
      <c r="E36" s="689" t="str">
        <f>IFNA(VLOOKUP(A36,'Full TC Services List (UPDATE I'!$E:$S,10,FALSE),"")</f>
        <v/>
      </c>
      <c r="F36" s="690" t="str">
        <f>IFNA(VLOOKUP(A36,'Full TC Services List (UPDATE I'!$E:$S,11,FALSE),"")</f>
        <v/>
      </c>
      <c r="G36" s="689" t="str">
        <f>IFNA(VLOOKUP(A36,'Full TC Services List (UPDATE I'!$E:$S,12,FALSE),"")</f>
        <v/>
      </c>
      <c r="H36" s="691" t="str">
        <f>IFNA(VLOOKUP(A36,'Full TC Services List (UPDATE I'!$E:$S,13,FALSE),"")</f>
        <v/>
      </c>
      <c r="I36" s="692" t="str">
        <f>iFNA(VLOOKUP(A36,'Full TC Services List (UPDATE I'!$E:$S,3,FALSE),"")</f>
        <v/>
      </c>
      <c r="J36" s="692" t="str">
        <f>IFNA(VLOOKUP(A36,'Full TC Services List (UPDATE I'!$E:$S,4,FALSE),"")</f>
        <v/>
      </c>
      <c r="K36" s="692" t="str">
        <f>IFNA(VLOOKUP(A36,'Full TC Services List (UPDATE I'!$E:$S,5,FALSE),"")</f>
        <v/>
      </c>
      <c r="L36" s="692" t="str">
        <f>IFNA(VLOOKUP(A36,'Full TC Services List (UPDATE I'!$E:$S,6,FALSE),"")</f>
        <v/>
      </c>
      <c r="M36" s="693" t="str">
        <f>IFNA(VLOOKUP(A36,'Full TC Services List (UPDATE I'!$E:$S,7,FALSE),"")</f>
        <v/>
      </c>
      <c r="N36" s="621" t="str">
        <f t="shared" si="6"/>
        <v/>
      </c>
      <c r="O36" s="631"/>
      <c r="P36" s="722" t="str">
        <f>IFERROR(__xludf.DUMMYFUNCTION("""COMPUTED_VALUE"""),"Improved 3★ Isogen")</f>
        <v>Improved 3★ Isogen</v>
      </c>
      <c r="Q36" s="723" t="str">
        <f>IFERROR(__xludf.DUMMYFUNCTION("""COMPUTED_VALUE"""),"Aylus")</f>
        <v>Aylus</v>
      </c>
      <c r="R36" s="642">
        <f>SUM(S35:S41)</f>
        <v>1</v>
      </c>
      <c r="S36" s="634">
        <f t="shared" si="9"/>
        <v>0</v>
      </c>
      <c r="T36" s="621"/>
      <c r="U36" s="621"/>
      <c r="V36" s="621"/>
      <c r="W36" s="621"/>
      <c r="X36" s="621"/>
      <c r="Y36" s="621"/>
      <c r="Z36" s="621"/>
      <c r="AA36" s="621"/>
      <c r="AB36" s="621"/>
      <c r="AC36" s="703"/>
      <c r="AD36" s="621"/>
      <c r="AE36" s="614"/>
      <c r="AF36" s="614"/>
      <c r="AG36" s="614"/>
      <c r="AH36" s="614"/>
    </row>
    <row r="37">
      <c r="A37" s="724"/>
      <c r="B37" s="725" t="b">
        <v>1</v>
      </c>
      <c r="C37" s="726" t="str">
        <f>IFNA(VLOOKUP(A37,'Full TC Services List (UPDATE I'!$E:$S,8,FALSE),"")</f>
        <v/>
      </c>
      <c r="D37" s="727" t="str">
        <f>IFNA(VLOOKUP(A37,'Full TC Services List (UPDATE I'!$E:$S,9,FALSE),"")</f>
        <v/>
      </c>
      <c r="E37" s="727" t="str">
        <f>IFNA(VLOOKUP(A37,'Full TC Services List (UPDATE I'!$E:$S,10,FALSE),"")</f>
        <v/>
      </c>
      <c r="F37" s="728" t="str">
        <f>IFNA(VLOOKUP(A37,'Full TC Services List (UPDATE I'!$E:$S,11,FALSE),"")</f>
        <v/>
      </c>
      <c r="G37" s="727" t="str">
        <f>IFNA(VLOOKUP(A37,'Full TC Services List (UPDATE I'!$E:$S,12,FALSE),"")</f>
        <v/>
      </c>
      <c r="H37" s="729" t="str">
        <f>IFNA(VLOOKUP(A37,'Full TC Services List (UPDATE I'!$E:$S,13,FALSE),"")</f>
        <v/>
      </c>
      <c r="I37" s="730" t="str">
        <f>iFNA(VLOOKUP(A37,'Full TC Services List (UPDATE I'!$E:$S,3,FALSE),"")</f>
        <v/>
      </c>
      <c r="J37" s="730" t="str">
        <f>IFNA(VLOOKUP(A37,'Full TC Services List (UPDATE I'!$E:$S,4,FALSE),"")</f>
        <v/>
      </c>
      <c r="K37" s="730" t="str">
        <f>IFNA(VLOOKUP(A37,'Full TC Services List (UPDATE I'!$E:$S,5,FALSE),"")</f>
        <v/>
      </c>
      <c r="L37" s="730" t="str">
        <f>IFNA(VLOOKUP(A37,'Full TC Services List (UPDATE I'!$E:$S,6,FALSE),"")</f>
        <v/>
      </c>
      <c r="M37" s="731" t="str">
        <f>IFNA(VLOOKUP(A37,'Full TC Services List (UPDATE I'!$E:$S,7,FALSE),"")</f>
        <v/>
      </c>
      <c r="N37" s="621" t="str">
        <f t="shared" si="6"/>
        <v/>
      </c>
      <c r="O37" s="631"/>
      <c r="P37" s="722" t="str">
        <f>IFERROR(__xludf.DUMMYFUNCTION("""COMPUTED_VALUE"""),"Piercing Enhancer")</f>
        <v>Piercing Enhancer</v>
      </c>
      <c r="Q37" s="723" t="str">
        <f>IFERROR(__xludf.DUMMYFUNCTION("""COMPUTED_VALUE"""),"Ber'Tho")</f>
        <v>Ber'Tho</v>
      </c>
      <c r="R37" s="621"/>
      <c r="S37" s="634">
        <f t="shared" si="9"/>
        <v>0</v>
      </c>
      <c r="T37" s="621"/>
      <c r="U37" s="621"/>
      <c r="V37" s="621"/>
      <c r="W37" s="621"/>
      <c r="X37" s="621"/>
      <c r="Y37" s="621"/>
      <c r="Z37" s="621"/>
      <c r="AA37" s="621"/>
      <c r="AB37" s="621"/>
      <c r="AC37" s="703"/>
      <c r="AD37" s="621"/>
      <c r="AE37" s="614"/>
      <c r="AF37" s="614"/>
      <c r="AG37" s="614"/>
      <c r="AH37" s="614"/>
    </row>
    <row r="38">
      <c r="A38" s="732"/>
      <c r="B38" s="621"/>
      <c r="C38" s="621"/>
      <c r="D38" s="621"/>
      <c r="E38" s="621"/>
      <c r="F38" s="621"/>
      <c r="G38" s="621"/>
      <c r="H38" s="621"/>
      <c r="I38" s="621"/>
      <c r="J38" s="621"/>
      <c r="K38" s="621"/>
      <c r="L38" s="621"/>
      <c r="M38" s="621"/>
      <c r="N38" s="621" t="str">
        <f t="shared" si="6"/>
        <v/>
      </c>
      <c r="O38" s="631"/>
      <c r="P38" s="722" t="str">
        <f>IFERROR(__xludf.DUMMYFUNCTION("""COMPUTED_VALUE"""),"Monaveen Construction Yard")</f>
        <v>Monaveen Construction Yard</v>
      </c>
      <c r="Q38" s="723" t="str">
        <f>IFERROR(__xludf.DUMMYFUNCTION("""COMPUTED_VALUE"""),"Brellan")</f>
        <v>Brellan</v>
      </c>
      <c r="R38" s="621"/>
      <c r="S38" s="634">
        <f t="shared" si="9"/>
        <v>0</v>
      </c>
      <c r="T38" s="621"/>
      <c r="U38" s="621"/>
      <c r="V38" s="621"/>
      <c r="W38" s="621"/>
      <c r="X38" s="621"/>
      <c r="Y38" s="621"/>
      <c r="Z38" s="621"/>
      <c r="AA38" s="621"/>
      <c r="AB38" s="621"/>
      <c r="AC38" s="703"/>
      <c r="AD38" s="621"/>
      <c r="AE38" s="614"/>
      <c r="AF38" s="614"/>
      <c r="AG38" s="614"/>
      <c r="AH38" s="614"/>
    </row>
    <row r="39">
      <c r="A39" s="732"/>
      <c r="B39" s="621"/>
      <c r="C39" s="621"/>
      <c r="D39" s="621"/>
      <c r="E39" s="621"/>
      <c r="F39" s="621"/>
      <c r="G39" s="621"/>
      <c r="H39" s="621"/>
      <c r="I39" s="621"/>
      <c r="J39" s="621"/>
      <c r="K39" s="621"/>
      <c r="L39" s="621"/>
      <c r="M39" s="621"/>
      <c r="N39" s="621"/>
      <c r="O39" s="631"/>
      <c r="P39" s="722"/>
      <c r="Q39" s="723"/>
      <c r="R39" s="621"/>
      <c r="S39" s="634">
        <f t="shared" si="9"/>
        <v>0</v>
      </c>
      <c r="T39" s="621"/>
      <c r="U39" s="621"/>
      <c r="V39" s="621"/>
      <c r="W39" s="621"/>
      <c r="X39" s="621"/>
      <c r="Y39" s="621"/>
      <c r="Z39" s="621"/>
      <c r="AA39" s="621"/>
      <c r="AB39" s="621"/>
      <c r="AC39" s="703"/>
      <c r="AD39" s="621"/>
      <c r="AE39" s="614"/>
      <c r="AF39" s="614"/>
      <c r="AG39" s="614"/>
      <c r="AH39" s="614"/>
    </row>
    <row r="40">
      <c r="A40" s="732"/>
      <c r="B40" s="621"/>
      <c r="C40" s="621"/>
      <c r="D40" s="621"/>
      <c r="E40" s="621"/>
      <c r="F40" s="621"/>
      <c r="G40" s="621"/>
      <c r="H40" s="621"/>
      <c r="I40" s="621"/>
      <c r="J40" s="621"/>
      <c r="K40" s="621"/>
      <c r="L40" s="621"/>
      <c r="M40" s="621"/>
      <c r="N40" s="621"/>
      <c r="O40" s="631"/>
      <c r="P40" s="722"/>
      <c r="Q40" s="723"/>
      <c r="R40" s="621"/>
      <c r="S40" s="634">
        <f t="shared" si="9"/>
        <v>0</v>
      </c>
      <c r="T40" s="621"/>
      <c r="U40" s="621"/>
      <c r="V40" s="621"/>
      <c r="W40" s="621"/>
      <c r="X40" s="621"/>
      <c r="Y40" s="621"/>
      <c r="Z40" s="621"/>
      <c r="AA40" s="621"/>
      <c r="AB40" s="621"/>
      <c r="AC40" s="703"/>
      <c r="AD40" s="621"/>
      <c r="AE40" s="614"/>
      <c r="AF40" s="614"/>
      <c r="AG40" s="614"/>
      <c r="AH40" s="614"/>
    </row>
    <row r="41">
      <c r="A41" s="732"/>
      <c r="B41" s="621"/>
      <c r="C41" s="621"/>
      <c r="D41" s="621"/>
      <c r="E41" s="621"/>
      <c r="F41" s="621"/>
      <c r="G41" s="621"/>
      <c r="H41" s="621"/>
      <c r="I41" s="621"/>
      <c r="J41" s="621"/>
      <c r="K41" s="621"/>
      <c r="L41" s="621"/>
      <c r="M41" s="621"/>
      <c r="N41" s="621"/>
      <c r="O41" s="631"/>
      <c r="P41" s="733"/>
      <c r="Q41" s="734"/>
      <c r="R41" s="621"/>
      <c r="S41" s="634">
        <f t="shared" si="9"/>
        <v>0</v>
      </c>
      <c r="T41" s="621"/>
      <c r="U41" s="621"/>
      <c r="V41" s="621"/>
      <c r="W41" s="621"/>
      <c r="X41" s="621"/>
      <c r="Y41" s="621"/>
      <c r="Z41" s="621"/>
      <c r="AA41" s="621"/>
      <c r="AB41" s="621"/>
      <c r="AC41" s="703"/>
      <c r="AD41" s="621"/>
      <c r="AE41" s="614"/>
      <c r="AF41" s="614"/>
      <c r="AG41" s="614"/>
      <c r="AH41" s="614"/>
    </row>
    <row r="42">
      <c r="A42" s="735"/>
      <c r="B42" s="614"/>
      <c r="C42" s="614"/>
      <c r="D42" s="614"/>
      <c r="E42" s="614"/>
      <c r="F42" s="614"/>
      <c r="G42" s="614"/>
      <c r="H42" s="614"/>
      <c r="I42" s="614"/>
      <c r="J42" s="614"/>
      <c r="K42" s="614"/>
      <c r="L42" s="614"/>
      <c r="M42" s="614"/>
      <c r="N42" s="614"/>
      <c r="O42" s="614"/>
      <c r="P42" s="614"/>
      <c r="Q42" s="614"/>
      <c r="R42" s="614"/>
      <c r="S42" s="614"/>
      <c r="T42" s="621"/>
      <c r="U42" s="621"/>
      <c r="V42" s="621"/>
      <c r="W42" s="621"/>
      <c r="X42" s="621"/>
      <c r="Y42" s="621"/>
      <c r="Z42" s="621"/>
      <c r="AA42" s="621"/>
      <c r="AB42" s="621"/>
      <c r="AC42" s="703"/>
      <c r="AD42" s="621"/>
      <c r="AE42" s="614"/>
      <c r="AF42" s="614"/>
      <c r="AG42" s="614"/>
      <c r="AH42" s="614"/>
    </row>
    <row r="43">
      <c r="A43" s="735"/>
      <c r="B43" s="614"/>
      <c r="C43" s="614"/>
      <c r="D43" s="614"/>
      <c r="E43" s="614"/>
      <c r="F43" s="614"/>
      <c r="G43" s="614"/>
      <c r="H43" s="614"/>
      <c r="I43" s="614"/>
      <c r="J43" s="614"/>
      <c r="K43" s="614"/>
      <c r="L43" s="614"/>
      <c r="M43" s="614"/>
      <c r="N43" s="614"/>
      <c r="O43" s="614"/>
      <c r="P43" s="614"/>
      <c r="Q43" s="614"/>
      <c r="R43" s="614"/>
      <c r="S43" s="614"/>
      <c r="T43" s="621"/>
      <c r="U43" s="621"/>
      <c r="V43" s="621"/>
      <c r="W43" s="621"/>
      <c r="X43" s="621"/>
      <c r="Y43" s="621"/>
      <c r="Z43" s="621"/>
      <c r="AA43" s="621"/>
      <c r="AB43" s="621"/>
      <c r="AC43" s="703"/>
      <c r="AD43" s="621"/>
      <c r="AE43" s="614"/>
      <c r="AF43" s="614"/>
      <c r="AG43" s="614"/>
      <c r="AH43" s="614"/>
    </row>
    <row r="44">
      <c r="A44" s="735"/>
      <c r="B44" s="614"/>
      <c r="C44" s="614"/>
      <c r="D44" s="614"/>
      <c r="E44" s="614"/>
      <c r="F44" s="614"/>
      <c r="G44" s="614"/>
      <c r="H44" s="614"/>
      <c r="I44" s="614"/>
      <c r="J44" s="614"/>
      <c r="K44" s="614"/>
      <c r="L44" s="614"/>
      <c r="M44" s="614"/>
      <c r="N44" s="614"/>
      <c r="O44" s="614"/>
      <c r="P44" s="614"/>
      <c r="Q44" s="614"/>
      <c r="R44" s="614"/>
      <c r="S44" s="614"/>
      <c r="T44" s="621"/>
      <c r="U44" s="621"/>
      <c r="V44" s="621"/>
      <c r="W44" s="621"/>
      <c r="X44" s="621"/>
      <c r="Y44" s="621"/>
      <c r="Z44" s="621"/>
      <c r="AA44" s="621"/>
      <c r="AB44" s="621"/>
      <c r="AC44" s="703"/>
      <c r="AD44" s="621"/>
      <c r="AE44" s="614"/>
      <c r="AF44" s="614"/>
      <c r="AG44" s="614"/>
      <c r="AH44" s="614"/>
    </row>
    <row r="45">
      <c r="A45" s="736"/>
      <c r="B45" s="737"/>
      <c r="C45" s="737"/>
      <c r="D45" s="737"/>
      <c r="E45" s="737"/>
      <c r="F45" s="737"/>
      <c r="G45" s="737"/>
      <c r="H45" s="737"/>
      <c r="I45" s="737"/>
      <c r="J45" s="737"/>
      <c r="K45" s="737"/>
      <c r="L45" s="737"/>
      <c r="M45" s="737"/>
      <c r="N45" s="737"/>
      <c r="O45" s="737"/>
      <c r="P45" s="737"/>
      <c r="Q45" s="737"/>
      <c r="R45" s="737"/>
      <c r="S45" s="737"/>
      <c r="T45" s="655"/>
      <c r="U45" s="655"/>
      <c r="V45" s="655"/>
      <c r="W45" s="655"/>
      <c r="X45" s="655"/>
      <c r="Y45" s="655"/>
      <c r="Z45" s="655"/>
      <c r="AA45" s="655"/>
      <c r="AB45" s="655"/>
      <c r="AC45" s="738"/>
      <c r="AD45" s="621"/>
      <c r="AE45" s="614"/>
      <c r="AF45" s="614"/>
      <c r="AG45" s="614"/>
      <c r="AH45" s="614"/>
    </row>
    <row r="46">
      <c r="A46" s="614"/>
      <c r="B46" s="614"/>
      <c r="C46" s="614"/>
      <c r="D46" s="614"/>
      <c r="E46" s="614"/>
      <c r="F46" s="614"/>
      <c r="G46" s="614"/>
      <c r="H46" s="614"/>
      <c r="I46" s="614"/>
      <c r="J46" s="614"/>
      <c r="K46" s="614"/>
      <c r="L46" s="614"/>
      <c r="M46" s="614"/>
      <c r="N46" s="614"/>
      <c r="O46" s="614"/>
      <c r="P46" s="614"/>
      <c r="Q46" s="614"/>
      <c r="R46" s="614"/>
      <c r="S46" s="614"/>
      <c r="T46" s="621"/>
      <c r="U46" s="621"/>
      <c r="V46" s="621"/>
      <c r="W46" s="621"/>
      <c r="X46" s="621"/>
      <c r="Y46" s="621"/>
      <c r="Z46" s="621"/>
      <c r="AA46" s="621"/>
      <c r="AB46" s="621"/>
      <c r="AC46" s="621"/>
      <c r="AD46" s="621"/>
      <c r="AE46" s="614"/>
      <c r="AF46" s="614"/>
      <c r="AG46" s="614"/>
      <c r="AH46" s="614"/>
    </row>
    <row r="47" hidden="1">
      <c r="A47" s="614"/>
      <c r="B47" s="614"/>
      <c r="C47" s="614"/>
      <c r="D47" s="614"/>
      <c r="E47" s="614"/>
      <c r="F47" s="614"/>
      <c r="G47" s="614"/>
      <c r="H47" s="614"/>
      <c r="I47" s="614"/>
      <c r="J47" s="614"/>
      <c r="K47" s="614"/>
      <c r="L47" s="614"/>
      <c r="M47" s="614"/>
      <c r="N47" s="614"/>
      <c r="O47" s="614"/>
      <c r="P47" s="614"/>
      <c r="Q47" s="614"/>
      <c r="R47" s="614"/>
      <c r="S47" s="614"/>
      <c r="T47" s="621"/>
      <c r="U47" s="621"/>
      <c r="V47" s="621"/>
      <c r="W47" s="621"/>
      <c r="X47" s="621"/>
      <c r="Y47" s="621"/>
      <c r="Z47" s="621"/>
      <c r="AA47" s="621"/>
      <c r="AB47" s="621"/>
      <c r="AC47" s="621"/>
      <c r="AD47" s="621"/>
      <c r="AE47" s="614"/>
      <c r="AF47" s="614"/>
      <c r="AG47" s="614"/>
      <c r="AH47" s="614"/>
    </row>
    <row r="48" hidden="1">
      <c r="A48" s="614"/>
      <c r="B48" s="614"/>
      <c r="C48" s="614"/>
      <c r="D48" s="614"/>
      <c r="E48" s="614"/>
      <c r="F48" s="614"/>
      <c r="G48" s="614"/>
      <c r="H48" s="614"/>
      <c r="I48" s="614"/>
      <c r="J48" s="614"/>
      <c r="K48" s="614"/>
      <c r="L48" s="614"/>
      <c r="M48" s="614"/>
      <c r="N48" s="614"/>
      <c r="O48" s="614"/>
      <c r="P48" s="614"/>
      <c r="Q48" s="614"/>
      <c r="R48" s="614"/>
      <c r="S48" s="614"/>
      <c r="T48" s="621"/>
      <c r="U48" s="621"/>
      <c r="V48" s="621"/>
      <c r="W48" s="621"/>
      <c r="X48" s="621"/>
      <c r="Y48" s="621"/>
      <c r="Z48" s="621"/>
      <c r="AA48" s="621"/>
      <c r="AB48" s="621"/>
      <c r="AC48" s="621"/>
      <c r="AD48" s="621"/>
      <c r="AE48" s="614"/>
      <c r="AF48" s="614"/>
      <c r="AG48" s="614"/>
      <c r="AH48" s="614"/>
    </row>
    <row r="49" hidden="1">
      <c r="A49" s="614"/>
      <c r="B49" s="614"/>
      <c r="C49" s="614"/>
      <c r="D49" s="614"/>
      <c r="E49" s="614"/>
      <c r="F49" s="614"/>
      <c r="G49" s="614"/>
      <c r="H49" s="614"/>
      <c r="I49" s="614"/>
      <c r="J49" s="739"/>
      <c r="K49" s="739"/>
      <c r="L49" s="739"/>
      <c r="M49" s="739"/>
      <c r="N49" s="739"/>
      <c r="O49" s="739"/>
      <c r="P49" s="739"/>
      <c r="Q49" s="739"/>
      <c r="R49" s="739"/>
      <c r="S49" s="739"/>
      <c r="T49" s="740"/>
      <c r="U49" s="740"/>
      <c r="V49" s="740"/>
      <c r="W49" s="740"/>
      <c r="X49" s="740"/>
      <c r="Y49" s="740"/>
      <c r="Z49" s="740"/>
      <c r="AA49" s="740"/>
      <c r="AB49" s="740"/>
      <c r="AC49" s="740"/>
      <c r="AD49" s="740"/>
      <c r="AE49" s="739"/>
      <c r="AF49" s="739"/>
      <c r="AG49" s="739"/>
      <c r="AH49" s="614"/>
    </row>
    <row r="50" hidden="1">
      <c r="A50" s="614"/>
      <c r="B50" s="614"/>
      <c r="C50" s="614"/>
      <c r="D50" s="614"/>
      <c r="E50" s="614"/>
      <c r="F50" s="614"/>
      <c r="G50" s="614"/>
      <c r="H50" s="614"/>
      <c r="I50" s="614"/>
      <c r="J50" s="739"/>
      <c r="K50" s="739"/>
      <c r="L50" s="739"/>
      <c r="M50" s="739"/>
      <c r="N50" s="739"/>
      <c r="O50" s="739"/>
      <c r="P50" s="739"/>
      <c r="Q50" s="739"/>
      <c r="R50" s="739"/>
      <c r="S50" s="739"/>
      <c r="T50" s="740"/>
      <c r="U50" s="740"/>
      <c r="V50" s="740"/>
      <c r="W50" s="740"/>
      <c r="X50" s="740"/>
      <c r="Y50" s="740"/>
      <c r="Z50" s="740"/>
      <c r="AA50" s="740"/>
      <c r="AB50" s="740"/>
      <c r="AC50" s="740"/>
      <c r="AD50" s="740"/>
      <c r="AE50" s="739"/>
      <c r="AF50" s="739"/>
      <c r="AG50" s="739"/>
      <c r="AH50" s="614"/>
    </row>
    <row r="51" hidden="1">
      <c r="A51" s="614"/>
      <c r="B51" s="614"/>
      <c r="C51" s="614"/>
      <c r="D51" s="614"/>
      <c r="E51" s="614"/>
      <c r="F51" s="614"/>
      <c r="G51" s="614"/>
      <c r="H51" s="614"/>
      <c r="I51" s="614"/>
      <c r="J51" s="739"/>
      <c r="K51" s="739"/>
      <c r="L51" s="739"/>
      <c r="M51" s="739"/>
      <c r="N51" s="739"/>
      <c r="O51" s="739"/>
      <c r="P51" s="739"/>
      <c r="Q51" s="739"/>
      <c r="R51" s="739"/>
      <c r="S51" s="739"/>
      <c r="T51" s="740"/>
      <c r="U51" s="740"/>
      <c r="V51" s="740"/>
      <c r="W51" s="740"/>
      <c r="X51" s="740"/>
      <c r="Y51" s="740"/>
      <c r="Z51" s="740"/>
      <c r="AA51" s="740"/>
      <c r="AB51" s="740"/>
      <c r="AC51" s="740"/>
      <c r="AD51" s="740"/>
      <c r="AE51" s="739"/>
      <c r="AF51" s="739"/>
      <c r="AG51" s="739"/>
      <c r="AH51" s="614"/>
    </row>
    <row r="52" hidden="1">
      <c r="A52" s="614"/>
      <c r="B52" s="614"/>
      <c r="C52" s="614"/>
      <c r="D52" s="614"/>
      <c r="E52" s="614"/>
      <c r="F52" s="614"/>
      <c r="G52" s="614"/>
      <c r="H52" s="614"/>
      <c r="I52" s="614"/>
      <c r="J52" s="739"/>
      <c r="K52" s="739"/>
      <c r="L52" s="739"/>
      <c r="M52" s="739"/>
      <c r="N52" s="739"/>
      <c r="O52" s="739"/>
      <c r="P52" s="739"/>
      <c r="Q52" s="739"/>
      <c r="R52" s="739"/>
      <c r="S52" s="739"/>
      <c r="T52" s="740"/>
      <c r="U52" s="740"/>
      <c r="V52" s="740"/>
      <c r="W52" s="740"/>
      <c r="X52" s="740"/>
      <c r="Y52" s="740"/>
      <c r="Z52" s="740"/>
      <c r="AA52" s="740"/>
      <c r="AB52" s="740"/>
      <c r="AC52" s="740"/>
      <c r="AD52" s="740"/>
      <c r="AE52" s="739"/>
      <c r="AF52" s="739"/>
      <c r="AG52" s="739"/>
      <c r="AH52" s="614"/>
    </row>
    <row r="53" hidden="1">
      <c r="A53" s="614"/>
      <c r="B53" s="614"/>
      <c r="C53" s="614"/>
      <c r="D53" s="614"/>
      <c r="E53" s="614"/>
      <c r="F53" s="614"/>
      <c r="G53" s="614"/>
      <c r="H53" s="614"/>
      <c r="I53" s="614"/>
      <c r="J53" s="739"/>
      <c r="K53" s="739"/>
      <c r="L53" s="739"/>
      <c r="M53" s="739"/>
      <c r="N53" s="739"/>
      <c r="O53" s="739"/>
      <c r="P53" s="739"/>
      <c r="Q53" s="739"/>
      <c r="R53" s="739"/>
      <c r="S53" s="739"/>
      <c r="T53" s="740"/>
      <c r="U53" s="740"/>
      <c r="V53" s="740"/>
      <c r="W53" s="740"/>
      <c r="X53" s="740"/>
      <c r="Y53" s="740"/>
      <c r="Z53" s="740"/>
      <c r="AA53" s="740"/>
      <c r="AB53" s="740"/>
      <c r="AC53" s="740"/>
      <c r="AD53" s="740"/>
      <c r="AE53" s="739"/>
      <c r="AF53" s="739"/>
      <c r="AG53" s="739"/>
      <c r="AH53" s="614"/>
    </row>
    <row r="54" hidden="1">
      <c r="A54" s="614"/>
      <c r="B54" s="614"/>
      <c r="C54" s="614"/>
      <c r="D54" s="614"/>
      <c r="E54" s="614"/>
      <c r="F54" s="614"/>
      <c r="G54" s="614"/>
      <c r="H54" s="614"/>
      <c r="I54" s="614"/>
      <c r="J54" s="739"/>
      <c r="K54" s="739"/>
      <c r="L54" s="739"/>
      <c r="M54" s="739"/>
      <c r="N54" s="739"/>
      <c r="O54" s="739"/>
      <c r="P54" s="739"/>
      <c r="Q54" s="739"/>
      <c r="R54" s="739"/>
      <c r="S54" s="739"/>
      <c r="T54" s="740"/>
      <c r="U54" s="740"/>
      <c r="V54" s="740"/>
      <c r="W54" s="740"/>
      <c r="X54" s="740"/>
      <c r="Y54" s="740"/>
      <c r="Z54" s="740"/>
      <c r="AA54" s="740"/>
      <c r="AB54" s="740"/>
      <c r="AC54" s="740"/>
      <c r="AD54" s="740"/>
      <c r="AE54" s="739"/>
      <c r="AF54" s="739"/>
      <c r="AG54" s="739"/>
      <c r="AH54" s="614"/>
    </row>
    <row r="55" hidden="1">
      <c r="A55" s="614"/>
      <c r="B55" s="614"/>
      <c r="C55" s="614"/>
      <c r="D55" s="614"/>
      <c r="E55" s="614"/>
      <c r="F55" s="614"/>
      <c r="G55" s="614"/>
      <c r="H55" s="614"/>
      <c r="I55" s="614"/>
      <c r="J55" s="739"/>
      <c r="K55" s="739"/>
      <c r="L55" s="739"/>
      <c r="M55" s="739"/>
      <c r="N55" s="739"/>
      <c r="O55" s="739"/>
      <c r="P55" s="739"/>
      <c r="Q55" s="739"/>
      <c r="R55" s="739"/>
      <c r="S55" s="739"/>
      <c r="T55" s="739"/>
      <c r="U55" s="739"/>
      <c r="V55" s="739"/>
      <c r="W55" s="739"/>
      <c r="X55" s="739"/>
      <c r="Y55" s="739"/>
      <c r="Z55" s="739"/>
      <c r="AA55" s="739"/>
      <c r="AB55" s="739"/>
      <c r="AC55" s="739"/>
      <c r="AD55" s="739"/>
      <c r="AE55" s="739"/>
      <c r="AF55" s="739"/>
      <c r="AG55" s="739"/>
      <c r="AH55" s="614"/>
    </row>
    <row r="56" hidden="1">
      <c r="A56" s="614"/>
      <c r="B56" s="614"/>
      <c r="C56" s="614"/>
      <c r="D56" s="614"/>
      <c r="E56" s="614"/>
      <c r="F56" s="614"/>
      <c r="G56" s="614"/>
      <c r="H56" s="614"/>
      <c r="I56" s="614"/>
      <c r="J56" s="739"/>
      <c r="K56" s="739"/>
      <c r="L56" s="739"/>
      <c r="M56" s="739"/>
      <c r="N56" s="739"/>
      <c r="O56" s="739"/>
      <c r="P56" s="739"/>
      <c r="Q56" s="739"/>
      <c r="R56" s="739"/>
      <c r="S56" s="739"/>
      <c r="T56" s="739"/>
      <c r="U56" s="739"/>
      <c r="V56" s="739"/>
      <c r="W56" s="739"/>
      <c r="X56" s="739"/>
      <c r="Y56" s="739"/>
      <c r="Z56" s="739"/>
      <c r="AA56" s="739"/>
      <c r="AB56" s="739"/>
      <c r="AC56" s="739"/>
      <c r="AD56" s="739"/>
      <c r="AE56" s="739"/>
      <c r="AF56" s="739"/>
      <c r="AG56" s="739"/>
      <c r="AH56" s="614"/>
    </row>
    <row r="57" hidden="1">
      <c r="A57" s="614"/>
      <c r="B57" s="614"/>
      <c r="C57" s="614"/>
      <c r="D57" s="614"/>
      <c r="E57" s="614"/>
      <c r="F57" s="614"/>
      <c r="G57" s="614"/>
      <c r="H57" s="614"/>
      <c r="I57" s="614"/>
      <c r="J57" s="739"/>
      <c r="K57" s="739"/>
      <c r="L57" s="739"/>
      <c r="M57" s="739"/>
      <c r="N57" s="739"/>
      <c r="O57" s="739"/>
      <c r="P57" s="739"/>
      <c r="Q57" s="739"/>
      <c r="R57" s="739"/>
      <c r="S57" s="739"/>
      <c r="T57" s="739"/>
      <c r="U57" s="739"/>
      <c r="V57" s="739"/>
      <c r="W57" s="741"/>
      <c r="X57" s="739"/>
      <c r="Y57" s="739"/>
      <c r="Z57" s="739"/>
      <c r="AA57" s="739"/>
      <c r="AB57" s="739"/>
      <c r="AC57" s="739"/>
      <c r="AD57" s="739"/>
      <c r="AE57" s="739"/>
      <c r="AF57" s="739"/>
      <c r="AG57" s="739"/>
      <c r="AH57" s="614"/>
    </row>
    <row r="58" hidden="1">
      <c r="A58" s="614"/>
      <c r="B58" s="614"/>
      <c r="C58" s="614"/>
      <c r="D58" s="614"/>
      <c r="E58" s="614"/>
      <c r="F58" s="614"/>
      <c r="G58" s="614"/>
      <c r="H58" s="614"/>
      <c r="I58" s="614"/>
      <c r="J58" s="739"/>
      <c r="K58" s="739"/>
      <c r="L58" s="739"/>
      <c r="M58" s="739"/>
      <c r="N58" s="739"/>
      <c r="O58" s="739"/>
      <c r="P58" s="739"/>
      <c r="Q58" s="739"/>
      <c r="R58" s="739"/>
      <c r="S58" s="739"/>
      <c r="T58" s="739"/>
      <c r="U58" s="739"/>
      <c r="V58" s="739"/>
      <c r="W58" s="739"/>
      <c r="X58" s="739"/>
      <c r="Y58" s="739"/>
      <c r="Z58" s="739"/>
      <c r="AA58" s="739"/>
      <c r="AB58" s="739"/>
      <c r="AC58" s="739"/>
      <c r="AD58" s="739"/>
      <c r="AE58" s="739"/>
      <c r="AF58" s="739"/>
      <c r="AG58" s="739"/>
      <c r="AH58" s="614"/>
    </row>
    <row r="59" hidden="1">
      <c r="A59" s="614"/>
      <c r="B59" s="614"/>
      <c r="C59" s="614"/>
      <c r="D59" s="614"/>
      <c r="E59" s="614"/>
      <c r="F59" s="614"/>
      <c r="G59" s="614"/>
      <c r="H59" s="614"/>
      <c r="I59" s="614"/>
      <c r="J59" s="739"/>
      <c r="K59" s="739"/>
      <c r="L59" s="739"/>
      <c r="M59" s="739"/>
      <c r="N59" s="739"/>
      <c r="O59" s="739"/>
      <c r="P59" s="739"/>
      <c r="Q59" s="739"/>
      <c r="R59" s="739"/>
      <c r="S59" s="739"/>
      <c r="T59" s="739"/>
      <c r="U59" s="739"/>
      <c r="V59" s="739"/>
      <c r="W59" s="739"/>
      <c r="X59" s="739"/>
      <c r="Y59" s="739"/>
      <c r="Z59" s="739"/>
      <c r="AA59" s="739"/>
      <c r="AB59" s="739"/>
      <c r="AC59" s="739"/>
      <c r="AD59" s="739"/>
      <c r="AE59" s="739"/>
      <c r="AF59" s="739"/>
      <c r="AG59" s="739"/>
      <c r="AH59" s="614"/>
    </row>
    <row r="60" hidden="1">
      <c r="A60" s="614"/>
      <c r="B60" s="614"/>
      <c r="C60" s="614"/>
      <c r="D60" s="614"/>
      <c r="E60" s="614"/>
      <c r="F60" s="614"/>
      <c r="G60" s="614"/>
      <c r="H60" s="614"/>
      <c r="I60" s="614"/>
      <c r="J60" s="739"/>
      <c r="K60" s="739"/>
      <c r="L60" s="739"/>
      <c r="M60" s="739"/>
      <c r="N60" s="739"/>
      <c r="O60" s="739"/>
      <c r="P60" s="739"/>
      <c r="Q60" s="739"/>
      <c r="R60" s="739"/>
      <c r="S60" s="739"/>
      <c r="T60" s="739"/>
      <c r="U60" s="739"/>
      <c r="V60" s="739"/>
      <c r="W60" s="739"/>
      <c r="X60" s="739"/>
      <c r="Y60" s="739"/>
      <c r="Z60" s="739"/>
      <c r="AA60" s="739"/>
      <c r="AB60" s="739"/>
      <c r="AC60" s="739"/>
      <c r="AD60" s="739"/>
      <c r="AE60" s="739"/>
      <c r="AF60" s="739"/>
      <c r="AG60" s="739"/>
      <c r="AH60" s="614"/>
    </row>
    <row r="61" hidden="1">
      <c r="A61" s="614"/>
      <c r="B61" s="614"/>
      <c r="C61" s="614"/>
      <c r="D61" s="614"/>
      <c r="E61" s="614"/>
      <c r="F61" s="614"/>
      <c r="G61" s="614"/>
      <c r="H61" s="614"/>
      <c r="I61" s="614"/>
      <c r="J61" s="739"/>
      <c r="K61" s="739"/>
      <c r="L61" s="739"/>
      <c r="M61" s="739"/>
      <c r="N61" s="739"/>
      <c r="O61" s="739"/>
      <c r="P61" s="739"/>
      <c r="Q61" s="739"/>
      <c r="R61" s="739"/>
      <c r="S61" s="739"/>
      <c r="T61" s="739"/>
      <c r="U61" s="739"/>
      <c r="V61" s="739"/>
      <c r="W61" s="739"/>
      <c r="X61" s="739"/>
      <c r="Y61" s="739"/>
      <c r="Z61" s="739"/>
      <c r="AA61" s="739"/>
      <c r="AB61" s="739"/>
      <c r="AC61" s="739"/>
      <c r="AD61" s="739"/>
      <c r="AE61" s="739"/>
      <c r="AF61" s="739"/>
      <c r="AG61" s="739"/>
      <c r="AH61" s="614"/>
    </row>
    <row r="62" hidden="1">
      <c r="A62" s="614"/>
      <c r="B62" s="614"/>
      <c r="C62" s="614"/>
      <c r="D62" s="614"/>
      <c r="E62" s="614"/>
      <c r="F62" s="614"/>
      <c r="G62" s="614"/>
      <c r="H62" s="614"/>
      <c r="I62" s="614"/>
      <c r="J62" s="739"/>
      <c r="K62" s="739"/>
      <c r="L62" s="739"/>
      <c r="M62" s="739"/>
      <c r="N62" s="739"/>
      <c r="O62" s="739"/>
      <c r="P62" s="739"/>
      <c r="Q62" s="739"/>
      <c r="R62" s="739"/>
      <c r="S62" s="739"/>
      <c r="T62" s="739"/>
      <c r="U62" s="739"/>
      <c r="V62" s="739"/>
      <c r="W62" s="739"/>
      <c r="X62" s="739"/>
      <c r="Y62" s="739"/>
      <c r="Z62" s="739"/>
      <c r="AA62" s="739"/>
      <c r="AB62" s="739"/>
      <c r="AC62" s="739"/>
      <c r="AD62" s="739"/>
      <c r="AE62" s="739"/>
      <c r="AF62" s="739"/>
      <c r="AG62" s="739"/>
      <c r="AH62" s="614"/>
    </row>
    <row r="63" hidden="1">
      <c r="A63" s="614"/>
      <c r="B63" s="614"/>
      <c r="C63" s="614"/>
      <c r="D63" s="614"/>
      <c r="E63" s="614"/>
      <c r="F63" s="614"/>
      <c r="G63" s="614"/>
      <c r="H63" s="614"/>
      <c r="I63" s="614"/>
      <c r="J63" s="739"/>
      <c r="K63" s="739"/>
      <c r="L63" s="739"/>
      <c r="M63" s="739"/>
      <c r="N63" s="739"/>
      <c r="O63" s="739"/>
      <c r="P63" s="739"/>
      <c r="Q63" s="739"/>
      <c r="R63" s="739"/>
      <c r="S63" s="739"/>
      <c r="T63" s="739"/>
      <c r="U63" s="739"/>
      <c r="V63" s="739"/>
      <c r="W63" s="739"/>
      <c r="X63" s="739"/>
      <c r="Y63" s="739"/>
      <c r="Z63" s="739"/>
      <c r="AA63" s="739"/>
      <c r="AB63" s="739"/>
      <c r="AC63" s="739"/>
      <c r="AD63" s="739"/>
      <c r="AE63" s="739"/>
      <c r="AF63" s="739"/>
      <c r="AG63" s="739"/>
      <c r="AH63" s="614"/>
    </row>
    <row r="64" hidden="1">
      <c r="A64" s="614"/>
      <c r="B64" s="614"/>
      <c r="C64" s="614"/>
      <c r="D64" s="614"/>
      <c r="E64" s="614"/>
      <c r="F64" s="614"/>
      <c r="G64" s="614"/>
      <c r="H64" s="614"/>
      <c r="I64" s="614"/>
      <c r="J64" s="739"/>
      <c r="K64" s="739"/>
      <c r="L64" s="739"/>
      <c r="M64" s="739"/>
      <c r="N64" s="739"/>
      <c r="O64" s="739"/>
      <c r="P64" s="739"/>
      <c r="Q64" s="739"/>
      <c r="R64" s="739"/>
      <c r="S64" s="739"/>
      <c r="T64" s="739"/>
      <c r="U64" s="739"/>
      <c r="V64" s="739"/>
      <c r="W64" s="739"/>
      <c r="X64" s="739"/>
      <c r="Y64" s="739"/>
      <c r="Z64" s="739"/>
      <c r="AA64" s="739"/>
      <c r="AB64" s="739"/>
      <c r="AC64" s="739"/>
      <c r="AD64" s="739"/>
      <c r="AE64" s="739"/>
      <c r="AF64" s="739"/>
      <c r="AG64" s="739"/>
      <c r="AH64" s="614"/>
    </row>
    <row r="65" hidden="1">
      <c r="A65" s="614"/>
      <c r="B65" s="614"/>
      <c r="C65" s="614"/>
      <c r="D65" s="614"/>
      <c r="E65" s="614"/>
      <c r="F65" s="614"/>
      <c r="G65" s="614"/>
      <c r="H65" s="614"/>
      <c r="I65" s="614"/>
      <c r="J65" s="739"/>
      <c r="K65" s="739"/>
      <c r="L65" s="739"/>
      <c r="M65" s="739"/>
      <c r="N65" s="739"/>
      <c r="O65" s="739"/>
      <c r="P65" s="739"/>
      <c r="Q65" s="739"/>
      <c r="R65" s="739"/>
      <c r="S65" s="739"/>
      <c r="T65" s="739"/>
      <c r="U65" s="739"/>
      <c r="V65" s="739"/>
      <c r="W65" s="739"/>
      <c r="X65" s="739"/>
      <c r="Y65" s="739"/>
      <c r="Z65" s="739"/>
      <c r="AA65" s="739"/>
      <c r="AB65" s="739"/>
      <c r="AC65" s="739"/>
      <c r="AD65" s="739"/>
      <c r="AE65" s="739"/>
      <c r="AF65" s="739"/>
      <c r="AG65" s="739"/>
      <c r="AH65" s="614"/>
    </row>
    <row r="66" hidden="1">
      <c r="A66" s="614"/>
      <c r="B66" s="614"/>
      <c r="C66" s="614"/>
      <c r="D66" s="614"/>
      <c r="E66" s="614"/>
      <c r="F66" s="614"/>
      <c r="G66" s="614"/>
      <c r="H66" s="614"/>
      <c r="I66" s="614"/>
      <c r="J66" s="739"/>
      <c r="K66" s="739"/>
      <c r="L66" s="739"/>
      <c r="M66" s="739"/>
      <c r="N66" s="739"/>
      <c r="O66" s="739"/>
      <c r="P66" s="739"/>
      <c r="Q66" s="739"/>
      <c r="R66" s="739"/>
      <c r="S66" s="739"/>
      <c r="T66" s="739"/>
      <c r="U66" s="739"/>
      <c r="V66" s="739"/>
      <c r="W66" s="739"/>
      <c r="X66" s="739"/>
      <c r="Y66" s="739"/>
      <c r="Z66" s="739"/>
      <c r="AA66" s="739"/>
      <c r="AB66" s="739"/>
      <c r="AC66" s="739"/>
      <c r="AD66" s="739"/>
      <c r="AE66" s="739"/>
      <c r="AF66" s="739"/>
      <c r="AG66" s="739"/>
      <c r="AH66" s="614"/>
    </row>
    <row r="67" hidden="1">
      <c r="A67" s="614"/>
      <c r="B67" s="614"/>
      <c r="C67" s="614"/>
      <c r="D67" s="614"/>
      <c r="E67" s="614"/>
      <c r="F67" s="614"/>
      <c r="G67" s="614"/>
      <c r="H67" s="614"/>
      <c r="I67" s="614"/>
      <c r="J67" s="739"/>
      <c r="K67" s="739"/>
      <c r="L67" s="739"/>
      <c r="M67" s="739"/>
      <c r="N67" s="739"/>
      <c r="O67" s="739"/>
      <c r="P67" s="739"/>
      <c r="Q67" s="739"/>
      <c r="R67" s="739"/>
      <c r="S67" s="739"/>
      <c r="T67" s="739"/>
      <c r="U67" s="739"/>
      <c r="V67" s="739"/>
      <c r="W67" s="739"/>
      <c r="X67" s="739"/>
      <c r="Y67" s="739"/>
      <c r="Z67" s="739"/>
      <c r="AA67" s="739"/>
      <c r="AB67" s="739"/>
      <c r="AC67" s="739"/>
      <c r="AD67" s="739"/>
      <c r="AE67" s="739"/>
      <c r="AF67" s="739"/>
      <c r="AG67" s="739"/>
      <c r="AH67" s="614"/>
    </row>
    <row r="68" hidden="1">
      <c r="A68" s="614"/>
      <c r="B68" s="614"/>
      <c r="C68" s="614"/>
      <c r="D68" s="614"/>
      <c r="E68" s="614"/>
      <c r="F68" s="614"/>
      <c r="G68" s="614"/>
      <c r="H68" s="614"/>
      <c r="I68" s="614"/>
      <c r="J68" s="739"/>
      <c r="K68" s="739"/>
      <c r="L68" s="739"/>
      <c r="M68" s="739"/>
      <c r="N68" s="739"/>
      <c r="O68" s="739"/>
      <c r="P68" s="739"/>
      <c r="Q68" s="739"/>
      <c r="R68" s="739"/>
      <c r="S68" s="739"/>
      <c r="T68" s="739"/>
      <c r="U68" s="739"/>
      <c r="V68" s="739"/>
      <c r="W68" s="739"/>
      <c r="X68" s="739"/>
      <c r="Y68" s="739"/>
      <c r="Z68" s="739"/>
      <c r="AA68" s="739"/>
      <c r="AB68" s="739"/>
      <c r="AC68" s="739"/>
      <c r="AD68" s="739"/>
      <c r="AE68" s="739"/>
      <c r="AF68" s="739"/>
      <c r="AG68" s="739"/>
      <c r="AH68" s="614"/>
    </row>
    <row r="69" hidden="1">
      <c r="A69" s="614"/>
      <c r="B69" s="614"/>
      <c r="C69" s="614"/>
      <c r="D69" s="614"/>
      <c r="E69" s="614"/>
      <c r="F69" s="614"/>
      <c r="G69" s="614"/>
      <c r="H69" s="614"/>
      <c r="I69" s="614"/>
      <c r="J69" s="739"/>
      <c r="K69" s="739"/>
      <c r="L69" s="739"/>
      <c r="M69" s="739"/>
      <c r="N69" s="739"/>
      <c r="O69" s="739"/>
      <c r="P69" s="739"/>
      <c r="Q69" s="739"/>
      <c r="R69" s="739"/>
      <c r="S69" s="739"/>
      <c r="T69" s="739"/>
      <c r="U69" s="739"/>
      <c r="V69" s="739"/>
      <c r="W69" s="739"/>
      <c r="X69" s="739"/>
      <c r="Y69" s="739"/>
      <c r="Z69" s="739"/>
      <c r="AA69" s="739"/>
      <c r="AB69" s="739"/>
      <c r="AC69" s="739"/>
      <c r="AD69" s="739"/>
      <c r="AE69" s="739"/>
      <c r="AF69" s="739"/>
      <c r="AG69" s="739"/>
      <c r="AH69" s="614"/>
    </row>
    <row r="70" hidden="1">
      <c r="A70" s="614"/>
      <c r="B70" s="614"/>
      <c r="C70" s="614"/>
      <c r="D70" s="614"/>
      <c r="E70" s="614"/>
      <c r="F70" s="614"/>
      <c r="G70" s="614"/>
      <c r="H70" s="614"/>
      <c r="I70" s="614"/>
      <c r="J70" s="739"/>
      <c r="K70" s="739"/>
      <c r="L70" s="739"/>
      <c r="M70" s="739"/>
      <c r="N70" s="739"/>
      <c r="O70" s="739"/>
      <c r="P70" s="739"/>
      <c r="Q70" s="739"/>
      <c r="R70" s="739"/>
      <c r="S70" s="739"/>
      <c r="T70" s="739"/>
      <c r="U70" s="739"/>
      <c r="V70" s="739"/>
      <c r="W70" s="739"/>
      <c r="X70" s="739"/>
      <c r="Y70" s="739"/>
      <c r="Z70" s="739"/>
      <c r="AA70" s="739"/>
      <c r="AB70" s="739"/>
      <c r="AC70" s="739"/>
      <c r="AD70" s="739"/>
      <c r="AE70" s="739"/>
      <c r="AF70" s="739"/>
      <c r="AG70" s="739"/>
      <c r="AH70" s="614"/>
    </row>
    <row r="71" hidden="1">
      <c r="A71" s="614"/>
      <c r="B71" s="614"/>
      <c r="C71" s="614"/>
      <c r="D71" s="614"/>
      <c r="E71" s="614"/>
      <c r="F71" s="614"/>
      <c r="G71" s="614"/>
      <c r="H71" s="614"/>
      <c r="I71" s="614"/>
      <c r="J71" s="739"/>
      <c r="K71" s="739"/>
      <c r="L71" s="739"/>
      <c r="M71" s="739"/>
      <c r="N71" s="739"/>
      <c r="O71" s="739"/>
      <c r="P71" s="739"/>
      <c r="Q71" s="739"/>
      <c r="R71" s="739"/>
      <c r="S71" s="739"/>
      <c r="T71" s="739"/>
      <c r="U71" s="739"/>
      <c r="V71" s="739"/>
      <c r="W71" s="739"/>
      <c r="X71" s="739"/>
      <c r="Y71" s="739"/>
      <c r="Z71" s="739"/>
      <c r="AA71" s="739"/>
      <c r="AB71" s="739"/>
      <c r="AC71" s="739"/>
      <c r="AD71" s="739"/>
      <c r="AE71" s="739"/>
      <c r="AF71" s="739"/>
      <c r="AG71" s="739"/>
      <c r="AH71" s="614"/>
    </row>
    <row r="72" hidden="1">
      <c r="A72" s="614"/>
      <c r="B72" s="614"/>
      <c r="C72" s="614"/>
      <c r="D72" s="614"/>
      <c r="E72" s="614"/>
      <c r="F72" s="614"/>
      <c r="G72" s="614"/>
      <c r="H72" s="614"/>
      <c r="I72" s="614"/>
      <c r="J72" s="739"/>
      <c r="K72" s="739"/>
      <c r="L72" s="739"/>
      <c r="M72" s="739"/>
      <c r="N72" s="739"/>
      <c r="O72" s="739"/>
      <c r="P72" s="739"/>
      <c r="Q72" s="739"/>
      <c r="R72" s="739"/>
      <c r="S72" s="739"/>
      <c r="T72" s="739"/>
      <c r="U72" s="739"/>
      <c r="V72" s="739"/>
      <c r="W72" s="739"/>
      <c r="X72" s="739"/>
      <c r="Y72" s="739"/>
      <c r="Z72" s="739"/>
      <c r="AA72" s="739"/>
      <c r="AB72" s="739"/>
      <c r="AC72" s="739"/>
      <c r="AD72" s="739"/>
      <c r="AE72" s="739"/>
      <c r="AF72" s="739"/>
      <c r="AG72" s="739"/>
      <c r="AH72" s="614"/>
    </row>
    <row r="73" hidden="1">
      <c r="A73" s="614"/>
      <c r="B73" s="614"/>
      <c r="C73" s="614"/>
      <c r="D73" s="614"/>
      <c r="E73" s="614"/>
      <c r="F73" s="614"/>
      <c r="G73" s="614"/>
      <c r="H73" s="614"/>
      <c r="I73" s="614"/>
      <c r="J73" s="739"/>
      <c r="K73" s="739"/>
      <c r="L73" s="739"/>
      <c r="M73" s="739"/>
      <c r="N73" s="739"/>
      <c r="O73" s="739"/>
      <c r="P73" s="739"/>
      <c r="Q73" s="739"/>
      <c r="R73" s="739"/>
      <c r="S73" s="739"/>
      <c r="T73" s="739"/>
      <c r="U73" s="739"/>
      <c r="V73" s="739"/>
      <c r="W73" s="739"/>
      <c r="X73" s="739"/>
      <c r="Y73" s="739"/>
      <c r="Z73" s="739"/>
      <c r="AA73" s="739"/>
      <c r="AB73" s="739"/>
      <c r="AC73" s="739"/>
      <c r="AD73" s="739"/>
      <c r="AE73" s="739"/>
      <c r="AF73" s="739"/>
      <c r="AG73" s="739"/>
      <c r="AH73" s="614"/>
    </row>
    <row r="74" hidden="1">
      <c r="A74" s="614"/>
      <c r="B74" s="614"/>
      <c r="C74" s="614"/>
      <c r="D74" s="614"/>
      <c r="E74" s="614"/>
      <c r="F74" s="614"/>
      <c r="G74" s="614"/>
      <c r="H74" s="614"/>
      <c r="I74" s="614"/>
      <c r="J74" s="739"/>
      <c r="K74" s="739"/>
      <c r="L74" s="739"/>
      <c r="M74" s="739"/>
      <c r="N74" s="739"/>
      <c r="O74" s="739"/>
      <c r="P74" s="739"/>
      <c r="Q74" s="739"/>
      <c r="R74" s="739"/>
      <c r="S74" s="739"/>
      <c r="T74" s="739"/>
      <c r="U74" s="739"/>
      <c r="V74" s="739"/>
      <c r="W74" s="739"/>
      <c r="X74" s="739"/>
      <c r="Y74" s="739"/>
      <c r="Z74" s="739"/>
      <c r="AA74" s="739"/>
      <c r="AB74" s="739"/>
      <c r="AC74" s="739"/>
      <c r="AD74" s="739"/>
      <c r="AE74" s="739"/>
      <c r="AF74" s="739"/>
      <c r="AG74" s="739"/>
      <c r="AH74" s="614"/>
    </row>
    <row r="75" hidden="1">
      <c r="A75" s="614"/>
      <c r="B75" s="614"/>
      <c r="C75" s="614"/>
      <c r="D75" s="614"/>
      <c r="E75" s="614"/>
      <c r="F75" s="614"/>
      <c r="G75" s="614"/>
      <c r="H75" s="614"/>
      <c r="I75" s="614"/>
      <c r="J75" s="739"/>
      <c r="K75" s="739"/>
      <c r="L75" s="739"/>
      <c r="M75" s="739"/>
      <c r="N75" s="739"/>
      <c r="O75" s="739"/>
      <c r="P75" s="739"/>
      <c r="Q75" s="739"/>
      <c r="R75" s="739"/>
      <c r="S75" s="739"/>
      <c r="T75" s="739"/>
      <c r="U75" s="739"/>
      <c r="V75" s="739"/>
      <c r="W75" s="739"/>
      <c r="X75" s="739"/>
      <c r="Y75" s="739"/>
      <c r="Z75" s="739"/>
      <c r="AA75" s="739"/>
      <c r="AB75" s="739"/>
      <c r="AC75" s="739"/>
      <c r="AD75" s="739"/>
      <c r="AE75" s="739"/>
      <c r="AF75" s="739"/>
      <c r="AG75" s="739"/>
      <c r="AH75" s="614"/>
    </row>
    <row r="76" hidden="1">
      <c r="A76" s="614"/>
      <c r="B76" s="614"/>
      <c r="C76" s="614"/>
      <c r="D76" s="614"/>
      <c r="E76" s="614"/>
      <c r="F76" s="614"/>
      <c r="G76" s="614"/>
      <c r="H76" s="614"/>
      <c r="I76" s="614"/>
      <c r="J76" s="739"/>
      <c r="K76" s="739"/>
      <c r="L76" s="739"/>
      <c r="M76" s="739"/>
      <c r="N76" s="739"/>
      <c r="O76" s="739"/>
      <c r="P76" s="739"/>
      <c r="Q76" s="739"/>
      <c r="R76" s="739"/>
      <c r="S76" s="739"/>
      <c r="T76" s="739"/>
      <c r="U76" s="739"/>
      <c r="V76" s="739"/>
      <c r="W76" s="739"/>
      <c r="X76" s="739"/>
      <c r="Y76" s="739"/>
      <c r="Z76" s="739"/>
      <c r="AA76" s="739"/>
      <c r="AB76" s="739"/>
      <c r="AC76" s="739"/>
      <c r="AD76" s="739"/>
      <c r="AE76" s="739"/>
      <c r="AF76" s="739"/>
      <c r="AG76" s="739"/>
      <c r="AH76" s="614"/>
    </row>
    <row r="77" hidden="1">
      <c r="A77" s="614"/>
      <c r="B77" s="614"/>
      <c r="C77" s="614"/>
      <c r="D77" s="614"/>
      <c r="E77" s="614"/>
      <c r="F77" s="614"/>
      <c r="G77" s="614"/>
      <c r="H77" s="614"/>
      <c r="I77" s="614"/>
      <c r="J77" s="739"/>
      <c r="K77" s="739"/>
      <c r="L77" s="739"/>
      <c r="M77" s="739"/>
      <c r="N77" s="739"/>
      <c r="O77" s="739"/>
      <c r="P77" s="739"/>
      <c r="Q77" s="739"/>
      <c r="R77" s="739"/>
      <c r="S77" s="739"/>
      <c r="T77" s="739"/>
      <c r="U77" s="739"/>
      <c r="V77" s="739"/>
      <c r="W77" s="739"/>
      <c r="X77" s="739"/>
      <c r="Y77" s="739"/>
      <c r="Z77" s="739"/>
      <c r="AA77" s="739"/>
      <c r="AB77" s="739"/>
      <c r="AC77" s="739"/>
      <c r="AD77" s="739"/>
      <c r="AE77" s="739"/>
      <c r="AF77" s="739"/>
      <c r="AG77" s="739"/>
      <c r="AH77" s="614"/>
    </row>
    <row r="78" hidden="1">
      <c r="A78" s="614"/>
      <c r="B78" s="614"/>
      <c r="C78" s="614"/>
      <c r="D78" s="614"/>
      <c r="E78" s="614"/>
      <c r="F78" s="614"/>
      <c r="G78" s="614"/>
      <c r="H78" s="614"/>
      <c r="I78" s="614"/>
      <c r="J78" s="739"/>
      <c r="K78" s="739"/>
      <c r="L78" s="739"/>
      <c r="M78" s="739"/>
      <c r="N78" s="739"/>
      <c r="O78" s="739"/>
      <c r="P78" s="739"/>
      <c r="Q78" s="739"/>
      <c r="R78" s="739"/>
      <c r="S78" s="739"/>
      <c r="T78" s="739"/>
      <c r="U78" s="739"/>
      <c r="V78" s="739"/>
      <c r="W78" s="739"/>
      <c r="X78" s="739"/>
      <c r="Y78" s="739"/>
      <c r="Z78" s="739"/>
      <c r="AA78" s="739"/>
      <c r="AB78" s="739"/>
      <c r="AC78" s="739"/>
      <c r="AD78" s="739"/>
      <c r="AE78" s="739"/>
      <c r="AF78" s="739"/>
      <c r="AG78" s="739"/>
      <c r="AH78" s="614"/>
    </row>
    <row r="79" hidden="1">
      <c r="A79" s="614"/>
      <c r="B79" s="614"/>
      <c r="C79" s="614"/>
      <c r="D79" s="614"/>
      <c r="E79" s="614"/>
      <c r="F79" s="614"/>
      <c r="G79" s="614"/>
      <c r="H79" s="614"/>
      <c r="I79" s="614"/>
      <c r="J79" s="739"/>
      <c r="K79" s="739"/>
      <c r="L79" s="739"/>
      <c r="M79" s="739"/>
      <c r="N79" s="739"/>
      <c r="O79" s="739"/>
      <c r="P79" s="739"/>
      <c r="Q79" s="739"/>
      <c r="R79" s="739"/>
      <c r="S79" s="739"/>
      <c r="T79" s="739"/>
      <c r="U79" s="739"/>
      <c r="V79" s="739"/>
      <c r="W79" s="739"/>
      <c r="X79" s="739"/>
      <c r="Y79" s="739"/>
      <c r="Z79" s="739"/>
      <c r="AA79" s="739"/>
      <c r="AB79" s="739"/>
      <c r="AC79" s="739"/>
      <c r="AD79" s="739"/>
      <c r="AE79" s="739"/>
      <c r="AF79" s="739"/>
      <c r="AG79" s="739"/>
      <c r="AH79" s="614"/>
    </row>
    <row r="80" hidden="1">
      <c r="A80" s="614"/>
      <c r="B80" s="614"/>
      <c r="C80" s="614"/>
      <c r="D80" s="614"/>
      <c r="E80" s="614"/>
      <c r="F80" s="614"/>
      <c r="G80" s="614"/>
      <c r="H80" s="614"/>
      <c r="I80" s="614"/>
      <c r="J80" s="739"/>
      <c r="K80" s="739"/>
      <c r="L80" s="739"/>
      <c r="M80" s="739"/>
      <c r="N80" s="739"/>
      <c r="O80" s="739"/>
      <c r="P80" s="739"/>
      <c r="Q80" s="739"/>
      <c r="R80" s="739"/>
      <c r="S80" s="739"/>
      <c r="T80" s="739"/>
      <c r="U80" s="739"/>
      <c r="V80" s="739"/>
      <c r="W80" s="739"/>
      <c r="X80" s="739"/>
      <c r="Y80" s="739"/>
      <c r="Z80" s="739"/>
      <c r="AA80" s="739"/>
      <c r="AB80" s="739"/>
      <c r="AC80" s="739"/>
      <c r="AD80" s="739"/>
      <c r="AE80" s="739"/>
      <c r="AF80" s="739"/>
      <c r="AG80" s="739"/>
      <c r="AH80" s="614"/>
    </row>
    <row r="81" hidden="1">
      <c r="A81" s="614"/>
      <c r="B81" s="614"/>
      <c r="C81" s="614"/>
      <c r="D81" s="614"/>
      <c r="E81" s="614"/>
      <c r="F81" s="614"/>
      <c r="G81" s="614"/>
      <c r="H81" s="614"/>
      <c r="I81" s="614"/>
      <c r="J81" s="739"/>
      <c r="K81" s="739"/>
      <c r="L81" s="739"/>
      <c r="M81" s="739"/>
      <c r="N81" s="739"/>
      <c r="O81" s="739"/>
      <c r="P81" s="739"/>
      <c r="Q81" s="739"/>
      <c r="R81" s="739"/>
      <c r="S81" s="739"/>
      <c r="T81" s="739"/>
      <c r="U81" s="739"/>
      <c r="V81" s="739"/>
      <c r="W81" s="739"/>
      <c r="X81" s="739"/>
      <c r="Y81" s="739"/>
      <c r="Z81" s="739"/>
      <c r="AA81" s="739"/>
      <c r="AB81" s="739"/>
      <c r="AC81" s="739"/>
      <c r="AD81" s="739"/>
      <c r="AE81" s="739"/>
      <c r="AF81" s="739"/>
      <c r="AG81" s="739"/>
      <c r="AH81" s="614"/>
    </row>
    <row r="82" hidden="1">
      <c r="A82" s="614"/>
      <c r="B82" s="614"/>
      <c r="C82" s="614"/>
      <c r="D82" s="614"/>
      <c r="E82" s="614"/>
      <c r="F82" s="614"/>
      <c r="G82" s="614"/>
      <c r="H82" s="614"/>
      <c r="I82" s="614"/>
      <c r="J82" s="739"/>
      <c r="K82" s="739"/>
      <c r="L82" s="739"/>
      <c r="M82" s="739"/>
      <c r="N82" s="739"/>
      <c r="O82" s="739"/>
      <c r="P82" s="739"/>
      <c r="Q82" s="739"/>
      <c r="R82" s="739"/>
      <c r="S82" s="739"/>
      <c r="T82" s="739"/>
      <c r="U82" s="739"/>
      <c r="V82" s="739"/>
      <c r="W82" s="739"/>
      <c r="X82" s="739"/>
      <c r="Y82" s="739"/>
      <c r="Z82" s="739"/>
      <c r="AA82" s="739"/>
      <c r="AB82" s="739"/>
      <c r="AC82" s="739"/>
      <c r="AD82" s="739"/>
      <c r="AE82" s="739"/>
      <c r="AF82" s="739"/>
      <c r="AG82" s="739"/>
      <c r="AH82" s="614"/>
    </row>
    <row r="83" hidden="1">
      <c r="A83" s="614"/>
      <c r="B83" s="614"/>
      <c r="C83" s="614"/>
      <c r="D83" s="614"/>
      <c r="E83" s="614"/>
      <c r="F83" s="614"/>
      <c r="G83" s="614"/>
      <c r="H83" s="614"/>
      <c r="I83" s="614"/>
      <c r="J83" s="739"/>
      <c r="K83" s="739"/>
      <c r="L83" s="739"/>
      <c r="M83" s="739"/>
      <c r="N83" s="739"/>
      <c r="O83" s="739"/>
      <c r="P83" s="739"/>
      <c r="Q83" s="739"/>
      <c r="R83" s="739"/>
      <c r="S83" s="739"/>
      <c r="T83" s="739"/>
      <c r="U83" s="739"/>
      <c r="V83" s="739"/>
      <c r="W83" s="739"/>
      <c r="X83" s="739"/>
      <c r="Y83" s="739"/>
      <c r="Z83" s="739"/>
      <c r="AA83" s="739"/>
      <c r="AB83" s="739"/>
      <c r="AC83" s="739"/>
      <c r="AD83" s="739"/>
      <c r="AE83" s="739"/>
      <c r="AF83" s="739"/>
      <c r="AG83" s="739"/>
      <c r="AH83" s="614"/>
    </row>
    <row r="84" hidden="1">
      <c r="A84" s="614"/>
      <c r="B84" s="614"/>
      <c r="C84" s="614"/>
      <c r="D84" s="614"/>
      <c r="E84" s="614"/>
      <c r="F84" s="614"/>
      <c r="G84" s="614"/>
      <c r="H84" s="614"/>
      <c r="I84" s="614"/>
      <c r="J84" s="739"/>
      <c r="K84" s="739"/>
      <c r="L84" s="739"/>
      <c r="M84" s="739"/>
      <c r="N84" s="739"/>
      <c r="O84" s="739"/>
      <c r="P84" s="739"/>
      <c r="Q84" s="739"/>
      <c r="R84" s="739"/>
      <c r="S84" s="739"/>
      <c r="T84" s="739"/>
      <c r="U84" s="739"/>
      <c r="V84" s="739"/>
      <c r="W84" s="739"/>
      <c r="X84" s="739"/>
      <c r="Y84" s="739"/>
      <c r="Z84" s="739"/>
      <c r="AA84" s="739"/>
      <c r="AB84" s="739"/>
      <c r="AC84" s="739"/>
      <c r="AD84" s="739"/>
      <c r="AE84" s="739"/>
      <c r="AF84" s="739"/>
      <c r="AG84" s="739"/>
      <c r="AH84" s="614"/>
    </row>
    <row r="85" hidden="1">
      <c r="A85" s="614"/>
      <c r="B85" s="614"/>
      <c r="C85" s="614"/>
      <c r="D85" s="614"/>
      <c r="E85" s="614"/>
      <c r="F85" s="614"/>
      <c r="G85" s="614"/>
      <c r="H85" s="614"/>
      <c r="I85" s="614"/>
      <c r="J85" s="739"/>
      <c r="K85" s="739"/>
      <c r="L85" s="739"/>
      <c r="M85" s="739"/>
      <c r="N85" s="739"/>
      <c r="O85" s="739"/>
      <c r="P85" s="739"/>
      <c r="Q85" s="739"/>
      <c r="R85" s="739"/>
      <c r="S85" s="739"/>
      <c r="T85" s="739"/>
      <c r="U85" s="739"/>
      <c r="V85" s="739"/>
      <c r="W85" s="739"/>
      <c r="X85" s="739"/>
      <c r="Y85" s="739"/>
      <c r="Z85" s="739"/>
      <c r="AA85" s="739"/>
      <c r="AB85" s="739"/>
      <c r="AC85" s="739"/>
      <c r="AD85" s="739"/>
      <c r="AE85" s="739"/>
      <c r="AF85" s="739"/>
      <c r="AG85" s="739"/>
      <c r="AH85" s="614"/>
    </row>
    <row r="86" hidden="1">
      <c r="A86" s="614"/>
      <c r="B86" s="614"/>
      <c r="C86" s="614"/>
      <c r="D86" s="614"/>
      <c r="E86" s="614"/>
      <c r="F86" s="614"/>
      <c r="G86" s="614"/>
      <c r="H86" s="614"/>
      <c r="I86" s="614"/>
      <c r="J86" s="739"/>
      <c r="K86" s="739"/>
      <c r="L86" s="739"/>
      <c r="M86" s="739"/>
      <c r="N86" s="739"/>
      <c r="O86" s="739"/>
      <c r="P86" s="739"/>
      <c r="Q86" s="739"/>
      <c r="R86" s="739"/>
      <c r="S86" s="739"/>
      <c r="T86" s="739"/>
      <c r="U86" s="739"/>
      <c r="V86" s="739"/>
      <c r="W86" s="739"/>
      <c r="X86" s="739"/>
      <c r="Y86" s="739"/>
      <c r="Z86" s="739"/>
      <c r="AA86" s="739"/>
      <c r="AB86" s="739"/>
      <c r="AC86" s="739"/>
      <c r="AD86" s="739"/>
      <c r="AE86" s="739"/>
      <c r="AF86" s="739"/>
      <c r="AG86" s="739"/>
      <c r="AH86" s="614"/>
    </row>
    <row r="87" hidden="1">
      <c r="A87" s="614"/>
      <c r="B87" s="614"/>
      <c r="C87" s="614"/>
      <c r="D87" s="614"/>
      <c r="E87" s="614"/>
      <c r="F87" s="614"/>
      <c r="G87" s="614"/>
      <c r="H87" s="614"/>
      <c r="I87" s="614"/>
      <c r="J87" s="739"/>
      <c r="K87" s="739"/>
      <c r="L87" s="739"/>
      <c r="M87" s="739"/>
      <c r="N87" s="739"/>
      <c r="O87" s="739"/>
      <c r="P87" s="739"/>
      <c r="Q87" s="739"/>
      <c r="R87" s="739"/>
      <c r="S87" s="739"/>
      <c r="T87" s="739"/>
      <c r="U87" s="739"/>
      <c r="V87" s="739"/>
      <c r="W87" s="739"/>
      <c r="X87" s="739"/>
      <c r="Y87" s="739"/>
      <c r="Z87" s="739"/>
      <c r="AA87" s="739"/>
      <c r="AB87" s="739"/>
      <c r="AC87" s="739"/>
      <c r="AD87" s="739"/>
      <c r="AE87" s="739"/>
      <c r="AF87" s="739"/>
      <c r="AG87" s="739"/>
      <c r="AH87" s="614"/>
    </row>
    <row r="88" hidden="1">
      <c r="A88" s="614"/>
      <c r="B88" s="614"/>
      <c r="C88" s="614"/>
      <c r="D88" s="614"/>
      <c r="E88" s="614"/>
      <c r="F88" s="614"/>
      <c r="G88" s="614"/>
      <c r="H88" s="614"/>
      <c r="I88" s="614"/>
      <c r="J88" s="739"/>
      <c r="K88" s="739"/>
      <c r="L88" s="739"/>
      <c r="M88" s="739"/>
      <c r="N88" s="739"/>
      <c r="O88" s="739"/>
      <c r="P88" s="739"/>
      <c r="Q88" s="739"/>
      <c r="R88" s="739"/>
      <c r="S88" s="739"/>
      <c r="T88" s="739"/>
      <c r="U88" s="739"/>
      <c r="V88" s="739"/>
      <c r="W88" s="739"/>
      <c r="X88" s="739"/>
      <c r="Y88" s="739"/>
      <c r="Z88" s="739"/>
      <c r="AA88" s="739"/>
      <c r="AB88" s="739"/>
      <c r="AC88" s="739"/>
      <c r="AD88" s="739"/>
      <c r="AE88" s="739"/>
      <c r="AF88" s="739"/>
      <c r="AG88" s="739"/>
      <c r="AH88" s="614"/>
    </row>
    <row r="89" hidden="1">
      <c r="A89" s="614"/>
      <c r="B89" s="614"/>
      <c r="C89" s="614"/>
      <c r="D89" s="614"/>
      <c r="E89" s="614"/>
      <c r="F89" s="614"/>
      <c r="G89" s="614"/>
      <c r="H89" s="614"/>
      <c r="I89" s="614"/>
      <c r="J89" s="739"/>
      <c r="K89" s="739"/>
      <c r="L89" s="739"/>
      <c r="M89" s="739"/>
      <c r="N89" s="739"/>
      <c r="O89" s="739"/>
      <c r="P89" s="739"/>
      <c r="Q89" s="739"/>
      <c r="R89" s="739"/>
      <c r="S89" s="739"/>
      <c r="T89" s="739"/>
      <c r="U89" s="739"/>
      <c r="V89" s="739"/>
      <c r="W89" s="739"/>
      <c r="X89" s="739"/>
      <c r="Y89" s="739"/>
      <c r="Z89" s="739"/>
      <c r="AA89" s="739"/>
      <c r="AB89" s="739"/>
      <c r="AC89" s="739"/>
      <c r="AD89" s="739"/>
      <c r="AE89" s="739"/>
      <c r="AF89" s="739"/>
      <c r="AG89" s="739"/>
      <c r="AH89" s="614"/>
    </row>
    <row r="90" hidden="1">
      <c r="A90" s="614"/>
      <c r="B90" s="614"/>
      <c r="C90" s="614"/>
      <c r="D90" s="614"/>
      <c r="E90" s="614"/>
      <c r="F90" s="614"/>
      <c r="G90" s="614"/>
      <c r="H90" s="614"/>
      <c r="I90" s="614"/>
      <c r="J90" s="739"/>
      <c r="K90" s="739"/>
      <c r="L90" s="739"/>
      <c r="M90" s="739"/>
      <c r="N90" s="739"/>
      <c r="O90" s="739"/>
      <c r="P90" s="739"/>
      <c r="Q90" s="739"/>
      <c r="R90" s="739"/>
      <c r="S90" s="739"/>
      <c r="T90" s="739"/>
      <c r="U90" s="739"/>
      <c r="V90" s="739"/>
      <c r="W90" s="739"/>
      <c r="X90" s="739"/>
      <c r="Y90" s="739"/>
      <c r="Z90" s="739"/>
      <c r="AA90" s="739"/>
      <c r="AB90" s="739"/>
      <c r="AC90" s="739"/>
      <c r="AD90" s="739"/>
      <c r="AE90" s="739"/>
      <c r="AF90" s="739"/>
      <c r="AG90" s="739"/>
      <c r="AH90" s="614"/>
    </row>
    <row r="91" hidden="1">
      <c r="A91" s="614"/>
      <c r="B91" s="614"/>
      <c r="C91" s="614"/>
      <c r="D91" s="614"/>
      <c r="E91" s="614"/>
      <c r="F91" s="614"/>
      <c r="G91" s="614"/>
      <c r="H91" s="614"/>
      <c r="I91" s="614"/>
      <c r="J91" s="614"/>
      <c r="K91" s="614"/>
      <c r="L91" s="614"/>
      <c r="M91" s="614"/>
      <c r="N91" s="614"/>
      <c r="O91" s="614"/>
      <c r="P91" s="614"/>
      <c r="Q91" s="614"/>
      <c r="R91" s="614"/>
      <c r="S91" s="614"/>
      <c r="T91" s="614"/>
      <c r="U91" s="614"/>
      <c r="V91" s="614"/>
      <c r="W91" s="614"/>
      <c r="X91" s="614"/>
      <c r="Y91" s="614"/>
      <c r="Z91" s="614"/>
      <c r="AA91" s="614"/>
      <c r="AB91" s="614"/>
      <c r="AC91" s="614"/>
      <c r="AD91" s="614"/>
      <c r="AE91" s="614"/>
      <c r="AF91" s="614"/>
      <c r="AG91" s="614"/>
      <c r="AH91" s="614"/>
    </row>
    <row r="92" hidden="1">
      <c r="A92" s="614"/>
      <c r="B92" s="614"/>
      <c r="C92" s="614"/>
      <c r="D92" s="614"/>
      <c r="E92" s="614"/>
      <c r="F92" s="614"/>
      <c r="G92" s="614"/>
      <c r="H92" s="614"/>
      <c r="I92" s="614"/>
      <c r="J92" s="614"/>
      <c r="K92" s="614"/>
      <c r="L92" s="614"/>
      <c r="M92" s="614"/>
      <c r="N92" s="614"/>
      <c r="O92" s="614"/>
      <c r="P92" s="614"/>
      <c r="Q92" s="614"/>
      <c r="R92" s="614"/>
      <c r="S92" s="614"/>
      <c r="T92" s="614"/>
      <c r="U92" s="614"/>
      <c r="V92" s="614"/>
      <c r="W92" s="614"/>
      <c r="X92" s="614"/>
      <c r="Y92" s="614"/>
      <c r="Z92" s="614"/>
      <c r="AA92" s="614"/>
      <c r="AB92" s="614"/>
      <c r="AC92" s="614"/>
      <c r="AD92" s="614"/>
      <c r="AE92" s="614"/>
      <c r="AF92" s="614"/>
      <c r="AG92" s="614"/>
      <c r="AH92" s="614"/>
    </row>
    <row r="93" hidden="1">
      <c r="A93" s="614"/>
      <c r="B93" s="614"/>
      <c r="C93" s="614"/>
      <c r="D93" s="614"/>
      <c r="E93" s="614"/>
      <c r="F93" s="614"/>
      <c r="G93" s="614"/>
      <c r="H93" s="614"/>
      <c r="I93" s="614"/>
      <c r="J93" s="614"/>
      <c r="K93" s="614"/>
      <c r="L93" s="614"/>
      <c r="M93" s="614"/>
      <c r="N93" s="614"/>
      <c r="O93" s="614"/>
      <c r="P93" s="614"/>
      <c r="Q93" s="614"/>
      <c r="R93" s="614"/>
      <c r="S93" s="614"/>
      <c r="T93" s="614"/>
      <c r="U93" s="614"/>
      <c r="V93" s="614"/>
      <c r="W93" s="614"/>
      <c r="X93" s="614"/>
      <c r="Y93" s="614"/>
      <c r="Z93" s="614"/>
      <c r="AA93" s="614"/>
      <c r="AB93" s="614"/>
      <c r="AC93" s="614"/>
      <c r="AD93" s="614"/>
      <c r="AE93" s="614"/>
      <c r="AF93" s="614"/>
      <c r="AG93" s="614"/>
      <c r="AH93" s="614"/>
    </row>
    <row r="94" hidden="1">
      <c r="A94" s="614"/>
      <c r="B94" s="614"/>
      <c r="C94" s="614"/>
      <c r="D94" s="614"/>
      <c r="E94" s="614"/>
      <c r="F94" s="614"/>
      <c r="G94" s="614"/>
      <c r="H94" s="614"/>
      <c r="I94" s="614"/>
      <c r="J94" s="614"/>
      <c r="K94" s="614"/>
      <c r="L94" s="614"/>
      <c r="M94" s="614"/>
      <c r="N94" s="614"/>
      <c r="O94" s="614"/>
      <c r="P94" s="614"/>
      <c r="Q94" s="614"/>
      <c r="R94" s="614"/>
      <c r="S94" s="614"/>
      <c r="T94" s="614"/>
      <c r="U94" s="614"/>
      <c r="V94" s="614"/>
      <c r="W94" s="614"/>
      <c r="X94" s="614"/>
      <c r="Y94" s="614"/>
      <c r="Z94" s="614"/>
      <c r="AA94" s="614"/>
      <c r="AB94" s="614"/>
      <c r="AC94" s="614"/>
      <c r="AD94" s="614"/>
      <c r="AE94" s="614"/>
      <c r="AF94" s="614"/>
      <c r="AG94" s="614"/>
      <c r="AH94" s="614"/>
    </row>
    <row r="95" hidden="1">
      <c r="A95" s="614"/>
      <c r="B95" s="614"/>
      <c r="C95" s="614"/>
      <c r="D95" s="614"/>
      <c r="E95" s="614"/>
      <c r="F95" s="614"/>
      <c r="G95" s="614"/>
      <c r="H95" s="614"/>
      <c r="I95" s="614"/>
      <c r="J95" s="614"/>
      <c r="K95" s="614"/>
      <c r="L95" s="614"/>
      <c r="M95" s="614"/>
      <c r="N95" s="614"/>
      <c r="O95" s="614"/>
      <c r="P95" s="614"/>
      <c r="Q95" s="614"/>
      <c r="R95" s="614"/>
      <c r="S95" s="614"/>
      <c r="T95" s="614"/>
      <c r="U95" s="614"/>
      <c r="V95" s="614"/>
      <c r="W95" s="614"/>
      <c r="X95" s="614"/>
      <c r="Y95" s="614"/>
      <c r="Z95" s="614"/>
      <c r="AA95" s="614"/>
      <c r="AB95" s="614"/>
      <c r="AC95" s="614"/>
      <c r="AD95" s="614"/>
      <c r="AE95" s="614"/>
      <c r="AF95" s="614"/>
      <c r="AG95" s="614"/>
      <c r="AH95" s="614"/>
    </row>
    <row r="96" hidden="1">
      <c r="A96" s="614"/>
      <c r="B96" s="614"/>
      <c r="C96" s="614"/>
      <c r="D96" s="614"/>
      <c r="E96" s="614"/>
      <c r="F96" s="614"/>
      <c r="G96" s="614"/>
      <c r="H96" s="614"/>
      <c r="I96" s="614"/>
      <c r="J96" s="614"/>
      <c r="K96" s="614"/>
      <c r="L96" s="614"/>
      <c r="M96" s="614"/>
      <c r="N96" s="614"/>
      <c r="O96" s="614"/>
      <c r="P96" s="614"/>
      <c r="Q96" s="614"/>
      <c r="R96" s="614"/>
      <c r="S96" s="614"/>
      <c r="T96" s="614"/>
      <c r="U96" s="614"/>
      <c r="V96" s="614"/>
      <c r="W96" s="614"/>
      <c r="X96" s="614"/>
      <c r="Y96" s="614"/>
      <c r="Z96" s="614"/>
      <c r="AA96" s="614"/>
      <c r="AB96" s="614"/>
      <c r="AC96" s="614"/>
      <c r="AD96" s="614"/>
      <c r="AE96" s="614"/>
      <c r="AF96" s="614"/>
      <c r="AG96" s="614"/>
      <c r="AH96" s="614"/>
    </row>
    <row r="97" hidden="1">
      <c r="A97" s="614"/>
      <c r="B97" s="614"/>
      <c r="C97" s="614"/>
      <c r="D97" s="614"/>
      <c r="E97" s="614"/>
      <c r="F97" s="614"/>
      <c r="G97" s="614"/>
      <c r="H97" s="614"/>
      <c r="I97" s="614"/>
      <c r="J97" s="614"/>
      <c r="K97" s="614"/>
      <c r="L97" s="614"/>
      <c r="M97" s="614"/>
      <c r="N97" s="614"/>
      <c r="O97" s="614"/>
      <c r="P97" s="614"/>
      <c r="Q97" s="614"/>
      <c r="R97" s="614"/>
      <c r="S97" s="614"/>
      <c r="T97" s="614"/>
      <c r="U97" s="614"/>
      <c r="V97" s="614"/>
      <c r="W97" s="614"/>
      <c r="X97" s="614"/>
      <c r="Y97" s="614"/>
      <c r="Z97" s="614"/>
      <c r="AA97" s="614"/>
      <c r="AB97" s="614"/>
      <c r="AC97" s="614"/>
      <c r="AD97" s="614"/>
      <c r="AE97" s="614"/>
      <c r="AF97" s="614"/>
      <c r="AG97" s="614"/>
      <c r="AH97" s="614"/>
    </row>
    <row r="98" hidden="1">
      <c r="A98" s="614"/>
      <c r="B98" s="614"/>
      <c r="C98" s="614"/>
      <c r="D98" s="614"/>
      <c r="E98" s="614"/>
      <c r="F98" s="614"/>
      <c r="G98" s="614"/>
      <c r="H98" s="614"/>
      <c r="I98" s="614"/>
      <c r="J98" s="614"/>
      <c r="K98" s="614"/>
      <c r="L98" s="614"/>
      <c r="M98" s="614"/>
      <c r="N98" s="614"/>
      <c r="O98" s="614"/>
      <c r="P98" s="614"/>
      <c r="Q98" s="614"/>
      <c r="R98" s="614"/>
      <c r="S98" s="614"/>
      <c r="T98" s="614"/>
      <c r="U98" s="614"/>
      <c r="V98" s="614"/>
      <c r="W98" s="614"/>
      <c r="X98" s="614"/>
      <c r="Y98" s="614"/>
      <c r="Z98" s="614"/>
      <c r="AA98" s="614"/>
      <c r="AB98" s="614"/>
      <c r="AC98" s="614"/>
      <c r="AD98" s="614"/>
      <c r="AE98" s="614"/>
      <c r="AF98" s="614"/>
      <c r="AG98" s="614"/>
      <c r="AH98" s="614"/>
    </row>
    <row r="99" hidden="1">
      <c r="A99" s="614"/>
      <c r="B99" s="614"/>
      <c r="C99" s="614"/>
      <c r="D99" s="614"/>
      <c r="E99" s="614"/>
      <c r="F99" s="614"/>
      <c r="G99" s="614"/>
      <c r="H99" s="614"/>
      <c r="I99" s="614"/>
      <c r="J99" s="614"/>
      <c r="K99" s="614"/>
      <c r="L99" s="614"/>
      <c r="M99" s="614"/>
      <c r="N99" s="614"/>
      <c r="O99" s="614"/>
      <c r="P99" s="614"/>
      <c r="Q99" s="614"/>
      <c r="R99" s="614"/>
      <c r="S99" s="614"/>
      <c r="T99" s="614"/>
      <c r="U99" s="614"/>
      <c r="V99" s="614"/>
      <c r="W99" s="614"/>
      <c r="X99" s="614"/>
      <c r="Y99" s="614"/>
      <c r="Z99" s="614"/>
      <c r="AA99" s="614"/>
      <c r="AB99" s="614"/>
      <c r="AC99" s="614"/>
      <c r="AD99" s="614"/>
      <c r="AE99" s="614"/>
      <c r="AF99" s="614"/>
      <c r="AG99" s="614"/>
      <c r="AH99" s="614"/>
    </row>
    <row r="100" hidden="1">
      <c r="A100" s="614"/>
      <c r="B100" s="614"/>
      <c r="C100" s="614"/>
      <c r="D100" s="614"/>
      <c r="E100" s="614"/>
      <c r="F100" s="614"/>
      <c r="G100" s="614"/>
      <c r="H100" s="614"/>
      <c r="I100" s="614"/>
      <c r="J100" s="614"/>
      <c r="K100" s="614"/>
      <c r="L100" s="614"/>
      <c r="M100" s="614"/>
      <c r="N100" s="614"/>
      <c r="O100" s="614"/>
      <c r="P100" s="614"/>
      <c r="Q100" s="614"/>
      <c r="R100" s="614"/>
      <c r="S100" s="614"/>
      <c r="T100" s="614"/>
      <c r="U100" s="614"/>
      <c r="V100" s="614"/>
      <c r="W100" s="614"/>
      <c r="X100" s="614"/>
      <c r="Y100" s="614"/>
      <c r="Z100" s="614"/>
      <c r="AA100" s="614"/>
      <c r="AB100" s="614"/>
      <c r="AC100" s="614"/>
      <c r="AD100" s="614"/>
      <c r="AE100" s="614"/>
      <c r="AF100" s="614"/>
      <c r="AG100" s="614"/>
      <c r="AH100" s="614"/>
    </row>
    <row r="101" hidden="1">
      <c r="A101" s="614"/>
      <c r="B101" s="614"/>
      <c r="C101" s="614"/>
      <c r="D101" s="614"/>
      <c r="E101" s="614"/>
      <c r="F101" s="614"/>
      <c r="G101" s="614"/>
      <c r="H101" s="614"/>
      <c r="I101" s="614"/>
      <c r="J101" s="614"/>
      <c r="K101" s="614"/>
      <c r="L101" s="614"/>
      <c r="M101" s="614"/>
      <c r="N101" s="614"/>
      <c r="O101" s="614"/>
      <c r="P101" s="614"/>
      <c r="Q101" s="614"/>
      <c r="R101" s="614"/>
      <c r="S101" s="614"/>
      <c r="T101" s="614"/>
      <c r="U101" s="614"/>
      <c r="V101" s="614"/>
      <c r="W101" s="614"/>
      <c r="X101" s="614"/>
      <c r="Y101" s="614"/>
      <c r="Z101" s="614"/>
      <c r="AA101" s="614"/>
      <c r="AB101" s="614"/>
      <c r="AC101" s="614"/>
      <c r="AD101" s="614"/>
      <c r="AE101" s="614"/>
      <c r="AF101" s="614"/>
      <c r="AG101" s="614"/>
      <c r="AH101" s="614"/>
    </row>
    <row r="102" hidden="1">
      <c r="A102" s="614"/>
      <c r="B102" s="614"/>
      <c r="C102" s="614"/>
      <c r="D102" s="614"/>
      <c r="E102" s="614"/>
      <c r="F102" s="614"/>
      <c r="G102" s="614"/>
      <c r="H102" s="614"/>
      <c r="I102" s="614"/>
      <c r="J102" s="614"/>
      <c r="K102" s="614"/>
      <c r="L102" s="614"/>
      <c r="M102" s="614"/>
      <c r="N102" s="614"/>
      <c r="O102" s="614"/>
      <c r="P102" s="614"/>
      <c r="Q102" s="614"/>
      <c r="R102" s="614"/>
      <c r="S102" s="614"/>
      <c r="T102" s="614"/>
      <c r="U102" s="614"/>
      <c r="V102" s="614"/>
      <c r="W102" s="614"/>
      <c r="X102" s="614"/>
      <c r="Y102" s="614"/>
      <c r="Z102" s="614"/>
      <c r="AA102" s="614"/>
      <c r="AB102" s="614"/>
      <c r="AC102" s="614"/>
      <c r="AD102" s="614"/>
      <c r="AE102" s="614"/>
      <c r="AF102" s="614"/>
      <c r="AG102" s="614"/>
      <c r="AH102" s="614"/>
    </row>
    <row r="103" hidden="1">
      <c r="A103" s="614"/>
      <c r="B103" s="614"/>
      <c r="C103" s="614"/>
      <c r="D103" s="614"/>
      <c r="E103" s="614"/>
      <c r="F103" s="614"/>
      <c r="G103" s="614"/>
      <c r="H103" s="614"/>
      <c r="I103" s="614"/>
      <c r="J103" s="614"/>
      <c r="K103" s="614"/>
      <c r="L103" s="614"/>
      <c r="M103" s="614"/>
      <c r="N103" s="614"/>
      <c r="O103" s="614"/>
      <c r="P103" s="614"/>
      <c r="Q103" s="614"/>
      <c r="R103" s="614"/>
      <c r="S103" s="614"/>
      <c r="T103" s="614"/>
      <c r="U103" s="614"/>
      <c r="V103" s="614"/>
      <c r="W103" s="614"/>
      <c r="X103" s="614"/>
      <c r="Y103" s="614"/>
      <c r="Z103" s="614"/>
      <c r="AA103" s="614"/>
      <c r="AB103" s="614"/>
      <c r="AC103" s="614"/>
      <c r="AD103" s="614"/>
      <c r="AE103" s="614"/>
      <c r="AF103" s="614"/>
      <c r="AG103" s="614"/>
      <c r="AH103" s="614"/>
    </row>
    <row r="104" hidden="1">
      <c r="A104" s="614"/>
      <c r="B104" s="614"/>
      <c r="C104" s="614"/>
      <c r="D104" s="614"/>
      <c r="E104" s="614"/>
      <c r="F104" s="614"/>
      <c r="G104" s="614"/>
      <c r="H104" s="614"/>
      <c r="I104" s="614"/>
      <c r="J104" s="614"/>
      <c r="K104" s="614"/>
      <c r="L104" s="614"/>
      <c r="M104" s="614"/>
      <c r="N104" s="614"/>
      <c r="O104" s="614"/>
      <c r="P104" s="614"/>
      <c r="Q104" s="614"/>
      <c r="R104" s="614"/>
      <c r="S104" s="614"/>
      <c r="T104" s="614"/>
      <c r="U104" s="614"/>
      <c r="V104" s="614"/>
      <c r="W104" s="614"/>
      <c r="X104" s="614"/>
      <c r="Y104" s="614"/>
      <c r="Z104" s="614"/>
      <c r="AA104" s="614"/>
      <c r="AB104" s="614"/>
      <c r="AC104" s="614"/>
      <c r="AD104" s="614"/>
      <c r="AE104" s="614"/>
      <c r="AF104" s="614"/>
      <c r="AG104" s="614"/>
      <c r="AH104" s="614"/>
    </row>
    <row r="105" hidden="1">
      <c r="A105" s="614"/>
      <c r="B105" s="614"/>
      <c r="C105" s="614"/>
      <c r="D105" s="614"/>
      <c r="E105" s="614"/>
      <c r="F105" s="614"/>
      <c r="G105" s="614"/>
      <c r="H105" s="614"/>
      <c r="I105" s="614"/>
      <c r="J105" s="614"/>
      <c r="K105" s="614"/>
      <c r="L105" s="614"/>
      <c r="M105" s="614"/>
      <c r="N105" s="614"/>
      <c r="O105" s="614"/>
      <c r="P105" s="614"/>
      <c r="Q105" s="614"/>
      <c r="R105" s="614"/>
      <c r="S105" s="614"/>
      <c r="T105" s="614"/>
      <c r="U105" s="614"/>
      <c r="V105" s="614"/>
      <c r="W105" s="614"/>
      <c r="X105" s="614"/>
      <c r="Y105" s="614"/>
      <c r="Z105" s="614"/>
      <c r="AA105" s="614"/>
      <c r="AB105" s="614"/>
      <c r="AC105" s="614"/>
      <c r="AD105" s="614"/>
      <c r="AE105" s="614"/>
      <c r="AF105" s="614"/>
      <c r="AG105" s="614"/>
      <c r="AH105" s="614"/>
    </row>
    <row r="106" hidden="1">
      <c r="A106" s="614"/>
      <c r="B106" s="614"/>
      <c r="C106" s="614"/>
      <c r="D106" s="614"/>
      <c r="E106" s="614"/>
      <c r="F106" s="614"/>
      <c r="G106" s="614"/>
      <c r="H106" s="614"/>
      <c r="I106" s="614"/>
      <c r="J106" s="614"/>
      <c r="K106" s="614"/>
      <c r="L106" s="614"/>
      <c r="M106" s="614"/>
      <c r="N106" s="614"/>
      <c r="O106" s="614"/>
      <c r="P106" s="614"/>
      <c r="Q106" s="614"/>
      <c r="R106" s="614"/>
      <c r="S106" s="614"/>
      <c r="T106" s="614"/>
      <c r="U106" s="614"/>
      <c r="V106" s="614"/>
      <c r="W106" s="614"/>
      <c r="X106" s="614"/>
      <c r="Y106" s="614"/>
      <c r="Z106" s="614"/>
      <c r="AA106" s="614"/>
      <c r="AB106" s="614"/>
      <c r="AC106" s="614"/>
      <c r="AD106" s="614"/>
      <c r="AE106" s="614"/>
      <c r="AF106" s="614"/>
      <c r="AG106" s="614"/>
      <c r="AH106" s="614"/>
    </row>
    <row r="107" hidden="1">
      <c r="A107" s="614"/>
      <c r="B107" s="614"/>
      <c r="C107" s="614"/>
      <c r="D107" s="614"/>
      <c r="E107" s="614"/>
      <c r="F107" s="614"/>
      <c r="G107" s="614"/>
      <c r="H107" s="614"/>
      <c r="I107" s="614"/>
      <c r="J107" s="614"/>
      <c r="K107" s="614"/>
      <c r="L107" s="614"/>
      <c r="M107" s="614"/>
      <c r="N107" s="614"/>
      <c r="O107" s="614"/>
      <c r="P107" s="614"/>
      <c r="Q107" s="614"/>
      <c r="R107" s="614"/>
      <c r="S107" s="614"/>
      <c r="T107" s="614"/>
      <c r="U107" s="614"/>
      <c r="V107" s="614"/>
      <c r="W107" s="614"/>
      <c r="X107" s="614"/>
      <c r="Y107" s="614"/>
      <c r="Z107" s="614"/>
      <c r="AA107" s="614"/>
      <c r="AB107" s="614"/>
      <c r="AC107" s="614"/>
      <c r="AD107" s="614"/>
      <c r="AE107" s="614"/>
      <c r="AF107" s="614"/>
      <c r="AG107" s="614"/>
      <c r="AH107" s="614"/>
    </row>
    <row r="108" hidden="1">
      <c r="A108" s="614"/>
      <c r="B108" s="614"/>
      <c r="C108" s="614"/>
      <c r="D108" s="614"/>
      <c r="E108" s="614"/>
      <c r="F108" s="614"/>
      <c r="G108" s="614"/>
      <c r="H108" s="614"/>
      <c r="I108" s="614"/>
      <c r="J108" s="614"/>
      <c r="K108" s="614"/>
      <c r="L108" s="614"/>
      <c r="M108" s="614"/>
      <c r="N108" s="614"/>
      <c r="O108" s="614"/>
      <c r="P108" s="614"/>
      <c r="Q108" s="614"/>
      <c r="R108" s="614"/>
      <c r="S108" s="614"/>
      <c r="T108" s="614"/>
      <c r="U108" s="614"/>
      <c r="V108" s="614"/>
      <c r="W108" s="614"/>
      <c r="X108" s="614"/>
      <c r="Y108" s="614"/>
      <c r="Z108" s="614"/>
      <c r="AA108" s="614"/>
      <c r="AB108" s="614"/>
      <c r="AC108" s="614"/>
      <c r="AD108" s="614"/>
      <c r="AE108" s="614"/>
      <c r="AF108" s="614"/>
      <c r="AG108" s="614"/>
      <c r="AH108" s="614"/>
    </row>
    <row r="109" hidden="1">
      <c r="A109" s="614"/>
      <c r="B109" s="614"/>
      <c r="C109" s="614"/>
      <c r="D109" s="614"/>
      <c r="E109" s="614"/>
      <c r="F109" s="614"/>
      <c r="G109" s="614"/>
      <c r="H109" s="614"/>
      <c r="I109" s="614"/>
      <c r="J109" s="614"/>
      <c r="K109" s="614"/>
      <c r="L109" s="614"/>
      <c r="M109" s="614"/>
      <c r="N109" s="614"/>
      <c r="O109" s="614"/>
      <c r="P109" s="614"/>
      <c r="Q109" s="614"/>
      <c r="R109" s="614"/>
      <c r="S109" s="614"/>
      <c r="T109" s="614"/>
      <c r="U109" s="614"/>
      <c r="V109" s="614"/>
      <c r="W109" s="614"/>
      <c r="X109" s="614"/>
      <c r="Y109" s="614"/>
      <c r="Z109" s="614"/>
      <c r="AA109" s="614"/>
      <c r="AB109" s="614"/>
      <c r="AC109" s="614"/>
      <c r="AD109" s="614"/>
      <c r="AE109" s="614"/>
      <c r="AF109" s="614"/>
      <c r="AG109" s="614"/>
      <c r="AH109" s="614"/>
    </row>
    <row r="110" hidden="1">
      <c r="A110" s="614"/>
      <c r="B110" s="614"/>
      <c r="C110" s="614"/>
      <c r="D110" s="614"/>
      <c r="E110" s="614"/>
      <c r="F110" s="614"/>
      <c r="G110" s="614"/>
      <c r="H110" s="614"/>
      <c r="I110" s="614"/>
      <c r="J110" s="614"/>
      <c r="K110" s="614"/>
      <c r="L110" s="614"/>
      <c r="M110" s="614"/>
      <c r="N110" s="614"/>
      <c r="O110" s="614"/>
      <c r="P110" s="614"/>
      <c r="Q110" s="614"/>
      <c r="R110" s="614"/>
      <c r="S110" s="614"/>
      <c r="T110" s="614"/>
      <c r="U110" s="614"/>
      <c r="V110" s="614"/>
      <c r="W110" s="614"/>
      <c r="X110" s="614"/>
      <c r="Y110" s="614"/>
      <c r="Z110" s="614"/>
      <c r="AA110" s="614"/>
      <c r="AB110" s="614"/>
      <c r="AC110" s="614"/>
      <c r="AD110" s="614"/>
      <c r="AE110" s="614"/>
      <c r="AF110" s="614"/>
      <c r="AG110" s="614"/>
      <c r="AH110" s="614"/>
    </row>
    <row r="111" hidden="1">
      <c r="A111" s="614"/>
      <c r="B111" s="614"/>
      <c r="C111" s="614"/>
      <c r="D111" s="614"/>
      <c r="E111" s="614"/>
      <c r="F111" s="614"/>
      <c r="G111" s="614"/>
      <c r="H111" s="614"/>
      <c r="I111" s="614"/>
      <c r="J111" s="614"/>
      <c r="K111" s="614"/>
      <c r="L111" s="614"/>
      <c r="M111" s="614"/>
      <c r="N111" s="614"/>
      <c r="O111" s="614"/>
      <c r="P111" s="614"/>
      <c r="Q111" s="614"/>
      <c r="R111" s="614"/>
      <c r="S111" s="614"/>
      <c r="T111" s="614"/>
      <c r="U111" s="614"/>
      <c r="V111" s="614"/>
      <c r="W111" s="614"/>
      <c r="X111" s="614"/>
      <c r="Y111" s="614"/>
      <c r="Z111" s="614"/>
      <c r="AA111" s="614"/>
      <c r="AB111" s="614"/>
      <c r="AC111" s="614"/>
      <c r="AD111" s="614"/>
      <c r="AE111" s="614"/>
      <c r="AF111" s="614"/>
      <c r="AG111" s="614"/>
      <c r="AH111" s="614"/>
    </row>
    <row r="112" hidden="1">
      <c r="A112" s="614"/>
      <c r="B112" s="614"/>
      <c r="C112" s="614"/>
      <c r="D112" s="614"/>
      <c r="E112" s="614"/>
      <c r="F112" s="614"/>
      <c r="G112" s="614"/>
      <c r="H112" s="614"/>
      <c r="I112" s="614"/>
      <c r="J112" s="614"/>
      <c r="K112" s="614"/>
      <c r="L112" s="614"/>
      <c r="M112" s="614"/>
      <c r="N112" s="614"/>
      <c r="O112" s="614"/>
      <c r="P112" s="614"/>
      <c r="Q112" s="614"/>
      <c r="R112" s="614"/>
      <c r="S112" s="614"/>
      <c r="T112" s="614"/>
      <c r="U112" s="614"/>
      <c r="V112" s="614"/>
      <c r="W112" s="614"/>
      <c r="X112" s="614"/>
      <c r="Y112" s="614"/>
      <c r="Z112" s="614"/>
      <c r="AA112" s="614"/>
      <c r="AB112" s="614"/>
      <c r="AC112" s="614"/>
      <c r="AD112" s="614"/>
      <c r="AE112" s="614"/>
      <c r="AF112" s="614"/>
      <c r="AG112" s="614"/>
      <c r="AH112" s="614"/>
    </row>
    <row r="113" hidden="1">
      <c r="A113" s="614"/>
      <c r="B113" s="614"/>
      <c r="C113" s="614"/>
      <c r="D113" s="614"/>
      <c r="E113" s="614"/>
      <c r="F113" s="614"/>
      <c r="G113" s="614"/>
      <c r="H113" s="614"/>
      <c r="I113" s="614"/>
      <c r="J113" s="614"/>
      <c r="K113" s="614"/>
      <c r="L113" s="614"/>
      <c r="M113" s="614"/>
      <c r="N113" s="614"/>
      <c r="O113" s="614"/>
      <c r="P113" s="614"/>
      <c r="Q113" s="614"/>
      <c r="R113" s="614"/>
      <c r="S113" s="614"/>
      <c r="T113" s="614"/>
      <c r="U113" s="614"/>
      <c r="V113" s="614"/>
      <c r="W113" s="614"/>
      <c r="X113" s="614"/>
      <c r="Y113" s="614"/>
      <c r="Z113" s="614"/>
      <c r="AA113" s="614"/>
      <c r="AB113" s="614"/>
      <c r="AC113" s="614"/>
      <c r="AD113" s="614"/>
      <c r="AE113" s="614"/>
      <c r="AF113" s="614"/>
      <c r="AG113" s="614"/>
      <c r="AH113" s="614"/>
    </row>
    <row r="114" hidden="1">
      <c r="A114" s="614"/>
      <c r="B114" s="614"/>
      <c r="C114" s="614"/>
      <c r="D114" s="614"/>
      <c r="E114" s="614"/>
      <c r="F114" s="614"/>
      <c r="G114" s="614"/>
      <c r="H114" s="614"/>
      <c r="I114" s="614"/>
      <c r="J114" s="614"/>
      <c r="K114" s="614"/>
      <c r="L114" s="614"/>
      <c r="M114" s="614"/>
      <c r="N114" s="614"/>
      <c r="O114" s="614"/>
      <c r="P114" s="614"/>
      <c r="Q114" s="614"/>
      <c r="R114" s="614"/>
      <c r="S114" s="614"/>
      <c r="T114" s="614"/>
      <c r="U114" s="614"/>
      <c r="V114" s="614"/>
      <c r="W114" s="614"/>
      <c r="X114" s="614"/>
      <c r="Y114" s="614"/>
      <c r="Z114" s="614"/>
      <c r="AA114" s="614"/>
      <c r="AB114" s="614"/>
      <c r="AC114" s="614"/>
      <c r="AD114" s="614"/>
      <c r="AE114" s="614"/>
      <c r="AF114" s="614"/>
      <c r="AG114" s="614"/>
      <c r="AH114" s="614"/>
    </row>
    <row r="115" hidden="1">
      <c r="A115" s="614"/>
      <c r="B115" s="614"/>
      <c r="C115" s="614"/>
      <c r="D115" s="614"/>
      <c r="E115" s="614"/>
      <c r="F115" s="614"/>
      <c r="G115" s="614"/>
      <c r="H115" s="614"/>
      <c r="I115" s="614"/>
      <c r="J115" s="614"/>
      <c r="K115" s="614"/>
      <c r="L115" s="614"/>
      <c r="M115" s="614"/>
      <c r="N115" s="614"/>
      <c r="O115" s="614"/>
      <c r="P115" s="614"/>
      <c r="Q115" s="614"/>
      <c r="R115" s="614"/>
      <c r="S115" s="614"/>
      <c r="T115" s="614"/>
      <c r="U115" s="614"/>
      <c r="V115" s="614"/>
      <c r="W115" s="614"/>
      <c r="X115" s="614"/>
      <c r="Y115" s="614"/>
      <c r="Z115" s="614"/>
      <c r="AA115" s="614"/>
      <c r="AB115" s="614"/>
      <c r="AC115" s="614"/>
      <c r="AD115" s="614"/>
      <c r="AE115" s="614"/>
      <c r="AF115" s="614"/>
      <c r="AG115" s="614"/>
      <c r="AH115" s="614"/>
    </row>
    <row r="116" hidden="1">
      <c r="A116" s="614"/>
      <c r="B116" s="614"/>
      <c r="C116" s="614"/>
      <c r="D116" s="614"/>
      <c r="E116" s="614"/>
      <c r="F116" s="614"/>
      <c r="G116" s="614"/>
      <c r="H116" s="614"/>
      <c r="I116" s="614"/>
      <c r="J116" s="614"/>
      <c r="K116" s="614"/>
      <c r="L116" s="614"/>
      <c r="M116" s="614"/>
      <c r="N116" s="614"/>
      <c r="O116" s="614"/>
      <c r="P116" s="614"/>
      <c r="Q116" s="614"/>
      <c r="R116" s="614"/>
      <c r="S116" s="614"/>
      <c r="T116" s="614"/>
      <c r="U116" s="614"/>
      <c r="V116" s="614"/>
      <c r="W116" s="614"/>
      <c r="X116" s="614"/>
      <c r="Y116" s="614"/>
      <c r="Z116" s="614"/>
      <c r="AA116" s="614"/>
      <c r="AB116" s="614"/>
      <c r="AC116" s="614"/>
      <c r="AD116" s="614"/>
      <c r="AE116" s="614"/>
      <c r="AF116" s="614"/>
      <c r="AG116" s="614"/>
      <c r="AH116" s="614"/>
    </row>
    <row r="117" hidden="1">
      <c r="A117" s="614"/>
      <c r="B117" s="614"/>
      <c r="C117" s="614"/>
      <c r="D117" s="614"/>
      <c r="E117" s="614"/>
      <c r="F117" s="614"/>
      <c r="G117" s="614"/>
      <c r="H117" s="614"/>
      <c r="I117" s="614"/>
      <c r="J117" s="614"/>
      <c r="K117" s="614"/>
      <c r="L117" s="614"/>
      <c r="M117" s="614"/>
      <c r="N117" s="614"/>
      <c r="O117" s="614"/>
      <c r="P117" s="614"/>
      <c r="Q117" s="614"/>
      <c r="R117" s="614"/>
      <c r="S117" s="614"/>
      <c r="T117" s="614"/>
      <c r="U117" s="614"/>
      <c r="V117" s="614"/>
      <c r="W117" s="614"/>
      <c r="X117" s="614"/>
      <c r="Y117" s="614"/>
      <c r="Z117" s="614"/>
      <c r="AA117" s="614"/>
      <c r="AB117" s="614"/>
      <c r="AC117" s="614"/>
      <c r="AD117" s="614"/>
      <c r="AE117" s="614"/>
      <c r="AF117" s="614"/>
      <c r="AG117" s="614"/>
      <c r="AH117" s="614"/>
    </row>
    <row r="118" hidden="1">
      <c r="A118" s="614"/>
      <c r="B118" s="614"/>
      <c r="C118" s="614"/>
      <c r="D118" s="614"/>
      <c r="E118" s="614"/>
      <c r="F118" s="614"/>
      <c r="G118" s="614"/>
      <c r="H118" s="614"/>
      <c r="I118" s="614"/>
      <c r="J118" s="614"/>
      <c r="K118" s="614"/>
      <c r="L118" s="614"/>
      <c r="M118" s="614"/>
      <c r="N118" s="614"/>
      <c r="O118" s="614"/>
      <c r="P118" s="614"/>
      <c r="Q118" s="614"/>
      <c r="R118" s="614"/>
      <c r="S118" s="614"/>
      <c r="T118" s="614"/>
      <c r="U118" s="614"/>
      <c r="V118" s="614"/>
      <c r="W118" s="614"/>
      <c r="X118" s="614"/>
      <c r="Y118" s="614"/>
      <c r="Z118" s="614"/>
      <c r="AA118" s="614"/>
      <c r="AB118" s="614"/>
      <c r="AC118" s="614"/>
      <c r="AD118" s="614"/>
      <c r="AE118" s="614"/>
      <c r="AF118" s="614"/>
      <c r="AG118" s="614"/>
      <c r="AH118" s="614"/>
    </row>
    <row r="119" hidden="1">
      <c r="A119" s="614"/>
      <c r="B119" s="614"/>
      <c r="C119" s="614"/>
      <c r="D119" s="614"/>
      <c r="E119" s="614"/>
      <c r="F119" s="614"/>
      <c r="G119" s="614"/>
      <c r="H119" s="614"/>
      <c r="I119" s="614"/>
      <c r="J119" s="614"/>
      <c r="K119" s="614"/>
      <c r="L119" s="614"/>
      <c r="M119" s="614"/>
      <c r="N119" s="614"/>
      <c r="O119" s="614"/>
      <c r="P119" s="614"/>
      <c r="Q119" s="614"/>
      <c r="R119" s="614"/>
      <c r="S119" s="614"/>
      <c r="T119" s="614"/>
      <c r="U119" s="614"/>
      <c r="V119" s="614"/>
      <c r="W119" s="614"/>
      <c r="X119" s="614"/>
      <c r="Y119" s="614"/>
      <c r="Z119" s="614"/>
      <c r="AA119" s="614"/>
      <c r="AB119" s="614"/>
      <c r="AC119" s="614"/>
      <c r="AD119" s="614"/>
      <c r="AE119" s="614"/>
      <c r="AF119" s="614"/>
      <c r="AG119" s="614"/>
      <c r="AH119" s="614"/>
    </row>
    <row r="120" hidden="1">
      <c r="A120" s="614"/>
      <c r="B120" s="614"/>
      <c r="C120" s="614"/>
      <c r="D120" s="614"/>
      <c r="E120" s="614"/>
      <c r="F120" s="614"/>
      <c r="G120" s="614"/>
      <c r="H120" s="614"/>
      <c r="I120" s="614"/>
      <c r="J120" s="614"/>
      <c r="K120" s="614"/>
      <c r="L120" s="614"/>
      <c r="M120" s="614"/>
      <c r="N120" s="614"/>
      <c r="O120" s="614"/>
      <c r="P120" s="614"/>
      <c r="Q120" s="614"/>
      <c r="R120" s="614"/>
      <c r="S120" s="614"/>
      <c r="T120" s="614"/>
      <c r="U120" s="614"/>
      <c r="V120" s="614"/>
      <c r="W120" s="614"/>
      <c r="X120" s="614"/>
      <c r="Y120" s="614"/>
      <c r="Z120" s="614"/>
      <c r="AA120" s="614"/>
      <c r="AB120" s="614"/>
      <c r="AC120" s="614"/>
      <c r="AD120" s="614"/>
      <c r="AE120" s="614"/>
      <c r="AF120" s="614"/>
      <c r="AG120" s="614"/>
      <c r="AH120" s="614"/>
    </row>
    <row r="121" hidden="1">
      <c r="A121" s="614"/>
      <c r="B121" s="614"/>
      <c r="C121" s="614"/>
      <c r="D121" s="614"/>
      <c r="E121" s="614"/>
      <c r="F121" s="614"/>
      <c r="G121" s="614"/>
      <c r="H121" s="614"/>
      <c r="I121" s="614"/>
      <c r="J121" s="614"/>
      <c r="K121" s="614"/>
      <c r="L121" s="614"/>
      <c r="M121" s="614"/>
      <c r="N121" s="614"/>
      <c r="O121" s="614"/>
      <c r="P121" s="614"/>
      <c r="Q121" s="614"/>
      <c r="R121" s="614"/>
      <c r="S121" s="614"/>
      <c r="T121" s="614"/>
      <c r="U121" s="614"/>
      <c r="V121" s="614"/>
      <c r="W121" s="614"/>
      <c r="X121" s="614"/>
      <c r="Y121" s="614"/>
      <c r="Z121" s="614"/>
      <c r="AA121" s="614"/>
      <c r="AB121" s="614"/>
      <c r="AC121" s="614"/>
      <c r="AD121" s="614"/>
      <c r="AE121" s="614"/>
      <c r="AF121" s="614"/>
      <c r="AG121" s="614"/>
      <c r="AH121" s="614"/>
    </row>
    <row r="122" hidden="1">
      <c r="A122" s="614"/>
      <c r="B122" s="614"/>
      <c r="C122" s="614"/>
      <c r="D122" s="614"/>
      <c r="E122" s="614"/>
      <c r="F122" s="614"/>
      <c r="G122" s="614"/>
      <c r="H122" s="614"/>
      <c r="I122" s="614"/>
      <c r="J122" s="614"/>
      <c r="K122" s="614"/>
      <c r="L122" s="614"/>
      <c r="M122" s="614"/>
      <c r="N122" s="614"/>
      <c r="O122" s="614"/>
      <c r="P122" s="614"/>
      <c r="Q122" s="614"/>
      <c r="R122" s="614"/>
      <c r="S122" s="614"/>
      <c r="T122" s="614"/>
      <c r="U122" s="614"/>
      <c r="V122" s="614"/>
      <c r="W122" s="614"/>
      <c r="X122" s="614"/>
      <c r="Y122" s="614"/>
      <c r="Z122" s="614"/>
      <c r="AA122" s="614"/>
      <c r="AB122" s="614"/>
      <c r="AC122" s="614"/>
      <c r="AD122" s="614"/>
      <c r="AE122" s="614"/>
      <c r="AF122" s="614"/>
      <c r="AG122" s="614"/>
      <c r="AH122" s="614"/>
    </row>
    <row r="123" hidden="1">
      <c r="A123" s="614"/>
      <c r="B123" s="614"/>
      <c r="C123" s="614"/>
      <c r="D123" s="614"/>
      <c r="E123" s="614"/>
      <c r="F123" s="614"/>
      <c r="G123" s="614"/>
      <c r="H123" s="614"/>
      <c r="I123" s="614"/>
      <c r="J123" s="614"/>
      <c r="K123" s="614"/>
      <c r="L123" s="614"/>
      <c r="M123" s="614"/>
      <c r="N123" s="614"/>
      <c r="O123" s="614"/>
      <c r="P123" s="614"/>
      <c r="Q123" s="614"/>
      <c r="R123" s="614"/>
      <c r="S123" s="614"/>
      <c r="T123" s="614"/>
      <c r="U123" s="614"/>
      <c r="V123" s="614"/>
      <c r="W123" s="614"/>
      <c r="X123" s="614"/>
      <c r="Y123" s="614"/>
      <c r="Z123" s="614"/>
      <c r="AA123" s="614"/>
      <c r="AB123" s="614"/>
      <c r="AC123" s="614"/>
      <c r="AD123" s="614"/>
      <c r="AE123" s="614"/>
      <c r="AF123" s="614"/>
      <c r="AG123" s="614"/>
      <c r="AH123" s="614"/>
    </row>
    <row r="124" hidden="1">
      <c r="A124" s="614"/>
      <c r="B124" s="614"/>
      <c r="C124" s="614"/>
      <c r="D124" s="614"/>
      <c r="E124" s="614"/>
      <c r="F124" s="614"/>
      <c r="G124" s="614"/>
      <c r="H124" s="614"/>
      <c r="I124" s="614"/>
      <c r="J124" s="614"/>
      <c r="K124" s="614"/>
      <c r="L124" s="614"/>
      <c r="M124" s="614"/>
      <c r="N124" s="614"/>
      <c r="O124" s="614"/>
      <c r="P124" s="614"/>
      <c r="Q124" s="614"/>
      <c r="R124" s="614"/>
      <c r="S124" s="614"/>
      <c r="T124" s="614"/>
      <c r="U124" s="614"/>
      <c r="V124" s="614"/>
      <c r="W124" s="614"/>
      <c r="X124" s="614"/>
      <c r="Y124" s="614"/>
      <c r="Z124" s="614"/>
      <c r="AA124" s="614"/>
      <c r="AB124" s="614"/>
      <c r="AC124" s="614"/>
      <c r="AD124" s="614"/>
      <c r="AE124" s="614"/>
      <c r="AF124" s="614"/>
      <c r="AG124" s="614"/>
      <c r="AH124" s="614"/>
    </row>
    <row r="125" hidden="1">
      <c r="A125" s="614"/>
      <c r="B125" s="614"/>
      <c r="C125" s="614"/>
      <c r="D125" s="614"/>
      <c r="E125" s="614"/>
      <c r="F125" s="614"/>
      <c r="G125" s="614"/>
      <c r="H125" s="614"/>
      <c r="I125" s="614"/>
      <c r="J125" s="614"/>
      <c r="K125" s="614"/>
      <c r="L125" s="614"/>
      <c r="M125" s="614"/>
      <c r="N125" s="614"/>
      <c r="O125" s="614"/>
      <c r="P125" s="614"/>
      <c r="Q125" s="614"/>
      <c r="R125" s="614"/>
      <c r="S125" s="614"/>
      <c r="T125" s="614"/>
      <c r="U125" s="614"/>
      <c r="V125" s="614"/>
      <c r="W125" s="614"/>
      <c r="X125" s="614"/>
      <c r="Y125" s="614"/>
      <c r="Z125" s="614"/>
      <c r="AA125" s="614"/>
      <c r="AB125" s="614"/>
      <c r="AC125" s="614"/>
      <c r="AD125" s="614"/>
      <c r="AE125" s="614"/>
      <c r="AF125" s="614"/>
      <c r="AG125" s="614"/>
      <c r="AH125" s="614"/>
    </row>
    <row r="126" hidden="1">
      <c r="A126" s="614"/>
      <c r="B126" s="614"/>
      <c r="C126" s="614"/>
      <c r="D126" s="614"/>
      <c r="E126" s="614"/>
      <c r="F126" s="614"/>
      <c r="G126" s="614"/>
      <c r="H126" s="614"/>
      <c r="I126" s="614"/>
      <c r="J126" s="614"/>
      <c r="K126" s="614"/>
      <c r="L126" s="614"/>
      <c r="M126" s="614"/>
      <c r="N126" s="614"/>
      <c r="O126" s="614"/>
      <c r="P126" s="614"/>
      <c r="Q126" s="614"/>
      <c r="R126" s="614"/>
      <c r="S126" s="614"/>
      <c r="T126" s="614"/>
      <c r="U126" s="614"/>
      <c r="V126" s="614"/>
      <c r="W126" s="614"/>
      <c r="X126" s="614"/>
      <c r="Y126" s="614"/>
      <c r="Z126" s="614"/>
      <c r="AA126" s="614"/>
      <c r="AB126" s="614"/>
      <c r="AC126" s="614"/>
      <c r="AD126" s="614"/>
      <c r="AE126" s="614"/>
      <c r="AF126" s="614"/>
      <c r="AG126" s="614"/>
      <c r="AH126" s="614"/>
    </row>
    <row r="127" hidden="1">
      <c r="A127" s="614"/>
      <c r="B127" s="614"/>
      <c r="C127" s="614"/>
      <c r="D127" s="614"/>
      <c r="E127" s="614"/>
      <c r="F127" s="614"/>
      <c r="G127" s="614"/>
      <c r="H127" s="614"/>
      <c r="I127" s="614"/>
      <c r="J127" s="614"/>
      <c r="K127" s="614"/>
      <c r="L127" s="614"/>
      <c r="M127" s="614"/>
      <c r="N127" s="614"/>
      <c r="O127" s="614"/>
      <c r="P127" s="614"/>
      <c r="Q127" s="614"/>
      <c r="R127" s="614"/>
      <c r="S127" s="614"/>
      <c r="T127" s="614"/>
      <c r="U127" s="614"/>
      <c r="V127" s="614"/>
      <c r="W127" s="614"/>
      <c r="X127" s="614"/>
      <c r="Y127" s="614"/>
      <c r="Z127" s="614"/>
      <c r="AA127" s="614"/>
      <c r="AB127" s="614"/>
      <c r="AC127" s="614"/>
      <c r="AD127" s="614"/>
      <c r="AE127" s="614"/>
      <c r="AF127" s="614"/>
      <c r="AG127" s="614"/>
      <c r="AH127" s="614"/>
    </row>
    <row r="128">
      <c r="A128" s="614"/>
      <c r="B128" s="614"/>
      <c r="C128" s="614"/>
      <c r="D128" s="614"/>
      <c r="E128" s="614"/>
      <c r="F128" s="614"/>
      <c r="G128" s="614"/>
      <c r="H128" s="614"/>
      <c r="I128" s="614"/>
      <c r="J128" s="614"/>
      <c r="K128" s="614"/>
      <c r="L128" s="614"/>
      <c r="M128" s="614"/>
      <c r="N128" s="614"/>
      <c r="O128" s="614"/>
      <c r="P128" s="614"/>
      <c r="Q128" s="614"/>
      <c r="R128" s="614"/>
      <c r="S128" s="614"/>
      <c r="T128" s="614"/>
      <c r="U128" s="614"/>
      <c r="V128" s="614"/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</row>
    <row r="129">
      <c r="A129" s="614"/>
      <c r="B129" s="614"/>
      <c r="C129" s="614"/>
      <c r="D129" s="614"/>
      <c r="E129" s="614"/>
      <c r="F129" s="614"/>
      <c r="G129" s="614"/>
      <c r="H129" s="614"/>
      <c r="I129" s="614"/>
      <c r="J129" s="614"/>
      <c r="K129" s="614"/>
      <c r="L129" s="614"/>
      <c r="M129" s="614"/>
      <c r="N129" s="614"/>
      <c r="O129" s="614"/>
      <c r="P129" s="614"/>
      <c r="Q129" s="614"/>
      <c r="R129" s="614"/>
      <c r="S129" s="614"/>
      <c r="T129" s="614"/>
      <c r="U129" s="614"/>
      <c r="V129" s="614"/>
      <c r="W129" s="614"/>
      <c r="X129" s="614"/>
      <c r="Y129" s="614"/>
      <c r="Z129" s="614"/>
      <c r="AA129" s="614"/>
      <c r="AB129" s="614"/>
      <c r="AC129" s="614"/>
      <c r="AD129" s="614"/>
      <c r="AE129" s="614"/>
      <c r="AF129" s="614"/>
      <c r="AG129" s="614"/>
      <c r="AH129" s="614"/>
    </row>
    <row r="130">
      <c r="A130" s="614"/>
      <c r="B130" s="614"/>
      <c r="C130" s="614"/>
      <c r="D130" s="614"/>
      <c r="E130" s="614"/>
      <c r="F130" s="614"/>
      <c r="G130" s="614"/>
      <c r="H130" s="614"/>
      <c r="I130" s="614"/>
      <c r="J130" s="614"/>
      <c r="K130" s="614"/>
      <c r="L130" s="614"/>
      <c r="M130" s="614"/>
      <c r="N130" s="614"/>
      <c r="O130" s="614"/>
      <c r="P130" s="614"/>
      <c r="Q130" s="614"/>
      <c r="R130" s="614"/>
      <c r="S130" s="614"/>
      <c r="T130" s="614"/>
      <c r="U130" s="614"/>
      <c r="V130" s="614"/>
      <c r="W130" s="614"/>
      <c r="X130" s="614"/>
      <c r="Y130" s="614"/>
      <c r="Z130" s="614"/>
      <c r="AA130" s="614"/>
      <c r="AB130" s="614"/>
      <c r="AC130" s="614"/>
      <c r="AD130" s="614"/>
      <c r="AE130" s="614"/>
      <c r="AF130" s="614"/>
      <c r="AG130" s="614"/>
      <c r="AH130" s="614"/>
    </row>
    <row r="131">
      <c r="A131" s="614"/>
      <c r="B131" s="614"/>
      <c r="C131" s="614"/>
      <c r="D131" s="614"/>
      <c r="E131" s="614"/>
      <c r="F131" s="668"/>
      <c r="G131" s="669"/>
      <c r="H131" s="670"/>
      <c r="I131" s="614"/>
      <c r="J131" s="614"/>
      <c r="K131" s="614"/>
      <c r="L131" s="614"/>
      <c r="M131" s="614"/>
      <c r="N131" s="614"/>
      <c r="O131" s="614"/>
      <c r="P131" s="614"/>
      <c r="Q131" s="614"/>
      <c r="R131" s="614"/>
      <c r="S131" s="614"/>
      <c r="T131" s="614"/>
      <c r="U131" s="614"/>
      <c r="V131" s="614"/>
      <c r="W131" s="614"/>
      <c r="X131" s="614"/>
      <c r="Y131" s="614"/>
      <c r="Z131" s="614"/>
      <c r="AA131" s="614"/>
      <c r="AB131" s="614"/>
      <c r="AC131" s="614"/>
      <c r="AD131" s="614"/>
      <c r="AE131" s="614"/>
      <c r="AF131" s="614"/>
      <c r="AG131" s="614"/>
      <c r="AH131" s="614"/>
    </row>
    <row r="132">
      <c r="A132" s="614"/>
      <c r="B132" s="614"/>
      <c r="C132" s="614"/>
      <c r="D132" s="614"/>
      <c r="E132" s="614"/>
      <c r="F132" s="679"/>
      <c r="G132" s="679"/>
      <c r="H132" s="679"/>
      <c r="I132" s="614"/>
      <c r="J132" s="614"/>
      <c r="K132" s="614"/>
      <c r="L132" s="614"/>
      <c r="M132" s="614"/>
      <c r="N132" s="614"/>
      <c r="O132" s="614"/>
      <c r="P132" s="614"/>
      <c r="Q132" s="614"/>
      <c r="R132" s="614"/>
      <c r="S132" s="614"/>
      <c r="T132" s="614"/>
      <c r="U132" s="614"/>
      <c r="V132" s="614"/>
      <c r="W132" s="614"/>
      <c r="X132" s="614"/>
      <c r="Y132" s="614"/>
      <c r="Z132" s="614"/>
      <c r="AA132" s="614"/>
      <c r="AB132" s="614"/>
      <c r="AC132" s="614"/>
      <c r="AD132" s="614"/>
      <c r="AE132" s="614"/>
      <c r="AF132" s="614"/>
      <c r="AG132" s="614"/>
      <c r="AH132" s="614"/>
    </row>
    <row r="133">
      <c r="A133" s="614"/>
      <c r="B133" s="614"/>
      <c r="C133" s="614"/>
      <c r="D133" s="614"/>
      <c r="E133" s="614"/>
      <c r="F133" s="742"/>
      <c r="G133" s="742"/>
      <c r="H133" s="742"/>
      <c r="I133" s="614"/>
      <c r="J133" s="614"/>
      <c r="K133" s="614"/>
      <c r="L133" s="614"/>
      <c r="M133" s="614"/>
      <c r="N133" s="614"/>
      <c r="O133" s="614"/>
      <c r="P133" s="614"/>
      <c r="Q133" s="614"/>
      <c r="R133" s="614"/>
      <c r="S133" s="614"/>
      <c r="T133" s="614"/>
      <c r="U133" s="614"/>
      <c r="V133" s="614"/>
      <c r="W133" s="614"/>
      <c r="X133" s="614"/>
      <c r="Y133" s="614"/>
      <c r="Z133" s="614"/>
      <c r="AA133" s="614"/>
      <c r="AB133" s="614"/>
      <c r="AC133" s="614"/>
      <c r="AD133" s="614"/>
      <c r="AE133" s="614"/>
      <c r="AF133" s="614"/>
      <c r="AG133" s="614"/>
      <c r="AH133" s="614"/>
    </row>
    <row r="134">
      <c r="A134" s="614"/>
      <c r="B134" s="614"/>
      <c r="C134" s="614"/>
      <c r="D134" s="614"/>
      <c r="E134" s="614"/>
      <c r="F134" s="614"/>
      <c r="G134" s="614"/>
      <c r="H134" s="614"/>
      <c r="I134" s="614"/>
      <c r="J134" s="614"/>
      <c r="K134" s="614"/>
      <c r="L134" s="614"/>
      <c r="M134" s="614"/>
      <c r="N134" s="614"/>
      <c r="O134" s="614"/>
      <c r="P134" s="614"/>
      <c r="Q134" s="614"/>
      <c r="R134" s="614"/>
      <c r="S134" s="614"/>
      <c r="T134" s="614"/>
      <c r="U134" s="614"/>
      <c r="V134" s="614"/>
      <c r="W134" s="614"/>
      <c r="X134" s="614"/>
      <c r="Y134" s="614"/>
      <c r="Z134" s="614"/>
      <c r="AA134" s="614"/>
      <c r="AB134" s="614"/>
      <c r="AC134" s="614"/>
      <c r="AD134" s="614"/>
      <c r="AE134" s="614"/>
      <c r="AF134" s="614"/>
      <c r="AG134" s="614"/>
      <c r="AH134" s="614"/>
    </row>
    <row r="135">
      <c r="A135" s="614"/>
      <c r="B135" s="614"/>
      <c r="C135" s="614"/>
      <c r="D135" s="614"/>
      <c r="E135" s="614"/>
      <c r="F135" s="614"/>
      <c r="G135" s="614"/>
      <c r="H135" s="614"/>
      <c r="I135" s="614"/>
      <c r="J135" s="614"/>
      <c r="K135" s="614"/>
      <c r="L135" s="614"/>
      <c r="M135" s="614"/>
      <c r="N135" s="614"/>
      <c r="O135" s="614"/>
      <c r="P135" s="614"/>
      <c r="Q135" s="614"/>
      <c r="R135" s="614"/>
      <c r="S135" s="614"/>
      <c r="T135" s="614"/>
      <c r="U135" s="614"/>
      <c r="V135" s="614"/>
      <c r="W135" s="614"/>
      <c r="X135" s="614"/>
      <c r="Y135" s="614"/>
      <c r="Z135" s="614"/>
      <c r="AA135" s="614"/>
      <c r="AB135" s="614"/>
      <c r="AC135" s="614"/>
      <c r="AD135" s="614"/>
      <c r="AE135" s="614"/>
      <c r="AF135" s="614"/>
      <c r="AG135" s="614"/>
      <c r="AH135" s="614"/>
    </row>
    <row r="136">
      <c r="A136" s="614"/>
      <c r="B136" s="614"/>
      <c r="C136" s="614"/>
      <c r="D136" s="614"/>
      <c r="E136" s="614"/>
      <c r="F136" s="614"/>
      <c r="G136" s="614"/>
      <c r="H136" s="614"/>
      <c r="I136" s="614"/>
      <c r="J136" s="614"/>
      <c r="K136" s="614"/>
      <c r="L136" s="614"/>
      <c r="M136" s="614"/>
      <c r="N136" s="614"/>
      <c r="O136" s="614"/>
      <c r="P136" s="614"/>
      <c r="Q136" s="614"/>
      <c r="R136" s="614"/>
      <c r="S136" s="614"/>
      <c r="T136" s="614"/>
      <c r="U136" s="614"/>
      <c r="V136" s="614"/>
      <c r="W136" s="614"/>
      <c r="X136" s="614"/>
      <c r="Y136" s="614"/>
      <c r="Z136" s="614"/>
      <c r="AA136" s="614"/>
      <c r="AB136" s="614"/>
      <c r="AC136" s="614"/>
      <c r="AD136" s="614"/>
      <c r="AE136" s="614"/>
      <c r="AF136" s="614"/>
      <c r="AG136" s="614"/>
      <c r="AH136" s="614"/>
    </row>
    <row r="137">
      <c r="A137" s="614"/>
      <c r="B137" s="614"/>
      <c r="C137" s="614"/>
      <c r="D137" s="614"/>
      <c r="E137" s="614"/>
      <c r="F137" s="614"/>
      <c r="G137" s="614"/>
      <c r="H137" s="614"/>
      <c r="I137" s="614"/>
      <c r="J137" s="614"/>
      <c r="K137" s="614"/>
      <c r="L137" s="614"/>
      <c r="M137" s="614"/>
      <c r="N137" s="614"/>
      <c r="O137" s="614"/>
      <c r="P137" s="614"/>
      <c r="Q137" s="614"/>
      <c r="R137" s="614"/>
      <c r="S137" s="614"/>
      <c r="T137" s="614"/>
      <c r="U137" s="614"/>
      <c r="V137" s="614"/>
      <c r="W137" s="614"/>
      <c r="X137" s="614"/>
      <c r="Y137" s="614"/>
      <c r="Z137" s="614"/>
      <c r="AA137" s="614"/>
      <c r="AB137" s="614"/>
      <c r="AC137" s="614"/>
      <c r="AD137" s="614"/>
      <c r="AE137" s="614"/>
      <c r="AF137" s="614"/>
      <c r="AG137" s="614"/>
      <c r="AH137" s="614"/>
    </row>
    <row r="138">
      <c r="A138" s="614"/>
      <c r="B138" s="614"/>
      <c r="C138" s="614"/>
      <c r="D138" s="614"/>
      <c r="E138" s="614"/>
      <c r="F138" s="614"/>
      <c r="G138" s="614"/>
      <c r="H138" s="614"/>
      <c r="I138" s="614"/>
      <c r="J138" s="614"/>
      <c r="K138" s="614"/>
      <c r="L138" s="614"/>
      <c r="M138" s="614"/>
      <c r="N138" s="614"/>
      <c r="O138" s="614"/>
      <c r="P138" s="614"/>
      <c r="Q138" s="614"/>
      <c r="R138" s="614"/>
      <c r="S138" s="614"/>
      <c r="T138" s="614"/>
      <c r="U138" s="614"/>
      <c r="V138" s="614"/>
      <c r="W138" s="614"/>
      <c r="X138" s="614"/>
      <c r="Y138" s="614"/>
      <c r="Z138" s="614"/>
      <c r="AA138" s="614"/>
      <c r="AB138" s="614"/>
      <c r="AC138" s="614"/>
      <c r="AD138" s="614"/>
      <c r="AE138" s="614"/>
      <c r="AF138" s="614"/>
      <c r="AG138" s="614"/>
      <c r="AH138" s="614"/>
    </row>
    <row r="139">
      <c r="A139" s="614"/>
      <c r="B139" s="614"/>
      <c r="C139" s="614"/>
      <c r="D139" s="614"/>
      <c r="E139" s="614"/>
      <c r="F139" s="614"/>
      <c r="G139" s="614"/>
      <c r="H139" s="614"/>
      <c r="I139" s="614"/>
      <c r="J139" s="614"/>
      <c r="K139" s="614"/>
      <c r="L139" s="614"/>
      <c r="M139" s="614"/>
      <c r="N139" s="614"/>
      <c r="O139" s="614"/>
      <c r="P139" s="614"/>
      <c r="Q139" s="614"/>
      <c r="R139" s="614"/>
      <c r="S139" s="614"/>
      <c r="T139" s="614"/>
      <c r="U139" s="614"/>
      <c r="V139" s="614"/>
      <c r="W139" s="614"/>
      <c r="X139" s="614"/>
      <c r="Y139" s="614"/>
      <c r="Z139" s="614"/>
      <c r="AA139" s="614"/>
      <c r="AB139" s="614"/>
      <c r="AC139" s="614"/>
      <c r="AD139" s="614"/>
      <c r="AE139" s="614"/>
      <c r="AF139" s="614"/>
      <c r="AG139" s="614"/>
      <c r="AH139" s="614"/>
    </row>
    <row r="140">
      <c r="A140" s="614"/>
      <c r="B140" s="614"/>
      <c r="C140" s="614"/>
      <c r="D140" s="614"/>
      <c r="E140" s="614"/>
      <c r="F140" s="614"/>
      <c r="G140" s="614"/>
      <c r="H140" s="614"/>
      <c r="I140" s="614"/>
      <c r="J140" s="614"/>
      <c r="K140" s="614"/>
      <c r="L140" s="614"/>
      <c r="M140" s="614"/>
      <c r="N140" s="614"/>
      <c r="O140" s="614"/>
      <c r="P140" s="614"/>
      <c r="Q140" s="614"/>
      <c r="R140" s="614"/>
      <c r="S140" s="614"/>
      <c r="T140" s="614"/>
      <c r="U140" s="614"/>
      <c r="V140" s="614"/>
      <c r="W140" s="614"/>
      <c r="X140" s="614"/>
      <c r="Y140" s="614"/>
      <c r="Z140" s="614"/>
      <c r="AA140" s="614"/>
      <c r="AB140" s="614"/>
      <c r="AC140" s="614"/>
      <c r="AD140" s="614"/>
      <c r="AE140" s="614"/>
      <c r="AF140" s="614"/>
      <c r="AG140" s="614"/>
      <c r="AH140" s="614"/>
    </row>
    <row r="141">
      <c r="A141" s="614"/>
      <c r="B141" s="614"/>
      <c r="C141" s="614"/>
      <c r="D141" s="614"/>
      <c r="E141" s="614"/>
      <c r="F141" s="614"/>
      <c r="G141" s="614"/>
      <c r="H141" s="614"/>
      <c r="I141" s="614"/>
      <c r="J141" s="614"/>
      <c r="K141" s="614"/>
      <c r="L141" s="614"/>
      <c r="M141" s="614"/>
      <c r="N141" s="614"/>
      <c r="O141" s="614"/>
      <c r="P141" s="614"/>
      <c r="Q141" s="614"/>
      <c r="R141" s="614"/>
      <c r="S141" s="614"/>
      <c r="T141" s="614"/>
      <c r="U141" s="614"/>
      <c r="V141" s="614"/>
      <c r="W141" s="614"/>
      <c r="X141" s="614"/>
      <c r="Y141" s="614"/>
      <c r="Z141" s="614"/>
      <c r="AA141" s="614"/>
      <c r="AB141" s="614"/>
      <c r="AC141" s="614"/>
      <c r="AD141" s="614"/>
      <c r="AE141" s="614"/>
      <c r="AF141" s="614"/>
      <c r="AG141" s="614"/>
      <c r="AH141" s="614"/>
    </row>
    <row r="142">
      <c r="A142" s="614"/>
      <c r="B142" s="614"/>
      <c r="C142" s="614"/>
      <c r="D142" s="614"/>
      <c r="E142" s="614"/>
      <c r="F142" s="614"/>
      <c r="G142" s="614"/>
      <c r="H142" s="614"/>
      <c r="I142" s="614"/>
      <c r="J142" s="614"/>
      <c r="K142" s="614"/>
      <c r="L142" s="614"/>
      <c r="M142" s="614"/>
      <c r="N142" s="614"/>
      <c r="O142" s="614"/>
      <c r="P142" s="614"/>
      <c r="Q142" s="614"/>
      <c r="R142" s="614"/>
      <c r="S142" s="614"/>
      <c r="T142" s="614"/>
      <c r="U142" s="614"/>
      <c r="V142" s="614"/>
      <c r="W142" s="614"/>
      <c r="X142" s="614"/>
      <c r="Y142" s="614"/>
      <c r="Z142" s="614"/>
      <c r="AA142" s="614"/>
      <c r="AB142" s="614"/>
      <c r="AC142" s="614"/>
      <c r="AD142" s="614"/>
      <c r="AE142" s="614"/>
      <c r="AF142" s="614"/>
      <c r="AG142" s="614"/>
      <c r="AH142" s="614"/>
    </row>
    <row r="143">
      <c r="A143" s="614"/>
      <c r="B143" s="614"/>
      <c r="C143" s="614"/>
      <c r="D143" s="614"/>
      <c r="E143" s="614"/>
      <c r="F143" s="614"/>
      <c r="G143" s="614"/>
      <c r="H143" s="614"/>
      <c r="I143" s="614"/>
      <c r="J143" s="614"/>
      <c r="K143" s="614"/>
      <c r="L143" s="614"/>
      <c r="M143" s="614"/>
      <c r="N143" s="614"/>
      <c r="O143" s="614"/>
      <c r="P143" s="614"/>
      <c r="Q143" s="614"/>
      <c r="R143" s="614"/>
      <c r="S143" s="614"/>
      <c r="T143" s="614"/>
      <c r="U143" s="614"/>
      <c r="V143" s="614"/>
      <c r="W143" s="614"/>
      <c r="X143" s="614"/>
      <c r="Y143" s="614"/>
      <c r="Z143" s="614"/>
      <c r="AA143" s="614"/>
      <c r="AB143" s="614"/>
      <c r="AC143" s="614"/>
      <c r="AD143" s="614"/>
      <c r="AE143" s="614"/>
      <c r="AF143" s="614"/>
      <c r="AG143" s="614"/>
      <c r="AH143" s="614"/>
    </row>
    <row r="144">
      <c r="A144" s="614"/>
      <c r="B144" s="614"/>
      <c r="C144" s="614"/>
      <c r="D144" s="614"/>
      <c r="E144" s="614"/>
      <c r="F144" s="614"/>
      <c r="G144" s="614"/>
      <c r="H144" s="614"/>
      <c r="I144" s="614"/>
      <c r="J144" s="614"/>
      <c r="K144" s="614"/>
      <c r="L144" s="614"/>
      <c r="M144" s="614"/>
      <c r="N144" s="614"/>
      <c r="O144" s="614"/>
      <c r="P144" s="614"/>
      <c r="Q144" s="614"/>
      <c r="R144" s="614"/>
      <c r="S144" s="614"/>
      <c r="T144" s="614"/>
      <c r="U144" s="614"/>
      <c r="V144" s="614"/>
      <c r="W144" s="614"/>
      <c r="X144" s="614"/>
      <c r="Y144" s="614"/>
      <c r="Z144" s="614"/>
      <c r="AA144" s="614"/>
      <c r="AB144" s="614"/>
      <c r="AC144" s="614"/>
      <c r="AD144" s="614"/>
      <c r="AE144" s="614"/>
      <c r="AF144" s="614"/>
      <c r="AG144" s="614"/>
      <c r="AH144" s="614"/>
    </row>
    <row r="145">
      <c r="A145" s="614"/>
      <c r="B145" s="614"/>
      <c r="C145" s="614"/>
      <c r="D145" s="614"/>
      <c r="E145" s="614"/>
      <c r="F145" s="614"/>
      <c r="G145" s="614"/>
      <c r="H145" s="614"/>
      <c r="I145" s="614"/>
      <c r="J145" s="614"/>
      <c r="K145" s="614"/>
      <c r="L145" s="614"/>
      <c r="M145" s="614"/>
      <c r="N145" s="614"/>
      <c r="O145" s="614"/>
      <c r="P145" s="614"/>
      <c r="Q145" s="614"/>
      <c r="R145" s="614"/>
      <c r="S145" s="614"/>
      <c r="T145" s="614"/>
      <c r="U145" s="614"/>
      <c r="V145" s="614"/>
      <c r="W145" s="614"/>
      <c r="X145" s="614"/>
      <c r="Y145" s="614"/>
      <c r="Z145" s="614"/>
      <c r="AA145" s="614"/>
      <c r="AB145" s="614"/>
      <c r="AC145" s="614"/>
      <c r="AD145" s="614"/>
      <c r="AE145" s="614"/>
      <c r="AF145" s="614"/>
      <c r="AG145" s="614"/>
      <c r="AH145" s="614"/>
    </row>
    <row r="146">
      <c r="A146" s="614"/>
      <c r="B146" s="614"/>
      <c r="C146" s="614"/>
      <c r="D146" s="614"/>
      <c r="E146" s="614"/>
      <c r="F146" s="614"/>
      <c r="G146" s="614"/>
      <c r="H146" s="614"/>
      <c r="I146" s="614"/>
      <c r="J146" s="614"/>
      <c r="K146" s="614"/>
      <c r="L146" s="614"/>
      <c r="M146" s="614"/>
      <c r="N146" s="614"/>
      <c r="O146" s="614"/>
      <c r="P146" s="614"/>
      <c r="Q146" s="614"/>
      <c r="R146" s="614"/>
      <c r="S146" s="614"/>
      <c r="T146" s="614"/>
      <c r="U146" s="614"/>
      <c r="V146" s="614"/>
      <c r="W146" s="614"/>
      <c r="X146" s="614"/>
      <c r="Y146" s="614"/>
      <c r="Z146" s="614"/>
      <c r="AA146" s="614"/>
      <c r="AB146" s="614"/>
      <c r="AC146" s="614"/>
      <c r="AD146" s="614"/>
      <c r="AE146" s="614"/>
      <c r="AF146" s="614"/>
      <c r="AG146" s="614"/>
      <c r="AH146" s="614"/>
    </row>
    <row r="147">
      <c r="A147" s="614"/>
      <c r="B147" s="614"/>
      <c r="C147" s="614"/>
      <c r="D147" s="614"/>
      <c r="E147" s="614"/>
      <c r="F147" s="614"/>
      <c r="G147" s="614"/>
      <c r="H147" s="614"/>
      <c r="I147" s="614"/>
      <c r="J147" s="614"/>
      <c r="K147" s="614"/>
      <c r="L147" s="614"/>
      <c r="M147" s="614"/>
      <c r="N147" s="614"/>
      <c r="O147" s="614"/>
      <c r="P147" s="614"/>
      <c r="Q147" s="614"/>
      <c r="R147" s="614"/>
      <c r="S147" s="614"/>
      <c r="T147" s="614"/>
      <c r="U147" s="614"/>
      <c r="V147" s="614"/>
      <c r="W147" s="614"/>
      <c r="X147" s="614"/>
      <c r="Y147" s="614"/>
      <c r="Z147" s="614"/>
      <c r="AA147" s="614"/>
      <c r="AB147" s="614"/>
      <c r="AC147" s="614"/>
      <c r="AD147" s="614"/>
      <c r="AE147" s="614"/>
      <c r="AF147" s="614"/>
      <c r="AG147" s="614"/>
      <c r="AH147" s="614"/>
    </row>
    <row r="148">
      <c r="A148" s="614"/>
      <c r="B148" s="614"/>
      <c r="C148" s="614"/>
      <c r="D148" s="614"/>
      <c r="E148" s="614"/>
      <c r="F148" s="614"/>
      <c r="G148" s="614"/>
      <c r="H148" s="614"/>
      <c r="I148" s="614"/>
      <c r="J148" s="614"/>
      <c r="K148" s="614"/>
      <c r="L148" s="614"/>
      <c r="M148" s="614"/>
      <c r="N148" s="614"/>
      <c r="O148" s="614"/>
      <c r="P148" s="614"/>
      <c r="Q148" s="614"/>
      <c r="R148" s="614"/>
      <c r="S148" s="614"/>
      <c r="T148" s="614"/>
      <c r="U148" s="614"/>
      <c r="V148" s="614"/>
      <c r="W148" s="614"/>
      <c r="X148" s="614"/>
      <c r="Y148" s="614"/>
      <c r="Z148" s="614"/>
      <c r="AA148" s="614"/>
      <c r="AB148" s="614"/>
      <c r="AC148" s="614"/>
      <c r="AD148" s="614"/>
      <c r="AE148" s="614"/>
      <c r="AF148" s="614"/>
      <c r="AG148" s="614"/>
      <c r="AH148" s="614"/>
    </row>
    <row r="149">
      <c r="A149" s="614"/>
      <c r="B149" s="614"/>
      <c r="C149" s="614"/>
      <c r="D149" s="614"/>
      <c r="E149" s="614"/>
      <c r="F149" s="614"/>
      <c r="G149" s="614"/>
      <c r="H149" s="614"/>
      <c r="I149" s="614"/>
      <c r="J149" s="614"/>
      <c r="K149" s="614"/>
      <c r="L149" s="614"/>
      <c r="M149" s="614"/>
      <c r="N149" s="614"/>
      <c r="O149" s="614"/>
      <c r="P149" s="614"/>
      <c r="Q149" s="614"/>
      <c r="R149" s="614"/>
      <c r="S149" s="614"/>
      <c r="T149" s="614"/>
      <c r="U149" s="614"/>
      <c r="V149" s="614"/>
      <c r="W149" s="614"/>
      <c r="X149" s="614"/>
      <c r="Y149" s="614"/>
      <c r="Z149" s="614"/>
      <c r="AA149" s="614"/>
      <c r="AB149" s="614"/>
      <c r="AC149" s="614"/>
      <c r="AD149" s="614"/>
      <c r="AE149" s="614"/>
      <c r="AF149" s="614"/>
      <c r="AG149" s="614"/>
      <c r="AH149" s="614"/>
    </row>
    <row r="150">
      <c r="A150" s="614"/>
      <c r="B150" s="614"/>
      <c r="C150" s="614"/>
      <c r="D150" s="614"/>
      <c r="E150" s="614"/>
      <c r="F150" s="614"/>
      <c r="G150" s="614"/>
      <c r="H150" s="614"/>
      <c r="I150" s="614"/>
      <c r="J150" s="614"/>
      <c r="K150" s="614"/>
      <c r="L150" s="614"/>
      <c r="M150" s="614"/>
      <c r="N150" s="614"/>
      <c r="O150" s="614"/>
      <c r="P150" s="614"/>
      <c r="Q150" s="614"/>
      <c r="R150" s="614"/>
      <c r="S150" s="614"/>
      <c r="T150" s="614"/>
      <c r="U150" s="614"/>
      <c r="V150" s="614"/>
      <c r="W150" s="614"/>
      <c r="X150" s="614"/>
      <c r="Y150" s="614"/>
      <c r="Z150" s="614"/>
      <c r="AA150" s="614"/>
      <c r="AB150" s="614"/>
      <c r="AC150" s="614"/>
      <c r="AD150" s="614"/>
      <c r="AE150" s="614"/>
      <c r="AF150" s="614"/>
      <c r="AG150" s="614"/>
      <c r="AH150" s="614"/>
    </row>
    <row r="151">
      <c r="A151" s="614"/>
      <c r="B151" s="614"/>
      <c r="C151" s="614"/>
      <c r="D151" s="614"/>
      <c r="E151" s="614"/>
      <c r="F151" s="614"/>
      <c r="G151" s="614"/>
      <c r="H151" s="614"/>
      <c r="I151" s="614"/>
      <c r="J151" s="614"/>
      <c r="K151" s="614"/>
      <c r="L151" s="614"/>
      <c r="M151" s="614"/>
      <c r="N151" s="614"/>
      <c r="O151" s="614"/>
      <c r="P151" s="614"/>
      <c r="Q151" s="614"/>
      <c r="R151" s="614"/>
      <c r="S151" s="614"/>
      <c r="T151" s="614"/>
      <c r="U151" s="614"/>
      <c r="V151" s="614"/>
      <c r="W151" s="614"/>
      <c r="X151" s="614"/>
      <c r="Y151" s="614"/>
      <c r="Z151" s="614"/>
      <c r="AA151" s="614"/>
      <c r="AB151" s="614"/>
      <c r="AC151" s="614"/>
      <c r="AD151" s="614"/>
      <c r="AE151" s="614"/>
      <c r="AF151" s="614"/>
      <c r="AG151" s="614"/>
      <c r="AH151" s="614"/>
    </row>
    <row r="152">
      <c r="A152" s="614"/>
      <c r="B152" s="614"/>
      <c r="C152" s="614"/>
      <c r="D152" s="614"/>
      <c r="E152" s="614"/>
      <c r="F152" s="614"/>
      <c r="G152" s="614"/>
      <c r="H152" s="614"/>
      <c r="I152" s="614"/>
      <c r="J152" s="614"/>
      <c r="K152" s="614"/>
      <c r="L152" s="614"/>
      <c r="M152" s="614"/>
      <c r="N152" s="614"/>
      <c r="O152" s="614"/>
      <c r="P152" s="614"/>
      <c r="Q152" s="614"/>
      <c r="R152" s="614"/>
      <c r="S152" s="614"/>
      <c r="T152" s="614"/>
      <c r="U152" s="614"/>
      <c r="V152" s="614"/>
      <c r="W152" s="614"/>
      <c r="X152" s="614"/>
      <c r="Y152" s="614"/>
      <c r="Z152" s="614"/>
      <c r="AA152" s="614"/>
      <c r="AB152" s="614"/>
      <c r="AC152" s="614"/>
      <c r="AD152" s="614"/>
      <c r="AE152" s="614"/>
      <c r="AF152" s="614"/>
      <c r="AG152" s="614"/>
      <c r="AH152" s="614"/>
    </row>
    <row r="153">
      <c r="A153" s="614"/>
      <c r="B153" s="614"/>
      <c r="C153" s="614"/>
      <c r="D153" s="614"/>
      <c r="E153" s="614"/>
      <c r="F153" s="614"/>
      <c r="G153" s="614"/>
      <c r="H153" s="614"/>
      <c r="I153" s="614"/>
      <c r="J153" s="614"/>
      <c r="K153" s="614"/>
      <c r="L153" s="614"/>
      <c r="M153" s="614"/>
      <c r="N153" s="614"/>
      <c r="O153" s="614"/>
      <c r="P153" s="614"/>
      <c r="Q153" s="614"/>
      <c r="R153" s="614"/>
      <c r="S153" s="614"/>
      <c r="T153" s="614"/>
      <c r="U153" s="614"/>
      <c r="V153" s="614"/>
      <c r="W153" s="614"/>
      <c r="X153" s="614"/>
      <c r="Y153" s="614"/>
      <c r="Z153" s="614"/>
      <c r="AA153" s="614"/>
      <c r="AB153" s="614"/>
      <c r="AC153" s="614"/>
      <c r="AD153" s="614"/>
      <c r="AE153" s="614"/>
      <c r="AF153" s="614"/>
      <c r="AG153" s="614"/>
      <c r="AH153" s="614"/>
    </row>
    <row r="154">
      <c r="A154" s="614"/>
      <c r="B154" s="614"/>
      <c r="C154" s="614"/>
      <c r="D154" s="614"/>
      <c r="E154" s="614"/>
      <c r="F154" s="614"/>
      <c r="G154" s="614"/>
      <c r="H154" s="614"/>
      <c r="I154" s="614"/>
      <c r="J154" s="614"/>
      <c r="K154" s="614"/>
      <c r="L154" s="614"/>
      <c r="M154" s="614"/>
      <c r="N154" s="614"/>
      <c r="O154" s="614"/>
      <c r="P154" s="614"/>
      <c r="Q154" s="614"/>
      <c r="R154" s="614"/>
      <c r="S154" s="614"/>
      <c r="T154" s="614"/>
      <c r="U154" s="614"/>
      <c r="V154" s="614"/>
      <c r="W154" s="614"/>
      <c r="X154" s="614"/>
      <c r="Y154" s="614"/>
      <c r="Z154" s="614"/>
      <c r="AA154" s="614"/>
      <c r="AB154" s="614"/>
      <c r="AC154" s="614"/>
      <c r="AD154" s="614"/>
      <c r="AE154" s="614"/>
      <c r="AF154" s="614"/>
      <c r="AG154" s="614"/>
      <c r="AH154" s="614"/>
    </row>
    <row r="155">
      <c r="A155" s="614"/>
      <c r="B155" s="614"/>
      <c r="C155" s="614"/>
      <c r="D155" s="614"/>
      <c r="E155" s="614"/>
      <c r="F155" s="614"/>
      <c r="G155" s="614"/>
      <c r="H155" s="614"/>
      <c r="I155" s="614"/>
      <c r="J155" s="614"/>
      <c r="K155" s="614"/>
      <c r="L155" s="614"/>
      <c r="M155" s="614"/>
      <c r="N155" s="614"/>
      <c r="O155" s="614"/>
      <c r="P155" s="614"/>
      <c r="Q155" s="614"/>
      <c r="R155" s="614"/>
      <c r="S155" s="614"/>
      <c r="T155" s="614"/>
      <c r="U155" s="614"/>
      <c r="V155" s="614"/>
      <c r="W155" s="614"/>
      <c r="X155" s="614"/>
      <c r="Y155" s="614"/>
      <c r="Z155" s="614"/>
      <c r="AA155" s="614"/>
      <c r="AB155" s="614"/>
      <c r="AC155" s="614"/>
      <c r="AD155" s="614"/>
      <c r="AE155" s="614"/>
      <c r="AF155" s="614"/>
      <c r="AG155" s="614"/>
      <c r="AH155" s="614"/>
    </row>
    <row r="156">
      <c r="A156" s="614"/>
      <c r="B156" s="614"/>
      <c r="C156" s="614"/>
      <c r="D156" s="614"/>
      <c r="E156" s="614"/>
      <c r="F156" s="614"/>
      <c r="G156" s="614"/>
      <c r="H156" s="614"/>
      <c r="I156" s="614"/>
      <c r="J156" s="614"/>
      <c r="K156" s="614"/>
      <c r="L156" s="614"/>
      <c r="M156" s="614"/>
      <c r="N156" s="614"/>
      <c r="O156" s="614"/>
      <c r="P156" s="614"/>
      <c r="Q156" s="614"/>
      <c r="R156" s="614"/>
      <c r="S156" s="614"/>
      <c r="T156" s="614"/>
      <c r="U156" s="614"/>
      <c r="V156" s="614"/>
      <c r="W156" s="614"/>
      <c r="X156" s="614"/>
      <c r="Y156" s="614"/>
      <c r="Z156" s="614"/>
      <c r="AA156" s="614"/>
      <c r="AB156" s="614"/>
      <c r="AC156" s="614"/>
      <c r="AD156" s="614"/>
      <c r="AE156" s="614"/>
      <c r="AF156" s="614"/>
      <c r="AG156" s="614"/>
      <c r="AH156" s="614"/>
    </row>
    <row r="157">
      <c r="A157" s="614"/>
      <c r="B157" s="614"/>
      <c r="C157" s="614"/>
      <c r="D157" s="614"/>
      <c r="E157" s="614"/>
      <c r="F157" s="614"/>
      <c r="G157" s="614"/>
      <c r="H157" s="614"/>
      <c r="I157" s="614"/>
      <c r="J157" s="614"/>
      <c r="K157" s="614"/>
      <c r="L157" s="614"/>
      <c r="M157" s="614"/>
      <c r="N157" s="614"/>
      <c r="O157" s="614"/>
      <c r="P157" s="614"/>
      <c r="Q157" s="614"/>
      <c r="R157" s="614"/>
      <c r="S157" s="614"/>
      <c r="T157" s="614"/>
      <c r="U157" s="614"/>
      <c r="V157" s="614"/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</row>
    <row r="158">
      <c r="A158" s="614"/>
      <c r="B158" s="614"/>
      <c r="C158" s="614"/>
      <c r="D158" s="614"/>
      <c r="E158" s="614"/>
      <c r="F158" s="614"/>
      <c r="G158" s="614"/>
      <c r="H158" s="614"/>
      <c r="I158" s="614"/>
      <c r="J158" s="614"/>
      <c r="K158" s="614"/>
      <c r="L158" s="614"/>
      <c r="M158" s="614"/>
      <c r="N158" s="614"/>
      <c r="O158" s="614"/>
      <c r="P158" s="614"/>
      <c r="Q158" s="614"/>
      <c r="R158" s="614"/>
      <c r="S158" s="614"/>
      <c r="T158" s="614"/>
      <c r="U158" s="614"/>
      <c r="V158" s="614"/>
      <c r="W158" s="614"/>
      <c r="X158" s="614"/>
      <c r="Y158" s="614"/>
      <c r="Z158" s="614"/>
      <c r="AA158" s="614"/>
      <c r="AB158" s="614"/>
      <c r="AC158" s="614"/>
      <c r="AD158" s="614"/>
      <c r="AE158" s="614"/>
      <c r="AF158" s="614"/>
      <c r="AG158" s="614"/>
      <c r="AH158" s="614"/>
    </row>
    <row r="159">
      <c r="A159" s="614"/>
      <c r="B159" s="614"/>
      <c r="C159" s="614"/>
      <c r="D159" s="614"/>
      <c r="E159" s="614"/>
      <c r="F159" s="614"/>
      <c r="G159" s="614"/>
      <c r="H159" s="614"/>
      <c r="I159" s="614"/>
      <c r="J159" s="614"/>
      <c r="K159" s="614"/>
      <c r="L159" s="614"/>
      <c r="M159" s="614"/>
      <c r="N159" s="614"/>
      <c r="O159" s="614"/>
      <c r="P159" s="614"/>
      <c r="Q159" s="614"/>
      <c r="R159" s="614"/>
      <c r="S159" s="614"/>
      <c r="T159" s="614"/>
      <c r="U159" s="614"/>
      <c r="V159" s="614"/>
      <c r="W159" s="614"/>
      <c r="X159" s="614"/>
      <c r="Y159" s="614"/>
      <c r="Z159" s="614"/>
      <c r="AA159" s="614"/>
      <c r="AB159" s="614"/>
      <c r="AC159" s="614"/>
      <c r="AD159" s="614"/>
      <c r="AE159" s="614"/>
      <c r="AF159" s="614"/>
      <c r="AG159" s="614"/>
      <c r="AH159" s="614"/>
    </row>
    <row r="160">
      <c r="A160" s="614"/>
      <c r="B160" s="614"/>
      <c r="C160" s="614"/>
      <c r="D160" s="614"/>
      <c r="E160" s="614"/>
      <c r="F160" s="614"/>
      <c r="G160" s="614"/>
      <c r="H160" s="614"/>
      <c r="I160" s="614"/>
      <c r="J160" s="614"/>
      <c r="K160" s="614"/>
      <c r="L160" s="614"/>
      <c r="M160" s="614"/>
      <c r="N160" s="614"/>
      <c r="O160" s="614"/>
      <c r="P160" s="614"/>
      <c r="Q160" s="614"/>
      <c r="R160" s="614"/>
      <c r="S160" s="614"/>
      <c r="T160" s="614"/>
      <c r="U160" s="614"/>
      <c r="V160" s="614"/>
      <c r="W160" s="614"/>
      <c r="X160" s="614"/>
      <c r="Y160" s="614"/>
      <c r="Z160" s="614"/>
      <c r="AA160" s="614"/>
      <c r="AB160" s="614"/>
      <c r="AC160" s="614"/>
      <c r="AD160" s="614"/>
      <c r="AE160" s="614"/>
      <c r="AF160" s="614"/>
      <c r="AG160" s="614"/>
      <c r="AH160" s="614"/>
    </row>
    <row r="161">
      <c r="A161" s="614"/>
      <c r="B161" s="614"/>
      <c r="C161" s="614"/>
      <c r="D161" s="614"/>
      <c r="E161" s="614"/>
      <c r="F161" s="614"/>
      <c r="G161" s="614"/>
      <c r="H161" s="614"/>
      <c r="I161" s="614"/>
      <c r="J161" s="614"/>
      <c r="K161" s="614"/>
      <c r="L161" s="614"/>
      <c r="M161" s="614"/>
      <c r="N161" s="614"/>
      <c r="O161" s="614"/>
      <c r="P161" s="614"/>
      <c r="Q161" s="614"/>
      <c r="R161" s="614"/>
      <c r="S161" s="614"/>
      <c r="T161" s="614"/>
      <c r="U161" s="614"/>
      <c r="V161" s="614"/>
      <c r="W161" s="614"/>
      <c r="X161" s="614"/>
      <c r="Y161" s="614"/>
      <c r="Z161" s="614"/>
      <c r="AA161" s="614"/>
      <c r="AB161" s="614"/>
      <c r="AC161" s="614"/>
      <c r="AD161" s="614"/>
      <c r="AE161" s="614"/>
      <c r="AF161" s="614"/>
      <c r="AG161" s="614"/>
      <c r="AH161" s="614"/>
    </row>
    <row r="162">
      <c r="A162" s="614"/>
      <c r="B162" s="614"/>
      <c r="C162" s="614"/>
      <c r="D162" s="614"/>
      <c r="E162" s="614"/>
      <c r="F162" s="614"/>
      <c r="G162" s="614"/>
      <c r="H162" s="614"/>
      <c r="I162" s="614"/>
      <c r="J162" s="614"/>
      <c r="K162" s="614"/>
      <c r="L162" s="614"/>
      <c r="M162" s="614"/>
      <c r="N162" s="614"/>
      <c r="O162" s="614"/>
      <c r="P162" s="614"/>
      <c r="Q162" s="614"/>
      <c r="R162" s="614"/>
      <c r="S162" s="614"/>
      <c r="T162" s="614"/>
      <c r="U162" s="614"/>
      <c r="V162" s="614"/>
      <c r="W162" s="614"/>
      <c r="X162" s="614"/>
      <c r="Y162" s="614"/>
      <c r="Z162" s="614"/>
      <c r="AA162" s="614"/>
      <c r="AB162" s="614"/>
      <c r="AC162" s="614"/>
      <c r="AD162" s="614"/>
      <c r="AE162" s="614"/>
      <c r="AF162" s="614"/>
      <c r="AG162" s="614"/>
      <c r="AH162" s="614"/>
    </row>
    <row r="163">
      <c r="A163" s="614"/>
      <c r="B163" s="614"/>
      <c r="C163" s="614"/>
      <c r="D163" s="614"/>
      <c r="E163" s="614"/>
      <c r="F163" s="614"/>
      <c r="G163" s="614"/>
      <c r="H163" s="614"/>
      <c r="I163" s="614"/>
      <c r="J163" s="614"/>
      <c r="K163" s="614"/>
      <c r="L163" s="614"/>
      <c r="M163" s="614"/>
      <c r="N163" s="614"/>
      <c r="O163" s="614"/>
      <c r="P163" s="614"/>
      <c r="Q163" s="614"/>
      <c r="R163" s="614"/>
      <c r="S163" s="614"/>
      <c r="T163" s="614"/>
      <c r="U163" s="614"/>
      <c r="V163" s="614"/>
      <c r="W163" s="614"/>
      <c r="X163" s="614"/>
      <c r="Y163" s="614"/>
      <c r="Z163" s="614"/>
      <c r="AA163" s="614"/>
      <c r="AB163" s="614"/>
      <c r="AC163" s="614"/>
      <c r="AD163" s="614"/>
      <c r="AE163" s="614"/>
      <c r="AF163" s="614"/>
      <c r="AG163" s="614"/>
      <c r="AH163" s="614"/>
    </row>
    <row r="164">
      <c r="A164" s="614"/>
      <c r="B164" s="614"/>
      <c r="C164" s="614"/>
      <c r="D164" s="614"/>
      <c r="E164" s="614"/>
      <c r="F164" s="614"/>
      <c r="G164" s="614"/>
      <c r="H164" s="614"/>
      <c r="I164" s="614"/>
      <c r="J164" s="614"/>
      <c r="K164" s="614"/>
      <c r="L164" s="614"/>
      <c r="M164" s="614"/>
      <c r="N164" s="614"/>
      <c r="O164" s="614"/>
      <c r="P164" s="614"/>
      <c r="Q164" s="614"/>
      <c r="R164" s="614"/>
      <c r="S164" s="614"/>
      <c r="T164" s="614"/>
      <c r="U164" s="614"/>
      <c r="V164" s="614"/>
      <c r="W164" s="614"/>
      <c r="X164" s="614"/>
      <c r="Y164" s="614"/>
      <c r="Z164" s="614"/>
      <c r="AA164" s="614"/>
      <c r="AB164" s="614"/>
      <c r="AC164" s="614"/>
      <c r="AD164" s="614"/>
      <c r="AE164" s="614"/>
      <c r="AF164" s="614"/>
      <c r="AG164" s="614"/>
      <c r="AH164" s="614"/>
    </row>
    <row r="165">
      <c r="A165" s="614"/>
      <c r="B165" s="614"/>
      <c r="C165" s="614"/>
      <c r="D165" s="614"/>
      <c r="E165" s="614"/>
      <c r="F165" s="614"/>
      <c r="G165" s="614"/>
      <c r="H165" s="614"/>
      <c r="I165" s="614"/>
      <c r="J165" s="614"/>
      <c r="K165" s="614"/>
      <c r="L165" s="614"/>
      <c r="M165" s="614"/>
      <c r="N165" s="614"/>
      <c r="O165" s="614"/>
      <c r="P165" s="614"/>
      <c r="Q165" s="614"/>
      <c r="R165" s="614"/>
      <c r="S165" s="614"/>
      <c r="T165" s="614"/>
      <c r="U165" s="614"/>
      <c r="V165" s="614"/>
      <c r="W165" s="614"/>
      <c r="X165" s="614"/>
      <c r="Y165" s="614"/>
      <c r="Z165" s="614"/>
      <c r="AA165" s="614"/>
      <c r="AB165" s="614"/>
      <c r="AC165" s="614"/>
      <c r="AD165" s="614"/>
      <c r="AE165" s="614"/>
      <c r="AF165" s="614"/>
      <c r="AG165" s="614"/>
      <c r="AH165" s="614"/>
    </row>
    <row r="166">
      <c r="A166" s="614"/>
      <c r="B166" s="614"/>
      <c r="C166" s="614"/>
      <c r="D166" s="614"/>
      <c r="E166" s="614"/>
      <c r="F166" s="614"/>
      <c r="G166" s="614"/>
      <c r="H166" s="614"/>
      <c r="I166" s="614"/>
      <c r="J166" s="614"/>
      <c r="K166" s="614"/>
      <c r="L166" s="614"/>
      <c r="M166" s="614"/>
      <c r="N166" s="614"/>
      <c r="O166" s="614"/>
      <c r="P166" s="614"/>
      <c r="Q166" s="614"/>
      <c r="R166" s="614"/>
      <c r="S166" s="614"/>
      <c r="T166" s="614"/>
      <c r="U166" s="614"/>
      <c r="V166" s="614"/>
      <c r="W166" s="614"/>
      <c r="X166" s="614"/>
      <c r="Y166" s="614"/>
      <c r="Z166" s="614"/>
      <c r="AA166" s="614"/>
      <c r="AB166" s="614"/>
      <c r="AC166" s="614"/>
      <c r="AD166" s="614"/>
      <c r="AE166" s="614"/>
      <c r="AF166" s="614"/>
      <c r="AG166" s="614"/>
      <c r="AH166" s="614"/>
    </row>
    <row r="167">
      <c r="A167" s="614"/>
      <c r="B167" s="614"/>
      <c r="C167" s="614"/>
      <c r="D167" s="614"/>
      <c r="E167" s="614"/>
      <c r="F167" s="614"/>
      <c r="G167" s="614"/>
      <c r="H167" s="614"/>
      <c r="I167" s="614"/>
      <c r="J167" s="614"/>
      <c r="K167" s="614"/>
      <c r="L167" s="614"/>
      <c r="M167" s="614"/>
      <c r="N167" s="614"/>
      <c r="O167" s="614"/>
      <c r="P167" s="614"/>
      <c r="Q167" s="614"/>
      <c r="R167" s="614"/>
      <c r="S167" s="614"/>
      <c r="T167" s="614"/>
      <c r="U167" s="614"/>
      <c r="V167" s="614"/>
      <c r="W167" s="614"/>
      <c r="X167" s="614"/>
      <c r="Y167" s="614"/>
      <c r="Z167" s="614"/>
      <c r="AA167" s="614"/>
      <c r="AB167" s="614"/>
      <c r="AC167" s="614"/>
      <c r="AD167" s="614"/>
      <c r="AE167" s="614"/>
      <c r="AF167" s="614"/>
      <c r="AG167" s="614"/>
      <c r="AH167" s="614"/>
    </row>
    <row r="168">
      <c r="A168" s="614"/>
      <c r="B168" s="614"/>
      <c r="C168" s="614"/>
      <c r="D168" s="614"/>
      <c r="E168" s="614"/>
      <c r="F168" s="614"/>
      <c r="G168" s="614"/>
      <c r="H168" s="614"/>
      <c r="I168" s="614"/>
      <c r="J168" s="614"/>
      <c r="K168" s="614"/>
      <c r="L168" s="614"/>
      <c r="M168" s="614"/>
      <c r="N168" s="614"/>
      <c r="O168" s="614"/>
      <c r="P168" s="614"/>
      <c r="Q168" s="614"/>
      <c r="R168" s="614"/>
      <c r="S168" s="614"/>
      <c r="T168" s="614"/>
      <c r="U168" s="614"/>
      <c r="V168" s="614"/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</row>
    <row r="169">
      <c r="A169" s="614"/>
      <c r="B169" s="614"/>
      <c r="C169" s="614"/>
      <c r="D169" s="614"/>
      <c r="E169" s="614"/>
      <c r="F169" s="614"/>
      <c r="G169" s="614"/>
      <c r="H169" s="614"/>
      <c r="I169" s="614"/>
      <c r="J169" s="614"/>
      <c r="K169" s="614"/>
      <c r="L169" s="614"/>
      <c r="M169" s="614"/>
      <c r="N169" s="614"/>
      <c r="O169" s="614"/>
      <c r="P169" s="614"/>
      <c r="Q169" s="614"/>
      <c r="R169" s="614"/>
      <c r="S169" s="614"/>
      <c r="T169" s="614"/>
      <c r="U169" s="614"/>
      <c r="V169" s="614"/>
      <c r="W169" s="614"/>
      <c r="X169" s="614"/>
      <c r="Y169" s="614"/>
      <c r="Z169" s="614"/>
      <c r="AA169" s="614"/>
      <c r="AB169" s="614"/>
      <c r="AC169" s="614"/>
      <c r="AD169" s="614"/>
      <c r="AE169" s="614"/>
      <c r="AF169" s="614"/>
      <c r="AG169" s="614"/>
      <c r="AH169" s="614"/>
    </row>
    <row r="170">
      <c r="A170" s="614"/>
      <c r="B170" s="614"/>
      <c r="C170" s="614"/>
      <c r="D170" s="614"/>
      <c r="E170" s="614"/>
      <c r="F170" s="614"/>
      <c r="G170" s="614"/>
      <c r="H170" s="614"/>
      <c r="I170" s="614"/>
      <c r="J170" s="614"/>
      <c r="K170" s="614"/>
      <c r="L170" s="614"/>
      <c r="M170" s="614"/>
      <c r="N170" s="614"/>
      <c r="O170" s="614"/>
      <c r="P170" s="614"/>
      <c r="Q170" s="614"/>
      <c r="R170" s="614"/>
      <c r="S170" s="614"/>
      <c r="T170" s="614"/>
      <c r="U170" s="614"/>
      <c r="V170" s="614"/>
      <c r="W170" s="614"/>
      <c r="X170" s="614"/>
      <c r="Y170" s="614"/>
      <c r="Z170" s="614"/>
      <c r="AA170" s="614"/>
      <c r="AB170" s="614"/>
      <c r="AC170" s="614"/>
      <c r="AD170" s="614"/>
      <c r="AE170" s="614"/>
      <c r="AF170" s="614"/>
      <c r="AG170" s="614"/>
      <c r="AH170" s="614"/>
    </row>
    <row r="171">
      <c r="A171" s="614"/>
      <c r="B171" s="614"/>
      <c r="C171" s="614"/>
      <c r="D171" s="614"/>
      <c r="E171" s="614"/>
      <c r="F171" s="614"/>
      <c r="G171" s="614"/>
      <c r="H171" s="614"/>
      <c r="I171" s="614"/>
      <c r="J171" s="614"/>
      <c r="K171" s="614"/>
      <c r="L171" s="614"/>
      <c r="M171" s="614"/>
      <c r="N171" s="614"/>
      <c r="O171" s="614"/>
      <c r="P171" s="614"/>
      <c r="Q171" s="614"/>
      <c r="R171" s="614"/>
      <c r="S171" s="614"/>
      <c r="T171" s="614"/>
      <c r="U171" s="614"/>
      <c r="V171" s="614"/>
      <c r="W171" s="614"/>
      <c r="X171" s="614"/>
      <c r="Y171" s="614"/>
      <c r="Z171" s="614"/>
      <c r="AA171" s="614"/>
      <c r="AB171" s="614"/>
      <c r="AC171" s="614"/>
      <c r="AD171" s="614"/>
      <c r="AE171" s="614"/>
      <c r="AF171" s="614"/>
      <c r="AG171" s="614"/>
      <c r="AH171" s="614"/>
    </row>
    <row r="172">
      <c r="A172" s="614"/>
      <c r="B172" s="614"/>
      <c r="C172" s="614"/>
      <c r="D172" s="614"/>
      <c r="E172" s="614"/>
      <c r="F172" s="614"/>
      <c r="G172" s="614"/>
      <c r="H172" s="614"/>
      <c r="I172" s="614"/>
      <c r="J172" s="614"/>
      <c r="K172" s="614"/>
      <c r="L172" s="614"/>
      <c r="M172" s="614"/>
      <c r="N172" s="614"/>
      <c r="O172" s="614"/>
      <c r="P172" s="614"/>
      <c r="Q172" s="614"/>
      <c r="R172" s="614"/>
      <c r="S172" s="614"/>
      <c r="T172" s="614"/>
      <c r="U172" s="614"/>
      <c r="V172" s="614"/>
      <c r="W172" s="614"/>
      <c r="X172" s="614"/>
      <c r="Y172" s="614"/>
      <c r="Z172" s="614"/>
      <c r="AA172" s="614"/>
      <c r="AB172" s="614"/>
      <c r="AC172" s="614"/>
      <c r="AD172" s="614"/>
      <c r="AE172" s="614"/>
      <c r="AF172" s="614"/>
      <c r="AG172" s="614"/>
      <c r="AH172" s="614"/>
    </row>
    <row r="173">
      <c r="A173" s="614"/>
      <c r="B173" s="614"/>
      <c r="C173" s="614"/>
      <c r="D173" s="614"/>
      <c r="E173" s="614"/>
      <c r="F173" s="614"/>
      <c r="G173" s="614"/>
      <c r="H173" s="614"/>
      <c r="I173" s="614"/>
      <c r="J173" s="614"/>
      <c r="K173" s="614"/>
      <c r="L173" s="614"/>
      <c r="M173" s="614"/>
      <c r="N173" s="614"/>
      <c r="O173" s="614"/>
      <c r="P173" s="614"/>
      <c r="Q173" s="614"/>
      <c r="R173" s="614"/>
      <c r="S173" s="614"/>
      <c r="T173" s="614"/>
      <c r="U173" s="614"/>
      <c r="V173" s="614"/>
      <c r="W173" s="614"/>
      <c r="X173" s="614"/>
      <c r="Y173" s="614"/>
      <c r="Z173" s="614"/>
      <c r="AA173" s="614"/>
      <c r="AB173" s="614"/>
      <c r="AC173" s="614"/>
      <c r="AD173" s="614"/>
      <c r="AE173" s="614"/>
      <c r="AF173" s="614"/>
      <c r="AG173" s="614"/>
      <c r="AH173" s="614"/>
    </row>
    <row r="174">
      <c r="A174" s="614"/>
      <c r="B174" s="614"/>
      <c r="C174" s="614"/>
      <c r="D174" s="614"/>
      <c r="E174" s="614"/>
      <c r="F174" s="614"/>
      <c r="G174" s="614"/>
      <c r="H174" s="614"/>
      <c r="I174" s="614"/>
      <c r="J174" s="614"/>
      <c r="K174" s="614"/>
      <c r="L174" s="614"/>
      <c r="M174" s="614"/>
      <c r="N174" s="614"/>
      <c r="O174" s="614"/>
      <c r="P174" s="614"/>
      <c r="Q174" s="614"/>
      <c r="R174" s="614"/>
      <c r="S174" s="614"/>
      <c r="T174" s="614"/>
      <c r="U174" s="614"/>
      <c r="V174" s="614"/>
      <c r="W174" s="614"/>
      <c r="X174" s="614"/>
      <c r="Y174" s="614"/>
      <c r="Z174" s="614"/>
      <c r="AA174" s="614"/>
      <c r="AB174" s="614"/>
      <c r="AC174" s="614"/>
      <c r="AD174" s="614"/>
      <c r="AE174" s="614"/>
      <c r="AF174" s="614"/>
      <c r="AG174" s="614"/>
      <c r="AH174" s="614"/>
    </row>
    <row r="175">
      <c r="A175" s="614"/>
      <c r="B175" s="614"/>
      <c r="C175" s="614"/>
      <c r="D175" s="614"/>
      <c r="E175" s="614"/>
      <c r="F175" s="614"/>
      <c r="G175" s="614"/>
      <c r="H175" s="614"/>
      <c r="I175" s="614"/>
      <c r="J175" s="614"/>
      <c r="K175" s="614"/>
      <c r="L175" s="614"/>
      <c r="M175" s="614"/>
      <c r="N175" s="614"/>
      <c r="O175" s="614"/>
      <c r="P175" s="614"/>
      <c r="Q175" s="614"/>
      <c r="R175" s="614"/>
      <c r="S175" s="614"/>
      <c r="T175" s="614"/>
      <c r="U175" s="614"/>
      <c r="V175" s="614"/>
      <c r="W175" s="614"/>
      <c r="X175" s="614"/>
      <c r="Y175" s="614"/>
      <c r="Z175" s="614"/>
      <c r="AA175" s="614"/>
      <c r="AB175" s="614"/>
      <c r="AC175" s="614"/>
      <c r="AD175" s="614"/>
      <c r="AE175" s="614"/>
      <c r="AF175" s="614"/>
      <c r="AG175" s="614"/>
      <c r="AH175" s="614"/>
    </row>
    <row r="176">
      <c r="A176" s="614"/>
      <c r="B176" s="614"/>
      <c r="C176" s="614"/>
      <c r="D176" s="614"/>
      <c r="E176" s="614"/>
      <c r="F176" s="614"/>
      <c r="G176" s="614"/>
      <c r="H176" s="614"/>
      <c r="I176" s="614"/>
      <c r="J176" s="614"/>
      <c r="K176" s="614"/>
      <c r="L176" s="614"/>
      <c r="M176" s="614"/>
      <c r="N176" s="614"/>
      <c r="O176" s="614"/>
      <c r="P176" s="614"/>
      <c r="Q176" s="614"/>
      <c r="R176" s="614"/>
      <c r="S176" s="614"/>
      <c r="T176" s="614"/>
      <c r="U176" s="614"/>
      <c r="V176" s="614"/>
      <c r="W176" s="614"/>
      <c r="X176" s="614"/>
      <c r="Y176" s="614"/>
      <c r="Z176" s="614"/>
      <c r="AA176" s="614"/>
      <c r="AB176" s="614"/>
      <c r="AC176" s="614"/>
      <c r="AD176" s="614"/>
      <c r="AE176" s="614"/>
      <c r="AF176" s="614"/>
      <c r="AG176" s="614"/>
      <c r="AH176" s="614"/>
    </row>
    <row r="177">
      <c r="A177" s="614"/>
      <c r="B177" s="614"/>
      <c r="C177" s="614"/>
      <c r="D177" s="614"/>
      <c r="E177" s="614"/>
      <c r="F177" s="614"/>
      <c r="G177" s="614"/>
      <c r="H177" s="614"/>
      <c r="I177" s="614"/>
      <c r="J177" s="614"/>
      <c r="K177" s="614"/>
      <c r="L177" s="614"/>
      <c r="M177" s="614"/>
      <c r="N177" s="614"/>
      <c r="O177" s="614"/>
      <c r="P177" s="614"/>
      <c r="Q177" s="614"/>
      <c r="R177" s="614"/>
      <c r="S177" s="614"/>
      <c r="T177" s="614"/>
      <c r="U177" s="614"/>
      <c r="V177" s="614"/>
      <c r="W177" s="614"/>
      <c r="X177" s="614"/>
      <c r="Y177" s="614"/>
      <c r="Z177" s="614"/>
      <c r="AA177" s="614"/>
      <c r="AB177" s="614"/>
      <c r="AC177" s="614"/>
      <c r="AD177" s="614"/>
      <c r="AE177" s="614"/>
      <c r="AF177" s="614"/>
      <c r="AG177" s="614"/>
      <c r="AH177" s="614"/>
    </row>
    <row r="178">
      <c r="A178" s="614"/>
      <c r="B178" s="614"/>
      <c r="C178" s="614"/>
      <c r="D178" s="614"/>
      <c r="E178" s="614"/>
      <c r="F178" s="614"/>
      <c r="G178" s="614"/>
      <c r="H178" s="614"/>
      <c r="I178" s="614"/>
      <c r="J178" s="614"/>
      <c r="K178" s="614"/>
      <c r="L178" s="614"/>
      <c r="M178" s="614"/>
      <c r="N178" s="614"/>
      <c r="O178" s="614"/>
      <c r="P178" s="614"/>
      <c r="Q178" s="614"/>
      <c r="R178" s="614"/>
      <c r="S178" s="614"/>
      <c r="T178" s="614"/>
      <c r="U178" s="614"/>
      <c r="V178" s="614"/>
      <c r="W178" s="614"/>
      <c r="X178" s="614"/>
      <c r="Y178" s="614"/>
      <c r="Z178" s="614"/>
      <c r="AA178" s="614"/>
      <c r="AB178" s="614"/>
      <c r="AC178" s="614"/>
      <c r="AD178" s="614"/>
      <c r="AE178" s="614"/>
      <c r="AF178" s="614"/>
      <c r="AG178" s="614"/>
      <c r="AH178" s="614"/>
    </row>
    <row r="179">
      <c r="A179" s="614"/>
      <c r="B179" s="614"/>
      <c r="C179" s="614"/>
      <c r="D179" s="614"/>
      <c r="E179" s="614"/>
      <c r="F179" s="614"/>
      <c r="G179" s="614"/>
      <c r="H179" s="614"/>
      <c r="I179" s="614"/>
      <c r="J179" s="614"/>
      <c r="K179" s="614"/>
      <c r="L179" s="614"/>
      <c r="M179" s="614"/>
      <c r="N179" s="614"/>
      <c r="O179" s="614"/>
      <c r="P179" s="614"/>
      <c r="Q179" s="614"/>
      <c r="R179" s="614"/>
      <c r="S179" s="614"/>
      <c r="T179" s="614"/>
      <c r="U179" s="614"/>
      <c r="V179" s="614"/>
      <c r="W179" s="614"/>
      <c r="X179" s="614"/>
      <c r="Y179" s="614"/>
      <c r="Z179" s="614"/>
      <c r="AA179" s="614"/>
      <c r="AB179" s="614"/>
      <c r="AC179" s="614"/>
      <c r="AD179" s="614"/>
      <c r="AE179" s="614"/>
      <c r="AF179" s="614"/>
      <c r="AG179" s="614"/>
      <c r="AH179" s="614"/>
    </row>
    <row r="180">
      <c r="A180" s="614"/>
      <c r="B180" s="614"/>
      <c r="C180" s="614"/>
      <c r="D180" s="614"/>
      <c r="E180" s="614"/>
      <c r="F180" s="614"/>
      <c r="G180" s="614"/>
      <c r="H180" s="614"/>
      <c r="I180" s="614"/>
      <c r="J180" s="614"/>
      <c r="K180" s="614"/>
      <c r="L180" s="614"/>
      <c r="M180" s="614"/>
      <c r="N180" s="614"/>
      <c r="O180" s="614"/>
      <c r="P180" s="614"/>
      <c r="Q180" s="614"/>
      <c r="R180" s="614"/>
      <c r="S180" s="614"/>
      <c r="T180" s="614"/>
      <c r="U180" s="614"/>
      <c r="V180" s="614"/>
      <c r="W180" s="614"/>
      <c r="X180" s="614"/>
      <c r="Y180" s="614"/>
      <c r="Z180" s="614"/>
      <c r="AA180" s="614"/>
      <c r="AB180" s="614"/>
      <c r="AC180" s="614"/>
      <c r="AD180" s="614"/>
      <c r="AE180" s="614"/>
      <c r="AF180" s="614"/>
      <c r="AG180" s="614"/>
      <c r="AH180" s="614"/>
    </row>
    <row r="181">
      <c r="A181" s="614"/>
      <c r="B181" s="614"/>
      <c r="C181" s="614"/>
      <c r="D181" s="614"/>
      <c r="E181" s="614"/>
      <c r="F181" s="614"/>
      <c r="G181" s="614"/>
      <c r="H181" s="614"/>
      <c r="I181" s="614"/>
      <c r="J181" s="614"/>
      <c r="K181" s="614"/>
      <c r="L181" s="614"/>
      <c r="M181" s="614"/>
      <c r="N181" s="614"/>
      <c r="O181" s="614"/>
      <c r="P181" s="614"/>
      <c r="Q181" s="614"/>
      <c r="R181" s="614"/>
      <c r="S181" s="614"/>
      <c r="T181" s="614"/>
      <c r="U181" s="614"/>
      <c r="V181" s="614"/>
      <c r="W181" s="614"/>
      <c r="X181" s="614"/>
      <c r="Y181" s="614"/>
      <c r="Z181" s="614"/>
      <c r="AA181" s="614"/>
      <c r="AB181" s="614"/>
      <c r="AC181" s="614"/>
      <c r="AD181" s="614"/>
      <c r="AE181" s="614"/>
      <c r="AF181" s="614"/>
      <c r="AG181" s="614"/>
      <c r="AH181" s="614"/>
    </row>
    <row r="182">
      <c r="A182" s="614"/>
      <c r="B182" s="614"/>
      <c r="C182" s="614"/>
      <c r="D182" s="614"/>
      <c r="E182" s="614"/>
      <c r="F182" s="614"/>
      <c r="G182" s="614"/>
      <c r="H182" s="614"/>
      <c r="I182" s="614"/>
      <c r="J182" s="614"/>
      <c r="K182" s="614"/>
      <c r="L182" s="614"/>
      <c r="M182" s="614"/>
      <c r="N182" s="614"/>
      <c r="O182" s="614"/>
      <c r="P182" s="614"/>
      <c r="Q182" s="614"/>
      <c r="R182" s="614"/>
      <c r="S182" s="614"/>
      <c r="T182" s="614"/>
      <c r="U182" s="614"/>
      <c r="V182" s="614"/>
      <c r="W182" s="614"/>
      <c r="X182" s="614"/>
      <c r="Y182" s="614"/>
      <c r="Z182" s="614"/>
      <c r="AA182" s="614"/>
      <c r="AB182" s="614"/>
      <c r="AC182" s="614"/>
      <c r="AD182" s="614"/>
      <c r="AE182" s="614"/>
      <c r="AF182" s="614"/>
      <c r="AG182" s="614"/>
      <c r="AH182" s="614"/>
    </row>
    <row r="183">
      <c r="A183" s="614"/>
      <c r="B183" s="614"/>
      <c r="C183" s="614"/>
      <c r="D183" s="614"/>
      <c r="E183" s="614"/>
      <c r="F183" s="614"/>
      <c r="G183" s="614"/>
      <c r="H183" s="614"/>
      <c r="I183" s="614"/>
      <c r="J183" s="614"/>
      <c r="K183" s="614"/>
      <c r="L183" s="614"/>
      <c r="M183" s="614"/>
      <c r="N183" s="614"/>
      <c r="O183" s="614"/>
      <c r="P183" s="614"/>
      <c r="Q183" s="614"/>
      <c r="R183" s="614"/>
      <c r="S183" s="614"/>
      <c r="T183" s="614"/>
      <c r="U183" s="614"/>
      <c r="V183" s="614"/>
      <c r="W183" s="614"/>
      <c r="X183" s="614"/>
      <c r="Y183" s="614"/>
      <c r="Z183" s="614"/>
      <c r="AA183" s="614"/>
      <c r="AB183" s="614"/>
      <c r="AC183" s="614"/>
      <c r="AD183" s="614"/>
      <c r="AE183" s="614"/>
      <c r="AF183" s="614"/>
      <c r="AG183" s="614"/>
      <c r="AH183" s="614"/>
    </row>
    <row r="184">
      <c r="A184" s="614"/>
      <c r="B184" s="614"/>
      <c r="C184" s="614"/>
      <c r="D184" s="614"/>
      <c r="E184" s="614"/>
      <c r="F184" s="614"/>
      <c r="G184" s="614"/>
      <c r="H184" s="614"/>
      <c r="I184" s="614"/>
      <c r="J184" s="614"/>
      <c r="K184" s="614"/>
      <c r="L184" s="614"/>
      <c r="M184" s="614"/>
      <c r="N184" s="614"/>
      <c r="O184" s="614"/>
      <c r="P184" s="614"/>
      <c r="Q184" s="614"/>
      <c r="R184" s="614"/>
      <c r="S184" s="614"/>
      <c r="T184" s="614"/>
      <c r="U184" s="614"/>
      <c r="V184" s="614"/>
      <c r="W184" s="614"/>
      <c r="X184" s="614"/>
      <c r="Y184" s="614"/>
      <c r="Z184" s="614"/>
      <c r="AA184" s="614"/>
      <c r="AB184" s="614"/>
      <c r="AC184" s="614"/>
      <c r="AD184" s="614"/>
      <c r="AE184" s="614"/>
      <c r="AF184" s="614"/>
      <c r="AG184" s="614"/>
      <c r="AH184" s="614"/>
    </row>
    <row r="185">
      <c r="A185" s="614"/>
      <c r="B185" s="614"/>
      <c r="C185" s="614"/>
      <c r="D185" s="614"/>
      <c r="E185" s="614"/>
      <c r="F185" s="614"/>
      <c r="G185" s="614"/>
      <c r="H185" s="614"/>
      <c r="I185" s="614"/>
      <c r="J185" s="614"/>
      <c r="K185" s="614"/>
      <c r="L185" s="614"/>
      <c r="M185" s="614"/>
      <c r="N185" s="614"/>
      <c r="O185" s="614"/>
      <c r="P185" s="614"/>
      <c r="Q185" s="614"/>
      <c r="R185" s="614"/>
      <c r="S185" s="614"/>
      <c r="T185" s="614"/>
      <c r="U185" s="614"/>
      <c r="V185" s="614"/>
      <c r="W185" s="614"/>
      <c r="X185" s="614"/>
      <c r="Y185" s="614"/>
      <c r="Z185" s="614"/>
      <c r="AA185" s="614"/>
      <c r="AB185" s="614"/>
      <c r="AC185" s="614"/>
      <c r="AD185" s="614"/>
      <c r="AE185" s="614"/>
      <c r="AF185" s="614"/>
      <c r="AG185" s="614"/>
      <c r="AH185" s="614"/>
    </row>
    <row r="186">
      <c r="A186" s="614"/>
      <c r="B186" s="614"/>
      <c r="C186" s="614"/>
      <c r="D186" s="614"/>
      <c r="E186" s="614"/>
      <c r="F186" s="614"/>
      <c r="G186" s="614"/>
      <c r="H186" s="614"/>
      <c r="I186" s="614"/>
      <c r="J186" s="614"/>
      <c r="K186" s="614"/>
      <c r="L186" s="614"/>
      <c r="M186" s="614"/>
      <c r="N186" s="614"/>
      <c r="O186" s="614"/>
      <c r="P186" s="614"/>
      <c r="Q186" s="614"/>
      <c r="R186" s="614"/>
      <c r="S186" s="614"/>
      <c r="T186" s="614"/>
      <c r="U186" s="614"/>
      <c r="V186" s="614"/>
      <c r="W186" s="614"/>
      <c r="X186" s="614"/>
      <c r="Y186" s="614"/>
      <c r="Z186" s="614"/>
      <c r="AA186" s="614"/>
      <c r="AB186" s="614"/>
      <c r="AC186" s="614"/>
      <c r="AD186" s="614"/>
      <c r="AE186" s="614"/>
      <c r="AF186" s="614"/>
      <c r="AG186" s="614"/>
      <c r="AH186" s="614"/>
    </row>
    <row r="187">
      <c r="A187" s="614"/>
      <c r="B187" s="614"/>
      <c r="C187" s="614"/>
      <c r="D187" s="614"/>
      <c r="E187" s="614"/>
      <c r="F187" s="614"/>
      <c r="G187" s="614"/>
      <c r="H187" s="614"/>
      <c r="I187" s="614"/>
      <c r="J187" s="614"/>
      <c r="K187" s="614"/>
      <c r="L187" s="614"/>
      <c r="M187" s="614"/>
      <c r="N187" s="614"/>
      <c r="O187" s="614"/>
      <c r="P187" s="614"/>
      <c r="Q187" s="614"/>
      <c r="R187" s="614"/>
      <c r="S187" s="614"/>
      <c r="T187" s="614"/>
      <c r="U187" s="614"/>
      <c r="V187" s="614"/>
      <c r="W187" s="614"/>
      <c r="X187" s="614"/>
      <c r="Y187" s="614"/>
      <c r="Z187" s="614"/>
      <c r="AA187" s="614"/>
      <c r="AB187" s="614"/>
      <c r="AC187" s="614"/>
      <c r="AD187" s="614"/>
      <c r="AE187" s="614"/>
      <c r="AF187" s="614"/>
      <c r="AG187" s="614"/>
      <c r="AH187" s="614"/>
    </row>
    <row r="188">
      <c r="A188" s="614"/>
      <c r="B188" s="614"/>
      <c r="C188" s="614"/>
      <c r="D188" s="614"/>
      <c r="E188" s="614"/>
      <c r="F188" s="614"/>
      <c r="G188" s="614"/>
      <c r="H188" s="614"/>
      <c r="I188" s="614"/>
      <c r="J188" s="614"/>
      <c r="K188" s="614"/>
      <c r="L188" s="614"/>
      <c r="M188" s="614"/>
      <c r="N188" s="614"/>
      <c r="O188" s="614"/>
      <c r="P188" s="614"/>
      <c r="Q188" s="614"/>
      <c r="R188" s="614"/>
      <c r="S188" s="614"/>
      <c r="T188" s="614"/>
      <c r="U188" s="614"/>
      <c r="V188" s="614"/>
      <c r="W188" s="614"/>
      <c r="X188" s="614"/>
      <c r="Y188" s="614"/>
      <c r="Z188" s="614"/>
      <c r="AA188" s="614"/>
      <c r="AB188" s="614"/>
      <c r="AC188" s="614"/>
      <c r="AD188" s="614"/>
      <c r="AE188" s="614"/>
      <c r="AF188" s="614"/>
      <c r="AG188" s="614"/>
      <c r="AH188" s="614"/>
    </row>
    <row r="189">
      <c r="A189" s="614"/>
      <c r="B189" s="614"/>
      <c r="C189" s="614"/>
      <c r="D189" s="614"/>
      <c r="E189" s="614"/>
      <c r="F189" s="614"/>
      <c r="G189" s="614"/>
      <c r="H189" s="614"/>
      <c r="I189" s="614"/>
      <c r="J189" s="614"/>
      <c r="K189" s="614"/>
      <c r="L189" s="614"/>
      <c r="M189" s="614"/>
      <c r="N189" s="614"/>
      <c r="O189" s="614"/>
      <c r="P189" s="614"/>
      <c r="Q189" s="614"/>
      <c r="R189" s="614"/>
      <c r="S189" s="614"/>
      <c r="T189" s="614"/>
      <c r="U189" s="614"/>
      <c r="V189" s="614"/>
      <c r="W189" s="614"/>
      <c r="X189" s="614"/>
      <c r="Y189" s="614"/>
      <c r="Z189" s="614"/>
      <c r="AA189" s="614"/>
      <c r="AB189" s="614"/>
      <c r="AC189" s="614"/>
      <c r="AD189" s="614"/>
      <c r="AE189" s="614"/>
      <c r="AF189" s="614"/>
      <c r="AG189" s="614"/>
      <c r="AH189" s="614"/>
    </row>
    <row r="190">
      <c r="A190" s="614"/>
      <c r="B190" s="614"/>
      <c r="C190" s="614"/>
      <c r="D190" s="614"/>
      <c r="E190" s="614"/>
      <c r="F190" s="614"/>
      <c r="G190" s="614"/>
      <c r="H190" s="614"/>
      <c r="I190" s="614"/>
      <c r="J190" s="614"/>
      <c r="K190" s="614"/>
      <c r="L190" s="614"/>
      <c r="M190" s="614"/>
      <c r="N190" s="614"/>
      <c r="O190" s="614"/>
      <c r="P190" s="614"/>
      <c r="Q190" s="614"/>
      <c r="R190" s="614"/>
      <c r="S190" s="614"/>
      <c r="T190" s="614"/>
      <c r="U190" s="614"/>
      <c r="V190" s="614"/>
      <c r="W190" s="614"/>
      <c r="X190" s="614"/>
      <c r="Y190" s="614"/>
      <c r="Z190" s="614"/>
      <c r="AA190" s="614"/>
      <c r="AB190" s="614"/>
      <c r="AC190" s="614"/>
      <c r="AD190" s="614"/>
      <c r="AE190" s="614"/>
      <c r="AF190" s="614"/>
      <c r="AG190" s="614"/>
      <c r="AH190" s="614"/>
    </row>
    <row r="191">
      <c r="A191" s="614"/>
      <c r="B191" s="614"/>
      <c r="C191" s="614"/>
      <c r="D191" s="614"/>
      <c r="E191" s="614"/>
      <c r="F191" s="614"/>
      <c r="G191" s="614"/>
      <c r="H191" s="614"/>
      <c r="I191" s="614"/>
      <c r="J191" s="614"/>
      <c r="K191" s="614"/>
      <c r="L191" s="614"/>
      <c r="M191" s="614"/>
      <c r="N191" s="614"/>
      <c r="O191" s="614"/>
      <c r="P191" s="614"/>
      <c r="Q191" s="614"/>
      <c r="R191" s="614"/>
      <c r="S191" s="614"/>
      <c r="T191" s="614"/>
      <c r="U191" s="614"/>
      <c r="V191" s="614"/>
      <c r="W191" s="614"/>
      <c r="X191" s="614"/>
      <c r="Y191" s="614"/>
      <c r="Z191" s="614"/>
      <c r="AA191" s="614"/>
      <c r="AB191" s="614"/>
      <c r="AC191" s="614"/>
      <c r="AD191" s="614"/>
      <c r="AE191" s="614"/>
      <c r="AF191" s="614"/>
      <c r="AG191" s="614"/>
      <c r="AH191" s="614"/>
    </row>
    <row r="192">
      <c r="A192" s="614"/>
      <c r="B192" s="614"/>
      <c r="C192" s="614"/>
      <c r="D192" s="614"/>
      <c r="E192" s="614"/>
      <c r="F192" s="614"/>
      <c r="G192" s="614"/>
      <c r="H192" s="614"/>
      <c r="I192" s="614"/>
      <c r="J192" s="614"/>
      <c r="K192" s="614"/>
      <c r="L192" s="614"/>
      <c r="M192" s="614"/>
      <c r="N192" s="614"/>
      <c r="O192" s="614"/>
      <c r="P192" s="614"/>
      <c r="Q192" s="614"/>
      <c r="R192" s="614"/>
      <c r="S192" s="614"/>
      <c r="T192" s="614"/>
      <c r="U192" s="614"/>
      <c r="V192" s="614"/>
      <c r="W192" s="614"/>
      <c r="X192" s="614"/>
      <c r="Y192" s="614"/>
      <c r="Z192" s="614"/>
      <c r="AA192" s="614"/>
      <c r="AB192" s="614"/>
      <c r="AC192" s="614"/>
      <c r="AD192" s="614"/>
      <c r="AE192" s="614"/>
      <c r="AF192" s="614"/>
      <c r="AG192" s="614"/>
      <c r="AH192" s="614"/>
    </row>
    <row r="193">
      <c r="A193" s="614"/>
      <c r="B193" s="614"/>
      <c r="C193" s="614"/>
      <c r="D193" s="614"/>
      <c r="E193" s="614"/>
      <c r="F193" s="614"/>
      <c r="G193" s="614"/>
      <c r="H193" s="614"/>
      <c r="I193" s="614"/>
      <c r="J193" s="614"/>
      <c r="K193" s="614"/>
      <c r="L193" s="614"/>
      <c r="M193" s="614"/>
      <c r="N193" s="614"/>
      <c r="O193" s="614"/>
      <c r="P193" s="614"/>
      <c r="Q193" s="614"/>
      <c r="R193" s="614"/>
      <c r="S193" s="614"/>
      <c r="T193" s="614"/>
      <c r="U193" s="614"/>
      <c r="V193" s="614"/>
      <c r="W193" s="614"/>
      <c r="X193" s="614"/>
      <c r="Y193" s="614"/>
      <c r="Z193" s="614"/>
      <c r="AA193" s="614"/>
      <c r="AB193" s="614"/>
      <c r="AC193" s="614"/>
      <c r="AD193" s="614"/>
      <c r="AE193" s="614"/>
      <c r="AF193" s="614"/>
      <c r="AG193" s="614"/>
      <c r="AH193" s="614"/>
    </row>
    <row r="194">
      <c r="A194" s="614"/>
      <c r="B194" s="614"/>
      <c r="C194" s="614"/>
      <c r="D194" s="614"/>
      <c r="E194" s="614"/>
      <c r="F194" s="614"/>
      <c r="G194" s="614"/>
      <c r="H194" s="614"/>
      <c r="I194" s="614"/>
      <c r="J194" s="614"/>
      <c r="K194" s="614"/>
      <c r="L194" s="614"/>
      <c r="M194" s="614"/>
      <c r="N194" s="614"/>
      <c r="O194" s="614"/>
      <c r="P194" s="614"/>
      <c r="Q194" s="614"/>
      <c r="R194" s="614"/>
      <c r="S194" s="614"/>
      <c r="T194" s="614"/>
      <c r="U194" s="614"/>
      <c r="V194" s="614"/>
      <c r="W194" s="614"/>
      <c r="X194" s="614"/>
      <c r="Y194" s="614"/>
      <c r="Z194" s="614"/>
      <c r="AA194" s="614"/>
      <c r="AB194" s="614"/>
      <c r="AC194" s="614"/>
      <c r="AD194" s="614"/>
      <c r="AE194" s="614"/>
      <c r="AF194" s="614"/>
      <c r="AG194" s="614"/>
      <c r="AH194" s="614"/>
    </row>
    <row r="195">
      <c r="A195" s="614"/>
      <c r="B195" s="614"/>
      <c r="C195" s="614"/>
      <c r="D195" s="614"/>
      <c r="E195" s="614"/>
      <c r="F195" s="614"/>
      <c r="G195" s="614"/>
      <c r="H195" s="614"/>
      <c r="I195" s="614"/>
      <c r="J195" s="614"/>
      <c r="K195" s="614"/>
      <c r="L195" s="614"/>
      <c r="M195" s="614"/>
      <c r="N195" s="614"/>
      <c r="O195" s="614"/>
      <c r="P195" s="614"/>
      <c r="Q195" s="614"/>
      <c r="R195" s="614"/>
      <c r="S195" s="614"/>
      <c r="T195" s="614"/>
      <c r="U195" s="614"/>
      <c r="V195" s="614"/>
      <c r="W195" s="614"/>
      <c r="X195" s="614"/>
      <c r="Y195" s="614"/>
      <c r="Z195" s="614"/>
      <c r="AA195" s="614"/>
      <c r="AB195" s="614"/>
      <c r="AC195" s="614"/>
      <c r="AD195" s="614"/>
      <c r="AE195" s="614"/>
      <c r="AF195" s="614"/>
      <c r="AG195" s="614"/>
      <c r="AH195" s="614"/>
    </row>
    <row r="196">
      <c r="A196" s="614"/>
      <c r="B196" s="614"/>
      <c r="C196" s="614"/>
      <c r="D196" s="614"/>
      <c r="E196" s="614"/>
      <c r="F196" s="614"/>
      <c r="G196" s="614"/>
      <c r="H196" s="614"/>
      <c r="I196" s="614"/>
      <c r="J196" s="614"/>
      <c r="K196" s="614"/>
      <c r="L196" s="614"/>
      <c r="M196" s="614"/>
      <c r="N196" s="614"/>
      <c r="O196" s="614"/>
      <c r="P196" s="614"/>
      <c r="Q196" s="614"/>
      <c r="R196" s="614"/>
      <c r="S196" s="614"/>
      <c r="T196" s="614"/>
      <c r="U196" s="614"/>
      <c r="V196" s="614"/>
      <c r="W196" s="614"/>
      <c r="X196" s="614"/>
      <c r="Y196" s="614"/>
      <c r="Z196" s="614"/>
      <c r="AA196" s="614"/>
      <c r="AB196" s="614"/>
      <c r="AC196" s="614"/>
      <c r="AD196" s="614"/>
      <c r="AE196" s="614"/>
      <c r="AF196" s="614"/>
      <c r="AG196" s="614"/>
      <c r="AH196" s="614"/>
    </row>
    <row r="197">
      <c r="A197" s="614"/>
      <c r="B197" s="614"/>
      <c r="C197" s="614"/>
      <c r="D197" s="614"/>
      <c r="E197" s="614"/>
      <c r="F197" s="614"/>
      <c r="G197" s="614"/>
      <c r="H197" s="614"/>
      <c r="I197" s="614"/>
      <c r="J197" s="614"/>
      <c r="K197" s="614"/>
      <c r="L197" s="614"/>
      <c r="M197" s="614"/>
      <c r="N197" s="614"/>
      <c r="O197" s="614"/>
      <c r="P197" s="614"/>
      <c r="Q197" s="614"/>
      <c r="R197" s="614"/>
      <c r="S197" s="614"/>
      <c r="T197" s="614"/>
      <c r="U197" s="614"/>
      <c r="V197" s="614"/>
      <c r="W197" s="614"/>
      <c r="X197" s="614"/>
      <c r="Y197" s="614"/>
      <c r="Z197" s="614"/>
      <c r="AA197" s="614"/>
      <c r="AB197" s="614"/>
      <c r="AC197" s="614"/>
      <c r="AD197" s="614"/>
      <c r="AE197" s="614"/>
      <c r="AF197" s="614"/>
      <c r="AG197" s="614"/>
      <c r="AH197" s="614"/>
    </row>
    <row r="198">
      <c r="A198" s="614"/>
      <c r="B198" s="614"/>
      <c r="C198" s="614"/>
      <c r="D198" s="614"/>
      <c r="E198" s="614"/>
      <c r="F198" s="614"/>
      <c r="G198" s="614"/>
      <c r="H198" s="614"/>
      <c r="I198" s="614"/>
      <c r="J198" s="614"/>
      <c r="K198" s="614"/>
      <c r="L198" s="614"/>
      <c r="M198" s="614"/>
      <c r="N198" s="614"/>
      <c r="O198" s="614"/>
      <c r="P198" s="614"/>
      <c r="Q198" s="614"/>
      <c r="R198" s="614"/>
      <c r="S198" s="614"/>
      <c r="T198" s="614"/>
      <c r="U198" s="614"/>
      <c r="V198" s="614"/>
      <c r="W198" s="614"/>
      <c r="X198" s="614"/>
      <c r="Y198" s="614"/>
      <c r="Z198" s="614"/>
      <c r="AA198" s="614"/>
      <c r="AB198" s="614"/>
      <c r="AC198" s="614"/>
      <c r="AD198" s="614"/>
      <c r="AE198" s="614"/>
      <c r="AF198" s="614"/>
      <c r="AG198" s="614"/>
      <c r="AH198" s="614"/>
    </row>
    <row r="199">
      <c r="A199" s="614"/>
      <c r="B199" s="614"/>
      <c r="C199" s="614"/>
      <c r="D199" s="614"/>
      <c r="E199" s="614"/>
      <c r="F199" s="614"/>
      <c r="G199" s="614"/>
      <c r="H199" s="614"/>
      <c r="I199" s="614"/>
      <c r="J199" s="614"/>
      <c r="K199" s="614"/>
      <c r="L199" s="614"/>
      <c r="M199" s="614"/>
      <c r="N199" s="614"/>
      <c r="O199" s="614"/>
      <c r="P199" s="614"/>
      <c r="Q199" s="614"/>
      <c r="R199" s="614"/>
      <c r="S199" s="614"/>
      <c r="T199" s="614"/>
      <c r="U199" s="614"/>
      <c r="V199" s="614"/>
      <c r="W199" s="614"/>
      <c r="X199" s="614"/>
      <c r="Y199" s="614"/>
      <c r="Z199" s="614"/>
      <c r="AA199" s="614"/>
      <c r="AB199" s="614"/>
      <c r="AC199" s="614"/>
      <c r="AD199" s="614"/>
      <c r="AE199" s="614"/>
      <c r="AF199" s="614"/>
      <c r="AG199" s="614"/>
      <c r="AH199" s="614"/>
    </row>
    <row r="200">
      <c r="A200" s="614"/>
      <c r="B200" s="614"/>
      <c r="C200" s="614"/>
      <c r="D200" s="614"/>
      <c r="E200" s="614"/>
      <c r="F200" s="614"/>
      <c r="G200" s="614"/>
      <c r="H200" s="614"/>
      <c r="I200" s="614"/>
      <c r="J200" s="614"/>
      <c r="K200" s="614"/>
      <c r="L200" s="614"/>
      <c r="M200" s="614"/>
      <c r="N200" s="614"/>
      <c r="O200" s="614"/>
      <c r="P200" s="614"/>
      <c r="Q200" s="614"/>
      <c r="R200" s="614"/>
      <c r="S200" s="614"/>
      <c r="T200" s="614"/>
      <c r="U200" s="614"/>
      <c r="V200" s="614"/>
      <c r="W200" s="614"/>
      <c r="X200" s="614"/>
      <c r="Y200" s="614"/>
      <c r="Z200" s="614"/>
      <c r="AA200" s="614"/>
      <c r="AB200" s="614"/>
      <c r="AC200" s="614"/>
      <c r="AD200" s="614"/>
      <c r="AE200" s="614"/>
      <c r="AF200" s="614"/>
      <c r="AG200" s="614"/>
      <c r="AH200" s="614"/>
    </row>
    <row r="201">
      <c r="A201" s="614"/>
      <c r="B201" s="614"/>
      <c r="C201" s="614"/>
      <c r="D201" s="614"/>
      <c r="E201" s="614"/>
      <c r="F201" s="614"/>
      <c r="G201" s="614"/>
      <c r="H201" s="614"/>
      <c r="I201" s="614"/>
      <c r="J201" s="614"/>
      <c r="K201" s="614"/>
      <c r="L201" s="614"/>
      <c r="M201" s="614"/>
      <c r="N201" s="614"/>
      <c r="O201" s="614"/>
      <c r="P201" s="614"/>
      <c r="Q201" s="614"/>
      <c r="R201" s="614"/>
      <c r="S201" s="614"/>
      <c r="T201" s="614"/>
      <c r="U201" s="614"/>
      <c r="V201" s="614"/>
      <c r="W201" s="614"/>
      <c r="X201" s="614"/>
      <c r="Y201" s="614"/>
      <c r="Z201" s="614"/>
      <c r="AA201" s="614"/>
      <c r="AB201" s="614"/>
      <c r="AC201" s="614"/>
      <c r="AD201" s="614"/>
      <c r="AE201" s="614"/>
      <c r="AF201" s="614"/>
      <c r="AG201" s="614"/>
      <c r="AH201" s="614"/>
    </row>
    <row r="202">
      <c r="A202" s="614"/>
      <c r="B202" s="614"/>
      <c r="C202" s="614"/>
      <c r="D202" s="614"/>
      <c r="E202" s="614"/>
      <c r="F202" s="614"/>
      <c r="G202" s="614"/>
      <c r="H202" s="614"/>
      <c r="I202" s="614"/>
      <c r="J202" s="614"/>
      <c r="K202" s="614"/>
      <c r="L202" s="614"/>
      <c r="M202" s="614"/>
      <c r="N202" s="614"/>
      <c r="O202" s="614"/>
      <c r="P202" s="614"/>
      <c r="Q202" s="614"/>
      <c r="R202" s="614"/>
      <c r="S202" s="614"/>
      <c r="T202" s="614"/>
      <c r="U202" s="614"/>
      <c r="V202" s="614"/>
      <c r="W202" s="614"/>
      <c r="X202" s="614"/>
      <c r="Y202" s="614"/>
      <c r="Z202" s="614"/>
      <c r="AA202" s="614"/>
      <c r="AB202" s="614"/>
      <c r="AC202" s="614"/>
      <c r="AD202" s="614"/>
      <c r="AE202" s="614"/>
      <c r="AF202" s="614"/>
      <c r="AG202" s="614"/>
      <c r="AH202" s="614"/>
    </row>
    <row r="203">
      <c r="A203" s="614"/>
      <c r="B203" s="614"/>
      <c r="C203" s="614"/>
      <c r="D203" s="614"/>
      <c r="E203" s="614"/>
      <c r="F203" s="614"/>
      <c r="G203" s="614"/>
      <c r="H203" s="614"/>
      <c r="I203" s="614"/>
      <c r="J203" s="614"/>
      <c r="K203" s="614"/>
      <c r="L203" s="614"/>
      <c r="M203" s="614"/>
      <c r="N203" s="614"/>
      <c r="O203" s="614"/>
      <c r="P203" s="614"/>
      <c r="Q203" s="614"/>
      <c r="R203" s="614"/>
      <c r="S203" s="614"/>
      <c r="T203" s="614"/>
      <c r="U203" s="614"/>
      <c r="V203" s="614"/>
      <c r="W203" s="614"/>
      <c r="X203" s="614"/>
      <c r="Y203" s="614"/>
      <c r="Z203" s="614"/>
      <c r="AA203" s="614"/>
      <c r="AB203" s="614"/>
      <c r="AC203" s="614"/>
      <c r="AD203" s="614"/>
      <c r="AE203" s="614"/>
      <c r="AF203" s="614"/>
      <c r="AG203" s="614"/>
      <c r="AH203" s="614"/>
    </row>
    <row r="204">
      <c r="A204" s="614"/>
      <c r="B204" s="614"/>
      <c r="C204" s="614"/>
      <c r="D204" s="614"/>
      <c r="E204" s="614"/>
      <c r="F204" s="614"/>
      <c r="G204" s="614"/>
      <c r="H204" s="614"/>
      <c r="I204" s="614"/>
      <c r="J204" s="614"/>
      <c r="K204" s="614"/>
      <c r="L204" s="614"/>
      <c r="M204" s="614"/>
      <c r="N204" s="614"/>
      <c r="O204" s="614"/>
      <c r="P204" s="614"/>
      <c r="Q204" s="614"/>
      <c r="R204" s="614"/>
      <c r="S204" s="614"/>
      <c r="T204" s="614"/>
      <c r="U204" s="614"/>
      <c r="V204" s="614"/>
      <c r="W204" s="614"/>
      <c r="X204" s="614"/>
      <c r="Y204" s="614"/>
      <c r="Z204" s="614"/>
      <c r="AA204" s="614"/>
      <c r="AB204" s="614"/>
      <c r="AC204" s="614"/>
      <c r="AD204" s="614"/>
      <c r="AE204" s="614"/>
      <c r="AF204" s="614"/>
      <c r="AG204" s="614"/>
      <c r="AH204" s="614"/>
    </row>
    <row r="205">
      <c r="A205" s="614"/>
      <c r="B205" s="614"/>
      <c r="C205" s="614"/>
      <c r="D205" s="614"/>
      <c r="E205" s="614"/>
      <c r="F205" s="614"/>
      <c r="G205" s="614"/>
      <c r="H205" s="614"/>
      <c r="I205" s="614"/>
      <c r="J205" s="614"/>
      <c r="K205" s="614"/>
      <c r="L205" s="614"/>
      <c r="M205" s="614"/>
      <c r="N205" s="614"/>
      <c r="O205" s="614"/>
      <c r="P205" s="614"/>
      <c r="Q205" s="614"/>
      <c r="R205" s="614"/>
      <c r="S205" s="614"/>
      <c r="T205" s="614"/>
      <c r="U205" s="614"/>
      <c r="V205" s="614"/>
      <c r="W205" s="614"/>
      <c r="X205" s="614"/>
      <c r="Y205" s="614"/>
      <c r="Z205" s="614"/>
      <c r="AA205" s="614"/>
      <c r="AB205" s="614"/>
      <c r="AC205" s="614"/>
      <c r="AD205" s="614"/>
      <c r="AE205" s="614"/>
      <c r="AF205" s="614"/>
      <c r="AG205" s="614"/>
      <c r="AH205" s="614"/>
    </row>
    <row r="206">
      <c r="A206" s="614"/>
      <c r="B206" s="614"/>
      <c r="C206" s="614"/>
      <c r="D206" s="614"/>
      <c r="E206" s="614"/>
      <c r="F206" s="614"/>
      <c r="G206" s="614"/>
      <c r="H206" s="614"/>
      <c r="I206" s="614"/>
      <c r="J206" s="614"/>
      <c r="K206" s="614"/>
      <c r="L206" s="614"/>
      <c r="M206" s="614"/>
      <c r="N206" s="614"/>
      <c r="O206" s="614"/>
      <c r="P206" s="614"/>
      <c r="Q206" s="614"/>
      <c r="R206" s="614"/>
      <c r="S206" s="614"/>
      <c r="T206" s="614"/>
      <c r="U206" s="614"/>
      <c r="V206" s="614"/>
      <c r="W206" s="614"/>
      <c r="X206" s="614"/>
      <c r="Y206" s="614"/>
      <c r="Z206" s="614"/>
      <c r="AA206" s="614"/>
      <c r="AB206" s="614"/>
      <c r="AC206" s="614"/>
      <c r="AD206" s="614"/>
      <c r="AE206" s="614"/>
      <c r="AF206" s="614"/>
      <c r="AG206" s="614"/>
      <c r="AH206" s="614"/>
    </row>
    <row r="207">
      <c r="A207" s="614"/>
      <c r="B207" s="614"/>
      <c r="C207" s="614"/>
      <c r="D207" s="614"/>
      <c r="E207" s="614"/>
      <c r="F207" s="614"/>
      <c r="G207" s="614"/>
      <c r="H207" s="614"/>
      <c r="I207" s="614"/>
      <c r="J207" s="614"/>
      <c r="K207" s="614"/>
      <c r="L207" s="614"/>
      <c r="M207" s="614"/>
      <c r="N207" s="614"/>
      <c r="O207" s="614"/>
      <c r="P207" s="614"/>
      <c r="Q207" s="614"/>
      <c r="R207" s="614"/>
      <c r="S207" s="614"/>
      <c r="T207" s="614"/>
      <c r="U207" s="614"/>
      <c r="V207" s="614"/>
      <c r="W207" s="614"/>
      <c r="X207" s="614"/>
      <c r="Y207" s="614"/>
      <c r="Z207" s="614"/>
      <c r="AA207" s="614"/>
      <c r="AB207" s="614"/>
      <c r="AC207" s="614"/>
      <c r="AD207" s="614"/>
      <c r="AE207" s="614"/>
      <c r="AF207" s="614"/>
      <c r="AG207" s="614"/>
      <c r="AH207" s="614"/>
    </row>
    <row r="208">
      <c r="A208" s="614"/>
      <c r="B208" s="614"/>
      <c r="C208" s="614"/>
      <c r="D208" s="614"/>
      <c r="E208" s="614"/>
      <c r="F208" s="614"/>
      <c r="G208" s="614"/>
      <c r="H208" s="614"/>
      <c r="I208" s="614"/>
      <c r="J208" s="614"/>
      <c r="K208" s="614"/>
      <c r="L208" s="614"/>
      <c r="M208" s="614"/>
      <c r="N208" s="614"/>
      <c r="O208" s="614"/>
      <c r="P208" s="614"/>
      <c r="Q208" s="614"/>
      <c r="R208" s="614"/>
      <c r="S208" s="614"/>
      <c r="T208" s="614"/>
      <c r="U208" s="614"/>
      <c r="V208" s="614"/>
      <c r="W208" s="614"/>
      <c r="X208" s="614"/>
      <c r="Y208" s="614"/>
      <c r="Z208" s="614"/>
      <c r="AA208" s="614"/>
      <c r="AB208" s="614"/>
      <c r="AC208" s="614"/>
      <c r="AD208" s="614"/>
      <c r="AE208" s="614"/>
      <c r="AF208" s="614"/>
      <c r="AG208" s="614"/>
      <c r="AH208" s="614"/>
    </row>
    <row r="209">
      <c r="A209" s="614"/>
      <c r="B209" s="614"/>
      <c r="C209" s="614"/>
      <c r="D209" s="614"/>
      <c r="E209" s="614"/>
      <c r="F209" s="614"/>
      <c r="G209" s="614"/>
      <c r="H209" s="614"/>
      <c r="I209" s="614"/>
      <c r="J209" s="614"/>
      <c r="K209" s="614"/>
      <c r="L209" s="614"/>
      <c r="M209" s="614"/>
      <c r="N209" s="614"/>
      <c r="O209" s="614"/>
      <c r="P209" s="614"/>
      <c r="Q209" s="614"/>
      <c r="R209" s="614"/>
      <c r="S209" s="614"/>
      <c r="T209" s="614"/>
      <c r="U209" s="614"/>
      <c r="V209" s="614"/>
      <c r="W209" s="614"/>
      <c r="X209" s="614"/>
      <c r="Y209" s="614"/>
      <c r="Z209" s="614"/>
      <c r="AA209" s="614"/>
      <c r="AB209" s="614"/>
      <c r="AC209" s="614"/>
      <c r="AD209" s="614"/>
      <c r="AE209" s="614"/>
      <c r="AF209" s="614"/>
      <c r="AG209" s="614"/>
      <c r="AH209" s="614"/>
    </row>
    <row r="210">
      <c r="A210" s="614"/>
      <c r="B210" s="614"/>
      <c r="C210" s="614"/>
      <c r="D210" s="614"/>
      <c r="E210" s="614"/>
      <c r="F210" s="614"/>
      <c r="G210" s="614"/>
      <c r="H210" s="614"/>
      <c r="I210" s="614"/>
      <c r="J210" s="614"/>
      <c r="K210" s="614"/>
      <c r="L210" s="614"/>
      <c r="M210" s="614"/>
      <c r="N210" s="614"/>
      <c r="O210" s="614"/>
      <c r="P210" s="614"/>
      <c r="Q210" s="614"/>
      <c r="R210" s="614"/>
      <c r="S210" s="614"/>
      <c r="T210" s="614"/>
      <c r="U210" s="614"/>
      <c r="V210" s="614"/>
      <c r="W210" s="614"/>
      <c r="X210" s="614"/>
      <c r="Y210" s="614"/>
      <c r="Z210" s="614"/>
      <c r="AA210" s="614"/>
      <c r="AB210" s="614"/>
      <c r="AC210" s="614"/>
      <c r="AD210" s="614"/>
      <c r="AE210" s="614"/>
      <c r="AF210" s="614"/>
      <c r="AG210" s="614"/>
      <c r="AH210" s="614"/>
    </row>
    <row r="211">
      <c r="A211" s="614"/>
      <c r="B211" s="614"/>
      <c r="C211" s="614"/>
      <c r="D211" s="614"/>
      <c r="E211" s="614"/>
      <c r="F211" s="614"/>
      <c r="G211" s="614"/>
      <c r="H211" s="614"/>
      <c r="I211" s="614"/>
      <c r="J211" s="614"/>
      <c r="K211" s="614"/>
      <c r="L211" s="614"/>
      <c r="M211" s="614"/>
      <c r="N211" s="614"/>
      <c r="O211" s="614"/>
      <c r="P211" s="614"/>
      <c r="Q211" s="614"/>
      <c r="R211" s="614"/>
      <c r="S211" s="614"/>
      <c r="T211" s="614"/>
      <c r="U211" s="614"/>
      <c r="V211" s="614"/>
      <c r="W211" s="614"/>
      <c r="X211" s="614"/>
      <c r="Y211" s="614"/>
      <c r="Z211" s="614"/>
      <c r="AA211" s="614"/>
      <c r="AB211" s="614"/>
      <c r="AC211" s="614"/>
      <c r="AD211" s="614"/>
      <c r="AE211" s="614"/>
      <c r="AF211" s="614"/>
      <c r="AG211" s="614"/>
      <c r="AH211" s="614"/>
    </row>
    <row r="212">
      <c r="A212" s="614"/>
      <c r="B212" s="614"/>
      <c r="C212" s="614"/>
      <c r="D212" s="614"/>
      <c r="E212" s="614"/>
      <c r="F212" s="614"/>
      <c r="G212" s="614"/>
      <c r="H212" s="614"/>
      <c r="I212" s="614"/>
      <c r="J212" s="614"/>
      <c r="K212" s="614"/>
      <c r="L212" s="614"/>
      <c r="M212" s="614"/>
      <c r="N212" s="614"/>
      <c r="O212" s="614"/>
      <c r="P212" s="614"/>
      <c r="Q212" s="614"/>
      <c r="R212" s="614"/>
      <c r="S212" s="614"/>
      <c r="T212" s="614"/>
      <c r="U212" s="614"/>
      <c r="V212" s="614"/>
      <c r="W212" s="614"/>
      <c r="X212" s="614"/>
      <c r="Y212" s="614"/>
      <c r="Z212" s="614"/>
      <c r="AA212" s="614"/>
      <c r="AB212" s="614"/>
      <c r="AC212" s="614"/>
      <c r="AD212" s="614"/>
      <c r="AE212" s="614"/>
      <c r="AF212" s="614"/>
      <c r="AG212" s="614"/>
      <c r="AH212" s="614"/>
    </row>
    <row r="213">
      <c r="A213" s="614"/>
      <c r="B213" s="614"/>
      <c r="C213" s="614"/>
      <c r="D213" s="614"/>
      <c r="E213" s="614"/>
      <c r="F213" s="614"/>
      <c r="G213" s="614"/>
      <c r="H213" s="614"/>
      <c r="I213" s="614"/>
      <c r="J213" s="614"/>
      <c r="K213" s="614"/>
      <c r="L213" s="614"/>
      <c r="M213" s="614"/>
      <c r="N213" s="614"/>
      <c r="O213" s="614"/>
      <c r="P213" s="614"/>
      <c r="Q213" s="614"/>
      <c r="R213" s="614"/>
      <c r="S213" s="614"/>
      <c r="T213" s="614"/>
      <c r="U213" s="614"/>
      <c r="V213" s="614"/>
      <c r="W213" s="614"/>
      <c r="X213" s="614"/>
      <c r="Y213" s="614"/>
      <c r="Z213" s="614"/>
      <c r="AA213" s="614"/>
      <c r="AB213" s="614"/>
      <c r="AC213" s="614"/>
      <c r="AD213" s="614"/>
      <c r="AE213" s="614"/>
      <c r="AF213" s="614"/>
      <c r="AG213" s="614"/>
      <c r="AH213" s="614"/>
    </row>
    <row r="214">
      <c r="A214" s="614"/>
      <c r="B214" s="614"/>
      <c r="C214" s="614"/>
      <c r="D214" s="614"/>
      <c r="E214" s="614"/>
      <c r="F214" s="614"/>
      <c r="G214" s="614"/>
      <c r="H214" s="614"/>
      <c r="I214" s="614"/>
      <c r="J214" s="614"/>
      <c r="K214" s="614"/>
      <c r="L214" s="614"/>
      <c r="M214" s="614"/>
      <c r="N214" s="614"/>
      <c r="O214" s="614"/>
      <c r="P214" s="614"/>
      <c r="Q214" s="614"/>
      <c r="R214" s="614"/>
      <c r="S214" s="614"/>
      <c r="T214" s="614"/>
      <c r="U214" s="614"/>
      <c r="V214" s="614"/>
      <c r="W214" s="614"/>
      <c r="X214" s="614"/>
      <c r="Y214" s="614"/>
      <c r="Z214" s="614"/>
      <c r="AA214" s="614"/>
      <c r="AB214" s="614"/>
      <c r="AC214" s="614"/>
      <c r="AD214" s="614"/>
      <c r="AE214" s="614"/>
      <c r="AF214" s="614"/>
      <c r="AG214" s="614"/>
      <c r="AH214" s="614"/>
    </row>
    <row r="215">
      <c r="A215" s="614"/>
      <c r="B215" s="614"/>
      <c r="C215" s="614"/>
      <c r="D215" s="614"/>
      <c r="E215" s="614"/>
      <c r="F215" s="614"/>
      <c r="G215" s="614"/>
      <c r="H215" s="614"/>
      <c r="I215" s="614"/>
      <c r="J215" s="614"/>
      <c r="K215" s="614"/>
      <c r="L215" s="614"/>
      <c r="M215" s="614"/>
      <c r="N215" s="614"/>
      <c r="O215" s="614"/>
      <c r="P215" s="614"/>
      <c r="Q215" s="614"/>
      <c r="R215" s="614"/>
      <c r="S215" s="614"/>
      <c r="T215" s="614"/>
      <c r="U215" s="614"/>
      <c r="V215" s="614"/>
      <c r="W215" s="614"/>
      <c r="X215" s="614"/>
      <c r="Y215" s="614"/>
      <c r="Z215" s="614"/>
      <c r="AA215" s="614"/>
      <c r="AB215" s="614"/>
      <c r="AC215" s="614"/>
      <c r="AD215" s="614"/>
      <c r="AE215" s="614"/>
      <c r="AF215" s="614"/>
      <c r="AG215" s="614"/>
      <c r="AH215" s="614"/>
    </row>
    <row r="216">
      <c r="A216" s="614"/>
      <c r="B216" s="614"/>
      <c r="C216" s="614"/>
      <c r="D216" s="614"/>
      <c r="E216" s="614"/>
      <c r="F216" s="614"/>
      <c r="G216" s="614"/>
      <c r="H216" s="614"/>
      <c r="I216" s="614"/>
      <c r="J216" s="614"/>
      <c r="K216" s="614"/>
      <c r="L216" s="614"/>
      <c r="M216" s="614"/>
      <c r="N216" s="614"/>
      <c r="O216" s="614"/>
      <c r="P216" s="614"/>
      <c r="Q216" s="614"/>
      <c r="R216" s="614"/>
      <c r="S216" s="614"/>
      <c r="T216" s="614"/>
      <c r="U216" s="614"/>
      <c r="V216" s="614"/>
      <c r="W216" s="614"/>
      <c r="X216" s="614"/>
      <c r="Y216" s="614"/>
      <c r="Z216" s="614"/>
      <c r="AA216" s="614"/>
      <c r="AB216" s="614"/>
      <c r="AC216" s="614"/>
      <c r="AD216" s="614"/>
      <c r="AE216" s="614"/>
      <c r="AF216" s="614"/>
      <c r="AG216" s="614"/>
      <c r="AH216" s="614"/>
    </row>
    <row r="217">
      <c r="A217" s="614"/>
      <c r="B217" s="614"/>
      <c r="C217" s="614"/>
      <c r="D217" s="614"/>
      <c r="E217" s="614"/>
      <c r="F217" s="614"/>
      <c r="G217" s="614"/>
      <c r="H217" s="614"/>
      <c r="I217" s="614"/>
      <c r="J217" s="614"/>
      <c r="K217" s="614"/>
      <c r="L217" s="614"/>
      <c r="M217" s="614"/>
      <c r="N217" s="614"/>
      <c r="O217" s="614"/>
      <c r="P217" s="614"/>
      <c r="Q217" s="614"/>
      <c r="R217" s="614"/>
      <c r="S217" s="614"/>
      <c r="T217" s="614"/>
      <c r="U217" s="614"/>
      <c r="V217" s="614"/>
      <c r="W217" s="614"/>
      <c r="X217" s="614"/>
      <c r="Y217" s="614"/>
      <c r="Z217" s="614"/>
      <c r="AA217" s="614"/>
      <c r="AB217" s="614"/>
      <c r="AC217" s="614"/>
      <c r="AD217" s="614"/>
      <c r="AE217" s="614"/>
      <c r="AF217" s="614"/>
      <c r="AG217" s="614"/>
      <c r="AH217" s="614"/>
    </row>
    <row r="218">
      <c r="A218" s="614"/>
      <c r="B218" s="614"/>
      <c r="C218" s="614"/>
      <c r="D218" s="614"/>
      <c r="E218" s="614"/>
      <c r="F218" s="614"/>
      <c r="G218" s="614"/>
      <c r="H218" s="614"/>
      <c r="I218" s="614"/>
      <c r="J218" s="614"/>
      <c r="K218" s="614"/>
      <c r="L218" s="614"/>
      <c r="M218" s="614"/>
      <c r="N218" s="614"/>
      <c r="O218" s="614"/>
      <c r="P218" s="614"/>
      <c r="Q218" s="614"/>
      <c r="R218" s="614"/>
      <c r="S218" s="614"/>
      <c r="T218" s="614"/>
      <c r="U218" s="614"/>
      <c r="V218" s="614"/>
      <c r="W218" s="614"/>
      <c r="X218" s="614"/>
      <c r="Y218" s="614"/>
      <c r="Z218" s="614"/>
      <c r="AA218" s="614"/>
      <c r="AB218" s="614"/>
      <c r="AC218" s="614"/>
      <c r="AD218" s="614"/>
      <c r="AE218" s="614"/>
      <c r="AF218" s="614"/>
      <c r="AG218" s="614"/>
      <c r="AH218" s="614"/>
    </row>
    <row r="219">
      <c r="A219" s="614"/>
      <c r="B219" s="614"/>
      <c r="C219" s="614"/>
      <c r="D219" s="614"/>
      <c r="E219" s="614"/>
      <c r="F219" s="614"/>
      <c r="G219" s="614"/>
      <c r="H219" s="614"/>
      <c r="I219" s="614"/>
      <c r="J219" s="614"/>
      <c r="K219" s="614"/>
      <c r="L219" s="614"/>
      <c r="M219" s="614"/>
      <c r="N219" s="614"/>
      <c r="O219" s="614"/>
      <c r="P219" s="614"/>
      <c r="Q219" s="614"/>
      <c r="R219" s="614"/>
      <c r="S219" s="614"/>
      <c r="T219" s="614"/>
      <c r="U219" s="614"/>
      <c r="V219" s="614"/>
      <c r="W219" s="614"/>
      <c r="X219" s="614"/>
      <c r="Y219" s="614"/>
      <c r="Z219" s="614"/>
      <c r="AA219" s="614"/>
      <c r="AB219" s="614"/>
      <c r="AC219" s="614"/>
      <c r="AD219" s="614"/>
      <c r="AE219" s="614"/>
      <c r="AF219" s="614"/>
      <c r="AG219" s="614"/>
      <c r="AH219" s="614"/>
    </row>
    <row r="220">
      <c r="A220" s="614"/>
      <c r="B220" s="614"/>
      <c r="C220" s="614"/>
      <c r="D220" s="614"/>
      <c r="E220" s="614"/>
      <c r="F220" s="614"/>
      <c r="G220" s="614"/>
      <c r="H220" s="614"/>
      <c r="I220" s="614"/>
      <c r="J220" s="614"/>
      <c r="K220" s="614"/>
      <c r="L220" s="614"/>
      <c r="M220" s="614"/>
      <c r="N220" s="614"/>
      <c r="O220" s="614"/>
      <c r="P220" s="614"/>
      <c r="Q220" s="614"/>
      <c r="R220" s="614"/>
      <c r="S220" s="614"/>
      <c r="T220" s="614"/>
      <c r="U220" s="614"/>
      <c r="V220" s="614"/>
      <c r="W220" s="614"/>
      <c r="X220" s="614"/>
      <c r="Y220" s="614"/>
      <c r="Z220" s="614"/>
      <c r="AA220" s="614"/>
      <c r="AB220" s="614"/>
      <c r="AC220" s="614"/>
      <c r="AD220" s="614"/>
      <c r="AE220" s="614"/>
      <c r="AF220" s="614"/>
      <c r="AG220" s="614"/>
      <c r="AH220" s="614"/>
    </row>
    <row r="221">
      <c r="A221" s="614"/>
      <c r="B221" s="614"/>
      <c r="C221" s="614"/>
      <c r="D221" s="614"/>
      <c r="E221" s="614"/>
      <c r="F221" s="614"/>
      <c r="G221" s="614"/>
      <c r="H221" s="614"/>
      <c r="I221" s="614"/>
      <c r="J221" s="614"/>
      <c r="K221" s="614"/>
      <c r="L221" s="614"/>
      <c r="M221" s="614"/>
      <c r="N221" s="614"/>
      <c r="O221" s="614"/>
      <c r="P221" s="614"/>
      <c r="Q221" s="614"/>
      <c r="R221" s="614"/>
      <c r="S221" s="614"/>
      <c r="T221" s="614"/>
      <c r="U221" s="614"/>
      <c r="V221" s="614"/>
      <c r="W221" s="614"/>
      <c r="X221" s="614"/>
      <c r="Y221" s="614"/>
      <c r="Z221" s="614"/>
      <c r="AA221" s="614"/>
      <c r="AB221" s="614"/>
      <c r="AC221" s="614"/>
      <c r="AD221" s="614"/>
      <c r="AE221" s="614"/>
      <c r="AF221" s="614"/>
      <c r="AG221" s="614"/>
      <c r="AH221" s="614"/>
    </row>
    <row r="222">
      <c r="A222" s="614"/>
      <c r="B222" s="614"/>
      <c r="C222" s="614"/>
      <c r="D222" s="614"/>
      <c r="E222" s="614"/>
      <c r="F222" s="614"/>
      <c r="G222" s="614"/>
      <c r="H222" s="614"/>
      <c r="I222" s="614"/>
      <c r="J222" s="614"/>
      <c r="K222" s="614"/>
      <c r="L222" s="614"/>
      <c r="M222" s="614"/>
      <c r="N222" s="614"/>
      <c r="O222" s="614"/>
      <c r="P222" s="614"/>
      <c r="Q222" s="614"/>
      <c r="R222" s="614"/>
      <c r="S222" s="614"/>
      <c r="T222" s="614"/>
      <c r="U222" s="614"/>
      <c r="V222" s="614"/>
      <c r="W222" s="614"/>
      <c r="X222" s="614"/>
      <c r="Y222" s="614"/>
      <c r="Z222" s="614"/>
      <c r="AA222" s="614"/>
      <c r="AB222" s="614"/>
      <c r="AC222" s="614"/>
      <c r="AD222" s="614"/>
      <c r="AE222" s="614"/>
      <c r="AF222" s="614"/>
      <c r="AG222" s="614"/>
      <c r="AH222" s="614"/>
    </row>
    <row r="223">
      <c r="A223" s="614"/>
      <c r="B223" s="614"/>
      <c r="C223" s="614"/>
      <c r="D223" s="614"/>
      <c r="E223" s="614"/>
      <c r="F223" s="614"/>
      <c r="G223" s="614"/>
      <c r="H223" s="614"/>
      <c r="I223" s="614"/>
      <c r="J223" s="614"/>
      <c r="K223" s="614"/>
      <c r="L223" s="614"/>
      <c r="M223" s="614"/>
      <c r="N223" s="614"/>
      <c r="O223" s="614"/>
      <c r="P223" s="614"/>
      <c r="Q223" s="614"/>
      <c r="R223" s="614"/>
      <c r="S223" s="614"/>
      <c r="T223" s="614"/>
      <c r="U223" s="614"/>
      <c r="V223" s="614"/>
      <c r="W223" s="614"/>
      <c r="X223" s="614"/>
      <c r="Y223" s="614"/>
      <c r="Z223" s="614"/>
      <c r="AA223" s="614"/>
      <c r="AB223" s="614"/>
      <c r="AC223" s="614"/>
      <c r="AD223" s="614"/>
      <c r="AE223" s="614"/>
      <c r="AF223" s="614"/>
      <c r="AG223" s="614"/>
      <c r="AH223" s="614"/>
    </row>
    <row r="224">
      <c r="A224" s="614"/>
      <c r="B224" s="614"/>
      <c r="C224" s="614"/>
      <c r="D224" s="614"/>
      <c r="E224" s="614"/>
      <c r="F224" s="614"/>
      <c r="G224" s="614"/>
      <c r="H224" s="614"/>
      <c r="I224" s="614"/>
      <c r="J224" s="614"/>
      <c r="K224" s="614"/>
      <c r="L224" s="614"/>
      <c r="M224" s="614"/>
      <c r="N224" s="614"/>
      <c r="O224" s="614"/>
      <c r="P224" s="614"/>
      <c r="Q224" s="614"/>
      <c r="R224" s="614"/>
      <c r="S224" s="614"/>
      <c r="T224" s="614"/>
      <c r="U224" s="614"/>
      <c r="V224" s="614"/>
      <c r="W224" s="614"/>
      <c r="X224" s="614"/>
      <c r="Y224" s="614"/>
      <c r="Z224" s="614"/>
      <c r="AA224" s="614"/>
      <c r="AB224" s="614"/>
      <c r="AC224" s="614"/>
      <c r="AD224" s="614"/>
      <c r="AE224" s="614"/>
      <c r="AF224" s="614"/>
      <c r="AG224" s="614"/>
      <c r="AH224" s="614"/>
    </row>
    <row r="225">
      <c r="A225" s="614"/>
      <c r="B225" s="614"/>
      <c r="C225" s="614"/>
      <c r="D225" s="614"/>
      <c r="E225" s="614"/>
      <c r="F225" s="614"/>
      <c r="G225" s="614"/>
      <c r="H225" s="614"/>
      <c r="I225" s="614"/>
      <c r="J225" s="614"/>
      <c r="K225" s="614"/>
      <c r="L225" s="614"/>
      <c r="M225" s="614"/>
      <c r="N225" s="614"/>
      <c r="O225" s="614"/>
      <c r="P225" s="614"/>
      <c r="Q225" s="614"/>
      <c r="R225" s="614"/>
      <c r="S225" s="614"/>
      <c r="T225" s="614"/>
      <c r="U225" s="614"/>
      <c r="V225" s="614"/>
      <c r="W225" s="614"/>
      <c r="X225" s="614"/>
      <c r="Y225" s="614"/>
      <c r="Z225" s="614"/>
      <c r="AA225" s="614"/>
      <c r="AB225" s="614"/>
      <c r="AC225" s="614"/>
      <c r="AD225" s="614"/>
      <c r="AE225" s="614"/>
      <c r="AF225" s="614"/>
      <c r="AG225" s="614"/>
      <c r="AH225" s="614"/>
    </row>
    <row r="226">
      <c r="A226" s="614"/>
      <c r="B226" s="614"/>
      <c r="C226" s="614"/>
      <c r="D226" s="614"/>
      <c r="E226" s="614"/>
      <c r="F226" s="614"/>
      <c r="G226" s="614"/>
      <c r="H226" s="614"/>
      <c r="I226" s="614"/>
      <c r="J226" s="614"/>
      <c r="K226" s="614"/>
      <c r="L226" s="614"/>
      <c r="M226" s="614"/>
      <c r="N226" s="614"/>
      <c r="O226" s="614"/>
      <c r="P226" s="614"/>
      <c r="Q226" s="614"/>
      <c r="R226" s="614"/>
      <c r="S226" s="614"/>
      <c r="T226" s="614"/>
      <c r="U226" s="614"/>
      <c r="V226" s="614"/>
      <c r="W226" s="614"/>
      <c r="X226" s="614"/>
      <c r="Y226" s="614"/>
      <c r="Z226" s="614"/>
      <c r="AA226" s="614"/>
      <c r="AB226" s="614"/>
      <c r="AC226" s="614"/>
      <c r="AD226" s="614"/>
      <c r="AE226" s="614"/>
      <c r="AF226" s="614"/>
      <c r="AG226" s="614"/>
      <c r="AH226" s="614"/>
    </row>
    <row r="227">
      <c r="A227" s="614"/>
      <c r="B227" s="614"/>
      <c r="C227" s="614"/>
      <c r="D227" s="614"/>
      <c r="E227" s="614"/>
      <c r="F227" s="614"/>
      <c r="G227" s="614"/>
      <c r="H227" s="614"/>
      <c r="I227" s="614"/>
      <c r="J227" s="614"/>
      <c r="K227" s="614"/>
      <c r="L227" s="614"/>
      <c r="M227" s="614"/>
      <c r="N227" s="614"/>
      <c r="O227" s="614"/>
      <c r="P227" s="614"/>
      <c r="Q227" s="614"/>
      <c r="R227" s="614"/>
      <c r="S227" s="614"/>
      <c r="T227" s="614"/>
      <c r="U227" s="614"/>
      <c r="V227" s="614"/>
      <c r="W227" s="614"/>
      <c r="X227" s="614"/>
      <c r="Y227" s="614"/>
      <c r="Z227" s="614"/>
      <c r="AA227" s="614"/>
      <c r="AB227" s="614"/>
      <c r="AC227" s="614"/>
      <c r="AD227" s="614"/>
      <c r="AE227" s="614"/>
      <c r="AF227" s="614"/>
      <c r="AG227" s="614"/>
      <c r="AH227" s="614"/>
    </row>
    <row r="228">
      <c r="A228" s="614"/>
      <c r="B228" s="614"/>
      <c r="C228" s="614"/>
      <c r="D228" s="614"/>
      <c r="E228" s="614"/>
      <c r="F228" s="614"/>
      <c r="G228" s="614"/>
      <c r="H228" s="614"/>
      <c r="I228" s="614"/>
      <c r="J228" s="614"/>
      <c r="K228" s="614"/>
      <c r="L228" s="614"/>
      <c r="M228" s="614"/>
      <c r="N228" s="614"/>
      <c r="O228" s="614"/>
      <c r="P228" s="614"/>
      <c r="Q228" s="614"/>
      <c r="R228" s="614"/>
      <c r="S228" s="614"/>
      <c r="T228" s="614"/>
      <c r="U228" s="614"/>
      <c r="V228" s="614"/>
      <c r="W228" s="614"/>
      <c r="X228" s="614"/>
      <c r="Y228" s="614"/>
      <c r="Z228" s="614"/>
      <c r="AA228" s="614"/>
      <c r="AB228" s="614"/>
      <c r="AC228" s="614"/>
      <c r="AD228" s="614"/>
      <c r="AE228" s="614"/>
      <c r="AF228" s="614"/>
      <c r="AG228" s="614"/>
      <c r="AH228" s="614"/>
    </row>
    <row r="229">
      <c r="A229" s="614"/>
      <c r="B229" s="614"/>
      <c r="C229" s="614"/>
      <c r="D229" s="614"/>
      <c r="E229" s="614"/>
      <c r="F229" s="614"/>
      <c r="G229" s="614"/>
      <c r="H229" s="614"/>
      <c r="I229" s="614"/>
      <c r="J229" s="614"/>
      <c r="K229" s="614"/>
      <c r="L229" s="614"/>
      <c r="M229" s="614"/>
      <c r="N229" s="614"/>
      <c r="O229" s="614"/>
      <c r="P229" s="614"/>
      <c r="Q229" s="614"/>
      <c r="R229" s="614"/>
      <c r="S229" s="614"/>
      <c r="T229" s="614"/>
      <c r="U229" s="614"/>
      <c r="V229" s="614"/>
      <c r="W229" s="614"/>
      <c r="X229" s="614"/>
      <c r="Y229" s="614"/>
      <c r="Z229" s="614"/>
      <c r="AA229" s="614"/>
      <c r="AB229" s="614"/>
      <c r="AC229" s="614"/>
      <c r="AD229" s="614"/>
      <c r="AE229" s="614"/>
      <c r="AF229" s="614"/>
      <c r="AG229" s="614"/>
      <c r="AH229" s="614"/>
    </row>
    <row r="230">
      <c r="A230" s="614"/>
      <c r="B230" s="614"/>
      <c r="C230" s="614"/>
      <c r="D230" s="614"/>
      <c r="E230" s="614"/>
      <c r="F230" s="614"/>
      <c r="G230" s="614"/>
      <c r="H230" s="614"/>
      <c r="I230" s="614"/>
      <c r="J230" s="614"/>
      <c r="K230" s="614"/>
      <c r="L230" s="614"/>
      <c r="M230" s="614"/>
      <c r="N230" s="614"/>
      <c r="O230" s="614"/>
      <c r="P230" s="614"/>
      <c r="Q230" s="614"/>
      <c r="R230" s="614"/>
      <c r="S230" s="614"/>
      <c r="T230" s="614"/>
      <c r="U230" s="614"/>
      <c r="V230" s="614"/>
      <c r="W230" s="614"/>
      <c r="X230" s="614"/>
      <c r="Y230" s="614"/>
      <c r="Z230" s="614"/>
      <c r="AA230" s="614"/>
      <c r="AB230" s="614"/>
      <c r="AC230" s="614"/>
      <c r="AD230" s="614"/>
      <c r="AE230" s="614"/>
      <c r="AF230" s="614"/>
      <c r="AG230" s="614"/>
      <c r="AH230" s="614"/>
    </row>
    <row r="231">
      <c r="A231" s="614"/>
      <c r="B231" s="614"/>
      <c r="C231" s="614"/>
      <c r="D231" s="614"/>
      <c r="E231" s="614"/>
      <c r="F231" s="614"/>
      <c r="G231" s="614"/>
      <c r="H231" s="614"/>
      <c r="I231" s="614"/>
      <c r="J231" s="614"/>
      <c r="K231" s="614"/>
      <c r="L231" s="614"/>
      <c r="M231" s="614"/>
      <c r="N231" s="614"/>
      <c r="O231" s="614"/>
      <c r="P231" s="614"/>
      <c r="Q231" s="614"/>
      <c r="R231" s="614"/>
      <c r="S231" s="614"/>
      <c r="T231" s="614"/>
      <c r="U231" s="614"/>
      <c r="V231" s="614"/>
      <c r="W231" s="614"/>
      <c r="X231" s="614"/>
      <c r="Y231" s="614"/>
      <c r="Z231" s="614"/>
      <c r="AA231" s="614"/>
      <c r="AB231" s="614"/>
      <c r="AC231" s="614"/>
      <c r="AD231" s="614"/>
      <c r="AE231" s="614"/>
      <c r="AF231" s="614"/>
      <c r="AG231" s="614"/>
      <c r="AH231" s="614"/>
    </row>
    <row r="232">
      <c r="A232" s="614"/>
      <c r="B232" s="614"/>
      <c r="C232" s="614"/>
      <c r="D232" s="614"/>
      <c r="E232" s="614"/>
      <c r="F232" s="614"/>
      <c r="G232" s="614"/>
      <c r="H232" s="614"/>
      <c r="I232" s="614"/>
      <c r="J232" s="614"/>
      <c r="K232" s="614"/>
      <c r="L232" s="614"/>
      <c r="M232" s="614"/>
      <c r="N232" s="614"/>
      <c r="O232" s="614"/>
      <c r="P232" s="614"/>
      <c r="Q232" s="614"/>
      <c r="R232" s="614"/>
      <c r="S232" s="614"/>
      <c r="T232" s="614"/>
      <c r="U232" s="614"/>
      <c r="V232" s="614"/>
      <c r="W232" s="614"/>
      <c r="X232" s="614"/>
      <c r="Y232" s="614"/>
      <c r="Z232" s="614"/>
      <c r="AA232" s="614"/>
      <c r="AB232" s="614"/>
      <c r="AC232" s="614"/>
      <c r="AD232" s="614"/>
      <c r="AE232" s="614"/>
      <c r="AF232" s="614"/>
      <c r="AG232" s="614"/>
      <c r="AH232" s="614"/>
    </row>
    <row r="233">
      <c r="A233" s="614"/>
      <c r="B233" s="614"/>
      <c r="C233" s="614"/>
      <c r="D233" s="614"/>
      <c r="E233" s="614"/>
      <c r="F233" s="614"/>
      <c r="G233" s="614"/>
      <c r="H233" s="614"/>
      <c r="I233" s="614"/>
      <c r="J233" s="614"/>
      <c r="K233" s="614"/>
      <c r="L233" s="614"/>
      <c r="M233" s="614"/>
      <c r="N233" s="614"/>
      <c r="O233" s="614"/>
      <c r="P233" s="614"/>
      <c r="Q233" s="614"/>
      <c r="R233" s="614"/>
      <c r="S233" s="614"/>
      <c r="T233" s="614"/>
      <c r="U233" s="614"/>
      <c r="V233" s="614"/>
      <c r="W233" s="614"/>
      <c r="X233" s="614"/>
      <c r="Y233" s="614"/>
      <c r="Z233" s="614"/>
      <c r="AA233" s="614"/>
      <c r="AB233" s="614"/>
      <c r="AC233" s="614"/>
      <c r="AD233" s="614"/>
      <c r="AE233" s="614"/>
      <c r="AF233" s="614"/>
      <c r="AG233" s="614"/>
      <c r="AH233" s="614"/>
    </row>
    <row r="234">
      <c r="A234" s="614"/>
      <c r="B234" s="614"/>
      <c r="C234" s="614"/>
      <c r="D234" s="614"/>
      <c r="E234" s="614"/>
      <c r="F234" s="614"/>
      <c r="G234" s="614"/>
      <c r="H234" s="614"/>
      <c r="I234" s="614"/>
      <c r="J234" s="614"/>
      <c r="K234" s="614"/>
      <c r="L234" s="614"/>
      <c r="M234" s="614"/>
      <c r="N234" s="614"/>
      <c r="O234" s="614"/>
      <c r="P234" s="614"/>
      <c r="Q234" s="614"/>
      <c r="R234" s="614"/>
      <c r="S234" s="614"/>
      <c r="T234" s="614"/>
      <c r="U234" s="614"/>
      <c r="V234" s="614"/>
      <c r="W234" s="614"/>
      <c r="X234" s="614"/>
      <c r="Y234" s="614"/>
      <c r="Z234" s="614"/>
      <c r="AA234" s="614"/>
      <c r="AB234" s="614"/>
      <c r="AC234" s="614"/>
      <c r="AD234" s="614"/>
      <c r="AE234" s="614"/>
      <c r="AF234" s="614"/>
      <c r="AG234" s="614"/>
      <c r="AH234" s="614"/>
    </row>
    <row r="235">
      <c r="A235" s="614"/>
      <c r="B235" s="614"/>
      <c r="C235" s="614"/>
      <c r="D235" s="614"/>
      <c r="E235" s="614"/>
      <c r="F235" s="614"/>
      <c r="G235" s="614"/>
      <c r="H235" s="614"/>
      <c r="I235" s="614"/>
      <c r="J235" s="614"/>
      <c r="K235" s="614"/>
      <c r="L235" s="614"/>
      <c r="M235" s="614"/>
      <c r="N235" s="614"/>
      <c r="O235" s="614"/>
      <c r="P235" s="614"/>
      <c r="Q235" s="614"/>
      <c r="R235" s="614"/>
      <c r="S235" s="614"/>
      <c r="T235" s="614"/>
      <c r="U235" s="614"/>
      <c r="V235" s="614"/>
      <c r="W235" s="614"/>
      <c r="X235" s="614"/>
      <c r="Y235" s="614"/>
      <c r="Z235" s="614"/>
      <c r="AA235" s="614"/>
      <c r="AB235" s="614"/>
      <c r="AC235" s="614"/>
      <c r="AD235" s="614"/>
      <c r="AE235" s="614"/>
      <c r="AF235" s="614"/>
      <c r="AG235" s="614"/>
      <c r="AH235" s="614"/>
    </row>
    <row r="236">
      <c r="A236" s="614"/>
      <c r="B236" s="614"/>
      <c r="C236" s="614"/>
      <c r="D236" s="614"/>
      <c r="E236" s="614"/>
      <c r="F236" s="614"/>
      <c r="G236" s="614"/>
      <c r="H236" s="614"/>
      <c r="I236" s="614"/>
      <c r="J236" s="614"/>
      <c r="K236" s="614"/>
      <c r="L236" s="614"/>
      <c r="M236" s="614"/>
      <c r="N236" s="614"/>
      <c r="O236" s="614"/>
      <c r="P236" s="614"/>
      <c r="Q236" s="614"/>
      <c r="R236" s="614"/>
      <c r="S236" s="614"/>
      <c r="T236" s="614"/>
      <c r="U236" s="614"/>
      <c r="V236" s="614"/>
      <c r="W236" s="614"/>
      <c r="X236" s="614"/>
      <c r="Y236" s="614"/>
      <c r="Z236" s="614"/>
      <c r="AA236" s="614"/>
      <c r="AB236" s="614"/>
      <c r="AC236" s="614"/>
      <c r="AD236" s="614"/>
      <c r="AE236" s="614"/>
      <c r="AF236" s="614"/>
      <c r="AG236" s="614"/>
      <c r="AH236" s="614"/>
    </row>
    <row r="237">
      <c r="A237" s="614"/>
      <c r="B237" s="614"/>
      <c r="C237" s="614"/>
      <c r="D237" s="614"/>
      <c r="E237" s="614"/>
      <c r="F237" s="614"/>
      <c r="G237" s="614"/>
      <c r="H237" s="614"/>
      <c r="I237" s="614"/>
      <c r="J237" s="614"/>
      <c r="K237" s="614"/>
      <c r="L237" s="614"/>
      <c r="M237" s="614"/>
      <c r="N237" s="614"/>
      <c r="O237" s="614"/>
      <c r="P237" s="614"/>
      <c r="Q237" s="614"/>
      <c r="R237" s="614"/>
      <c r="S237" s="614"/>
      <c r="T237" s="614"/>
      <c r="U237" s="614"/>
      <c r="V237" s="614"/>
      <c r="W237" s="614"/>
      <c r="X237" s="614"/>
      <c r="Y237" s="614"/>
      <c r="Z237" s="614"/>
      <c r="AA237" s="614"/>
      <c r="AB237" s="614"/>
      <c r="AC237" s="614"/>
      <c r="AD237" s="614"/>
      <c r="AE237" s="614"/>
      <c r="AF237" s="614"/>
      <c r="AG237" s="614"/>
      <c r="AH237" s="614"/>
    </row>
    <row r="238">
      <c r="A238" s="614"/>
      <c r="B238" s="614"/>
      <c r="C238" s="614"/>
      <c r="D238" s="614"/>
      <c r="E238" s="614"/>
      <c r="F238" s="614"/>
      <c r="G238" s="614"/>
      <c r="H238" s="614"/>
      <c r="I238" s="614"/>
      <c r="J238" s="614"/>
      <c r="K238" s="614"/>
      <c r="L238" s="614"/>
      <c r="M238" s="614"/>
      <c r="N238" s="614"/>
      <c r="O238" s="614"/>
      <c r="P238" s="614"/>
      <c r="Q238" s="614"/>
      <c r="R238" s="614"/>
      <c r="S238" s="614"/>
      <c r="T238" s="614"/>
      <c r="U238" s="614"/>
      <c r="V238" s="614"/>
      <c r="W238" s="614"/>
      <c r="X238" s="614"/>
      <c r="Y238" s="614"/>
      <c r="Z238" s="614"/>
      <c r="AA238" s="614"/>
      <c r="AB238" s="614"/>
      <c r="AC238" s="614"/>
      <c r="AD238" s="614"/>
      <c r="AE238" s="614"/>
      <c r="AF238" s="614"/>
      <c r="AG238" s="614"/>
      <c r="AH238" s="614"/>
    </row>
    <row r="239">
      <c r="A239" s="614"/>
      <c r="B239" s="614"/>
      <c r="C239" s="614"/>
      <c r="D239" s="614"/>
      <c r="E239" s="614"/>
      <c r="F239" s="614"/>
      <c r="G239" s="614"/>
      <c r="H239" s="614"/>
      <c r="I239" s="614"/>
      <c r="J239" s="614"/>
      <c r="K239" s="614"/>
      <c r="L239" s="614"/>
      <c r="M239" s="614"/>
      <c r="N239" s="614"/>
      <c r="O239" s="614"/>
      <c r="P239" s="614"/>
      <c r="Q239" s="614"/>
      <c r="R239" s="614"/>
      <c r="S239" s="614"/>
      <c r="T239" s="614"/>
      <c r="U239" s="614"/>
      <c r="V239" s="614"/>
      <c r="W239" s="614"/>
      <c r="X239" s="614"/>
      <c r="Y239" s="614"/>
      <c r="Z239" s="614"/>
      <c r="AA239" s="614"/>
      <c r="AB239" s="614"/>
      <c r="AC239" s="614"/>
      <c r="AD239" s="614"/>
      <c r="AE239" s="614"/>
      <c r="AF239" s="614"/>
      <c r="AG239" s="614"/>
      <c r="AH239" s="614"/>
    </row>
    <row r="240">
      <c r="A240" s="614"/>
      <c r="B240" s="614"/>
      <c r="C240" s="614"/>
      <c r="D240" s="614"/>
      <c r="E240" s="614"/>
      <c r="F240" s="614"/>
      <c r="G240" s="614"/>
      <c r="H240" s="614"/>
      <c r="I240" s="614"/>
      <c r="J240" s="614"/>
      <c r="K240" s="614"/>
      <c r="L240" s="614"/>
      <c r="M240" s="614"/>
      <c r="N240" s="614"/>
      <c r="O240" s="614"/>
      <c r="P240" s="614"/>
      <c r="Q240" s="614"/>
      <c r="R240" s="614"/>
      <c r="S240" s="614"/>
      <c r="T240" s="614"/>
      <c r="U240" s="614"/>
      <c r="V240" s="614"/>
      <c r="W240" s="614"/>
      <c r="X240" s="614"/>
      <c r="Y240" s="614"/>
      <c r="Z240" s="614"/>
      <c r="AA240" s="614"/>
      <c r="AB240" s="614"/>
      <c r="AC240" s="614"/>
      <c r="AD240" s="614"/>
      <c r="AE240" s="614"/>
      <c r="AF240" s="614"/>
      <c r="AG240" s="614"/>
      <c r="AH240" s="614"/>
    </row>
    <row r="241">
      <c r="A241" s="614"/>
      <c r="B241" s="614"/>
      <c r="C241" s="614"/>
      <c r="D241" s="614"/>
      <c r="E241" s="614"/>
      <c r="F241" s="614"/>
      <c r="G241" s="614"/>
      <c r="H241" s="614"/>
      <c r="I241" s="614"/>
      <c r="J241" s="614"/>
      <c r="K241" s="614"/>
      <c r="L241" s="614"/>
      <c r="M241" s="614"/>
      <c r="N241" s="614"/>
      <c r="O241" s="614"/>
      <c r="P241" s="614"/>
      <c r="Q241" s="614"/>
      <c r="R241" s="614"/>
      <c r="S241" s="614"/>
      <c r="T241" s="614"/>
      <c r="U241" s="614"/>
      <c r="V241" s="614"/>
      <c r="W241" s="614"/>
      <c r="X241" s="614"/>
      <c r="Y241" s="614"/>
      <c r="Z241" s="614"/>
      <c r="AA241" s="614"/>
      <c r="AB241" s="614"/>
      <c r="AC241" s="614"/>
      <c r="AD241" s="614"/>
      <c r="AE241" s="614"/>
      <c r="AF241" s="614"/>
      <c r="AG241" s="614"/>
      <c r="AH241" s="614"/>
    </row>
    <row r="242">
      <c r="A242" s="614"/>
      <c r="B242" s="614"/>
      <c r="C242" s="614"/>
      <c r="D242" s="614"/>
      <c r="E242" s="614"/>
      <c r="F242" s="614"/>
      <c r="G242" s="614"/>
      <c r="H242" s="614"/>
      <c r="I242" s="614"/>
      <c r="J242" s="614"/>
      <c r="K242" s="614"/>
      <c r="L242" s="614"/>
      <c r="M242" s="614"/>
      <c r="N242" s="614"/>
      <c r="O242" s="614"/>
      <c r="P242" s="614"/>
      <c r="Q242" s="614"/>
      <c r="R242" s="614"/>
      <c r="S242" s="614"/>
      <c r="T242" s="614"/>
      <c r="U242" s="614"/>
      <c r="V242" s="614"/>
      <c r="W242" s="614"/>
      <c r="X242" s="614"/>
      <c r="Y242" s="614"/>
      <c r="Z242" s="614"/>
      <c r="AA242" s="614"/>
      <c r="AB242" s="614"/>
      <c r="AC242" s="614"/>
      <c r="AD242" s="614"/>
      <c r="AE242" s="614"/>
      <c r="AF242" s="614"/>
      <c r="AG242" s="614"/>
      <c r="AH242" s="614"/>
    </row>
    <row r="243">
      <c r="A243" s="614"/>
      <c r="B243" s="614"/>
      <c r="C243" s="614"/>
      <c r="D243" s="614"/>
      <c r="E243" s="614"/>
      <c r="F243" s="614"/>
      <c r="G243" s="614"/>
      <c r="H243" s="614"/>
      <c r="I243" s="614"/>
      <c r="J243" s="614"/>
      <c r="K243" s="614"/>
      <c r="L243" s="614"/>
      <c r="M243" s="614"/>
      <c r="N243" s="614"/>
      <c r="O243" s="614"/>
      <c r="P243" s="614"/>
      <c r="Q243" s="614"/>
      <c r="R243" s="614"/>
      <c r="S243" s="614"/>
      <c r="T243" s="614"/>
      <c r="U243" s="614"/>
      <c r="V243" s="614"/>
      <c r="W243" s="614"/>
      <c r="X243" s="614"/>
      <c r="Y243" s="614"/>
      <c r="Z243" s="614"/>
      <c r="AA243" s="614"/>
      <c r="AB243" s="614"/>
      <c r="AC243" s="614"/>
      <c r="AD243" s="614"/>
      <c r="AE243" s="614"/>
      <c r="AF243" s="614"/>
      <c r="AG243" s="614"/>
      <c r="AH243" s="614"/>
    </row>
    <row r="244">
      <c r="A244" s="614"/>
      <c r="B244" s="614"/>
      <c r="C244" s="614"/>
      <c r="D244" s="614"/>
      <c r="E244" s="614"/>
      <c r="F244" s="614"/>
      <c r="G244" s="614"/>
      <c r="H244" s="614"/>
      <c r="I244" s="614"/>
      <c r="J244" s="614"/>
      <c r="K244" s="614"/>
      <c r="L244" s="614"/>
      <c r="M244" s="614"/>
      <c r="N244" s="614"/>
      <c r="O244" s="614"/>
      <c r="P244" s="614"/>
      <c r="Q244" s="614"/>
      <c r="R244" s="614"/>
      <c r="S244" s="614"/>
      <c r="T244" s="614"/>
      <c r="U244" s="614"/>
      <c r="V244" s="614"/>
      <c r="W244" s="614"/>
      <c r="X244" s="614"/>
      <c r="Y244" s="614"/>
      <c r="Z244" s="614"/>
      <c r="AA244" s="614"/>
      <c r="AB244" s="614"/>
      <c r="AC244" s="614"/>
      <c r="AD244" s="614"/>
      <c r="AE244" s="614"/>
      <c r="AF244" s="614"/>
      <c r="AG244" s="614"/>
      <c r="AH244" s="614"/>
    </row>
    <row r="245">
      <c r="A245" s="614"/>
      <c r="B245" s="614"/>
      <c r="C245" s="614"/>
      <c r="D245" s="614"/>
      <c r="E245" s="614"/>
      <c r="F245" s="614"/>
      <c r="G245" s="614"/>
      <c r="H245" s="614"/>
      <c r="I245" s="614"/>
      <c r="J245" s="614"/>
      <c r="K245" s="614"/>
      <c r="L245" s="614"/>
      <c r="M245" s="614"/>
      <c r="N245" s="614"/>
      <c r="O245" s="614"/>
      <c r="P245" s="614"/>
      <c r="Q245" s="614"/>
      <c r="R245" s="614"/>
      <c r="S245" s="614"/>
      <c r="T245" s="614"/>
      <c r="U245" s="614"/>
      <c r="V245" s="614"/>
      <c r="W245" s="614"/>
      <c r="X245" s="614"/>
      <c r="Y245" s="614"/>
      <c r="Z245" s="614"/>
      <c r="AA245" s="614"/>
      <c r="AB245" s="614"/>
      <c r="AC245" s="614"/>
      <c r="AD245" s="614"/>
      <c r="AE245" s="614"/>
      <c r="AF245" s="614"/>
      <c r="AG245" s="614"/>
      <c r="AH245" s="614"/>
    </row>
    <row r="246">
      <c r="A246" s="614"/>
      <c r="B246" s="614"/>
      <c r="C246" s="614"/>
      <c r="D246" s="614"/>
      <c r="E246" s="614"/>
      <c r="F246" s="614"/>
      <c r="G246" s="614"/>
      <c r="H246" s="614"/>
      <c r="I246" s="614"/>
      <c r="J246" s="614"/>
      <c r="K246" s="614"/>
      <c r="L246" s="614"/>
      <c r="M246" s="614"/>
      <c r="N246" s="614"/>
      <c r="O246" s="614"/>
      <c r="P246" s="614"/>
      <c r="Q246" s="614"/>
      <c r="R246" s="614"/>
      <c r="S246" s="614"/>
      <c r="T246" s="614"/>
      <c r="U246" s="614"/>
      <c r="V246" s="614"/>
      <c r="W246" s="614"/>
      <c r="X246" s="614"/>
      <c r="Y246" s="614"/>
      <c r="Z246" s="614"/>
      <c r="AA246" s="614"/>
      <c r="AB246" s="614"/>
      <c r="AC246" s="614"/>
      <c r="AD246" s="614"/>
      <c r="AE246" s="614"/>
      <c r="AF246" s="614"/>
      <c r="AG246" s="614"/>
      <c r="AH246" s="614"/>
    </row>
    <row r="247">
      <c r="A247" s="614"/>
      <c r="B247" s="614"/>
      <c r="C247" s="614"/>
      <c r="D247" s="614"/>
      <c r="E247" s="614"/>
      <c r="F247" s="614"/>
      <c r="G247" s="614"/>
      <c r="H247" s="614"/>
      <c r="I247" s="614"/>
      <c r="J247" s="614"/>
      <c r="K247" s="614"/>
      <c r="L247" s="614"/>
      <c r="M247" s="614"/>
      <c r="N247" s="614"/>
      <c r="O247" s="614"/>
      <c r="P247" s="614"/>
      <c r="Q247" s="614"/>
      <c r="R247" s="614"/>
      <c r="S247" s="614"/>
      <c r="T247" s="614"/>
      <c r="U247" s="614"/>
      <c r="V247" s="614"/>
      <c r="W247" s="614"/>
      <c r="X247" s="614"/>
      <c r="Y247" s="614"/>
      <c r="Z247" s="614"/>
      <c r="AA247" s="614"/>
      <c r="AB247" s="614"/>
      <c r="AC247" s="614"/>
      <c r="AD247" s="614"/>
      <c r="AE247" s="614"/>
      <c r="AF247" s="614"/>
      <c r="AG247" s="614"/>
      <c r="AH247" s="614"/>
    </row>
    <row r="248">
      <c r="A248" s="614"/>
      <c r="B248" s="614"/>
      <c r="C248" s="614"/>
      <c r="D248" s="614"/>
      <c r="E248" s="614"/>
      <c r="F248" s="614"/>
      <c r="G248" s="614"/>
      <c r="H248" s="614"/>
      <c r="I248" s="614"/>
      <c r="J248" s="614"/>
      <c r="K248" s="614"/>
      <c r="L248" s="614"/>
      <c r="M248" s="614"/>
      <c r="N248" s="614"/>
      <c r="O248" s="614"/>
      <c r="P248" s="614"/>
      <c r="Q248" s="614"/>
      <c r="R248" s="614"/>
      <c r="S248" s="614"/>
      <c r="T248" s="614"/>
      <c r="U248" s="614"/>
      <c r="V248" s="614"/>
      <c r="W248" s="614"/>
      <c r="X248" s="614"/>
      <c r="Y248" s="614"/>
      <c r="Z248" s="614"/>
      <c r="AA248" s="614"/>
      <c r="AB248" s="614"/>
      <c r="AC248" s="614"/>
      <c r="AD248" s="614"/>
      <c r="AE248" s="614"/>
      <c r="AF248" s="614"/>
      <c r="AG248" s="614"/>
      <c r="AH248" s="614"/>
    </row>
    <row r="249">
      <c r="A249" s="614"/>
      <c r="B249" s="614"/>
      <c r="C249" s="614"/>
      <c r="D249" s="614"/>
      <c r="E249" s="614"/>
      <c r="F249" s="614"/>
      <c r="G249" s="614"/>
      <c r="H249" s="614"/>
      <c r="I249" s="614"/>
      <c r="J249" s="614"/>
      <c r="K249" s="614"/>
      <c r="L249" s="614"/>
      <c r="M249" s="614"/>
      <c r="N249" s="614"/>
      <c r="O249" s="614"/>
      <c r="P249" s="614"/>
      <c r="Q249" s="614"/>
      <c r="R249" s="614"/>
      <c r="S249" s="614"/>
      <c r="T249" s="614"/>
      <c r="U249" s="614"/>
      <c r="V249" s="614"/>
      <c r="W249" s="614"/>
      <c r="X249" s="614"/>
      <c r="Y249" s="614"/>
      <c r="Z249" s="614"/>
      <c r="AA249" s="614"/>
      <c r="AB249" s="614"/>
      <c r="AC249" s="614"/>
      <c r="AD249" s="614"/>
      <c r="AE249" s="614"/>
      <c r="AF249" s="614"/>
      <c r="AG249" s="614"/>
      <c r="AH249" s="614"/>
    </row>
    <row r="250">
      <c r="A250" s="614"/>
      <c r="B250" s="614"/>
      <c r="C250" s="614"/>
      <c r="D250" s="614"/>
      <c r="E250" s="614"/>
      <c r="F250" s="614"/>
      <c r="G250" s="614"/>
      <c r="H250" s="614"/>
      <c r="I250" s="614"/>
      <c r="J250" s="614"/>
      <c r="K250" s="614"/>
      <c r="L250" s="614"/>
      <c r="M250" s="614"/>
      <c r="N250" s="614"/>
      <c r="O250" s="614"/>
      <c r="P250" s="614"/>
      <c r="Q250" s="614"/>
      <c r="R250" s="614"/>
      <c r="S250" s="614"/>
      <c r="T250" s="614"/>
      <c r="U250" s="614"/>
      <c r="V250" s="614"/>
      <c r="W250" s="614"/>
      <c r="X250" s="614"/>
      <c r="Y250" s="614"/>
      <c r="Z250" s="614"/>
      <c r="AA250" s="614"/>
      <c r="AB250" s="614"/>
      <c r="AC250" s="614"/>
      <c r="AD250" s="614"/>
      <c r="AE250" s="614"/>
      <c r="AF250" s="614"/>
      <c r="AG250" s="614"/>
      <c r="AH250" s="614"/>
    </row>
    <row r="251">
      <c r="A251" s="614"/>
      <c r="B251" s="614"/>
      <c r="C251" s="614"/>
      <c r="D251" s="614"/>
      <c r="E251" s="614"/>
      <c r="F251" s="614"/>
      <c r="G251" s="614"/>
      <c r="H251" s="614"/>
      <c r="I251" s="614"/>
      <c r="J251" s="614"/>
      <c r="K251" s="614"/>
      <c r="L251" s="614"/>
      <c r="M251" s="614"/>
      <c r="N251" s="614"/>
      <c r="O251" s="614"/>
      <c r="P251" s="614"/>
      <c r="Q251" s="614"/>
      <c r="R251" s="614"/>
      <c r="S251" s="614"/>
      <c r="T251" s="614"/>
      <c r="U251" s="614"/>
      <c r="V251" s="614"/>
      <c r="W251" s="614"/>
      <c r="X251" s="614"/>
      <c r="Y251" s="614"/>
      <c r="Z251" s="614"/>
      <c r="AA251" s="614"/>
      <c r="AB251" s="614"/>
      <c r="AC251" s="614"/>
      <c r="AD251" s="614"/>
      <c r="AE251" s="614"/>
      <c r="AF251" s="614"/>
      <c r="AG251" s="614"/>
      <c r="AH251" s="614"/>
    </row>
    <row r="252">
      <c r="A252" s="614"/>
      <c r="B252" s="614"/>
      <c r="C252" s="614"/>
      <c r="D252" s="614"/>
      <c r="E252" s="614"/>
      <c r="F252" s="614"/>
      <c r="G252" s="614"/>
      <c r="H252" s="614"/>
      <c r="I252" s="614"/>
      <c r="J252" s="614"/>
      <c r="K252" s="614"/>
      <c r="L252" s="614"/>
      <c r="M252" s="614"/>
      <c r="N252" s="614"/>
      <c r="O252" s="614"/>
      <c r="P252" s="614"/>
      <c r="Q252" s="614"/>
      <c r="R252" s="614"/>
      <c r="S252" s="614"/>
      <c r="T252" s="614"/>
      <c r="U252" s="614"/>
      <c r="V252" s="614"/>
      <c r="W252" s="614"/>
      <c r="X252" s="614"/>
      <c r="Y252" s="614"/>
      <c r="Z252" s="614"/>
      <c r="AA252" s="614"/>
      <c r="AB252" s="614"/>
      <c r="AC252" s="614"/>
      <c r="AD252" s="614"/>
      <c r="AE252" s="614"/>
      <c r="AF252" s="614"/>
      <c r="AG252" s="614"/>
      <c r="AH252" s="614"/>
    </row>
    <row r="253">
      <c r="A253" s="614"/>
      <c r="B253" s="614"/>
      <c r="C253" s="614"/>
      <c r="D253" s="614"/>
      <c r="E253" s="614"/>
      <c r="F253" s="614"/>
      <c r="G253" s="614"/>
      <c r="H253" s="614"/>
      <c r="I253" s="614"/>
      <c r="J253" s="614"/>
      <c r="K253" s="614"/>
      <c r="L253" s="614"/>
      <c r="M253" s="614"/>
      <c r="N253" s="614"/>
      <c r="O253" s="614"/>
      <c r="P253" s="614"/>
      <c r="Q253" s="614"/>
      <c r="R253" s="614"/>
      <c r="S253" s="614"/>
      <c r="T253" s="614"/>
      <c r="U253" s="614"/>
      <c r="V253" s="614"/>
      <c r="W253" s="614"/>
      <c r="X253" s="614"/>
      <c r="Y253" s="614"/>
      <c r="Z253" s="614"/>
      <c r="AA253" s="614"/>
      <c r="AB253" s="614"/>
      <c r="AC253" s="614"/>
      <c r="AD253" s="614"/>
      <c r="AE253" s="614"/>
      <c r="AF253" s="614"/>
      <c r="AG253" s="614"/>
      <c r="AH253" s="614"/>
    </row>
    <row r="254">
      <c r="A254" s="614"/>
      <c r="B254" s="614"/>
      <c r="C254" s="614"/>
      <c r="D254" s="614"/>
      <c r="E254" s="614"/>
      <c r="F254" s="614"/>
      <c r="G254" s="614"/>
      <c r="H254" s="614"/>
      <c r="I254" s="614"/>
      <c r="J254" s="614"/>
      <c r="K254" s="614"/>
      <c r="L254" s="614"/>
      <c r="M254" s="614"/>
      <c r="N254" s="614"/>
      <c r="O254" s="614"/>
      <c r="P254" s="614"/>
      <c r="Q254" s="614"/>
      <c r="R254" s="614"/>
      <c r="S254" s="614"/>
      <c r="T254" s="614"/>
      <c r="U254" s="614"/>
      <c r="V254" s="614"/>
      <c r="W254" s="614"/>
      <c r="X254" s="614"/>
      <c r="Y254" s="614"/>
      <c r="Z254" s="614"/>
      <c r="AA254" s="614"/>
      <c r="AB254" s="614"/>
      <c r="AC254" s="614"/>
      <c r="AD254" s="614"/>
      <c r="AE254" s="614"/>
      <c r="AF254" s="614"/>
      <c r="AG254" s="614"/>
      <c r="AH254" s="614"/>
    </row>
    <row r="255">
      <c r="A255" s="614"/>
      <c r="B255" s="614"/>
      <c r="C255" s="614"/>
      <c r="D255" s="614"/>
      <c r="E255" s="614"/>
      <c r="F255" s="614"/>
      <c r="G255" s="614"/>
      <c r="H255" s="614"/>
      <c r="I255" s="614"/>
      <c r="J255" s="614"/>
      <c r="K255" s="614"/>
      <c r="L255" s="614"/>
      <c r="M255" s="614"/>
      <c r="N255" s="614"/>
      <c r="O255" s="614"/>
      <c r="P255" s="614"/>
      <c r="Q255" s="614"/>
      <c r="R255" s="614"/>
      <c r="S255" s="614"/>
      <c r="T255" s="614"/>
      <c r="U255" s="614"/>
      <c r="V255" s="614"/>
      <c r="W255" s="614"/>
      <c r="X255" s="614"/>
      <c r="Y255" s="614"/>
      <c r="Z255" s="614"/>
      <c r="AA255" s="614"/>
      <c r="AB255" s="614"/>
      <c r="AC255" s="614"/>
      <c r="AD255" s="614"/>
      <c r="AE255" s="614"/>
      <c r="AF255" s="614"/>
      <c r="AG255" s="614"/>
      <c r="AH255" s="614"/>
    </row>
    <row r="256">
      <c r="A256" s="614"/>
      <c r="B256" s="614"/>
      <c r="C256" s="614"/>
      <c r="D256" s="614"/>
      <c r="E256" s="614"/>
      <c r="F256" s="614"/>
      <c r="G256" s="614"/>
      <c r="H256" s="614"/>
      <c r="I256" s="614"/>
      <c r="J256" s="614"/>
      <c r="K256" s="614"/>
      <c r="L256" s="614"/>
      <c r="M256" s="614"/>
      <c r="N256" s="614"/>
      <c r="O256" s="614"/>
      <c r="P256" s="614"/>
      <c r="Q256" s="614"/>
      <c r="R256" s="614"/>
      <c r="S256" s="614"/>
      <c r="T256" s="614"/>
      <c r="U256" s="614"/>
      <c r="V256" s="614"/>
      <c r="W256" s="614"/>
      <c r="X256" s="614"/>
      <c r="Y256" s="614"/>
      <c r="Z256" s="614"/>
      <c r="AA256" s="614"/>
      <c r="AB256" s="614"/>
      <c r="AC256" s="614"/>
      <c r="AD256" s="614"/>
      <c r="AE256" s="614"/>
      <c r="AF256" s="614"/>
      <c r="AG256" s="614"/>
      <c r="AH256" s="614"/>
    </row>
    <row r="257">
      <c r="A257" s="614"/>
      <c r="B257" s="614"/>
      <c r="C257" s="614"/>
      <c r="D257" s="614"/>
      <c r="E257" s="614"/>
      <c r="F257" s="614"/>
      <c r="G257" s="614"/>
      <c r="H257" s="614"/>
      <c r="I257" s="614"/>
      <c r="J257" s="614"/>
      <c r="K257" s="614"/>
      <c r="L257" s="614"/>
      <c r="M257" s="614"/>
      <c r="N257" s="614"/>
      <c r="O257" s="614"/>
      <c r="P257" s="614"/>
      <c r="Q257" s="614"/>
      <c r="R257" s="614"/>
      <c r="S257" s="614"/>
      <c r="T257" s="614"/>
      <c r="U257" s="614"/>
      <c r="V257" s="614"/>
      <c r="W257" s="614"/>
      <c r="X257" s="614"/>
      <c r="Y257" s="614"/>
      <c r="Z257" s="614"/>
      <c r="AA257" s="614"/>
      <c r="AB257" s="614"/>
      <c r="AC257" s="614"/>
      <c r="AD257" s="614"/>
      <c r="AE257" s="614"/>
      <c r="AF257" s="614"/>
      <c r="AG257" s="614"/>
      <c r="AH257" s="614"/>
    </row>
    <row r="258">
      <c r="A258" s="614"/>
      <c r="B258" s="614"/>
      <c r="C258" s="614"/>
      <c r="D258" s="614"/>
      <c r="E258" s="614"/>
      <c r="F258" s="614"/>
      <c r="G258" s="614"/>
      <c r="H258" s="614"/>
      <c r="I258" s="614"/>
      <c r="J258" s="614"/>
      <c r="K258" s="614"/>
      <c r="L258" s="614"/>
      <c r="M258" s="614"/>
      <c r="N258" s="614"/>
      <c r="O258" s="614"/>
      <c r="P258" s="614"/>
      <c r="Q258" s="614"/>
      <c r="R258" s="614"/>
      <c r="S258" s="614"/>
      <c r="T258" s="614"/>
      <c r="U258" s="614"/>
      <c r="V258" s="614"/>
      <c r="W258" s="614"/>
      <c r="X258" s="614"/>
      <c r="Y258" s="614"/>
      <c r="Z258" s="614"/>
      <c r="AA258" s="614"/>
      <c r="AB258" s="614"/>
      <c r="AC258" s="614"/>
      <c r="AD258" s="614"/>
      <c r="AE258" s="614"/>
      <c r="AF258" s="614"/>
      <c r="AG258" s="614"/>
      <c r="AH258" s="614"/>
    </row>
    <row r="259">
      <c r="A259" s="614"/>
      <c r="B259" s="614"/>
      <c r="C259" s="614"/>
      <c r="D259" s="614"/>
      <c r="E259" s="614"/>
      <c r="F259" s="614"/>
      <c r="G259" s="614"/>
      <c r="H259" s="614"/>
      <c r="I259" s="614"/>
      <c r="J259" s="614"/>
      <c r="K259" s="614"/>
      <c r="L259" s="614"/>
      <c r="M259" s="614"/>
      <c r="N259" s="614"/>
      <c r="O259" s="614"/>
      <c r="P259" s="614"/>
      <c r="Q259" s="614"/>
      <c r="R259" s="614"/>
      <c r="S259" s="614"/>
      <c r="T259" s="614"/>
      <c r="U259" s="614"/>
      <c r="V259" s="614"/>
      <c r="W259" s="614"/>
      <c r="X259" s="614"/>
      <c r="Y259" s="614"/>
      <c r="Z259" s="614"/>
      <c r="AA259" s="614"/>
      <c r="AB259" s="614"/>
      <c r="AC259" s="614"/>
      <c r="AD259" s="614"/>
      <c r="AE259" s="614"/>
      <c r="AF259" s="614"/>
      <c r="AG259" s="614"/>
      <c r="AH259" s="614"/>
    </row>
    <row r="260">
      <c r="A260" s="614"/>
      <c r="B260" s="614"/>
      <c r="C260" s="614"/>
      <c r="D260" s="614"/>
      <c r="E260" s="614"/>
      <c r="F260" s="614"/>
      <c r="G260" s="614"/>
      <c r="H260" s="614"/>
      <c r="I260" s="614"/>
      <c r="J260" s="614"/>
      <c r="K260" s="614"/>
      <c r="L260" s="614"/>
      <c r="M260" s="614"/>
      <c r="N260" s="614"/>
      <c r="O260" s="614"/>
      <c r="P260" s="614"/>
      <c r="Q260" s="614"/>
      <c r="R260" s="614"/>
      <c r="S260" s="614"/>
      <c r="T260" s="614"/>
      <c r="U260" s="614"/>
      <c r="V260" s="614"/>
      <c r="W260" s="614"/>
      <c r="X260" s="614"/>
      <c r="Y260" s="614"/>
      <c r="Z260" s="614"/>
      <c r="AA260" s="614"/>
      <c r="AB260" s="614"/>
      <c r="AC260" s="614"/>
      <c r="AD260" s="614"/>
      <c r="AE260" s="614"/>
      <c r="AF260" s="614"/>
      <c r="AG260" s="614"/>
      <c r="AH260" s="614"/>
    </row>
    <row r="261">
      <c r="A261" s="614"/>
      <c r="B261" s="614"/>
      <c r="C261" s="614"/>
      <c r="D261" s="614"/>
      <c r="E261" s="614"/>
      <c r="F261" s="614"/>
      <c r="G261" s="614"/>
      <c r="H261" s="614"/>
      <c r="I261" s="614"/>
      <c r="J261" s="614"/>
      <c r="K261" s="614"/>
      <c r="L261" s="614"/>
      <c r="M261" s="614"/>
      <c r="N261" s="614"/>
      <c r="O261" s="614"/>
      <c r="P261" s="614"/>
      <c r="Q261" s="614"/>
      <c r="R261" s="614"/>
      <c r="S261" s="614"/>
      <c r="T261" s="614"/>
      <c r="U261" s="614"/>
      <c r="V261" s="614"/>
      <c r="W261" s="614"/>
      <c r="X261" s="614"/>
      <c r="Y261" s="614"/>
      <c r="Z261" s="614"/>
      <c r="AA261" s="614"/>
      <c r="AB261" s="614"/>
      <c r="AC261" s="614"/>
      <c r="AD261" s="614"/>
      <c r="AE261" s="614"/>
      <c r="AF261" s="614"/>
      <c r="AG261" s="614"/>
      <c r="AH261" s="614"/>
    </row>
    <row r="262">
      <c r="A262" s="614"/>
      <c r="B262" s="614"/>
      <c r="C262" s="614"/>
      <c r="D262" s="614"/>
      <c r="E262" s="614"/>
      <c r="F262" s="614"/>
      <c r="G262" s="614"/>
      <c r="H262" s="614"/>
      <c r="I262" s="614"/>
      <c r="J262" s="614"/>
      <c r="K262" s="614"/>
      <c r="L262" s="614"/>
      <c r="M262" s="614"/>
      <c r="N262" s="614"/>
      <c r="O262" s="614"/>
      <c r="P262" s="614"/>
      <c r="Q262" s="614"/>
      <c r="R262" s="614"/>
      <c r="S262" s="614"/>
      <c r="T262" s="614"/>
      <c r="U262" s="614"/>
      <c r="V262" s="614"/>
      <c r="W262" s="614"/>
      <c r="X262" s="614"/>
      <c r="Y262" s="614"/>
      <c r="Z262" s="614"/>
      <c r="AA262" s="614"/>
      <c r="AB262" s="614"/>
      <c r="AC262" s="614"/>
      <c r="AD262" s="614"/>
      <c r="AE262" s="614"/>
      <c r="AF262" s="614"/>
      <c r="AG262" s="614"/>
      <c r="AH262" s="614"/>
    </row>
    <row r="263">
      <c r="A263" s="614"/>
      <c r="B263" s="614"/>
      <c r="C263" s="614"/>
      <c r="D263" s="614"/>
      <c r="E263" s="614"/>
      <c r="F263" s="614"/>
      <c r="G263" s="614"/>
      <c r="H263" s="614"/>
      <c r="I263" s="614"/>
      <c r="J263" s="614"/>
      <c r="K263" s="614"/>
      <c r="L263" s="614"/>
      <c r="M263" s="614"/>
      <c r="N263" s="614"/>
      <c r="O263" s="614"/>
      <c r="P263" s="614"/>
      <c r="Q263" s="614"/>
      <c r="R263" s="614"/>
      <c r="S263" s="614"/>
      <c r="T263" s="614"/>
      <c r="U263" s="614"/>
      <c r="V263" s="614"/>
      <c r="W263" s="614"/>
      <c r="X263" s="614"/>
      <c r="Y263" s="614"/>
      <c r="Z263" s="614"/>
      <c r="AA263" s="614"/>
      <c r="AB263" s="614"/>
      <c r="AC263" s="614"/>
      <c r="AD263" s="614"/>
      <c r="AE263" s="614"/>
      <c r="AF263" s="614"/>
      <c r="AG263" s="614"/>
      <c r="AH263" s="614"/>
    </row>
    <row r="264">
      <c r="A264" s="614"/>
      <c r="B264" s="614"/>
      <c r="C264" s="614"/>
      <c r="D264" s="614"/>
      <c r="E264" s="614"/>
      <c r="F264" s="614"/>
      <c r="G264" s="614"/>
      <c r="H264" s="614"/>
      <c r="I264" s="614"/>
      <c r="J264" s="614"/>
      <c r="K264" s="614"/>
      <c r="L264" s="614"/>
      <c r="M264" s="614"/>
      <c r="N264" s="614"/>
      <c r="O264" s="614"/>
      <c r="P264" s="614"/>
      <c r="Q264" s="614"/>
      <c r="R264" s="614"/>
      <c r="S264" s="614"/>
      <c r="T264" s="614"/>
      <c r="U264" s="614"/>
      <c r="V264" s="614"/>
      <c r="W264" s="614"/>
      <c r="X264" s="614"/>
      <c r="Y264" s="614"/>
      <c r="Z264" s="614"/>
      <c r="AA264" s="614"/>
      <c r="AB264" s="614"/>
      <c r="AC264" s="614"/>
      <c r="AD264" s="614"/>
      <c r="AE264" s="614"/>
      <c r="AF264" s="614"/>
      <c r="AG264" s="614"/>
      <c r="AH264" s="614"/>
    </row>
    <row r="265">
      <c r="A265" s="614"/>
      <c r="B265" s="614"/>
      <c r="C265" s="614"/>
      <c r="D265" s="614"/>
      <c r="E265" s="614"/>
      <c r="F265" s="614"/>
      <c r="G265" s="614"/>
      <c r="H265" s="614"/>
      <c r="I265" s="614"/>
      <c r="J265" s="614"/>
      <c r="K265" s="614"/>
      <c r="L265" s="614"/>
      <c r="M265" s="614"/>
      <c r="N265" s="614"/>
      <c r="O265" s="614"/>
      <c r="P265" s="614"/>
      <c r="Q265" s="614"/>
      <c r="R265" s="614"/>
      <c r="S265" s="614"/>
      <c r="T265" s="614"/>
      <c r="U265" s="614"/>
      <c r="V265" s="614"/>
      <c r="W265" s="614"/>
      <c r="X265" s="614"/>
      <c r="Y265" s="614"/>
      <c r="Z265" s="614"/>
      <c r="AA265" s="614"/>
      <c r="AB265" s="614"/>
      <c r="AC265" s="614"/>
      <c r="AD265" s="614"/>
      <c r="AE265" s="614"/>
      <c r="AF265" s="614"/>
      <c r="AG265" s="614"/>
      <c r="AH265" s="614"/>
    </row>
    <row r="266">
      <c r="A266" s="614"/>
      <c r="B266" s="614"/>
      <c r="C266" s="614"/>
      <c r="D266" s="614"/>
      <c r="E266" s="614"/>
      <c r="F266" s="614"/>
      <c r="G266" s="614"/>
      <c r="H266" s="614"/>
      <c r="I266" s="614"/>
      <c r="J266" s="614"/>
      <c r="K266" s="614"/>
      <c r="L266" s="614"/>
      <c r="M266" s="614"/>
      <c r="N266" s="614"/>
      <c r="O266" s="614"/>
      <c r="P266" s="614"/>
      <c r="Q266" s="614"/>
      <c r="R266" s="614"/>
      <c r="S266" s="614"/>
      <c r="T266" s="614"/>
      <c r="U266" s="614"/>
      <c r="V266" s="614"/>
      <c r="W266" s="614"/>
      <c r="X266" s="614"/>
      <c r="Y266" s="614"/>
      <c r="Z266" s="614"/>
      <c r="AA266" s="614"/>
      <c r="AB266" s="614"/>
      <c r="AC266" s="614"/>
      <c r="AD266" s="614"/>
      <c r="AE266" s="614"/>
      <c r="AF266" s="614"/>
      <c r="AG266" s="614"/>
      <c r="AH266" s="614"/>
    </row>
    <row r="267">
      <c r="A267" s="614"/>
      <c r="B267" s="614"/>
      <c r="C267" s="614"/>
      <c r="D267" s="614"/>
      <c r="E267" s="614"/>
      <c r="F267" s="614"/>
      <c r="G267" s="614"/>
      <c r="H267" s="614"/>
      <c r="I267" s="614"/>
      <c r="J267" s="614"/>
      <c r="K267" s="614"/>
      <c r="L267" s="614"/>
      <c r="M267" s="614"/>
      <c r="N267" s="614"/>
      <c r="O267" s="614"/>
      <c r="P267" s="614"/>
      <c r="Q267" s="614"/>
      <c r="R267" s="614"/>
      <c r="S267" s="614"/>
      <c r="T267" s="614"/>
      <c r="U267" s="614"/>
      <c r="V267" s="614"/>
      <c r="W267" s="614"/>
      <c r="X267" s="614"/>
      <c r="Y267" s="614"/>
      <c r="Z267" s="614"/>
      <c r="AA267" s="614"/>
      <c r="AB267" s="614"/>
      <c r="AC267" s="614"/>
      <c r="AD267" s="614"/>
      <c r="AE267" s="614"/>
      <c r="AF267" s="614"/>
      <c r="AG267" s="614"/>
      <c r="AH267" s="614"/>
    </row>
    <row r="268">
      <c r="A268" s="614"/>
      <c r="B268" s="614"/>
      <c r="C268" s="614"/>
      <c r="D268" s="614"/>
      <c r="E268" s="614"/>
      <c r="F268" s="614"/>
      <c r="G268" s="614"/>
      <c r="H268" s="614"/>
      <c r="I268" s="614"/>
      <c r="J268" s="614"/>
      <c r="K268" s="614"/>
      <c r="L268" s="614"/>
      <c r="M268" s="614"/>
      <c r="N268" s="614"/>
      <c r="O268" s="614"/>
      <c r="P268" s="614"/>
      <c r="Q268" s="614"/>
      <c r="R268" s="614"/>
      <c r="S268" s="614"/>
      <c r="T268" s="614"/>
      <c r="U268" s="614"/>
      <c r="V268" s="614"/>
      <c r="W268" s="614"/>
      <c r="X268" s="614"/>
      <c r="Y268" s="614"/>
      <c r="Z268" s="614"/>
      <c r="AA268" s="614"/>
      <c r="AB268" s="614"/>
      <c r="AC268" s="614"/>
      <c r="AD268" s="614"/>
      <c r="AE268" s="614"/>
      <c r="AF268" s="614"/>
      <c r="AG268" s="614"/>
      <c r="AH268" s="614"/>
    </row>
    <row r="269">
      <c r="A269" s="614"/>
      <c r="B269" s="614"/>
      <c r="C269" s="614"/>
      <c r="D269" s="614"/>
      <c r="E269" s="614"/>
      <c r="F269" s="614"/>
      <c r="G269" s="614"/>
      <c r="H269" s="614"/>
      <c r="I269" s="614"/>
      <c r="J269" s="614"/>
      <c r="K269" s="614"/>
      <c r="L269" s="614"/>
      <c r="M269" s="614"/>
      <c r="N269" s="614"/>
      <c r="O269" s="614"/>
      <c r="P269" s="614"/>
      <c r="Q269" s="614"/>
      <c r="R269" s="614"/>
      <c r="S269" s="614"/>
      <c r="T269" s="614"/>
      <c r="U269" s="614"/>
      <c r="V269" s="614"/>
      <c r="W269" s="614"/>
      <c r="X269" s="614"/>
      <c r="Y269" s="614"/>
      <c r="Z269" s="614"/>
      <c r="AA269" s="614"/>
      <c r="AB269" s="614"/>
      <c r="AC269" s="614"/>
      <c r="AD269" s="614"/>
      <c r="AE269" s="614"/>
      <c r="AF269" s="614"/>
      <c r="AG269" s="614"/>
      <c r="AH269" s="614"/>
    </row>
    <row r="270">
      <c r="A270" s="614"/>
      <c r="B270" s="614"/>
      <c r="C270" s="614"/>
      <c r="D270" s="614"/>
      <c r="E270" s="614"/>
      <c r="F270" s="614"/>
      <c r="G270" s="614"/>
      <c r="H270" s="614"/>
      <c r="I270" s="614"/>
      <c r="J270" s="614"/>
      <c r="K270" s="614"/>
      <c r="L270" s="614"/>
      <c r="M270" s="614"/>
      <c r="N270" s="614"/>
      <c r="O270" s="614"/>
      <c r="P270" s="614"/>
      <c r="Q270" s="614"/>
      <c r="R270" s="614"/>
      <c r="S270" s="614"/>
      <c r="T270" s="614"/>
      <c r="U270" s="614"/>
      <c r="V270" s="614"/>
      <c r="W270" s="614"/>
      <c r="X270" s="614"/>
      <c r="Y270" s="614"/>
      <c r="Z270" s="614"/>
      <c r="AA270" s="614"/>
      <c r="AB270" s="614"/>
      <c r="AC270" s="614"/>
      <c r="AD270" s="614"/>
      <c r="AE270" s="614"/>
      <c r="AF270" s="614"/>
      <c r="AG270" s="614"/>
      <c r="AH270" s="614"/>
    </row>
    <row r="271">
      <c r="A271" s="614"/>
      <c r="B271" s="614"/>
      <c r="C271" s="614"/>
      <c r="D271" s="614"/>
      <c r="E271" s="614"/>
      <c r="F271" s="614"/>
      <c r="G271" s="614"/>
      <c r="H271" s="614"/>
      <c r="I271" s="614"/>
      <c r="J271" s="614"/>
      <c r="K271" s="614"/>
      <c r="L271" s="614"/>
      <c r="M271" s="614"/>
      <c r="N271" s="614"/>
      <c r="O271" s="614"/>
      <c r="P271" s="614"/>
      <c r="Q271" s="614"/>
      <c r="R271" s="614"/>
      <c r="S271" s="614"/>
      <c r="T271" s="614"/>
      <c r="U271" s="614"/>
      <c r="V271" s="614"/>
      <c r="W271" s="614"/>
      <c r="X271" s="614"/>
      <c r="Y271" s="614"/>
      <c r="Z271" s="614"/>
      <c r="AA271" s="614"/>
      <c r="AB271" s="614"/>
      <c r="AC271" s="614"/>
      <c r="AD271" s="614"/>
      <c r="AE271" s="614"/>
      <c r="AF271" s="614"/>
      <c r="AG271" s="614"/>
      <c r="AH271" s="614"/>
    </row>
    <row r="272">
      <c r="A272" s="614"/>
      <c r="B272" s="614"/>
      <c r="C272" s="614"/>
      <c r="D272" s="614"/>
      <c r="E272" s="614"/>
      <c r="F272" s="614"/>
      <c r="G272" s="614"/>
      <c r="H272" s="614"/>
      <c r="I272" s="614"/>
      <c r="J272" s="614"/>
      <c r="K272" s="614"/>
      <c r="L272" s="614"/>
      <c r="M272" s="614"/>
      <c r="N272" s="614"/>
      <c r="O272" s="614"/>
      <c r="P272" s="614"/>
      <c r="Q272" s="614"/>
      <c r="R272" s="614"/>
      <c r="S272" s="614"/>
      <c r="T272" s="614"/>
      <c r="U272" s="614"/>
      <c r="V272" s="614"/>
      <c r="W272" s="614"/>
      <c r="X272" s="614"/>
      <c r="Y272" s="614"/>
      <c r="Z272" s="614"/>
      <c r="AA272" s="614"/>
      <c r="AB272" s="614"/>
      <c r="AC272" s="614"/>
      <c r="AD272" s="614"/>
      <c r="AE272" s="614"/>
      <c r="AF272" s="614"/>
      <c r="AG272" s="614"/>
      <c r="AH272" s="614"/>
    </row>
    <row r="273">
      <c r="A273" s="614"/>
      <c r="B273" s="614"/>
      <c r="C273" s="614"/>
      <c r="D273" s="614"/>
      <c r="E273" s="614"/>
      <c r="F273" s="614"/>
      <c r="G273" s="614"/>
      <c r="H273" s="614"/>
      <c r="I273" s="614"/>
      <c r="J273" s="614"/>
      <c r="K273" s="614"/>
      <c r="L273" s="614"/>
      <c r="M273" s="614"/>
      <c r="N273" s="614"/>
      <c r="O273" s="614"/>
      <c r="P273" s="614"/>
      <c r="Q273" s="614"/>
      <c r="R273" s="614"/>
      <c r="S273" s="614"/>
      <c r="T273" s="614"/>
      <c r="U273" s="614"/>
      <c r="V273" s="614"/>
      <c r="W273" s="614"/>
      <c r="X273" s="614"/>
      <c r="Y273" s="614"/>
      <c r="Z273" s="614"/>
      <c r="AA273" s="614"/>
      <c r="AB273" s="614"/>
      <c r="AC273" s="614"/>
      <c r="AD273" s="614"/>
      <c r="AE273" s="614"/>
      <c r="AF273" s="614"/>
      <c r="AG273" s="614"/>
      <c r="AH273" s="614"/>
    </row>
    <row r="274">
      <c r="A274" s="614"/>
      <c r="B274" s="614"/>
      <c r="C274" s="614"/>
      <c r="D274" s="614"/>
      <c r="E274" s="614"/>
      <c r="F274" s="614"/>
      <c r="G274" s="614"/>
      <c r="H274" s="614"/>
      <c r="I274" s="614"/>
      <c r="J274" s="614"/>
      <c r="K274" s="614"/>
      <c r="L274" s="614"/>
      <c r="M274" s="614"/>
      <c r="N274" s="614"/>
      <c r="O274" s="614"/>
      <c r="P274" s="614"/>
      <c r="Q274" s="614"/>
      <c r="R274" s="614"/>
      <c r="S274" s="614"/>
      <c r="T274" s="614"/>
      <c r="U274" s="614"/>
      <c r="V274" s="614"/>
      <c r="W274" s="614"/>
      <c r="X274" s="614"/>
      <c r="Y274" s="614"/>
      <c r="Z274" s="614"/>
      <c r="AA274" s="614"/>
      <c r="AB274" s="614"/>
      <c r="AC274" s="614"/>
      <c r="AD274" s="614"/>
      <c r="AE274" s="614"/>
      <c r="AF274" s="614"/>
      <c r="AG274" s="614"/>
      <c r="AH274" s="614"/>
    </row>
    <row r="275">
      <c r="A275" s="614"/>
      <c r="B275" s="614"/>
      <c r="C275" s="614"/>
      <c r="D275" s="614"/>
      <c r="E275" s="614"/>
      <c r="F275" s="614"/>
      <c r="G275" s="614"/>
      <c r="H275" s="614"/>
      <c r="I275" s="614"/>
      <c r="J275" s="614"/>
      <c r="K275" s="614"/>
      <c r="L275" s="614"/>
      <c r="M275" s="614"/>
      <c r="N275" s="614"/>
      <c r="O275" s="614"/>
      <c r="P275" s="614"/>
      <c r="Q275" s="614"/>
      <c r="R275" s="614"/>
      <c r="S275" s="614"/>
      <c r="T275" s="614"/>
      <c r="U275" s="614"/>
      <c r="V275" s="614"/>
      <c r="W275" s="614"/>
      <c r="X275" s="614"/>
      <c r="Y275" s="614"/>
      <c r="Z275" s="614"/>
      <c r="AA275" s="614"/>
      <c r="AB275" s="614"/>
      <c r="AC275" s="614"/>
      <c r="AD275" s="614"/>
      <c r="AE275" s="614"/>
      <c r="AF275" s="614"/>
      <c r="AG275" s="614"/>
      <c r="AH275" s="614"/>
    </row>
    <row r="276">
      <c r="A276" s="614"/>
      <c r="B276" s="614"/>
      <c r="C276" s="614"/>
      <c r="D276" s="614"/>
      <c r="E276" s="614"/>
      <c r="F276" s="614"/>
      <c r="G276" s="614"/>
      <c r="H276" s="614"/>
      <c r="I276" s="614"/>
      <c r="J276" s="614"/>
      <c r="K276" s="614"/>
      <c r="L276" s="614"/>
      <c r="M276" s="614"/>
      <c r="N276" s="614"/>
      <c r="O276" s="614"/>
      <c r="P276" s="614"/>
      <c r="Q276" s="614"/>
      <c r="R276" s="614"/>
      <c r="S276" s="614"/>
      <c r="T276" s="614"/>
      <c r="U276" s="614"/>
      <c r="V276" s="614"/>
      <c r="W276" s="614"/>
      <c r="X276" s="614"/>
      <c r="Y276" s="614"/>
      <c r="Z276" s="614"/>
      <c r="AA276" s="614"/>
      <c r="AB276" s="614"/>
      <c r="AC276" s="614"/>
      <c r="AD276" s="614"/>
      <c r="AE276" s="614"/>
      <c r="AF276" s="614"/>
      <c r="AG276" s="614"/>
      <c r="AH276" s="614"/>
    </row>
    <row r="277">
      <c r="A277" s="614"/>
      <c r="B277" s="614"/>
      <c r="C277" s="614"/>
      <c r="D277" s="614"/>
      <c r="E277" s="614"/>
      <c r="F277" s="614"/>
      <c r="G277" s="614"/>
      <c r="H277" s="614"/>
      <c r="I277" s="614"/>
      <c r="J277" s="614"/>
      <c r="K277" s="614"/>
      <c r="L277" s="614"/>
      <c r="M277" s="614"/>
      <c r="N277" s="614"/>
      <c r="O277" s="614"/>
      <c r="P277" s="614"/>
      <c r="Q277" s="614"/>
      <c r="R277" s="614"/>
      <c r="S277" s="614"/>
      <c r="T277" s="614"/>
      <c r="U277" s="614"/>
      <c r="V277" s="614"/>
      <c r="W277" s="614"/>
      <c r="X277" s="614"/>
      <c r="Y277" s="614"/>
      <c r="Z277" s="614"/>
      <c r="AA277" s="614"/>
      <c r="AB277" s="614"/>
      <c r="AC277" s="614"/>
      <c r="AD277" s="614"/>
      <c r="AE277" s="614"/>
      <c r="AF277" s="614"/>
      <c r="AG277" s="614"/>
      <c r="AH277" s="614"/>
    </row>
    <row r="278">
      <c r="A278" s="614"/>
      <c r="B278" s="614"/>
      <c r="C278" s="614"/>
      <c r="D278" s="614"/>
      <c r="E278" s="614"/>
      <c r="F278" s="614"/>
      <c r="G278" s="614"/>
      <c r="H278" s="614"/>
      <c r="I278" s="614"/>
      <c r="J278" s="614"/>
      <c r="K278" s="614"/>
      <c r="L278" s="614"/>
      <c r="M278" s="614"/>
      <c r="N278" s="614"/>
      <c r="O278" s="614"/>
      <c r="P278" s="614"/>
      <c r="Q278" s="614"/>
      <c r="R278" s="614"/>
      <c r="S278" s="614"/>
      <c r="T278" s="614"/>
      <c r="U278" s="614"/>
      <c r="V278" s="614"/>
      <c r="W278" s="614"/>
      <c r="X278" s="614"/>
      <c r="Y278" s="614"/>
      <c r="Z278" s="614"/>
      <c r="AA278" s="614"/>
      <c r="AB278" s="614"/>
      <c r="AC278" s="614"/>
      <c r="AD278" s="614"/>
      <c r="AE278" s="614"/>
      <c r="AF278" s="614"/>
      <c r="AG278" s="614"/>
      <c r="AH278" s="614"/>
    </row>
    <row r="279">
      <c r="A279" s="614"/>
      <c r="B279" s="614"/>
      <c r="C279" s="614"/>
      <c r="D279" s="614"/>
      <c r="E279" s="614"/>
      <c r="F279" s="614"/>
      <c r="G279" s="614"/>
      <c r="H279" s="614"/>
      <c r="I279" s="614"/>
      <c r="J279" s="614"/>
      <c r="K279" s="614"/>
      <c r="L279" s="614"/>
      <c r="M279" s="614"/>
      <c r="N279" s="614"/>
      <c r="O279" s="614"/>
      <c r="P279" s="614"/>
      <c r="Q279" s="614"/>
      <c r="R279" s="614"/>
      <c r="S279" s="614"/>
      <c r="T279" s="614"/>
      <c r="U279" s="614"/>
      <c r="V279" s="614"/>
      <c r="W279" s="614"/>
      <c r="X279" s="614"/>
      <c r="Y279" s="614"/>
      <c r="Z279" s="614"/>
      <c r="AA279" s="614"/>
      <c r="AB279" s="614"/>
      <c r="AC279" s="614"/>
      <c r="AD279" s="614"/>
      <c r="AE279" s="614"/>
      <c r="AF279" s="614"/>
      <c r="AG279" s="614"/>
      <c r="AH279" s="614"/>
    </row>
    <row r="280">
      <c r="A280" s="614"/>
      <c r="B280" s="614"/>
      <c r="C280" s="614"/>
      <c r="D280" s="614"/>
      <c r="E280" s="614"/>
      <c r="F280" s="614"/>
      <c r="G280" s="614"/>
      <c r="H280" s="614"/>
      <c r="I280" s="614"/>
      <c r="J280" s="614"/>
      <c r="K280" s="614"/>
      <c r="L280" s="614"/>
      <c r="M280" s="614"/>
      <c r="N280" s="614"/>
      <c r="O280" s="614"/>
      <c r="P280" s="614"/>
      <c r="Q280" s="614"/>
      <c r="R280" s="614"/>
      <c r="S280" s="614"/>
      <c r="T280" s="614"/>
      <c r="U280" s="614"/>
      <c r="V280" s="614"/>
      <c r="W280" s="614"/>
      <c r="X280" s="614"/>
      <c r="Y280" s="614"/>
      <c r="Z280" s="614"/>
      <c r="AA280" s="614"/>
      <c r="AB280" s="614"/>
      <c r="AC280" s="614"/>
      <c r="AD280" s="614"/>
      <c r="AE280" s="614"/>
      <c r="AF280" s="614"/>
      <c r="AG280" s="614"/>
      <c r="AH280" s="614"/>
    </row>
    <row r="281">
      <c r="A281" s="614"/>
      <c r="B281" s="614"/>
      <c r="C281" s="614"/>
      <c r="D281" s="614"/>
      <c r="E281" s="614"/>
      <c r="F281" s="614"/>
      <c r="G281" s="614"/>
      <c r="H281" s="614"/>
      <c r="I281" s="614"/>
      <c r="J281" s="614"/>
      <c r="K281" s="614"/>
      <c r="L281" s="614"/>
      <c r="M281" s="614"/>
      <c r="N281" s="614"/>
      <c r="O281" s="614"/>
      <c r="P281" s="614"/>
      <c r="Q281" s="614"/>
      <c r="R281" s="614"/>
      <c r="S281" s="614"/>
      <c r="T281" s="614"/>
      <c r="U281" s="614"/>
      <c r="V281" s="614"/>
      <c r="W281" s="614"/>
      <c r="X281" s="614"/>
      <c r="Y281" s="614"/>
      <c r="Z281" s="614"/>
      <c r="AA281" s="614"/>
      <c r="AB281" s="614"/>
      <c r="AC281" s="614"/>
      <c r="AD281" s="614"/>
      <c r="AE281" s="614"/>
      <c r="AF281" s="614"/>
      <c r="AG281" s="614"/>
      <c r="AH281" s="614"/>
    </row>
    <row r="282">
      <c r="A282" s="614"/>
      <c r="B282" s="614"/>
      <c r="C282" s="614"/>
      <c r="D282" s="614"/>
      <c r="E282" s="614"/>
      <c r="F282" s="614"/>
      <c r="G282" s="614"/>
      <c r="H282" s="614"/>
      <c r="I282" s="614"/>
      <c r="J282" s="614"/>
      <c r="K282" s="614"/>
      <c r="L282" s="614"/>
      <c r="M282" s="614"/>
      <c r="N282" s="614"/>
      <c r="O282" s="614"/>
      <c r="P282" s="614"/>
      <c r="Q282" s="614"/>
      <c r="R282" s="614"/>
      <c r="S282" s="614"/>
      <c r="T282" s="614"/>
      <c r="U282" s="614"/>
      <c r="V282" s="614"/>
      <c r="W282" s="614"/>
      <c r="X282" s="614"/>
      <c r="Y282" s="614"/>
      <c r="Z282" s="614"/>
      <c r="AA282" s="614"/>
      <c r="AB282" s="614"/>
      <c r="AC282" s="614"/>
      <c r="AD282" s="614"/>
      <c r="AE282" s="614"/>
      <c r="AF282" s="614"/>
      <c r="AG282" s="614"/>
      <c r="AH282" s="614"/>
    </row>
    <row r="283">
      <c r="A283" s="614"/>
      <c r="B283" s="614"/>
      <c r="C283" s="614"/>
      <c r="D283" s="614"/>
      <c r="E283" s="614"/>
      <c r="F283" s="614"/>
      <c r="G283" s="614"/>
      <c r="H283" s="614"/>
      <c r="I283" s="614"/>
      <c r="J283" s="614"/>
      <c r="K283" s="614"/>
      <c r="L283" s="614"/>
      <c r="M283" s="614"/>
      <c r="N283" s="614"/>
      <c r="O283" s="614"/>
      <c r="P283" s="614"/>
      <c r="Q283" s="614"/>
      <c r="R283" s="614"/>
      <c r="S283" s="614"/>
      <c r="T283" s="614"/>
      <c r="U283" s="614"/>
      <c r="V283" s="614"/>
      <c r="W283" s="614"/>
      <c r="X283" s="614"/>
      <c r="Y283" s="614"/>
      <c r="Z283" s="614"/>
      <c r="AA283" s="614"/>
      <c r="AB283" s="614"/>
      <c r="AC283" s="614"/>
      <c r="AD283" s="614"/>
      <c r="AE283" s="614"/>
      <c r="AF283" s="614"/>
      <c r="AG283" s="614"/>
      <c r="AH283" s="614"/>
    </row>
    <row r="284">
      <c r="A284" s="614"/>
      <c r="B284" s="614"/>
      <c r="C284" s="614"/>
      <c r="D284" s="614"/>
      <c r="E284" s="614"/>
      <c r="F284" s="614"/>
      <c r="G284" s="614"/>
      <c r="H284" s="614"/>
      <c r="I284" s="614"/>
      <c r="J284" s="614"/>
      <c r="K284" s="614"/>
      <c r="L284" s="614"/>
      <c r="M284" s="614"/>
      <c r="N284" s="614"/>
      <c r="O284" s="614"/>
      <c r="P284" s="614"/>
      <c r="Q284" s="614"/>
      <c r="R284" s="614"/>
      <c r="S284" s="614"/>
      <c r="T284" s="614"/>
      <c r="U284" s="614"/>
      <c r="V284" s="614"/>
      <c r="W284" s="614"/>
      <c r="X284" s="614"/>
      <c r="Y284" s="614"/>
      <c r="Z284" s="614"/>
      <c r="AA284" s="614"/>
      <c r="AB284" s="614"/>
      <c r="AC284" s="614"/>
      <c r="AD284" s="614"/>
      <c r="AE284" s="614"/>
      <c r="AF284" s="614"/>
      <c r="AG284" s="614"/>
      <c r="AH284" s="614"/>
    </row>
    <row r="285">
      <c r="A285" s="614"/>
      <c r="B285" s="614"/>
      <c r="C285" s="614"/>
      <c r="D285" s="614"/>
      <c r="E285" s="614"/>
      <c r="F285" s="614"/>
      <c r="G285" s="614"/>
      <c r="H285" s="614"/>
      <c r="I285" s="614"/>
      <c r="J285" s="614"/>
      <c r="K285" s="614"/>
      <c r="L285" s="614"/>
      <c r="M285" s="614"/>
      <c r="N285" s="614"/>
      <c r="O285" s="614"/>
      <c r="P285" s="614"/>
      <c r="Q285" s="614"/>
      <c r="R285" s="614"/>
      <c r="S285" s="614"/>
      <c r="T285" s="614"/>
      <c r="U285" s="614"/>
      <c r="V285" s="614"/>
      <c r="W285" s="614"/>
      <c r="X285" s="614"/>
      <c r="Y285" s="614"/>
      <c r="Z285" s="614"/>
      <c r="AA285" s="614"/>
      <c r="AB285" s="614"/>
      <c r="AC285" s="614"/>
      <c r="AD285" s="614"/>
      <c r="AE285" s="614"/>
      <c r="AF285" s="614"/>
      <c r="AG285" s="614"/>
      <c r="AH285" s="614"/>
    </row>
    <row r="286">
      <c r="A286" s="614"/>
      <c r="B286" s="614"/>
      <c r="C286" s="614"/>
      <c r="D286" s="614"/>
      <c r="E286" s="614"/>
      <c r="F286" s="614"/>
      <c r="G286" s="614"/>
      <c r="H286" s="614"/>
      <c r="I286" s="614"/>
      <c r="J286" s="614"/>
      <c r="K286" s="614"/>
      <c r="L286" s="614"/>
      <c r="M286" s="614"/>
      <c r="N286" s="614"/>
      <c r="O286" s="614"/>
      <c r="P286" s="614"/>
      <c r="Q286" s="614"/>
      <c r="R286" s="614"/>
      <c r="S286" s="614"/>
      <c r="T286" s="614"/>
      <c r="U286" s="614"/>
      <c r="V286" s="614"/>
      <c r="W286" s="614"/>
      <c r="X286" s="614"/>
      <c r="Y286" s="614"/>
      <c r="Z286" s="614"/>
      <c r="AA286" s="614"/>
      <c r="AB286" s="614"/>
      <c r="AC286" s="614"/>
      <c r="AD286" s="614"/>
      <c r="AE286" s="614"/>
      <c r="AF286" s="614"/>
      <c r="AG286" s="614"/>
      <c r="AH286" s="614"/>
    </row>
    <row r="287">
      <c r="A287" s="614"/>
      <c r="B287" s="614"/>
      <c r="C287" s="614"/>
      <c r="D287" s="614"/>
      <c r="E287" s="614"/>
      <c r="F287" s="614"/>
      <c r="G287" s="614"/>
      <c r="H287" s="614"/>
      <c r="I287" s="614"/>
      <c r="J287" s="614"/>
      <c r="K287" s="614"/>
      <c r="L287" s="614"/>
      <c r="M287" s="614"/>
      <c r="N287" s="614"/>
      <c r="O287" s="614"/>
      <c r="P287" s="614"/>
      <c r="Q287" s="614"/>
      <c r="R287" s="614"/>
      <c r="S287" s="614"/>
      <c r="T287" s="614"/>
      <c r="U287" s="614"/>
      <c r="V287" s="614"/>
      <c r="W287" s="614"/>
      <c r="X287" s="614"/>
      <c r="Y287" s="614"/>
      <c r="Z287" s="614"/>
      <c r="AA287" s="614"/>
      <c r="AB287" s="614"/>
      <c r="AC287" s="614"/>
      <c r="AD287" s="614"/>
      <c r="AE287" s="614"/>
      <c r="AF287" s="614"/>
      <c r="AG287" s="614"/>
      <c r="AH287" s="614"/>
    </row>
    <row r="288">
      <c r="A288" s="614"/>
      <c r="B288" s="614"/>
      <c r="C288" s="614"/>
      <c r="D288" s="614"/>
      <c r="E288" s="614"/>
      <c r="F288" s="614"/>
      <c r="G288" s="614"/>
      <c r="H288" s="614"/>
      <c r="I288" s="614"/>
      <c r="J288" s="614"/>
      <c r="K288" s="614"/>
      <c r="L288" s="614"/>
      <c r="M288" s="614"/>
      <c r="N288" s="614"/>
      <c r="O288" s="614"/>
      <c r="P288" s="614"/>
      <c r="Q288" s="614"/>
      <c r="R288" s="614"/>
      <c r="S288" s="614"/>
      <c r="T288" s="614"/>
      <c r="U288" s="614"/>
      <c r="V288" s="614"/>
      <c r="W288" s="614"/>
      <c r="X288" s="614"/>
      <c r="Y288" s="614"/>
      <c r="Z288" s="614"/>
      <c r="AA288" s="614"/>
      <c r="AB288" s="614"/>
      <c r="AC288" s="614"/>
      <c r="AD288" s="614"/>
      <c r="AE288" s="614"/>
      <c r="AF288" s="614"/>
      <c r="AG288" s="614"/>
      <c r="AH288" s="614"/>
    </row>
    <row r="289">
      <c r="A289" s="614"/>
      <c r="B289" s="614"/>
      <c r="C289" s="614"/>
      <c r="D289" s="614"/>
      <c r="E289" s="614"/>
      <c r="F289" s="614"/>
      <c r="G289" s="614"/>
      <c r="H289" s="614"/>
      <c r="I289" s="614"/>
      <c r="J289" s="614"/>
      <c r="K289" s="614"/>
      <c r="L289" s="614"/>
      <c r="M289" s="614"/>
      <c r="N289" s="614"/>
      <c r="O289" s="614"/>
      <c r="P289" s="614"/>
      <c r="Q289" s="614"/>
      <c r="R289" s="614"/>
      <c r="S289" s="614"/>
      <c r="T289" s="614"/>
      <c r="U289" s="614"/>
      <c r="V289" s="614"/>
      <c r="W289" s="614"/>
      <c r="X289" s="614"/>
      <c r="Y289" s="614"/>
      <c r="Z289" s="614"/>
      <c r="AA289" s="614"/>
      <c r="AB289" s="614"/>
      <c r="AC289" s="614"/>
      <c r="AD289" s="614"/>
      <c r="AE289" s="614"/>
      <c r="AF289" s="614"/>
      <c r="AG289" s="614"/>
      <c r="AH289" s="614"/>
    </row>
    <row r="290">
      <c r="A290" s="614"/>
      <c r="B290" s="614"/>
      <c r="C290" s="614"/>
      <c r="D290" s="614"/>
      <c r="E290" s="614"/>
      <c r="F290" s="614"/>
      <c r="G290" s="614"/>
      <c r="H290" s="614"/>
      <c r="I290" s="614"/>
      <c r="J290" s="614"/>
      <c r="K290" s="614"/>
      <c r="L290" s="614"/>
      <c r="M290" s="614"/>
      <c r="N290" s="614"/>
      <c r="O290" s="614"/>
      <c r="P290" s="614"/>
      <c r="Q290" s="614"/>
      <c r="R290" s="614"/>
      <c r="S290" s="614"/>
      <c r="T290" s="614"/>
      <c r="U290" s="614"/>
      <c r="V290" s="614"/>
      <c r="W290" s="614"/>
      <c r="X290" s="614"/>
      <c r="Y290" s="614"/>
      <c r="Z290" s="614"/>
      <c r="AA290" s="614"/>
      <c r="AB290" s="614"/>
      <c r="AC290" s="614"/>
      <c r="AD290" s="614"/>
      <c r="AE290" s="614"/>
      <c r="AF290" s="614"/>
      <c r="AG290" s="614"/>
      <c r="AH290" s="614"/>
    </row>
    <row r="291">
      <c r="A291" s="614"/>
      <c r="B291" s="614"/>
      <c r="C291" s="614"/>
      <c r="D291" s="614"/>
      <c r="E291" s="614"/>
      <c r="F291" s="614"/>
      <c r="G291" s="614"/>
      <c r="H291" s="614"/>
      <c r="I291" s="614"/>
      <c r="J291" s="614"/>
      <c r="K291" s="614"/>
      <c r="L291" s="614"/>
      <c r="M291" s="614"/>
      <c r="N291" s="614"/>
      <c r="O291" s="614"/>
      <c r="P291" s="614"/>
      <c r="Q291" s="614"/>
      <c r="R291" s="614"/>
      <c r="S291" s="614"/>
      <c r="T291" s="614"/>
      <c r="U291" s="614"/>
      <c r="V291" s="614"/>
      <c r="W291" s="614"/>
      <c r="X291" s="614"/>
      <c r="Y291" s="614"/>
      <c r="Z291" s="614"/>
      <c r="AA291" s="614"/>
      <c r="AB291" s="614"/>
      <c r="AC291" s="614"/>
      <c r="AD291" s="614"/>
      <c r="AE291" s="614"/>
      <c r="AF291" s="614"/>
      <c r="AG291" s="614"/>
      <c r="AH291" s="614"/>
    </row>
    <row r="292">
      <c r="A292" s="614"/>
      <c r="B292" s="614"/>
      <c r="C292" s="614"/>
      <c r="D292" s="614"/>
      <c r="E292" s="614"/>
      <c r="F292" s="614"/>
      <c r="G292" s="614"/>
      <c r="H292" s="614"/>
      <c r="I292" s="614"/>
      <c r="J292" s="614"/>
      <c r="K292" s="614"/>
      <c r="L292" s="614"/>
      <c r="M292" s="614"/>
      <c r="N292" s="614"/>
      <c r="O292" s="614"/>
      <c r="P292" s="614"/>
      <c r="Q292" s="614"/>
      <c r="R292" s="614"/>
      <c r="S292" s="614"/>
      <c r="T292" s="614"/>
      <c r="U292" s="614"/>
      <c r="V292" s="614"/>
      <c r="W292" s="614"/>
      <c r="X292" s="614"/>
      <c r="Y292" s="614"/>
      <c r="Z292" s="614"/>
      <c r="AA292" s="614"/>
      <c r="AB292" s="614"/>
      <c r="AC292" s="614"/>
      <c r="AD292" s="614"/>
      <c r="AE292" s="614"/>
      <c r="AF292" s="614"/>
      <c r="AG292" s="614"/>
      <c r="AH292" s="614"/>
    </row>
    <row r="293">
      <c r="A293" s="614"/>
      <c r="B293" s="614"/>
      <c r="C293" s="614"/>
      <c r="D293" s="614"/>
      <c r="E293" s="614"/>
      <c r="F293" s="614"/>
      <c r="G293" s="614"/>
      <c r="H293" s="614"/>
      <c r="I293" s="614"/>
      <c r="J293" s="614"/>
      <c r="K293" s="614"/>
      <c r="L293" s="614"/>
      <c r="M293" s="614"/>
      <c r="N293" s="614"/>
      <c r="O293" s="614"/>
      <c r="P293" s="614"/>
      <c r="Q293" s="614"/>
      <c r="R293" s="614"/>
      <c r="S293" s="614"/>
      <c r="T293" s="614"/>
      <c r="U293" s="614"/>
      <c r="V293" s="614"/>
      <c r="W293" s="614"/>
      <c r="X293" s="614"/>
      <c r="Y293" s="614"/>
      <c r="Z293" s="614"/>
      <c r="AA293" s="614"/>
      <c r="AB293" s="614"/>
      <c r="AC293" s="614"/>
      <c r="AD293" s="614"/>
      <c r="AE293" s="614"/>
      <c r="AF293" s="614"/>
      <c r="AG293" s="614"/>
      <c r="AH293" s="614"/>
    </row>
    <row r="294">
      <c r="A294" s="614"/>
      <c r="B294" s="614"/>
      <c r="C294" s="614"/>
      <c r="D294" s="614"/>
      <c r="E294" s="614"/>
      <c r="F294" s="614"/>
      <c r="G294" s="614"/>
      <c r="H294" s="614"/>
      <c r="I294" s="614"/>
      <c r="J294" s="614"/>
      <c r="K294" s="614"/>
      <c r="L294" s="614"/>
      <c r="M294" s="614"/>
      <c r="N294" s="614"/>
      <c r="O294" s="614"/>
      <c r="P294" s="614"/>
      <c r="Q294" s="614"/>
      <c r="R294" s="614"/>
      <c r="S294" s="614"/>
      <c r="T294" s="614"/>
      <c r="U294" s="614"/>
      <c r="V294" s="614"/>
      <c r="W294" s="614"/>
      <c r="X294" s="614"/>
      <c r="Y294" s="614"/>
      <c r="Z294" s="614"/>
      <c r="AA294" s="614"/>
      <c r="AB294" s="614"/>
      <c r="AC294" s="614"/>
      <c r="AD294" s="614"/>
      <c r="AE294" s="614"/>
      <c r="AF294" s="614"/>
      <c r="AG294" s="614"/>
      <c r="AH294" s="614"/>
    </row>
    <row r="295">
      <c r="A295" s="614"/>
      <c r="B295" s="614"/>
      <c r="C295" s="614"/>
      <c r="D295" s="614"/>
      <c r="E295" s="614"/>
      <c r="F295" s="614"/>
      <c r="G295" s="614"/>
      <c r="H295" s="614"/>
      <c r="I295" s="614"/>
      <c r="J295" s="614"/>
      <c r="K295" s="614"/>
      <c r="L295" s="614"/>
      <c r="M295" s="614"/>
      <c r="N295" s="614"/>
      <c r="O295" s="614"/>
      <c r="P295" s="614"/>
      <c r="Q295" s="614"/>
      <c r="R295" s="614"/>
      <c r="S295" s="614"/>
      <c r="T295" s="614"/>
      <c r="U295" s="614"/>
      <c r="V295" s="614"/>
      <c r="W295" s="614"/>
      <c r="X295" s="614"/>
      <c r="Y295" s="614"/>
      <c r="Z295" s="614"/>
      <c r="AA295" s="614"/>
      <c r="AB295" s="614"/>
      <c r="AC295" s="614"/>
      <c r="AD295" s="614"/>
      <c r="AE295" s="614"/>
      <c r="AF295" s="614"/>
      <c r="AG295" s="614"/>
      <c r="AH295" s="614"/>
    </row>
    <row r="296">
      <c r="A296" s="614"/>
      <c r="B296" s="614"/>
      <c r="C296" s="614"/>
      <c r="D296" s="614"/>
      <c r="E296" s="614"/>
      <c r="F296" s="614"/>
      <c r="G296" s="614"/>
      <c r="H296" s="614"/>
      <c r="I296" s="614"/>
      <c r="J296" s="614"/>
      <c r="K296" s="614"/>
      <c r="L296" s="614"/>
      <c r="M296" s="614"/>
      <c r="N296" s="614"/>
      <c r="O296" s="614"/>
      <c r="P296" s="614"/>
      <c r="Q296" s="614"/>
      <c r="R296" s="614"/>
      <c r="S296" s="614"/>
      <c r="T296" s="614"/>
      <c r="U296" s="614"/>
      <c r="V296" s="614"/>
      <c r="W296" s="614"/>
      <c r="X296" s="614"/>
      <c r="Y296" s="614"/>
      <c r="Z296" s="614"/>
      <c r="AA296" s="614"/>
      <c r="AB296" s="614"/>
      <c r="AC296" s="614"/>
      <c r="AD296" s="614"/>
      <c r="AE296" s="614"/>
      <c r="AF296" s="614"/>
      <c r="AG296" s="614"/>
      <c r="AH296" s="614"/>
    </row>
    <row r="297">
      <c r="A297" s="614"/>
      <c r="B297" s="614"/>
      <c r="C297" s="614"/>
      <c r="D297" s="614"/>
      <c r="E297" s="614"/>
      <c r="F297" s="614"/>
      <c r="G297" s="614"/>
      <c r="H297" s="614"/>
      <c r="I297" s="614"/>
      <c r="J297" s="614"/>
      <c r="K297" s="614"/>
      <c r="L297" s="614"/>
      <c r="M297" s="614"/>
      <c r="N297" s="614"/>
      <c r="O297" s="614"/>
      <c r="P297" s="614"/>
      <c r="Q297" s="614"/>
      <c r="R297" s="614"/>
      <c r="S297" s="614"/>
      <c r="T297" s="614"/>
      <c r="U297" s="614"/>
      <c r="V297" s="614"/>
      <c r="W297" s="614"/>
      <c r="X297" s="614"/>
      <c r="Y297" s="614"/>
      <c r="Z297" s="614"/>
      <c r="AA297" s="614"/>
      <c r="AB297" s="614"/>
      <c r="AC297" s="614"/>
      <c r="AD297" s="614"/>
      <c r="AE297" s="614"/>
      <c r="AF297" s="614"/>
      <c r="AG297" s="614"/>
      <c r="AH297" s="614"/>
    </row>
    <row r="298">
      <c r="A298" s="614"/>
      <c r="B298" s="614"/>
      <c r="C298" s="614"/>
      <c r="D298" s="614"/>
      <c r="E298" s="614"/>
      <c r="F298" s="614"/>
      <c r="G298" s="614"/>
      <c r="H298" s="614"/>
      <c r="I298" s="614"/>
      <c r="J298" s="614"/>
      <c r="K298" s="614"/>
      <c r="L298" s="614"/>
      <c r="M298" s="614"/>
      <c r="N298" s="614"/>
      <c r="O298" s="614"/>
      <c r="P298" s="614"/>
      <c r="Q298" s="614"/>
      <c r="R298" s="614"/>
      <c r="S298" s="614"/>
      <c r="T298" s="614"/>
      <c r="U298" s="614"/>
      <c r="V298" s="614"/>
      <c r="W298" s="614"/>
      <c r="X298" s="614"/>
      <c r="Y298" s="614"/>
      <c r="Z298" s="614"/>
      <c r="AA298" s="614"/>
      <c r="AB298" s="614"/>
      <c r="AC298" s="614"/>
      <c r="AD298" s="614"/>
      <c r="AE298" s="614"/>
      <c r="AF298" s="614"/>
      <c r="AG298" s="614"/>
      <c r="AH298" s="614"/>
    </row>
    <row r="299">
      <c r="A299" s="614"/>
      <c r="B299" s="614"/>
      <c r="C299" s="614"/>
      <c r="D299" s="614"/>
      <c r="E299" s="614"/>
      <c r="F299" s="614"/>
      <c r="G299" s="614"/>
      <c r="H299" s="614"/>
      <c r="I299" s="614"/>
      <c r="J299" s="614"/>
      <c r="K299" s="614"/>
      <c r="L299" s="614"/>
      <c r="M299" s="614"/>
      <c r="N299" s="614"/>
      <c r="O299" s="614"/>
      <c r="P299" s="614"/>
      <c r="Q299" s="614"/>
      <c r="R299" s="614"/>
      <c r="S299" s="614"/>
      <c r="T299" s="614"/>
      <c r="U299" s="614"/>
      <c r="V299" s="614"/>
      <c r="W299" s="614"/>
      <c r="X299" s="614"/>
      <c r="Y299" s="614"/>
      <c r="Z299" s="614"/>
      <c r="AA299" s="614"/>
      <c r="AB299" s="614"/>
      <c r="AC299" s="614"/>
      <c r="AD299" s="614"/>
      <c r="AE299" s="614"/>
      <c r="AF299" s="614"/>
      <c r="AG299" s="614"/>
      <c r="AH299" s="614"/>
    </row>
    <row r="300">
      <c r="A300" s="614"/>
      <c r="B300" s="614"/>
      <c r="C300" s="614"/>
      <c r="D300" s="614"/>
      <c r="E300" s="614"/>
      <c r="F300" s="614"/>
      <c r="G300" s="614"/>
      <c r="H300" s="614"/>
      <c r="I300" s="614"/>
      <c r="J300" s="614"/>
      <c r="K300" s="614"/>
      <c r="L300" s="614"/>
      <c r="M300" s="614"/>
      <c r="N300" s="614"/>
      <c r="O300" s="614"/>
      <c r="P300" s="614"/>
      <c r="Q300" s="614"/>
      <c r="R300" s="614"/>
      <c r="S300" s="614"/>
      <c r="T300" s="614"/>
      <c r="U300" s="614"/>
      <c r="V300" s="614"/>
      <c r="W300" s="614"/>
      <c r="X300" s="614"/>
      <c r="Y300" s="614"/>
      <c r="Z300" s="614"/>
      <c r="AA300" s="614"/>
      <c r="AB300" s="614"/>
      <c r="AC300" s="614"/>
      <c r="AD300" s="614"/>
      <c r="AE300" s="614"/>
      <c r="AF300" s="614"/>
      <c r="AG300" s="614"/>
      <c r="AH300" s="614"/>
    </row>
    <row r="301">
      <c r="A301" s="614"/>
      <c r="B301" s="614"/>
      <c r="C301" s="614"/>
      <c r="D301" s="614"/>
      <c r="E301" s="614"/>
      <c r="F301" s="614"/>
      <c r="G301" s="614"/>
      <c r="H301" s="614"/>
      <c r="I301" s="614"/>
      <c r="J301" s="614"/>
      <c r="K301" s="614"/>
      <c r="L301" s="614"/>
      <c r="M301" s="614"/>
      <c r="N301" s="614"/>
      <c r="O301" s="614"/>
      <c r="P301" s="614"/>
      <c r="Q301" s="614"/>
      <c r="R301" s="614"/>
      <c r="S301" s="614"/>
      <c r="T301" s="614"/>
      <c r="U301" s="614"/>
      <c r="V301" s="614"/>
      <c r="W301" s="614"/>
      <c r="X301" s="614"/>
      <c r="Y301" s="614"/>
      <c r="Z301" s="614"/>
      <c r="AA301" s="614"/>
      <c r="AB301" s="614"/>
      <c r="AC301" s="614"/>
      <c r="AD301" s="614"/>
      <c r="AE301" s="614"/>
      <c r="AF301" s="614"/>
      <c r="AG301" s="614"/>
      <c r="AH301" s="614"/>
    </row>
    <row r="302">
      <c r="A302" s="614"/>
      <c r="B302" s="614"/>
      <c r="C302" s="614"/>
      <c r="D302" s="614"/>
      <c r="E302" s="614"/>
      <c r="F302" s="614"/>
      <c r="G302" s="614"/>
      <c r="H302" s="614"/>
      <c r="I302" s="614"/>
      <c r="J302" s="614"/>
      <c r="K302" s="614"/>
      <c r="L302" s="614"/>
      <c r="M302" s="614"/>
      <c r="N302" s="614"/>
      <c r="O302" s="614"/>
      <c r="P302" s="614"/>
      <c r="Q302" s="614"/>
      <c r="R302" s="614"/>
      <c r="S302" s="614"/>
      <c r="T302" s="614"/>
      <c r="U302" s="614"/>
      <c r="V302" s="614"/>
      <c r="W302" s="614"/>
      <c r="X302" s="614"/>
      <c r="Y302" s="614"/>
      <c r="Z302" s="614"/>
      <c r="AA302" s="614"/>
      <c r="AB302" s="614"/>
      <c r="AC302" s="614"/>
      <c r="AD302" s="614"/>
      <c r="AE302" s="614"/>
      <c r="AF302" s="614"/>
      <c r="AG302" s="614"/>
      <c r="AH302" s="614"/>
    </row>
    <row r="303">
      <c r="A303" s="614"/>
      <c r="B303" s="614"/>
      <c r="C303" s="614"/>
      <c r="D303" s="614"/>
      <c r="E303" s="614"/>
      <c r="F303" s="614"/>
      <c r="G303" s="614"/>
      <c r="H303" s="614"/>
      <c r="I303" s="614"/>
      <c r="J303" s="614"/>
      <c r="K303" s="614"/>
      <c r="L303" s="614"/>
      <c r="M303" s="614"/>
      <c r="N303" s="614"/>
      <c r="O303" s="614"/>
      <c r="P303" s="614"/>
      <c r="Q303" s="614"/>
      <c r="R303" s="614"/>
      <c r="S303" s="614"/>
      <c r="T303" s="614"/>
      <c r="U303" s="614"/>
      <c r="V303" s="614"/>
      <c r="W303" s="614"/>
      <c r="X303" s="614"/>
      <c r="Y303" s="614"/>
      <c r="Z303" s="614"/>
      <c r="AA303" s="614"/>
      <c r="AB303" s="614"/>
      <c r="AC303" s="614"/>
      <c r="AD303" s="614"/>
      <c r="AE303" s="614"/>
      <c r="AF303" s="614"/>
      <c r="AG303" s="614"/>
      <c r="AH303" s="614"/>
    </row>
    <row r="304">
      <c r="A304" s="614"/>
      <c r="B304" s="614"/>
      <c r="C304" s="614"/>
      <c r="D304" s="614"/>
      <c r="E304" s="614"/>
      <c r="F304" s="614"/>
      <c r="G304" s="614"/>
      <c r="H304" s="614"/>
      <c r="I304" s="614"/>
      <c r="J304" s="614"/>
      <c r="K304" s="614"/>
      <c r="L304" s="614"/>
      <c r="M304" s="614"/>
      <c r="N304" s="614"/>
      <c r="O304" s="614"/>
      <c r="P304" s="614"/>
      <c r="Q304" s="614"/>
      <c r="R304" s="614"/>
      <c r="S304" s="614"/>
      <c r="T304" s="614"/>
      <c r="U304" s="614"/>
      <c r="V304" s="614"/>
      <c r="W304" s="614"/>
      <c r="X304" s="614"/>
      <c r="Y304" s="614"/>
      <c r="Z304" s="614"/>
      <c r="AA304" s="614"/>
      <c r="AB304" s="614"/>
      <c r="AC304" s="614"/>
      <c r="AD304" s="614"/>
      <c r="AE304" s="614"/>
      <c r="AF304" s="614"/>
      <c r="AG304" s="614"/>
      <c r="AH304" s="614"/>
    </row>
    <row r="305">
      <c r="A305" s="614"/>
      <c r="B305" s="614"/>
      <c r="C305" s="614"/>
      <c r="D305" s="614"/>
      <c r="E305" s="614"/>
      <c r="F305" s="614"/>
      <c r="G305" s="614"/>
      <c r="H305" s="614"/>
      <c r="I305" s="614"/>
      <c r="J305" s="614"/>
      <c r="K305" s="614"/>
      <c r="L305" s="614"/>
      <c r="M305" s="614"/>
      <c r="N305" s="614"/>
      <c r="O305" s="614"/>
      <c r="P305" s="614"/>
      <c r="Q305" s="614"/>
      <c r="R305" s="614"/>
      <c r="S305" s="614"/>
      <c r="T305" s="614"/>
      <c r="U305" s="614"/>
      <c r="V305" s="614"/>
      <c r="W305" s="614"/>
      <c r="X305" s="614"/>
      <c r="Y305" s="614"/>
      <c r="Z305" s="614"/>
      <c r="AA305" s="614"/>
      <c r="AB305" s="614"/>
      <c r="AC305" s="614"/>
      <c r="AD305" s="614"/>
      <c r="AE305" s="614"/>
      <c r="AF305" s="614"/>
      <c r="AG305" s="614"/>
      <c r="AH305" s="614"/>
    </row>
    <row r="306">
      <c r="A306" s="614"/>
      <c r="B306" s="614"/>
      <c r="C306" s="614"/>
      <c r="D306" s="614"/>
      <c r="E306" s="614"/>
      <c r="F306" s="614"/>
      <c r="G306" s="614"/>
      <c r="H306" s="614"/>
      <c r="I306" s="614"/>
      <c r="J306" s="614"/>
      <c r="K306" s="614"/>
      <c r="L306" s="614"/>
      <c r="M306" s="614"/>
      <c r="N306" s="614"/>
      <c r="O306" s="614"/>
      <c r="P306" s="614"/>
      <c r="Q306" s="614"/>
      <c r="R306" s="614"/>
      <c r="S306" s="614"/>
      <c r="T306" s="614"/>
      <c r="U306" s="614"/>
      <c r="V306" s="614"/>
      <c r="W306" s="614"/>
      <c r="X306" s="614"/>
      <c r="Y306" s="614"/>
      <c r="Z306" s="614"/>
      <c r="AA306" s="614"/>
      <c r="AB306" s="614"/>
      <c r="AC306" s="614"/>
      <c r="AD306" s="614"/>
      <c r="AE306" s="614"/>
      <c r="AF306" s="614"/>
      <c r="AG306" s="614"/>
      <c r="AH306" s="614"/>
    </row>
    <row r="307">
      <c r="A307" s="614"/>
      <c r="B307" s="614"/>
      <c r="C307" s="614"/>
      <c r="D307" s="614"/>
      <c r="E307" s="614"/>
      <c r="F307" s="614"/>
      <c r="G307" s="614"/>
      <c r="H307" s="614"/>
      <c r="I307" s="614"/>
      <c r="J307" s="614"/>
      <c r="K307" s="614"/>
      <c r="L307" s="614"/>
      <c r="M307" s="614"/>
      <c r="N307" s="614"/>
      <c r="O307" s="614"/>
      <c r="P307" s="614"/>
      <c r="Q307" s="614"/>
      <c r="R307" s="614"/>
      <c r="S307" s="614"/>
      <c r="T307" s="614"/>
      <c r="U307" s="614"/>
      <c r="V307" s="614"/>
      <c r="W307" s="614"/>
      <c r="X307" s="614"/>
      <c r="Y307" s="614"/>
      <c r="Z307" s="614"/>
      <c r="AA307" s="614"/>
      <c r="AB307" s="614"/>
      <c r="AC307" s="614"/>
      <c r="AD307" s="614"/>
      <c r="AE307" s="614"/>
      <c r="AF307" s="614"/>
      <c r="AG307" s="614"/>
      <c r="AH307" s="614"/>
    </row>
    <row r="308">
      <c r="A308" s="614"/>
      <c r="B308" s="614"/>
      <c r="C308" s="614"/>
      <c r="D308" s="614"/>
      <c r="E308" s="614"/>
      <c r="F308" s="614"/>
      <c r="G308" s="614"/>
      <c r="H308" s="614"/>
      <c r="I308" s="614"/>
      <c r="J308" s="614"/>
      <c r="K308" s="614"/>
      <c r="L308" s="614"/>
      <c r="M308" s="614"/>
      <c r="N308" s="614"/>
      <c r="O308" s="614"/>
      <c r="P308" s="614"/>
      <c r="Q308" s="614"/>
      <c r="R308" s="614"/>
      <c r="S308" s="614"/>
      <c r="T308" s="614"/>
      <c r="U308" s="614"/>
      <c r="V308" s="614"/>
      <c r="W308" s="614"/>
      <c r="X308" s="614"/>
      <c r="Y308" s="614"/>
      <c r="Z308" s="614"/>
      <c r="AA308" s="614"/>
      <c r="AB308" s="614"/>
      <c r="AC308" s="614"/>
      <c r="AD308" s="614"/>
      <c r="AE308" s="614"/>
      <c r="AF308" s="614"/>
      <c r="AG308" s="614"/>
      <c r="AH308" s="614"/>
    </row>
    <row r="309">
      <c r="A309" s="614"/>
      <c r="B309" s="614"/>
      <c r="C309" s="614"/>
      <c r="D309" s="614"/>
      <c r="E309" s="614"/>
      <c r="F309" s="614"/>
      <c r="G309" s="614"/>
      <c r="H309" s="614"/>
      <c r="I309" s="614"/>
      <c r="J309" s="614"/>
      <c r="K309" s="614"/>
      <c r="L309" s="614"/>
      <c r="M309" s="614"/>
      <c r="N309" s="614"/>
      <c r="O309" s="614"/>
      <c r="P309" s="614"/>
      <c r="Q309" s="614"/>
      <c r="R309" s="614"/>
      <c r="S309" s="614"/>
      <c r="T309" s="614"/>
      <c r="U309" s="614"/>
      <c r="V309" s="614"/>
      <c r="W309" s="614"/>
      <c r="X309" s="614"/>
      <c r="Y309" s="614"/>
      <c r="Z309" s="614"/>
      <c r="AA309" s="614"/>
      <c r="AB309" s="614"/>
      <c r="AC309" s="614"/>
      <c r="AD309" s="614"/>
      <c r="AE309" s="614"/>
      <c r="AF309" s="614"/>
      <c r="AG309" s="614"/>
      <c r="AH309" s="614"/>
    </row>
    <row r="310">
      <c r="A310" s="614"/>
      <c r="B310" s="614"/>
      <c r="C310" s="614"/>
      <c r="D310" s="614"/>
      <c r="E310" s="614"/>
      <c r="F310" s="614"/>
      <c r="G310" s="614"/>
      <c r="H310" s="614"/>
      <c r="I310" s="614"/>
      <c r="J310" s="614"/>
      <c r="K310" s="614"/>
      <c r="L310" s="614"/>
      <c r="M310" s="614"/>
      <c r="N310" s="614"/>
      <c r="O310" s="614"/>
      <c r="P310" s="614"/>
      <c r="Q310" s="614"/>
      <c r="R310" s="614"/>
      <c r="S310" s="614"/>
      <c r="T310" s="614"/>
      <c r="U310" s="614"/>
      <c r="V310" s="614"/>
      <c r="W310" s="614"/>
      <c r="X310" s="614"/>
      <c r="Y310" s="614"/>
      <c r="Z310" s="614"/>
      <c r="AA310" s="614"/>
      <c r="AB310" s="614"/>
      <c r="AC310" s="614"/>
      <c r="AD310" s="614"/>
      <c r="AE310" s="614"/>
      <c r="AF310" s="614"/>
      <c r="AG310" s="614"/>
      <c r="AH310" s="614"/>
    </row>
    <row r="311">
      <c r="A311" s="614"/>
      <c r="B311" s="614"/>
      <c r="C311" s="614"/>
      <c r="D311" s="614"/>
      <c r="E311" s="614"/>
      <c r="F311" s="614"/>
      <c r="G311" s="614"/>
      <c r="H311" s="614"/>
      <c r="I311" s="614"/>
      <c r="J311" s="614"/>
      <c r="K311" s="614"/>
      <c r="L311" s="614"/>
      <c r="M311" s="614"/>
      <c r="N311" s="614"/>
      <c r="O311" s="614"/>
      <c r="P311" s="614"/>
      <c r="Q311" s="614"/>
      <c r="R311" s="614"/>
      <c r="S311" s="614"/>
      <c r="T311" s="614"/>
      <c r="U311" s="614"/>
      <c r="V311" s="614"/>
      <c r="W311" s="614"/>
      <c r="X311" s="614"/>
      <c r="Y311" s="614"/>
      <c r="Z311" s="614"/>
      <c r="AA311" s="614"/>
      <c r="AB311" s="614"/>
      <c r="AC311" s="614"/>
      <c r="AD311" s="614"/>
      <c r="AE311" s="614"/>
      <c r="AF311" s="614"/>
      <c r="AG311" s="614"/>
      <c r="AH311" s="614"/>
    </row>
    <row r="312">
      <c r="A312" s="614"/>
      <c r="B312" s="614"/>
      <c r="C312" s="614"/>
      <c r="D312" s="614"/>
      <c r="E312" s="614"/>
      <c r="F312" s="614"/>
      <c r="G312" s="614"/>
      <c r="H312" s="614"/>
      <c r="I312" s="614"/>
      <c r="J312" s="614"/>
      <c r="K312" s="614"/>
      <c r="L312" s="614"/>
      <c r="M312" s="614"/>
      <c r="N312" s="614"/>
      <c r="O312" s="614"/>
      <c r="P312" s="614"/>
      <c r="Q312" s="614"/>
      <c r="R312" s="614"/>
      <c r="S312" s="614"/>
      <c r="T312" s="614"/>
      <c r="U312" s="614"/>
      <c r="V312" s="614"/>
      <c r="W312" s="614"/>
      <c r="X312" s="614"/>
      <c r="Y312" s="614"/>
      <c r="Z312" s="614"/>
      <c r="AA312" s="614"/>
      <c r="AB312" s="614"/>
      <c r="AC312" s="614"/>
      <c r="AD312" s="614"/>
      <c r="AE312" s="614"/>
      <c r="AF312" s="614"/>
      <c r="AG312" s="614"/>
      <c r="AH312" s="614"/>
    </row>
    <row r="313">
      <c r="A313" s="614"/>
      <c r="B313" s="614"/>
      <c r="C313" s="614"/>
      <c r="D313" s="614"/>
      <c r="E313" s="614"/>
      <c r="F313" s="614"/>
      <c r="G313" s="614"/>
      <c r="H313" s="614"/>
      <c r="I313" s="614"/>
      <c r="J313" s="614"/>
      <c r="K313" s="614"/>
      <c r="L313" s="614"/>
      <c r="M313" s="614"/>
      <c r="N313" s="614"/>
      <c r="O313" s="614"/>
      <c r="P313" s="614"/>
      <c r="Q313" s="614"/>
      <c r="R313" s="614"/>
      <c r="S313" s="614"/>
      <c r="T313" s="614"/>
      <c r="U313" s="614"/>
      <c r="V313" s="614"/>
      <c r="W313" s="614"/>
      <c r="X313" s="614"/>
      <c r="Y313" s="614"/>
      <c r="Z313" s="614"/>
      <c r="AA313" s="614"/>
      <c r="AB313" s="614"/>
      <c r="AC313" s="614"/>
      <c r="AD313" s="614"/>
      <c r="AE313" s="614"/>
      <c r="AF313" s="614"/>
      <c r="AG313" s="614"/>
      <c r="AH313" s="614"/>
    </row>
    <row r="314">
      <c r="A314" s="614"/>
      <c r="B314" s="614"/>
      <c r="C314" s="614"/>
      <c r="D314" s="614"/>
      <c r="E314" s="614"/>
      <c r="F314" s="614"/>
      <c r="G314" s="614"/>
      <c r="H314" s="614"/>
      <c r="I314" s="614"/>
      <c r="J314" s="614"/>
      <c r="K314" s="614"/>
      <c r="L314" s="614"/>
      <c r="M314" s="614"/>
      <c r="N314" s="614"/>
      <c r="O314" s="614"/>
      <c r="P314" s="614"/>
      <c r="Q314" s="614"/>
      <c r="R314" s="614"/>
      <c r="S314" s="614"/>
      <c r="T314" s="614"/>
      <c r="U314" s="614"/>
      <c r="V314" s="614"/>
      <c r="W314" s="614"/>
      <c r="X314" s="614"/>
      <c r="Y314" s="614"/>
      <c r="Z314" s="614"/>
      <c r="AA314" s="614"/>
      <c r="AB314" s="614"/>
      <c r="AC314" s="614"/>
      <c r="AD314" s="614"/>
      <c r="AE314" s="614"/>
      <c r="AF314" s="614"/>
      <c r="AG314" s="614"/>
      <c r="AH314" s="614"/>
    </row>
    <row r="315">
      <c r="A315" s="614"/>
      <c r="B315" s="614"/>
      <c r="C315" s="614"/>
      <c r="D315" s="614"/>
      <c r="E315" s="614"/>
      <c r="F315" s="614"/>
      <c r="G315" s="614"/>
      <c r="H315" s="614"/>
      <c r="I315" s="614"/>
      <c r="J315" s="614"/>
      <c r="K315" s="614"/>
      <c r="L315" s="614"/>
      <c r="M315" s="614"/>
      <c r="N315" s="614"/>
      <c r="O315" s="614"/>
      <c r="P315" s="614"/>
      <c r="Q315" s="614"/>
      <c r="R315" s="614"/>
      <c r="S315" s="614"/>
      <c r="T315" s="614"/>
      <c r="U315" s="614"/>
      <c r="V315" s="614"/>
      <c r="W315" s="614"/>
      <c r="X315" s="614"/>
      <c r="Y315" s="614"/>
      <c r="Z315" s="614"/>
      <c r="AA315" s="614"/>
      <c r="AB315" s="614"/>
      <c r="AC315" s="614"/>
      <c r="AD315" s="614"/>
      <c r="AE315" s="614"/>
      <c r="AF315" s="614"/>
      <c r="AG315" s="614"/>
      <c r="AH315" s="614"/>
    </row>
    <row r="316">
      <c r="A316" s="614"/>
      <c r="B316" s="614"/>
      <c r="C316" s="614"/>
      <c r="D316" s="614"/>
      <c r="E316" s="614"/>
      <c r="F316" s="614"/>
      <c r="G316" s="614"/>
      <c r="H316" s="614"/>
      <c r="I316" s="614"/>
      <c r="J316" s="614"/>
      <c r="K316" s="614"/>
      <c r="L316" s="614"/>
      <c r="M316" s="614"/>
      <c r="N316" s="614"/>
      <c r="O316" s="614"/>
      <c r="P316" s="614"/>
      <c r="Q316" s="614"/>
      <c r="R316" s="614"/>
      <c r="S316" s="614"/>
      <c r="T316" s="614"/>
      <c r="U316" s="614"/>
      <c r="V316" s="614"/>
      <c r="W316" s="614"/>
      <c r="X316" s="614"/>
      <c r="Y316" s="614"/>
      <c r="Z316" s="614"/>
      <c r="AA316" s="614"/>
      <c r="AB316" s="614"/>
      <c r="AC316" s="614"/>
      <c r="AD316" s="614"/>
      <c r="AE316" s="614"/>
      <c r="AF316" s="614"/>
      <c r="AG316" s="614"/>
      <c r="AH316" s="614"/>
    </row>
    <row r="317">
      <c r="A317" s="614"/>
      <c r="B317" s="614"/>
      <c r="C317" s="614"/>
      <c r="D317" s="614"/>
      <c r="E317" s="614"/>
      <c r="F317" s="614"/>
      <c r="G317" s="614"/>
      <c r="H317" s="614"/>
      <c r="I317" s="614"/>
      <c r="J317" s="614"/>
      <c r="K317" s="614"/>
      <c r="L317" s="614"/>
      <c r="M317" s="614"/>
      <c r="N317" s="614"/>
      <c r="O317" s="614"/>
      <c r="P317" s="614"/>
      <c r="Q317" s="614"/>
      <c r="R317" s="614"/>
      <c r="S317" s="614"/>
      <c r="T317" s="614"/>
      <c r="U317" s="614"/>
      <c r="V317" s="614"/>
      <c r="W317" s="614"/>
      <c r="X317" s="614"/>
      <c r="Y317" s="614"/>
      <c r="Z317" s="614"/>
      <c r="AA317" s="614"/>
      <c r="AB317" s="614"/>
      <c r="AC317" s="614"/>
      <c r="AD317" s="614"/>
      <c r="AE317" s="614"/>
      <c r="AF317" s="614"/>
      <c r="AG317" s="614"/>
      <c r="AH317" s="614"/>
    </row>
    <row r="318">
      <c r="A318" s="614"/>
      <c r="B318" s="614"/>
      <c r="C318" s="614"/>
      <c r="D318" s="614"/>
      <c r="E318" s="614"/>
      <c r="F318" s="614"/>
      <c r="G318" s="614"/>
      <c r="H318" s="614"/>
      <c r="I318" s="614"/>
      <c r="J318" s="614"/>
      <c r="K318" s="614"/>
      <c r="L318" s="614"/>
      <c r="M318" s="614"/>
      <c r="N318" s="614"/>
      <c r="O318" s="614"/>
      <c r="P318" s="614"/>
      <c r="Q318" s="614"/>
      <c r="R318" s="614"/>
      <c r="S318" s="614"/>
      <c r="T318" s="614"/>
      <c r="U318" s="614"/>
      <c r="V318" s="614"/>
      <c r="W318" s="614"/>
      <c r="X318" s="614"/>
      <c r="Y318" s="614"/>
      <c r="Z318" s="614"/>
      <c r="AA318" s="614"/>
      <c r="AB318" s="614"/>
      <c r="AC318" s="614"/>
      <c r="AD318" s="614"/>
      <c r="AE318" s="614"/>
      <c r="AF318" s="614"/>
      <c r="AG318" s="614"/>
      <c r="AH318" s="614"/>
    </row>
    <row r="319">
      <c r="A319" s="614"/>
      <c r="B319" s="614"/>
      <c r="C319" s="614"/>
      <c r="D319" s="614"/>
      <c r="E319" s="614"/>
      <c r="F319" s="614"/>
      <c r="G319" s="614"/>
      <c r="H319" s="614"/>
      <c r="I319" s="614"/>
      <c r="J319" s="614"/>
      <c r="K319" s="614"/>
      <c r="L319" s="614"/>
      <c r="M319" s="614"/>
      <c r="N319" s="614"/>
      <c r="O319" s="614"/>
      <c r="P319" s="614"/>
      <c r="Q319" s="614"/>
      <c r="R319" s="614"/>
      <c r="S319" s="614"/>
      <c r="T319" s="614"/>
      <c r="U319" s="614"/>
      <c r="V319" s="614"/>
      <c r="W319" s="614"/>
      <c r="X319" s="614"/>
      <c r="Y319" s="614"/>
      <c r="Z319" s="614"/>
      <c r="AA319" s="614"/>
      <c r="AB319" s="614"/>
      <c r="AC319" s="614"/>
      <c r="AD319" s="614"/>
      <c r="AE319" s="614"/>
      <c r="AF319" s="614"/>
      <c r="AG319" s="614"/>
      <c r="AH319" s="614"/>
    </row>
    <row r="320">
      <c r="A320" s="614"/>
      <c r="B320" s="614"/>
      <c r="C320" s="614"/>
      <c r="D320" s="614"/>
      <c r="E320" s="614"/>
      <c r="F320" s="614"/>
      <c r="G320" s="614"/>
      <c r="H320" s="614"/>
      <c r="I320" s="614"/>
      <c r="J320" s="614"/>
      <c r="K320" s="614"/>
      <c r="L320" s="614"/>
      <c r="M320" s="614"/>
      <c r="N320" s="614"/>
      <c r="O320" s="614"/>
      <c r="P320" s="614"/>
      <c r="Q320" s="614"/>
      <c r="R320" s="614"/>
      <c r="S320" s="614"/>
      <c r="T320" s="614"/>
      <c r="U320" s="614"/>
      <c r="V320" s="614"/>
      <c r="W320" s="614"/>
      <c r="X320" s="614"/>
      <c r="Y320" s="614"/>
      <c r="Z320" s="614"/>
      <c r="AA320" s="614"/>
      <c r="AB320" s="614"/>
      <c r="AC320" s="614"/>
      <c r="AD320" s="614"/>
      <c r="AE320" s="614"/>
      <c r="AF320" s="614"/>
      <c r="AG320" s="614"/>
      <c r="AH320" s="614"/>
    </row>
    <row r="321">
      <c r="A321" s="614"/>
      <c r="B321" s="614"/>
      <c r="C321" s="614"/>
      <c r="D321" s="614"/>
      <c r="E321" s="614"/>
      <c r="F321" s="614"/>
      <c r="G321" s="614"/>
      <c r="H321" s="614"/>
      <c r="I321" s="614"/>
      <c r="J321" s="614"/>
      <c r="K321" s="614"/>
      <c r="L321" s="614"/>
      <c r="M321" s="614"/>
      <c r="N321" s="614"/>
      <c r="O321" s="614"/>
      <c r="P321" s="614"/>
      <c r="Q321" s="614"/>
      <c r="R321" s="614"/>
      <c r="S321" s="614"/>
      <c r="T321" s="614"/>
      <c r="U321" s="614"/>
      <c r="V321" s="614"/>
      <c r="W321" s="614"/>
      <c r="X321" s="614"/>
      <c r="Y321" s="614"/>
      <c r="Z321" s="614"/>
      <c r="AA321" s="614"/>
      <c r="AB321" s="614"/>
      <c r="AC321" s="614"/>
      <c r="AD321" s="614"/>
      <c r="AE321" s="614"/>
      <c r="AF321" s="614"/>
      <c r="AG321" s="614"/>
      <c r="AH321" s="614"/>
    </row>
    <row r="322">
      <c r="A322" s="614"/>
      <c r="B322" s="614"/>
      <c r="C322" s="614"/>
      <c r="D322" s="614"/>
      <c r="E322" s="614"/>
      <c r="F322" s="614"/>
      <c r="G322" s="614"/>
      <c r="H322" s="614"/>
      <c r="I322" s="614"/>
      <c r="J322" s="614"/>
      <c r="K322" s="614"/>
      <c r="L322" s="614"/>
      <c r="M322" s="614"/>
      <c r="N322" s="614"/>
      <c r="O322" s="614"/>
      <c r="P322" s="614"/>
      <c r="Q322" s="614"/>
      <c r="R322" s="614"/>
      <c r="S322" s="614"/>
      <c r="T322" s="614"/>
      <c r="U322" s="614"/>
      <c r="V322" s="614"/>
      <c r="W322" s="614"/>
      <c r="X322" s="614"/>
      <c r="Y322" s="614"/>
      <c r="Z322" s="614"/>
      <c r="AA322" s="614"/>
      <c r="AB322" s="614"/>
      <c r="AC322" s="614"/>
      <c r="AD322" s="614"/>
      <c r="AE322" s="614"/>
      <c r="AF322" s="614"/>
      <c r="AG322" s="614"/>
      <c r="AH322" s="614"/>
    </row>
    <row r="323">
      <c r="A323" s="614"/>
      <c r="B323" s="614"/>
      <c r="C323" s="614"/>
      <c r="D323" s="614"/>
      <c r="E323" s="614"/>
      <c r="F323" s="614"/>
      <c r="G323" s="614"/>
      <c r="H323" s="614"/>
      <c r="I323" s="614"/>
      <c r="J323" s="614"/>
      <c r="K323" s="614"/>
      <c r="L323" s="614"/>
      <c r="M323" s="614"/>
      <c r="N323" s="614"/>
      <c r="O323" s="614"/>
      <c r="P323" s="614"/>
      <c r="Q323" s="614"/>
      <c r="R323" s="614"/>
      <c r="S323" s="614"/>
      <c r="T323" s="614"/>
      <c r="U323" s="614"/>
      <c r="V323" s="614"/>
      <c r="W323" s="614"/>
      <c r="X323" s="614"/>
      <c r="Y323" s="614"/>
      <c r="Z323" s="614"/>
      <c r="AA323" s="614"/>
      <c r="AB323" s="614"/>
      <c r="AC323" s="614"/>
      <c r="AD323" s="614"/>
      <c r="AE323" s="614"/>
      <c r="AF323" s="614"/>
      <c r="AG323" s="614"/>
      <c r="AH323" s="614"/>
    </row>
    <row r="324">
      <c r="A324" s="614"/>
      <c r="B324" s="614"/>
      <c r="C324" s="614"/>
      <c r="D324" s="614"/>
      <c r="E324" s="614"/>
      <c r="F324" s="614"/>
      <c r="G324" s="614"/>
      <c r="H324" s="614"/>
      <c r="I324" s="614"/>
      <c r="J324" s="614"/>
      <c r="K324" s="614"/>
      <c r="L324" s="614"/>
      <c r="M324" s="614"/>
      <c r="N324" s="614"/>
      <c r="O324" s="614"/>
      <c r="P324" s="614"/>
      <c r="Q324" s="614"/>
      <c r="R324" s="614"/>
      <c r="S324" s="614"/>
      <c r="T324" s="614"/>
      <c r="U324" s="614"/>
      <c r="V324" s="614"/>
      <c r="W324" s="614"/>
      <c r="X324" s="614"/>
      <c r="Y324" s="614"/>
      <c r="Z324" s="614"/>
      <c r="AA324" s="614"/>
      <c r="AB324" s="614"/>
      <c r="AC324" s="614"/>
      <c r="AD324" s="614"/>
      <c r="AE324" s="614"/>
      <c r="AF324" s="614"/>
      <c r="AG324" s="614"/>
      <c r="AH324" s="614"/>
    </row>
    <row r="325">
      <c r="A325" s="614"/>
      <c r="B325" s="614"/>
      <c r="C325" s="614"/>
      <c r="D325" s="614"/>
      <c r="E325" s="614"/>
      <c r="F325" s="614"/>
      <c r="G325" s="614"/>
      <c r="H325" s="614"/>
      <c r="I325" s="614"/>
      <c r="J325" s="614"/>
      <c r="K325" s="614"/>
      <c r="L325" s="614"/>
      <c r="M325" s="614"/>
      <c r="N325" s="614"/>
      <c r="O325" s="614"/>
      <c r="P325" s="614"/>
      <c r="Q325" s="614"/>
      <c r="R325" s="614"/>
      <c r="S325" s="614"/>
      <c r="T325" s="614"/>
      <c r="U325" s="614"/>
      <c r="V325" s="614"/>
      <c r="W325" s="614"/>
      <c r="X325" s="614"/>
      <c r="Y325" s="614"/>
      <c r="Z325" s="614"/>
      <c r="AA325" s="614"/>
      <c r="AB325" s="614"/>
      <c r="AC325" s="614"/>
      <c r="AD325" s="614"/>
      <c r="AE325" s="614"/>
      <c r="AF325" s="614"/>
      <c r="AG325" s="614"/>
      <c r="AH325" s="614"/>
    </row>
    <row r="326">
      <c r="A326" s="614"/>
      <c r="B326" s="614"/>
      <c r="C326" s="614"/>
      <c r="D326" s="614"/>
      <c r="E326" s="614"/>
      <c r="F326" s="614"/>
      <c r="G326" s="614"/>
      <c r="H326" s="614"/>
      <c r="I326" s="614"/>
      <c r="J326" s="614"/>
      <c r="K326" s="614"/>
      <c r="L326" s="614"/>
      <c r="M326" s="614"/>
      <c r="N326" s="614"/>
      <c r="O326" s="614"/>
      <c r="P326" s="614"/>
      <c r="Q326" s="614"/>
      <c r="R326" s="614"/>
      <c r="S326" s="614"/>
      <c r="T326" s="614"/>
      <c r="U326" s="614"/>
      <c r="V326" s="614"/>
      <c r="W326" s="614"/>
      <c r="X326" s="614"/>
      <c r="Y326" s="614"/>
      <c r="Z326" s="614"/>
      <c r="AA326" s="614"/>
      <c r="AB326" s="614"/>
      <c r="AC326" s="614"/>
      <c r="AD326" s="614"/>
      <c r="AE326" s="614"/>
      <c r="AF326" s="614"/>
      <c r="AG326" s="614"/>
      <c r="AH326" s="614"/>
    </row>
    <row r="327">
      <c r="A327" s="614"/>
      <c r="B327" s="614"/>
      <c r="C327" s="614"/>
      <c r="D327" s="614"/>
      <c r="E327" s="614"/>
      <c r="F327" s="614"/>
      <c r="G327" s="614"/>
      <c r="H327" s="614"/>
      <c r="I327" s="614"/>
      <c r="J327" s="614"/>
      <c r="K327" s="614"/>
      <c r="L327" s="614"/>
      <c r="M327" s="614"/>
      <c r="N327" s="614"/>
      <c r="O327" s="614"/>
      <c r="P327" s="614"/>
      <c r="Q327" s="614"/>
      <c r="R327" s="614"/>
      <c r="S327" s="614"/>
      <c r="T327" s="614"/>
      <c r="U327" s="614"/>
      <c r="V327" s="614"/>
      <c r="W327" s="614"/>
      <c r="X327" s="614"/>
      <c r="Y327" s="614"/>
      <c r="Z327" s="614"/>
      <c r="AA327" s="614"/>
      <c r="AB327" s="614"/>
      <c r="AC327" s="614"/>
      <c r="AD327" s="614"/>
      <c r="AE327" s="614"/>
      <c r="AF327" s="614"/>
      <c r="AG327" s="614"/>
      <c r="AH327" s="614"/>
    </row>
    <row r="328">
      <c r="A328" s="614"/>
      <c r="B328" s="614"/>
      <c r="C328" s="614"/>
      <c r="D328" s="614"/>
      <c r="E328" s="614"/>
      <c r="F328" s="614"/>
      <c r="G328" s="614"/>
      <c r="H328" s="614"/>
      <c r="I328" s="614"/>
      <c r="J328" s="614"/>
      <c r="K328" s="614"/>
      <c r="L328" s="614"/>
      <c r="M328" s="614"/>
      <c r="N328" s="614"/>
      <c r="O328" s="614"/>
      <c r="P328" s="614"/>
      <c r="Q328" s="614"/>
      <c r="R328" s="614"/>
      <c r="S328" s="614"/>
      <c r="T328" s="614"/>
      <c r="U328" s="614"/>
      <c r="V328" s="614"/>
      <c r="W328" s="614"/>
      <c r="X328" s="614"/>
      <c r="Y328" s="614"/>
      <c r="Z328" s="614"/>
      <c r="AA328" s="614"/>
      <c r="AB328" s="614"/>
      <c r="AC328" s="614"/>
      <c r="AD328" s="614"/>
      <c r="AE328" s="614"/>
      <c r="AF328" s="614"/>
      <c r="AG328" s="614"/>
      <c r="AH328" s="614"/>
    </row>
    <row r="329">
      <c r="A329" s="614"/>
      <c r="B329" s="614"/>
      <c r="C329" s="614"/>
      <c r="D329" s="614"/>
      <c r="E329" s="614"/>
      <c r="F329" s="614"/>
      <c r="G329" s="614"/>
      <c r="H329" s="614"/>
      <c r="I329" s="614"/>
      <c r="J329" s="614"/>
      <c r="K329" s="614"/>
      <c r="L329" s="614"/>
      <c r="M329" s="614"/>
      <c r="N329" s="614"/>
      <c r="O329" s="614"/>
      <c r="P329" s="614"/>
      <c r="Q329" s="614"/>
      <c r="R329" s="614"/>
      <c r="S329" s="614"/>
      <c r="T329" s="614"/>
      <c r="U329" s="614"/>
      <c r="V329" s="614"/>
      <c r="W329" s="614"/>
      <c r="X329" s="614"/>
      <c r="Y329" s="614"/>
      <c r="Z329" s="614"/>
      <c r="AA329" s="614"/>
      <c r="AB329" s="614"/>
      <c r="AC329" s="614"/>
      <c r="AD329" s="614"/>
      <c r="AE329" s="614"/>
      <c r="AF329" s="614"/>
      <c r="AG329" s="614"/>
      <c r="AH329" s="614"/>
    </row>
    <row r="330">
      <c r="A330" s="614"/>
      <c r="B330" s="614"/>
      <c r="C330" s="614"/>
      <c r="D330" s="614"/>
      <c r="E330" s="614"/>
      <c r="F330" s="614"/>
      <c r="G330" s="614"/>
      <c r="H330" s="614"/>
      <c r="I330" s="614"/>
      <c r="J330" s="614"/>
      <c r="K330" s="614"/>
      <c r="L330" s="614"/>
      <c r="M330" s="614"/>
      <c r="N330" s="614"/>
      <c r="O330" s="614"/>
      <c r="P330" s="614"/>
      <c r="Q330" s="614"/>
      <c r="R330" s="614"/>
      <c r="S330" s="614"/>
      <c r="T330" s="614"/>
      <c r="U330" s="614"/>
      <c r="V330" s="614"/>
      <c r="W330" s="614"/>
      <c r="X330" s="614"/>
      <c r="Y330" s="614"/>
      <c r="Z330" s="614"/>
      <c r="AA330" s="614"/>
      <c r="AB330" s="614"/>
      <c r="AC330" s="614"/>
      <c r="AD330" s="614"/>
      <c r="AE330" s="614"/>
      <c r="AF330" s="614"/>
      <c r="AG330" s="614"/>
      <c r="AH330" s="614"/>
    </row>
    <row r="331">
      <c r="A331" s="614"/>
      <c r="B331" s="614"/>
      <c r="C331" s="614"/>
      <c r="D331" s="614"/>
      <c r="E331" s="614"/>
      <c r="F331" s="614"/>
      <c r="G331" s="614"/>
      <c r="H331" s="614"/>
      <c r="I331" s="614"/>
      <c r="J331" s="614"/>
      <c r="K331" s="614"/>
      <c r="L331" s="614"/>
      <c r="M331" s="614"/>
      <c r="N331" s="614"/>
      <c r="O331" s="614"/>
      <c r="P331" s="614"/>
      <c r="Q331" s="614"/>
      <c r="R331" s="614"/>
      <c r="S331" s="614"/>
      <c r="T331" s="614"/>
      <c r="U331" s="614"/>
      <c r="V331" s="614"/>
      <c r="W331" s="614"/>
      <c r="X331" s="614"/>
      <c r="Y331" s="614"/>
      <c r="Z331" s="614"/>
      <c r="AA331" s="614"/>
      <c r="AB331" s="614"/>
      <c r="AC331" s="614"/>
      <c r="AD331" s="614"/>
      <c r="AE331" s="614"/>
      <c r="AF331" s="614"/>
      <c r="AG331" s="614"/>
      <c r="AH331" s="614"/>
    </row>
    <row r="332">
      <c r="A332" s="614"/>
      <c r="B332" s="614"/>
      <c r="C332" s="614"/>
      <c r="D332" s="614"/>
      <c r="E332" s="614"/>
      <c r="F332" s="614"/>
      <c r="G332" s="614"/>
      <c r="H332" s="614"/>
      <c r="I332" s="614"/>
      <c r="J332" s="614"/>
      <c r="K332" s="614"/>
      <c r="L332" s="614"/>
      <c r="M332" s="614"/>
      <c r="N332" s="614"/>
      <c r="O332" s="614"/>
      <c r="P332" s="614"/>
      <c r="Q332" s="614"/>
      <c r="R332" s="614"/>
      <c r="S332" s="614"/>
      <c r="T332" s="614"/>
      <c r="U332" s="614"/>
      <c r="V332" s="614"/>
      <c r="W332" s="614"/>
      <c r="X332" s="614"/>
      <c r="Y332" s="614"/>
      <c r="Z332" s="614"/>
      <c r="AA332" s="614"/>
      <c r="AB332" s="614"/>
      <c r="AC332" s="614"/>
      <c r="AD332" s="614"/>
      <c r="AE332" s="614"/>
      <c r="AF332" s="614"/>
      <c r="AG332" s="614"/>
      <c r="AH332" s="614"/>
    </row>
    <row r="333">
      <c r="A333" s="614"/>
      <c r="B333" s="614"/>
      <c r="C333" s="614"/>
      <c r="D333" s="614"/>
      <c r="E333" s="614"/>
      <c r="F333" s="614"/>
      <c r="G333" s="614"/>
      <c r="H333" s="614"/>
      <c r="I333" s="614"/>
      <c r="J333" s="614"/>
      <c r="K333" s="614"/>
      <c r="L333" s="614"/>
      <c r="M333" s="614"/>
      <c r="N333" s="614"/>
      <c r="O333" s="614"/>
      <c r="P333" s="614"/>
      <c r="Q333" s="614"/>
      <c r="R333" s="614"/>
      <c r="S333" s="614"/>
      <c r="T333" s="614"/>
      <c r="U333" s="614"/>
      <c r="V333" s="614"/>
      <c r="W333" s="614"/>
      <c r="X333" s="614"/>
      <c r="Y333" s="614"/>
      <c r="Z333" s="614"/>
      <c r="AA333" s="614"/>
      <c r="AB333" s="614"/>
      <c r="AC333" s="614"/>
      <c r="AD333" s="614"/>
      <c r="AE333" s="614"/>
      <c r="AF333" s="614"/>
      <c r="AG333" s="614"/>
      <c r="AH333" s="614"/>
    </row>
    <row r="334">
      <c r="A334" s="614"/>
      <c r="B334" s="614"/>
      <c r="C334" s="614"/>
      <c r="D334" s="614"/>
      <c r="E334" s="614"/>
      <c r="F334" s="614"/>
      <c r="G334" s="614"/>
      <c r="H334" s="614"/>
      <c r="I334" s="614"/>
      <c r="J334" s="614"/>
      <c r="K334" s="614"/>
      <c r="L334" s="614"/>
      <c r="M334" s="614"/>
      <c r="N334" s="614"/>
      <c r="O334" s="614"/>
      <c r="P334" s="614"/>
      <c r="Q334" s="614"/>
      <c r="R334" s="614"/>
      <c r="S334" s="614"/>
      <c r="T334" s="614"/>
      <c r="U334" s="614"/>
      <c r="V334" s="614"/>
      <c r="W334" s="614"/>
      <c r="X334" s="614"/>
      <c r="Y334" s="614"/>
      <c r="Z334" s="614"/>
      <c r="AA334" s="614"/>
      <c r="AB334" s="614"/>
      <c r="AC334" s="614"/>
      <c r="AD334" s="614"/>
      <c r="AE334" s="614"/>
      <c r="AF334" s="614"/>
      <c r="AG334" s="614"/>
      <c r="AH334" s="614"/>
    </row>
    <row r="335">
      <c r="A335" s="614"/>
      <c r="B335" s="614"/>
      <c r="C335" s="614"/>
      <c r="D335" s="614"/>
      <c r="E335" s="614"/>
      <c r="F335" s="614"/>
      <c r="G335" s="614"/>
      <c r="H335" s="614"/>
      <c r="I335" s="614"/>
      <c r="J335" s="614"/>
      <c r="K335" s="614"/>
      <c r="L335" s="614"/>
      <c r="M335" s="614"/>
      <c r="N335" s="614"/>
      <c r="O335" s="614"/>
      <c r="P335" s="614"/>
      <c r="Q335" s="614"/>
      <c r="R335" s="614"/>
      <c r="S335" s="614"/>
      <c r="T335" s="614"/>
      <c r="U335" s="614"/>
      <c r="V335" s="614"/>
      <c r="W335" s="614"/>
      <c r="X335" s="614"/>
      <c r="Y335" s="614"/>
      <c r="Z335" s="614"/>
      <c r="AA335" s="614"/>
      <c r="AB335" s="614"/>
      <c r="AC335" s="614"/>
      <c r="AD335" s="614"/>
      <c r="AE335" s="614"/>
      <c r="AF335" s="614"/>
      <c r="AG335" s="614"/>
      <c r="AH335" s="614"/>
    </row>
    <row r="336">
      <c r="A336" s="614"/>
      <c r="B336" s="614"/>
      <c r="C336" s="614"/>
      <c r="D336" s="614"/>
      <c r="E336" s="614"/>
      <c r="F336" s="614"/>
      <c r="G336" s="614"/>
      <c r="H336" s="614"/>
      <c r="I336" s="614"/>
      <c r="J336" s="614"/>
      <c r="K336" s="614"/>
      <c r="L336" s="614"/>
      <c r="M336" s="614"/>
      <c r="N336" s="614"/>
      <c r="O336" s="614"/>
      <c r="P336" s="614"/>
      <c r="Q336" s="614"/>
      <c r="R336" s="614"/>
      <c r="S336" s="614"/>
      <c r="T336" s="614"/>
      <c r="U336" s="614"/>
      <c r="V336" s="614"/>
      <c r="W336" s="614"/>
      <c r="X336" s="614"/>
      <c r="Y336" s="614"/>
      <c r="Z336" s="614"/>
      <c r="AA336" s="614"/>
      <c r="AB336" s="614"/>
      <c r="AC336" s="614"/>
      <c r="AD336" s="614"/>
      <c r="AE336" s="614"/>
      <c r="AF336" s="614"/>
      <c r="AG336" s="614"/>
      <c r="AH336" s="614"/>
    </row>
    <row r="337">
      <c r="A337" s="614"/>
      <c r="B337" s="614"/>
      <c r="C337" s="614"/>
      <c r="D337" s="614"/>
      <c r="E337" s="614"/>
      <c r="F337" s="614"/>
      <c r="G337" s="614"/>
      <c r="H337" s="614"/>
      <c r="I337" s="614"/>
      <c r="J337" s="614"/>
      <c r="K337" s="614"/>
      <c r="L337" s="614"/>
      <c r="M337" s="614"/>
      <c r="N337" s="614"/>
      <c r="O337" s="614"/>
      <c r="P337" s="614"/>
      <c r="Q337" s="614"/>
      <c r="R337" s="614"/>
      <c r="S337" s="614"/>
      <c r="T337" s="614"/>
      <c r="U337" s="614"/>
      <c r="V337" s="614"/>
      <c r="W337" s="614"/>
      <c r="X337" s="614"/>
      <c r="Y337" s="614"/>
      <c r="Z337" s="614"/>
      <c r="AA337" s="614"/>
      <c r="AB337" s="614"/>
      <c r="AC337" s="614"/>
      <c r="AD337" s="614"/>
      <c r="AE337" s="614"/>
      <c r="AF337" s="614"/>
      <c r="AG337" s="614"/>
      <c r="AH337" s="614"/>
    </row>
    <row r="338">
      <c r="A338" s="614"/>
      <c r="B338" s="614"/>
      <c r="C338" s="614"/>
      <c r="D338" s="614"/>
      <c r="E338" s="614"/>
      <c r="F338" s="614"/>
      <c r="G338" s="614"/>
      <c r="H338" s="614"/>
      <c r="I338" s="614"/>
      <c r="J338" s="614"/>
      <c r="K338" s="614"/>
      <c r="L338" s="614"/>
      <c r="M338" s="614"/>
      <c r="N338" s="614"/>
      <c r="O338" s="614"/>
      <c r="P338" s="614"/>
      <c r="Q338" s="614"/>
      <c r="R338" s="614"/>
      <c r="S338" s="614"/>
      <c r="T338" s="614"/>
      <c r="U338" s="614"/>
      <c r="V338" s="614"/>
      <c r="W338" s="614"/>
      <c r="X338" s="614"/>
      <c r="Y338" s="614"/>
      <c r="Z338" s="614"/>
      <c r="AA338" s="614"/>
      <c r="AB338" s="614"/>
      <c r="AC338" s="614"/>
      <c r="AD338" s="614"/>
      <c r="AE338" s="614"/>
      <c r="AF338" s="614"/>
      <c r="AG338" s="614"/>
      <c r="AH338" s="614"/>
    </row>
    <row r="339">
      <c r="A339" s="614"/>
      <c r="B339" s="614"/>
      <c r="C339" s="614"/>
      <c r="D339" s="614"/>
      <c r="E339" s="614"/>
      <c r="F339" s="614"/>
      <c r="G339" s="614"/>
      <c r="H339" s="614"/>
      <c r="I339" s="614"/>
      <c r="J339" s="614"/>
      <c r="K339" s="614"/>
      <c r="L339" s="614"/>
      <c r="M339" s="614"/>
      <c r="N339" s="614"/>
      <c r="O339" s="614"/>
      <c r="P339" s="614"/>
      <c r="Q339" s="614"/>
      <c r="R339" s="614"/>
      <c r="S339" s="614"/>
      <c r="T339" s="614"/>
      <c r="U339" s="614"/>
      <c r="V339" s="614"/>
      <c r="W339" s="614"/>
      <c r="X339" s="614"/>
      <c r="Y339" s="614"/>
      <c r="Z339" s="614"/>
      <c r="AA339" s="614"/>
      <c r="AB339" s="614"/>
      <c r="AC339" s="614"/>
      <c r="AD339" s="614"/>
      <c r="AE339" s="614"/>
      <c r="AF339" s="614"/>
      <c r="AG339" s="614"/>
      <c r="AH339" s="614"/>
    </row>
    <row r="340">
      <c r="A340" s="614"/>
      <c r="B340" s="614"/>
      <c r="C340" s="614"/>
      <c r="D340" s="614"/>
      <c r="E340" s="614"/>
      <c r="F340" s="614"/>
      <c r="G340" s="614"/>
      <c r="H340" s="614"/>
      <c r="I340" s="614"/>
      <c r="J340" s="614"/>
      <c r="K340" s="614"/>
      <c r="L340" s="614"/>
      <c r="M340" s="614"/>
      <c r="N340" s="614"/>
      <c r="O340" s="614"/>
      <c r="P340" s="614"/>
      <c r="Q340" s="614"/>
      <c r="R340" s="614"/>
      <c r="S340" s="614"/>
      <c r="T340" s="614"/>
      <c r="U340" s="614"/>
      <c r="V340" s="614"/>
      <c r="W340" s="614"/>
      <c r="X340" s="614"/>
      <c r="Y340" s="614"/>
      <c r="Z340" s="614"/>
      <c r="AA340" s="614"/>
      <c r="AB340" s="614"/>
      <c r="AC340" s="614"/>
      <c r="AD340" s="614"/>
      <c r="AE340" s="614"/>
      <c r="AF340" s="614"/>
      <c r="AG340" s="614"/>
      <c r="AH340" s="614"/>
    </row>
    <row r="341">
      <c r="A341" s="614"/>
      <c r="B341" s="614"/>
      <c r="C341" s="614"/>
      <c r="D341" s="614"/>
      <c r="E341" s="614"/>
      <c r="F341" s="614"/>
      <c r="G341" s="614"/>
      <c r="H341" s="614"/>
      <c r="I341" s="614"/>
      <c r="J341" s="614"/>
      <c r="K341" s="614"/>
      <c r="L341" s="614"/>
      <c r="M341" s="614"/>
      <c r="N341" s="614"/>
      <c r="O341" s="614"/>
      <c r="P341" s="614"/>
      <c r="Q341" s="614"/>
      <c r="R341" s="614"/>
      <c r="S341" s="614"/>
      <c r="T341" s="614"/>
      <c r="U341" s="614"/>
      <c r="V341" s="614"/>
      <c r="W341" s="614"/>
      <c r="X341" s="614"/>
      <c r="Y341" s="614"/>
      <c r="Z341" s="614"/>
      <c r="AA341" s="614"/>
      <c r="AB341" s="614"/>
      <c r="AC341" s="614"/>
      <c r="AD341" s="614"/>
      <c r="AE341" s="614"/>
      <c r="AF341" s="614"/>
      <c r="AG341" s="614"/>
      <c r="AH341" s="614"/>
    </row>
    <row r="342">
      <c r="A342" s="614"/>
      <c r="B342" s="614"/>
      <c r="C342" s="614"/>
      <c r="D342" s="614"/>
      <c r="E342" s="614"/>
      <c r="F342" s="614"/>
      <c r="G342" s="614"/>
      <c r="H342" s="614"/>
      <c r="I342" s="614"/>
      <c r="J342" s="614"/>
      <c r="K342" s="614"/>
      <c r="L342" s="614"/>
      <c r="M342" s="614"/>
      <c r="N342" s="614"/>
      <c r="O342" s="614"/>
      <c r="P342" s="614"/>
      <c r="Q342" s="614"/>
      <c r="R342" s="614"/>
      <c r="S342" s="614"/>
      <c r="T342" s="614"/>
      <c r="U342" s="614"/>
      <c r="V342" s="614"/>
      <c r="W342" s="614"/>
      <c r="X342" s="614"/>
      <c r="Y342" s="614"/>
      <c r="Z342" s="614"/>
      <c r="AA342" s="614"/>
      <c r="AB342" s="614"/>
      <c r="AC342" s="614"/>
      <c r="AD342" s="614"/>
      <c r="AE342" s="614"/>
      <c r="AF342" s="614"/>
      <c r="AG342" s="614"/>
      <c r="AH342" s="614"/>
    </row>
    <row r="343">
      <c r="A343" s="614"/>
      <c r="B343" s="614"/>
      <c r="C343" s="614"/>
      <c r="D343" s="614"/>
      <c r="E343" s="614"/>
      <c r="F343" s="614"/>
      <c r="G343" s="614"/>
      <c r="H343" s="614"/>
      <c r="I343" s="614"/>
      <c r="J343" s="614"/>
      <c r="K343" s="614"/>
      <c r="L343" s="614"/>
      <c r="M343" s="614"/>
      <c r="N343" s="614"/>
      <c r="O343" s="614"/>
      <c r="P343" s="614"/>
      <c r="Q343" s="614"/>
      <c r="R343" s="614"/>
      <c r="S343" s="614"/>
      <c r="T343" s="614"/>
      <c r="U343" s="614"/>
      <c r="V343" s="614"/>
      <c r="W343" s="614"/>
      <c r="X343" s="614"/>
      <c r="Y343" s="614"/>
      <c r="Z343" s="614"/>
      <c r="AA343" s="614"/>
      <c r="AB343" s="614"/>
      <c r="AC343" s="614"/>
      <c r="AD343" s="614"/>
      <c r="AE343" s="614"/>
      <c r="AF343" s="614"/>
      <c r="AG343" s="614"/>
      <c r="AH343" s="614"/>
    </row>
    <row r="344">
      <c r="A344" s="614"/>
      <c r="B344" s="614"/>
      <c r="C344" s="614"/>
      <c r="D344" s="614"/>
      <c r="E344" s="614"/>
      <c r="F344" s="614"/>
      <c r="G344" s="614"/>
      <c r="H344" s="614"/>
      <c r="I344" s="614"/>
      <c r="J344" s="614"/>
      <c r="K344" s="614"/>
      <c r="L344" s="614"/>
      <c r="M344" s="614"/>
      <c r="N344" s="614"/>
      <c r="O344" s="614"/>
      <c r="P344" s="614"/>
      <c r="Q344" s="614"/>
      <c r="R344" s="614"/>
      <c r="S344" s="614"/>
      <c r="T344" s="614"/>
      <c r="U344" s="614"/>
      <c r="V344" s="614"/>
      <c r="W344" s="614"/>
      <c r="X344" s="614"/>
      <c r="Y344" s="614"/>
      <c r="Z344" s="614"/>
      <c r="AA344" s="614"/>
      <c r="AB344" s="614"/>
      <c r="AC344" s="614"/>
      <c r="AD344" s="614"/>
      <c r="AE344" s="614"/>
      <c r="AF344" s="614"/>
      <c r="AG344" s="614"/>
      <c r="AH344" s="614"/>
    </row>
    <row r="345">
      <c r="A345" s="614"/>
      <c r="B345" s="614"/>
      <c r="C345" s="614"/>
      <c r="D345" s="614"/>
      <c r="E345" s="614"/>
      <c r="F345" s="614"/>
      <c r="G345" s="614"/>
      <c r="H345" s="614"/>
      <c r="I345" s="614"/>
      <c r="J345" s="614"/>
      <c r="K345" s="614"/>
      <c r="L345" s="614"/>
      <c r="M345" s="614"/>
      <c r="N345" s="614"/>
      <c r="O345" s="614"/>
      <c r="P345" s="614"/>
      <c r="Q345" s="614"/>
      <c r="R345" s="614"/>
      <c r="S345" s="614"/>
      <c r="T345" s="614"/>
      <c r="U345" s="614"/>
      <c r="V345" s="614"/>
      <c r="W345" s="614"/>
      <c r="X345" s="614"/>
      <c r="Y345" s="614"/>
      <c r="Z345" s="614"/>
      <c r="AA345" s="614"/>
      <c r="AB345" s="614"/>
      <c r="AC345" s="614"/>
      <c r="AD345" s="614"/>
      <c r="AE345" s="614"/>
      <c r="AF345" s="614"/>
      <c r="AG345" s="614"/>
      <c r="AH345" s="614"/>
    </row>
    <row r="346">
      <c r="A346" s="614"/>
      <c r="B346" s="614"/>
      <c r="C346" s="614"/>
      <c r="D346" s="614"/>
      <c r="E346" s="614"/>
      <c r="F346" s="614"/>
      <c r="G346" s="614"/>
      <c r="H346" s="614"/>
      <c r="I346" s="614"/>
      <c r="J346" s="614"/>
      <c r="K346" s="614"/>
      <c r="L346" s="614"/>
      <c r="M346" s="614"/>
      <c r="N346" s="614"/>
      <c r="O346" s="614"/>
      <c r="P346" s="614"/>
      <c r="Q346" s="614"/>
      <c r="R346" s="614"/>
      <c r="S346" s="614"/>
      <c r="T346" s="614"/>
      <c r="U346" s="614"/>
      <c r="V346" s="614"/>
      <c r="W346" s="614"/>
      <c r="X346" s="614"/>
      <c r="Y346" s="614"/>
      <c r="Z346" s="614"/>
      <c r="AA346" s="614"/>
      <c r="AB346" s="614"/>
      <c r="AC346" s="614"/>
      <c r="AD346" s="614"/>
      <c r="AE346" s="614"/>
      <c r="AF346" s="614"/>
      <c r="AG346" s="614"/>
      <c r="AH346" s="614"/>
    </row>
    <row r="347">
      <c r="A347" s="614"/>
      <c r="B347" s="614"/>
      <c r="C347" s="614"/>
      <c r="D347" s="614"/>
      <c r="E347" s="614"/>
      <c r="F347" s="614"/>
      <c r="G347" s="614"/>
      <c r="H347" s="614"/>
      <c r="I347" s="614"/>
      <c r="J347" s="614"/>
      <c r="K347" s="614"/>
      <c r="L347" s="614"/>
      <c r="M347" s="614"/>
      <c r="N347" s="614"/>
      <c r="O347" s="614"/>
      <c r="P347" s="614"/>
      <c r="Q347" s="614"/>
      <c r="R347" s="614"/>
      <c r="S347" s="614"/>
      <c r="T347" s="614"/>
      <c r="U347" s="614"/>
      <c r="V347" s="614"/>
      <c r="W347" s="614"/>
      <c r="X347" s="614"/>
      <c r="Y347" s="614"/>
      <c r="Z347" s="614"/>
      <c r="AA347" s="614"/>
      <c r="AB347" s="614"/>
      <c r="AC347" s="614"/>
      <c r="AD347" s="614"/>
      <c r="AE347" s="614"/>
      <c r="AF347" s="614"/>
      <c r="AG347" s="614"/>
      <c r="AH347" s="614"/>
    </row>
    <row r="348">
      <c r="A348" s="614"/>
      <c r="B348" s="614"/>
      <c r="C348" s="614"/>
      <c r="D348" s="614"/>
      <c r="E348" s="614"/>
      <c r="F348" s="614"/>
      <c r="G348" s="614"/>
      <c r="H348" s="614"/>
      <c r="I348" s="614"/>
      <c r="J348" s="614"/>
      <c r="K348" s="614"/>
      <c r="L348" s="614"/>
      <c r="M348" s="614"/>
      <c r="N348" s="614"/>
      <c r="O348" s="614"/>
      <c r="P348" s="614"/>
      <c r="Q348" s="614"/>
      <c r="R348" s="614"/>
      <c r="S348" s="614"/>
      <c r="T348" s="614"/>
      <c r="U348" s="614"/>
      <c r="V348" s="614"/>
      <c r="W348" s="614"/>
      <c r="X348" s="614"/>
      <c r="Y348" s="614"/>
      <c r="Z348" s="614"/>
      <c r="AA348" s="614"/>
      <c r="AB348" s="614"/>
      <c r="AC348" s="614"/>
      <c r="AD348" s="614"/>
      <c r="AE348" s="614"/>
      <c r="AF348" s="614"/>
      <c r="AG348" s="614"/>
      <c r="AH348" s="614"/>
    </row>
    <row r="349">
      <c r="A349" s="614"/>
      <c r="B349" s="614"/>
      <c r="C349" s="614"/>
      <c r="D349" s="614"/>
      <c r="E349" s="614"/>
      <c r="F349" s="614"/>
      <c r="G349" s="614"/>
      <c r="H349" s="614"/>
      <c r="I349" s="614"/>
      <c r="J349" s="614"/>
      <c r="K349" s="614"/>
      <c r="L349" s="614"/>
      <c r="M349" s="614"/>
      <c r="N349" s="614"/>
      <c r="O349" s="614"/>
      <c r="P349" s="614"/>
      <c r="Q349" s="614"/>
      <c r="R349" s="614"/>
      <c r="S349" s="614"/>
      <c r="T349" s="614"/>
      <c r="U349" s="614"/>
      <c r="V349" s="614"/>
      <c r="W349" s="614"/>
      <c r="X349" s="614"/>
      <c r="Y349" s="614"/>
      <c r="Z349" s="614"/>
      <c r="AA349" s="614"/>
      <c r="AB349" s="614"/>
      <c r="AC349" s="614"/>
      <c r="AD349" s="614"/>
      <c r="AE349" s="614"/>
      <c r="AF349" s="614"/>
      <c r="AG349" s="614"/>
      <c r="AH349" s="614"/>
    </row>
    <row r="350">
      <c r="A350" s="614"/>
      <c r="B350" s="614"/>
      <c r="C350" s="614"/>
      <c r="D350" s="614"/>
      <c r="E350" s="614"/>
      <c r="F350" s="614"/>
      <c r="G350" s="614"/>
      <c r="H350" s="614"/>
      <c r="I350" s="614"/>
      <c r="J350" s="614"/>
      <c r="K350" s="614"/>
      <c r="L350" s="614"/>
      <c r="M350" s="614"/>
      <c r="N350" s="614"/>
      <c r="O350" s="614"/>
      <c r="P350" s="614"/>
      <c r="Q350" s="614"/>
      <c r="R350" s="614"/>
      <c r="S350" s="614"/>
      <c r="T350" s="614"/>
      <c r="U350" s="614"/>
      <c r="V350" s="614"/>
      <c r="W350" s="614"/>
      <c r="X350" s="614"/>
      <c r="Y350" s="614"/>
      <c r="Z350" s="614"/>
      <c r="AA350" s="614"/>
      <c r="AB350" s="614"/>
      <c r="AC350" s="614"/>
      <c r="AD350" s="614"/>
      <c r="AE350" s="614"/>
      <c r="AF350" s="614"/>
      <c r="AG350" s="614"/>
      <c r="AH350" s="614"/>
    </row>
    <row r="351">
      <c r="A351" s="614"/>
      <c r="B351" s="614"/>
      <c r="C351" s="614"/>
      <c r="D351" s="614"/>
      <c r="E351" s="614"/>
      <c r="F351" s="614"/>
      <c r="G351" s="614"/>
      <c r="H351" s="614"/>
      <c r="I351" s="614"/>
      <c r="J351" s="614"/>
      <c r="K351" s="614"/>
      <c r="L351" s="614"/>
      <c r="M351" s="614"/>
      <c r="N351" s="614"/>
      <c r="O351" s="614"/>
      <c r="P351" s="614"/>
      <c r="Q351" s="614"/>
      <c r="R351" s="614"/>
      <c r="S351" s="614"/>
      <c r="T351" s="614"/>
      <c r="U351" s="614"/>
      <c r="V351" s="614"/>
      <c r="W351" s="614"/>
      <c r="X351" s="614"/>
      <c r="Y351" s="614"/>
      <c r="Z351" s="614"/>
      <c r="AA351" s="614"/>
      <c r="AB351" s="614"/>
      <c r="AC351" s="614"/>
      <c r="AD351" s="614"/>
      <c r="AE351" s="614"/>
      <c r="AF351" s="614"/>
      <c r="AG351" s="614"/>
      <c r="AH351" s="614"/>
    </row>
    <row r="352">
      <c r="A352" s="614"/>
      <c r="B352" s="614"/>
      <c r="C352" s="614"/>
      <c r="D352" s="614"/>
      <c r="E352" s="614"/>
      <c r="F352" s="614"/>
      <c r="G352" s="614"/>
      <c r="H352" s="614"/>
      <c r="I352" s="614"/>
      <c r="J352" s="614"/>
      <c r="K352" s="614"/>
      <c r="L352" s="614"/>
      <c r="M352" s="614"/>
      <c r="N352" s="614"/>
      <c r="O352" s="614"/>
      <c r="P352" s="614"/>
      <c r="Q352" s="614"/>
      <c r="R352" s="614"/>
      <c r="S352" s="614"/>
      <c r="T352" s="614"/>
      <c r="U352" s="614"/>
      <c r="V352" s="614"/>
      <c r="W352" s="614"/>
      <c r="X352" s="614"/>
      <c r="Y352" s="614"/>
      <c r="Z352" s="614"/>
      <c r="AA352" s="614"/>
      <c r="AB352" s="614"/>
      <c r="AC352" s="614"/>
      <c r="AD352" s="614"/>
      <c r="AE352" s="614"/>
      <c r="AF352" s="614"/>
      <c r="AG352" s="614"/>
      <c r="AH352" s="614"/>
    </row>
    <row r="353">
      <c r="A353" s="614"/>
      <c r="B353" s="614"/>
      <c r="C353" s="614"/>
      <c r="D353" s="614"/>
      <c r="E353" s="614"/>
      <c r="F353" s="614"/>
      <c r="G353" s="614"/>
      <c r="H353" s="614"/>
      <c r="I353" s="614"/>
      <c r="J353" s="614"/>
      <c r="K353" s="614"/>
      <c r="L353" s="614"/>
      <c r="M353" s="614"/>
      <c r="N353" s="614"/>
      <c r="O353" s="614"/>
      <c r="P353" s="614"/>
      <c r="Q353" s="614"/>
      <c r="R353" s="614"/>
      <c r="S353" s="614"/>
      <c r="T353" s="614"/>
      <c r="U353" s="614"/>
      <c r="V353" s="614"/>
      <c r="W353" s="614"/>
      <c r="X353" s="614"/>
      <c r="Y353" s="614"/>
      <c r="Z353" s="614"/>
      <c r="AA353" s="614"/>
      <c r="AB353" s="614"/>
      <c r="AC353" s="614"/>
      <c r="AD353" s="614"/>
      <c r="AE353" s="614"/>
      <c r="AF353" s="614"/>
      <c r="AG353" s="614"/>
      <c r="AH353" s="614"/>
    </row>
    <row r="354">
      <c r="A354" s="614"/>
      <c r="B354" s="614"/>
      <c r="C354" s="614"/>
      <c r="D354" s="614"/>
      <c r="E354" s="614"/>
      <c r="F354" s="614"/>
      <c r="G354" s="614"/>
      <c r="H354" s="614"/>
      <c r="I354" s="614"/>
      <c r="J354" s="614"/>
      <c r="K354" s="614"/>
      <c r="L354" s="614"/>
      <c r="M354" s="614"/>
      <c r="N354" s="614"/>
      <c r="O354" s="614"/>
      <c r="P354" s="614"/>
      <c r="Q354" s="614"/>
      <c r="R354" s="614"/>
      <c r="S354" s="614"/>
      <c r="T354" s="614"/>
      <c r="U354" s="614"/>
      <c r="V354" s="614"/>
      <c r="W354" s="614"/>
      <c r="X354" s="614"/>
      <c r="Y354" s="614"/>
      <c r="Z354" s="614"/>
      <c r="AA354" s="614"/>
      <c r="AB354" s="614"/>
      <c r="AC354" s="614"/>
      <c r="AD354" s="614"/>
      <c r="AE354" s="614"/>
      <c r="AF354" s="614"/>
      <c r="AG354" s="614"/>
      <c r="AH354" s="614"/>
    </row>
    <row r="355">
      <c r="A355" s="614"/>
      <c r="B355" s="614"/>
      <c r="C355" s="614"/>
      <c r="D355" s="614"/>
      <c r="E355" s="614"/>
      <c r="F355" s="614"/>
      <c r="G355" s="614"/>
      <c r="H355" s="614"/>
      <c r="I355" s="614"/>
      <c r="J355" s="614"/>
      <c r="K355" s="614"/>
      <c r="L355" s="614"/>
      <c r="M355" s="614"/>
      <c r="N355" s="614"/>
      <c r="O355" s="614"/>
      <c r="P355" s="614"/>
      <c r="Q355" s="614"/>
      <c r="R355" s="614"/>
      <c r="S355" s="614"/>
      <c r="T355" s="614"/>
      <c r="U355" s="614"/>
      <c r="V355" s="614"/>
      <c r="W355" s="614"/>
      <c r="X355" s="614"/>
      <c r="Y355" s="614"/>
      <c r="Z355" s="614"/>
      <c r="AA355" s="614"/>
      <c r="AB355" s="614"/>
      <c r="AC355" s="614"/>
      <c r="AD355" s="614"/>
      <c r="AE355" s="614"/>
      <c r="AF355" s="614"/>
      <c r="AG355" s="614"/>
      <c r="AH355" s="614"/>
    </row>
    <row r="356">
      <c r="A356" s="614"/>
      <c r="B356" s="614"/>
      <c r="C356" s="614"/>
      <c r="D356" s="614"/>
      <c r="E356" s="614"/>
      <c r="F356" s="614"/>
      <c r="G356" s="614"/>
      <c r="H356" s="614"/>
      <c r="I356" s="614"/>
      <c r="J356" s="614"/>
      <c r="K356" s="614"/>
      <c r="L356" s="614"/>
      <c r="M356" s="614"/>
      <c r="N356" s="614"/>
      <c r="O356" s="614"/>
      <c r="P356" s="614"/>
      <c r="Q356" s="614"/>
      <c r="R356" s="614"/>
      <c r="S356" s="614"/>
      <c r="T356" s="614"/>
      <c r="U356" s="614"/>
      <c r="V356" s="614"/>
      <c r="W356" s="614"/>
      <c r="X356" s="614"/>
      <c r="Y356" s="614"/>
      <c r="Z356" s="614"/>
      <c r="AA356" s="614"/>
      <c r="AB356" s="614"/>
      <c r="AC356" s="614"/>
      <c r="AD356" s="614"/>
      <c r="AE356" s="614"/>
      <c r="AF356" s="614"/>
      <c r="AG356" s="614"/>
      <c r="AH356" s="614"/>
    </row>
    <row r="357">
      <c r="A357" s="614"/>
      <c r="B357" s="614"/>
      <c r="C357" s="614"/>
      <c r="D357" s="614"/>
      <c r="E357" s="614"/>
      <c r="F357" s="614"/>
      <c r="G357" s="614"/>
      <c r="H357" s="614"/>
      <c r="I357" s="614"/>
      <c r="J357" s="614"/>
      <c r="K357" s="614"/>
      <c r="L357" s="614"/>
      <c r="M357" s="614"/>
      <c r="N357" s="614"/>
      <c r="O357" s="614"/>
      <c r="P357" s="614"/>
      <c r="Q357" s="614"/>
      <c r="R357" s="614"/>
      <c r="S357" s="614"/>
      <c r="T357" s="614"/>
      <c r="U357" s="614"/>
      <c r="V357" s="614"/>
      <c r="W357" s="614"/>
      <c r="X357" s="614"/>
      <c r="Y357" s="614"/>
      <c r="Z357" s="614"/>
      <c r="AA357" s="614"/>
      <c r="AB357" s="614"/>
      <c r="AC357" s="614"/>
      <c r="AD357" s="614"/>
      <c r="AE357" s="614"/>
      <c r="AF357" s="614"/>
      <c r="AG357" s="614"/>
      <c r="AH357" s="614"/>
    </row>
    <row r="358">
      <c r="A358" s="614"/>
      <c r="B358" s="614"/>
      <c r="C358" s="614"/>
      <c r="D358" s="614"/>
      <c r="E358" s="614"/>
      <c r="F358" s="614"/>
      <c r="G358" s="614"/>
      <c r="H358" s="614"/>
      <c r="I358" s="614"/>
      <c r="J358" s="614"/>
      <c r="K358" s="614"/>
      <c r="L358" s="614"/>
      <c r="M358" s="614"/>
      <c r="N358" s="614"/>
      <c r="O358" s="614"/>
      <c r="P358" s="614"/>
      <c r="Q358" s="614"/>
      <c r="R358" s="614"/>
      <c r="S358" s="614"/>
      <c r="T358" s="614"/>
      <c r="U358" s="614"/>
      <c r="V358" s="614"/>
      <c r="W358" s="614"/>
      <c r="X358" s="614"/>
      <c r="Y358" s="614"/>
      <c r="Z358" s="614"/>
      <c r="AA358" s="614"/>
      <c r="AB358" s="614"/>
      <c r="AC358" s="614"/>
      <c r="AD358" s="614"/>
      <c r="AE358" s="614"/>
      <c r="AF358" s="614"/>
      <c r="AG358" s="614"/>
      <c r="AH358" s="614"/>
    </row>
    <row r="359">
      <c r="A359" s="614"/>
      <c r="B359" s="614"/>
      <c r="C359" s="614"/>
      <c r="D359" s="614"/>
      <c r="E359" s="614"/>
      <c r="F359" s="614"/>
      <c r="G359" s="614"/>
      <c r="H359" s="614"/>
      <c r="I359" s="614"/>
      <c r="J359" s="614"/>
      <c r="K359" s="614"/>
      <c r="L359" s="614"/>
      <c r="M359" s="614"/>
      <c r="N359" s="614"/>
      <c r="O359" s="614"/>
      <c r="P359" s="614"/>
      <c r="Q359" s="614"/>
      <c r="R359" s="614"/>
      <c r="S359" s="614"/>
      <c r="T359" s="614"/>
      <c r="U359" s="614"/>
      <c r="V359" s="614"/>
      <c r="W359" s="614"/>
      <c r="X359" s="614"/>
      <c r="Y359" s="614"/>
      <c r="Z359" s="614"/>
      <c r="AA359" s="614"/>
      <c r="AB359" s="614"/>
      <c r="AC359" s="614"/>
      <c r="AD359" s="614"/>
      <c r="AE359" s="614"/>
      <c r="AF359" s="614"/>
      <c r="AG359" s="614"/>
      <c r="AH359" s="614"/>
    </row>
    <row r="360">
      <c r="A360" s="614"/>
      <c r="B360" s="614"/>
      <c r="C360" s="614"/>
      <c r="D360" s="614"/>
      <c r="E360" s="614"/>
      <c r="F360" s="614"/>
      <c r="G360" s="614"/>
      <c r="H360" s="614"/>
      <c r="I360" s="614"/>
      <c r="J360" s="614"/>
      <c r="K360" s="614"/>
      <c r="L360" s="614"/>
      <c r="M360" s="614"/>
      <c r="N360" s="614"/>
      <c r="O360" s="614"/>
      <c r="P360" s="614"/>
      <c r="Q360" s="614"/>
      <c r="R360" s="614"/>
      <c r="S360" s="614"/>
      <c r="T360" s="614"/>
      <c r="U360" s="614"/>
      <c r="V360" s="614"/>
      <c r="W360" s="614"/>
      <c r="X360" s="614"/>
      <c r="Y360" s="614"/>
      <c r="Z360" s="614"/>
      <c r="AA360" s="614"/>
      <c r="AB360" s="614"/>
      <c r="AC360" s="614"/>
      <c r="AD360" s="614"/>
      <c r="AE360" s="614"/>
      <c r="AF360" s="614"/>
      <c r="AG360" s="614"/>
      <c r="AH360" s="614"/>
    </row>
    <row r="361">
      <c r="A361" s="614"/>
      <c r="B361" s="614"/>
      <c r="C361" s="614"/>
      <c r="D361" s="614"/>
      <c r="E361" s="614"/>
      <c r="F361" s="614"/>
      <c r="G361" s="614"/>
      <c r="H361" s="614"/>
      <c r="I361" s="614"/>
      <c r="J361" s="614"/>
      <c r="K361" s="614"/>
      <c r="L361" s="614"/>
      <c r="M361" s="614"/>
      <c r="N361" s="614"/>
      <c r="O361" s="614"/>
      <c r="P361" s="614"/>
      <c r="Q361" s="614"/>
      <c r="R361" s="614"/>
      <c r="S361" s="614"/>
      <c r="T361" s="614"/>
      <c r="U361" s="614"/>
      <c r="V361" s="614"/>
      <c r="W361" s="614"/>
      <c r="X361" s="614"/>
      <c r="Y361" s="614"/>
      <c r="Z361" s="614"/>
      <c r="AA361" s="614"/>
      <c r="AB361" s="614"/>
      <c r="AC361" s="614"/>
      <c r="AD361" s="614"/>
      <c r="AE361" s="614"/>
      <c r="AF361" s="614"/>
      <c r="AG361" s="614"/>
      <c r="AH361" s="614"/>
    </row>
    <row r="362">
      <c r="A362" s="614"/>
      <c r="B362" s="614"/>
      <c r="C362" s="614"/>
      <c r="D362" s="614"/>
      <c r="E362" s="614"/>
      <c r="F362" s="614"/>
      <c r="G362" s="614"/>
      <c r="H362" s="614"/>
      <c r="I362" s="614"/>
      <c r="J362" s="614"/>
      <c r="K362" s="614"/>
      <c r="L362" s="614"/>
      <c r="M362" s="614"/>
      <c r="N362" s="614"/>
      <c r="O362" s="614"/>
      <c r="P362" s="614"/>
      <c r="Q362" s="614"/>
      <c r="R362" s="614"/>
      <c r="S362" s="614"/>
      <c r="T362" s="614"/>
      <c r="U362" s="614"/>
      <c r="V362" s="614"/>
      <c r="W362" s="614"/>
      <c r="X362" s="614"/>
      <c r="Y362" s="614"/>
      <c r="Z362" s="614"/>
      <c r="AA362" s="614"/>
      <c r="AB362" s="614"/>
      <c r="AC362" s="614"/>
      <c r="AD362" s="614"/>
      <c r="AE362" s="614"/>
      <c r="AF362" s="614"/>
      <c r="AG362" s="614"/>
      <c r="AH362" s="614"/>
    </row>
    <row r="363">
      <c r="A363" s="614"/>
      <c r="B363" s="614"/>
      <c r="C363" s="614"/>
      <c r="D363" s="614"/>
      <c r="E363" s="614"/>
      <c r="F363" s="614"/>
      <c r="G363" s="614"/>
      <c r="H363" s="614"/>
      <c r="I363" s="614"/>
      <c r="J363" s="614"/>
      <c r="K363" s="614"/>
      <c r="L363" s="614"/>
      <c r="M363" s="614"/>
      <c r="N363" s="614"/>
      <c r="O363" s="614"/>
      <c r="P363" s="614"/>
      <c r="Q363" s="614"/>
      <c r="R363" s="614"/>
      <c r="S363" s="614"/>
      <c r="T363" s="614"/>
      <c r="U363" s="614"/>
      <c r="V363" s="614"/>
      <c r="W363" s="614"/>
      <c r="X363" s="614"/>
      <c r="Y363" s="614"/>
      <c r="Z363" s="614"/>
      <c r="AA363" s="614"/>
      <c r="AB363" s="614"/>
      <c r="AC363" s="614"/>
      <c r="AD363" s="614"/>
      <c r="AE363" s="614"/>
      <c r="AF363" s="614"/>
      <c r="AG363" s="614"/>
      <c r="AH363" s="614"/>
    </row>
    <row r="364">
      <c r="A364" s="614"/>
      <c r="B364" s="614"/>
      <c r="C364" s="614"/>
      <c r="D364" s="614"/>
      <c r="E364" s="614"/>
      <c r="F364" s="614"/>
      <c r="G364" s="614"/>
      <c r="H364" s="614"/>
      <c r="I364" s="614"/>
      <c r="J364" s="614"/>
      <c r="K364" s="614"/>
      <c r="L364" s="614"/>
      <c r="M364" s="614"/>
      <c r="N364" s="614"/>
      <c r="O364" s="614"/>
      <c r="P364" s="614"/>
      <c r="Q364" s="614"/>
      <c r="R364" s="614"/>
      <c r="S364" s="614"/>
      <c r="T364" s="614"/>
      <c r="U364" s="614"/>
      <c r="V364" s="614"/>
      <c r="W364" s="614"/>
      <c r="X364" s="614"/>
      <c r="Y364" s="614"/>
      <c r="Z364" s="614"/>
      <c r="AA364" s="614"/>
      <c r="AB364" s="614"/>
      <c r="AC364" s="614"/>
      <c r="AD364" s="614"/>
      <c r="AE364" s="614"/>
      <c r="AF364" s="614"/>
      <c r="AG364" s="614"/>
      <c r="AH364" s="614"/>
    </row>
    <row r="365">
      <c r="A365" s="614"/>
      <c r="B365" s="614"/>
      <c r="C365" s="614"/>
      <c r="D365" s="614"/>
      <c r="E365" s="614"/>
      <c r="F365" s="614"/>
      <c r="G365" s="614"/>
      <c r="H365" s="614"/>
      <c r="I365" s="614"/>
      <c r="J365" s="614"/>
      <c r="K365" s="614"/>
      <c r="L365" s="614"/>
      <c r="M365" s="614"/>
      <c r="N365" s="614"/>
      <c r="O365" s="614"/>
      <c r="P365" s="614"/>
      <c r="Q365" s="614"/>
      <c r="R365" s="614"/>
      <c r="S365" s="614"/>
      <c r="T365" s="614"/>
      <c r="U365" s="614"/>
      <c r="V365" s="614"/>
      <c r="W365" s="614"/>
      <c r="X365" s="614"/>
      <c r="Y365" s="614"/>
      <c r="Z365" s="614"/>
      <c r="AA365" s="614"/>
      <c r="AB365" s="614"/>
      <c r="AC365" s="614"/>
      <c r="AD365" s="614"/>
      <c r="AE365" s="614"/>
      <c r="AF365" s="614"/>
      <c r="AG365" s="614"/>
      <c r="AH365" s="614"/>
    </row>
    <row r="366">
      <c r="A366" s="614"/>
      <c r="B366" s="614"/>
      <c r="C366" s="614"/>
      <c r="D366" s="614"/>
      <c r="E366" s="614"/>
      <c r="F366" s="614"/>
      <c r="G366" s="614"/>
      <c r="H366" s="614"/>
      <c r="I366" s="614"/>
      <c r="J366" s="614"/>
      <c r="K366" s="614"/>
      <c r="L366" s="614"/>
      <c r="M366" s="614"/>
      <c r="N366" s="614"/>
      <c r="O366" s="614"/>
      <c r="P366" s="614"/>
      <c r="Q366" s="614"/>
      <c r="R366" s="614"/>
      <c r="S366" s="614"/>
      <c r="T366" s="614"/>
      <c r="U366" s="614"/>
      <c r="V366" s="614"/>
      <c r="W366" s="614"/>
      <c r="X366" s="614"/>
      <c r="Y366" s="614"/>
      <c r="Z366" s="614"/>
      <c r="AA366" s="614"/>
      <c r="AB366" s="614"/>
      <c r="AC366" s="614"/>
      <c r="AD366" s="614"/>
      <c r="AE366" s="614"/>
      <c r="AF366" s="614"/>
      <c r="AG366" s="614"/>
      <c r="AH366" s="614"/>
    </row>
    <row r="367">
      <c r="A367" s="614"/>
      <c r="B367" s="614"/>
      <c r="C367" s="614"/>
      <c r="D367" s="614"/>
      <c r="E367" s="614"/>
      <c r="F367" s="614"/>
      <c r="G367" s="614"/>
      <c r="H367" s="614"/>
      <c r="I367" s="614"/>
      <c r="J367" s="614"/>
      <c r="K367" s="614"/>
      <c r="L367" s="614"/>
      <c r="M367" s="614"/>
      <c r="N367" s="614"/>
      <c r="O367" s="614"/>
      <c r="P367" s="614"/>
      <c r="Q367" s="614"/>
      <c r="R367" s="614"/>
      <c r="S367" s="614"/>
      <c r="T367" s="614"/>
      <c r="U367" s="614"/>
      <c r="V367" s="614"/>
      <c r="W367" s="614"/>
      <c r="X367" s="614"/>
      <c r="Y367" s="614"/>
      <c r="Z367" s="614"/>
      <c r="AA367" s="614"/>
      <c r="AB367" s="614"/>
      <c r="AC367" s="614"/>
      <c r="AD367" s="614"/>
      <c r="AE367" s="614"/>
      <c r="AF367" s="614"/>
      <c r="AG367" s="614"/>
      <c r="AH367" s="614"/>
    </row>
    <row r="368">
      <c r="A368" s="614"/>
      <c r="B368" s="614"/>
      <c r="C368" s="614"/>
      <c r="D368" s="614"/>
      <c r="E368" s="614"/>
      <c r="F368" s="614"/>
      <c r="G368" s="614"/>
      <c r="H368" s="614"/>
      <c r="I368" s="614"/>
      <c r="J368" s="614"/>
      <c r="K368" s="614"/>
      <c r="L368" s="614"/>
      <c r="M368" s="614"/>
      <c r="N368" s="614"/>
      <c r="O368" s="614"/>
      <c r="P368" s="614"/>
      <c r="Q368" s="614"/>
      <c r="R368" s="614"/>
      <c r="S368" s="614"/>
      <c r="T368" s="614"/>
      <c r="U368" s="614"/>
      <c r="V368" s="614"/>
      <c r="W368" s="614"/>
      <c r="X368" s="614"/>
      <c r="Y368" s="614"/>
      <c r="Z368" s="614"/>
      <c r="AA368" s="614"/>
      <c r="AB368" s="614"/>
      <c r="AC368" s="614"/>
      <c r="AD368" s="614"/>
      <c r="AE368" s="614"/>
      <c r="AF368" s="614"/>
      <c r="AG368" s="614"/>
      <c r="AH368" s="614"/>
    </row>
    <row r="369">
      <c r="A369" s="614"/>
      <c r="B369" s="614"/>
      <c r="C369" s="614"/>
      <c r="D369" s="614"/>
      <c r="E369" s="614"/>
      <c r="F369" s="614"/>
      <c r="G369" s="614"/>
      <c r="H369" s="614"/>
      <c r="I369" s="614"/>
      <c r="J369" s="614"/>
      <c r="K369" s="614"/>
      <c r="L369" s="614"/>
      <c r="M369" s="614"/>
      <c r="N369" s="614"/>
      <c r="O369" s="614"/>
      <c r="P369" s="614"/>
      <c r="Q369" s="614"/>
      <c r="R369" s="614"/>
      <c r="S369" s="614"/>
      <c r="T369" s="614"/>
      <c r="U369" s="614"/>
      <c r="V369" s="614"/>
      <c r="W369" s="614"/>
      <c r="X369" s="614"/>
      <c r="Y369" s="614"/>
      <c r="Z369" s="614"/>
      <c r="AA369" s="614"/>
      <c r="AB369" s="614"/>
      <c r="AC369" s="614"/>
      <c r="AD369" s="614"/>
      <c r="AE369" s="614"/>
      <c r="AF369" s="614"/>
      <c r="AG369" s="614"/>
      <c r="AH369" s="614"/>
    </row>
    <row r="370">
      <c r="A370" s="614"/>
      <c r="B370" s="614"/>
      <c r="C370" s="614"/>
      <c r="D370" s="614"/>
      <c r="E370" s="614"/>
      <c r="F370" s="614"/>
      <c r="G370" s="614"/>
      <c r="H370" s="614"/>
      <c r="I370" s="614"/>
      <c r="J370" s="614"/>
      <c r="K370" s="614"/>
      <c r="L370" s="614"/>
      <c r="M370" s="614"/>
      <c r="N370" s="614"/>
      <c r="O370" s="614"/>
      <c r="P370" s="614"/>
      <c r="Q370" s="614"/>
      <c r="R370" s="614"/>
      <c r="S370" s="614"/>
      <c r="T370" s="614"/>
      <c r="U370" s="614"/>
      <c r="V370" s="614"/>
      <c r="W370" s="614"/>
      <c r="X370" s="614"/>
      <c r="Y370" s="614"/>
      <c r="Z370" s="614"/>
      <c r="AA370" s="614"/>
      <c r="AB370" s="614"/>
      <c r="AC370" s="614"/>
      <c r="AD370" s="614"/>
      <c r="AE370" s="614"/>
      <c r="AF370" s="614"/>
      <c r="AG370" s="614"/>
      <c r="AH370" s="614"/>
    </row>
    <row r="371">
      <c r="A371" s="614"/>
      <c r="B371" s="614"/>
      <c r="C371" s="614"/>
      <c r="D371" s="614"/>
      <c r="E371" s="614"/>
      <c r="F371" s="614"/>
      <c r="G371" s="614"/>
      <c r="H371" s="614"/>
      <c r="I371" s="614"/>
      <c r="J371" s="614"/>
      <c r="K371" s="614"/>
      <c r="L371" s="614"/>
      <c r="M371" s="614"/>
      <c r="N371" s="614"/>
      <c r="O371" s="614"/>
      <c r="P371" s="614"/>
      <c r="Q371" s="614"/>
      <c r="R371" s="614"/>
      <c r="S371" s="614"/>
      <c r="T371" s="614"/>
      <c r="U371" s="614"/>
      <c r="V371" s="614"/>
      <c r="W371" s="614"/>
      <c r="X371" s="614"/>
      <c r="Y371" s="614"/>
      <c r="Z371" s="614"/>
      <c r="AA371" s="614"/>
      <c r="AB371" s="614"/>
      <c r="AC371" s="614"/>
      <c r="AD371" s="614"/>
      <c r="AE371" s="614"/>
      <c r="AF371" s="614"/>
      <c r="AG371" s="614"/>
      <c r="AH371" s="614"/>
    </row>
    <row r="372">
      <c r="A372" s="614"/>
      <c r="B372" s="614"/>
      <c r="C372" s="614"/>
      <c r="D372" s="614"/>
      <c r="E372" s="614"/>
      <c r="F372" s="614"/>
      <c r="G372" s="614"/>
      <c r="H372" s="614"/>
      <c r="I372" s="614"/>
      <c r="J372" s="614"/>
      <c r="K372" s="614"/>
      <c r="L372" s="614"/>
      <c r="M372" s="614"/>
      <c r="N372" s="614"/>
      <c r="O372" s="614"/>
      <c r="P372" s="614"/>
      <c r="Q372" s="614"/>
      <c r="R372" s="614"/>
      <c r="S372" s="614"/>
      <c r="T372" s="614"/>
      <c r="U372" s="614"/>
      <c r="V372" s="614"/>
      <c r="W372" s="614"/>
      <c r="X372" s="614"/>
      <c r="Y372" s="614"/>
      <c r="Z372" s="614"/>
      <c r="AA372" s="614"/>
      <c r="AB372" s="614"/>
      <c r="AC372" s="614"/>
      <c r="AD372" s="614"/>
      <c r="AE372" s="614"/>
      <c r="AF372" s="614"/>
      <c r="AG372" s="614"/>
      <c r="AH372" s="614"/>
    </row>
    <row r="373">
      <c r="A373" s="614"/>
      <c r="B373" s="614"/>
      <c r="C373" s="614"/>
      <c r="D373" s="614"/>
      <c r="E373" s="614"/>
      <c r="F373" s="614"/>
      <c r="G373" s="614"/>
      <c r="H373" s="614"/>
      <c r="I373" s="614"/>
      <c r="J373" s="614"/>
      <c r="K373" s="614"/>
      <c r="L373" s="614"/>
      <c r="M373" s="614"/>
      <c r="N373" s="614"/>
      <c r="O373" s="614"/>
      <c r="P373" s="614"/>
      <c r="Q373" s="614"/>
      <c r="R373" s="614"/>
      <c r="S373" s="614"/>
      <c r="T373" s="614"/>
      <c r="U373" s="614"/>
      <c r="V373" s="614"/>
      <c r="W373" s="614"/>
      <c r="X373" s="614"/>
      <c r="Y373" s="614"/>
      <c r="Z373" s="614"/>
      <c r="AA373" s="614"/>
      <c r="AB373" s="614"/>
      <c r="AC373" s="614"/>
      <c r="AD373" s="614"/>
      <c r="AE373" s="614"/>
      <c r="AF373" s="614"/>
      <c r="AG373" s="614"/>
      <c r="AH373" s="614"/>
    </row>
    <row r="374">
      <c r="A374" s="614"/>
      <c r="B374" s="614"/>
      <c r="C374" s="614"/>
      <c r="D374" s="614"/>
      <c r="E374" s="614"/>
      <c r="F374" s="614"/>
      <c r="G374" s="614"/>
      <c r="H374" s="614"/>
      <c r="I374" s="614"/>
      <c r="J374" s="614"/>
      <c r="K374" s="614"/>
      <c r="L374" s="614"/>
      <c r="M374" s="614"/>
      <c r="N374" s="614"/>
      <c r="O374" s="614"/>
      <c r="P374" s="614"/>
      <c r="Q374" s="614"/>
      <c r="R374" s="614"/>
      <c r="S374" s="614"/>
      <c r="T374" s="614"/>
      <c r="U374" s="614"/>
      <c r="V374" s="614"/>
      <c r="W374" s="614"/>
      <c r="X374" s="614"/>
      <c r="Y374" s="614"/>
      <c r="Z374" s="614"/>
      <c r="AA374" s="614"/>
      <c r="AB374" s="614"/>
      <c r="AC374" s="614"/>
      <c r="AD374" s="614"/>
      <c r="AE374" s="614"/>
      <c r="AF374" s="614"/>
      <c r="AG374" s="614"/>
      <c r="AH374" s="614"/>
    </row>
    <row r="375">
      <c r="A375" s="614"/>
      <c r="B375" s="614"/>
      <c r="C375" s="614"/>
      <c r="D375" s="614"/>
      <c r="E375" s="614"/>
      <c r="F375" s="614"/>
      <c r="G375" s="614"/>
      <c r="H375" s="614"/>
      <c r="I375" s="614"/>
      <c r="J375" s="614"/>
      <c r="K375" s="614"/>
      <c r="L375" s="614"/>
      <c r="M375" s="614"/>
      <c r="N375" s="614"/>
      <c r="O375" s="614"/>
      <c r="P375" s="614"/>
      <c r="Q375" s="614"/>
      <c r="R375" s="614"/>
      <c r="S375" s="614"/>
      <c r="T375" s="614"/>
      <c r="U375" s="614"/>
      <c r="V375" s="614"/>
      <c r="W375" s="614"/>
      <c r="X375" s="614"/>
      <c r="Y375" s="614"/>
      <c r="Z375" s="614"/>
      <c r="AA375" s="614"/>
      <c r="AB375" s="614"/>
      <c r="AC375" s="614"/>
      <c r="AD375" s="614"/>
      <c r="AE375" s="614"/>
      <c r="AF375" s="614"/>
      <c r="AG375" s="614"/>
      <c r="AH375" s="614"/>
    </row>
    <row r="376">
      <c r="A376" s="614"/>
      <c r="B376" s="614"/>
      <c r="C376" s="614"/>
      <c r="D376" s="614"/>
      <c r="E376" s="614"/>
      <c r="F376" s="614"/>
      <c r="G376" s="614"/>
      <c r="H376" s="614"/>
      <c r="I376" s="614"/>
      <c r="J376" s="614"/>
      <c r="K376" s="614"/>
      <c r="L376" s="614"/>
      <c r="M376" s="614"/>
      <c r="N376" s="614"/>
      <c r="O376" s="614"/>
      <c r="P376" s="614"/>
      <c r="Q376" s="614"/>
      <c r="R376" s="614"/>
      <c r="S376" s="614"/>
      <c r="T376" s="614"/>
      <c r="U376" s="614"/>
      <c r="V376" s="614"/>
      <c r="W376" s="614"/>
      <c r="X376" s="614"/>
      <c r="Y376" s="614"/>
      <c r="Z376" s="614"/>
      <c r="AA376" s="614"/>
      <c r="AB376" s="614"/>
      <c r="AC376" s="614"/>
      <c r="AD376" s="614"/>
      <c r="AE376" s="614"/>
      <c r="AF376" s="614"/>
      <c r="AG376" s="614"/>
      <c r="AH376" s="614"/>
    </row>
    <row r="377">
      <c r="A377" s="614"/>
      <c r="B377" s="614"/>
      <c r="C377" s="614"/>
      <c r="D377" s="614"/>
      <c r="E377" s="614"/>
      <c r="F377" s="614"/>
      <c r="G377" s="614"/>
      <c r="H377" s="614"/>
      <c r="I377" s="614"/>
      <c r="J377" s="614"/>
      <c r="K377" s="614"/>
      <c r="L377" s="614"/>
      <c r="M377" s="614"/>
      <c r="N377" s="614"/>
      <c r="O377" s="614"/>
      <c r="P377" s="614"/>
      <c r="Q377" s="614"/>
      <c r="R377" s="614"/>
      <c r="S377" s="614"/>
      <c r="T377" s="614"/>
      <c r="U377" s="614"/>
      <c r="V377" s="614"/>
      <c r="W377" s="614"/>
      <c r="X377" s="614"/>
      <c r="Y377" s="614"/>
      <c r="Z377" s="614"/>
      <c r="AA377" s="614"/>
      <c r="AB377" s="614"/>
      <c r="AC377" s="614"/>
      <c r="AD377" s="614"/>
      <c r="AE377" s="614"/>
      <c r="AF377" s="614"/>
      <c r="AG377" s="614"/>
      <c r="AH377" s="614"/>
    </row>
    <row r="378">
      <c r="A378" s="614"/>
      <c r="B378" s="614"/>
      <c r="C378" s="614"/>
      <c r="D378" s="614"/>
      <c r="E378" s="614"/>
      <c r="F378" s="614"/>
      <c r="G378" s="614"/>
      <c r="H378" s="614"/>
      <c r="I378" s="614"/>
      <c r="J378" s="614"/>
      <c r="K378" s="614"/>
      <c r="L378" s="614"/>
      <c r="M378" s="614"/>
      <c r="N378" s="614"/>
      <c r="O378" s="614"/>
      <c r="P378" s="614"/>
      <c r="Q378" s="614"/>
      <c r="R378" s="614"/>
      <c r="S378" s="614"/>
      <c r="T378" s="614"/>
      <c r="U378" s="614"/>
      <c r="V378" s="614"/>
      <c r="W378" s="614"/>
      <c r="X378" s="614"/>
      <c r="Y378" s="614"/>
      <c r="Z378" s="614"/>
      <c r="AA378" s="614"/>
      <c r="AB378" s="614"/>
      <c r="AC378" s="614"/>
      <c r="AD378" s="614"/>
      <c r="AE378" s="614"/>
      <c r="AF378" s="614"/>
      <c r="AG378" s="614"/>
      <c r="AH378" s="614"/>
    </row>
    <row r="379">
      <c r="A379" s="614"/>
      <c r="B379" s="614"/>
      <c r="C379" s="614"/>
      <c r="D379" s="614"/>
      <c r="E379" s="614"/>
      <c r="F379" s="614"/>
      <c r="G379" s="614"/>
      <c r="H379" s="614"/>
      <c r="I379" s="614"/>
      <c r="J379" s="614"/>
      <c r="K379" s="614"/>
      <c r="L379" s="614"/>
      <c r="M379" s="614"/>
      <c r="N379" s="614"/>
      <c r="O379" s="614"/>
      <c r="P379" s="614"/>
      <c r="Q379" s="614"/>
      <c r="R379" s="614"/>
      <c r="S379" s="614"/>
      <c r="T379" s="614"/>
      <c r="U379" s="614"/>
      <c r="V379" s="614"/>
      <c r="W379" s="614"/>
      <c r="X379" s="614"/>
      <c r="Y379" s="614"/>
      <c r="Z379" s="614"/>
      <c r="AA379" s="614"/>
      <c r="AB379" s="614"/>
      <c r="AC379" s="614"/>
      <c r="AD379" s="614"/>
      <c r="AE379" s="614"/>
      <c r="AF379" s="614"/>
      <c r="AG379" s="614"/>
      <c r="AH379" s="614"/>
    </row>
    <row r="380">
      <c r="A380" s="614"/>
      <c r="B380" s="614"/>
      <c r="C380" s="614"/>
      <c r="D380" s="614"/>
      <c r="E380" s="614"/>
      <c r="F380" s="614"/>
      <c r="G380" s="614"/>
      <c r="H380" s="614"/>
      <c r="I380" s="614"/>
      <c r="J380" s="614"/>
      <c r="K380" s="614"/>
      <c r="L380" s="614"/>
      <c r="M380" s="614"/>
      <c r="N380" s="614"/>
      <c r="O380" s="614"/>
      <c r="P380" s="614"/>
      <c r="Q380" s="614"/>
      <c r="R380" s="614"/>
      <c r="S380" s="614"/>
      <c r="T380" s="614"/>
      <c r="U380" s="614"/>
      <c r="V380" s="614"/>
      <c r="W380" s="614"/>
      <c r="X380" s="614"/>
      <c r="Y380" s="614"/>
      <c r="Z380" s="614"/>
      <c r="AA380" s="614"/>
      <c r="AB380" s="614"/>
      <c r="AC380" s="614"/>
      <c r="AD380" s="614"/>
      <c r="AE380" s="614"/>
      <c r="AF380" s="614"/>
      <c r="AG380" s="614"/>
      <c r="AH380" s="614"/>
    </row>
    <row r="381">
      <c r="A381" s="614"/>
      <c r="B381" s="614"/>
      <c r="C381" s="614"/>
      <c r="D381" s="614"/>
      <c r="E381" s="614"/>
      <c r="F381" s="614"/>
      <c r="G381" s="614"/>
      <c r="H381" s="614"/>
      <c r="I381" s="614"/>
      <c r="J381" s="614"/>
      <c r="K381" s="614"/>
      <c r="L381" s="614"/>
      <c r="M381" s="614"/>
      <c r="N381" s="614"/>
      <c r="O381" s="614"/>
      <c r="P381" s="614"/>
      <c r="Q381" s="614"/>
      <c r="R381" s="614"/>
      <c r="S381" s="614"/>
      <c r="T381" s="614"/>
      <c r="U381" s="614"/>
      <c r="V381" s="614"/>
      <c r="W381" s="614"/>
      <c r="X381" s="614"/>
      <c r="Y381" s="614"/>
      <c r="Z381" s="614"/>
      <c r="AA381" s="614"/>
      <c r="AB381" s="614"/>
      <c r="AC381" s="614"/>
      <c r="AD381" s="614"/>
      <c r="AE381" s="614"/>
      <c r="AF381" s="614"/>
      <c r="AG381" s="614"/>
      <c r="AH381" s="614"/>
    </row>
    <row r="382">
      <c r="A382" s="614"/>
      <c r="B382" s="614"/>
      <c r="C382" s="614"/>
      <c r="D382" s="614"/>
      <c r="E382" s="614"/>
      <c r="F382" s="614"/>
      <c r="G382" s="614"/>
      <c r="H382" s="614"/>
      <c r="I382" s="614"/>
      <c r="J382" s="614"/>
      <c r="K382" s="614"/>
      <c r="L382" s="614"/>
      <c r="M382" s="614"/>
      <c r="N382" s="614"/>
      <c r="O382" s="614"/>
      <c r="P382" s="614"/>
      <c r="Q382" s="614"/>
      <c r="R382" s="614"/>
      <c r="S382" s="614"/>
      <c r="T382" s="614"/>
      <c r="U382" s="614"/>
      <c r="V382" s="614"/>
      <c r="W382" s="614"/>
      <c r="X382" s="614"/>
      <c r="Y382" s="614"/>
      <c r="Z382" s="614"/>
      <c r="AA382" s="614"/>
      <c r="AB382" s="614"/>
      <c r="AC382" s="614"/>
      <c r="AD382" s="614"/>
      <c r="AE382" s="614"/>
      <c r="AF382" s="614"/>
      <c r="AG382" s="614"/>
      <c r="AH382" s="614"/>
    </row>
    <row r="383">
      <c r="A383" s="614"/>
      <c r="B383" s="614"/>
      <c r="C383" s="614"/>
      <c r="D383" s="614"/>
      <c r="E383" s="614"/>
      <c r="F383" s="614"/>
      <c r="G383" s="614"/>
      <c r="H383" s="614"/>
      <c r="I383" s="614"/>
      <c r="J383" s="614"/>
      <c r="K383" s="614"/>
      <c r="L383" s="614"/>
      <c r="M383" s="614"/>
      <c r="N383" s="614"/>
      <c r="O383" s="614"/>
      <c r="P383" s="614"/>
      <c r="Q383" s="614"/>
      <c r="R383" s="614"/>
      <c r="S383" s="614"/>
      <c r="T383" s="614"/>
      <c r="U383" s="614"/>
      <c r="V383" s="614"/>
      <c r="W383" s="614"/>
      <c r="X383" s="614"/>
      <c r="Y383" s="614"/>
      <c r="Z383" s="614"/>
      <c r="AA383" s="614"/>
      <c r="AB383" s="614"/>
      <c r="AC383" s="614"/>
      <c r="AD383" s="614"/>
      <c r="AE383" s="614"/>
      <c r="AF383" s="614"/>
      <c r="AG383" s="614"/>
      <c r="AH383" s="614"/>
    </row>
    <row r="384">
      <c r="A384" s="614"/>
      <c r="B384" s="614"/>
      <c r="C384" s="614"/>
      <c r="D384" s="614"/>
      <c r="E384" s="614"/>
      <c r="F384" s="614"/>
      <c r="G384" s="614"/>
      <c r="H384" s="614"/>
      <c r="I384" s="614"/>
      <c r="J384" s="614"/>
      <c r="K384" s="614"/>
      <c r="L384" s="614"/>
      <c r="M384" s="614"/>
      <c r="N384" s="614"/>
      <c r="O384" s="614"/>
      <c r="P384" s="614"/>
      <c r="Q384" s="614"/>
      <c r="R384" s="614"/>
      <c r="S384" s="614"/>
      <c r="T384" s="614"/>
      <c r="U384" s="614"/>
      <c r="V384" s="614"/>
      <c r="W384" s="614"/>
      <c r="X384" s="614"/>
      <c r="Y384" s="614"/>
      <c r="Z384" s="614"/>
      <c r="AA384" s="614"/>
      <c r="AB384" s="614"/>
      <c r="AC384" s="614"/>
      <c r="AD384" s="614"/>
      <c r="AE384" s="614"/>
      <c r="AF384" s="614"/>
      <c r="AG384" s="614"/>
      <c r="AH384" s="614"/>
    </row>
    <row r="385">
      <c r="A385" s="614"/>
      <c r="B385" s="614"/>
      <c r="C385" s="614"/>
      <c r="D385" s="614"/>
      <c r="E385" s="614"/>
      <c r="F385" s="614"/>
      <c r="G385" s="614"/>
      <c r="H385" s="614"/>
      <c r="I385" s="614"/>
      <c r="J385" s="614"/>
      <c r="K385" s="614"/>
      <c r="L385" s="614"/>
      <c r="M385" s="614"/>
      <c r="N385" s="614"/>
      <c r="O385" s="614"/>
      <c r="P385" s="614"/>
      <c r="Q385" s="614"/>
      <c r="R385" s="614"/>
      <c r="S385" s="614"/>
      <c r="T385" s="614"/>
      <c r="U385" s="614"/>
      <c r="V385" s="614"/>
      <c r="W385" s="614"/>
      <c r="X385" s="614"/>
      <c r="Y385" s="614"/>
      <c r="Z385" s="614"/>
      <c r="AA385" s="614"/>
      <c r="AB385" s="614"/>
      <c r="AC385" s="614"/>
      <c r="AD385" s="614"/>
      <c r="AE385" s="614"/>
      <c r="AF385" s="614"/>
      <c r="AG385" s="614"/>
      <c r="AH385" s="614"/>
    </row>
    <row r="386">
      <c r="A386" s="614"/>
      <c r="B386" s="614"/>
      <c r="C386" s="614"/>
      <c r="D386" s="614"/>
      <c r="E386" s="614"/>
      <c r="F386" s="614"/>
      <c r="G386" s="614"/>
      <c r="H386" s="614"/>
      <c r="I386" s="614"/>
      <c r="J386" s="614"/>
      <c r="K386" s="614"/>
      <c r="L386" s="614"/>
      <c r="M386" s="614"/>
      <c r="N386" s="614"/>
      <c r="O386" s="614"/>
      <c r="P386" s="614"/>
      <c r="Q386" s="614"/>
      <c r="R386" s="614"/>
      <c r="S386" s="614"/>
      <c r="T386" s="614"/>
      <c r="U386" s="614"/>
      <c r="V386" s="614"/>
      <c r="W386" s="614"/>
      <c r="X386" s="614"/>
      <c r="Y386" s="614"/>
      <c r="Z386" s="614"/>
      <c r="AA386" s="614"/>
      <c r="AB386" s="614"/>
      <c r="AC386" s="614"/>
      <c r="AD386" s="614"/>
      <c r="AE386" s="614"/>
      <c r="AF386" s="614"/>
      <c r="AG386" s="614"/>
      <c r="AH386" s="614"/>
    </row>
    <row r="387">
      <c r="A387" s="614"/>
      <c r="B387" s="614"/>
      <c r="C387" s="614"/>
      <c r="D387" s="614"/>
      <c r="E387" s="614"/>
      <c r="F387" s="614"/>
      <c r="G387" s="614"/>
      <c r="H387" s="614"/>
      <c r="I387" s="614"/>
      <c r="J387" s="614"/>
      <c r="K387" s="614"/>
      <c r="L387" s="614"/>
      <c r="M387" s="614"/>
      <c r="N387" s="614"/>
      <c r="O387" s="614"/>
      <c r="P387" s="614"/>
      <c r="Q387" s="614"/>
      <c r="R387" s="614"/>
      <c r="S387" s="614"/>
      <c r="T387" s="614"/>
      <c r="U387" s="614"/>
      <c r="V387" s="614"/>
      <c r="W387" s="614"/>
      <c r="X387" s="614"/>
      <c r="Y387" s="614"/>
      <c r="Z387" s="614"/>
      <c r="AA387" s="614"/>
      <c r="AB387" s="614"/>
      <c r="AC387" s="614"/>
      <c r="AD387" s="614"/>
      <c r="AE387" s="614"/>
      <c r="AF387" s="614"/>
      <c r="AG387" s="614"/>
      <c r="AH387" s="614"/>
    </row>
    <row r="388">
      <c r="A388" s="614"/>
      <c r="B388" s="614"/>
      <c r="C388" s="614"/>
      <c r="D388" s="614"/>
      <c r="E388" s="614"/>
      <c r="F388" s="614"/>
      <c r="G388" s="614"/>
      <c r="H388" s="614"/>
      <c r="I388" s="614"/>
      <c r="J388" s="614"/>
      <c r="K388" s="614"/>
      <c r="L388" s="614"/>
      <c r="M388" s="614"/>
      <c r="N388" s="614"/>
      <c r="O388" s="614"/>
      <c r="P388" s="614"/>
      <c r="Q388" s="614"/>
      <c r="R388" s="614"/>
      <c r="S388" s="614"/>
      <c r="T388" s="614"/>
      <c r="U388" s="614"/>
      <c r="V388" s="614"/>
      <c r="W388" s="614"/>
      <c r="X388" s="614"/>
      <c r="Y388" s="614"/>
      <c r="Z388" s="614"/>
      <c r="AA388" s="614"/>
      <c r="AB388" s="614"/>
      <c r="AC388" s="614"/>
      <c r="AD388" s="614"/>
      <c r="AE388" s="614"/>
      <c r="AF388" s="614"/>
      <c r="AG388" s="614"/>
      <c r="AH388" s="614"/>
    </row>
    <row r="389">
      <c r="A389" s="614"/>
      <c r="B389" s="614"/>
      <c r="C389" s="614"/>
      <c r="D389" s="614"/>
      <c r="E389" s="614"/>
      <c r="F389" s="614"/>
      <c r="G389" s="614"/>
      <c r="H389" s="614"/>
      <c r="I389" s="614"/>
      <c r="J389" s="614"/>
      <c r="K389" s="614"/>
      <c r="L389" s="614"/>
      <c r="M389" s="614"/>
      <c r="N389" s="614"/>
      <c r="O389" s="614"/>
      <c r="P389" s="614"/>
      <c r="Q389" s="614"/>
      <c r="R389" s="614"/>
      <c r="S389" s="614"/>
      <c r="T389" s="614"/>
      <c r="U389" s="614"/>
      <c r="V389" s="614"/>
      <c r="W389" s="614"/>
      <c r="X389" s="614"/>
      <c r="Y389" s="614"/>
      <c r="Z389" s="614"/>
      <c r="AA389" s="614"/>
      <c r="AB389" s="614"/>
      <c r="AC389" s="614"/>
      <c r="AD389" s="614"/>
      <c r="AE389" s="614"/>
      <c r="AF389" s="614"/>
      <c r="AG389" s="614"/>
      <c r="AH389" s="614"/>
    </row>
    <row r="390">
      <c r="A390" s="614"/>
      <c r="B390" s="614"/>
      <c r="C390" s="614"/>
      <c r="D390" s="614"/>
      <c r="E390" s="614"/>
      <c r="F390" s="614"/>
      <c r="G390" s="614"/>
      <c r="H390" s="614"/>
      <c r="I390" s="614"/>
      <c r="J390" s="614"/>
      <c r="K390" s="614"/>
      <c r="L390" s="614"/>
      <c r="M390" s="614"/>
      <c r="N390" s="614"/>
      <c r="O390" s="614"/>
      <c r="P390" s="614"/>
      <c r="Q390" s="614"/>
      <c r="R390" s="614"/>
      <c r="S390" s="614"/>
      <c r="T390" s="614"/>
      <c r="U390" s="614"/>
      <c r="V390" s="614"/>
      <c r="W390" s="614"/>
      <c r="X390" s="614"/>
      <c r="Y390" s="614"/>
      <c r="Z390" s="614"/>
      <c r="AA390" s="614"/>
      <c r="AB390" s="614"/>
      <c r="AC390" s="614"/>
      <c r="AD390" s="614"/>
      <c r="AE390" s="614"/>
      <c r="AF390" s="614"/>
      <c r="AG390" s="614"/>
      <c r="AH390" s="614"/>
    </row>
    <row r="391">
      <c r="A391" s="614"/>
      <c r="B391" s="614"/>
      <c r="C391" s="614"/>
      <c r="D391" s="614"/>
      <c r="E391" s="614"/>
      <c r="F391" s="614"/>
      <c r="G391" s="614"/>
      <c r="H391" s="614"/>
      <c r="I391" s="614"/>
      <c r="J391" s="614"/>
      <c r="K391" s="614"/>
      <c r="L391" s="614"/>
      <c r="M391" s="614"/>
      <c r="N391" s="614"/>
      <c r="O391" s="614"/>
      <c r="P391" s="614"/>
      <c r="Q391" s="614"/>
      <c r="R391" s="614"/>
      <c r="S391" s="614"/>
      <c r="T391" s="614"/>
      <c r="U391" s="614"/>
      <c r="V391" s="614"/>
      <c r="W391" s="614"/>
      <c r="X391" s="614"/>
      <c r="Y391" s="614"/>
      <c r="Z391" s="614"/>
      <c r="AA391" s="614"/>
      <c r="AB391" s="614"/>
      <c r="AC391" s="614"/>
      <c r="AD391" s="614"/>
      <c r="AE391" s="614"/>
      <c r="AF391" s="614"/>
      <c r="AG391" s="614"/>
      <c r="AH391" s="614"/>
    </row>
    <row r="392">
      <c r="A392" s="614"/>
      <c r="B392" s="614"/>
      <c r="C392" s="614"/>
      <c r="D392" s="614"/>
      <c r="E392" s="614"/>
      <c r="F392" s="614"/>
      <c r="G392" s="614"/>
      <c r="H392" s="614"/>
      <c r="I392" s="614"/>
      <c r="J392" s="614"/>
      <c r="K392" s="614"/>
      <c r="L392" s="614"/>
      <c r="M392" s="614"/>
      <c r="N392" s="614"/>
      <c r="O392" s="614"/>
      <c r="P392" s="614"/>
      <c r="Q392" s="614"/>
      <c r="R392" s="614"/>
      <c r="S392" s="614"/>
      <c r="T392" s="614"/>
      <c r="U392" s="614"/>
      <c r="V392" s="614"/>
      <c r="W392" s="614"/>
      <c r="X392" s="614"/>
      <c r="Y392" s="614"/>
      <c r="Z392" s="614"/>
      <c r="AA392" s="614"/>
      <c r="AB392" s="614"/>
      <c r="AC392" s="614"/>
      <c r="AD392" s="614"/>
      <c r="AE392" s="614"/>
      <c r="AF392" s="614"/>
      <c r="AG392" s="614"/>
      <c r="AH392" s="614"/>
    </row>
    <row r="393">
      <c r="A393" s="614"/>
      <c r="B393" s="614"/>
      <c r="C393" s="614"/>
      <c r="D393" s="614"/>
      <c r="E393" s="614"/>
      <c r="F393" s="614"/>
      <c r="G393" s="614"/>
      <c r="H393" s="614"/>
      <c r="I393" s="614"/>
      <c r="J393" s="614"/>
      <c r="K393" s="614"/>
      <c r="L393" s="614"/>
      <c r="M393" s="614"/>
      <c r="N393" s="614"/>
      <c r="O393" s="614"/>
      <c r="P393" s="614"/>
      <c r="Q393" s="614"/>
      <c r="R393" s="614"/>
      <c r="S393" s="614"/>
      <c r="T393" s="614"/>
      <c r="U393" s="614"/>
      <c r="V393" s="614"/>
      <c r="W393" s="614"/>
      <c r="X393" s="614"/>
      <c r="Y393" s="614"/>
      <c r="Z393" s="614"/>
      <c r="AA393" s="614"/>
      <c r="AB393" s="614"/>
      <c r="AC393" s="614"/>
      <c r="AD393" s="614"/>
      <c r="AE393" s="614"/>
      <c r="AF393" s="614"/>
      <c r="AG393" s="614"/>
      <c r="AH393" s="614"/>
    </row>
    <row r="394">
      <c r="A394" s="614"/>
      <c r="B394" s="614"/>
      <c r="C394" s="614"/>
      <c r="D394" s="614"/>
      <c r="E394" s="614"/>
      <c r="F394" s="614"/>
      <c r="G394" s="614"/>
      <c r="H394" s="614"/>
      <c r="I394" s="614"/>
      <c r="J394" s="614"/>
      <c r="K394" s="614"/>
      <c r="L394" s="614"/>
      <c r="M394" s="614"/>
      <c r="N394" s="614"/>
      <c r="O394" s="614"/>
      <c r="P394" s="614"/>
      <c r="Q394" s="614"/>
      <c r="R394" s="614"/>
      <c r="S394" s="614"/>
      <c r="T394" s="614"/>
      <c r="U394" s="614"/>
      <c r="V394" s="614"/>
      <c r="W394" s="614"/>
      <c r="X394" s="614"/>
      <c r="Y394" s="614"/>
      <c r="Z394" s="614"/>
      <c r="AA394" s="614"/>
      <c r="AB394" s="614"/>
      <c r="AC394" s="614"/>
      <c r="AD394" s="614"/>
      <c r="AE394" s="614"/>
      <c r="AF394" s="614"/>
      <c r="AG394" s="614"/>
      <c r="AH394" s="614"/>
    </row>
    <row r="395">
      <c r="A395" s="614"/>
      <c r="B395" s="614"/>
      <c r="C395" s="614"/>
      <c r="D395" s="614"/>
      <c r="E395" s="614"/>
      <c r="F395" s="614"/>
      <c r="G395" s="614"/>
      <c r="H395" s="614"/>
      <c r="I395" s="614"/>
      <c r="J395" s="614"/>
      <c r="K395" s="614"/>
      <c r="L395" s="614"/>
      <c r="M395" s="614"/>
      <c r="N395" s="614"/>
      <c r="O395" s="614"/>
      <c r="P395" s="614"/>
      <c r="Q395" s="614"/>
      <c r="R395" s="614"/>
      <c r="S395" s="614"/>
      <c r="T395" s="614"/>
      <c r="U395" s="614"/>
      <c r="V395" s="614"/>
      <c r="W395" s="614"/>
      <c r="X395" s="614"/>
      <c r="Y395" s="614"/>
      <c r="Z395" s="614"/>
      <c r="AA395" s="614"/>
      <c r="AB395" s="614"/>
      <c r="AC395" s="614"/>
      <c r="AD395" s="614"/>
      <c r="AE395" s="614"/>
      <c r="AF395" s="614"/>
      <c r="AG395" s="614"/>
      <c r="AH395" s="614"/>
    </row>
    <row r="396">
      <c r="A396" s="614"/>
      <c r="B396" s="614"/>
      <c r="C396" s="614"/>
      <c r="D396" s="614"/>
      <c r="E396" s="614"/>
      <c r="F396" s="614"/>
      <c r="G396" s="614"/>
      <c r="H396" s="614"/>
      <c r="I396" s="614"/>
      <c r="J396" s="614"/>
      <c r="K396" s="614"/>
      <c r="L396" s="614"/>
      <c r="M396" s="614"/>
      <c r="N396" s="614"/>
      <c r="O396" s="614"/>
      <c r="P396" s="614"/>
      <c r="Q396" s="614"/>
      <c r="R396" s="614"/>
      <c r="S396" s="614"/>
      <c r="T396" s="614"/>
      <c r="U396" s="614"/>
      <c r="V396" s="614"/>
      <c r="W396" s="614"/>
      <c r="X396" s="614"/>
      <c r="Y396" s="614"/>
      <c r="Z396" s="614"/>
      <c r="AA396" s="614"/>
      <c r="AB396" s="614"/>
      <c r="AC396" s="614"/>
      <c r="AD396" s="614"/>
      <c r="AE396" s="614"/>
      <c r="AF396" s="614"/>
      <c r="AG396" s="614"/>
      <c r="AH396" s="614"/>
    </row>
    <row r="397">
      <c r="A397" s="614"/>
      <c r="B397" s="614"/>
      <c r="C397" s="614"/>
      <c r="D397" s="614"/>
      <c r="E397" s="614"/>
      <c r="F397" s="614"/>
      <c r="G397" s="614"/>
      <c r="H397" s="614"/>
      <c r="I397" s="614"/>
      <c r="J397" s="614"/>
      <c r="K397" s="614"/>
      <c r="L397" s="614"/>
      <c r="M397" s="614"/>
      <c r="N397" s="614"/>
      <c r="O397" s="614"/>
      <c r="P397" s="614"/>
      <c r="Q397" s="614"/>
      <c r="R397" s="614"/>
      <c r="S397" s="614"/>
      <c r="T397" s="614"/>
      <c r="U397" s="614"/>
      <c r="V397" s="614"/>
      <c r="W397" s="614"/>
      <c r="X397" s="614"/>
      <c r="Y397" s="614"/>
      <c r="Z397" s="614"/>
      <c r="AA397" s="614"/>
      <c r="AB397" s="614"/>
      <c r="AC397" s="614"/>
      <c r="AD397" s="614"/>
      <c r="AE397" s="614"/>
      <c r="AF397" s="614"/>
      <c r="AG397" s="614"/>
      <c r="AH397" s="614"/>
    </row>
    <row r="398">
      <c r="A398" s="614"/>
      <c r="B398" s="614"/>
      <c r="C398" s="614"/>
      <c r="D398" s="614"/>
      <c r="E398" s="614"/>
      <c r="F398" s="614"/>
      <c r="G398" s="614"/>
      <c r="H398" s="614"/>
      <c r="I398" s="614"/>
      <c r="J398" s="614"/>
      <c r="K398" s="614"/>
      <c r="L398" s="614"/>
      <c r="M398" s="614"/>
      <c r="N398" s="614"/>
      <c r="O398" s="614"/>
      <c r="P398" s="614"/>
      <c r="Q398" s="614"/>
      <c r="R398" s="614"/>
      <c r="S398" s="614"/>
      <c r="T398" s="614"/>
      <c r="U398" s="614"/>
      <c r="V398" s="614"/>
      <c r="W398" s="614"/>
      <c r="X398" s="614"/>
      <c r="Y398" s="614"/>
      <c r="Z398" s="614"/>
      <c r="AA398" s="614"/>
      <c r="AB398" s="614"/>
      <c r="AC398" s="614"/>
      <c r="AD398" s="614"/>
      <c r="AE398" s="614"/>
      <c r="AF398" s="614"/>
      <c r="AG398" s="614"/>
      <c r="AH398" s="614"/>
    </row>
    <row r="399">
      <c r="A399" s="614"/>
      <c r="B399" s="614"/>
      <c r="C399" s="614"/>
      <c r="D399" s="614"/>
      <c r="E399" s="614"/>
      <c r="F399" s="614"/>
      <c r="G399" s="614"/>
      <c r="H399" s="614"/>
      <c r="I399" s="614"/>
      <c r="J399" s="614"/>
      <c r="K399" s="614"/>
      <c r="L399" s="614"/>
      <c r="M399" s="614"/>
      <c r="N399" s="614"/>
      <c r="O399" s="614"/>
      <c r="P399" s="614"/>
      <c r="Q399" s="614"/>
      <c r="R399" s="614"/>
      <c r="S399" s="614"/>
      <c r="T399" s="614"/>
      <c r="U399" s="614"/>
      <c r="V399" s="614"/>
      <c r="W399" s="614"/>
      <c r="X399" s="614"/>
      <c r="Y399" s="614"/>
      <c r="Z399" s="614"/>
      <c r="AA399" s="614"/>
      <c r="AB399" s="614"/>
      <c r="AC399" s="614"/>
      <c r="AD399" s="614"/>
      <c r="AE399" s="614"/>
      <c r="AF399" s="614"/>
      <c r="AG399" s="614"/>
      <c r="AH399" s="614"/>
    </row>
    <row r="400">
      <c r="A400" s="614"/>
      <c r="B400" s="614"/>
      <c r="C400" s="614"/>
      <c r="D400" s="614"/>
      <c r="E400" s="614"/>
      <c r="F400" s="614"/>
      <c r="G400" s="614"/>
      <c r="H400" s="614"/>
      <c r="I400" s="614"/>
      <c r="J400" s="614"/>
      <c r="K400" s="614"/>
      <c r="L400" s="614"/>
      <c r="M400" s="614"/>
      <c r="N400" s="614"/>
      <c r="O400" s="614"/>
      <c r="P400" s="614"/>
      <c r="Q400" s="614"/>
      <c r="R400" s="614"/>
      <c r="S400" s="614"/>
      <c r="T400" s="614"/>
      <c r="U400" s="614"/>
      <c r="V400" s="614"/>
      <c r="W400" s="614"/>
      <c r="X400" s="614"/>
      <c r="Y400" s="614"/>
      <c r="Z400" s="614"/>
      <c r="AA400" s="614"/>
      <c r="AB400" s="614"/>
      <c r="AC400" s="614"/>
      <c r="AD400" s="614"/>
      <c r="AE400" s="614"/>
      <c r="AF400" s="614"/>
      <c r="AG400" s="614"/>
      <c r="AH400" s="614"/>
    </row>
    <row r="401">
      <c r="A401" s="614"/>
      <c r="B401" s="614"/>
      <c r="C401" s="614"/>
      <c r="D401" s="614"/>
      <c r="E401" s="614"/>
      <c r="F401" s="614"/>
      <c r="G401" s="614"/>
      <c r="H401" s="614"/>
      <c r="I401" s="614"/>
      <c r="J401" s="614"/>
      <c r="K401" s="614"/>
      <c r="L401" s="614"/>
      <c r="M401" s="614"/>
      <c r="N401" s="614"/>
      <c r="O401" s="614"/>
      <c r="P401" s="614"/>
      <c r="Q401" s="614"/>
      <c r="R401" s="614"/>
      <c r="S401" s="614"/>
      <c r="T401" s="614"/>
      <c r="U401" s="614"/>
      <c r="V401" s="614"/>
      <c r="W401" s="614"/>
      <c r="X401" s="614"/>
      <c r="Y401" s="614"/>
      <c r="Z401" s="614"/>
      <c r="AA401" s="614"/>
      <c r="AB401" s="614"/>
      <c r="AC401" s="614"/>
      <c r="AD401" s="614"/>
      <c r="AE401" s="614"/>
      <c r="AF401" s="614"/>
      <c r="AG401" s="614"/>
      <c r="AH401" s="614"/>
    </row>
    <row r="402">
      <c r="A402" s="614"/>
      <c r="B402" s="614"/>
      <c r="C402" s="614"/>
      <c r="D402" s="614"/>
      <c r="E402" s="614"/>
      <c r="F402" s="614"/>
      <c r="G402" s="614"/>
      <c r="H402" s="614"/>
      <c r="I402" s="614"/>
      <c r="J402" s="614"/>
      <c r="K402" s="614"/>
      <c r="L402" s="614"/>
      <c r="M402" s="614"/>
      <c r="N402" s="614"/>
      <c r="O402" s="614"/>
      <c r="P402" s="614"/>
      <c r="Q402" s="614"/>
      <c r="R402" s="614"/>
      <c r="S402" s="614"/>
      <c r="T402" s="614"/>
      <c r="U402" s="614"/>
      <c r="V402" s="614"/>
      <c r="W402" s="614"/>
      <c r="X402" s="614"/>
      <c r="Y402" s="614"/>
      <c r="Z402" s="614"/>
      <c r="AA402" s="614"/>
      <c r="AB402" s="614"/>
      <c r="AC402" s="614"/>
      <c r="AD402" s="614"/>
      <c r="AE402" s="614"/>
      <c r="AF402" s="614"/>
      <c r="AG402" s="614"/>
      <c r="AH402" s="614"/>
    </row>
    <row r="403">
      <c r="A403" s="614"/>
      <c r="B403" s="614"/>
      <c r="C403" s="614"/>
      <c r="D403" s="614"/>
      <c r="E403" s="614"/>
      <c r="F403" s="614"/>
      <c r="G403" s="614"/>
      <c r="H403" s="614"/>
      <c r="I403" s="614"/>
      <c r="J403" s="614"/>
      <c r="K403" s="614"/>
      <c r="L403" s="614"/>
      <c r="M403" s="614"/>
      <c r="N403" s="614"/>
      <c r="O403" s="614"/>
      <c r="P403" s="614"/>
      <c r="Q403" s="614"/>
      <c r="R403" s="614"/>
      <c r="S403" s="614"/>
      <c r="T403" s="614"/>
      <c r="U403" s="614"/>
      <c r="V403" s="614"/>
      <c r="W403" s="614"/>
      <c r="X403" s="614"/>
      <c r="Y403" s="614"/>
      <c r="Z403" s="614"/>
      <c r="AA403" s="614"/>
      <c r="AB403" s="614"/>
      <c r="AC403" s="614"/>
      <c r="AD403" s="614"/>
      <c r="AE403" s="614"/>
      <c r="AF403" s="614"/>
      <c r="AG403" s="614"/>
      <c r="AH403" s="614"/>
    </row>
    <row r="404">
      <c r="A404" s="614"/>
      <c r="B404" s="614"/>
      <c r="C404" s="614"/>
      <c r="D404" s="614"/>
      <c r="E404" s="614"/>
      <c r="F404" s="614"/>
      <c r="G404" s="614"/>
      <c r="H404" s="614"/>
      <c r="I404" s="614"/>
      <c r="J404" s="614"/>
      <c r="K404" s="614"/>
      <c r="L404" s="614"/>
      <c r="M404" s="614"/>
      <c r="N404" s="614"/>
      <c r="O404" s="614"/>
      <c r="P404" s="614"/>
      <c r="Q404" s="614"/>
      <c r="R404" s="614"/>
      <c r="S404" s="614"/>
      <c r="T404" s="614"/>
      <c r="U404" s="614"/>
      <c r="V404" s="614"/>
      <c r="W404" s="614"/>
      <c r="X404" s="614"/>
      <c r="Y404" s="614"/>
      <c r="Z404" s="614"/>
      <c r="AA404" s="614"/>
      <c r="AB404" s="614"/>
      <c r="AC404" s="614"/>
      <c r="AD404" s="614"/>
      <c r="AE404" s="614"/>
      <c r="AF404" s="614"/>
      <c r="AG404" s="614"/>
      <c r="AH404" s="614"/>
    </row>
    <row r="405">
      <c r="A405" s="614"/>
      <c r="B405" s="614"/>
      <c r="C405" s="614"/>
      <c r="D405" s="614"/>
      <c r="E405" s="614"/>
      <c r="F405" s="614"/>
      <c r="G405" s="614"/>
      <c r="H405" s="614"/>
      <c r="I405" s="614"/>
      <c r="J405" s="614"/>
      <c r="K405" s="614"/>
      <c r="L405" s="614"/>
      <c r="M405" s="614"/>
      <c r="N405" s="614"/>
      <c r="O405" s="614"/>
      <c r="P405" s="614"/>
      <c r="Q405" s="614"/>
      <c r="R405" s="614"/>
      <c r="S405" s="614"/>
      <c r="T405" s="614"/>
      <c r="U405" s="614"/>
      <c r="V405" s="614"/>
      <c r="W405" s="614"/>
      <c r="X405" s="614"/>
      <c r="Y405" s="614"/>
      <c r="Z405" s="614"/>
      <c r="AA405" s="614"/>
      <c r="AB405" s="614"/>
      <c r="AC405" s="614"/>
      <c r="AD405" s="614"/>
      <c r="AE405" s="614"/>
      <c r="AF405" s="614"/>
      <c r="AG405" s="614"/>
      <c r="AH405" s="614"/>
    </row>
    <row r="406">
      <c r="A406" s="614"/>
      <c r="B406" s="614"/>
      <c r="C406" s="614"/>
      <c r="D406" s="614"/>
      <c r="E406" s="614"/>
      <c r="F406" s="614"/>
      <c r="G406" s="614"/>
      <c r="H406" s="614"/>
      <c r="I406" s="614"/>
      <c r="J406" s="614"/>
      <c r="K406" s="614"/>
      <c r="L406" s="614"/>
      <c r="M406" s="614"/>
      <c r="N406" s="614"/>
      <c r="O406" s="614"/>
      <c r="P406" s="614"/>
      <c r="Q406" s="614"/>
      <c r="R406" s="614"/>
      <c r="S406" s="614"/>
      <c r="T406" s="614"/>
      <c r="U406" s="614"/>
      <c r="V406" s="614"/>
      <c r="W406" s="614"/>
      <c r="X406" s="614"/>
      <c r="Y406" s="614"/>
      <c r="Z406" s="614"/>
      <c r="AA406" s="614"/>
      <c r="AB406" s="614"/>
      <c r="AC406" s="614"/>
      <c r="AD406" s="614"/>
      <c r="AE406" s="614"/>
      <c r="AF406" s="614"/>
      <c r="AG406" s="614"/>
      <c r="AH406" s="614"/>
    </row>
    <row r="407">
      <c r="A407" s="614"/>
      <c r="B407" s="614"/>
      <c r="C407" s="614"/>
      <c r="D407" s="614"/>
      <c r="E407" s="614"/>
      <c r="F407" s="614"/>
      <c r="G407" s="614"/>
      <c r="H407" s="614"/>
      <c r="I407" s="614"/>
      <c r="J407" s="614"/>
      <c r="K407" s="614"/>
      <c r="L407" s="614"/>
      <c r="M407" s="614"/>
      <c r="N407" s="614"/>
      <c r="O407" s="614"/>
      <c r="P407" s="614"/>
      <c r="Q407" s="614"/>
      <c r="R407" s="614"/>
      <c r="S407" s="614"/>
      <c r="T407" s="614"/>
      <c r="U407" s="614"/>
      <c r="V407" s="614"/>
      <c r="W407" s="614"/>
      <c r="X407" s="614"/>
      <c r="Y407" s="614"/>
      <c r="Z407" s="614"/>
      <c r="AA407" s="614"/>
      <c r="AB407" s="614"/>
      <c r="AC407" s="614"/>
      <c r="AD407" s="614"/>
      <c r="AE407" s="614"/>
      <c r="AF407" s="614"/>
      <c r="AG407" s="614"/>
      <c r="AH407" s="614"/>
    </row>
    <row r="408">
      <c r="A408" s="614"/>
      <c r="B408" s="614"/>
      <c r="C408" s="614"/>
      <c r="D408" s="614"/>
      <c r="E408" s="614"/>
      <c r="F408" s="614"/>
      <c r="G408" s="614"/>
      <c r="H408" s="614"/>
      <c r="I408" s="614"/>
      <c r="J408" s="614"/>
      <c r="K408" s="614"/>
      <c r="L408" s="614"/>
      <c r="M408" s="614"/>
      <c r="N408" s="614"/>
      <c r="O408" s="614"/>
      <c r="P408" s="614"/>
      <c r="Q408" s="614"/>
      <c r="R408" s="614"/>
      <c r="S408" s="614"/>
      <c r="T408" s="614"/>
      <c r="U408" s="614"/>
      <c r="V408" s="614"/>
      <c r="W408" s="614"/>
      <c r="X408" s="614"/>
      <c r="Y408" s="614"/>
      <c r="Z408" s="614"/>
      <c r="AA408" s="614"/>
      <c r="AB408" s="614"/>
      <c r="AC408" s="614"/>
      <c r="AD408" s="614"/>
      <c r="AE408" s="614"/>
      <c r="AF408" s="614"/>
      <c r="AG408" s="614"/>
      <c r="AH408" s="614"/>
    </row>
    <row r="409">
      <c r="A409" s="614"/>
      <c r="B409" s="614"/>
      <c r="C409" s="614"/>
      <c r="D409" s="614"/>
      <c r="E409" s="614"/>
      <c r="F409" s="614"/>
      <c r="G409" s="614"/>
      <c r="H409" s="614"/>
      <c r="I409" s="614"/>
      <c r="J409" s="614"/>
      <c r="K409" s="614"/>
      <c r="L409" s="614"/>
      <c r="M409" s="614"/>
      <c r="N409" s="614"/>
      <c r="O409" s="614"/>
      <c r="P409" s="614"/>
      <c r="Q409" s="614"/>
      <c r="R409" s="614"/>
      <c r="S409" s="614"/>
      <c r="T409" s="614"/>
      <c r="U409" s="614"/>
      <c r="V409" s="614"/>
      <c r="W409" s="614"/>
      <c r="X409" s="614"/>
      <c r="Y409" s="614"/>
      <c r="Z409" s="614"/>
      <c r="AA409" s="614"/>
      <c r="AB409" s="614"/>
      <c r="AC409" s="614"/>
      <c r="AD409" s="614"/>
      <c r="AE409" s="614"/>
      <c r="AF409" s="614"/>
      <c r="AG409" s="614"/>
      <c r="AH409" s="614"/>
    </row>
    <row r="410">
      <c r="A410" s="614"/>
      <c r="B410" s="614"/>
      <c r="C410" s="614"/>
      <c r="D410" s="614"/>
      <c r="E410" s="614"/>
      <c r="F410" s="614"/>
      <c r="G410" s="614"/>
      <c r="H410" s="614"/>
      <c r="I410" s="614"/>
      <c r="J410" s="614"/>
      <c r="K410" s="614"/>
      <c r="L410" s="614"/>
      <c r="M410" s="614"/>
      <c r="N410" s="614"/>
      <c r="O410" s="614"/>
      <c r="P410" s="614"/>
      <c r="Q410" s="614"/>
      <c r="R410" s="614"/>
      <c r="S410" s="614"/>
      <c r="T410" s="614"/>
      <c r="U410" s="614"/>
      <c r="V410" s="614"/>
      <c r="W410" s="614"/>
      <c r="X410" s="614"/>
      <c r="Y410" s="614"/>
      <c r="Z410" s="614"/>
      <c r="AA410" s="614"/>
      <c r="AB410" s="614"/>
      <c r="AC410" s="614"/>
      <c r="AD410" s="614"/>
      <c r="AE410" s="614"/>
      <c r="AF410" s="614"/>
      <c r="AG410" s="614"/>
      <c r="AH410" s="614"/>
    </row>
    <row r="411">
      <c r="A411" s="614"/>
      <c r="B411" s="614"/>
      <c r="C411" s="614"/>
      <c r="D411" s="614"/>
      <c r="E411" s="614"/>
      <c r="F411" s="614"/>
      <c r="G411" s="614"/>
      <c r="H411" s="614"/>
      <c r="I411" s="614"/>
      <c r="J411" s="614"/>
      <c r="K411" s="614"/>
      <c r="L411" s="614"/>
      <c r="M411" s="614"/>
      <c r="N411" s="614"/>
      <c r="O411" s="614"/>
      <c r="P411" s="614"/>
      <c r="Q411" s="614"/>
      <c r="R411" s="614"/>
      <c r="S411" s="614"/>
      <c r="T411" s="614"/>
      <c r="U411" s="614"/>
      <c r="V411" s="614"/>
      <c r="W411" s="614"/>
      <c r="X411" s="614"/>
      <c r="Y411" s="614"/>
      <c r="Z411" s="614"/>
      <c r="AA411" s="614"/>
      <c r="AB411" s="614"/>
      <c r="AC411" s="614"/>
      <c r="AD411" s="614"/>
      <c r="AE411" s="614"/>
      <c r="AF411" s="614"/>
      <c r="AG411" s="614"/>
      <c r="AH411" s="614"/>
    </row>
    <row r="412">
      <c r="A412" s="614"/>
      <c r="B412" s="614"/>
      <c r="C412" s="614"/>
      <c r="D412" s="614"/>
      <c r="E412" s="614"/>
      <c r="F412" s="614"/>
      <c r="G412" s="614"/>
      <c r="H412" s="614"/>
      <c r="I412" s="614"/>
      <c r="J412" s="614"/>
      <c r="K412" s="614"/>
      <c r="L412" s="614"/>
      <c r="M412" s="614"/>
      <c r="N412" s="614"/>
      <c r="O412" s="614"/>
      <c r="P412" s="614"/>
      <c r="Q412" s="614"/>
      <c r="R412" s="614"/>
      <c r="S412" s="614"/>
      <c r="T412" s="614"/>
      <c r="U412" s="614"/>
      <c r="V412" s="614"/>
      <c r="W412" s="614"/>
      <c r="X412" s="614"/>
      <c r="Y412" s="614"/>
      <c r="Z412" s="614"/>
      <c r="AA412" s="614"/>
      <c r="AB412" s="614"/>
      <c r="AC412" s="614"/>
      <c r="AD412" s="614"/>
      <c r="AE412" s="614"/>
      <c r="AF412" s="614"/>
      <c r="AG412" s="614"/>
      <c r="AH412" s="614"/>
    </row>
    <row r="413">
      <c r="A413" s="614"/>
      <c r="B413" s="614"/>
      <c r="C413" s="614"/>
      <c r="D413" s="614"/>
      <c r="E413" s="614"/>
      <c r="F413" s="614"/>
      <c r="G413" s="614"/>
      <c r="H413" s="614"/>
      <c r="I413" s="614"/>
      <c r="J413" s="614"/>
      <c r="K413" s="614"/>
      <c r="L413" s="614"/>
      <c r="M413" s="614"/>
      <c r="N413" s="614"/>
      <c r="O413" s="614"/>
      <c r="P413" s="614"/>
      <c r="Q413" s="614"/>
      <c r="R413" s="614"/>
      <c r="S413" s="614"/>
      <c r="T413" s="614"/>
      <c r="U413" s="614"/>
      <c r="V413" s="614"/>
      <c r="W413" s="614"/>
      <c r="X413" s="614"/>
      <c r="Y413" s="614"/>
      <c r="Z413" s="614"/>
      <c r="AA413" s="614"/>
      <c r="AB413" s="614"/>
      <c r="AC413" s="614"/>
      <c r="AD413" s="614"/>
      <c r="AE413" s="614"/>
      <c r="AF413" s="614"/>
      <c r="AG413" s="614"/>
      <c r="AH413" s="614"/>
    </row>
    <row r="414">
      <c r="A414" s="614"/>
      <c r="B414" s="614"/>
      <c r="C414" s="614"/>
      <c r="D414" s="614"/>
      <c r="E414" s="614"/>
      <c r="F414" s="614"/>
      <c r="G414" s="614"/>
      <c r="H414" s="614"/>
      <c r="I414" s="614"/>
      <c r="J414" s="614"/>
      <c r="K414" s="614"/>
      <c r="L414" s="614"/>
      <c r="M414" s="614"/>
      <c r="N414" s="614"/>
      <c r="O414" s="614"/>
      <c r="P414" s="614"/>
      <c r="Q414" s="614"/>
      <c r="R414" s="614"/>
      <c r="S414" s="614"/>
      <c r="T414" s="614"/>
      <c r="U414" s="614"/>
      <c r="V414" s="614"/>
      <c r="W414" s="614"/>
      <c r="X414" s="614"/>
      <c r="Y414" s="614"/>
      <c r="Z414" s="614"/>
      <c r="AA414" s="614"/>
      <c r="AB414" s="614"/>
      <c r="AC414" s="614"/>
      <c r="AD414" s="614"/>
      <c r="AE414" s="614"/>
      <c r="AF414" s="614"/>
      <c r="AG414" s="614"/>
      <c r="AH414" s="614"/>
    </row>
    <row r="415">
      <c r="A415" s="614"/>
      <c r="B415" s="614"/>
      <c r="C415" s="614"/>
      <c r="D415" s="614"/>
      <c r="E415" s="614"/>
      <c r="F415" s="614"/>
      <c r="G415" s="614"/>
      <c r="H415" s="614"/>
      <c r="I415" s="614"/>
      <c r="J415" s="614"/>
      <c r="K415" s="614"/>
      <c r="L415" s="614"/>
      <c r="M415" s="614"/>
      <c r="N415" s="614"/>
      <c r="O415" s="614"/>
      <c r="P415" s="614"/>
      <c r="Q415" s="614"/>
      <c r="R415" s="614"/>
      <c r="S415" s="614"/>
      <c r="T415" s="614"/>
      <c r="U415" s="614"/>
      <c r="V415" s="614"/>
      <c r="W415" s="614"/>
      <c r="X415" s="614"/>
      <c r="Y415" s="614"/>
      <c r="Z415" s="614"/>
      <c r="AA415" s="614"/>
      <c r="AB415" s="614"/>
      <c r="AC415" s="614"/>
      <c r="AD415" s="614"/>
      <c r="AE415" s="614"/>
      <c r="AF415" s="614"/>
      <c r="AG415" s="614"/>
      <c r="AH415" s="614"/>
    </row>
    <row r="416">
      <c r="A416" s="614"/>
      <c r="B416" s="614"/>
      <c r="C416" s="614"/>
      <c r="D416" s="614"/>
      <c r="E416" s="614"/>
      <c r="F416" s="614"/>
      <c r="G416" s="614"/>
      <c r="H416" s="614"/>
      <c r="I416" s="614"/>
      <c r="J416" s="614"/>
      <c r="K416" s="614"/>
      <c r="L416" s="614"/>
      <c r="M416" s="614"/>
      <c r="N416" s="614"/>
      <c r="O416" s="614"/>
      <c r="P416" s="614"/>
      <c r="Q416" s="614"/>
      <c r="R416" s="614"/>
      <c r="S416" s="614"/>
      <c r="T416" s="614"/>
      <c r="U416" s="614"/>
      <c r="V416" s="614"/>
      <c r="W416" s="614"/>
      <c r="X416" s="614"/>
      <c r="Y416" s="614"/>
      <c r="Z416" s="614"/>
      <c r="AA416" s="614"/>
      <c r="AB416" s="614"/>
      <c r="AC416" s="614"/>
      <c r="AD416" s="614"/>
      <c r="AE416" s="614"/>
      <c r="AF416" s="614"/>
      <c r="AG416" s="614"/>
      <c r="AH416" s="614"/>
    </row>
    <row r="417">
      <c r="A417" s="614"/>
      <c r="B417" s="614"/>
      <c r="C417" s="614"/>
      <c r="D417" s="614"/>
      <c r="E417" s="614"/>
      <c r="F417" s="614"/>
      <c r="G417" s="614"/>
      <c r="H417" s="614"/>
      <c r="I417" s="614"/>
      <c r="J417" s="614"/>
      <c r="K417" s="614"/>
      <c r="L417" s="614"/>
      <c r="M417" s="614"/>
      <c r="N417" s="614"/>
      <c r="O417" s="614"/>
      <c r="P417" s="614"/>
      <c r="Q417" s="614"/>
      <c r="R417" s="614"/>
      <c r="S417" s="614"/>
      <c r="T417" s="614"/>
      <c r="U417" s="614"/>
      <c r="V417" s="614"/>
      <c r="W417" s="614"/>
      <c r="X417" s="614"/>
      <c r="Y417" s="614"/>
      <c r="Z417" s="614"/>
      <c r="AA417" s="614"/>
      <c r="AB417" s="614"/>
      <c r="AC417" s="614"/>
      <c r="AD417" s="614"/>
      <c r="AE417" s="614"/>
      <c r="AF417" s="614"/>
      <c r="AG417" s="614"/>
      <c r="AH417" s="614"/>
    </row>
    <row r="418">
      <c r="A418" s="614"/>
      <c r="B418" s="614"/>
      <c r="C418" s="614"/>
      <c r="D418" s="614"/>
      <c r="E418" s="614"/>
      <c r="F418" s="614"/>
      <c r="G418" s="614"/>
      <c r="H418" s="614"/>
      <c r="I418" s="614"/>
      <c r="J418" s="614"/>
      <c r="K418" s="614"/>
      <c r="L418" s="614"/>
      <c r="M418" s="614"/>
      <c r="N418" s="614"/>
      <c r="O418" s="614"/>
      <c r="P418" s="614"/>
      <c r="Q418" s="614"/>
      <c r="R418" s="614"/>
      <c r="S418" s="614"/>
      <c r="T418" s="614"/>
      <c r="U418" s="614"/>
      <c r="V418" s="614"/>
      <c r="W418" s="614"/>
      <c r="X418" s="614"/>
      <c r="Y418" s="614"/>
      <c r="Z418" s="614"/>
      <c r="AA418" s="614"/>
      <c r="AB418" s="614"/>
      <c r="AC418" s="614"/>
      <c r="AD418" s="614"/>
      <c r="AE418" s="614"/>
      <c r="AF418" s="614"/>
      <c r="AG418" s="614"/>
      <c r="AH418" s="614"/>
    </row>
    <row r="419">
      <c r="A419" s="614"/>
      <c r="B419" s="614"/>
      <c r="C419" s="614"/>
      <c r="D419" s="614"/>
      <c r="E419" s="614"/>
      <c r="F419" s="614"/>
      <c r="G419" s="614"/>
      <c r="H419" s="614"/>
      <c r="I419" s="614"/>
      <c r="J419" s="614"/>
      <c r="K419" s="614"/>
      <c r="L419" s="614"/>
      <c r="M419" s="614"/>
      <c r="N419" s="614"/>
      <c r="O419" s="614"/>
      <c r="P419" s="614"/>
      <c r="Q419" s="614"/>
      <c r="R419" s="614"/>
      <c r="S419" s="614"/>
      <c r="T419" s="614"/>
      <c r="U419" s="614"/>
      <c r="V419" s="614"/>
      <c r="W419" s="614"/>
      <c r="X419" s="614"/>
      <c r="Y419" s="614"/>
      <c r="Z419" s="614"/>
      <c r="AA419" s="614"/>
      <c r="AB419" s="614"/>
      <c r="AC419" s="614"/>
      <c r="AD419" s="614"/>
      <c r="AE419" s="614"/>
      <c r="AF419" s="614"/>
      <c r="AG419" s="614"/>
      <c r="AH419" s="614"/>
    </row>
    <row r="420">
      <c r="A420" s="614"/>
      <c r="B420" s="614"/>
      <c r="C420" s="614"/>
      <c r="D420" s="614"/>
      <c r="E420" s="614"/>
      <c r="F420" s="614"/>
      <c r="G420" s="614"/>
      <c r="H420" s="614"/>
      <c r="I420" s="614"/>
      <c r="J420" s="614"/>
      <c r="K420" s="614"/>
      <c r="L420" s="614"/>
      <c r="M420" s="614"/>
      <c r="N420" s="614"/>
      <c r="O420" s="614"/>
      <c r="P420" s="614"/>
      <c r="Q420" s="614"/>
      <c r="R420" s="614"/>
      <c r="S420" s="614"/>
      <c r="T420" s="614"/>
      <c r="U420" s="614"/>
      <c r="V420" s="614"/>
      <c r="W420" s="614"/>
      <c r="X420" s="614"/>
      <c r="Y420" s="614"/>
      <c r="Z420" s="614"/>
      <c r="AA420" s="614"/>
      <c r="AB420" s="614"/>
      <c r="AC420" s="614"/>
      <c r="AD420" s="614"/>
      <c r="AE420" s="614"/>
      <c r="AF420" s="614"/>
      <c r="AG420" s="614"/>
      <c r="AH420" s="614"/>
    </row>
    <row r="421">
      <c r="A421" s="614"/>
      <c r="B421" s="614"/>
      <c r="C421" s="614"/>
      <c r="D421" s="614"/>
      <c r="E421" s="614"/>
      <c r="F421" s="614"/>
      <c r="G421" s="614"/>
      <c r="H421" s="614"/>
      <c r="I421" s="614"/>
      <c r="J421" s="614"/>
      <c r="K421" s="614"/>
      <c r="L421" s="614"/>
      <c r="M421" s="614"/>
      <c r="N421" s="614"/>
      <c r="O421" s="614"/>
      <c r="P421" s="614"/>
      <c r="Q421" s="614"/>
      <c r="R421" s="614"/>
      <c r="S421" s="614"/>
      <c r="T421" s="614"/>
      <c r="U421" s="614"/>
      <c r="V421" s="614"/>
      <c r="W421" s="614"/>
      <c r="X421" s="614"/>
      <c r="Y421" s="614"/>
      <c r="Z421" s="614"/>
      <c r="AA421" s="614"/>
      <c r="AB421" s="614"/>
      <c r="AC421" s="614"/>
      <c r="AD421" s="614"/>
      <c r="AE421" s="614"/>
      <c r="AF421" s="614"/>
      <c r="AG421" s="614"/>
      <c r="AH421" s="614"/>
    </row>
    <row r="422">
      <c r="A422" s="614"/>
      <c r="B422" s="614"/>
      <c r="C422" s="614"/>
      <c r="D422" s="614"/>
      <c r="E422" s="614"/>
      <c r="F422" s="614"/>
      <c r="G422" s="614"/>
      <c r="H422" s="614"/>
      <c r="I422" s="614"/>
      <c r="J422" s="614"/>
      <c r="K422" s="614"/>
      <c r="L422" s="614"/>
      <c r="M422" s="614"/>
      <c r="N422" s="614"/>
      <c r="O422" s="614"/>
      <c r="P422" s="614"/>
      <c r="Q422" s="614"/>
      <c r="R422" s="614"/>
      <c r="S422" s="614"/>
      <c r="T422" s="614"/>
      <c r="U422" s="614"/>
      <c r="V422" s="614"/>
      <c r="W422" s="614"/>
      <c r="X422" s="614"/>
      <c r="Y422" s="614"/>
      <c r="Z422" s="614"/>
      <c r="AA422" s="614"/>
      <c r="AB422" s="614"/>
      <c r="AC422" s="614"/>
      <c r="AD422" s="614"/>
      <c r="AE422" s="614"/>
      <c r="AF422" s="614"/>
      <c r="AG422" s="614"/>
      <c r="AH422" s="614"/>
    </row>
    <row r="423">
      <c r="A423" s="614"/>
      <c r="B423" s="614"/>
      <c r="C423" s="614"/>
      <c r="D423" s="614"/>
      <c r="E423" s="614"/>
      <c r="F423" s="614"/>
      <c r="G423" s="614"/>
      <c r="H423" s="614"/>
      <c r="I423" s="614"/>
      <c r="J423" s="614"/>
      <c r="K423" s="614"/>
      <c r="L423" s="614"/>
      <c r="M423" s="614"/>
      <c r="N423" s="614"/>
      <c r="O423" s="614"/>
      <c r="P423" s="614"/>
      <c r="Q423" s="614"/>
      <c r="R423" s="614"/>
      <c r="S423" s="614"/>
      <c r="T423" s="614"/>
      <c r="U423" s="614"/>
      <c r="V423" s="614"/>
      <c r="W423" s="614"/>
      <c r="X423" s="614"/>
      <c r="Y423" s="614"/>
      <c r="Z423" s="614"/>
      <c r="AA423" s="614"/>
      <c r="AB423" s="614"/>
      <c r="AC423" s="614"/>
      <c r="AD423" s="614"/>
      <c r="AE423" s="614"/>
      <c r="AF423" s="614"/>
      <c r="AG423" s="614"/>
      <c r="AH423" s="614"/>
    </row>
    <row r="424">
      <c r="A424" s="614"/>
      <c r="B424" s="614"/>
      <c r="C424" s="614"/>
      <c r="D424" s="614"/>
      <c r="E424" s="614"/>
      <c r="F424" s="614"/>
      <c r="G424" s="614"/>
      <c r="H424" s="614"/>
      <c r="I424" s="614"/>
      <c r="J424" s="614"/>
      <c r="K424" s="614"/>
      <c r="L424" s="614"/>
      <c r="M424" s="614"/>
      <c r="N424" s="614"/>
      <c r="O424" s="614"/>
      <c r="P424" s="614"/>
      <c r="Q424" s="614"/>
      <c r="R424" s="614"/>
      <c r="S424" s="614"/>
      <c r="T424" s="614"/>
      <c r="U424" s="614"/>
      <c r="V424" s="614"/>
      <c r="W424" s="614"/>
      <c r="X424" s="614"/>
      <c r="Y424" s="614"/>
      <c r="Z424" s="614"/>
      <c r="AA424" s="614"/>
      <c r="AB424" s="614"/>
      <c r="AC424" s="614"/>
      <c r="AD424" s="614"/>
      <c r="AE424" s="614"/>
      <c r="AF424" s="614"/>
      <c r="AG424" s="614"/>
      <c r="AH424" s="614"/>
    </row>
    <row r="425">
      <c r="A425" s="614"/>
      <c r="B425" s="614"/>
      <c r="C425" s="614"/>
      <c r="D425" s="614"/>
      <c r="E425" s="614"/>
      <c r="F425" s="614"/>
      <c r="G425" s="614"/>
      <c r="H425" s="614"/>
      <c r="I425" s="614"/>
      <c r="J425" s="614"/>
      <c r="K425" s="614"/>
      <c r="L425" s="614"/>
      <c r="M425" s="614"/>
      <c r="N425" s="614"/>
      <c r="O425" s="614"/>
      <c r="P425" s="614"/>
      <c r="Q425" s="614"/>
      <c r="R425" s="614"/>
      <c r="S425" s="614"/>
      <c r="T425" s="614"/>
      <c r="U425" s="614"/>
      <c r="V425" s="614"/>
      <c r="W425" s="614"/>
      <c r="X425" s="614"/>
      <c r="Y425" s="614"/>
      <c r="Z425" s="614"/>
      <c r="AA425" s="614"/>
      <c r="AB425" s="614"/>
      <c r="AC425" s="614"/>
      <c r="AD425" s="614"/>
      <c r="AE425" s="614"/>
      <c r="AF425" s="614"/>
      <c r="AG425" s="614"/>
      <c r="AH425" s="614"/>
    </row>
    <row r="426">
      <c r="A426" s="614"/>
      <c r="B426" s="614"/>
      <c r="C426" s="614"/>
      <c r="D426" s="614"/>
      <c r="E426" s="614"/>
      <c r="F426" s="614"/>
      <c r="G426" s="614"/>
      <c r="H426" s="614"/>
      <c r="I426" s="614"/>
      <c r="J426" s="614"/>
      <c r="K426" s="614"/>
      <c r="L426" s="614"/>
      <c r="M426" s="614"/>
      <c r="N426" s="614"/>
      <c r="O426" s="614"/>
      <c r="P426" s="614"/>
      <c r="Q426" s="614"/>
      <c r="R426" s="614"/>
      <c r="S426" s="614"/>
      <c r="T426" s="614"/>
      <c r="U426" s="614"/>
      <c r="V426" s="614"/>
      <c r="W426" s="614"/>
      <c r="X426" s="614"/>
      <c r="Y426" s="614"/>
      <c r="Z426" s="614"/>
      <c r="AA426" s="614"/>
      <c r="AB426" s="614"/>
      <c r="AC426" s="614"/>
      <c r="AD426" s="614"/>
      <c r="AE426" s="614"/>
      <c r="AF426" s="614"/>
      <c r="AG426" s="614"/>
      <c r="AH426" s="614"/>
    </row>
    <row r="427">
      <c r="A427" s="614"/>
      <c r="B427" s="614"/>
      <c r="C427" s="614"/>
      <c r="D427" s="614"/>
      <c r="E427" s="614"/>
      <c r="F427" s="614"/>
      <c r="G427" s="614"/>
      <c r="H427" s="614"/>
      <c r="I427" s="614"/>
      <c r="J427" s="614"/>
      <c r="K427" s="614"/>
      <c r="L427" s="614"/>
      <c r="M427" s="614"/>
      <c r="N427" s="614"/>
      <c r="O427" s="614"/>
      <c r="P427" s="614"/>
      <c r="Q427" s="614"/>
      <c r="R427" s="614"/>
      <c r="S427" s="614"/>
      <c r="T427" s="614"/>
      <c r="U427" s="614"/>
      <c r="V427" s="614"/>
      <c r="W427" s="614"/>
      <c r="X427" s="614"/>
      <c r="Y427" s="614"/>
      <c r="Z427" s="614"/>
      <c r="AA427" s="614"/>
      <c r="AB427" s="614"/>
      <c r="AC427" s="614"/>
      <c r="AD427" s="614"/>
      <c r="AE427" s="614"/>
      <c r="AF427" s="614"/>
      <c r="AG427" s="614"/>
      <c r="AH427" s="614"/>
    </row>
    <row r="428">
      <c r="A428" s="614"/>
      <c r="B428" s="614"/>
      <c r="C428" s="614"/>
      <c r="D428" s="614"/>
      <c r="E428" s="614"/>
      <c r="F428" s="614"/>
      <c r="G428" s="614"/>
      <c r="H428" s="614"/>
      <c r="I428" s="614"/>
      <c r="J428" s="614"/>
      <c r="K428" s="614"/>
      <c r="L428" s="614"/>
      <c r="M428" s="614"/>
      <c r="N428" s="614"/>
      <c r="O428" s="614"/>
      <c r="P428" s="614"/>
      <c r="Q428" s="614"/>
      <c r="R428" s="614"/>
      <c r="S428" s="614"/>
      <c r="T428" s="614"/>
      <c r="U428" s="614"/>
      <c r="V428" s="614"/>
      <c r="W428" s="614"/>
      <c r="X428" s="614"/>
      <c r="Y428" s="614"/>
      <c r="Z428" s="614"/>
      <c r="AA428" s="614"/>
      <c r="AB428" s="614"/>
      <c r="AC428" s="614"/>
      <c r="AD428" s="614"/>
      <c r="AE428" s="614"/>
      <c r="AF428" s="614"/>
      <c r="AG428" s="614"/>
      <c r="AH428" s="614"/>
    </row>
    <row r="429">
      <c r="A429" s="614"/>
      <c r="B429" s="614"/>
      <c r="C429" s="614"/>
      <c r="D429" s="614"/>
      <c r="E429" s="614"/>
      <c r="F429" s="614"/>
      <c r="G429" s="614"/>
      <c r="H429" s="614"/>
      <c r="I429" s="614"/>
      <c r="J429" s="614"/>
      <c r="K429" s="614"/>
      <c r="L429" s="614"/>
      <c r="M429" s="614"/>
      <c r="N429" s="614"/>
      <c r="O429" s="614"/>
      <c r="P429" s="614"/>
      <c r="Q429" s="614"/>
      <c r="R429" s="614"/>
      <c r="S429" s="614"/>
      <c r="T429" s="614"/>
      <c r="U429" s="614"/>
      <c r="V429" s="614"/>
      <c r="W429" s="614"/>
      <c r="X429" s="614"/>
      <c r="Y429" s="614"/>
      <c r="Z429" s="614"/>
      <c r="AA429" s="614"/>
      <c r="AB429" s="614"/>
      <c r="AC429" s="614"/>
      <c r="AD429" s="614"/>
      <c r="AE429" s="614"/>
      <c r="AF429" s="614"/>
      <c r="AG429" s="614"/>
      <c r="AH429" s="614"/>
    </row>
    <row r="430">
      <c r="A430" s="614"/>
      <c r="B430" s="614"/>
      <c r="C430" s="614"/>
      <c r="D430" s="614"/>
      <c r="E430" s="614"/>
      <c r="F430" s="614"/>
      <c r="G430" s="614"/>
      <c r="H430" s="614"/>
      <c r="I430" s="614"/>
      <c r="J430" s="614"/>
      <c r="K430" s="614"/>
      <c r="L430" s="614"/>
      <c r="M430" s="614"/>
      <c r="N430" s="614"/>
      <c r="O430" s="614"/>
      <c r="P430" s="614"/>
      <c r="Q430" s="614"/>
      <c r="R430" s="614"/>
      <c r="S430" s="614"/>
      <c r="T430" s="614"/>
      <c r="U430" s="614"/>
      <c r="V430" s="614"/>
      <c r="W430" s="614"/>
      <c r="X430" s="614"/>
      <c r="Y430" s="614"/>
      <c r="Z430" s="614"/>
      <c r="AA430" s="614"/>
      <c r="AB430" s="614"/>
      <c r="AC430" s="614"/>
      <c r="AD430" s="614"/>
      <c r="AE430" s="614"/>
      <c r="AF430" s="614"/>
      <c r="AG430" s="614"/>
      <c r="AH430" s="614"/>
    </row>
    <row r="431">
      <c r="A431" s="614"/>
      <c r="B431" s="614"/>
      <c r="C431" s="614"/>
      <c r="D431" s="614"/>
      <c r="E431" s="614"/>
      <c r="F431" s="614"/>
      <c r="G431" s="614"/>
      <c r="H431" s="614"/>
      <c r="I431" s="614"/>
      <c r="J431" s="614"/>
      <c r="K431" s="614"/>
      <c r="L431" s="614"/>
      <c r="M431" s="614"/>
      <c r="N431" s="614"/>
      <c r="O431" s="614"/>
      <c r="P431" s="614"/>
      <c r="Q431" s="614"/>
      <c r="R431" s="614"/>
      <c r="S431" s="614"/>
      <c r="T431" s="614"/>
      <c r="U431" s="614"/>
      <c r="V431" s="614"/>
      <c r="W431" s="614"/>
      <c r="X431" s="614"/>
      <c r="Y431" s="614"/>
      <c r="Z431" s="614"/>
      <c r="AA431" s="614"/>
      <c r="AB431" s="614"/>
      <c r="AC431" s="614"/>
      <c r="AD431" s="614"/>
      <c r="AE431" s="614"/>
      <c r="AF431" s="614"/>
      <c r="AG431" s="614"/>
      <c r="AH431" s="614"/>
    </row>
    <row r="432">
      <c r="A432" s="614"/>
      <c r="B432" s="614"/>
      <c r="C432" s="614"/>
      <c r="D432" s="614"/>
      <c r="E432" s="614"/>
      <c r="F432" s="614"/>
      <c r="G432" s="614"/>
      <c r="H432" s="614"/>
      <c r="I432" s="614"/>
      <c r="J432" s="614"/>
      <c r="K432" s="614"/>
      <c r="L432" s="614"/>
      <c r="M432" s="614"/>
      <c r="N432" s="614"/>
      <c r="O432" s="614"/>
      <c r="P432" s="614"/>
      <c r="Q432" s="614"/>
      <c r="R432" s="614"/>
      <c r="S432" s="614"/>
      <c r="T432" s="614"/>
      <c r="U432" s="614"/>
      <c r="V432" s="614"/>
      <c r="W432" s="614"/>
      <c r="X432" s="614"/>
      <c r="Y432" s="614"/>
      <c r="Z432" s="614"/>
      <c r="AA432" s="614"/>
      <c r="AB432" s="614"/>
      <c r="AC432" s="614"/>
      <c r="AD432" s="614"/>
      <c r="AE432" s="614"/>
      <c r="AF432" s="614"/>
      <c r="AG432" s="614"/>
      <c r="AH432" s="614"/>
    </row>
    <row r="433">
      <c r="A433" s="614"/>
      <c r="B433" s="614"/>
      <c r="C433" s="614"/>
      <c r="D433" s="614"/>
      <c r="E433" s="614"/>
      <c r="F433" s="614"/>
      <c r="G433" s="614"/>
      <c r="H433" s="614"/>
      <c r="I433" s="614"/>
      <c r="J433" s="614"/>
      <c r="K433" s="614"/>
      <c r="L433" s="614"/>
      <c r="M433" s="614"/>
      <c r="N433" s="614"/>
      <c r="O433" s="614"/>
      <c r="P433" s="614"/>
      <c r="Q433" s="614"/>
      <c r="R433" s="614"/>
      <c r="S433" s="614"/>
      <c r="T433" s="614"/>
      <c r="U433" s="614"/>
      <c r="V433" s="614"/>
      <c r="W433" s="614"/>
      <c r="X433" s="614"/>
      <c r="Y433" s="614"/>
      <c r="Z433" s="614"/>
      <c r="AA433" s="614"/>
      <c r="AB433" s="614"/>
      <c r="AC433" s="614"/>
      <c r="AD433" s="614"/>
      <c r="AE433" s="614"/>
      <c r="AF433" s="614"/>
      <c r="AG433" s="614"/>
      <c r="AH433" s="614"/>
    </row>
    <row r="434">
      <c r="A434" s="614"/>
      <c r="B434" s="614"/>
      <c r="C434" s="614"/>
      <c r="D434" s="614"/>
      <c r="E434" s="614"/>
      <c r="F434" s="614"/>
      <c r="G434" s="614"/>
      <c r="H434" s="614"/>
      <c r="I434" s="614"/>
      <c r="J434" s="614"/>
      <c r="K434" s="614"/>
      <c r="L434" s="614"/>
      <c r="M434" s="614"/>
      <c r="N434" s="614"/>
      <c r="O434" s="614"/>
      <c r="P434" s="614"/>
      <c r="Q434" s="614"/>
      <c r="R434" s="614"/>
      <c r="S434" s="614"/>
      <c r="T434" s="614"/>
      <c r="U434" s="614"/>
      <c r="V434" s="614"/>
      <c r="W434" s="614"/>
      <c r="X434" s="614"/>
      <c r="Y434" s="614"/>
      <c r="Z434" s="614"/>
      <c r="AA434" s="614"/>
      <c r="AB434" s="614"/>
      <c r="AC434" s="614"/>
      <c r="AD434" s="614"/>
      <c r="AE434" s="614"/>
      <c r="AF434" s="614"/>
      <c r="AG434" s="614"/>
      <c r="AH434" s="614"/>
    </row>
    <row r="435">
      <c r="A435" s="614"/>
      <c r="B435" s="614"/>
      <c r="C435" s="614"/>
      <c r="D435" s="614"/>
      <c r="E435" s="614"/>
      <c r="F435" s="614"/>
      <c r="G435" s="614"/>
      <c r="H435" s="614"/>
      <c r="I435" s="614"/>
      <c r="J435" s="614"/>
      <c r="K435" s="614"/>
      <c r="L435" s="614"/>
      <c r="M435" s="614"/>
      <c r="N435" s="614"/>
      <c r="O435" s="614"/>
      <c r="P435" s="614"/>
      <c r="Q435" s="614"/>
      <c r="R435" s="614"/>
      <c r="S435" s="614"/>
      <c r="T435" s="614"/>
      <c r="U435" s="614"/>
      <c r="V435" s="614"/>
      <c r="W435" s="614"/>
      <c r="X435" s="614"/>
      <c r="Y435" s="614"/>
      <c r="Z435" s="614"/>
      <c r="AA435" s="614"/>
      <c r="AB435" s="614"/>
      <c r="AC435" s="614"/>
      <c r="AD435" s="614"/>
      <c r="AE435" s="614"/>
      <c r="AF435" s="614"/>
      <c r="AG435" s="614"/>
      <c r="AH435" s="614"/>
    </row>
    <row r="436">
      <c r="A436" s="614"/>
      <c r="B436" s="614"/>
      <c r="C436" s="614"/>
      <c r="D436" s="614"/>
      <c r="E436" s="614"/>
      <c r="F436" s="614"/>
      <c r="G436" s="614"/>
      <c r="H436" s="614"/>
      <c r="I436" s="614"/>
      <c r="J436" s="614"/>
      <c r="K436" s="614"/>
      <c r="L436" s="614"/>
      <c r="M436" s="614"/>
      <c r="N436" s="614"/>
      <c r="O436" s="614"/>
      <c r="P436" s="614"/>
      <c r="Q436" s="614"/>
      <c r="R436" s="614"/>
      <c r="S436" s="614"/>
      <c r="T436" s="614"/>
      <c r="U436" s="614"/>
      <c r="V436" s="614"/>
      <c r="W436" s="614"/>
      <c r="X436" s="614"/>
      <c r="Y436" s="614"/>
      <c r="Z436" s="614"/>
      <c r="AA436" s="614"/>
      <c r="AB436" s="614"/>
      <c r="AC436" s="614"/>
      <c r="AD436" s="614"/>
      <c r="AE436" s="614"/>
      <c r="AF436" s="614"/>
      <c r="AG436" s="614"/>
      <c r="AH436" s="614"/>
    </row>
    <row r="437">
      <c r="A437" s="614"/>
      <c r="B437" s="614"/>
      <c r="C437" s="614"/>
      <c r="D437" s="614"/>
      <c r="E437" s="614"/>
      <c r="F437" s="614"/>
      <c r="G437" s="614"/>
      <c r="H437" s="614"/>
      <c r="I437" s="614"/>
      <c r="J437" s="614"/>
      <c r="K437" s="614"/>
      <c r="L437" s="614"/>
      <c r="M437" s="614"/>
      <c r="N437" s="614"/>
      <c r="O437" s="614"/>
      <c r="P437" s="614"/>
      <c r="Q437" s="614"/>
      <c r="R437" s="614"/>
      <c r="S437" s="614"/>
      <c r="T437" s="614"/>
      <c r="U437" s="614"/>
      <c r="V437" s="614"/>
      <c r="W437" s="614"/>
      <c r="X437" s="614"/>
      <c r="Y437" s="614"/>
      <c r="Z437" s="614"/>
      <c r="AA437" s="614"/>
      <c r="AB437" s="614"/>
      <c r="AC437" s="614"/>
      <c r="AD437" s="614"/>
      <c r="AE437" s="614"/>
      <c r="AF437" s="614"/>
      <c r="AG437" s="614"/>
      <c r="AH437" s="614"/>
    </row>
    <row r="438">
      <c r="A438" s="614"/>
      <c r="B438" s="614"/>
      <c r="C438" s="614"/>
      <c r="D438" s="614"/>
      <c r="E438" s="614"/>
      <c r="F438" s="614"/>
      <c r="G438" s="614"/>
      <c r="H438" s="614"/>
      <c r="I438" s="614"/>
      <c r="J438" s="614"/>
      <c r="K438" s="614"/>
      <c r="L438" s="614"/>
      <c r="M438" s="614"/>
      <c r="N438" s="614"/>
      <c r="O438" s="614"/>
      <c r="P438" s="614"/>
      <c r="Q438" s="614"/>
      <c r="R438" s="614"/>
      <c r="S438" s="614"/>
      <c r="T438" s="614"/>
      <c r="U438" s="614"/>
      <c r="V438" s="614"/>
      <c r="W438" s="614"/>
      <c r="X438" s="614"/>
      <c r="Y438" s="614"/>
      <c r="Z438" s="614"/>
      <c r="AA438" s="614"/>
      <c r="AB438" s="614"/>
      <c r="AC438" s="614"/>
      <c r="AD438" s="614"/>
      <c r="AE438" s="614"/>
      <c r="AF438" s="614"/>
      <c r="AG438" s="614"/>
      <c r="AH438" s="614"/>
    </row>
    <row r="439">
      <c r="A439" s="614"/>
      <c r="B439" s="614"/>
      <c r="C439" s="614"/>
      <c r="D439" s="614"/>
      <c r="E439" s="614"/>
      <c r="F439" s="614"/>
      <c r="G439" s="614"/>
      <c r="H439" s="614"/>
      <c r="I439" s="614"/>
      <c r="J439" s="614"/>
      <c r="K439" s="614"/>
      <c r="L439" s="614"/>
      <c r="M439" s="614"/>
      <c r="N439" s="614"/>
      <c r="O439" s="614"/>
      <c r="P439" s="614"/>
      <c r="Q439" s="614"/>
      <c r="R439" s="614"/>
      <c r="S439" s="614"/>
      <c r="T439" s="614"/>
      <c r="U439" s="614"/>
      <c r="V439" s="614"/>
      <c r="W439" s="614"/>
      <c r="X439" s="614"/>
      <c r="Y439" s="614"/>
      <c r="Z439" s="614"/>
      <c r="AA439" s="614"/>
      <c r="AB439" s="614"/>
      <c r="AC439" s="614"/>
      <c r="AD439" s="614"/>
      <c r="AE439" s="614"/>
      <c r="AF439" s="614"/>
      <c r="AG439" s="614"/>
      <c r="AH439" s="614"/>
    </row>
    <row r="440">
      <c r="A440" s="614"/>
      <c r="B440" s="614"/>
      <c r="C440" s="614"/>
      <c r="D440" s="614"/>
      <c r="E440" s="614"/>
      <c r="F440" s="614"/>
      <c r="G440" s="614"/>
      <c r="H440" s="614"/>
      <c r="I440" s="614"/>
      <c r="J440" s="614"/>
      <c r="K440" s="614"/>
      <c r="L440" s="614"/>
      <c r="M440" s="614"/>
      <c r="N440" s="614"/>
      <c r="O440" s="614"/>
      <c r="P440" s="614"/>
      <c r="Q440" s="614"/>
      <c r="R440" s="614"/>
      <c r="S440" s="614"/>
      <c r="T440" s="614"/>
      <c r="U440" s="614"/>
      <c r="V440" s="614"/>
      <c r="W440" s="614"/>
      <c r="X440" s="614"/>
      <c r="Y440" s="614"/>
      <c r="Z440" s="614"/>
      <c r="AA440" s="614"/>
      <c r="AB440" s="614"/>
      <c r="AC440" s="614"/>
      <c r="AD440" s="614"/>
      <c r="AE440" s="614"/>
      <c r="AF440" s="614"/>
      <c r="AG440" s="614"/>
      <c r="AH440" s="614"/>
    </row>
    <row r="441">
      <c r="A441" s="614"/>
      <c r="B441" s="614"/>
      <c r="C441" s="614"/>
      <c r="D441" s="614"/>
      <c r="E441" s="614"/>
      <c r="F441" s="614"/>
      <c r="G441" s="614"/>
      <c r="H441" s="614"/>
      <c r="I441" s="614"/>
      <c r="J441" s="614"/>
      <c r="K441" s="614"/>
      <c r="L441" s="614"/>
      <c r="M441" s="614"/>
      <c r="N441" s="614"/>
      <c r="O441" s="614"/>
      <c r="P441" s="614"/>
      <c r="Q441" s="614"/>
      <c r="R441" s="614"/>
      <c r="S441" s="614"/>
      <c r="T441" s="614"/>
      <c r="U441" s="614"/>
      <c r="V441" s="614"/>
      <c r="W441" s="614"/>
      <c r="X441" s="614"/>
      <c r="Y441" s="614"/>
      <c r="Z441" s="614"/>
      <c r="AA441" s="614"/>
      <c r="AB441" s="614"/>
      <c r="AC441" s="614"/>
      <c r="AD441" s="614"/>
      <c r="AE441" s="614"/>
      <c r="AF441" s="614"/>
      <c r="AG441" s="614"/>
      <c r="AH441" s="614"/>
    </row>
    <row r="442">
      <c r="A442" s="614"/>
      <c r="B442" s="614"/>
      <c r="C442" s="614"/>
      <c r="D442" s="614"/>
      <c r="E442" s="614"/>
      <c r="F442" s="614"/>
      <c r="G442" s="614"/>
      <c r="H442" s="614"/>
      <c r="I442" s="614"/>
      <c r="J442" s="614"/>
      <c r="K442" s="614"/>
      <c r="L442" s="614"/>
      <c r="M442" s="614"/>
      <c r="N442" s="614"/>
      <c r="O442" s="614"/>
      <c r="P442" s="614"/>
      <c r="Q442" s="614"/>
      <c r="R442" s="614"/>
      <c r="S442" s="614"/>
      <c r="T442" s="614"/>
      <c r="U442" s="614"/>
      <c r="V442" s="614"/>
      <c r="W442" s="614"/>
      <c r="X442" s="614"/>
      <c r="Y442" s="614"/>
      <c r="Z442" s="614"/>
      <c r="AA442" s="614"/>
      <c r="AB442" s="614"/>
      <c r="AC442" s="614"/>
      <c r="AD442" s="614"/>
      <c r="AE442" s="614"/>
      <c r="AF442" s="614"/>
      <c r="AG442" s="614"/>
      <c r="AH442" s="614"/>
    </row>
    <row r="443">
      <c r="A443" s="614"/>
      <c r="B443" s="614"/>
      <c r="C443" s="614"/>
      <c r="D443" s="614"/>
      <c r="E443" s="614"/>
      <c r="F443" s="614"/>
      <c r="G443" s="614"/>
      <c r="H443" s="614"/>
      <c r="I443" s="614"/>
      <c r="J443" s="614"/>
      <c r="K443" s="614"/>
      <c r="L443" s="614"/>
      <c r="M443" s="614"/>
      <c r="N443" s="614"/>
      <c r="O443" s="614"/>
      <c r="P443" s="614"/>
      <c r="Q443" s="614"/>
      <c r="R443" s="614"/>
      <c r="S443" s="614"/>
      <c r="T443" s="614"/>
      <c r="U443" s="614"/>
      <c r="V443" s="614"/>
      <c r="W443" s="614"/>
      <c r="X443" s="614"/>
      <c r="Y443" s="614"/>
      <c r="Z443" s="614"/>
      <c r="AA443" s="614"/>
      <c r="AB443" s="614"/>
      <c r="AC443" s="614"/>
      <c r="AD443" s="614"/>
      <c r="AE443" s="614"/>
      <c r="AF443" s="614"/>
      <c r="AG443" s="614"/>
      <c r="AH443" s="614"/>
    </row>
    <row r="444">
      <c r="A444" s="614"/>
      <c r="B444" s="614"/>
      <c r="C444" s="614"/>
      <c r="D444" s="614"/>
      <c r="E444" s="614"/>
      <c r="F444" s="614"/>
      <c r="G444" s="614"/>
      <c r="H444" s="614"/>
      <c r="I444" s="614"/>
      <c r="J444" s="614"/>
      <c r="K444" s="614"/>
      <c r="L444" s="614"/>
      <c r="M444" s="614"/>
      <c r="N444" s="614"/>
      <c r="O444" s="614"/>
      <c r="P444" s="614"/>
      <c r="Q444" s="614"/>
      <c r="R444" s="614"/>
      <c r="S444" s="614"/>
      <c r="T444" s="614"/>
      <c r="U444" s="614"/>
      <c r="V444" s="614"/>
      <c r="W444" s="614"/>
      <c r="X444" s="614"/>
      <c r="Y444" s="614"/>
      <c r="Z444" s="614"/>
      <c r="AA444" s="614"/>
      <c r="AB444" s="614"/>
      <c r="AC444" s="614"/>
      <c r="AD444" s="614"/>
      <c r="AE444" s="614"/>
      <c r="AF444" s="614"/>
      <c r="AG444" s="614"/>
      <c r="AH444" s="614"/>
    </row>
    <row r="445">
      <c r="A445" s="614"/>
      <c r="B445" s="614"/>
      <c r="C445" s="614"/>
      <c r="D445" s="614"/>
      <c r="E445" s="614"/>
      <c r="F445" s="614"/>
      <c r="G445" s="614"/>
      <c r="H445" s="614"/>
      <c r="I445" s="614"/>
      <c r="J445" s="614"/>
      <c r="K445" s="614"/>
      <c r="L445" s="614"/>
      <c r="M445" s="614"/>
      <c r="N445" s="614"/>
      <c r="O445" s="614"/>
      <c r="P445" s="614"/>
      <c r="Q445" s="614"/>
      <c r="R445" s="614"/>
      <c r="S445" s="614"/>
      <c r="T445" s="614"/>
      <c r="U445" s="614"/>
      <c r="V445" s="614"/>
      <c r="W445" s="614"/>
      <c r="X445" s="614"/>
      <c r="Y445" s="614"/>
      <c r="Z445" s="614"/>
      <c r="AA445" s="614"/>
      <c r="AB445" s="614"/>
      <c r="AC445" s="614"/>
      <c r="AD445" s="614"/>
      <c r="AE445" s="614"/>
      <c r="AF445" s="614"/>
      <c r="AG445" s="614"/>
      <c r="AH445" s="614"/>
    </row>
    <row r="446">
      <c r="A446" s="614"/>
      <c r="B446" s="614"/>
      <c r="C446" s="614"/>
      <c r="D446" s="614"/>
      <c r="E446" s="614"/>
      <c r="F446" s="614"/>
      <c r="G446" s="614"/>
      <c r="H446" s="614"/>
      <c r="I446" s="614"/>
      <c r="J446" s="614"/>
      <c r="K446" s="614"/>
      <c r="L446" s="614"/>
      <c r="M446" s="614"/>
      <c r="N446" s="614"/>
      <c r="O446" s="614"/>
      <c r="P446" s="614"/>
      <c r="Q446" s="614"/>
      <c r="R446" s="614"/>
      <c r="S446" s="614"/>
      <c r="T446" s="614"/>
      <c r="U446" s="614"/>
      <c r="V446" s="614"/>
      <c r="W446" s="614"/>
      <c r="X446" s="614"/>
      <c r="Y446" s="614"/>
      <c r="Z446" s="614"/>
      <c r="AA446" s="614"/>
      <c r="AB446" s="614"/>
      <c r="AC446" s="614"/>
      <c r="AD446" s="614"/>
      <c r="AE446" s="614"/>
      <c r="AF446" s="614"/>
      <c r="AG446" s="614"/>
      <c r="AH446" s="614"/>
    </row>
    <row r="447">
      <c r="A447" s="614"/>
      <c r="B447" s="614"/>
      <c r="C447" s="614"/>
      <c r="D447" s="614"/>
      <c r="E447" s="614"/>
      <c r="F447" s="614"/>
      <c r="G447" s="614"/>
      <c r="H447" s="614"/>
      <c r="I447" s="614"/>
      <c r="J447" s="614"/>
      <c r="K447" s="614"/>
      <c r="L447" s="614"/>
      <c r="M447" s="614"/>
      <c r="N447" s="614"/>
      <c r="O447" s="614"/>
      <c r="P447" s="614"/>
      <c r="Q447" s="614"/>
      <c r="R447" s="614"/>
      <c r="S447" s="614"/>
      <c r="T447" s="614"/>
      <c r="U447" s="614"/>
      <c r="V447" s="614"/>
      <c r="W447" s="614"/>
      <c r="X447" s="614"/>
      <c r="Y447" s="614"/>
      <c r="Z447" s="614"/>
      <c r="AA447" s="614"/>
      <c r="AB447" s="614"/>
      <c r="AC447" s="614"/>
      <c r="AD447" s="614"/>
      <c r="AE447" s="614"/>
      <c r="AF447" s="614"/>
      <c r="AG447" s="614"/>
      <c r="AH447" s="614"/>
    </row>
    <row r="448">
      <c r="A448" s="614"/>
      <c r="B448" s="614"/>
      <c r="C448" s="614"/>
      <c r="D448" s="614"/>
      <c r="E448" s="614"/>
      <c r="F448" s="614"/>
      <c r="G448" s="614"/>
      <c r="H448" s="614"/>
      <c r="I448" s="614"/>
      <c r="J448" s="614"/>
      <c r="K448" s="614"/>
      <c r="L448" s="614"/>
      <c r="M448" s="614"/>
      <c r="N448" s="614"/>
      <c r="O448" s="614"/>
      <c r="P448" s="614"/>
      <c r="Q448" s="614"/>
      <c r="R448" s="614"/>
      <c r="S448" s="614"/>
      <c r="T448" s="614"/>
      <c r="U448" s="614"/>
      <c r="V448" s="614"/>
      <c r="W448" s="614"/>
      <c r="X448" s="614"/>
      <c r="Y448" s="614"/>
      <c r="Z448" s="614"/>
      <c r="AA448" s="614"/>
      <c r="AB448" s="614"/>
      <c r="AC448" s="614"/>
      <c r="AD448" s="614"/>
      <c r="AE448" s="614"/>
      <c r="AF448" s="614"/>
      <c r="AG448" s="614"/>
      <c r="AH448" s="614"/>
    </row>
    <row r="449">
      <c r="A449" s="614"/>
      <c r="B449" s="614"/>
      <c r="C449" s="614"/>
      <c r="D449" s="614"/>
      <c r="E449" s="614"/>
      <c r="F449" s="614"/>
      <c r="G449" s="614"/>
      <c r="H449" s="614"/>
      <c r="I449" s="614"/>
      <c r="J449" s="614"/>
      <c r="K449" s="614"/>
      <c r="L449" s="614"/>
      <c r="M449" s="614"/>
      <c r="N449" s="614"/>
      <c r="O449" s="614"/>
      <c r="P449" s="614"/>
      <c r="Q449" s="614"/>
      <c r="R449" s="614"/>
      <c r="S449" s="614"/>
      <c r="T449" s="614"/>
      <c r="U449" s="614"/>
      <c r="V449" s="614"/>
      <c r="W449" s="614"/>
      <c r="X449" s="614"/>
      <c r="Y449" s="614"/>
      <c r="Z449" s="614"/>
      <c r="AA449" s="614"/>
      <c r="AB449" s="614"/>
      <c r="AC449" s="614"/>
      <c r="AD449" s="614"/>
      <c r="AE449" s="614"/>
      <c r="AF449" s="614"/>
      <c r="AG449" s="614"/>
      <c r="AH449" s="614"/>
    </row>
    <row r="450">
      <c r="A450" s="614"/>
      <c r="B450" s="614"/>
      <c r="C450" s="614"/>
      <c r="D450" s="614"/>
      <c r="E450" s="614"/>
      <c r="F450" s="614"/>
      <c r="G450" s="614"/>
      <c r="H450" s="614"/>
      <c r="I450" s="614"/>
      <c r="J450" s="614"/>
      <c r="K450" s="614"/>
      <c r="L450" s="614"/>
      <c r="M450" s="614"/>
      <c r="N450" s="614"/>
      <c r="O450" s="614"/>
      <c r="P450" s="614"/>
      <c r="Q450" s="614"/>
      <c r="R450" s="614"/>
      <c r="S450" s="614"/>
      <c r="T450" s="614"/>
      <c r="U450" s="614"/>
      <c r="V450" s="614"/>
      <c r="W450" s="614"/>
      <c r="X450" s="614"/>
      <c r="Y450" s="614"/>
      <c r="Z450" s="614"/>
      <c r="AA450" s="614"/>
      <c r="AB450" s="614"/>
      <c r="AC450" s="614"/>
      <c r="AD450" s="614"/>
      <c r="AE450" s="614"/>
      <c r="AF450" s="614"/>
      <c r="AG450" s="614"/>
      <c r="AH450" s="614"/>
    </row>
    <row r="451">
      <c r="A451" s="614"/>
      <c r="B451" s="614"/>
      <c r="C451" s="614"/>
      <c r="D451" s="614"/>
      <c r="E451" s="614"/>
      <c r="F451" s="614"/>
      <c r="G451" s="614"/>
      <c r="H451" s="614"/>
      <c r="I451" s="614"/>
      <c r="J451" s="614"/>
      <c r="K451" s="614"/>
      <c r="L451" s="614"/>
      <c r="M451" s="614"/>
      <c r="N451" s="614"/>
      <c r="O451" s="614"/>
      <c r="P451" s="614"/>
      <c r="Q451" s="614"/>
      <c r="R451" s="614"/>
      <c r="S451" s="614"/>
      <c r="T451" s="614"/>
      <c r="U451" s="614"/>
      <c r="V451" s="614"/>
      <c r="W451" s="614"/>
      <c r="X451" s="614"/>
      <c r="Y451" s="614"/>
      <c r="Z451" s="614"/>
      <c r="AA451" s="614"/>
      <c r="AB451" s="614"/>
      <c r="AC451" s="614"/>
      <c r="AD451" s="614"/>
      <c r="AE451" s="614"/>
      <c r="AF451" s="614"/>
      <c r="AG451" s="614"/>
      <c r="AH451" s="614"/>
    </row>
    <row r="452">
      <c r="A452" s="614"/>
      <c r="B452" s="614"/>
      <c r="C452" s="614"/>
      <c r="D452" s="614"/>
      <c r="E452" s="614"/>
      <c r="F452" s="614"/>
      <c r="G452" s="614"/>
      <c r="H452" s="614"/>
      <c r="I452" s="614"/>
      <c r="J452" s="614"/>
      <c r="K452" s="614"/>
      <c r="L452" s="614"/>
      <c r="M452" s="614"/>
      <c r="N452" s="614"/>
      <c r="O452" s="614"/>
      <c r="P452" s="614"/>
      <c r="Q452" s="614"/>
      <c r="R452" s="614"/>
      <c r="S452" s="614"/>
      <c r="T452" s="614"/>
      <c r="U452" s="614"/>
      <c r="V452" s="614"/>
      <c r="W452" s="614"/>
      <c r="X452" s="614"/>
      <c r="Y452" s="614"/>
      <c r="Z452" s="614"/>
      <c r="AA452" s="614"/>
      <c r="AB452" s="614"/>
      <c r="AC452" s="614"/>
      <c r="AD452" s="614"/>
      <c r="AE452" s="614"/>
      <c r="AF452" s="614"/>
      <c r="AG452" s="614"/>
      <c r="AH452" s="614"/>
    </row>
    <row r="453">
      <c r="A453" s="614"/>
      <c r="B453" s="614"/>
      <c r="C453" s="614"/>
      <c r="D453" s="614"/>
      <c r="E453" s="614"/>
      <c r="F453" s="614"/>
      <c r="G453" s="614"/>
      <c r="H453" s="614"/>
      <c r="I453" s="614"/>
      <c r="J453" s="614"/>
      <c r="K453" s="614"/>
      <c r="L453" s="614"/>
      <c r="M453" s="614"/>
      <c r="N453" s="614"/>
      <c r="O453" s="614"/>
      <c r="P453" s="614"/>
      <c r="Q453" s="614"/>
      <c r="R453" s="614"/>
      <c r="S453" s="614"/>
      <c r="T453" s="614"/>
      <c r="U453" s="614"/>
      <c r="V453" s="614"/>
      <c r="W453" s="614"/>
      <c r="X453" s="614"/>
      <c r="Y453" s="614"/>
      <c r="Z453" s="614"/>
      <c r="AA453" s="614"/>
      <c r="AB453" s="614"/>
      <c r="AC453" s="614"/>
      <c r="AD453" s="614"/>
      <c r="AE453" s="614"/>
      <c r="AF453" s="614"/>
      <c r="AG453" s="614"/>
      <c r="AH453" s="614"/>
    </row>
    <row r="454">
      <c r="A454" s="614"/>
      <c r="B454" s="614"/>
      <c r="C454" s="614"/>
      <c r="D454" s="614"/>
      <c r="E454" s="614"/>
      <c r="F454" s="614"/>
      <c r="G454" s="614"/>
      <c r="H454" s="614"/>
      <c r="I454" s="614"/>
      <c r="J454" s="614"/>
      <c r="K454" s="614"/>
      <c r="L454" s="614"/>
      <c r="M454" s="614"/>
      <c r="N454" s="614"/>
      <c r="O454" s="614"/>
      <c r="P454" s="614"/>
      <c r="Q454" s="614"/>
      <c r="R454" s="614"/>
      <c r="S454" s="614"/>
      <c r="T454" s="614"/>
      <c r="U454" s="614"/>
      <c r="V454" s="614"/>
      <c r="W454" s="614"/>
      <c r="X454" s="614"/>
      <c r="Y454" s="614"/>
      <c r="Z454" s="614"/>
      <c r="AA454" s="614"/>
      <c r="AB454" s="614"/>
      <c r="AC454" s="614"/>
      <c r="AD454" s="614"/>
      <c r="AE454" s="614"/>
      <c r="AF454" s="614"/>
      <c r="AG454" s="614"/>
      <c r="AH454" s="614"/>
    </row>
    <row r="455">
      <c r="A455" s="614"/>
      <c r="B455" s="614"/>
      <c r="C455" s="614"/>
      <c r="D455" s="614"/>
      <c r="E455" s="614"/>
      <c r="F455" s="614"/>
      <c r="G455" s="614"/>
      <c r="H455" s="614"/>
      <c r="I455" s="614"/>
      <c r="J455" s="614"/>
      <c r="K455" s="614"/>
      <c r="L455" s="614"/>
      <c r="M455" s="614"/>
      <c r="N455" s="614"/>
      <c r="O455" s="614"/>
      <c r="P455" s="614"/>
      <c r="Q455" s="614"/>
      <c r="R455" s="614"/>
      <c r="S455" s="614"/>
      <c r="T455" s="614"/>
      <c r="U455" s="614"/>
      <c r="V455" s="614"/>
      <c r="W455" s="614"/>
      <c r="X455" s="614"/>
      <c r="Y455" s="614"/>
      <c r="Z455" s="614"/>
      <c r="AA455" s="614"/>
      <c r="AB455" s="614"/>
      <c r="AC455" s="614"/>
      <c r="AD455" s="614"/>
      <c r="AE455" s="614"/>
      <c r="AF455" s="614"/>
      <c r="AG455" s="614"/>
      <c r="AH455" s="614"/>
    </row>
    <row r="456">
      <c r="A456" s="614"/>
      <c r="B456" s="614"/>
      <c r="C456" s="614"/>
      <c r="D456" s="614"/>
      <c r="E456" s="614"/>
      <c r="F456" s="614"/>
      <c r="G456" s="614"/>
      <c r="H456" s="614"/>
      <c r="I456" s="614"/>
      <c r="J456" s="614"/>
      <c r="K456" s="614"/>
      <c r="L456" s="614"/>
      <c r="M456" s="614"/>
      <c r="N456" s="614"/>
      <c r="O456" s="614"/>
      <c r="P456" s="614"/>
      <c r="Q456" s="614"/>
      <c r="R456" s="614"/>
      <c r="S456" s="614"/>
      <c r="T456" s="614"/>
      <c r="U456" s="614"/>
      <c r="V456" s="614"/>
      <c r="W456" s="614"/>
      <c r="X456" s="614"/>
      <c r="Y456" s="614"/>
      <c r="Z456" s="614"/>
      <c r="AA456" s="614"/>
      <c r="AB456" s="614"/>
      <c r="AC456" s="614"/>
      <c r="AD456" s="614"/>
      <c r="AE456" s="614"/>
      <c r="AF456" s="614"/>
      <c r="AG456" s="614"/>
      <c r="AH456" s="614"/>
    </row>
    <row r="457">
      <c r="A457" s="614"/>
      <c r="B457" s="614"/>
      <c r="C457" s="614"/>
      <c r="D457" s="614"/>
      <c r="E457" s="614"/>
      <c r="F457" s="614"/>
      <c r="G457" s="614"/>
      <c r="H457" s="614"/>
      <c r="I457" s="614"/>
      <c r="J457" s="614"/>
      <c r="K457" s="614"/>
      <c r="L457" s="614"/>
      <c r="M457" s="614"/>
      <c r="N457" s="614"/>
      <c r="O457" s="614"/>
      <c r="P457" s="614"/>
      <c r="Q457" s="614"/>
      <c r="R457" s="614"/>
      <c r="S457" s="614"/>
      <c r="T457" s="614"/>
      <c r="U457" s="614"/>
      <c r="V457" s="614"/>
      <c r="W457" s="614"/>
      <c r="X457" s="614"/>
      <c r="Y457" s="614"/>
      <c r="Z457" s="614"/>
      <c r="AA457" s="614"/>
      <c r="AB457" s="614"/>
      <c r="AC457" s="614"/>
      <c r="AD457" s="614"/>
      <c r="AE457" s="614"/>
      <c r="AF457" s="614"/>
      <c r="AG457" s="614"/>
      <c r="AH457" s="614"/>
    </row>
    <row r="458">
      <c r="A458" s="614"/>
      <c r="B458" s="614"/>
      <c r="C458" s="614"/>
      <c r="D458" s="614"/>
      <c r="E458" s="614"/>
      <c r="F458" s="614"/>
      <c r="G458" s="614"/>
      <c r="H458" s="614"/>
      <c r="I458" s="614"/>
      <c r="J458" s="614"/>
      <c r="K458" s="614"/>
      <c r="L458" s="614"/>
      <c r="M458" s="614"/>
      <c r="N458" s="614"/>
      <c r="O458" s="614"/>
      <c r="P458" s="614"/>
      <c r="Q458" s="614"/>
      <c r="R458" s="614"/>
      <c r="S458" s="614"/>
      <c r="T458" s="614"/>
      <c r="U458" s="614"/>
      <c r="V458" s="614"/>
      <c r="W458" s="614"/>
      <c r="X458" s="614"/>
      <c r="Y458" s="614"/>
      <c r="Z458" s="614"/>
      <c r="AA458" s="614"/>
      <c r="AB458" s="614"/>
      <c r="AC458" s="614"/>
      <c r="AD458" s="614"/>
      <c r="AE458" s="614"/>
      <c r="AF458" s="614"/>
      <c r="AG458" s="614"/>
      <c r="AH458" s="614"/>
    </row>
    <row r="459">
      <c r="A459" s="614"/>
      <c r="B459" s="614"/>
      <c r="C459" s="614"/>
      <c r="D459" s="614"/>
      <c r="E459" s="614"/>
      <c r="F459" s="614"/>
      <c r="G459" s="614"/>
      <c r="H459" s="614"/>
      <c r="I459" s="614"/>
      <c r="J459" s="614"/>
      <c r="K459" s="614"/>
      <c r="L459" s="614"/>
      <c r="M459" s="614"/>
      <c r="N459" s="614"/>
      <c r="O459" s="614"/>
      <c r="P459" s="614"/>
      <c r="Q459" s="614"/>
      <c r="R459" s="614"/>
      <c r="S459" s="614"/>
      <c r="T459" s="614"/>
      <c r="U459" s="614"/>
      <c r="V459" s="614"/>
      <c r="W459" s="614"/>
      <c r="X459" s="614"/>
      <c r="Y459" s="614"/>
      <c r="Z459" s="614"/>
      <c r="AA459" s="614"/>
      <c r="AB459" s="614"/>
      <c r="AC459" s="614"/>
      <c r="AD459" s="614"/>
      <c r="AE459" s="614"/>
      <c r="AF459" s="614"/>
      <c r="AG459" s="614"/>
      <c r="AH459" s="614"/>
    </row>
    <row r="460">
      <c r="A460" s="614"/>
      <c r="B460" s="614"/>
      <c r="C460" s="614"/>
      <c r="D460" s="614"/>
      <c r="E460" s="614"/>
      <c r="F460" s="614"/>
      <c r="G460" s="614"/>
      <c r="H460" s="614"/>
      <c r="I460" s="614"/>
      <c r="J460" s="614"/>
      <c r="K460" s="614"/>
      <c r="L460" s="614"/>
      <c r="M460" s="614"/>
      <c r="N460" s="614"/>
      <c r="O460" s="614"/>
      <c r="P460" s="614"/>
      <c r="Q460" s="614"/>
      <c r="R460" s="614"/>
      <c r="S460" s="614"/>
      <c r="T460" s="614"/>
      <c r="U460" s="614"/>
      <c r="V460" s="614"/>
      <c r="W460" s="614"/>
      <c r="X460" s="614"/>
      <c r="Y460" s="614"/>
      <c r="Z460" s="614"/>
      <c r="AA460" s="614"/>
      <c r="AB460" s="614"/>
      <c r="AC460" s="614"/>
      <c r="AD460" s="614"/>
      <c r="AE460" s="614"/>
      <c r="AF460" s="614"/>
      <c r="AG460" s="614"/>
      <c r="AH460" s="614"/>
    </row>
    <row r="461">
      <c r="A461" s="614"/>
      <c r="B461" s="614"/>
      <c r="C461" s="614"/>
      <c r="D461" s="614"/>
      <c r="E461" s="614"/>
      <c r="F461" s="614"/>
      <c r="G461" s="614"/>
      <c r="H461" s="614"/>
      <c r="I461" s="614"/>
      <c r="J461" s="614"/>
      <c r="K461" s="614"/>
      <c r="L461" s="614"/>
      <c r="M461" s="614"/>
      <c r="N461" s="614"/>
      <c r="O461" s="614"/>
      <c r="P461" s="614"/>
      <c r="Q461" s="614"/>
      <c r="R461" s="614"/>
      <c r="S461" s="614"/>
      <c r="T461" s="614"/>
      <c r="U461" s="614"/>
      <c r="V461" s="614"/>
      <c r="W461" s="614"/>
      <c r="X461" s="614"/>
      <c r="Y461" s="614"/>
      <c r="Z461" s="614"/>
      <c r="AA461" s="614"/>
      <c r="AB461" s="614"/>
      <c r="AC461" s="614"/>
      <c r="AD461" s="614"/>
      <c r="AE461" s="614"/>
      <c r="AF461" s="614"/>
      <c r="AG461" s="614"/>
      <c r="AH461" s="614"/>
    </row>
    <row r="462">
      <c r="A462" s="614"/>
      <c r="B462" s="614"/>
      <c r="C462" s="614"/>
      <c r="D462" s="614"/>
      <c r="E462" s="614"/>
      <c r="F462" s="614"/>
      <c r="G462" s="614"/>
      <c r="H462" s="614"/>
      <c r="I462" s="614"/>
      <c r="J462" s="614"/>
      <c r="K462" s="614"/>
      <c r="L462" s="614"/>
      <c r="M462" s="614"/>
      <c r="N462" s="614"/>
      <c r="O462" s="614"/>
      <c r="P462" s="614"/>
      <c r="Q462" s="614"/>
      <c r="R462" s="614"/>
      <c r="S462" s="614"/>
      <c r="T462" s="614"/>
      <c r="U462" s="614"/>
      <c r="V462" s="614"/>
      <c r="W462" s="614"/>
      <c r="X462" s="614"/>
      <c r="Y462" s="614"/>
      <c r="Z462" s="614"/>
      <c r="AA462" s="614"/>
      <c r="AB462" s="614"/>
      <c r="AC462" s="614"/>
      <c r="AD462" s="614"/>
      <c r="AE462" s="614"/>
      <c r="AF462" s="614"/>
      <c r="AG462" s="614"/>
      <c r="AH462" s="614"/>
    </row>
    <row r="463">
      <c r="A463" s="614"/>
      <c r="B463" s="614"/>
      <c r="C463" s="614"/>
      <c r="D463" s="614"/>
      <c r="E463" s="614"/>
      <c r="F463" s="614"/>
      <c r="G463" s="614"/>
      <c r="H463" s="614"/>
      <c r="I463" s="614"/>
      <c r="J463" s="614"/>
      <c r="K463" s="614"/>
      <c r="L463" s="614"/>
      <c r="M463" s="614"/>
      <c r="N463" s="614"/>
      <c r="O463" s="614"/>
      <c r="P463" s="614"/>
      <c r="Q463" s="614"/>
      <c r="R463" s="614"/>
      <c r="S463" s="614"/>
      <c r="T463" s="614"/>
      <c r="U463" s="614"/>
      <c r="V463" s="614"/>
      <c r="W463" s="614"/>
      <c r="X463" s="614"/>
      <c r="Y463" s="614"/>
      <c r="Z463" s="614"/>
      <c r="AA463" s="614"/>
      <c r="AB463" s="614"/>
      <c r="AC463" s="614"/>
      <c r="AD463" s="614"/>
      <c r="AE463" s="614"/>
      <c r="AF463" s="614"/>
      <c r="AG463" s="614"/>
      <c r="AH463" s="614"/>
    </row>
    <row r="464">
      <c r="A464" s="614"/>
      <c r="B464" s="614"/>
      <c r="C464" s="614"/>
      <c r="D464" s="614"/>
      <c r="E464" s="614"/>
      <c r="F464" s="614"/>
      <c r="G464" s="614"/>
      <c r="H464" s="614"/>
      <c r="I464" s="614"/>
      <c r="J464" s="614"/>
      <c r="K464" s="614"/>
      <c r="L464" s="614"/>
      <c r="M464" s="614"/>
      <c r="N464" s="614"/>
      <c r="O464" s="614"/>
      <c r="P464" s="614"/>
      <c r="Q464" s="614"/>
      <c r="R464" s="614"/>
      <c r="S464" s="614"/>
      <c r="T464" s="614"/>
      <c r="U464" s="614"/>
      <c r="V464" s="614"/>
      <c r="W464" s="614"/>
      <c r="X464" s="614"/>
      <c r="Y464" s="614"/>
      <c r="Z464" s="614"/>
      <c r="AA464" s="614"/>
      <c r="AB464" s="614"/>
      <c r="AC464" s="614"/>
      <c r="AD464" s="614"/>
      <c r="AE464" s="614"/>
      <c r="AF464" s="614"/>
      <c r="AG464" s="614"/>
      <c r="AH464" s="614"/>
    </row>
    <row r="465">
      <c r="A465" s="614"/>
      <c r="B465" s="614"/>
      <c r="C465" s="614"/>
      <c r="D465" s="614"/>
      <c r="E465" s="614"/>
      <c r="F465" s="614"/>
      <c r="G465" s="614"/>
      <c r="H465" s="614"/>
      <c r="I465" s="614"/>
      <c r="J465" s="614"/>
      <c r="K465" s="614"/>
      <c r="L465" s="614"/>
      <c r="M465" s="614"/>
      <c r="N465" s="614"/>
      <c r="O465" s="614"/>
      <c r="P465" s="614"/>
      <c r="Q465" s="614"/>
      <c r="R465" s="614"/>
      <c r="S465" s="614"/>
      <c r="T465" s="614"/>
      <c r="U465" s="614"/>
      <c r="V465" s="614"/>
      <c r="W465" s="614"/>
      <c r="X465" s="614"/>
      <c r="Y465" s="614"/>
      <c r="Z465" s="614"/>
      <c r="AA465" s="614"/>
      <c r="AB465" s="614"/>
      <c r="AC465" s="614"/>
      <c r="AD465" s="614"/>
      <c r="AE465" s="614"/>
      <c r="AF465" s="614"/>
      <c r="AG465" s="614"/>
      <c r="AH465" s="614"/>
    </row>
    <row r="466">
      <c r="A466" s="614"/>
      <c r="B466" s="614"/>
      <c r="C466" s="614"/>
      <c r="D466" s="614"/>
      <c r="E466" s="614"/>
      <c r="F466" s="614"/>
      <c r="G466" s="614"/>
      <c r="H466" s="614"/>
      <c r="I466" s="614"/>
      <c r="J466" s="614"/>
      <c r="K466" s="614"/>
      <c r="L466" s="614"/>
      <c r="M466" s="614"/>
      <c r="N466" s="614"/>
      <c r="O466" s="614"/>
      <c r="P466" s="614"/>
      <c r="Q466" s="614"/>
      <c r="R466" s="614"/>
      <c r="S466" s="614"/>
      <c r="T466" s="614"/>
      <c r="U466" s="614"/>
      <c r="V466" s="614"/>
      <c r="W466" s="614"/>
      <c r="X466" s="614"/>
      <c r="Y466" s="614"/>
      <c r="Z466" s="614"/>
      <c r="AA466" s="614"/>
      <c r="AB466" s="614"/>
      <c r="AC466" s="614"/>
      <c r="AD466" s="614"/>
      <c r="AE466" s="614"/>
      <c r="AF466" s="614"/>
      <c r="AG466" s="614"/>
      <c r="AH466" s="614"/>
    </row>
    <row r="467">
      <c r="A467" s="614"/>
      <c r="B467" s="614"/>
      <c r="C467" s="614"/>
      <c r="D467" s="614"/>
      <c r="E467" s="614"/>
      <c r="F467" s="614"/>
      <c r="G467" s="614"/>
      <c r="H467" s="614"/>
      <c r="I467" s="614"/>
      <c r="J467" s="614"/>
      <c r="K467" s="614"/>
      <c r="L467" s="614"/>
      <c r="M467" s="614"/>
      <c r="N467" s="614"/>
      <c r="O467" s="614"/>
      <c r="P467" s="614"/>
      <c r="Q467" s="614"/>
      <c r="R467" s="614"/>
      <c r="S467" s="614"/>
      <c r="T467" s="614"/>
      <c r="U467" s="614"/>
      <c r="V467" s="614"/>
      <c r="W467" s="614"/>
      <c r="X467" s="614"/>
      <c r="Y467" s="614"/>
      <c r="Z467" s="614"/>
      <c r="AA467" s="614"/>
      <c r="AB467" s="614"/>
      <c r="AC467" s="614"/>
      <c r="AD467" s="614"/>
      <c r="AE467" s="614"/>
      <c r="AF467" s="614"/>
      <c r="AG467" s="614"/>
      <c r="AH467" s="614"/>
    </row>
    <row r="468">
      <c r="A468" s="614"/>
      <c r="B468" s="614"/>
      <c r="C468" s="614"/>
      <c r="D468" s="614"/>
      <c r="E468" s="614"/>
      <c r="F468" s="614"/>
      <c r="G468" s="614"/>
      <c r="H468" s="614"/>
      <c r="I468" s="614"/>
      <c r="J468" s="614"/>
      <c r="K468" s="614"/>
      <c r="L468" s="614"/>
      <c r="M468" s="614"/>
      <c r="N468" s="614"/>
      <c r="O468" s="614"/>
      <c r="P468" s="614"/>
      <c r="Q468" s="614"/>
      <c r="R468" s="614"/>
      <c r="S468" s="614"/>
      <c r="T468" s="614"/>
      <c r="U468" s="614"/>
      <c r="V468" s="614"/>
      <c r="W468" s="614"/>
      <c r="X468" s="614"/>
      <c r="Y468" s="614"/>
      <c r="Z468" s="614"/>
      <c r="AA468" s="614"/>
      <c r="AB468" s="614"/>
      <c r="AC468" s="614"/>
      <c r="AD468" s="614"/>
      <c r="AE468" s="614"/>
      <c r="AF468" s="614"/>
      <c r="AG468" s="614"/>
      <c r="AH468" s="614"/>
    </row>
    <row r="469">
      <c r="A469" s="614"/>
      <c r="B469" s="614"/>
      <c r="C469" s="614"/>
      <c r="D469" s="614"/>
      <c r="E469" s="614"/>
      <c r="F469" s="614"/>
      <c r="G469" s="614"/>
      <c r="H469" s="614"/>
      <c r="I469" s="614"/>
      <c r="J469" s="614"/>
      <c r="K469" s="614"/>
      <c r="L469" s="614"/>
      <c r="M469" s="614"/>
      <c r="N469" s="614"/>
      <c r="O469" s="614"/>
      <c r="P469" s="614"/>
      <c r="Q469" s="614"/>
      <c r="R469" s="614"/>
      <c r="S469" s="614"/>
      <c r="T469" s="614"/>
      <c r="U469" s="614"/>
      <c r="V469" s="614"/>
      <c r="W469" s="614"/>
      <c r="X469" s="614"/>
      <c r="Y469" s="614"/>
      <c r="Z469" s="614"/>
      <c r="AA469" s="614"/>
      <c r="AB469" s="614"/>
      <c r="AC469" s="614"/>
      <c r="AD469" s="614"/>
      <c r="AE469" s="614"/>
      <c r="AF469" s="614"/>
      <c r="AG469" s="614"/>
      <c r="AH469" s="614"/>
    </row>
    <row r="470">
      <c r="A470" s="614"/>
      <c r="B470" s="614"/>
      <c r="C470" s="614"/>
      <c r="D470" s="614"/>
      <c r="E470" s="614"/>
      <c r="F470" s="614"/>
      <c r="G470" s="614"/>
      <c r="H470" s="614"/>
      <c r="I470" s="614"/>
      <c r="J470" s="614"/>
      <c r="K470" s="614"/>
      <c r="L470" s="614"/>
      <c r="M470" s="614"/>
      <c r="N470" s="614"/>
      <c r="O470" s="614"/>
      <c r="P470" s="614"/>
      <c r="Q470" s="614"/>
      <c r="R470" s="614"/>
      <c r="S470" s="614"/>
      <c r="T470" s="614"/>
      <c r="U470" s="614"/>
      <c r="V470" s="614"/>
      <c r="W470" s="614"/>
      <c r="X470" s="614"/>
      <c r="Y470" s="614"/>
      <c r="Z470" s="614"/>
      <c r="AA470" s="614"/>
      <c r="AB470" s="614"/>
      <c r="AC470" s="614"/>
      <c r="AD470" s="614"/>
      <c r="AE470" s="614"/>
      <c r="AF470" s="614"/>
      <c r="AG470" s="614"/>
      <c r="AH470" s="614"/>
    </row>
    <row r="471">
      <c r="A471" s="614"/>
      <c r="B471" s="614"/>
      <c r="C471" s="614"/>
      <c r="D471" s="614"/>
      <c r="E471" s="614"/>
      <c r="F471" s="614"/>
      <c r="G471" s="614"/>
      <c r="H471" s="614"/>
      <c r="I471" s="614"/>
      <c r="J471" s="614"/>
      <c r="K471" s="614"/>
      <c r="L471" s="614"/>
      <c r="M471" s="614"/>
      <c r="N471" s="614"/>
      <c r="O471" s="614"/>
      <c r="P471" s="614"/>
      <c r="Q471" s="614"/>
      <c r="R471" s="614"/>
      <c r="S471" s="614"/>
      <c r="T471" s="614"/>
      <c r="U471" s="614"/>
      <c r="V471" s="614"/>
      <c r="W471" s="614"/>
      <c r="X471" s="614"/>
      <c r="Y471" s="614"/>
      <c r="Z471" s="614"/>
      <c r="AA471" s="614"/>
      <c r="AB471" s="614"/>
      <c r="AC471" s="614"/>
      <c r="AD471" s="614"/>
      <c r="AE471" s="614"/>
      <c r="AF471" s="614"/>
      <c r="AG471" s="614"/>
      <c r="AH471" s="614"/>
    </row>
    <row r="472">
      <c r="A472" s="614"/>
      <c r="B472" s="614"/>
      <c r="C472" s="614"/>
      <c r="D472" s="614"/>
      <c r="E472" s="614"/>
      <c r="F472" s="614"/>
      <c r="G472" s="614"/>
      <c r="H472" s="614"/>
      <c r="I472" s="614"/>
      <c r="J472" s="614"/>
      <c r="K472" s="614"/>
      <c r="L472" s="614"/>
      <c r="M472" s="614"/>
      <c r="N472" s="614"/>
      <c r="O472" s="614"/>
      <c r="P472" s="614"/>
      <c r="Q472" s="614"/>
      <c r="R472" s="614"/>
      <c r="S472" s="614"/>
      <c r="T472" s="614"/>
      <c r="U472" s="614"/>
      <c r="V472" s="614"/>
      <c r="W472" s="614"/>
      <c r="X472" s="614"/>
      <c r="Y472" s="614"/>
      <c r="Z472" s="614"/>
      <c r="AA472" s="614"/>
      <c r="AB472" s="614"/>
      <c r="AC472" s="614"/>
      <c r="AD472" s="614"/>
      <c r="AE472" s="614"/>
      <c r="AF472" s="614"/>
      <c r="AG472" s="614"/>
      <c r="AH472" s="614"/>
    </row>
    <row r="473">
      <c r="A473" s="614"/>
      <c r="B473" s="614"/>
      <c r="C473" s="614"/>
      <c r="D473" s="614"/>
      <c r="E473" s="614"/>
      <c r="F473" s="614"/>
      <c r="G473" s="614"/>
      <c r="H473" s="614"/>
      <c r="I473" s="614"/>
      <c r="J473" s="614"/>
      <c r="K473" s="614"/>
      <c r="L473" s="614"/>
      <c r="M473" s="614"/>
      <c r="N473" s="614"/>
      <c r="O473" s="614"/>
      <c r="P473" s="614"/>
      <c r="Q473" s="614"/>
      <c r="R473" s="614"/>
      <c r="S473" s="614"/>
      <c r="T473" s="614"/>
      <c r="U473" s="614"/>
      <c r="V473" s="614"/>
      <c r="W473" s="614"/>
      <c r="X473" s="614"/>
      <c r="Y473" s="614"/>
      <c r="Z473" s="614"/>
      <c r="AA473" s="614"/>
      <c r="AB473" s="614"/>
      <c r="AC473" s="614"/>
      <c r="AD473" s="614"/>
      <c r="AE473" s="614"/>
      <c r="AF473" s="614"/>
      <c r="AG473" s="614"/>
      <c r="AH473" s="614"/>
    </row>
    <row r="474">
      <c r="A474" s="614"/>
      <c r="B474" s="614"/>
      <c r="C474" s="614"/>
      <c r="D474" s="614"/>
      <c r="E474" s="614"/>
      <c r="F474" s="614"/>
      <c r="G474" s="614"/>
      <c r="H474" s="614"/>
      <c r="I474" s="614"/>
      <c r="J474" s="614"/>
      <c r="K474" s="614"/>
      <c r="L474" s="614"/>
      <c r="M474" s="614"/>
      <c r="N474" s="614"/>
      <c r="O474" s="614"/>
      <c r="P474" s="614"/>
      <c r="Q474" s="614"/>
      <c r="R474" s="614"/>
      <c r="S474" s="614"/>
      <c r="T474" s="614"/>
      <c r="U474" s="614"/>
      <c r="V474" s="614"/>
      <c r="W474" s="614"/>
      <c r="X474" s="614"/>
      <c r="Y474" s="614"/>
      <c r="Z474" s="614"/>
      <c r="AA474" s="614"/>
      <c r="AB474" s="614"/>
      <c r="AC474" s="614"/>
      <c r="AD474" s="614"/>
      <c r="AE474" s="614"/>
      <c r="AF474" s="614"/>
      <c r="AG474" s="614"/>
      <c r="AH474" s="614"/>
    </row>
    <row r="475">
      <c r="A475" s="614"/>
      <c r="B475" s="614"/>
      <c r="C475" s="614"/>
      <c r="D475" s="614"/>
      <c r="E475" s="614"/>
      <c r="F475" s="614"/>
      <c r="G475" s="614"/>
      <c r="H475" s="614"/>
      <c r="I475" s="614"/>
      <c r="J475" s="614"/>
      <c r="K475" s="614"/>
      <c r="L475" s="614"/>
      <c r="M475" s="614"/>
      <c r="N475" s="614"/>
      <c r="O475" s="614"/>
      <c r="P475" s="614"/>
      <c r="Q475" s="614"/>
      <c r="R475" s="614"/>
      <c r="S475" s="614"/>
      <c r="T475" s="614"/>
      <c r="U475" s="614"/>
      <c r="V475" s="614"/>
      <c r="W475" s="614"/>
      <c r="X475" s="614"/>
      <c r="Y475" s="614"/>
      <c r="Z475" s="614"/>
      <c r="AA475" s="614"/>
      <c r="AB475" s="614"/>
      <c r="AC475" s="614"/>
      <c r="AD475" s="614"/>
      <c r="AE475" s="614"/>
      <c r="AF475" s="614"/>
      <c r="AG475" s="614"/>
      <c r="AH475" s="614"/>
    </row>
    <row r="476">
      <c r="A476" s="614"/>
      <c r="B476" s="614"/>
      <c r="C476" s="614"/>
      <c r="D476" s="614"/>
      <c r="E476" s="614"/>
      <c r="F476" s="614"/>
      <c r="G476" s="614"/>
      <c r="H476" s="614"/>
      <c r="I476" s="614"/>
      <c r="J476" s="614"/>
      <c r="K476" s="614"/>
      <c r="L476" s="614"/>
      <c r="M476" s="614"/>
      <c r="N476" s="614"/>
      <c r="O476" s="614"/>
      <c r="P476" s="614"/>
      <c r="Q476" s="614"/>
      <c r="R476" s="614"/>
      <c r="S476" s="614"/>
      <c r="T476" s="614"/>
      <c r="U476" s="614"/>
      <c r="V476" s="614"/>
      <c r="W476" s="614"/>
      <c r="X476" s="614"/>
      <c r="Y476" s="614"/>
      <c r="Z476" s="614"/>
      <c r="AA476" s="614"/>
      <c r="AB476" s="614"/>
      <c r="AC476" s="614"/>
      <c r="AD476" s="614"/>
      <c r="AE476" s="614"/>
      <c r="AF476" s="614"/>
      <c r="AG476" s="614"/>
      <c r="AH476" s="614"/>
    </row>
    <row r="477">
      <c r="A477" s="614"/>
      <c r="B477" s="614"/>
      <c r="C477" s="614"/>
      <c r="D477" s="614"/>
      <c r="E477" s="614"/>
      <c r="F477" s="614"/>
      <c r="G477" s="614"/>
      <c r="H477" s="614"/>
      <c r="I477" s="614"/>
      <c r="J477" s="614"/>
      <c r="K477" s="614"/>
      <c r="L477" s="614"/>
      <c r="M477" s="614"/>
      <c r="N477" s="614"/>
      <c r="O477" s="614"/>
      <c r="P477" s="614"/>
      <c r="Q477" s="614"/>
      <c r="R477" s="614"/>
      <c r="S477" s="614"/>
      <c r="T477" s="614"/>
      <c r="U477" s="614"/>
      <c r="V477" s="614"/>
      <c r="W477" s="614"/>
      <c r="X477" s="614"/>
      <c r="Y477" s="614"/>
      <c r="Z477" s="614"/>
      <c r="AA477" s="614"/>
      <c r="AB477" s="614"/>
      <c r="AC477" s="614"/>
      <c r="AD477" s="614"/>
      <c r="AE477" s="614"/>
      <c r="AF477" s="614"/>
      <c r="AG477" s="614"/>
      <c r="AH477" s="614"/>
    </row>
    <row r="478">
      <c r="A478" s="614"/>
      <c r="B478" s="614"/>
      <c r="C478" s="614"/>
      <c r="D478" s="614"/>
      <c r="E478" s="614"/>
      <c r="F478" s="614"/>
      <c r="G478" s="614"/>
      <c r="H478" s="614"/>
      <c r="I478" s="614"/>
      <c r="J478" s="614"/>
      <c r="K478" s="614"/>
      <c r="L478" s="614"/>
      <c r="M478" s="614"/>
      <c r="N478" s="614"/>
      <c r="O478" s="614"/>
      <c r="P478" s="614"/>
      <c r="Q478" s="614"/>
      <c r="R478" s="614"/>
      <c r="S478" s="614"/>
      <c r="T478" s="614"/>
      <c r="U478" s="614"/>
      <c r="V478" s="614"/>
      <c r="W478" s="614"/>
      <c r="X478" s="614"/>
      <c r="Y478" s="614"/>
      <c r="Z478" s="614"/>
      <c r="AA478" s="614"/>
      <c r="AB478" s="614"/>
      <c r="AC478" s="614"/>
      <c r="AD478" s="614"/>
      <c r="AE478" s="614"/>
      <c r="AF478" s="614"/>
      <c r="AG478" s="614"/>
      <c r="AH478" s="614"/>
    </row>
    <row r="479">
      <c r="A479" s="614"/>
      <c r="B479" s="614"/>
      <c r="C479" s="614"/>
      <c r="D479" s="614"/>
      <c r="E479" s="614"/>
      <c r="F479" s="614"/>
      <c r="G479" s="614"/>
      <c r="H479" s="614"/>
      <c r="I479" s="614"/>
      <c r="J479" s="614"/>
      <c r="K479" s="614"/>
      <c r="L479" s="614"/>
      <c r="M479" s="614"/>
      <c r="N479" s="614"/>
      <c r="O479" s="614"/>
      <c r="P479" s="614"/>
      <c r="Q479" s="614"/>
      <c r="R479" s="614"/>
      <c r="S479" s="614"/>
      <c r="T479" s="614"/>
      <c r="U479" s="614"/>
      <c r="V479" s="614"/>
      <c r="W479" s="614"/>
      <c r="X479" s="614"/>
      <c r="Y479" s="614"/>
      <c r="Z479" s="614"/>
      <c r="AA479" s="614"/>
      <c r="AB479" s="614"/>
      <c r="AC479" s="614"/>
      <c r="AD479" s="614"/>
      <c r="AE479" s="614"/>
      <c r="AF479" s="614"/>
      <c r="AG479" s="614"/>
      <c r="AH479" s="614"/>
    </row>
    <row r="480">
      <c r="A480" s="614"/>
      <c r="B480" s="614"/>
      <c r="C480" s="614"/>
      <c r="D480" s="614"/>
      <c r="E480" s="614"/>
      <c r="F480" s="614"/>
      <c r="G480" s="614"/>
      <c r="H480" s="614"/>
      <c r="I480" s="614"/>
      <c r="J480" s="614"/>
      <c r="K480" s="614"/>
      <c r="L480" s="614"/>
      <c r="M480" s="614"/>
      <c r="N480" s="614"/>
      <c r="O480" s="614"/>
      <c r="P480" s="614"/>
      <c r="Q480" s="614"/>
      <c r="R480" s="614"/>
      <c r="S480" s="614"/>
      <c r="T480" s="614"/>
      <c r="U480" s="614"/>
      <c r="V480" s="614"/>
      <c r="W480" s="614"/>
      <c r="X480" s="614"/>
      <c r="Y480" s="614"/>
      <c r="Z480" s="614"/>
      <c r="AA480" s="614"/>
      <c r="AB480" s="614"/>
      <c r="AC480" s="614"/>
      <c r="AD480" s="614"/>
      <c r="AE480" s="614"/>
      <c r="AF480" s="614"/>
      <c r="AG480" s="614"/>
      <c r="AH480" s="614"/>
    </row>
    <row r="481">
      <c r="A481" s="614"/>
      <c r="B481" s="614"/>
      <c r="C481" s="614"/>
      <c r="D481" s="614"/>
      <c r="E481" s="614"/>
      <c r="F481" s="614"/>
      <c r="G481" s="614"/>
      <c r="H481" s="614"/>
      <c r="I481" s="614"/>
      <c r="J481" s="614"/>
      <c r="K481" s="614"/>
      <c r="L481" s="614"/>
      <c r="M481" s="614"/>
      <c r="N481" s="614"/>
      <c r="O481" s="614"/>
      <c r="P481" s="614"/>
      <c r="Q481" s="614"/>
      <c r="R481" s="614"/>
      <c r="S481" s="614"/>
      <c r="T481" s="614"/>
      <c r="U481" s="614"/>
      <c r="V481" s="614"/>
      <c r="W481" s="614"/>
      <c r="X481" s="614"/>
      <c r="Y481" s="614"/>
      <c r="Z481" s="614"/>
      <c r="AA481" s="614"/>
      <c r="AB481" s="614"/>
      <c r="AC481" s="614"/>
      <c r="AD481" s="614"/>
      <c r="AE481" s="614"/>
      <c r="AF481" s="614"/>
      <c r="AG481" s="614"/>
      <c r="AH481" s="614"/>
    </row>
    <row r="482">
      <c r="A482" s="614"/>
      <c r="B482" s="614"/>
      <c r="C482" s="614"/>
      <c r="D482" s="614"/>
      <c r="E482" s="614"/>
      <c r="F482" s="614"/>
      <c r="G482" s="614"/>
      <c r="H482" s="614"/>
      <c r="I482" s="614"/>
      <c r="J482" s="614"/>
      <c r="K482" s="614"/>
      <c r="L482" s="614"/>
      <c r="M482" s="614"/>
      <c r="N482" s="614"/>
      <c r="O482" s="614"/>
      <c r="P482" s="614"/>
      <c r="Q482" s="614"/>
      <c r="R482" s="614"/>
      <c r="S482" s="614"/>
      <c r="T482" s="614"/>
      <c r="U482" s="614"/>
      <c r="V482" s="614"/>
      <c r="W482" s="614"/>
      <c r="X482" s="614"/>
      <c r="Y482" s="614"/>
      <c r="Z482" s="614"/>
      <c r="AA482" s="614"/>
      <c r="AB482" s="614"/>
      <c r="AC482" s="614"/>
      <c r="AD482" s="614"/>
      <c r="AE482" s="614"/>
      <c r="AF482" s="614"/>
      <c r="AG482" s="614"/>
      <c r="AH482" s="614"/>
    </row>
    <row r="483">
      <c r="A483" s="614"/>
      <c r="B483" s="614"/>
      <c r="C483" s="614"/>
      <c r="D483" s="614"/>
      <c r="E483" s="614"/>
      <c r="F483" s="614"/>
      <c r="G483" s="614"/>
      <c r="H483" s="614"/>
      <c r="I483" s="614"/>
      <c r="J483" s="614"/>
      <c r="K483" s="614"/>
      <c r="L483" s="614"/>
      <c r="M483" s="614"/>
      <c r="N483" s="614"/>
      <c r="O483" s="614"/>
      <c r="P483" s="614"/>
      <c r="Q483" s="614"/>
      <c r="R483" s="614"/>
      <c r="S483" s="614"/>
      <c r="T483" s="614"/>
      <c r="U483" s="614"/>
      <c r="V483" s="614"/>
      <c r="W483" s="614"/>
      <c r="X483" s="614"/>
      <c r="Y483" s="614"/>
      <c r="Z483" s="614"/>
      <c r="AA483" s="614"/>
      <c r="AB483" s="614"/>
      <c r="AC483" s="614"/>
      <c r="AD483" s="614"/>
      <c r="AE483" s="614"/>
      <c r="AF483" s="614"/>
      <c r="AG483" s="614"/>
      <c r="AH483" s="614"/>
    </row>
    <row r="484">
      <c r="A484" s="614"/>
      <c r="B484" s="614"/>
      <c r="C484" s="614"/>
      <c r="D484" s="614"/>
      <c r="E484" s="614"/>
      <c r="F484" s="614"/>
      <c r="G484" s="614"/>
      <c r="H484" s="614"/>
      <c r="I484" s="614"/>
      <c r="J484" s="614"/>
      <c r="K484" s="614"/>
      <c r="L484" s="614"/>
      <c r="M484" s="614"/>
      <c r="N484" s="614"/>
      <c r="O484" s="614"/>
      <c r="P484" s="614"/>
      <c r="Q484" s="614"/>
      <c r="R484" s="614"/>
      <c r="S484" s="614"/>
      <c r="T484" s="614"/>
      <c r="U484" s="614"/>
      <c r="V484" s="614"/>
      <c r="W484" s="614"/>
      <c r="X484" s="614"/>
      <c r="Y484" s="614"/>
      <c r="Z484" s="614"/>
      <c r="AA484" s="614"/>
      <c r="AB484" s="614"/>
      <c r="AC484" s="614"/>
      <c r="AD484" s="614"/>
      <c r="AE484" s="614"/>
      <c r="AF484" s="614"/>
      <c r="AG484" s="614"/>
      <c r="AH484" s="614"/>
    </row>
    <row r="485">
      <c r="A485" s="614"/>
      <c r="B485" s="614"/>
      <c r="C485" s="614"/>
      <c r="D485" s="614"/>
      <c r="E485" s="614"/>
      <c r="F485" s="614"/>
      <c r="G485" s="614"/>
      <c r="H485" s="614"/>
      <c r="I485" s="614"/>
      <c r="J485" s="614"/>
      <c r="K485" s="614"/>
      <c r="L485" s="614"/>
      <c r="M485" s="614"/>
      <c r="N485" s="614"/>
      <c r="O485" s="614"/>
      <c r="P485" s="614"/>
      <c r="Q485" s="614"/>
      <c r="R485" s="614"/>
      <c r="S485" s="614"/>
      <c r="T485" s="614"/>
      <c r="U485" s="614"/>
      <c r="V485" s="614"/>
      <c r="W485" s="614"/>
      <c r="X485" s="614"/>
      <c r="Y485" s="614"/>
      <c r="Z485" s="614"/>
      <c r="AA485" s="614"/>
      <c r="AB485" s="614"/>
      <c r="AC485" s="614"/>
      <c r="AD485" s="614"/>
      <c r="AE485" s="614"/>
      <c r="AF485" s="614"/>
      <c r="AG485" s="614"/>
      <c r="AH485" s="614"/>
    </row>
    <row r="486">
      <c r="A486" s="614"/>
      <c r="B486" s="614"/>
      <c r="C486" s="614"/>
      <c r="D486" s="614"/>
      <c r="E486" s="614"/>
      <c r="F486" s="614"/>
      <c r="G486" s="614"/>
      <c r="H486" s="614"/>
      <c r="I486" s="614"/>
      <c r="J486" s="614"/>
      <c r="K486" s="614"/>
      <c r="L486" s="614"/>
      <c r="M486" s="614"/>
      <c r="N486" s="614"/>
      <c r="O486" s="614"/>
      <c r="P486" s="614"/>
      <c r="Q486" s="614"/>
      <c r="R486" s="614"/>
      <c r="S486" s="614"/>
      <c r="T486" s="614"/>
      <c r="U486" s="614"/>
      <c r="V486" s="614"/>
      <c r="W486" s="614"/>
      <c r="X486" s="614"/>
      <c r="Y486" s="614"/>
      <c r="Z486" s="614"/>
      <c r="AA486" s="614"/>
      <c r="AB486" s="614"/>
      <c r="AC486" s="614"/>
      <c r="AD486" s="614"/>
      <c r="AE486" s="614"/>
      <c r="AF486" s="614"/>
      <c r="AG486" s="614"/>
      <c r="AH486" s="614"/>
    </row>
    <row r="487">
      <c r="A487" s="614"/>
      <c r="B487" s="614"/>
      <c r="C487" s="614"/>
      <c r="D487" s="614"/>
      <c r="E487" s="614"/>
      <c r="F487" s="614"/>
      <c r="G487" s="614"/>
      <c r="H487" s="614"/>
      <c r="I487" s="614"/>
      <c r="J487" s="614"/>
      <c r="K487" s="614"/>
      <c r="L487" s="614"/>
      <c r="M487" s="614"/>
      <c r="N487" s="614"/>
      <c r="O487" s="614"/>
      <c r="P487" s="614"/>
      <c r="Q487" s="614"/>
      <c r="R487" s="614"/>
      <c r="S487" s="614"/>
      <c r="T487" s="614"/>
      <c r="U487" s="614"/>
      <c r="V487" s="614"/>
      <c r="W487" s="614"/>
      <c r="X487" s="614"/>
      <c r="Y487" s="614"/>
      <c r="Z487" s="614"/>
      <c r="AA487" s="614"/>
      <c r="AB487" s="614"/>
      <c r="AC487" s="614"/>
      <c r="AD487" s="614"/>
      <c r="AE487" s="614"/>
      <c r="AF487" s="614"/>
      <c r="AG487" s="614"/>
      <c r="AH487" s="614"/>
    </row>
    <row r="488">
      <c r="A488" s="614"/>
      <c r="B488" s="614"/>
      <c r="C488" s="614"/>
      <c r="D488" s="614"/>
      <c r="E488" s="614"/>
      <c r="F488" s="614"/>
      <c r="G488" s="614"/>
      <c r="H488" s="614"/>
      <c r="I488" s="614"/>
      <c r="J488" s="614"/>
      <c r="K488" s="614"/>
      <c r="L488" s="614"/>
      <c r="M488" s="614"/>
      <c r="N488" s="614"/>
      <c r="O488" s="614"/>
      <c r="P488" s="614"/>
      <c r="Q488" s="614"/>
      <c r="R488" s="614"/>
      <c r="S488" s="614"/>
      <c r="T488" s="614"/>
      <c r="U488" s="614"/>
      <c r="V488" s="614"/>
      <c r="W488" s="614"/>
      <c r="X488" s="614"/>
      <c r="Y488" s="614"/>
      <c r="Z488" s="614"/>
      <c r="AA488" s="614"/>
      <c r="AB488" s="614"/>
      <c r="AC488" s="614"/>
      <c r="AD488" s="614"/>
      <c r="AE488" s="614"/>
      <c r="AF488" s="614"/>
      <c r="AG488" s="614"/>
      <c r="AH488" s="614"/>
    </row>
    <row r="489">
      <c r="A489" s="614"/>
      <c r="B489" s="614"/>
      <c r="C489" s="614"/>
      <c r="D489" s="614"/>
      <c r="E489" s="614"/>
      <c r="F489" s="614"/>
      <c r="G489" s="614"/>
      <c r="H489" s="614"/>
      <c r="I489" s="614"/>
      <c r="J489" s="614"/>
      <c r="K489" s="614"/>
      <c r="L489" s="614"/>
      <c r="M489" s="614"/>
      <c r="N489" s="614"/>
      <c r="O489" s="614"/>
      <c r="P489" s="614"/>
      <c r="Q489" s="614"/>
      <c r="R489" s="614"/>
      <c r="S489" s="614"/>
      <c r="T489" s="614"/>
      <c r="U489" s="614"/>
      <c r="V489" s="614"/>
      <c r="W489" s="614"/>
      <c r="X489" s="614"/>
      <c r="Y489" s="614"/>
      <c r="Z489" s="614"/>
      <c r="AA489" s="614"/>
      <c r="AB489" s="614"/>
      <c r="AC489" s="614"/>
      <c r="AD489" s="614"/>
      <c r="AE489" s="614"/>
      <c r="AF489" s="614"/>
      <c r="AG489" s="614"/>
      <c r="AH489" s="614"/>
    </row>
    <row r="490">
      <c r="A490" s="614"/>
      <c r="B490" s="614"/>
      <c r="C490" s="614"/>
      <c r="D490" s="614"/>
      <c r="E490" s="614"/>
      <c r="F490" s="614"/>
      <c r="G490" s="614"/>
      <c r="H490" s="614"/>
      <c r="I490" s="614"/>
      <c r="J490" s="614"/>
      <c r="K490" s="614"/>
      <c r="L490" s="614"/>
      <c r="M490" s="614"/>
      <c r="N490" s="614"/>
      <c r="O490" s="614"/>
      <c r="P490" s="614"/>
      <c r="Q490" s="614"/>
      <c r="R490" s="614"/>
      <c r="S490" s="614"/>
      <c r="T490" s="614"/>
      <c r="U490" s="614"/>
      <c r="V490" s="614"/>
      <c r="W490" s="614"/>
      <c r="X490" s="614"/>
      <c r="Y490" s="614"/>
      <c r="Z490" s="614"/>
      <c r="AA490" s="614"/>
      <c r="AB490" s="614"/>
      <c r="AC490" s="614"/>
      <c r="AD490" s="614"/>
      <c r="AE490" s="614"/>
      <c r="AF490" s="614"/>
      <c r="AG490" s="614"/>
      <c r="AH490" s="614"/>
    </row>
    <row r="491">
      <c r="A491" s="614"/>
      <c r="B491" s="614"/>
      <c r="C491" s="614"/>
      <c r="D491" s="614"/>
      <c r="E491" s="614"/>
      <c r="F491" s="614"/>
      <c r="G491" s="614"/>
      <c r="H491" s="614"/>
      <c r="I491" s="614"/>
      <c r="J491" s="614"/>
      <c r="K491" s="614"/>
      <c r="L491" s="614"/>
      <c r="M491" s="614"/>
      <c r="N491" s="614"/>
      <c r="O491" s="614"/>
      <c r="P491" s="614"/>
      <c r="Q491" s="614"/>
      <c r="R491" s="614"/>
      <c r="S491" s="614"/>
      <c r="T491" s="614"/>
      <c r="U491" s="614"/>
      <c r="V491" s="614"/>
      <c r="W491" s="614"/>
      <c r="X491" s="614"/>
      <c r="Y491" s="614"/>
      <c r="Z491" s="614"/>
      <c r="AA491" s="614"/>
      <c r="AB491" s="614"/>
      <c r="AC491" s="614"/>
      <c r="AD491" s="614"/>
      <c r="AE491" s="614"/>
      <c r="AF491" s="614"/>
      <c r="AG491" s="614"/>
      <c r="AH491" s="614"/>
    </row>
    <row r="492">
      <c r="A492" s="614"/>
      <c r="B492" s="614"/>
      <c r="C492" s="614"/>
      <c r="D492" s="614"/>
      <c r="E492" s="614"/>
      <c r="F492" s="614"/>
      <c r="G492" s="614"/>
      <c r="H492" s="614"/>
      <c r="I492" s="614"/>
      <c r="J492" s="614"/>
      <c r="K492" s="614"/>
      <c r="L492" s="614"/>
      <c r="M492" s="614"/>
      <c r="N492" s="614"/>
      <c r="O492" s="614"/>
      <c r="P492" s="614"/>
      <c r="Q492" s="614"/>
      <c r="R492" s="614"/>
      <c r="S492" s="614"/>
      <c r="T492" s="614"/>
      <c r="U492" s="614"/>
      <c r="V492" s="614"/>
      <c r="W492" s="614"/>
      <c r="X492" s="614"/>
      <c r="Y492" s="614"/>
      <c r="Z492" s="614"/>
      <c r="AA492" s="614"/>
      <c r="AB492" s="614"/>
      <c r="AC492" s="614"/>
      <c r="AD492" s="614"/>
      <c r="AE492" s="614"/>
      <c r="AF492" s="614"/>
      <c r="AG492" s="614"/>
      <c r="AH492" s="614"/>
    </row>
    <row r="493">
      <c r="A493" s="614"/>
      <c r="B493" s="614"/>
      <c r="C493" s="614"/>
      <c r="D493" s="614"/>
      <c r="E493" s="614"/>
      <c r="F493" s="614"/>
      <c r="G493" s="614"/>
      <c r="H493" s="614"/>
      <c r="I493" s="614"/>
      <c r="J493" s="614"/>
      <c r="K493" s="614"/>
      <c r="L493" s="614"/>
      <c r="M493" s="614"/>
      <c r="N493" s="614"/>
      <c r="O493" s="614"/>
      <c r="P493" s="614"/>
      <c r="Q493" s="614"/>
      <c r="R493" s="614"/>
      <c r="S493" s="614"/>
      <c r="T493" s="614"/>
      <c r="U493" s="614"/>
      <c r="V493" s="614"/>
      <c r="W493" s="614"/>
      <c r="X493" s="614"/>
      <c r="Y493" s="614"/>
      <c r="Z493" s="614"/>
      <c r="AA493" s="614"/>
      <c r="AB493" s="614"/>
      <c r="AC493" s="614"/>
      <c r="AD493" s="614"/>
      <c r="AE493" s="614"/>
      <c r="AF493" s="614"/>
      <c r="AG493" s="614"/>
      <c r="AH493" s="614"/>
    </row>
    <row r="494">
      <c r="A494" s="614"/>
      <c r="B494" s="614"/>
      <c r="C494" s="614"/>
      <c r="D494" s="614"/>
      <c r="E494" s="614"/>
      <c r="F494" s="614"/>
      <c r="G494" s="614"/>
      <c r="H494" s="614"/>
      <c r="I494" s="614"/>
      <c r="J494" s="614"/>
      <c r="K494" s="614"/>
      <c r="L494" s="614"/>
      <c r="M494" s="614"/>
      <c r="N494" s="614"/>
      <c r="O494" s="614"/>
      <c r="P494" s="614"/>
      <c r="Q494" s="614"/>
      <c r="R494" s="614"/>
      <c r="S494" s="614"/>
      <c r="T494" s="614"/>
      <c r="U494" s="614"/>
      <c r="V494" s="614"/>
      <c r="W494" s="614"/>
      <c r="X494" s="614"/>
      <c r="Y494" s="614"/>
      <c r="Z494" s="614"/>
      <c r="AA494" s="614"/>
      <c r="AB494" s="614"/>
      <c r="AC494" s="614"/>
      <c r="AD494" s="614"/>
      <c r="AE494" s="614"/>
      <c r="AF494" s="614"/>
      <c r="AG494" s="614"/>
      <c r="AH494" s="614"/>
    </row>
    <row r="495">
      <c r="A495" s="614"/>
      <c r="B495" s="614"/>
      <c r="C495" s="614"/>
      <c r="D495" s="614"/>
      <c r="E495" s="614"/>
      <c r="F495" s="614"/>
      <c r="G495" s="614"/>
      <c r="H495" s="614"/>
      <c r="I495" s="614"/>
      <c r="J495" s="614"/>
      <c r="K495" s="614"/>
      <c r="L495" s="614"/>
      <c r="M495" s="614"/>
      <c r="N495" s="614"/>
      <c r="O495" s="614"/>
      <c r="P495" s="614"/>
      <c r="Q495" s="614"/>
      <c r="R495" s="614"/>
      <c r="S495" s="614"/>
      <c r="T495" s="614"/>
      <c r="U495" s="614"/>
      <c r="V495" s="614"/>
      <c r="W495" s="614"/>
      <c r="X495" s="614"/>
      <c r="Y495" s="614"/>
      <c r="Z495" s="614"/>
      <c r="AA495" s="614"/>
      <c r="AB495" s="614"/>
      <c r="AC495" s="614"/>
      <c r="AD495" s="614"/>
      <c r="AE495" s="614"/>
      <c r="AF495" s="614"/>
      <c r="AG495" s="614"/>
      <c r="AH495" s="614"/>
    </row>
    <row r="496">
      <c r="A496" s="614"/>
      <c r="B496" s="614"/>
      <c r="C496" s="614"/>
      <c r="D496" s="614"/>
      <c r="E496" s="614"/>
      <c r="F496" s="614"/>
      <c r="G496" s="614"/>
      <c r="H496" s="614"/>
      <c r="I496" s="614"/>
      <c r="J496" s="614"/>
      <c r="K496" s="614"/>
      <c r="L496" s="614"/>
      <c r="M496" s="614"/>
      <c r="N496" s="614"/>
      <c r="O496" s="614"/>
      <c r="P496" s="614"/>
      <c r="Q496" s="614"/>
      <c r="R496" s="614"/>
      <c r="S496" s="614"/>
      <c r="T496" s="614"/>
      <c r="U496" s="614"/>
      <c r="V496" s="614"/>
      <c r="W496" s="614"/>
      <c r="X496" s="614"/>
      <c r="Y496" s="614"/>
      <c r="Z496" s="614"/>
      <c r="AA496" s="614"/>
      <c r="AB496" s="614"/>
      <c r="AC496" s="614"/>
      <c r="AD496" s="614"/>
      <c r="AE496" s="614"/>
      <c r="AF496" s="614"/>
      <c r="AG496" s="614"/>
      <c r="AH496" s="614"/>
    </row>
    <row r="497">
      <c r="A497" s="614"/>
      <c r="B497" s="614"/>
      <c r="C497" s="614"/>
      <c r="D497" s="614"/>
      <c r="E497" s="614"/>
      <c r="F497" s="614"/>
      <c r="G497" s="614"/>
      <c r="H497" s="614"/>
      <c r="I497" s="614"/>
      <c r="J497" s="614"/>
      <c r="K497" s="614"/>
      <c r="L497" s="614"/>
      <c r="M497" s="614"/>
      <c r="N497" s="614"/>
      <c r="O497" s="614"/>
      <c r="P497" s="614"/>
      <c r="Q497" s="614"/>
      <c r="R497" s="614"/>
      <c r="S497" s="614"/>
      <c r="T497" s="614"/>
      <c r="U497" s="614"/>
      <c r="V497" s="614"/>
      <c r="W497" s="614"/>
      <c r="X497" s="614"/>
      <c r="Y497" s="614"/>
      <c r="Z497" s="614"/>
      <c r="AA497" s="614"/>
      <c r="AB497" s="614"/>
      <c r="AC497" s="614"/>
      <c r="AD497" s="614"/>
      <c r="AE497" s="614"/>
      <c r="AF497" s="614"/>
      <c r="AG497" s="614"/>
      <c r="AH497" s="614"/>
    </row>
    <row r="498">
      <c r="A498" s="614"/>
      <c r="B498" s="614"/>
      <c r="C498" s="614"/>
      <c r="D498" s="614"/>
      <c r="E498" s="614"/>
      <c r="F498" s="614"/>
      <c r="G498" s="614"/>
      <c r="H498" s="614"/>
      <c r="I498" s="614"/>
      <c r="J498" s="614"/>
      <c r="K498" s="614"/>
      <c r="L498" s="614"/>
      <c r="M498" s="614"/>
      <c r="N498" s="614"/>
      <c r="O498" s="614"/>
      <c r="P498" s="614"/>
      <c r="Q498" s="614"/>
      <c r="R498" s="614"/>
      <c r="S498" s="614"/>
      <c r="T498" s="614"/>
      <c r="U498" s="614"/>
      <c r="V498" s="614"/>
      <c r="W498" s="614"/>
      <c r="X498" s="614"/>
      <c r="Y498" s="614"/>
      <c r="Z498" s="614"/>
      <c r="AA498" s="614"/>
      <c r="AB498" s="614"/>
      <c r="AC498" s="614"/>
      <c r="AD498" s="614"/>
      <c r="AE498" s="614"/>
      <c r="AF498" s="614"/>
      <c r="AG498" s="614"/>
      <c r="AH498" s="614"/>
    </row>
    <row r="499">
      <c r="A499" s="614"/>
      <c r="B499" s="614"/>
      <c r="C499" s="614"/>
      <c r="D499" s="614"/>
      <c r="E499" s="614"/>
      <c r="F499" s="614"/>
      <c r="G499" s="614"/>
      <c r="H499" s="614"/>
      <c r="I499" s="614"/>
      <c r="J499" s="614"/>
      <c r="K499" s="614"/>
      <c r="L499" s="614"/>
      <c r="M499" s="614"/>
      <c r="N499" s="614"/>
      <c r="O499" s="614"/>
      <c r="P499" s="614"/>
      <c r="Q499" s="614"/>
      <c r="R499" s="614"/>
      <c r="S499" s="614"/>
      <c r="T499" s="614"/>
      <c r="U499" s="614"/>
      <c r="V499" s="614"/>
      <c r="W499" s="614"/>
      <c r="X499" s="614"/>
      <c r="Y499" s="614"/>
      <c r="Z499" s="614"/>
      <c r="AA499" s="614"/>
      <c r="AB499" s="614"/>
      <c r="AC499" s="614"/>
      <c r="AD499" s="614"/>
      <c r="AE499" s="614"/>
      <c r="AF499" s="614"/>
      <c r="AG499" s="614"/>
      <c r="AH499" s="614"/>
    </row>
    <row r="500">
      <c r="A500" s="614"/>
      <c r="B500" s="614"/>
      <c r="C500" s="614"/>
      <c r="D500" s="614"/>
      <c r="E500" s="614"/>
      <c r="F500" s="614"/>
      <c r="G500" s="614"/>
      <c r="H500" s="614"/>
      <c r="I500" s="614"/>
      <c r="J500" s="614"/>
      <c r="K500" s="614"/>
      <c r="L500" s="614"/>
      <c r="M500" s="614"/>
      <c r="N500" s="614"/>
      <c r="O500" s="614"/>
      <c r="P500" s="614"/>
      <c r="Q500" s="614"/>
      <c r="R500" s="614"/>
      <c r="S500" s="614"/>
      <c r="T500" s="614"/>
      <c r="U500" s="614"/>
      <c r="V500" s="614"/>
      <c r="W500" s="614"/>
      <c r="X500" s="614"/>
      <c r="Y500" s="614"/>
      <c r="Z500" s="614"/>
      <c r="AA500" s="614"/>
      <c r="AB500" s="614"/>
      <c r="AC500" s="614"/>
      <c r="AD500" s="614"/>
      <c r="AE500" s="614"/>
      <c r="AF500" s="614"/>
      <c r="AG500" s="614"/>
      <c r="AH500" s="614"/>
    </row>
    <row r="501">
      <c r="A501" s="614"/>
      <c r="B501" s="614"/>
      <c r="C501" s="614"/>
      <c r="D501" s="614"/>
      <c r="E501" s="614"/>
      <c r="F501" s="614"/>
      <c r="G501" s="614"/>
      <c r="H501" s="614"/>
      <c r="I501" s="614"/>
      <c r="J501" s="614"/>
      <c r="K501" s="614"/>
      <c r="L501" s="614"/>
      <c r="M501" s="614"/>
      <c r="N501" s="614"/>
      <c r="O501" s="614"/>
      <c r="P501" s="614"/>
      <c r="Q501" s="614"/>
      <c r="R501" s="614"/>
      <c r="S501" s="614"/>
      <c r="T501" s="614"/>
      <c r="U501" s="614"/>
      <c r="V501" s="614"/>
      <c r="W501" s="614"/>
      <c r="X501" s="614"/>
      <c r="Y501" s="614"/>
      <c r="Z501" s="614"/>
      <c r="AA501" s="614"/>
      <c r="AB501" s="614"/>
      <c r="AC501" s="614"/>
      <c r="AD501" s="614"/>
      <c r="AE501" s="614"/>
      <c r="AF501" s="614"/>
      <c r="AG501" s="614"/>
      <c r="AH501" s="614"/>
    </row>
    <row r="502">
      <c r="A502" s="614"/>
      <c r="B502" s="614"/>
      <c r="C502" s="614"/>
      <c r="D502" s="614"/>
      <c r="E502" s="614"/>
      <c r="F502" s="614"/>
      <c r="G502" s="614"/>
      <c r="H502" s="614"/>
      <c r="I502" s="614"/>
      <c r="J502" s="614"/>
      <c r="K502" s="614"/>
      <c r="L502" s="614"/>
      <c r="M502" s="614"/>
      <c r="N502" s="614"/>
      <c r="O502" s="614"/>
      <c r="P502" s="614"/>
      <c r="Q502" s="614"/>
      <c r="R502" s="614"/>
      <c r="S502" s="614"/>
      <c r="T502" s="614"/>
      <c r="U502" s="614"/>
      <c r="V502" s="614"/>
      <c r="W502" s="614"/>
      <c r="X502" s="614"/>
      <c r="Y502" s="614"/>
      <c r="Z502" s="614"/>
      <c r="AA502" s="614"/>
      <c r="AB502" s="614"/>
      <c r="AC502" s="614"/>
      <c r="AD502" s="614"/>
      <c r="AE502" s="614"/>
      <c r="AF502" s="614"/>
      <c r="AG502" s="614"/>
      <c r="AH502" s="614"/>
    </row>
    <row r="503">
      <c r="A503" s="614"/>
      <c r="B503" s="614"/>
      <c r="C503" s="614"/>
      <c r="D503" s="614"/>
      <c r="E503" s="614"/>
      <c r="F503" s="614"/>
      <c r="G503" s="614"/>
      <c r="H503" s="614"/>
      <c r="I503" s="614"/>
      <c r="J503" s="614"/>
      <c r="K503" s="614"/>
      <c r="L503" s="614"/>
      <c r="M503" s="614"/>
      <c r="N503" s="614"/>
      <c r="O503" s="614"/>
      <c r="P503" s="614"/>
      <c r="Q503" s="614"/>
      <c r="R503" s="614"/>
      <c r="S503" s="614"/>
      <c r="T503" s="614"/>
      <c r="U503" s="614"/>
      <c r="V503" s="614"/>
      <c r="W503" s="614"/>
      <c r="X503" s="614"/>
      <c r="Y503" s="614"/>
      <c r="Z503" s="614"/>
      <c r="AA503" s="614"/>
      <c r="AB503" s="614"/>
      <c r="AC503" s="614"/>
      <c r="AD503" s="614"/>
      <c r="AE503" s="614"/>
      <c r="AF503" s="614"/>
      <c r="AG503" s="614"/>
      <c r="AH503" s="614"/>
    </row>
    <row r="504">
      <c r="A504" s="614"/>
      <c r="B504" s="614"/>
      <c r="C504" s="614"/>
      <c r="D504" s="614"/>
      <c r="E504" s="614"/>
      <c r="F504" s="614"/>
      <c r="G504" s="614"/>
      <c r="H504" s="614"/>
      <c r="I504" s="614"/>
      <c r="J504" s="614"/>
      <c r="K504" s="614"/>
      <c r="L504" s="614"/>
      <c r="M504" s="614"/>
      <c r="N504" s="614"/>
      <c r="O504" s="614"/>
      <c r="P504" s="614"/>
      <c r="Q504" s="614"/>
      <c r="R504" s="614"/>
      <c r="S504" s="614"/>
      <c r="T504" s="614"/>
      <c r="U504" s="614"/>
      <c r="V504" s="614"/>
      <c r="W504" s="614"/>
      <c r="X504" s="614"/>
      <c r="Y504" s="614"/>
      <c r="Z504" s="614"/>
      <c r="AA504" s="614"/>
      <c r="AB504" s="614"/>
      <c r="AC504" s="614"/>
      <c r="AD504" s="614"/>
      <c r="AE504" s="614"/>
      <c r="AF504" s="614"/>
      <c r="AG504" s="614"/>
      <c r="AH504" s="614"/>
    </row>
    <row r="505">
      <c r="A505" s="614"/>
      <c r="B505" s="614"/>
      <c r="C505" s="614"/>
      <c r="D505" s="614"/>
      <c r="E505" s="614"/>
      <c r="F505" s="614"/>
      <c r="G505" s="614"/>
      <c r="H505" s="614"/>
      <c r="I505" s="614"/>
      <c r="J505" s="614"/>
      <c r="K505" s="614"/>
      <c r="L505" s="614"/>
      <c r="M505" s="614"/>
      <c r="N505" s="614"/>
      <c r="O505" s="614"/>
      <c r="P505" s="614"/>
      <c r="Q505" s="614"/>
      <c r="R505" s="614"/>
      <c r="S505" s="614"/>
      <c r="T505" s="614"/>
      <c r="U505" s="614"/>
      <c r="V505" s="614"/>
      <c r="W505" s="614"/>
      <c r="X505" s="614"/>
      <c r="Y505" s="614"/>
      <c r="Z505" s="614"/>
      <c r="AA505" s="614"/>
      <c r="AB505" s="614"/>
      <c r="AC505" s="614"/>
      <c r="AD505" s="614"/>
      <c r="AE505" s="614"/>
      <c r="AF505" s="614"/>
      <c r="AG505" s="614"/>
      <c r="AH505" s="614"/>
    </row>
    <row r="506">
      <c r="A506" s="614"/>
      <c r="B506" s="614"/>
      <c r="C506" s="614"/>
      <c r="D506" s="614"/>
      <c r="E506" s="614"/>
      <c r="F506" s="614"/>
      <c r="G506" s="614"/>
      <c r="H506" s="614"/>
      <c r="I506" s="614"/>
      <c r="J506" s="614"/>
      <c r="K506" s="614"/>
      <c r="L506" s="614"/>
      <c r="M506" s="614"/>
      <c r="N506" s="614"/>
      <c r="O506" s="614"/>
      <c r="P506" s="614"/>
      <c r="Q506" s="614"/>
      <c r="R506" s="614"/>
      <c r="S506" s="614"/>
      <c r="T506" s="614"/>
      <c r="U506" s="614"/>
      <c r="V506" s="614"/>
      <c r="W506" s="614"/>
      <c r="X506" s="614"/>
      <c r="Y506" s="614"/>
      <c r="Z506" s="614"/>
      <c r="AA506" s="614"/>
      <c r="AB506" s="614"/>
      <c r="AC506" s="614"/>
      <c r="AD506" s="614"/>
      <c r="AE506" s="614"/>
      <c r="AF506" s="614"/>
      <c r="AG506" s="614"/>
      <c r="AH506" s="614"/>
    </row>
    <row r="507">
      <c r="A507" s="614"/>
      <c r="B507" s="614"/>
      <c r="C507" s="614"/>
      <c r="D507" s="614"/>
      <c r="E507" s="614"/>
      <c r="F507" s="614"/>
      <c r="G507" s="614"/>
      <c r="H507" s="614"/>
      <c r="I507" s="614"/>
      <c r="J507" s="614"/>
      <c r="K507" s="614"/>
      <c r="L507" s="614"/>
      <c r="M507" s="614"/>
      <c r="N507" s="614"/>
      <c r="O507" s="614"/>
      <c r="P507" s="614"/>
      <c r="Q507" s="614"/>
      <c r="R507" s="614"/>
      <c r="S507" s="614"/>
      <c r="T507" s="614"/>
      <c r="U507" s="614"/>
      <c r="V507" s="614"/>
      <c r="W507" s="614"/>
      <c r="X507" s="614"/>
      <c r="Y507" s="614"/>
      <c r="Z507" s="614"/>
      <c r="AA507" s="614"/>
      <c r="AB507" s="614"/>
      <c r="AC507" s="614"/>
      <c r="AD507" s="614"/>
      <c r="AE507" s="614"/>
      <c r="AF507" s="614"/>
      <c r="AG507" s="614"/>
      <c r="AH507" s="614"/>
    </row>
    <row r="508">
      <c r="A508" s="614"/>
      <c r="B508" s="614"/>
      <c r="C508" s="614"/>
      <c r="D508" s="614"/>
      <c r="E508" s="614"/>
      <c r="F508" s="614"/>
      <c r="G508" s="614"/>
      <c r="H508" s="614"/>
      <c r="I508" s="614"/>
      <c r="J508" s="614"/>
      <c r="K508" s="614"/>
      <c r="L508" s="614"/>
      <c r="M508" s="614"/>
      <c r="N508" s="614"/>
      <c r="O508" s="614"/>
      <c r="P508" s="614"/>
      <c r="Q508" s="614"/>
      <c r="R508" s="614"/>
      <c r="S508" s="614"/>
      <c r="T508" s="614"/>
      <c r="U508" s="614"/>
      <c r="V508" s="614"/>
      <c r="W508" s="614"/>
      <c r="X508" s="614"/>
      <c r="Y508" s="614"/>
      <c r="Z508" s="614"/>
      <c r="AA508" s="614"/>
      <c r="AB508" s="614"/>
      <c r="AC508" s="614"/>
      <c r="AD508" s="614"/>
      <c r="AE508" s="614"/>
      <c r="AF508" s="614"/>
      <c r="AG508" s="614"/>
      <c r="AH508" s="614"/>
    </row>
    <row r="509">
      <c r="A509" s="614"/>
      <c r="B509" s="614"/>
      <c r="C509" s="614"/>
      <c r="D509" s="614"/>
      <c r="E509" s="614"/>
      <c r="F509" s="614"/>
      <c r="G509" s="614"/>
      <c r="H509" s="614"/>
      <c r="I509" s="614"/>
      <c r="J509" s="614"/>
      <c r="K509" s="614"/>
      <c r="L509" s="614"/>
      <c r="M509" s="614"/>
      <c r="N509" s="614"/>
      <c r="O509" s="614"/>
      <c r="P509" s="614"/>
      <c r="Q509" s="614"/>
      <c r="R509" s="614"/>
      <c r="S509" s="614"/>
      <c r="T509" s="614"/>
      <c r="U509" s="614"/>
      <c r="V509" s="614"/>
      <c r="W509" s="614"/>
      <c r="X509" s="614"/>
      <c r="Y509" s="614"/>
      <c r="Z509" s="614"/>
      <c r="AA509" s="614"/>
      <c r="AB509" s="614"/>
      <c r="AC509" s="614"/>
      <c r="AD509" s="614"/>
      <c r="AE509" s="614"/>
      <c r="AF509" s="614"/>
      <c r="AG509" s="614"/>
      <c r="AH509" s="614"/>
    </row>
    <row r="510">
      <c r="A510" s="614"/>
      <c r="B510" s="614"/>
      <c r="C510" s="614"/>
      <c r="D510" s="614"/>
      <c r="E510" s="614"/>
      <c r="F510" s="614"/>
      <c r="G510" s="614"/>
      <c r="H510" s="614"/>
      <c r="I510" s="614"/>
      <c r="J510" s="614"/>
      <c r="K510" s="614"/>
      <c r="L510" s="614"/>
      <c r="M510" s="614"/>
      <c r="N510" s="614"/>
      <c r="O510" s="614"/>
      <c r="P510" s="614"/>
      <c r="Q510" s="614"/>
      <c r="R510" s="614"/>
      <c r="S510" s="614"/>
      <c r="T510" s="614"/>
      <c r="U510" s="614"/>
      <c r="V510" s="614"/>
      <c r="W510" s="614"/>
      <c r="X510" s="614"/>
      <c r="Y510" s="614"/>
      <c r="Z510" s="614"/>
      <c r="AA510" s="614"/>
      <c r="AB510" s="614"/>
      <c r="AC510" s="614"/>
      <c r="AD510" s="614"/>
      <c r="AE510" s="614"/>
      <c r="AF510" s="614"/>
      <c r="AG510" s="614"/>
      <c r="AH510" s="614"/>
    </row>
    <row r="511">
      <c r="A511" s="614"/>
      <c r="B511" s="614"/>
      <c r="C511" s="614"/>
      <c r="D511" s="614"/>
      <c r="E511" s="614"/>
      <c r="F511" s="614"/>
      <c r="G511" s="614"/>
      <c r="H511" s="614"/>
      <c r="I511" s="614"/>
      <c r="J511" s="614"/>
      <c r="K511" s="614"/>
      <c r="L511" s="614"/>
      <c r="M511" s="614"/>
      <c r="N511" s="614"/>
      <c r="O511" s="614"/>
      <c r="P511" s="614"/>
      <c r="Q511" s="614"/>
      <c r="R511" s="614"/>
      <c r="S511" s="614"/>
      <c r="T511" s="614"/>
      <c r="U511" s="614"/>
      <c r="V511" s="614"/>
      <c r="W511" s="614"/>
      <c r="X511" s="614"/>
      <c r="Y511" s="614"/>
      <c r="Z511" s="614"/>
      <c r="AA511" s="614"/>
      <c r="AB511" s="614"/>
      <c r="AC511" s="614"/>
      <c r="AD511" s="614"/>
      <c r="AE511" s="614"/>
      <c r="AF511" s="614"/>
      <c r="AG511" s="614"/>
      <c r="AH511" s="614"/>
    </row>
    <row r="512">
      <c r="A512" s="614"/>
      <c r="B512" s="614"/>
      <c r="C512" s="614"/>
      <c r="D512" s="614"/>
      <c r="E512" s="614"/>
      <c r="F512" s="614"/>
      <c r="G512" s="614"/>
      <c r="H512" s="614"/>
      <c r="I512" s="614"/>
      <c r="J512" s="614"/>
      <c r="K512" s="614"/>
      <c r="L512" s="614"/>
      <c r="M512" s="614"/>
      <c r="N512" s="614"/>
      <c r="O512" s="614"/>
      <c r="P512" s="614"/>
      <c r="Q512" s="614"/>
      <c r="R512" s="614"/>
      <c r="S512" s="614"/>
      <c r="T512" s="614"/>
      <c r="U512" s="614"/>
      <c r="V512" s="614"/>
      <c r="W512" s="614"/>
      <c r="X512" s="614"/>
      <c r="Y512" s="614"/>
      <c r="Z512" s="614"/>
      <c r="AA512" s="614"/>
      <c r="AB512" s="614"/>
      <c r="AC512" s="614"/>
      <c r="AD512" s="614"/>
      <c r="AE512" s="614"/>
      <c r="AF512" s="614"/>
      <c r="AG512" s="614"/>
      <c r="AH512" s="614"/>
    </row>
    <row r="513">
      <c r="A513" s="614"/>
      <c r="B513" s="614"/>
      <c r="C513" s="614"/>
      <c r="D513" s="614"/>
      <c r="E513" s="614"/>
      <c r="F513" s="614"/>
      <c r="G513" s="614"/>
      <c r="H513" s="614"/>
      <c r="I513" s="614"/>
      <c r="J513" s="614"/>
      <c r="K513" s="614"/>
      <c r="L513" s="614"/>
      <c r="M513" s="614"/>
      <c r="N513" s="614"/>
      <c r="O513" s="614"/>
      <c r="P513" s="614"/>
      <c r="Q513" s="614"/>
      <c r="R513" s="614"/>
      <c r="S513" s="614"/>
      <c r="T513" s="614"/>
      <c r="U513" s="614"/>
      <c r="V513" s="614"/>
      <c r="W513" s="614"/>
      <c r="X513" s="614"/>
      <c r="Y513" s="614"/>
      <c r="Z513" s="614"/>
      <c r="AA513" s="614"/>
      <c r="AB513" s="614"/>
      <c r="AC513" s="614"/>
      <c r="AD513" s="614"/>
      <c r="AE513" s="614"/>
      <c r="AF513" s="614"/>
      <c r="AG513" s="614"/>
      <c r="AH513" s="614"/>
    </row>
    <row r="514">
      <c r="A514" s="614"/>
      <c r="B514" s="614"/>
      <c r="C514" s="614"/>
      <c r="D514" s="614"/>
      <c r="E514" s="614"/>
      <c r="F514" s="614"/>
      <c r="G514" s="614"/>
      <c r="H514" s="614"/>
      <c r="I514" s="614"/>
      <c r="J514" s="614"/>
      <c r="K514" s="614"/>
      <c r="L514" s="614"/>
      <c r="M514" s="614"/>
      <c r="N514" s="614"/>
      <c r="O514" s="614"/>
      <c r="P514" s="614"/>
      <c r="Q514" s="614"/>
      <c r="R514" s="614"/>
      <c r="S514" s="614"/>
      <c r="T514" s="614"/>
      <c r="U514" s="614"/>
      <c r="V514" s="614"/>
      <c r="W514" s="614"/>
      <c r="X514" s="614"/>
      <c r="Y514" s="614"/>
      <c r="Z514" s="614"/>
      <c r="AA514" s="614"/>
      <c r="AB514" s="614"/>
      <c r="AC514" s="614"/>
      <c r="AD514" s="614"/>
      <c r="AE514" s="614"/>
      <c r="AF514" s="614"/>
      <c r="AG514" s="614"/>
      <c r="AH514" s="614"/>
    </row>
    <row r="515">
      <c r="A515" s="614"/>
      <c r="B515" s="614"/>
      <c r="C515" s="614"/>
      <c r="D515" s="614"/>
      <c r="E515" s="614"/>
      <c r="F515" s="614"/>
      <c r="G515" s="614"/>
      <c r="H515" s="614"/>
      <c r="I515" s="614"/>
      <c r="J515" s="614"/>
      <c r="K515" s="614"/>
      <c r="L515" s="614"/>
      <c r="M515" s="614"/>
      <c r="N515" s="614"/>
      <c r="O515" s="614"/>
      <c r="P515" s="614"/>
      <c r="Q515" s="614"/>
      <c r="R515" s="614"/>
      <c r="S515" s="614"/>
      <c r="T515" s="614"/>
      <c r="U515" s="614"/>
      <c r="V515" s="614"/>
      <c r="W515" s="614"/>
      <c r="X515" s="614"/>
      <c r="Y515" s="614"/>
      <c r="Z515" s="614"/>
      <c r="AA515" s="614"/>
      <c r="AB515" s="614"/>
      <c r="AC515" s="614"/>
      <c r="AD515" s="614"/>
      <c r="AE515" s="614"/>
      <c r="AF515" s="614"/>
      <c r="AG515" s="614"/>
      <c r="AH515" s="614"/>
    </row>
    <row r="516">
      <c r="A516" s="614"/>
      <c r="B516" s="614"/>
      <c r="C516" s="614"/>
      <c r="D516" s="614"/>
      <c r="E516" s="614"/>
      <c r="F516" s="614"/>
      <c r="G516" s="614"/>
      <c r="H516" s="614"/>
      <c r="I516" s="614"/>
      <c r="J516" s="614"/>
      <c r="K516" s="614"/>
      <c r="L516" s="614"/>
      <c r="M516" s="614"/>
      <c r="N516" s="614"/>
      <c r="O516" s="614"/>
      <c r="P516" s="614"/>
      <c r="Q516" s="614"/>
      <c r="R516" s="614"/>
      <c r="S516" s="614"/>
      <c r="T516" s="614"/>
      <c r="U516" s="614"/>
      <c r="V516" s="614"/>
      <c r="W516" s="614"/>
      <c r="X516" s="614"/>
      <c r="Y516" s="614"/>
      <c r="Z516" s="614"/>
      <c r="AA516" s="614"/>
      <c r="AB516" s="614"/>
      <c r="AC516" s="614"/>
      <c r="AD516" s="614"/>
      <c r="AE516" s="614"/>
      <c r="AF516" s="614"/>
      <c r="AG516" s="614"/>
      <c r="AH516" s="614"/>
    </row>
    <row r="517">
      <c r="A517" s="614"/>
      <c r="B517" s="614"/>
      <c r="C517" s="614"/>
      <c r="D517" s="614"/>
      <c r="E517" s="614"/>
      <c r="F517" s="614"/>
      <c r="G517" s="614"/>
      <c r="H517" s="614"/>
      <c r="I517" s="614"/>
      <c r="J517" s="614"/>
      <c r="K517" s="614"/>
      <c r="L517" s="614"/>
      <c r="M517" s="614"/>
      <c r="N517" s="614"/>
      <c r="O517" s="614"/>
      <c r="P517" s="614"/>
      <c r="Q517" s="614"/>
      <c r="R517" s="614"/>
      <c r="S517" s="614"/>
      <c r="T517" s="614"/>
      <c r="U517" s="614"/>
      <c r="V517" s="614"/>
      <c r="W517" s="614"/>
      <c r="X517" s="614"/>
      <c r="Y517" s="614"/>
      <c r="Z517" s="614"/>
      <c r="AA517" s="614"/>
      <c r="AB517" s="614"/>
      <c r="AC517" s="614"/>
      <c r="AD517" s="614"/>
      <c r="AE517" s="614"/>
      <c r="AF517" s="614"/>
      <c r="AG517" s="614"/>
      <c r="AH517" s="614"/>
    </row>
    <row r="518">
      <c r="A518" s="614"/>
      <c r="B518" s="614"/>
      <c r="C518" s="614"/>
      <c r="D518" s="614"/>
      <c r="E518" s="614"/>
      <c r="F518" s="614"/>
      <c r="G518" s="614"/>
      <c r="H518" s="614"/>
      <c r="I518" s="614"/>
      <c r="J518" s="614"/>
      <c r="K518" s="614"/>
      <c r="L518" s="614"/>
      <c r="M518" s="614"/>
      <c r="N518" s="614"/>
      <c r="O518" s="614"/>
      <c r="P518" s="614"/>
      <c r="Q518" s="614"/>
      <c r="R518" s="614"/>
      <c r="S518" s="614"/>
      <c r="T518" s="614"/>
      <c r="U518" s="614"/>
      <c r="V518" s="614"/>
      <c r="W518" s="614"/>
      <c r="X518" s="614"/>
      <c r="Y518" s="614"/>
      <c r="Z518" s="614"/>
      <c r="AA518" s="614"/>
      <c r="AB518" s="614"/>
      <c r="AC518" s="614"/>
      <c r="AD518" s="614"/>
      <c r="AE518" s="614"/>
      <c r="AF518" s="614"/>
      <c r="AG518" s="614"/>
      <c r="AH518" s="614"/>
    </row>
    <row r="519">
      <c r="A519" s="614"/>
      <c r="B519" s="614"/>
      <c r="C519" s="614"/>
      <c r="D519" s="614"/>
      <c r="E519" s="614"/>
      <c r="F519" s="614"/>
      <c r="G519" s="614"/>
      <c r="H519" s="614"/>
      <c r="I519" s="614"/>
      <c r="J519" s="614"/>
      <c r="K519" s="614"/>
      <c r="L519" s="614"/>
      <c r="M519" s="614"/>
      <c r="N519" s="614"/>
      <c r="O519" s="614"/>
      <c r="P519" s="614"/>
      <c r="Q519" s="614"/>
      <c r="R519" s="614"/>
      <c r="S519" s="614"/>
      <c r="T519" s="614"/>
      <c r="U519" s="614"/>
      <c r="V519" s="614"/>
      <c r="W519" s="614"/>
      <c r="X519" s="614"/>
      <c r="Y519" s="614"/>
      <c r="Z519" s="614"/>
      <c r="AA519" s="614"/>
      <c r="AB519" s="614"/>
      <c r="AC519" s="614"/>
      <c r="AD519" s="614"/>
      <c r="AE519" s="614"/>
      <c r="AF519" s="614"/>
      <c r="AG519" s="614"/>
      <c r="AH519" s="614"/>
    </row>
    <row r="520">
      <c r="A520" s="614"/>
      <c r="B520" s="614"/>
      <c r="C520" s="614"/>
      <c r="D520" s="614"/>
      <c r="E520" s="614"/>
      <c r="F520" s="614"/>
      <c r="G520" s="614"/>
      <c r="H520" s="614"/>
      <c r="I520" s="614"/>
      <c r="J520" s="614"/>
      <c r="K520" s="614"/>
      <c r="L520" s="614"/>
      <c r="M520" s="614"/>
      <c r="N520" s="614"/>
      <c r="O520" s="614"/>
      <c r="P520" s="614"/>
      <c r="Q520" s="614"/>
      <c r="R520" s="614"/>
      <c r="S520" s="614"/>
      <c r="T520" s="614"/>
      <c r="U520" s="614"/>
      <c r="V520" s="614"/>
      <c r="W520" s="614"/>
      <c r="X520" s="614"/>
      <c r="Y520" s="614"/>
      <c r="Z520" s="614"/>
      <c r="AA520" s="614"/>
      <c r="AB520" s="614"/>
      <c r="AC520" s="614"/>
      <c r="AD520" s="614"/>
      <c r="AE520" s="614"/>
      <c r="AF520" s="614"/>
      <c r="AG520" s="614"/>
      <c r="AH520" s="614"/>
    </row>
    <row r="521">
      <c r="A521" s="614"/>
      <c r="B521" s="614"/>
      <c r="C521" s="614"/>
      <c r="D521" s="614"/>
      <c r="E521" s="614"/>
      <c r="F521" s="614"/>
      <c r="G521" s="614"/>
      <c r="H521" s="614"/>
      <c r="I521" s="614"/>
      <c r="J521" s="614"/>
      <c r="K521" s="614"/>
      <c r="L521" s="614"/>
      <c r="M521" s="614"/>
      <c r="N521" s="614"/>
      <c r="O521" s="614"/>
      <c r="P521" s="614"/>
      <c r="Q521" s="614"/>
      <c r="R521" s="614"/>
      <c r="S521" s="614"/>
      <c r="T521" s="614"/>
      <c r="U521" s="614"/>
      <c r="V521" s="614"/>
      <c r="W521" s="614"/>
      <c r="X521" s="614"/>
      <c r="Y521" s="614"/>
      <c r="Z521" s="614"/>
      <c r="AA521" s="614"/>
      <c r="AB521" s="614"/>
      <c r="AC521" s="614"/>
      <c r="AD521" s="614"/>
      <c r="AE521" s="614"/>
      <c r="AF521" s="614"/>
      <c r="AG521" s="614"/>
      <c r="AH521" s="614"/>
    </row>
    <row r="522">
      <c r="A522" s="614"/>
      <c r="B522" s="614"/>
      <c r="C522" s="614"/>
      <c r="D522" s="614"/>
      <c r="E522" s="614"/>
      <c r="F522" s="614"/>
      <c r="G522" s="614"/>
      <c r="H522" s="614"/>
      <c r="I522" s="614"/>
      <c r="J522" s="614"/>
      <c r="K522" s="614"/>
      <c r="L522" s="614"/>
      <c r="M522" s="614"/>
      <c r="N522" s="614"/>
      <c r="O522" s="614"/>
      <c r="P522" s="614"/>
      <c r="Q522" s="614"/>
      <c r="R522" s="614"/>
      <c r="S522" s="614"/>
      <c r="T522" s="614"/>
      <c r="U522" s="614"/>
      <c r="V522" s="614"/>
      <c r="W522" s="614"/>
      <c r="X522" s="614"/>
      <c r="Y522" s="614"/>
      <c r="Z522" s="614"/>
      <c r="AA522" s="614"/>
      <c r="AB522" s="614"/>
      <c r="AC522" s="614"/>
      <c r="AD522" s="614"/>
      <c r="AE522" s="614"/>
      <c r="AF522" s="614"/>
      <c r="AG522" s="614"/>
      <c r="AH522" s="614"/>
    </row>
    <row r="523">
      <c r="A523" s="614"/>
      <c r="B523" s="614"/>
      <c r="C523" s="614"/>
      <c r="D523" s="614"/>
      <c r="E523" s="614"/>
      <c r="F523" s="614"/>
      <c r="G523" s="614"/>
      <c r="H523" s="614"/>
      <c r="I523" s="614"/>
      <c r="J523" s="614"/>
      <c r="K523" s="614"/>
      <c r="L523" s="614"/>
      <c r="M523" s="614"/>
      <c r="N523" s="614"/>
      <c r="O523" s="614"/>
      <c r="P523" s="614"/>
      <c r="Q523" s="614"/>
      <c r="R523" s="614"/>
      <c r="S523" s="614"/>
      <c r="T523" s="614"/>
      <c r="U523" s="614"/>
      <c r="V523" s="614"/>
      <c r="W523" s="614"/>
      <c r="X523" s="614"/>
      <c r="Y523" s="614"/>
      <c r="Z523" s="614"/>
      <c r="AA523" s="614"/>
      <c r="AB523" s="614"/>
      <c r="AC523" s="614"/>
      <c r="AD523" s="614"/>
      <c r="AE523" s="614"/>
      <c r="AF523" s="614"/>
      <c r="AG523" s="614"/>
      <c r="AH523" s="614"/>
    </row>
    <row r="524">
      <c r="A524" s="614"/>
      <c r="B524" s="614"/>
      <c r="C524" s="614"/>
      <c r="D524" s="614"/>
      <c r="E524" s="614"/>
      <c r="F524" s="614"/>
      <c r="G524" s="614"/>
      <c r="H524" s="614"/>
      <c r="I524" s="614"/>
      <c r="J524" s="614"/>
      <c r="K524" s="614"/>
      <c r="L524" s="614"/>
      <c r="M524" s="614"/>
      <c r="N524" s="614"/>
      <c r="O524" s="614"/>
      <c r="P524" s="614"/>
      <c r="Q524" s="614"/>
      <c r="R524" s="614"/>
      <c r="S524" s="614"/>
      <c r="T524" s="614"/>
      <c r="U524" s="614"/>
      <c r="V524" s="614"/>
      <c r="W524" s="614"/>
      <c r="X524" s="614"/>
      <c r="Y524" s="614"/>
      <c r="Z524" s="614"/>
      <c r="AA524" s="614"/>
      <c r="AB524" s="614"/>
      <c r="AC524" s="614"/>
      <c r="AD524" s="614"/>
      <c r="AE524" s="614"/>
      <c r="AF524" s="614"/>
      <c r="AG524" s="614"/>
      <c r="AH524" s="614"/>
    </row>
    <row r="525">
      <c r="A525" s="614"/>
      <c r="B525" s="614"/>
      <c r="C525" s="614"/>
      <c r="D525" s="614"/>
      <c r="E525" s="614"/>
      <c r="F525" s="614"/>
      <c r="G525" s="614"/>
      <c r="H525" s="614"/>
      <c r="I525" s="614"/>
      <c r="J525" s="614"/>
      <c r="K525" s="614"/>
      <c r="L525" s="614"/>
      <c r="M525" s="614"/>
      <c r="N525" s="614"/>
      <c r="O525" s="614"/>
      <c r="P525" s="614"/>
      <c r="Q525" s="614"/>
      <c r="R525" s="614"/>
      <c r="S525" s="614"/>
      <c r="T525" s="614"/>
      <c r="U525" s="614"/>
      <c r="V525" s="614"/>
      <c r="W525" s="614"/>
      <c r="X525" s="614"/>
      <c r="Y525" s="614"/>
      <c r="Z525" s="614"/>
      <c r="AA525" s="614"/>
      <c r="AB525" s="614"/>
      <c r="AC525" s="614"/>
      <c r="AD525" s="614"/>
      <c r="AE525" s="614"/>
      <c r="AF525" s="614"/>
      <c r="AG525" s="614"/>
      <c r="AH525" s="614"/>
    </row>
    <row r="526">
      <c r="A526" s="614"/>
      <c r="B526" s="614"/>
      <c r="C526" s="614"/>
      <c r="D526" s="614"/>
      <c r="E526" s="614"/>
      <c r="F526" s="614"/>
      <c r="G526" s="614"/>
      <c r="H526" s="614"/>
      <c r="I526" s="614"/>
      <c r="J526" s="614"/>
      <c r="K526" s="614"/>
      <c r="L526" s="614"/>
      <c r="M526" s="614"/>
      <c r="N526" s="614"/>
      <c r="O526" s="614"/>
      <c r="P526" s="614"/>
      <c r="Q526" s="614"/>
      <c r="R526" s="614"/>
      <c r="S526" s="614"/>
      <c r="T526" s="614"/>
      <c r="U526" s="614"/>
      <c r="V526" s="614"/>
      <c r="W526" s="614"/>
      <c r="X526" s="614"/>
      <c r="Y526" s="614"/>
      <c r="Z526" s="614"/>
      <c r="AA526" s="614"/>
      <c r="AB526" s="614"/>
      <c r="AC526" s="614"/>
      <c r="AD526" s="614"/>
      <c r="AE526" s="614"/>
      <c r="AF526" s="614"/>
      <c r="AG526" s="614"/>
      <c r="AH526" s="614"/>
    </row>
    <row r="527">
      <c r="A527" s="614"/>
      <c r="B527" s="614"/>
      <c r="C527" s="614"/>
      <c r="D527" s="614"/>
      <c r="E527" s="614"/>
      <c r="F527" s="614"/>
      <c r="G527" s="614"/>
      <c r="H527" s="614"/>
      <c r="I527" s="614"/>
      <c r="J527" s="614"/>
      <c r="K527" s="614"/>
      <c r="L527" s="614"/>
      <c r="M527" s="614"/>
      <c r="N527" s="614"/>
      <c r="O527" s="614"/>
      <c r="P527" s="614"/>
      <c r="Q527" s="614"/>
      <c r="R527" s="614"/>
      <c r="S527" s="614"/>
      <c r="T527" s="614"/>
      <c r="U527" s="614"/>
      <c r="V527" s="614"/>
      <c r="W527" s="614"/>
      <c r="X527" s="614"/>
      <c r="Y527" s="614"/>
      <c r="Z527" s="614"/>
      <c r="AA527" s="614"/>
      <c r="AB527" s="614"/>
      <c r="AC527" s="614"/>
      <c r="AD527" s="614"/>
      <c r="AE527" s="614"/>
      <c r="AF527" s="614"/>
      <c r="AG527" s="614"/>
      <c r="AH527" s="614"/>
    </row>
    <row r="528">
      <c r="A528" s="614"/>
      <c r="B528" s="614"/>
      <c r="C528" s="614"/>
      <c r="D528" s="614"/>
      <c r="E528" s="614"/>
      <c r="F528" s="614"/>
      <c r="G528" s="614"/>
      <c r="H528" s="614"/>
      <c r="I528" s="614"/>
      <c r="J528" s="614"/>
      <c r="K528" s="614"/>
      <c r="L528" s="614"/>
      <c r="M528" s="614"/>
      <c r="N528" s="614"/>
      <c r="O528" s="614"/>
      <c r="P528" s="614"/>
      <c r="Q528" s="614"/>
      <c r="R528" s="614"/>
      <c r="S528" s="614"/>
      <c r="T528" s="614"/>
      <c r="U528" s="614"/>
      <c r="V528" s="614"/>
      <c r="W528" s="614"/>
      <c r="X528" s="614"/>
      <c r="Y528" s="614"/>
      <c r="Z528" s="614"/>
      <c r="AA528" s="614"/>
      <c r="AB528" s="614"/>
      <c r="AC528" s="614"/>
      <c r="AD528" s="614"/>
      <c r="AE528" s="614"/>
      <c r="AF528" s="614"/>
      <c r="AG528" s="614"/>
      <c r="AH528" s="614"/>
    </row>
    <row r="529">
      <c r="A529" s="614"/>
      <c r="B529" s="614"/>
      <c r="C529" s="614"/>
      <c r="D529" s="614"/>
      <c r="E529" s="614"/>
      <c r="F529" s="614"/>
      <c r="G529" s="614"/>
      <c r="H529" s="614"/>
      <c r="I529" s="614"/>
      <c r="J529" s="614"/>
      <c r="K529" s="614"/>
      <c r="L529" s="614"/>
      <c r="M529" s="614"/>
      <c r="N529" s="614"/>
      <c r="O529" s="614"/>
      <c r="P529" s="614"/>
      <c r="Q529" s="614"/>
      <c r="R529" s="614"/>
      <c r="S529" s="614"/>
      <c r="T529" s="614"/>
      <c r="U529" s="614"/>
      <c r="V529" s="614"/>
      <c r="W529" s="614"/>
      <c r="X529" s="614"/>
      <c r="Y529" s="614"/>
      <c r="Z529" s="614"/>
      <c r="AA529" s="614"/>
      <c r="AB529" s="614"/>
      <c r="AC529" s="614"/>
      <c r="AD529" s="614"/>
      <c r="AE529" s="614"/>
      <c r="AF529" s="614"/>
      <c r="AG529" s="614"/>
      <c r="AH529" s="614"/>
    </row>
    <row r="530">
      <c r="A530" s="614"/>
      <c r="B530" s="614"/>
      <c r="C530" s="614"/>
      <c r="D530" s="614"/>
      <c r="E530" s="614"/>
      <c r="F530" s="614"/>
      <c r="G530" s="614"/>
      <c r="H530" s="614"/>
      <c r="I530" s="614"/>
      <c r="J530" s="614"/>
      <c r="K530" s="614"/>
      <c r="L530" s="614"/>
      <c r="M530" s="614"/>
      <c r="N530" s="614"/>
      <c r="O530" s="614"/>
      <c r="P530" s="614"/>
      <c r="Q530" s="614"/>
      <c r="R530" s="614"/>
      <c r="S530" s="614"/>
      <c r="T530" s="614"/>
      <c r="U530" s="614"/>
      <c r="V530" s="614"/>
      <c r="W530" s="614"/>
      <c r="X530" s="614"/>
      <c r="Y530" s="614"/>
      <c r="Z530" s="614"/>
      <c r="AA530" s="614"/>
      <c r="AB530" s="614"/>
      <c r="AC530" s="614"/>
      <c r="AD530" s="614"/>
      <c r="AE530" s="614"/>
      <c r="AF530" s="614"/>
      <c r="AG530" s="614"/>
      <c r="AH530" s="614"/>
    </row>
    <row r="531">
      <c r="A531" s="614"/>
      <c r="B531" s="614"/>
      <c r="C531" s="614"/>
      <c r="D531" s="614"/>
      <c r="E531" s="614"/>
      <c r="F531" s="614"/>
      <c r="G531" s="614"/>
      <c r="H531" s="614"/>
      <c r="I531" s="614"/>
      <c r="J531" s="614"/>
      <c r="K531" s="614"/>
      <c r="L531" s="614"/>
      <c r="M531" s="614"/>
      <c r="N531" s="614"/>
      <c r="O531" s="614"/>
      <c r="P531" s="614"/>
      <c r="Q531" s="614"/>
      <c r="R531" s="614"/>
      <c r="S531" s="614"/>
      <c r="T531" s="614"/>
      <c r="U531" s="614"/>
      <c r="V531" s="614"/>
      <c r="W531" s="614"/>
      <c r="X531" s="614"/>
      <c r="Y531" s="614"/>
      <c r="Z531" s="614"/>
      <c r="AA531" s="614"/>
      <c r="AB531" s="614"/>
      <c r="AC531" s="614"/>
      <c r="AD531" s="614"/>
      <c r="AE531" s="614"/>
      <c r="AF531" s="614"/>
      <c r="AG531" s="614"/>
      <c r="AH531" s="614"/>
    </row>
    <row r="532">
      <c r="A532" s="614"/>
      <c r="B532" s="614"/>
      <c r="C532" s="614"/>
      <c r="D532" s="614"/>
      <c r="E532" s="614"/>
      <c r="F532" s="614"/>
      <c r="G532" s="614"/>
      <c r="H532" s="614"/>
      <c r="I532" s="614"/>
      <c r="J532" s="614"/>
      <c r="K532" s="614"/>
      <c r="L532" s="614"/>
      <c r="M532" s="614"/>
      <c r="N532" s="614"/>
      <c r="O532" s="614"/>
      <c r="P532" s="614"/>
      <c r="Q532" s="614"/>
      <c r="R532" s="614"/>
      <c r="S532" s="614"/>
      <c r="T532" s="614"/>
      <c r="U532" s="614"/>
      <c r="V532" s="614"/>
      <c r="W532" s="614"/>
      <c r="X532" s="614"/>
      <c r="Y532" s="614"/>
      <c r="Z532" s="614"/>
      <c r="AA532" s="614"/>
      <c r="AB532" s="614"/>
      <c r="AC532" s="614"/>
      <c r="AD532" s="614"/>
      <c r="AE532" s="614"/>
      <c r="AF532" s="614"/>
      <c r="AG532" s="614"/>
      <c r="AH532" s="614"/>
    </row>
    <row r="533">
      <c r="A533" s="614"/>
      <c r="B533" s="614"/>
      <c r="C533" s="614"/>
      <c r="D533" s="614"/>
      <c r="E533" s="614"/>
      <c r="F533" s="614"/>
      <c r="G533" s="614"/>
      <c r="H533" s="614"/>
      <c r="I533" s="614"/>
      <c r="J533" s="614"/>
      <c r="K533" s="614"/>
      <c r="L533" s="614"/>
      <c r="M533" s="614"/>
      <c r="N533" s="614"/>
      <c r="O533" s="614"/>
      <c r="P533" s="614"/>
      <c r="Q533" s="614"/>
      <c r="R533" s="614"/>
      <c r="S533" s="614"/>
      <c r="T533" s="614"/>
      <c r="U533" s="614"/>
      <c r="V533" s="614"/>
      <c r="W533" s="614"/>
      <c r="X533" s="614"/>
      <c r="Y533" s="614"/>
      <c r="Z533" s="614"/>
      <c r="AA533" s="614"/>
      <c r="AB533" s="614"/>
      <c r="AC533" s="614"/>
      <c r="AD533" s="614"/>
      <c r="AE533" s="614"/>
      <c r="AF533" s="614"/>
      <c r="AG533" s="614"/>
      <c r="AH533" s="614"/>
    </row>
    <row r="534">
      <c r="A534" s="614"/>
      <c r="B534" s="614"/>
      <c r="C534" s="614"/>
      <c r="D534" s="614"/>
      <c r="E534" s="614"/>
      <c r="F534" s="614"/>
      <c r="G534" s="614"/>
      <c r="H534" s="614"/>
      <c r="I534" s="614"/>
      <c r="J534" s="614"/>
      <c r="K534" s="614"/>
      <c r="L534" s="614"/>
      <c r="M534" s="614"/>
      <c r="N534" s="614"/>
      <c r="O534" s="614"/>
      <c r="P534" s="614"/>
      <c r="Q534" s="614"/>
      <c r="R534" s="614"/>
      <c r="S534" s="614"/>
      <c r="T534" s="614"/>
      <c r="U534" s="614"/>
      <c r="V534" s="614"/>
      <c r="W534" s="614"/>
      <c r="X534" s="614"/>
      <c r="Y534" s="614"/>
      <c r="Z534" s="614"/>
      <c r="AA534" s="614"/>
      <c r="AB534" s="614"/>
      <c r="AC534" s="614"/>
      <c r="AD534" s="614"/>
      <c r="AE534" s="614"/>
      <c r="AF534" s="614"/>
      <c r="AG534" s="614"/>
      <c r="AH534" s="614"/>
    </row>
    <row r="535">
      <c r="A535" s="614"/>
      <c r="B535" s="614"/>
      <c r="C535" s="614"/>
      <c r="D535" s="614"/>
      <c r="E535" s="614"/>
      <c r="F535" s="614"/>
      <c r="G535" s="614"/>
      <c r="H535" s="614"/>
      <c r="I535" s="614"/>
      <c r="J535" s="614"/>
      <c r="K535" s="614"/>
      <c r="L535" s="614"/>
      <c r="M535" s="614"/>
      <c r="N535" s="614"/>
      <c r="O535" s="614"/>
      <c r="P535" s="614"/>
      <c r="Q535" s="614"/>
      <c r="R535" s="614"/>
      <c r="S535" s="614"/>
      <c r="T535" s="614"/>
      <c r="U535" s="614"/>
      <c r="V535" s="614"/>
      <c r="W535" s="614"/>
      <c r="X535" s="614"/>
      <c r="Y535" s="614"/>
      <c r="Z535" s="614"/>
      <c r="AA535" s="614"/>
      <c r="AB535" s="614"/>
      <c r="AC535" s="614"/>
      <c r="AD535" s="614"/>
      <c r="AE535" s="614"/>
      <c r="AF535" s="614"/>
      <c r="AG535" s="614"/>
      <c r="AH535" s="614"/>
    </row>
    <row r="536">
      <c r="A536" s="614"/>
      <c r="B536" s="614"/>
      <c r="C536" s="614"/>
      <c r="D536" s="614"/>
      <c r="E536" s="614"/>
      <c r="F536" s="614"/>
      <c r="G536" s="614"/>
      <c r="H536" s="614"/>
      <c r="I536" s="614"/>
      <c r="J536" s="614"/>
      <c r="K536" s="614"/>
      <c r="L536" s="614"/>
      <c r="M536" s="614"/>
      <c r="N536" s="614"/>
      <c r="O536" s="614"/>
      <c r="P536" s="614"/>
      <c r="Q536" s="614"/>
      <c r="R536" s="614"/>
      <c r="S536" s="614"/>
      <c r="T536" s="614"/>
      <c r="U536" s="614"/>
      <c r="V536" s="614"/>
      <c r="W536" s="614"/>
      <c r="X536" s="614"/>
      <c r="Y536" s="614"/>
      <c r="Z536" s="614"/>
      <c r="AA536" s="614"/>
      <c r="AB536" s="614"/>
      <c r="AC536" s="614"/>
      <c r="AD536" s="614"/>
      <c r="AE536" s="614"/>
      <c r="AF536" s="614"/>
      <c r="AG536" s="614"/>
      <c r="AH536" s="614"/>
    </row>
    <row r="537">
      <c r="A537" s="614"/>
      <c r="B537" s="614"/>
      <c r="C537" s="614"/>
      <c r="D537" s="614"/>
      <c r="E537" s="614"/>
      <c r="F537" s="614"/>
      <c r="G537" s="614"/>
      <c r="H537" s="614"/>
      <c r="I537" s="614"/>
      <c r="J537" s="614"/>
      <c r="K537" s="614"/>
      <c r="L537" s="614"/>
      <c r="M537" s="614"/>
      <c r="N537" s="614"/>
      <c r="O537" s="614"/>
      <c r="P537" s="614"/>
      <c r="Q537" s="614"/>
      <c r="R537" s="614"/>
      <c r="S537" s="614"/>
      <c r="T537" s="614"/>
      <c r="U537" s="614"/>
      <c r="V537" s="614"/>
      <c r="W537" s="614"/>
      <c r="X537" s="614"/>
      <c r="Y537" s="614"/>
      <c r="Z537" s="614"/>
      <c r="AA537" s="614"/>
      <c r="AB537" s="614"/>
      <c r="AC537" s="614"/>
      <c r="AD537" s="614"/>
      <c r="AE537" s="614"/>
      <c r="AF537" s="614"/>
      <c r="AG537" s="614"/>
      <c r="AH537" s="614"/>
    </row>
    <row r="538">
      <c r="A538" s="614"/>
      <c r="B538" s="614"/>
      <c r="C538" s="614"/>
      <c r="D538" s="614"/>
      <c r="E538" s="614"/>
      <c r="F538" s="614"/>
      <c r="G538" s="614"/>
      <c r="H538" s="614"/>
      <c r="I538" s="614"/>
      <c r="J538" s="614"/>
      <c r="K538" s="614"/>
      <c r="L538" s="614"/>
      <c r="M538" s="614"/>
      <c r="N538" s="614"/>
      <c r="O538" s="614"/>
      <c r="P538" s="614"/>
      <c r="Q538" s="614"/>
      <c r="R538" s="614"/>
      <c r="S538" s="614"/>
      <c r="T538" s="614"/>
      <c r="U538" s="614"/>
      <c r="V538" s="614"/>
      <c r="W538" s="614"/>
      <c r="X538" s="614"/>
      <c r="Y538" s="614"/>
      <c r="Z538" s="614"/>
      <c r="AA538" s="614"/>
      <c r="AB538" s="614"/>
      <c r="AC538" s="614"/>
      <c r="AD538" s="614"/>
      <c r="AE538" s="614"/>
      <c r="AF538" s="614"/>
      <c r="AG538" s="614"/>
      <c r="AH538" s="614"/>
    </row>
    <row r="539">
      <c r="A539" s="614"/>
      <c r="B539" s="614"/>
      <c r="C539" s="614"/>
      <c r="D539" s="614"/>
      <c r="E539" s="614"/>
      <c r="F539" s="614"/>
      <c r="G539" s="614"/>
      <c r="H539" s="614"/>
      <c r="I539" s="614"/>
      <c r="J539" s="614"/>
      <c r="K539" s="614"/>
      <c r="L539" s="614"/>
      <c r="M539" s="614"/>
      <c r="N539" s="614"/>
      <c r="O539" s="614"/>
      <c r="P539" s="614"/>
      <c r="Q539" s="614"/>
      <c r="R539" s="614"/>
      <c r="S539" s="614"/>
      <c r="T539" s="614"/>
      <c r="U539" s="614"/>
      <c r="V539" s="614"/>
      <c r="W539" s="614"/>
      <c r="X539" s="614"/>
      <c r="Y539" s="614"/>
      <c r="Z539" s="614"/>
      <c r="AA539" s="614"/>
      <c r="AB539" s="614"/>
      <c r="AC539" s="614"/>
      <c r="AD539" s="614"/>
      <c r="AE539" s="614"/>
      <c r="AF539" s="614"/>
      <c r="AG539" s="614"/>
      <c r="AH539" s="614"/>
    </row>
    <row r="540">
      <c r="A540" s="614"/>
      <c r="B540" s="614"/>
      <c r="C540" s="614"/>
      <c r="D540" s="614"/>
      <c r="E540" s="614"/>
      <c r="F540" s="614"/>
      <c r="G540" s="614"/>
      <c r="H540" s="614"/>
      <c r="I540" s="614"/>
      <c r="J540" s="614"/>
      <c r="K540" s="614"/>
      <c r="L540" s="614"/>
      <c r="M540" s="614"/>
      <c r="N540" s="614"/>
      <c r="O540" s="614"/>
      <c r="P540" s="614"/>
      <c r="Q540" s="614"/>
      <c r="R540" s="614"/>
      <c r="S540" s="614"/>
      <c r="T540" s="614"/>
      <c r="U540" s="614"/>
      <c r="V540" s="614"/>
      <c r="W540" s="614"/>
      <c r="X540" s="614"/>
      <c r="Y540" s="614"/>
      <c r="Z540" s="614"/>
      <c r="AA540" s="614"/>
      <c r="AB540" s="614"/>
      <c r="AC540" s="614"/>
      <c r="AD540" s="614"/>
      <c r="AE540" s="614"/>
      <c r="AF540" s="614"/>
      <c r="AG540" s="614"/>
      <c r="AH540" s="614"/>
    </row>
    <row r="541">
      <c r="A541" s="614"/>
      <c r="B541" s="614"/>
      <c r="C541" s="614"/>
      <c r="D541" s="614"/>
      <c r="E541" s="614"/>
      <c r="F541" s="614"/>
      <c r="G541" s="614"/>
      <c r="H541" s="614"/>
      <c r="I541" s="614"/>
      <c r="J541" s="614"/>
      <c r="K541" s="614"/>
      <c r="L541" s="614"/>
      <c r="M541" s="614"/>
      <c r="N541" s="614"/>
      <c r="O541" s="614"/>
      <c r="P541" s="614"/>
      <c r="Q541" s="614"/>
      <c r="R541" s="614"/>
      <c r="S541" s="614"/>
      <c r="T541" s="614"/>
      <c r="U541" s="614"/>
      <c r="V541" s="614"/>
      <c r="W541" s="614"/>
      <c r="X541" s="614"/>
      <c r="Y541" s="614"/>
      <c r="Z541" s="614"/>
      <c r="AA541" s="614"/>
      <c r="AB541" s="614"/>
      <c r="AC541" s="614"/>
      <c r="AD541" s="614"/>
      <c r="AE541" s="614"/>
      <c r="AF541" s="614"/>
      <c r="AG541" s="614"/>
      <c r="AH541" s="614"/>
    </row>
    <row r="542">
      <c r="A542" s="614"/>
      <c r="B542" s="614"/>
      <c r="C542" s="614"/>
      <c r="D542" s="614"/>
      <c r="E542" s="614"/>
      <c r="F542" s="614"/>
      <c r="G542" s="614"/>
      <c r="H542" s="614"/>
      <c r="I542" s="614"/>
      <c r="J542" s="614"/>
      <c r="K542" s="614"/>
      <c r="L542" s="614"/>
      <c r="M542" s="614"/>
      <c r="N542" s="614"/>
      <c r="O542" s="614"/>
      <c r="P542" s="614"/>
      <c r="Q542" s="614"/>
      <c r="R542" s="614"/>
      <c r="S542" s="614"/>
      <c r="T542" s="614"/>
      <c r="U542" s="614"/>
      <c r="V542" s="614"/>
      <c r="W542" s="614"/>
      <c r="X542" s="614"/>
      <c r="Y542" s="614"/>
      <c r="Z542" s="614"/>
      <c r="AA542" s="614"/>
      <c r="AB542" s="614"/>
      <c r="AC542" s="614"/>
      <c r="AD542" s="614"/>
      <c r="AE542" s="614"/>
      <c r="AF542" s="614"/>
      <c r="AG542" s="614"/>
      <c r="AH542" s="614"/>
    </row>
    <row r="543">
      <c r="A543" s="614"/>
      <c r="B543" s="614"/>
      <c r="C543" s="614"/>
      <c r="D543" s="614"/>
      <c r="E543" s="614"/>
      <c r="F543" s="614"/>
      <c r="G543" s="614"/>
      <c r="H543" s="614"/>
      <c r="I543" s="614"/>
      <c r="J543" s="614"/>
      <c r="K543" s="614"/>
      <c r="L543" s="614"/>
      <c r="M543" s="614"/>
      <c r="N543" s="614"/>
      <c r="O543" s="614"/>
      <c r="P543" s="614"/>
      <c r="Q543" s="614"/>
      <c r="R543" s="614"/>
      <c r="S543" s="614"/>
      <c r="T543" s="614"/>
      <c r="U543" s="614"/>
      <c r="V543" s="614"/>
      <c r="W543" s="614"/>
      <c r="X543" s="614"/>
      <c r="Y543" s="614"/>
      <c r="Z543" s="614"/>
      <c r="AA543" s="614"/>
      <c r="AB543" s="614"/>
      <c r="AC543" s="614"/>
      <c r="AD543" s="614"/>
      <c r="AE543" s="614"/>
      <c r="AF543" s="614"/>
      <c r="AG543" s="614"/>
      <c r="AH543" s="614"/>
    </row>
    <row r="544">
      <c r="A544" s="614"/>
      <c r="B544" s="614"/>
      <c r="C544" s="614"/>
      <c r="D544" s="614"/>
      <c r="E544" s="614"/>
      <c r="F544" s="614"/>
      <c r="G544" s="614"/>
      <c r="H544" s="614"/>
      <c r="I544" s="614"/>
      <c r="J544" s="614"/>
      <c r="K544" s="614"/>
      <c r="L544" s="614"/>
      <c r="M544" s="614"/>
      <c r="N544" s="614"/>
      <c r="O544" s="614"/>
      <c r="P544" s="614"/>
      <c r="Q544" s="614"/>
      <c r="R544" s="614"/>
      <c r="S544" s="614"/>
      <c r="T544" s="614"/>
      <c r="U544" s="614"/>
      <c r="V544" s="614"/>
      <c r="W544" s="614"/>
      <c r="X544" s="614"/>
      <c r="Y544" s="614"/>
      <c r="Z544" s="614"/>
      <c r="AA544" s="614"/>
      <c r="AB544" s="614"/>
      <c r="AC544" s="614"/>
      <c r="AD544" s="614"/>
      <c r="AE544" s="614"/>
      <c r="AF544" s="614"/>
      <c r="AG544" s="614"/>
      <c r="AH544" s="614"/>
    </row>
    <row r="545">
      <c r="A545" s="614"/>
      <c r="B545" s="614"/>
      <c r="C545" s="614"/>
      <c r="D545" s="614"/>
      <c r="E545" s="614"/>
      <c r="F545" s="614"/>
      <c r="G545" s="614"/>
      <c r="H545" s="614"/>
      <c r="I545" s="614"/>
      <c r="J545" s="614"/>
      <c r="K545" s="614"/>
      <c r="L545" s="614"/>
      <c r="M545" s="614"/>
      <c r="N545" s="614"/>
      <c r="O545" s="614"/>
      <c r="P545" s="614"/>
      <c r="Q545" s="614"/>
      <c r="R545" s="614"/>
      <c r="S545" s="614"/>
      <c r="T545" s="614"/>
      <c r="U545" s="614"/>
      <c r="V545" s="614"/>
      <c r="W545" s="614"/>
      <c r="X545" s="614"/>
      <c r="Y545" s="614"/>
      <c r="Z545" s="614"/>
      <c r="AA545" s="614"/>
      <c r="AB545" s="614"/>
      <c r="AC545" s="614"/>
      <c r="AD545" s="614"/>
      <c r="AE545" s="614"/>
      <c r="AF545" s="614"/>
      <c r="AG545" s="614"/>
      <c r="AH545" s="614"/>
    </row>
    <row r="546">
      <c r="A546" s="614"/>
      <c r="B546" s="614"/>
      <c r="C546" s="614"/>
      <c r="D546" s="614"/>
      <c r="E546" s="614"/>
      <c r="F546" s="614"/>
      <c r="G546" s="614"/>
      <c r="H546" s="614"/>
      <c r="I546" s="614"/>
      <c r="J546" s="614"/>
      <c r="K546" s="614"/>
      <c r="L546" s="614"/>
      <c r="M546" s="614"/>
      <c r="N546" s="614"/>
      <c r="O546" s="614"/>
      <c r="P546" s="614"/>
      <c r="Q546" s="614"/>
      <c r="R546" s="614"/>
      <c r="S546" s="614"/>
      <c r="T546" s="614"/>
      <c r="U546" s="614"/>
      <c r="V546" s="614"/>
      <c r="W546" s="614"/>
      <c r="X546" s="614"/>
      <c r="Y546" s="614"/>
      <c r="Z546" s="614"/>
      <c r="AA546" s="614"/>
      <c r="AB546" s="614"/>
      <c r="AC546" s="614"/>
      <c r="AD546" s="614"/>
      <c r="AE546" s="614"/>
      <c r="AF546" s="614"/>
      <c r="AG546" s="614"/>
      <c r="AH546" s="614"/>
    </row>
    <row r="547">
      <c r="A547" s="614"/>
      <c r="B547" s="614"/>
      <c r="C547" s="614"/>
      <c r="D547" s="614"/>
      <c r="E547" s="614"/>
      <c r="F547" s="614"/>
      <c r="G547" s="614"/>
      <c r="H547" s="614"/>
      <c r="I547" s="614"/>
      <c r="J547" s="614"/>
      <c r="K547" s="614"/>
      <c r="L547" s="614"/>
      <c r="M547" s="614"/>
      <c r="N547" s="614"/>
      <c r="O547" s="614"/>
      <c r="P547" s="614"/>
      <c r="Q547" s="614"/>
      <c r="R547" s="614"/>
      <c r="S547" s="614"/>
      <c r="T547" s="614"/>
      <c r="U547" s="614"/>
      <c r="V547" s="614"/>
      <c r="W547" s="614"/>
      <c r="X547" s="614"/>
      <c r="Y547" s="614"/>
      <c r="Z547" s="614"/>
      <c r="AA547" s="614"/>
      <c r="AB547" s="614"/>
      <c r="AC547" s="614"/>
      <c r="AD547" s="614"/>
      <c r="AE547" s="614"/>
      <c r="AF547" s="614"/>
      <c r="AG547" s="614"/>
      <c r="AH547" s="614"/>
    </row>
    <row r="548">
      <c r="A548" s="614"/>
      <c r="B548" s="614"/>
      <c r="C548" s="614"/>
      <c r="D548" s="614"/>
      <c r="E548" s="614"/>
      <c r="F548" s="614"/>
      <c r="G548" s="614"/>
      <c r="H548" s="614"/>
      <c r="I548" s="614"/>
      <c r="J548" s="614"/>
      <c r="K548" s="614"/>
      <c r="L548" s="614"/>
      <c r="M548" s="614"/>
      <c r="N548" s="614"/>
      <c r="O548" s="614"/>
      <c r="P548" s="614"/>
      <c r="Q548" s="614"/>
      <c r="R548" s="614"/>
      <c r="S548" s="614"/>
      <c r="T548" s="614"/>
      <c r="U548" s="614"/>
      <c r="V548" s="614"/>
      <c r="W548" s="614"/>
      <c r="X548" s="614"/>
      <c r="Y548" s="614"/>
      <c r="Z548" s="614"/>
      <c r="AA548" s="614"/>
      <c r="AB548" s="614"/>
      <c r="AC548" s="614"/>
      <c r="AD548" s="614"/>
      <c r="AE548" s="614"/>
      <c r="AF548" s="614"/>
      <c r="AG548" s="614"/>
      <c r="AH548" s="614"/>
    </row>
    <row r="549">
      <c r="A549" s="614"/>
      <c r="B549" s="614"/>
      <c r="C549" s="614"/>
      <c r="D549" s="614"/>
      <c r="E549" s="614"/>
      <c r="F549" s="614"/>
      <c r="G549" s="614"/>
      <c r="H549" s="614"/>
      <c r="I549" s="614"/>
      <c r="J549" s="614"/>
      <c r="K549" s="614"/>
      <c r="L549" s="614"/>
      <c r="M549" s="614"/>
      <c r="N549" s="614"/>
      <c r="O549" s="614"/>
      <c r="P549" s="614"/>
      <c r="Q549" s="614"/>
      <c r="R549" s="614"/>
      <c r="S549" s="614"/>
      <c r="T549" s="614"/>
      <c r="U549" s="614"/>
      <c r="V549" s="614"/>
      <c r="W549" s="614"/>
      <c r="X549" s="614"/>
      <c r="Y549" s="614"/>
      <c r="Z549" s="614"/>
      <c r="AA549" s="614"/>
      <c r="AB549" s="614"/>
      <c r="AC549" s="614"/>
      <c r="AD549" s="614"/>
      <c r="AE549" s="614"/>
      <c r="AF549" s="614"/>
      <c r="AG549" s="614"/>
      <c r="AH549" s="614"/>
    </row>
    <row r="550">
      <c r="A550" s="614"/>
      <c r="B550" s="614"/>
      <c r="C550" s="614"/>
      <c r="D550" s="614"/>
      <c r="E550" s="614"/>
      <c r="F550" s="614"/>
      <c r="G550" s="614"/>
      <c r="H550" s="614"/>
      <c r="I550" s="614"/>
      <c r="J550" s="614"/>
      <c r="K550" s="614"/>
      <c r="L550" s="614"/>
      <c r="M550" s="614"/>
      <c r="N550" s="614"/>
      <c r="O550" s="614"/>
      <c r="P550" s="614"/>
      <c r="Q550" s="614"/>
      <c r="R550" s="614"/>
      <c r="S550" s="614"/>
      <c r="T550" s="614"/>
      <c r="U550" s="614"/>
      <c r="V550" s="614"/>
      <c r="W550" s="614"/>
      <c r="X550" s="614"/>
      <c r="Y550" s="614"/>
      <c r="Z550" s="614"/>
      <c r="AA550" s="614"/>
      <c r="AB550" s="614"/>
      <c r="AC550" s="614"/>
      <c r="AD550" s="614"/>
      <c r="AE550" s="614"/>
      <c r="AF550" s="614"/>
      <c r="AG550" s="614"/>
      <c r="AH550" s="614"/>
    </row>
    <row r="551">
      <c r="A551" s="614"/>
      <c r="B551" s="614"/>
      <c r="C551" s="614"/>
      <c r="D551" s="614"/>
      <c r="E551" s="614"/>
      <c r="F551" s="614"/>
      <c r="G551" s="614"/>
      <c r="H551" s="614"/>
      <c r="I551" s="614"/>
      <c r="J551" s="614"/>
      <c r="K551" s="614"/>
      <c r="L551" s="614"/>
      <c r="M551" s="614"/>
      <c r="N551" s="614"/>
      <c r="O551" s="614"/>
      <c r="P551" s="614"/>
      <c r="Q551" s="614"/>
      <c r="R551" s="614"/>
      <c r="S551" s="614"/>
      <c r="T551" s="614"/>
      <c r="U551" s="614"/>
      <c r="V551" s="614"/>
      <c r="W551" s="614"/>
      <c r="X551" s="614"/>
      <c r="Y551" s="614"/>
      <c r="Z551" s="614"/>
      <c r="AA551" s="614"/>
      <c r="AB551" s="614"/>
      <c r="AC551" s="614"/>
      <c r="AD551" s="614"/>
      <c r="AE551" s="614"/>
      <c r="AF551" s="614"/>
      <c r="AG551" s="614"/>
      <c r="AH551" s="614"/>
    </row>
    <row r="552">
      <c r="A552" s="614"/>
      <c r="B552" s="614"/>
      <c r="C552" s="614"/>
      <c r="D552" s="614"/>
      <c r="E552" s="614"/>
      <c r="F552" s="614"/>
      <c r="G552" s="614"/>
      <c r="H552" s="614"/>
      <c r="I552" s="614"/>
      <c r="J552" s="614"/>
      <c r="K552" s="614"/>
      <c r="L552" s="614"/>
      <c r="M552" s="614"/>
      <c r="N552" s="614"/>
      <c r="O552" s="614"/>
      <c r="P552" s="614"/>
      <c r="Q552" s="614"/>
      <c r="R552" s="614"/>
      <c r="S552" s="614"/>
      <c r="T552" s="614"/>
      <c r="U552" s="614"/>
      <c r="V552" s="614"/>
      <c r="W552" s="614"/>
      <c r="X552" s="614"/>
      <c r="Y552" s="614"/>
      <c r="Z552" s="614"/>
      <c r="AA552" s="614"/>
      <c r="AB552" s="614"/>
      <c r="AC552" s="614"/>
      <c r="AD552" s="614"/>
      <c r="AE552" s="614"/>
      <c r="AF552" s="614"/>
      <c r="AG552" s="614"/>
      <c r="AH552" s="614"/>
    </row>
    <row r="553">
      <c r="A553" s="614"/>
      <c r="B553" s="614"/>
      <c r="C553" s="614"/>
      <c r="D553" s="614"/>
      <c r="E553" s="614"/>
      <c r="F553" s="614"/>
      <c r="G553" s="614"/>
      <c r="H553" s="614"/>
      <c r="I553" s="614"/>
      <c r="J553" s="614"/>
      <c r="K553" s="614"/>
      <c r="L553" s="614"/>
      <c r="M553" s="614"/>
      <c r="N553" s="614"/>
      <c r="O553" s="614"/>
      <c r="P553" s="614"/>
      <c r="Q553" s="614"/>
      <c r="R553" s="614"/>
      <c r="S553" s="614"/>
      <c r="T553" s="614"/>
      <c r="U553" s="614"/>
      <c r="V553" s="614"/>
      <c r="W553" s="614"/>
      <c r="X553" s="614"/>
      <c r="Y553" s="614"/>
      <c r="Z553" s="614"/>
      <c r="AA553" s="614"/>
      <c r="AB553" s="614"/>
      <c r="AC553" s="614"/>
      <c r="AD553" s="614"/>
      <c r="AE553" s="614"/>
      <c r="AF553" s="614"/>
      <c r="AG553" s="614"/>
      <c r="AH553" s="614"/>
    </row>
    <row r="554">
      <c r="A554" s="614"/>
      <c r="B554" s="614"/>
      <c r="C554" s="614"/>
      <c r="D554" s="614"/>
      <c r="E554" s="614"/>
      <c r="F554" s="614"/>
      <c r="G554" s="614"/>
      <c r="H554" s="614"/>
      <c r="I554" s="614"/>
      <c r="J554" s="614"/>
      <c r="K554" s="614"/>
      <c r="L554" s="614"/>
      <c r="M554" s="614"/>
      <c r="N554" s="614"/>
      <c r="O554" s="614"/>
      <c r="P554" s="614"/>
      <c r="Q554" s="614"/>
      <c r="R554" s="614"/>
      <c r="S554" s="614"/>
      <c r="T554" s="614"/>
      <c r="U554" s="614"/>
      <c r="V554" s="614"/>
      <c r="W554" s="614"/>
      <c r="X554" s="614"/>
      <c r="Y554" s="614"/>
      <c r="Z554" s="614"/>
      <c r="AA554" s="614"/>
      <c r="AB554" s="614"/>
      <c r="AC554" s="614"/>
      <c r="AD554" s="614"/>
      <c r="AE554" s="614"/>
      <c r="AF554" s="614"/>
      <c r="AG554" s="614"/>
      <c r="AH554" s="614"/>
    </row>
    <row r="555">
      <c r="A555" s="614"/>
      <c r="B555" s="614"/>
      <c r="C555" s="614"/>
      <c r="D555" s="614"/>
      <c r="E555" s="614"/>
      <c r="F555" s="614"/>
      <c r="G555" s="614"/>
      <c r="H555" s="614"/>
      <c r="I555" s="614"/>
      <c r="J555" s="614"/>
      <c r="K555" s="614"/>
      <c r="L555" s="614"/>
      <c r="M555" s="614"/>
      <c r="N555" s="614"/>
      <c r="O555" s="614"/>
      <c r="P555" s="614"/>
      <c r="Q555" s="614"/>
      <c r="R555" s="614"/>
      <c r="S555" s="614"/>
      <c r="T555" s="614"/>
      <c r="U555" s="614"/>
      <c r="V555" s="614"/>
      <c r="W555" s="614"/>
      <c r="X555" s="614"/>
      <c r="Y555" s="614"/>
      <c r="Z555" s="614"/>
      <c r="AA555" s="614"/>
      <c r="AB555" s="614"/>
      <c r="AC555" s="614"/>
      <c r="AD555" s="614"/>
      <c r="AE555" s="614"/>
      <c r="AF555" s="614"/>
      <c r="AG555" s="614"/>
      <c r="AH555" s="614"/>
    </row>
    <row r="556">
      <c r="A556" s="614"/>
      <c r="B556" s="614"/>
      <c r="C556" s="614"/>
      <c r="D556" s="614"/>
      <c r="E556" s="614"/>
      <c r="F556" s="614"/>
      <c r="G556" s="614"/>
      <c r="H556" s="614"/>
      <c r="I556" s="614"/>
      <c r="J556" s="614"/>
      <c r="K556" s="614"/>
      <c r="L556" s="614"/>
      <c r="M556" s="614"/>
      <c r="N556" s="614"/>
      <c r="O556" s="614"/>
      <c r="P556" s="614"/>
      <c r="Q556" s="614"/>
      <c r="R556" s="614"/>
      <c r="S556" s="614"/>
      <c r="T556" s="614"/>
      <c r="U556" s="614"/>
      <c r="V556" s="614"/>
      <c r="W556" s="614"/>
      <c r="X556" s="614"/>
      <c r="Y556" s="614"/>
      <c r="Z556" s="614"/>
      <c r="AA556" s="614"/>
      <c r="AB556" s="614"/>
      <c r="AC556" s="614"/>
      <c r="AD556" s="614"/>
      <c r="AE556" s="614"/>
      <c r="AF556" s="614"/>
      <c r="AG556" s="614"/>
      <c r="AH556" s="614"/>
    </row>
    <row r="557">
      <c r="A557" s="614"/>
      <c r="B557" s="614"/>
      <c r="C557" s="614"/>
      <c r="D557" s="614"/>
      <c r="E557" s="614"/>
      <c r="F557" s="614"/>
      <c r="G557" s="614"/>
      <c r="H557" s="614"/>
      <c r="I557" s="614"/>
      <c r="J557" s="614"/>
      <c r="K557" s="614"/>
      <c r="L557" s="614"/>
      <c r="M557" s="614"/>
      <c r="N557" s="614"/>
      <c r="O557" s="614"/>
      <c r="P557" s="614"/>
      <c r="Q557" s="614"/>
      <c r="R557" s="614"/>
      <c r="S557" s="614"/>
      <c r="T557" s="614"/>
      <c r="U557" s="614"/>
      <c r="V557" s="614"/>
      <c r="W557" s="614"/>
      <c r="X557" s="614"/>
      <c r="Y557" s="614"/>
      <c r="Z557" s="614"/>
      <c r="AA557" s="614"/>
      <c r="AB557" s="614"/>
      <c r="AC557" s="614"/>
      <c r="AD557" s="614"/>
      <c r="AE557" s="614"/>
      <c r="AF557" s="614"/>
      <c r="AG557" s="614"/>
      <c r="AH557" s="614"/>
    </row>
    <row r="558">
      <c r="A558" s="614"/>
      <c r="B558" s="614"/>
      <c r="C558" s="614"/>
      <c r="D558" s="614"/>
      <c r="E558" s="614"/>
      <c r="F558" s="614"/>
      <c r="G558" s="614"/>
      <c r="H558" s="614"/>
      <c r="I558" s="614"/>
      <c r="J558" s="614"/>
      <c r="K558" s="614"/>
      <c r="L558" s="614"/>
      <c r="M558" s="614"/>
      <c r="N558" s="614"/>
      <c r="O558" s="614"/>
      <c r="P558" s="614"/>
      <c r="Q558" s="614"/>
      <c r="R558" s="614"/>
      <c r="S558" s="614"/>
      <c r="T558" s="614"/>
      <c r="U558" s="614"/>
      <c r="V558" s="614"/>
      <c r="W558" s="614"/>
      <c r="X558" s="614"/>
      <c r="Y558" s="614"/>
      <c r="Z558" s="614"/>
      <c r="AA558" s="614"/>
      <c r="AB558" s="614"/>
      <c r="AC558" s="614"/>
      <c r="AD558" s="614"/>
      <c r="AE558" s="614"/>
      <c r="AF558" s="614"/>
      <c r="AG558" s="614"/>
      <c r="AH558" s="614"/>
    </row>
    <row r="559">
      <c r="A559" s="614"/>
      <c r="B559" s="614"/>
      <c r="C559" s="614"/>
      <c r="D559" s="614"/>
      <c r="E559" s="614"/>
      <c r="F559" s="614"/>
      <c r="G559" s="614"/>
      <c r="H559" s="614"/>
      <c r="I559" s="614"/>
      <c r="J559" s="614"/>
      <c r="K559" s="614"/>
      <c r="L559" s="614"/>
      <c r="M559" s="614"/>
      <c r="N559" s="614"/>
      <c r="O559" s="614"/>
      <c r="P559" s="614"/>
      <c r="Q559" s="614"/>
      <c r="R559" s="614"/>
      <c r="S559" s="614"/>
      <c r="T559" s="614"/>
      <c r="U559" s="614"/>
      <c r="V559" s="614"/>
      <c r="W559" s="614"/>
      <c r="X559" s="614"/>
      <c r="Y559" s="614"/>
      <c r="Z559" s="614"/>
      <c r="AA559" s="614"/>
      <c r="AB559" s="614"/>
      <c r="AC559" s="614"/>
      <c r="AD559" s="614"/>
      <c r="AE559" s="614"/>
      <c r="AF559" s="614"/>
      <c r="AG559" s="614"/>
      <c r="AH559" s="614"/>
    </row>
    <row r="560">
      <c r="A560" s="614"/>
      <c r="B560" s="614"/>
      <c r="C560" s="614"/>
      <c r="D560" s="614"/>
      <c r="E560" s="614"/>
      <c r="F560" s="614"/>
      <c r="G560" s="614"/>
      <c r="H560" s="614"/>
      <c r="I560" s="614"/>
      <c r="J560" s="614"/>
      <c r="K560" s="614"/>
      <c r="L560" s="614"/>
      <c r="M560" s="614"/>
      <c r="N560" s="614"/>
      <c r="O560" s="614"/>
      <c r="P560" s="614"/>
      <c r="Q560" s="614"/>
      <c r="R560" s="614"/>
      <c r="S560" s="614"/>
      <c r="T560" s="614"/>
      <c r="U560" s="614"/>
      <c r="V560" s="614"/>
      <c r="W560" s="614"/>
      <c r="X560" s="614"/>
      <c r="Y560" s="614"/>
      <c r="Z560" s="614"/>
      <c r="AA560" s="614"/>
      <c r="AB560" s="614"/>
      <c r="AC560" s="614"/>
      <c r="AD560" s="614"/>
      <c r="AE560" s="614"/>
      <c r="AF560" s="614"/>
      <c r="AG560" s="614"/>
      <c r="AH560" s="614"/>
    </row>
    <row r="561">
      <c r="A561" s="614"/>
      <c r="B561" s="614"/>
      <c r="C561" s="614"/>
      <c r="D561" s="614"/>
      <c r="E561" s="614"/>
      <c r="F561" s="614"/>
      <c r="G561" s="614"/>
      <c r="H561" s="614"/>
      <c r="I561" s="614"/>
      <c r="J561" s="614"/>
      <c r="K561" s="614"/>
      <c r="L561" s="614"/>
      <c r="M561" s="614"/>
      <c r="N561" s="614"/>
      <c r="O561" s="614"/>
      <c r="P561" s="614"/>
      <c r="Q561" s="614"/>
      <c r="R561" s="614"/>
      <c r="S561" s="614"/>
      <c r="T561" s="614"/>
      <c r="U561" s="614"/>
      <c r="V561" s="614"/>
      <c r="W561" s="614"/>
      <c r="X561" s="614"/>
      <c r="Y561" s="614"/>
      <c r="Z561" s="614"/>
      <c r="AA561" s="614"/>
      <c r="AB561" s="614"/>
      <c r="AC561" s="614"/>
      <c r="AD561" s="614"/>
      <c r="AE561" s="614"/>
      <c r="AF561" s="614"/>
      <c r="AG561" s="614"/>
      <c r="AH561" s="614"/>
    </row>
    <row r="562">
      <c r="A562" s="614"/>
      <c r="B562" s="614"/>
      <c r="C562" s="614"/>
      <c r="D562" s="614"/>
      <c r="E562" s="614"/>
      <c r="F562" s="614"/>
      <c r="G562" s="614"/>
      <c r="H562" s="614"/>
      <c r="I562" s="614"/>
      <c r="J562" s="614"/>
      <c r="K562" s="614"/>
      <c r="L562" s="614"/>
      <c r="M562" s="614"/>
      <c r="N562" s="614"/>
      <c r="O562" s="614"/>
      <c r="P562" s="614"/>
      <c r="Q562" s="614"/>
      <c r="R562" s="614"/>
      <c r="S562" s="614"/>
      <c r="T562" s="614"/>
      <c r="U562" s="614"/>
      <c r="V562" s="614"/>
      <c r="W562" s="614"/>
      <c r="X562" s="614"/>
      <c r="Y562" s="614"/>
      <c r="Z562" s="614"/>
      <c r="AA562" s="614"/>
      <c r="AB562" s="614"/>
      <c r="AC562" s="614"/>
      <c r="AD562" s="614"/>
      <c r="AE562" s="614"/>
      <c r="AF562" s="614"/>
      <c r="AG562" s="614"/>
      <c r="AH562" s="614"/>
    </row>
    <row r="563">
      <c r="A563" s="614"/>
      <c r="B563" s="614"/>
      <c r="C563" s="614"/>
      <c r="D563" s="614"/>
      <c r="E563" s="614"/>
      <c r="F563" s="614"/>
      <c r="G563" s="614"/>
      <c r="H563" s="614"/>
      <c r="I563" s="614"/>
      <c r="J563" s="614"/>
      <c r="K563" s="614"/>
      <c r="L563" s="614"/>
      <c r="M563" s="614"/>
      <c r="N563" s="614"/>
      <c r="O563" s="614"/>
      <c r="P563" s="614"/>
      <c r="Q563" s="614"/>
      <c r="R563" s="614"/>
      <c r="S563" s="614"/>
      <c r="T563" s="614"/>
      <c r="U563" s="614"/>
      <c r="V563" s="614"/>
      <c r="W563" s="614"/>
      <c r="X563" s="614"/>
      <c r="Y563" s="614"/>
      <c r="Z563" s="614"/>
      <c r="AA563" s="614"/>
      <c r="AB563" s="614"/>
      <c r="AC563" s="614"/>
      <c r="AD563" s="614"/>
      <c r="AE563" s="614"/>
      <c r="AF563" s="614"/>
      <c r="AG563" s="614"/>
      <c r="AH563" s="614"/>
    </row>
    <row r="564">
      <c r="A564" s="614"/>
      <c r="B564" s="614"/>
      <c r="C564" s="614"/>
      <c r="D564" s="614"/>
      <c r="E564" s="614"/>
      <c r="F564" s="614"/>
      <c r="G564" s="614"/>
      <c r="H564" s="614"/>
      <c r="I564" s="614"/>
      <c r="J564" s="614"/>
      <c r="K564" s="614"/>
      <c r="L564" s="614"/>
      <c r="M564" s="614"/>
      <c r="N564" s="614"/>
      <c r="O564" s="614"/>
      <c r="P564" s="614"/>
      <c r="Q564" s="614"/>
      <c r="R564" s="614"/>
      <c r="S564" s="614"/>
      <c r="T564" s="614"/>
      <c r="U564" s="614"/>
      <c r="V564" s="614"/>
      <c r="W564" s="614"/>
      <c r="X564" s="614"/>
      <c r="Y564" s="614"/>
      <c r="Z564" s="614"/>
      <c r="AA564" s="614"/>
      <c r="AB564" s="614"/>
      <c r="AC564" s="614"/>
      <c r="AD564" s="614"/>
      <c r="AE564" s="614"/>
      <c r="AF564" s="614"/>
      <c r="AG564" s="614"/>
      <c r="AH564" s="614"/>
    </row>
    <row r="565">
      <c r="A565" s="614"/>
      <c r="B565" s="614"/>
      <c r="C565" s="614"/>
      <c r="D565" s="614"/>
      <c r="E565" s="614"/>
      <c r="F565" s="614"/>
      <c r="G565" s="614"/>
      <c r="H565" s="614"/>
      <c r="I565" s="614"/>
      <c r="J565" s="614"/>
      <c r="K565" s="614"/>
      <c r="L565" s="614"/>
      <c r="M565" s="614"/>
      <c r="N565" s="614"/>
      <c r="O565" s="614"/>
      <c r="P565" s="614"/>
      <c r="Q565" s="614"/>
      <c r="R565" s="614"/>
      <c r="S565" s="614"/>
      <c r="T565" s="614"/>
      <c r="U565" s="614"/>
      <c r="V565" s="614"/>
      <c r="W565" s="614"/>
      <c r="X565" s="614"/>
      <c r="Y565" s="614"/>
      <c r="Z565" s="614"/>
      <c r="AA565" s="614"/>
      <c r="AB565" s="614"/>
      <c r="AC565" s="614"/>
      <c r="AD565" s="614"/>
      <c r="AE565" s="614"/>
      <c r="AF565" s="614"/>
      <c r="AG565" s="614"/>
      <c r="AH565" s="614"/>
    </row>
    <row r="566">
      <c r="A566" s="614"/>
      <c r="B566" s="614"/>
      <c r="C566" s="614"/>
      <c r="D566" s="614"/>
      <c r="E566" s="614"/>
      <c r="F566" s="614"/>
      <c r="G566" s="614"/>
      <c r="H566" s="614"/>
      <c r="I566" s="614"/>
      <c r="J566" s="614"/>
      <c r="K566" s="614"/>
      <c r="L566" s="614"/>
      <c r="M566" s="614"/>
      <c r="N566" s="614"/>
      <c r="O566" s="614"/>
      <c r="P566" s="614"/>
      <c r="Q566" s="614"/>
      <c r="R566" s="614"/>
      <c r="S566" s="614"/>
      <c r="T566" s="614"/>
      <c r="U566" s="614"/>
      <c r="V566" s="614"/>
      <c r="W566" s="614"/>
      <c r="X566" s="614"/>
      <c r="Y566" s="614"/>
      <c r="Z566" s="614"/>
      <c r="AA566" s="614"/>
      <c r="AB566" s="614"/>
      <c r="AC566" s="614"/>
      <c r="AD566" s="614"/>
      <c r="AE566" s="614"/>
      <c r="AF566" s="614"/>
      <c r="AG566" s="614"/>
      <c r="AH566" s="614"/>
    </row>
    <row r="567">
      <c r="A567" s="614"/>
      <c r="B567" s="614"/>
      <c r="C567" s="614"/>
      <c r="D567" s="614"/>
      <c r="E567" s="614"/>
      <c r="F567" s="614"/>
      <c r="G567" s="614"/>
      <c r="H567" s="614"/>
      <c r="I567" s="614"/>
      <c r="J567" s="614"/>
      <c r="K567" s="614"/>
      <c r="L567" s="614"/>
      <c r="M567" s="614"/>
      <c r="N567" s="614"/>
      <c r="O567" s="614"/>
      <c r="P567" s="614"/>
      <c r="Q567" s="614"/>
      <c r="R567" s="614"/>
      <c r="S567" s="614"/>
      <c r="T567" s="614"/>
      <c r="U567" s="614"/>
      <c r="V567" s="614"/>
      <c r="W567" s="614"/>
      <c r="X567" s="614"/>
      <c r="Y567" s="614"/>
      <c r="Z567" s="614"/>
      <c r="AA567" s="614"/>
      <c r="AB567" s="614"/>
      <c r="AC567" s="614"/>
      <c r="AD567" s="614"/>
      <c r="AE567" s="614"/>
      <c r="AF567" s="614"/>
      <c r="AG567" s="614"/>
      <c r="AH567" s="614"/>
    </row>
    <row r="568">
      <c r="A568" s="614"/>
      <c r="B568" s="614"/>
      <c r="C568" s="614"/>
      <c r="D568" s="614"/>
      <c r="E568" s="614"/>
      <c r="F568" s="614"/>
      <c r="G568" s="614"/>
      <c r="H568" s="614"/>
      <c r="I568" s="614"/>
      <c r="J568" s="614"/>
      <c r="K568" s="614"/>
      <c r="L568" s="614"/>
      <c r="M568" s="614"/>
      <c r="N568" s="614"/>
      <c r="O568" s="614"/>
      <c r="P568" s="614"/>
      <c r="Q568" s="614"/>
      <c r="R568" s="614"/>
      <c r="S568" s="614"/>
      <c r="T568" s="614"/>
      <c r="U568" s="614"/>
      <c r="V568" s="614"/>
      <c r="W568" s="614"/>
      <c r="X568" s="614"/>
      <c r="Y568" s="614"/>
      <c r="Z568" s="614"/>
      <c r="AA568" s="614"/>
      <c r="AB568" s="614"/>
      <c r="AC568" s="614"/>
      <c r="AD568" s="614"/>
      <c r="AE568" s="614"/>
      <c r="AF568" s="614"/>
      <c r="AG568" s="614"/>
      <c r="AH568" s="614"/>
    </row>
    <row r="569">
      <c r="A569" s="614"/>
      <c r="B569" s="614"/>
      <c r="C569" s="614"/>
      <c r="D569" s="614"/>
      <c r="E569" s="614"/>
      <c r="F569" s="614"/>
      <c r="G569" s="614"/>
      <c r="H569" s="614"/>
      <c r="I569" s="614"/>
      <c r="J569" s="614"/>
      <c r="K569" s="614"/>
      <c r="L569" s="614"/>
      <c r="M569" s="614"/>
      <c r="N569" s="614"/>
      <c r="O569" s="614"/>
      <c r="P569" s="614"/>
      <c r="Q569" s="614"/>
      <c r="R569" s="614"/>
      <c r="S569" s="614"/>
      <c r="T569" s="614"/>
      <c r="U569" s="614"/>
      <c r="V569" s="614"/>
      <c r="W569" s="614"/>
      <c r="X569" s="614"/>
      <c r="Y569" s="614"/>
      <c r="Z569" s="614"/>
      <c r="AA569" s="614"/>
      <c r="AB569" s="614"/>
      <c r="AC569" s="614"/>
      <c r="AD569" s="614"/>
      <c r="AE569" s="614"/>
      <c r="AF569" s="614"/>
      <c r="AG569" s="614"/>
      <c r="AH569" s="614"/>
    </row>
    <row r="570">
      <c r="A570" s="614"/>
      <c r="B570" s="614"/>
      <c r="C570" s="614"/>
      <c r="D570" s="614"/>
      <c r="E570" s="614"/>
      <c r="F570" s="614"/>
      <c r="G570" s="614"/>
      <c r="H570" s="614"/>
      <c r="I570" s="614"/>
      <c r="J570" s="614"/>
      <c r="K570" s="614"/>
      <c r="L570" s="614"/>
      <c r="M570" s="614"/>
      <c r="N570" s="614"/>
      <c r="O570" s="614"/>
      <c r="P570" s="614"/>
      <c r="Q570" s="614"/>
      <c r="R570" s="614"/>
      <c r="S570" s="614"/>
      <c r="T570" s="614"/>
      <c r="U570" s="614"/>
      <c r="V570" s="614"/>
      <c r="W570" s="614"/>
      <c r="X570" s="614"/>
      <c r="Y570" s="614"/>
      <c r="Z570" s="614"/>
      <c r="AA570" s="614"/>
      <c r="AB570" s="614"/>
      <c r="AC570" s="614"/>
      <c r="AD570" s="614"/>
      <c r="AE570" s="614"/>
      <c r="AF570" s="614"/>
      <c r="AG570" s="614"/>
      <c r="AH570" s="614"/>
    </row>
    <row r="571">
      <c r="A571" s="614"/>
      <c r="B571" s="614"/>
      <c r="C571" s="614"/>
      <c r="D571" s="614"/>
      <c r="E571" s="614"/>
      <c r="F571" s="614"/>
      <c r="G571" s="614"/>
      <c r="H571" s="614"/>
      <c r="I571" s="614"/>
      <c r="J571" s="614"/>
      <c r="K571" s="614"/>
      <c r="L571" s="614"/>
      <c r="M571" s="614"/>
      <c r="N571" s="614"/>
      <c r="O571" s="614"/>
      <c r="P571" s="614"/>
      <c r="Q571" s="614"/>
      <c r="R571" s="614"/>
      <c r="S571" s="614"/>
      <c r="T571" s="614"/>
      <c r="U571" s="614"/>
      <c r="V571" s="614"/>
      <c r="W571" s="614"/>
      <c r="X571" s="614"/>
      <c r="Y571" s="614"/>
      <c r="Z571" s="614"/>
      <c r="AA571" s="614"/>
      <c r="AB571" s="614"/>
      <c r="AC571" s="614"/>
      <c r="AD571" s="614"/>
      <c r="AE571" s="614"/>
      <c r="AF571" s="614"/>
      <c r="AG571" s="614"/>
      <c r="AH571" s="614"/>
    </row>
    <row r="572">
      <c r="A572" s="614"/>
      <c r="B572" s="614"/>
      <c r="C572" s="614"/>
      <c r="D572" s="614"/>
      <c r="E572" s="614"/>
      <c r="F572" s="614"/>
      <c r="G572" s="614"/>
      <c r="H572" s="614"/>
      <c r="I572" s="614"/>
      <c r="J572" s="614"/>
      <c r="K572" s="614"/>
      <c r="L572" s="614"/>
      <c r="M572" s="614"/>
      <c r="N572" s="614"/>
      <c r="O572" s="614"/>
      <c r="P572" s="614"/>
      <c r="Q572" s="614"/>
      <c r="R572" s="614"/>
      <c r="S572" s="614"/>
      <c r="T572" s="614"/>
      <c r="U572" s="614"/>
      <c r="V572" s="614"/>
      <c r="W572" s="614"/>
      <c r="X572" s="614"/>
      <c r="Y572" s="614"/>
      <c r="Z572" s="614"/>
      <c r="AA572" s="614"/>
      <c r="AB572" s="614"/>
      <c r="AC572" s="614"/>
      <c r="AD572" s="614"/>
      <c r="AE572" s="614"/>
      <c r="AF572" s="614"/>
      <c r="AG572" s="614"/>
      <c r="AH572" s="614"/>
    </row>
    <row r="573">
      <c r="A573" s="614"/>
      <c r="B573" s="614"/>
      <c r="C573" s="614"/>
      <c r="D573" s="614"/>
      <c r="E573" s="614"/>
      <c r="F573" s="614"/>
      <c r="G573" s="614"/>
      <c r="H573" s="614"/>
      <c r="I573" s="614"/>
      <c r="J573" s="614"/>
      <c r="K573" s="614"/>
      <c r="L573" s="614"/>
      <c r="M573" s="614"/>
      <c r="N573" s="614"/>
      <c r="O573" s="614"/>
      <c r="P573" s="614"/>
      <c r="Q573" s="614"/>
      <c r="R573" s="614"/>
      <c r="S573" s="614"/>
      <c r="T573" s="614"/>
      <c r="U573" s="614"/>
      <c r="V573" s="614"/>
      <c r="W573" s="614"/>
      <c r="X573" s="614"/>
      <c r="Y573" s="614"/>
      <c r="Z573" s="614"/>
      <c r="AA573" s="614"/>
      <c r="AB573" s="614"/>
      <c r="AC573" s="614"/>
      <c r="AD573" s="614"/>
      <c r="AE573" s="614"/>
      <c r="AF573" s="614"/>
      <c r="AG573" s="614"/>
      <c r="AH573" s="614"/>
    </row>
    <row r="574">
      <c r="A574" s="614"/>
      <c r="B574" s="614"/>
      <c r="C574" s="614"/>
      <c r="D574" s="614"/>
      <c r="E574" s="614"/>
      <c r="F574" s="614"/>
      <c r="G574" s="614"/>
      <c r="H574" s="614"/>
      <c r="I574" s="614"/>
      <c r="J574" s="614"/>
      <c r="K574" s="614"/>
      <c r="L574" s="614"/>
      <c r="M574" s="614"/>
      <c r="N574" s="614"/>
      <c r="O574" s="614"/>
      <c r="P574" s="614"/>
      <c r="Q574" s="614"/>
      <c r="R574" s="614"/>
      <c r="S574" s="614"/>
      <c r="T574" s="614"/>
      <c r="U574" s="614"/>
      <c r="V574" s="614"/>
      <c r="W574" s="614"/>
      <c r="X574" s="614"/>
      <c r="Y574" s="614"/>
      <c r="Z574" s="614"/>
      <c r="AA574" s="614"/>
      <c r="AB574" s="614"/>
      <c r="AC574" s="614"/>
      <c r="AD574" s="614"/>
      <c r="AE574" s="614"/>
      <c r="AF574" s="614"/>
      <c r="AG574" s="614"/>
      <c r="AH574" s="614"/>
    </row>
    <row r="575">
      <c r="A575" s="614"/>
      <c r="B575" s="614"/>
      <c r="C575" s="614"/>
      <c r="D575" s="614"/>
      <c r="E575" s="614"/>
      <c r="F575" s="614"/>
      <c r="G575" s="614"/>
      <c r="H575" s="614"/>
      <c r="I575" s="614"/>
      <c r="J575" s="614"/>
      <c r="K575" s="614"/>
      <c r="L575" s="614"/>
      <c r="M575" s="614"/>
      <c r="N575" s="614"/>
      <c r="O575" s="614"/>
      <c r="P575" s="614"/>
      <c r="Q575" s="614"/>
      <c r="R575" s="614"/>
      <c r="S575" s="614"/>
      <c r="T575" s="614"/>
      <c r="U575" s="614"/>
      <c r="V575" s="614"/>
      <c r="W575" s="614"/>
      <c r="X575" s="614"/>
      <c r="Y575" s="614"/>
      <c r="Z575" s="614"/>
      <c r="AA575" s="614"/>
      <c r="AB575" s="614"/>
      <c r="AC575" s="614"/>
      <c r="AD575" s="614"/>
      <c r="AE575" s="614"/>
      <c r="AF575" s="614"/>
      <c r="AG575" s="614"/>
      <c r="AH575" s="614"/>
    </row>
    <row r="576">
      <c r="A576" s="614"/>
      <c r="B576" s="614"/>
      <c r="C576" s="614"/>
      <c r="D576" s="614"/>
      <c r="E576" s="614"/>
      <c r="F576" s="614"/>
      <c r="G576" s="614"/>
      <c r="H576" s="614"/>
      <c r="I576" s="614"/>
      <c r="J576" s="614"/>
      <c r="K576" s="614"/>
      <c r="L576" s="614"/>
      <c r="M576" s="614"/>
      <c r="N576" s="614"/>
      <c r="O576" s="614"/>
      <c r="P576" s="614"/>
      <c r="Q576" s="614"/>
      <c r="R576" s="614"/>
      <c r="S576" s="614"/>
      <c r="T576" s="614"/>
      <c r="U576" s="614"/>
      <c r="V576" s="614"/>
      <c r="W576" s="614"/>
      <c r="X576" s="614"/>
      <c r="Y576" s="614"/>
      <c r="Z576" s="614"/>
      <c r="AA576" s="614"/>
      <c r="AB576" s="614"/>
      <c r="AC576" s="614"/>
      <c r="AD576" s="614"/>
      <c r="AE576" s="614"/>
      <c r="AF576" s="614"/>
      <c r="AG576" s="614"/>
      <c r="AH576" s="614"/>
    </row>
    <row r="577">
      <c r="A577" s="614"/>
      <c r="B577" s="614"/>
      <c r="C577" s="614"/>
      <c r="D577" s="614"/>
      <c r="E577" s="614"/>
      <c r="F577" s="614"/>
      <c r="G577" s="614"/>
      <c r="H577" s="614"/>
      <c r="I577" s="614"/>
      <c r="J577" s="614"/>
      <c r="K577" s="614"/>
      <c r="L577" s="614"/>
      <c r="M577" s="614"/>
      <c r="N577" s="614"/>
      <c r="O577" s="614"/>
      <c r="P577" s="614"/>
      <c r="Q577" s="614"/>
      <c r="R577" s="614"/>
      <c r="S577" s="614"/>
      <c r="T577" s="614"/>
      <c r="U577" s="614"/>
      <c r="V577" s="614"/>
      <c r="W577" s="614"/>
      <c r="X577" s="614"/>
      <c r="Y577" s="614"/>
      <c r="Z577" s="614"/>
      <c r="AA577" s="614"/>
      <c r="AB577" s="614"/>
      <c r="AC577" s="614"/>
      <c r="AD577" s="614"/>
      <c r="AE577" s="614"/>
      <c r="AF577" s="614"/>
      <c r="AG577" s="614"/>
      <c r="AH577" s="614"/>
    </row>
    <row r="578">
      <c r="A578" s="614"/>
      <c r="B578" s="614"/>
      <c r="C578" s="614"/>
      <c r="D578" s="614"/>
      <c r="E578" s="614"/>
      <c r="F578" s="614"/>
      <c r="G578" s="614"/>
      <c r="H578" s="614"/>
      <c r="I578" s="614"/>
      <c r="J578" s="614"/>
      <c r="K578" s="614"/>
      <c r="L578" s="614"/>
      <c r="M578" s="614"/>
      <c r="N578" s="614"/>
      <c r="O578" s="614"/>
      <c r="P578" s="614"/>
      <c r="Q578" s="614"/>
      <c r="R578" s="614"/>
      <c r="S578" s="614"/>
      <c r="T578" s="614"/>
      <c r="U578" s="614"/>
      <c r="V578" s="614"/>
      <c r="W578" s="614"/>
      <c r="X578" s="614"/>
      <c r="Y578" s="614"/>
      <c r="Z578" s="614"/>
      <c r="AA578" s="614"/>
      <c r="AB578" s="614"/>
      <c r="AC578" s="614"/>
      <c r="AD578" s="614"/>
      <c r="AE578" s="614"/>
      <c r="AF578" s="614"/>
      <c r="AG578" s="614"/>
      <c r="AH578" s="614"/>
    </row>
    <row r="579">
      <c r="A579" s="614"/>
      <c r="B579" s="614"/>
      <c r="C579" s="614"/>
      <c r="D579" s="614"/>
      <c r="E579" s="614"/>
      <c r="F579" s="614"/>
      <c r="G579" s="614"/>
      <c r="H579" s="614"/>
      <c r="I579" s="614"/>
      <c r="J579" s="614"/>
      <c r="K579" s="614"/>
      <c r="L579" s="614"/>
      <c r="M579" s="614"/>
      <c r="N579" s="614"/>
      <c r="O579" s="614"/>
      <c r="P579" s="614"/>
      <c r="Q579" s="614"/>
      <c r="R579" s="614"/>
      <c r="S579" s="614"/>
      <c r="T579" s="614"/>
      <c r="U579" s="614"/>
      <c r="V579" s="614"/>
      <c r="W579" s="614"/>
      <c r="X579" s="614"/>
      <c r="Y579" s="614"/>
      <c r="Z579" s="614"/>
      <c r="AA579" s="614"/>
      <c r="AB579" s="614"/>
      <c r="AC579" s="614"/>
      <c r="AD579" s="614"/>
      <c r="AE579" s="614"/>
      <c r="AF579" s="614"/>
      <c r="AG579" s="614"/>
      <c r="AH579" s="614"/>
    </row>
    <row r="580">
      <c r="A580" s="614"/>
      <c r="B580" s="614"/>
      <c r="C580" s="614"/>
      <c r="D580" s="614"/>
      <c r="E580" s="614"/>
      <c r="F580" s="614"/>
      <c r="G580" s="614"/>
      <c r="H580" s="614"/>
      <c r="I580" s="614"/>
      <c r="J580" s="614"/>
      <c r="K580" s="614"/>
      <c r="L580" s="614"/>
      <c r="M580" s="614"/>
      <c r="N580" s="614"/>
      <c r="O580" s="614"/>
      <c r="P580" s="614"/>
      <c r="Q580" s="614"/>
      <c r="R580" s="614"/>
      <c r="S580" s="614"/>
      <c r="T580" s="614"/>
      <c r="U580" s="614"/>
      <c r="V580" s="614"/>
      <c r="W580" s="614"/>
      <c r="X580" s="614"/>
      <c r="Y580" s="614"/>
      <c r="Z580" s="614"/>
      <c r="AA580" s="614"/>
      <c r="AB580" s="614"/>
      <c r="AC580" s="614"/>
      <c r="AD580" s="614"/>
      <c r="AE580" s="614"/>
      <c r="AF580" s="614"/>
      <c r="AG580" s="614"/>
      <c r="AH580" s="614"/>
    </row>
    <row r="581">
      <c r="A581" s="614"/>
      <c r="B581" s="614"/>
      <c r="C581" s="614"/>
      <c r="D581" s="614"/>
      <c r="E581" s="614"/>
      <c r="F581" s="614"/>
      <c r="G581" s="614"/>
      <c r="H581" s="614"/>
      <c r="I581" s="614"/>
      <c r="J581" s="614"/>
      <c r="K581" s="614"/>
      <c r="L581" s="614"/>
      <c r="M581" s="614"/>
      <c r="N581" s="614"/>
      <c r="O581" s="614"/>
      <c r="P581" s="614"/>
      <c r="Q581" s="614"/>
      <c r="R581" s="614"/>
      <c r="S581" s="614"/>
      <c r="T581" s="614"/>
      <c r="U581" s="614"/>
      <c r="V581" s="614"/>
      <c r="W581" s="614"/>
      <c r="X581" s="614"/>
      <c r="Y581" s="614"/>
      <c r="Z581" s="614"/>
      <c r="AA581" s="614"/>
      <c r="AB581" s="614"/>
      <c r="AC581" s="614"/>
      <c r="AD581" s="614"/>
      <c r="AE581" s="614"/>
      <c r="AF581" s="614"/>
      <c r="AG581" s="614"/>
      <c r="AH581" s="614"/>
    </row>
    <row r="582">
      <c r="A582" s="614"/>
      <c r="B582" s="614"/>
      <c r="C582" s="614"/>
      <c r="D582" s="614"/>
      <c r="E582" s="614"/>
      <c r="F582" s="614"/>
      <c r="G582" s="614"/>
      <c r="H582" s="614"/>
      <c r="I582" s="614"/>
      <c r="J582" s="614"/>
      <c r="K582" s="614"/>
      <c r="L582" s="614"/>
      <c r="M582" s="614"/>
      <c r="N582" s="614"/>
      <c r="O582" s="614"/>
      <c r="P582" s="614"/>
      <c r="Q582" s="614"/>
      <c r="R582" s="614"/>
      <c r="S582" s="614"/>
      <c r="T582" s="614"/>
      <c r="U582" s="614"/>
      <c r="V582" s="614"/>
      <c r="W582" s="614"/>
      <c r="X582" s="614"/>
      <c r="Y582" s="614"/>
      <c r="Z582" s="614"/>
      <c r="AA582" s="614"/>
      <c r="AB582" s="614"/>
      <c r="AC582" s="614"/>
      <c r="AD582" s="614"/>
      <c r="AE582" s="614"/>
      <c r="AF582" s="614"/>
      <c r="AG582" s="614"/>
      <c r="AH582" s="614"/>
    </row>
    <row r="583">
      <c r="A583" s="614"/>
      <c r="B583" s="614"/>
      <c r="C583" s="614"/>
      <c r="D583" s="614"/>
      <c r="E583" s="614"/>
      <c r="F583" s="614"/>
      <c r="G583" s="614"/>
      <c r="H583" s="614"/>
      <c r="I583" s="614"/>
      <c r="J583" s="614"/>
      <c r="K583" s="614"/>
      <c r="L583" s="614"/>
      <c r="M583" s="614"/>
      <c r="N583" s="614"/>
      <c r="O583" s="614"/>
      <c r="P583" s="614"/>
      <c r="Q583" s="614"/>
      <c r="R583" s="614"/>
      <c r="S583" s="614"/>
      <c r="T583" s="614"/>
      <c r="U583" s="614"/>
      <c r="V583" s="614"/>
      <c r="W583" s="614"/>
      <c r="X583" s="614"/>
      <c r="Y583" s="614"/>
      <c r="Z583" s="614"/>
      <c r="AA583" s="614"/>
      <c r="AB583" s="614"/>
      <c r="AC583" s="614"/>
      <c r="AD583" s="614"/>
      <c r="AE583" s="614"/>
      <c r="AF583" s="614"/>
      <c r="AG583" s="614"/>
      <c r="AH583" s="614"/>
    </row>
    <row r="584">
      <c r="A584" s="614"/>
      <c r="B584" s="614"/>
      <c r="C584" s="614"/>
      <c r="D584" s="614"/>
      <c r="E584" s="614"/>
      <c r="F584" s="614"/>
      <c r="G584" s="614"/>
      <c r="H584" s="614"/>
      <c r="I584" s="614"/>
      <c r="J584" s="614"/>
      <c r="K584" s="614"/>
      <c r="L584" s="614"/>
      <c r="M584" s="614"/>
      <c r="N584" s="614"/>
      <c r="O584" s="614"/>
      <c r="P584" s="614"/>
      <c r="Q584" s="614"/>
      <c r="R584" s="614"/>
      <c r="S584" s="614"/>
      <c r="T584" s="614"/>
      <c r="U584" s="614"/>
      <c r="V584" s="614"/>
      <c r="W584" s="614"/>
      <c r="X584" s="614"/>
      <c r="Y584" s="614"/>
      <c r="Z584" s="614"/>
      <c r="AA584" s="614"/>
      <c r="AB584" s="614"/>
      <c r="AC584" s="614"/>
      <c r="AD584" s="614"/>
      <c r="AE584" s="614"/>
      <c r="AF584" s="614"/>
      <c r="AG584" s="614"/>
      <c r="AH584" s="614"/>
    </row>
    <row r="585">
      <c r="A585" s="614"/>
      <c r="B585" s="614"/>
      <c r="C585" s="614"/>
      <c r="D585" s="614"/>
      <c r="E585" s="614"/>
      <c r="F585" s="614"/>
      <c r="G585" s="614"/>
      <c r="H585" s="614"/>
      <c r="I585" s="614"/>
      <c r="J585" s="614"/>
      <c r="K585" s="614"/>
      <c r="L585" s="614"/>
      <c r="M585" s="614"/>
      <c r="N585" s="614"/>
      <c r="O585" s="614"/>
      <c r="P585" s="614"/>
      <c r="Q585" s="614"/>
      <c r="R585" s="614"/>
      <c r="S585" s="614"/>
      <c r="T585" s="614"/>
      <c r="U585" s="614"/>
      <c r="V585" s="614"/>
      <c r="W585" s="614"/>
      <c r="X585" s="614"/>
      <c r="Y585" s="614"/>
      <c r="Z585" s="614"/>
      <c r="AA585" s="614"/>
      <c r="AB585" s="614"/>
      <c r="AC585" s="614"/>
      <c r="AD585" s="614"/>
      <c r="AE585" s="614"/>
      <c r="AF585" s="614"/>
      <c r="AG585" s="614"/>
      <c r="AH585" s="614"/>
    </row>
    <row r="586">
      <c r="A586" s="614"/>
      <c r="B586" s="614"/>
      <c r="C586" s="614"/>
      <c r="D586" s="614"/>
      <c r="E586" s="614"/>
      <c r="F586" s="614"/>
      <c r="G586" s="614"/>
      <c r="H586" s="614"/>
      <c r="I586" s="614"/>
      <c r="J586" s="614"/>
      <c r="K586" s="614"/>
      <c r="L586" s="614"/>
      <c r="M586" s="614"/>
      <c r="N586" s="614"/>
      <c r="O586" s="614"/>
      <c r="P586" s="614"/>
      <c r="Q586" s="614"/>
      <c r="R586" s="614"/>
      <c r="S586" s="614"/>
      <c r="T586" s="614"/>
      <c r="U586" s="614"/>
      <c r="V586" s="614"/>
      <c r="W586" s="614"/>
      <c r="X586" s="614"/>
      <c r="Y586" s="614"/>
      <c r="Z586" s="614"/>
      <c r="AA586" s="614"/>
      <c r="AB586" s="614"/>
      <c r="AC586" s="614"/>
      <c r="AD586" s="614"/>
      <c r="AE586" s="614"/>
      <c r="AF586" s="614"/>
      <c r="AG586" s="614"/>
      <c r="AH586" s="614"/>
    </row>
    <row r="587">
      <c r="A587" s="614"/>
      <c r="B587" s="614"/>
      <c r="C587" s="614"/>
      <c r="D587" s="614"/>
      <c r="E587" s="614"/>
      <c r="F587" s="614"/>
      <c r="G587" s="614"/>
      <c r="H587" s="614"/>
      <c r="I587" s="614"/>
      <c r="J587" s="614"/>
      <c r="K587" s="614"/>
      <c r="L587" s="614"/>
      <c r="M587" s="614"/>
      <c r="N587" s="614"/>
      <c r="O587" s="614"/>
      <c r="P587" s="614"/>
      <c r="Q587" s="614"/>
      <c r="R587" s="614"/>
      <c r="S587" s="614"/>
      <c r="T587" s="614"/>
      <c r="U587" s="614"/>
      <c r="V587" s="614"/>
      <c r="W587" s="614"/>
      <c r="X587" s="614"/>
      <c r="Y587" s="614"/>
      <c r="Z587" s="614"/>
      <c r="AA587" s="614"/>
      <c r="AB587" s="614"/>
      <c r="AC587" s="614"/>
      <c r="AD587" s="614"/>
      <c r="AE587" s="614"/>
      <c r="AF587" s="614"/>
      <c r="AG587" s="614"/>
      <c r="AH587" s="614"/>
    </row>
    <row r="588">
      <c r="A588" s="614"/>
      <c r="B588" s="614"/>
      <c r="C588" s="614"/>
      <c r="D588" s="614"/>
      <c r="E588" s="614"/>
      <c r="F588" s="614"/>
      <c r="G588" s="614"/>
      <c r="H588" s="614"/>
      <c r="I588" s="614"/>
      <c r="J588" s="614"/>
      <c r="K588" s="614"/>
      <c r="L588" s="614"/>
      <c r="M588" s="614"/>
      <c r="N588" s="614"/>
      <c r="O588" s="614"/>
      <c r="P588" s="614"/>
      <c r="Q588" s="614"/>
      <c r="R588" s="614"/>
      <c r="S588" s="614"/>
      <c r="T588" s="614"/>
      <c r="U588" s="614"/>
      <c r="V588" s="614"/>
      <c r="W588" s="614"/>
      <c r="X588" s="614"/>
      <c r="Y588" s="614"/>
      <c r="Z588" s="614"/>
      <c r="AA588" s="614"/>
      <c r="AB588" s="614"/>
      <c r="AC588" s="614"/>
      <c r="AD588" s="614"/>
      <c r="AE588" s="614"/>
      <c r="AF588" s="614"/>
      <c r="AG588" s="614"/>
      <c r="AH588" s="614"/>
    </row>
    <row r="589">
      <c r="A589" s="614"/>
      <c r="B589" s="614"/>
      <c r="C589" s="614"/>
      <c r="D589" s="614"/>
      <c r="E589" s="614"/>
      <c r="F589" s="614"/>
      <c r="G589" s="614"/>
      <c r="H589" s="614"/>
      <c r="I589" s="614"/>
      <c r="J589" s="614"/>
      <c r="K589" s="614"/>
      <c r="L589" s="614"/>
      <c r="M589" s="614"/>
      <c r="N589" s="614"/>
      <c r="O589" s="614"/>
      <c r="P589" s="614"/>
      <c r="Q589" s="614"/>
      <c r="R589" s="614"/>
      <c r="S589" s="614"/>
      <c r="T589" s="614"/>
      <c r="U589" s="614"/>
      <c r="V589" s="614"/>
      <c r="W589" s="614"/>
      <c r="X589" s="614"/>
      <c r="Y589" s="614"/>
      <c r="Z589" s="614"/>
      <c r="AA589" s="614"/>
      <c r="AB589" s="614"/>
      <c r="AC589" s="614"/>
      <c r="AD589" s="614"/>
      <c r="AE589" s="614"/>
      <c r="AF589" s="614"/>
      <c r="AG589" s="614"/>
      <c r="AH589" s="614"/>
    </row>
    <row r="590">
      <c r="A590" s="614"/>
      <c r="B590" s="614"/>
      <c r="C590" s="614"/>
      <c r="D590" s="614"/>
      <c r="E590" s="614"/>
      <c r="F590" s="614"/>
      <c r="G590" s="614"/>
      <c r="H590" s="614"/>
      <c r="I590" s="614"/>
      <c r="J590" s="614"/>
      <c r="K590" s="614"/>
      <c r="L590" s="614"/>
      <c r="M590" s="614"/>
      <c r="N590" s="614"/>
      <c r="O590" s="614"/>
      <c r="P590" s="614"/>
      <c r="Q590" s="614"/>
      <c r="R590" s="614"/>
      <c r="S590" s="614"/>
      <c r="T590" s="614"/>
      <c r="U590" s="614"/>
      <c r="V590" s="614"/>
      <c r="W590" s="614"/>
      <c r="X590" s="614"/>
      <c r="Y590" s="614"/>
      <c r="Z590" s="614"/>
      <c r="AA590" s="614"/>
      <c r="AB590" s="614"/>
      <c r="AC590" s="614"/>
      <c r="AD590" s="614"/>
      <c r="AE590" s="614"/>
      <c r="AF590" s="614"/>
      <c r="AG590" s="614"/>
      <c r="AH590" s="614"/>
    </row>
    <row r="591">
      <c r="A591" s="614"/>
      <c r="B591" s="614"/>
      <c r="C591" s="614"/>
      <c r="D591" s="614"/>
      <c r="E591" s="614"/>
      <c r="F591" s="614"/>
      <c r="G591" s="614"/>
      <c r="H591" s="614"/>
      <c r="I591" s="614"/>
      <c r="J591" s="614"/>
      <c r="K591" s="614"/>
      <c r="L591" s="614"/>
      <c r="M591" s="614"/>
      <c r="N591" s="614"/>
      <c r="O591" s="614"/>
      <c r="P591" s="614"/>
      <c r="Q591" s="614"/>
      <c r="R591" s="614"/>
      <c r="S591" s="614"/>
      <c r="T591" s="614"/>
      <c r="U591" s="614"/>
      <c r="V591" s="614"/>
      <c r="W591" s="614"/>
      <c r="X591" s="614"/>
      <c r="Y591" s="614"/>
      <c r="Z591" s="614"/>
      <c r="AA591" s="614"/>
      <c r="AB591" s="614"/>
      <c r="AC591" s="614"/>
      <c r="AD591" s="614"/>
      <c r="AE591" s="614"/>
      <c r="AF591" s="614"/>
      <c r="AG591" s="614"/>
      <c r="AH591" s="614"/>
    </row>
    <row r="592">
      <c r="A592" s="614"/>
      <c r="B592" s="614"/>
      <c r="C592" s="614"/>
      <c r="D592" s="614"/>
      <c r="E592" s="614"/>
      <c r="F592" s="614"/>
      <c r="G592" s="614"/>
      <c r="H592" s="614"/>
      <c r="I592" s="614"/>
      <c r="J592" s="614"/>
      <c r="K592" s="614"/>
      <c r="L592" s="614"/>
      <c r="M592" s="614"/>
      <c r="N592" s="614"/>
      <c r="O592" s="614"/>
      <c r="P592" s="614"/>
      <c r="Q592" s="614"/>
      <c r="R592" s="614"/>
      <c r="S592" s="614"/>
      <c r="T592" s="614"/>
      <c r="U592" s="614"/>
      <c r="V592" s="614"/>
      <c r="W592" s="614"/>
      <c r="X592" s="614"/>
      <c r="Y592" s="614"/>
      <c r="Z592" s="614"/>
      <c r="AA592" s="614"/>
      <c r="AB592" s="614"/>
      <c r="AC592" s="614"/>
      <c r="AD592" s="614"/>
      <c r="AE592" s="614"/>
      <c r="AF592" s="614"/>
      <c r="AG592" s="614"/>
      <c r="AH592" s="614"/>
    </row>
    <row r="593">
      <c r="A593" s="614"/>
      <c r="B593" s="614"/>
      <c r="C593" s="614"/>
      <c r="D593" s="614"/>
      <c r="E593" s="614"/>
      <c r="F593" s="614"/>
      <c r="G593" s="614"/>
      <c r="H593" s="614"/>
      <c r="I593" s="614"/>
      <c r="J593" s="614"/>
      <c r="K593" s="614"/>
      <c r="L593" s="614"/>
      <c r="M593" s="614"/>
      <c r="N593" s="614"/>
      <c r="O593" s="614"/>
      <c r="P593" s="614"/>
      <c r="Q593" s="614"/>
      <c r="R593" s="614"/>
      <c r="S593" s="614"/>
      <c r="T593" s="614"/>
      <c r="U593" s="614"/>
      <c r="V593" s="614"/>
      <c r="W593" s="614"/>
      <c r="X593" s="614"/>
      <c r="Y593" s="614"/>
      <c r="Z593" s="614"/>
      <c r="AA593" s="614"/>
      <c r="AB593" s="614"/>
      <c r="AC593" s="614"/>
      <c r="AD593" s="614"/>
      <c r="AE593" s="614"/>
      <c r="AF593" s="614"/>
      <c r="AG593" s="614"/>
      <c r="AH593" s="614"/>
    </row>
    <row r="594">
      <c r="A594" s="614"/>
      <c r="B594" s="614"/>
      <c r="C594" s="614"/>
      <c r="D594" s="614"/>
      <c r="E594" s="614"/>
      <c r="F594" s="614"/>
      <c r="G594" s="614"/>
      <c r="H594" s="614"/>
      <c r="I594" s="614"/>
      <c r="J594" s="614"/>
      <c r="K594" s="614"/>
      <c r="L594" s="614"/>
      <c r="M594" s="614"/>
      <c r="N594" s="614"/>
      <c r="O594" s="614"/>
      <c r="P594" s="614"/>
      <c r="Q594" s="614"/>
      <c r="R594" s="614"/>
      <c r="S594" s="614"/>
      <c r="T594" s="614"/>
      <c r="U594" s="614"/>
      <c r="V594" s="614"/>
      <c r="W594" s="614"/>
      <c r="X594" s="614"/>
      <c r="Y594" s="614"/>
      <c r="Z594" s="614"/>
      <c r="AA594" s="614"/>
      <c r="AB594" s="614"/>
      <c r="AC594" s="614"/>
      <c r="AD594" s="614"/>
      <c r="AE594" s="614"/>
      <c r="AF594" s="614"/>
      <c r="AG594" s="614"/>
      <c r="AH594" s="614"/>
    </row>
    <row r="595">
      <c r="A595" s="614"/>
      <c r="B595" s="614"/>
      <c r="C595" s="614"/>
      <c r="D595" s="614"/>
      <c r="E595" s="614"/>
      <c r="F595" s="614"/>
      <c r="G595" s="614"/>
      <c r="H595" s="614"/>
      <c r="I595" s="614"/>
      <c r="J595" s="614"/>
      <c r="K595" s="614"/>
      <c r="L595" s="614"/>
      <c r="M595" s="614"/>
      <c r="N595" s="614"/>
      <c r="O595" s="614"/>
      <c r="P595" s="614"/>
      <c r="Q595" s="614"/>
      <c r="R595" s="614"/>
      <c r="S595" s="614"/>
      <c r="T595" s="614"/>
      <c r="U595" s="614"/>
      <c r="V595" s="614"/>
      <c r="W595" s="614"/>
      <c r="X595" s="614"/>
      <c r="Y595" s="614"/>
      <c r="Z595" s="614"/>
      <c r="AA595" s="614"/>
      <c r="AB595" s="614"/>
      <c r="AC595" s="614"/>
      <c r="AD595" s="614"/>
      <c r="AE595" s="614"/>
      <c r="AF595" s="614"/>
      <c r="AG595" s="614"/>
      <c r="AH595" s="614"/>
    </row>
    <row r="596">
      <c r="A596" s="614"/>
      <c r="B596" s="614"/>
      <c r="C596" s="614"/>
      <c r="D596" s="614"/>
      <c r="E596" s="614"/>
      <c r="F596" s="614"/>
      <c r="G596" s="614"/>
      <c r="H596" s="614"/>
      <c r="I596" s="614"/>
      <c r="J596" s="614"/>
      <c r="K596" s="614"/>
      <c r="L596" s="614"/>
      <c r="M596" s="614"/>
      <c r="N596" s="614"/>
      <c r="O596" s="614"/>
      <c r="P596" s="614"/>
      <c r="Q596" s="614"/>
      <c r="R596" s="614"/>
      <c r="S596" s="614"/>
      <c r="T596" s="614"/>
      <c r="U596" s="614"/>
      <c r="V596" s="614"/>
      <c r="W596" s="614"/>
      <c r="X596" s="614"/>
      <c r="Y596" s="614"/>
      <c r="Z596" s="614"/>
      <c r="AA596" s="614"/>
      <c r="AB596" s="614"/>
      <c r="AC596" s="614"/>
      <c r="AD596" s="614"/>
      <c r="AE596" s="614"/>
      <c r="AF596" s="614"/>
      <c r="AG596" s="614"/>
      <c r="AH596" s="614"/>
    </row>
    <row r="597">
      <c r="A597" s="614"/>
      <c r="B597" s="614"/>
      <c r="C597" s="614"/>
      <c r="D597" s="614"/>
      <c r="E597" s="614"/>
      <c r="F597" s="614"/>
      <c r="G597" s="614"/>
      <c r="H597" s="614"/>
      <c r="I597" s="614"/>
      <c r="J597" s="614"/>
      <c r="K597" s="614"/>
      <c r="L597" s="614"/>
      <c r="M597" s="614"/>
      <c r="N597" s="614"/>
      <c r="O597" s="614"/>
      <c r="P597" s="614"/>
      <c r="Q597" s="614"/>
      <c r="R597" s="614"/>
      <c r="S597" s="614"/>
      <c r="T597" s="614"/>
      <c r="U597" s="614"/>
      <c r="V597" s="614"/>
      <c r="W597" s="614"/>
      <c r="X597" s="614"/>
      <c r="Y597" s="614"/>
      <c r="Z597" s="614"/>
      <c r="AA597" s="614"/>
      <c r="AB597" s="614"/>
      <c r="AC597" s="614"/>
      <c r="AD597" s="614"/>
      <c r="AE597" s="614"/>
      <c r="AF597" s="614"/>
      <c r="AG597" s="614"/>
      <c r="AH597" s="614"/>
    </row>
    <row r="598">
      <c r="A598" s="614"/>
      <c r="B598" s="614"/>
      <c r="C598" s="614"/>
      <c r="D598" s="614"/>
      <c r="E598" s="614"/>
      <c r="F598" s="614"/>
      <c r="G598" s="614"/>
      <c r="H598" s="614"/>
      <c r="I598" s="614"/>
      <c r="J598" s="614"/>
      <c r="K598" s="614"/>
      <c r="L598" s="614"/>
      <c r="M598" s="614"/>
      <c r="N598" s="614"/>
      <c r="O598" s="614"/>
      <c r="P598" s="614"/>
      <c r="Q598" s="614"/>
      <c r="R598" s="614"/>
      <c r="S598" s="614"/>
      <c r="T598" s="614"/>
      <c r="U598" s="614"/>
      <c r="V598" s="614"/>
      <c r="W598" s="614"/>
      <c r="X598" s="614"/>
      <c r="Y598" s="614"/>
      <c r="Z598" s="614"/>
      <c r="AA598" s="614"/>
      <c r="AB598" s="614"/>
      <c r="AC598" s="614"/>
      <c r="AD598" s="614"/>
      <c r="AE598" s="614"/>
      <c r="AF598" s="614"/>
      <c r="AG598" s="614"/>
      <c r="AH598" s="614"/>
    </row>
    <row r="599">
      <c r="A599" s="614"/>
      <c r="B599" s="614"/>
      <c r="C599" s="614"/>
      <c r="D599" s="614"/>
      <c r="E599" s="614"/>
      <c r="F599" s="614"/>
      <c r="G599" s="614"/>
      <c r="H599" s="614"/>
      <c r="I599" s="614"/>
      <c r="J599" s="614"/>
      <c r="K599" s="614"/>
      <c r="L599" s="614"/>
      <c r="M599" s="614"/>
      <c r="N599" s="614"/>
      <c r="O599" s="614"/>
      <c r="P599" s="614"/>
      <c r="Q599" s="614"/>
      <c r="R599" s="614"/>
      <c r="S599" s="614"/>
      <c r="T599" s="614"/>
      <c r="U599" s="614"/>
      <c r="V599" s="614"/>
      <c r="W599" s="614"/>
      <c r="X599" s="614"/>
      <c r="Y599" s="614"/>
      <c r="Z599" s="614"/>
      <c r="AA599" s="614"/>
      <c r="AB599" s="614"/>
      <c r="AC599" s="614"/>
      <c r="AD599" s="614"/>
      <c r="AE599" s="614"/>
      <c r="AF599" s="614"/>
      <c r="AG599" s="614"/>
      <c r="AH599" s="614"/>
    </row>
    <row r="600">
      <c r="A600" s="614"/>
      <c r="B600" s="614"/>
      <c r="C600" s="614"/>
      <c r="D600" s="614"/>
      <c r="E600" s="614"/>
      <c r="F600" s="614"/>
      <c r="G600" s="614"/>
      <c r="H600" s="614"/>
      <c r="I600" s="614"/>
      <c r="J600" s="614"/>
      <c r="K600" s="614"/>
      <c r="L600" s="614"/>
      <c r="M600" s="614"/>
      <c r="N600" s="614"/>
      <c r="O600" s="614"/>
      <c r="P600" s="614"/>
      <c r="Q600" s="614"/>
      <c r="R600" s="614"/>
      <c r="S600" s="614"/>
      <c r="T600" s="614"/>
      <c r="U600" s="614"/>
      <c r="V600" s="614"/>
      <c r="W600" s="614"/>
      <c r="X600" s="614"/>
      <c r="Y600" s="614"/>
      <c r="Z600" s="614"/>
      <c r="AA600" s="614"/>
      <c r="AB600" s="614"/>
      <c r="AC600" s="614"/>
      <c r="AD600" s="614"/>
      <c r="AE600" s="614"/>
      <c r="AF600" s="614"/>
      <c r="AG600" s="614"/>
      <c r="AH600" s="614"/>
    </row>
    <row r="601">
      <c r="A601" s="614"/>
      <c r="B601" s="614"/>
      <c r="C601" s="614"/>
      <c r="D601" s="614"/>
      <c r="E601" s="614"/>
      <c r="F601" s="614"/>
      <c r="G601" s="614"/>
      <c r="H601" s="614"/>
      <c r="I601" s="614"/>
      <c r="J601" s="614"/>
      <c r="K601" s="614"/>
      <c r="L601" s="614"/>
      <c r="M601" s="614"/>
      <c r="N601" s="614"/>
      <c r="O601" s="614"/>
      <c r="P601" s="614"/>
      <c r="Q601" s="614"/>
      <c r="R601" s="614"/>
      <c r="S601" s="614"/>
      <c r="T601" s="614"/>
      <c r="U601" s="614"/>
      <c r="V601" s="614"/>
      <c r="W601" s="614"/>
      <c r="X601" s="614"/>
      <c r="Y601" s="614"/>
      <c r="Z601" s="614"/>
      <c r="AA601" s="614"/>
      <c r="AB601" s="614"/>
      <c r="AC601" s="614"/>
      <c r="AD601" s="614"/>
      <c r="AE601" s="614"/>
      <c r="AF601" s="614"/>
      <c r="AG601" s="614"/>
      <c r="AH601" s="614"/>
    </row>
    <row r="602">
      <c r="A602" s="614"/>
      <c r="B602" s="614"/>
      <c r="C602" s="614"/>
      <c r="D602" s="614"/>
      <c r="E602" s="614"/>
      <c r="F602" s="614"/>
      <c r="G602" s="614"/>
      <c r="H602" s="614"/>
      <c r="I602" s="614"/>
      <c r="J602" s="614"/>
      <c r="K602" s="614"/>
      <c r="L602" s="614"/>
      <c r="M602" s="614"/>
      <c r="N602" s="614"/>
      <c r="O602" s="614"/>
      <c r="P602" s="614"/>
      <c r="Q602" s="614"/>
      <c r="R602" s="614"/>
      <c r="S602" s="614"/>
      <c r="T602" s="614"/>
      <c r="U602" s="614"/>
      <c r="V602" s="614"/>
      <c r="W602" s="614"/>
      <c r="X602" s="614"/>
      <c r="Y602" s="614"/>
      <c r="Z602" s="614"/>
      <c r="AA602" s="614"/>
      <c r="AB602" s="614"/>
      <c r="AC602" s="614"/>
      <c r="AD602" s="614"/>
      <c r="AE602" s="614"/>
      <c r="AF602" s="614"/>
      <c r="AG602" s="614"/>
      <c r="AH602" s="614"/>
    </row>
    <row r="603">
      <c r="A603" s="614"/>
      <c r="B603" s="614"/>
      <c r="C603" s="614"/>
      <c r="D603" s="614"/>
      <c r="E603" s="614"/>
      <c r="F603" s="614"/>
      <c r="G603" s="614"/>
      <c r="H603" s="614"/>
      <c r="I603" s="614"/>
      <c r="J603" s="614"/>
      <c r="K603" s="614"/>
      <c r="L603" s="614"/>
      <c r="M603" s="614"/>
      <c r="N603" s="614"/>
      <c r="O603" s="614"/>
      <c r="P603" s="614"/>
      <c r="Q603" s="614"/>
      <c r="R603" s="614"/>
      <c r="S603" s="614"/>
      <c r="T603" s="614"/>
      <c r="U603" s="614"/>
      <c r="V603" s="614"/>
      <c r="W603" s="614"/>
      <c r="X603" s="614"/>
      <c r="Y603" s="614"/>
      <c r="Z603" s="614"/>
      <c r="AA603" s="614"/>
      <c r="AB603" s="614"/>
      <c r="AC603" s="614"/>
      <c r="AD603" s="614"/>
      <c r="AE603" s="614"/>
      <c r="AF603" s="614"/>
      <c r="AG603" s="614"/>
      <c r="AH603" s="614"/>
    </row>
    <row r="604">
      <c r="A604" s="614"/>
      <c r="B604" s="614"/>
      <c r="C604" s="614"/>
      <c r="D604" s="614"/>
      <c r="E604" s="614"/>
      <c r="F604" s="614"/>
      <c r="G604" s="614"/>
      <c r="H604" s="614"/>
      <c r="I604" s="614"/>
      <c r="J604" s="614"/>
      <c r="K604" s="614"/>
      <c r="L604" s="614"/>
      <c r="M604" s="614"/>
      <c r="N604" s="614"/>
      <c r="O604" s="614"/>
      <c r="P604" s="614"/>
      <c r="Q604" s="614"/>
      <c r="R604" s="614"/>
      <c r="S604" s="614"/>
      <c r="T604" s="614"/>
      <c r="U604" s="614"/>
      <c r="V604" s="614"/>
      <c r="W604" s="614"/>
      <c r="X604" s="614"/>
      <c r="Y604" s="614"/>
      <c r="Z604" s="614"/>
      <c r="AA604" s="614"/>
      <c r="AB604" s="614"/>
      <c r="AC604" s="614"/>
      <c r="AD604" s="614"/>
      <c r="AE604" s="614"/>
      <c r="AF604" s="614"/>
      <c r="AG604" s="614"/>
      <c r="AH604" s="614"/>
    </row>
    <row r="605">
      <c r="A605" s="614"/>
      <c r="B605" s="614"/>
      <c r="C605" s="614"/>
      <c r="D605" s="614"/>
      <c r="E605" s="614"/>
      <c r="F605" s="614"/>
      <c r="G605" s="614"/>
      <c r="H605" s="614"/>
      <c r="I605" s="614"/>
      <c r="J605" s="614"/>
      <c r="K605" s="614"/>
      <c r="L605" s="614"/>
      <c r="M605" s="614"/>
      <c r="N605" s="614"/>
      <c r="O605" s="614"/>
      <c r="P605" s="614"/>
      <c r="Q605" s="614"/>
      <c r="R605" s="614"/>
      <c r="S605" s="614"/>
      <c r="T605" s="614"/>
      <c r="U605" s="614"/>
      <c r="V605" s="614"/>
      <c r="W605" s="614"/>
      <c r="X605" s="614"/>
      <c r="Y605" s="614"/>
      <c r="Z605" s="614"/>
      <c r="AA605" s="614"/>
      <c r="AB605" s="614"/>
      <c r="AC605" s="614"/>
      <c r="AD605" s="614"/>
      <c r="AE605" s="614"/>
      <c r="AF605" s="614"/>
      <c r="AG605" s="614"/>
      <c r="AH605" s="614"/>
    </row>
    <row r="606">
      <c r="A606" s="614"/>
      <c r="B606" s="614"/>
      <c r="C606" s="614"/>
      <c r="D606" s="614"/>
      <c r="E606" s="614"/>
      <c r="F606" s="614"/>
      <c r="G606" s="614"/>
      <c r="H606" s="614"/>
      <c r="I606" s="614"/>
      <c r="J606" s="614"/>
      <c r="K606" s="614"/>
      <c r="L606" s="614"/>
      <c r="M606" s="614"/>
      <c r="N606" s="614"/>
      <c r="O606" s="614"/>
      <c r="P606" s="614"/>
      <c r="Q606" s="614"/>
      <c r="R606" s="614"/>
      <c r="S606" s="614"/>
      <c r="T606" s="614"/>
      <c r="U606" s="614"/>
      <c r="V606" s="614"/>
      <c r="W606" s="614"/>
      <c r="X606" s="614"/>
      <c r="Y606" s="614"/>
      <c r="Z606" s="614"/>
      <c r="AA606" s="614"/>
      <c r="AB606" s="614"/>
      <c r="AC606" s="614"/>
      <c r="AD606" s="614"/>
      <c r="AE606" s="614"/>
      <c r="AF606" s="614"/>
      <c r="AG606" s="614"/>
      <c r="AH606" s="614"/>
    </row>
    <row r="607">
      <c r="A607" s="614"/>
      <c r="B607" s="614"/>
      <c r="C607" s="614"/>
      <c r="D607" s="614"/>
      <c r="E607" s="614"/>
      <c r="F607" s="614"/>
      <c r="G607" s="614"/>
      <c r="H607" s="614"/>
      <c r="I607" s="614"/>
      <c r="J607" s="614"/>
      <c r="K607" s="614"/>
      <c r="L607" s="614"/>
      <c r="M607" s="614"/>
      <c r="N607" s="614"/>
      <c r="O607" s="614"/>
      <c r="P607" s="614"/>
      <c r="Q607" s="614"/>
      <c r="R607" s="614"/>
      <c r="S607" s="614"/>
      <c r="T607" s="614"/>
      <c r="U607" s="614"/>
      <c r="V607" s="614"/>
      <c r="W607" s="614"/>
      <c r="X607" s="614"/>
      <c r="Y607" s="614"/>
      <c r="Z607" s="614"/>
      <c r="AA607" s="614"/>
      <c r="AB607" s="614"/>
      <c r="AC607" s="614"/>
      <c r="AD607" s="614"/>
      <c r="AE607" s="614"/>
      <c r="AF607" s="614"/>
      <c r="AG607" s="614"/>
      <c r="AH607" s="614"/>
    </row>
    <row r="608">
      <c r="A608" s="614"/>
      <c r="B608" s="614"/>
      <c r="C608" s="614"/>
      <c r="D608" s="614"/>
      <c r="E608" s="614"/>
      <c r="F608" s="614"/>
      <c r="G608" s="614"/>
      <c r="H608" s="614"/>
      <c r="I608" s="614"/>
      <c r="J608" s="614"/>
      <c r="K608" s="614"/>
      <c r="L608" s="614"/>
      <c r="M608" s="614"/>
      <c r="N608" s="614"/>
      <c r="O608" s="614"/>
      <c r="P608" s="614"/>
      <c r="Q608" s="614"/>
      <c r="R608" s="614"/>
      <c r="S608" s="614"/>
      <c r="T608" s="614"/>
      <c r="U608" s="614"/>
      <c r="V608" s="614"/>
      <c r="W608" s="614"/>
      <c r="X608" s="614"/>
      <c r="Y608" s="614"/>
      <c r="Z608" s="614"/>
      <c r="AA608" s="614"/>
      <c r="AB608" s="614"/>
      <c r="AC608" s="614"/>
      <c r="AD608" s="614"/>
      <c r="AE608" s="614"/>
      <c r="AF608" s="614"/>
      <c r="AG608" s="614"/>
      <c r="AH608" s="614"/>
    </row>
    <row r="609">
      <c r="A609" s="614"/>
      <c r="B609" s="614"/>
      <c r="C609" s="614"/>
      <c r="D609" s="614"/>
      <c r="E609" s="614"/>
      <c r="F609" s="614"/>
      <c r="G609" s="614"/>
      <c r="H609" s="614"/>
      <c r="I609" s="614"/>
      <c r="J609" s="614"/>
      <c r="K609" s="614"/>
      <c r="L609" s="614"/>
      <c r="M609" s="614"/>
      <c r="N609" s="614"/>
      <c r="O609" s="614"/>
      <c r="P609" s="614"/>
      <c r="Q609" s="614"/>
      <c r="R609" s="614"/>
      <c r="S609" s="614"/>
      <c r="T609" s="614"/>
      <c r="U609" s="614"/>
      <c r="V609" s="614"/>
      <c r="W609" s="614"/>
      <c r="X609" s="614"/>
      <c r="Y609" s="614"/>
      <c r="Z609" s="614"/>
      <c r="AA609" s="614"/>
      <c r="AB609" s="614"/>
      <c r="AC609" s="614"/>
      <c r="AD609" s="614"/>
      <c r="AE609" s="614"/>
      <c r="AF609" s="614"/>
      <c r="AG609" s="614"/>
      <c r="AH609" s="614"/>
    </row>
    <row r="610">
      <c r="A610" s="614"/>
      <c r="B610" s="614"/>
      <c r="C610" s="614"/>
      <c r="D610" s="614"/>
      <c r="E610" s="614"/>
      <c r="F610" s="614"/>
      <c r="G610" s="614"/>
      <c r="H610" s="614"/>
      <c r="I610" s="614"/>
      <c r="J610" s="614"/>
      <c r="K610" s="614"/>
      <c r="L610" s="614"/>
      <c r="M610" s="614"/>
      <c r="N610" s="614"/>
      <c r="O610" s="614"/>
      <c r="P610" s="614"/>
      <c r="Q610" s="614"/>
      <c r="R610" s="614"/>
      <c r="S610" s="614"/>
      <c r="T610" s="614"/>
      <c r="U610" s="614"/>
      <c r="V610" s="614"/>
      <c r="W610" s="614"/>
      <c r="X610" s="614"/>
      <c r="Y610" s="614"/>
      <c r="Z610" s="614"/>
      <c r="AA610" s="614"/>
      <c r="AB610" s="614"/>
      <c r="AC610" s="614"/>
      <c r="AD610" s="614"/>
      <c r="AE610" s="614"/>
      <c r="AF610" s="614"/>
      <c r="AG610" s="614"/>
      <c r="AH610" s="614"/>
    </row>
    <row r="611">
      <c r="A611" s="614"/>
      <c r="B611" s="614"/>
      <c r="C611" s="614"/>
      <c r="D611" s="614"/>
      <c r="E611" s="614"/>
      <c r="F611" s="614"/>
      <c r="G611" s="614"/>
      <c r="H611" s="614"/>
      <c r="I611" s="614"/>
      <c r="J611" s="614"/>
      <c r="K611" s="614"/>
      <c r="L611" s="614"/>
      <c r="M611" s="614"/>
      <c r="N611" s="614"/>
      <c r="O611" s="614"/>
      <c r="P611" s="614"/>
      <c r="Q611" s="614"/>
      <c r="R611" s="614"/>
      <c r="S611" s="614"/>
      <c r="T611" s="614"/>
      <c r="U611" s="614"/>
      <c r="V611" s="614"/>
      <c r="W611" s="614"/>
      <c r="X611" s="614"/>
      <c r="Y611" s="614"/>
      <c r="Z611" s="614"/>
      <c r="AA611" s="614"/>
      <c r="AB611" s="614"/>
      <c r="AC611" s="614"/>
      <c r="AD611" s="614"/>
      <c r="AE611" s="614"/>
      <c r="AF611" s="614"/>
      <c r="AG611" s="614"/>
      <c r="AH611" s="614"/>
    </row>
    <row r="612">
      <c r="A612" s="614"/>
      <c r="B612" s="614"/>
      <c r="C612" s="614"/>
      <c r="D612" s="614"/>
      <c r="E612" s="614"/>
      <c r="F612" s="614"/>
      <c r="G612" s="614"/>
      <c r="H612" s="614"/>
      <c r="I612" s="614"/>
      <c r="J612" s="614"/>
      <c r="K612" s="614"/>
      <c r="L612" s="614"/>
      <c r="M612" s="614"/>
      <c r="N612" s="614"/>
      <c r="O612" s="614"/>
      <c r="P612" s="614"/>
      <c r="Q612" s="614"/>
      <c r="R612" s="614"/>
      <c r="S612" s="614"/>
      <c r="T612" s="614"/>
      <c r="U612" s="614"/>
      <c r="V612" s="614"/>
      <c r="W612" s="614"/>
      <c r="X612" s="614"/>
      <c r="Y612" s="614"/>
      <c r="Z612" s="614"/>
      <c r="AA612" s="614"/>
      <c r="AB612" s="614"/>
      <c r="AC612" s="614"/>
      <c r="AD612" s="614"/>
      <c r="AE612" s="614"/>
      <c r="AF612" s="614"/>
      <c r="AG612" s="614"/>
      <c r="AH612" s="614"/>
    </row>
    <row r="613">
      <c r="A613" s="614"/>
      <c r="B613" s="614"/>
      <c r="C613" s="614"/>
      <c r="D613" s="614"/>
      <c r="E613" s="614"/>
      <c r="F613" s="614"/>
      <c r="G613" s="614"/>
      <c r="H613" s="614"/>
      <c r="I613" s="614"/>
      <c r="J613" s="614"/>
      <c r="K613" s="614"/>
      <c r="L613" s="614"/>
      <c r="M613" s="614"/>
      <c r="N613" s="614"/>
      <c r="O613" s="614"/>
      <c r="P613" s="614"/>
      <c r="Q613" s="614"/>
      <c r="R613" s="614"/>
      <c r="S613" s="614"/>
      <c r="T613" s="614"/>
      <c r="U613" s="614"/>
      <c r="V613" s="614"/>
      <c r="W613" s="614"/>
      <c r="X613" s="614"/>
      <c r="Y613" s="614"/>
      <c r="Z613" s="614"/>
      <c r="AA613" s="614"/>
      <c r="AB613" s="614"/>
      <c r="AC613" s="614"/>
      <c r="AD613" s="614"/>
      <c r="AE613" s="614"/>
      <c r="AF613" s="614"/>
      <c r="AG613" s="614"/>
      <c r="AH613" s="614"/>
    </row>
    <row r="614">
      <c r="A614" s="614"/>
      <c r="B614" s="614"/>
      <c r="C614" s="614"/>
      <c r="D614" s="614"/>
      <c r="E614" s="614"/>
      <c r="F614" s="614"/>
      <c r="G614" s="614"/>
      <c r="H614" s="614"/>
      <c r="I614" s="614"/>
      <c r="J614" s="614"/>
      <c r="K614" s="614"/>
      <c r="L614" s="614"/>
      <c r="M614" s="614"/>
      <c r="N614" s="614"/>
      <c r="O614" s="614"/>
      <c r="P614" s="614"/>
      <c r="Q614" s="614"/>
      <c r="R614" s="614"/>
      <c r="S614" s="614"/>
      <c r="T614" s="614"/>
      <c r="U614" s="614"/>
      <c r="V614" s="614"/>
      <c r="W614" s="614"/>
      <c r="X614" s="614"/>
      <c r="Y614" s="614"/>
      <c r="Z614" s="614"/>
      <c r="AA614" s="614"/>
      <c r="AB614" s="614"/>
      <c r="AC614" s="614"/>
      <c r="AD614" s="614"/>
      <c r="AE614" s="614"/>
      <c r="AF614" s="614"/>
      <c r="AG614" s="614"/>
      <c r="AH614" s="614"/>
    </row>
    <row r="615">
      <c r="A615" s="614"/>
      <c r="B615" s="614"/>
      <c r="C615" s="614"/>
      <c r="D615" s="614"/>
      <c r="E615" s="614"/>
      <c r="F615" s="614"/>
      <c r="G615" s="614"/>
      <c r="H615" s="614"/>
      <c r="I615" s="614"/>
      <c r="J615" s="614"/>
      <c r="K615" s="614"/>
      <c r="L615" s="614"/>
      <c r="M615" s="614"/>
      <c r="N615" s="614"/>
      <c r="O615" s="614"/>
      <c r="P615" s="614"/>
      <c r="Q615" s="614"/>
      <c r="R615" s="614"/>
      <c r="S615" s="614"/>
      <c r="T615" s="614"/>
      <c r="U615" s="614"/>
      <c r="V615" s="614"/>
      <c r="W615" s="614"/>
      <c r="X615" s="614"/>
      <c r="Y615" s="614"/>
      <c r="Z615" s="614"/>
      <c r="AA615" s="614"/>
      <c r="AB615" s="614"/>
      <c r="AC615" s="614"/>
      <c r="AD615" s="614"/>
      <c r="AE615" s="614"/>
      <c r="AF615" s="614"/>
      <c r="AG615" s="614"/>
      <c r="AH615" s="614"/>
    </row>
    <row r="616">
      <c r="A616" s="614"/>
      <c r="B616" s="614"/>
      <c r="C616" s="614"/>
      <c r="D616" s="614"/>
      <c r="E616" s="614"/>
      <c r="F616" s="614"/>
      <c r="G616" s="614"/>
      <c r="H616" s="614"/>
      <c r="I616" s="614"/>
      <c r="J616" s="614"/>
      <c r="K616" s="614"/>
      <c r="L616" s="614"/>
      <c r="M616" s="614"/>
      <c r="N616" s="614"/>
      <c r="O616" s="614"/>
      <c r="P616" s="614"/>
      <c r="Q616" s="614"/>
      <c r="R616" s="614"/>
      <c r="S616" s="614"/>
      <c r="T616" s="614"/>
      <c r="U616" s="614"/>
      <c r="V616" s="614"/>
      <c r="W616" s="614"/>
      <c r="X616" s="614"/>
      <c r="Y616" s="614"/>
      <c r="Z616" s="614"/>
      <c r="AA616" s="614"/>
      <c r="AB616" s="614"/>
      <c r="AC616" s="614"/>
      <c r="AD616" s="614"/>
      <c r="AE616" s="614"/>
      <c r="AF616" s="614"/>
      <c r="AG616" s="614"/>
      <c r="AH616" s="614"/>
    </row>
    <row r="617">
      <c r="A617" s="614"/>
      <c r="B617" s="614"/>
      <c r="C617" s="614"/>
      <c r="D617" s="614"/>
      <c r="E617" s="614"/>
      <c r="F617" s="614"/>
      <c r="G617" s="614"/>
      <c r="H617" s="614"/>
      <c r="I617" s="614"/>
      <c r="J617" s="614"/>
      <c r="K617" s="614"/>
      <c r="L617" s="614"/>
      <c r="M617" s="614"/>
      <c r="N617" s="614"/>
      <c r="O617" s="614"/>
      <c r="P617" s="614"/>
      <c r="Q617" s="614"/>
      <c r="R617" s="614"/>
      <c r="S617" s="614"/>
      <c r="T617" s="614"/>
      <c r="U617" s="614"/>
      <c r="V617" s="614"/>
      <c r="W617" s="614"/>
      <c r="X617" s="614"/>
      <c r="Y617" s="614"/>
      <c r="Z617" s="614"/>
      <c r="AA617" s="614"/>
      <c r="AB617" s="614"/>
      <c r="AC617" s="614"/>
      <c r="AD617" s="614"/>
      <c r="AE617" s="614"/>
      <c r="AF617" s="614"/>
      <c r="AG617" s="614"/>
      <c r="AH617" s="614"/>
    </row>
    <row r="618">
      <c r="A618" s="614"/>
      <c r="B618" s="614"/>
      <c r="C618" s="614"/>
      <c r="D618" s="614"/>
      <c r="E618" s="614"/>
      <c r="F618" s="614"/>
      <c r="G618" s="614"/>
      <c r="H618" s="614"/>
      <c r="I618" s="614"/>
      <c r="J618" s="614"/>
      <c r="K618" s="614"/>
      <c r="L618" s="614"/>
      <c r="M618" s="614"/>
      <c r="N618" s="614"/>
      <c r="O618" s="614"/>
      <c r="P618" s="614"/>
      <c r="Q618" s="614"/>
      <c r="R618" s="614"/>
      <c r="S618" s="614"/>
      <c r="T618" s="614"/>
      <c r="U618" s="614"/>
      <c r="V618" s="614"/>
      <c r="W618" s="614"/>
      <c r="X618" s="614"/>
      <c r="Y618" s="614"/>
      <c r="Z618" s="614"/>
      <c r="AA618" s="614"/>
      <c r="AB618" s="614"/>
      <c r="AC618" s="614"/>
      <c r="AD618" s="614"/>
      <c r="AE618" s="614"/>
      <c r="AF618" s="614"/>
      <c r="AG618" s="614"/>
      <c r="AH618" s="614"/>
    </row>
    <row r="619">
      <c r="A619" s="614"/>
      <c r="B619" s="614"/>
      <c r="C619" s="614"/>
      <c r="D619" s="614"/>
      <c r="E619" s="614"/>
      <c r="F619" s="614"/>
      <c r="G619" s="614"/>
      <c r="H619" s="614"/>
      <c r="I619" s="614"/>
      <c r="J619" s="614"/>
      <c r="K619" s="614"/>
      <c r="L619" s="614"/>
      <c r="M619" s="614"/>
      <c r="N619" s="614"/>
      <c r="O619" s="614"/>
      <c r="P619" s="614"/>
      <c r="Q619" s="614"/>
      <c r="R619" s="614"/>
      <c r="S619" s="614"/>
      <c r="T619" s="614"/>
      <c r="U619" s="614"/>
      <c r="V619" s="614"/>
      <c r="W619" s="614"/>
      <c r="X619" s="614"/>
      <c r="Y619" s="614"/>
      <c r="Z619" s="614"/>
      <c r="AA619" s="614"/>
      <c r="AB619" s="614"/>
      <c r="AC619" s="614"/>
      <c r="AD619" s="614"/>
      <c r="AE619" s="614"/>
      <c r="AF619" s="614"/>
      <c r="AG619" s="614"/>
      <c r="AH619" s="614"/>
    </row>
    <row r="620">
      <c r="A620" s="614"/>
      <c r="B620" s="614"/>
      <c r="C620" s="614"/>
      <c r="D620" s="614"/>
      <c r="E620" s="614"/>
      <c r="F620" s="614"/>
      <c r="G620" s="614"/>
      <c r="H620" s="614"/>
      <c r="I620" s="614"/>
      <c r="J620" s="614"/>
      <c r="K620" s="614"/>
      <c r="L620" s="614"/>
      <c r="M620" s="614"/>
      <c r="N620" s="614"/>
      <c r="O620" s="614"/>
      <c r="P620" s="614"/>
      <c r="Q620" s="614"/>
      <c r="R620" s="614"/>
      <c r="S620" s="614"/>
      <c r="T620" s="614"/>
      <c r="U620" s="614"/>
      <c r="V620" s="614"/>
      <c r="W620" s="614"/>
      <c r="X620" s="614"/>
      <c r="Y620" s="614"/>
      <c r="Z620" s="614"/>
      <c r="AA620" s="614"/>
      <c r="AB620" s="614"/>
      <c r="AC620" s="614"/>
      <c r="AD620" s="614"/>
      <c r="AE620" s="614"/>
      <c r="AF620" s="614"/>
      <c r="AG620" s="614"/>
      <c r="AH620" s="614"/>
    </row>
    <row r="621">
      <c r="A621" s="614"/>
      <c r="B621" s="614"/>
      <c r="C621" s="614"/>
      <c r="D621" s="614"/>
      <c r="E621" s="614"/>
      <c r="F621" s="614"/>
      <c r="G621" s="614"/>
      <c r="H621" s="614"/>
      <c r="I621" s="614"/>
      <c r="J621" s="614"/>
      <c r="K621" s="614"/>
      <c r="L621" s="614"/>
      <c r="M621" s="614"/>
      <c r="N621" s="614"/>
      <c r="O621" s="614"/>
      <c r="P621" s="614"/>
      <c r="Q621" s="614"/>
      <c r="R621" s="614"/>
      <c r="S621" s="614"/>
      <c r="T621" s="614"/>
      <c r="U621" s="614"/>
      <c r="V621" s="614"/>
      <c r="W621" s="614"/>
      <c r="X621" s="614"/>
      <c r="Y621" s="614"/>
      <c r="Z621" s="614"/>
      <c r="AA621" s="614"/>
      <c r="AB621" s="614"/>
      <c r="AC621" s="614"/>
      <c r="AD621" s="614"/>
      <c r="AE621" s="614"/>
      <c r="AF621" s="614"/>
      <c r="AG621" s="614"/>
      <c r="AH621" s="614"/>
    </row>
    <row r="622">
      <c r="A622" s="614"/>
      <c r="B622" s="614"/>
      <c r="C622" s="614"/>
      <c r="D622" s="614"/>
      <c r="E622" s="614"/>
      <c r="F622" s="614"/>
      <c r="G622" s="614"/>
      <c r="H622" s="614"/>
      <c r="I622" s="614"/>
      <c r="J622" s="614"/>
      <c r="K622" s="614"/>
      <c r="L622" s="614"/>
      <c r="M622" s="614"/>
      <c r="N622" s="614"/>
      <c r="O622" s="614"/>
      <c r="P622" s="614"/>
      <c r="Q622" s="614"/>
      <c r="R622" s="614"/>
      <c r="S622" s="614"/>
      <c r="T622" s="614"/>
      <c r="U622" s="614"/>
      <c r="V622" s="614"/>
      <c r="W622" s="614"/>
      <c r="X622" s="614"/>
      <c r="Y622" s="614"/>
      <c r="Z622" s="614"/>
      <c r="AA622" s="614"/>
      <c r="AB622" s="614"/>
      <c r="AC622" s="614"/>
      <c r="AD622" s="614"/>
      <c r="AE622" s="614"/>
      <c r="AF622" s="614"/>
      <c r="AG622" s="614"/>
      <c r="AH622" s="614"/>
    </row>
    <row r="623">
      <c r="A623" s="614"/>
      <c r="B623" s="614"/>
      <c r="C623" s="614"/>
      <c r="D623" s="614"/>
      <c r="E623" s="614"/>
      <c r="F623" s="614"/>
      <c r="G623" s="614"/>
      <c r="H623" s="614"/>
      <c r="I623" s="614"/>
      <c r="J623" s="614"/>
      <c r="K623" s="614"/>
      <c r="L623" s="614"/>
      <c r="M623" s="614"/>
      <c r="N623" s="614"/>
      <c r="O623" s="614"/>
      <c r="P623" s="614"/>
      <c r="Q623" s="614"/>
      <c r="R623" s="614"/>
      <c r="S623" s="614"/>
      <c r="T623" s="614"/>
      <c r="U623" s="614"/>
      <c r="V623" s="614"/>
      <c r="W623" s="614"/>
      <c r="X623" s="614"/>
      <c r="Y623" s="614"/>
      <c r="Z623" s="614"/>
      <c r="AA623" s="614"/>
      <c r="AB623" s="614"/>
      <c r="AC623" s="614"/>
      <c r="AD623" s="614"/>
      <c r="AE623" s="614"/>
      <c r="AF623" s="614"/>
      <c r="AG623" s="614"/>
      <c r="AH623" s="614"/>
    </row>
    <row r="624">
      <c r="A624" s="614"/>
      <c r="B624" s="614"/>
      <c r="C624" s="614"/>
      <c r="D624" s="614"/>
      <c r="E624" s="614"/>
      <c r="F624" s="614"/>
      <c r="G624" s="614"/>
      <c r="H624" s="614"/>
      <c r="I624" s="614"/>
      <c r="J624" s="614"/>
      <c r="K624" s="614"/>
      <c r="L624" s="614"/>
      <c r="M624" s="614"/>
      <c r="N624" s="614"/>
      <c r="O624" s="614"/>
      <c r="P624" s="614"/>
      <c r="Q624" s="614"/>
      <c r="R624" s="614"/>
      <c r="S624" s="614"/>
      <c r="T624" s="614"/>
      <c r="U624" s="614"/>
      <c r="V624" s="614"/>
      <c r="W624" s="614"/>
      <c r="X624" s="614"/>
      <c r="Y624" s="614"/>
      <c r="Z624" s="614"/>
      <c r="AA624" s="614"/>
      <c r="AB624" s="614"/>
      <c r="AC624" s="614"/>
      <c r="AD624" s="614"/>
      <c r="AE624" s="614"/>
      <c r="AF624" s="614"/>
      <c r="AG624" s="614"/>
      <c r="AH624" s="614"/>
    </row>
    <row r="625">
      <c r="A625" s="614"/>
      <c r="B625" s="614"/>
      <c r="C625" s="614"/>
      <c r="D625" s="614"/>
      <c r="E625" s="614"/>
      <c r="F625" s="614"/>
      <c r="G625" s="614"/>
      <c r="H625" s="614"/>
      <c r="I625" s="614"/>
      <c r="J625" s="614"/>
      <c r="K625" s="614"/>
      <c r="L625" s="614"/>
      <c r="M625" s="614"/>
      <c r="N625" s="614"/>
      <c r="O625" s="614"/>
      <c r="P625" s="614"/>
      <c r="Q625" s="614"/>
      <c r="R625" s="614"/>
      <c r="S625" s="614"/>
      <c r="T625" s="614"/>
      <c r="U625" s="614"/>
      <c r="V625" s="614"/>
      <c r="W625" s="614"/>
      <c r="X625" s="614"/>
      <c r="Y625" s="614"/>
      <c r="Z625" s="614"/>
      <c r="AA625" s="614"/>
      <c r="AB625" s="614"/>
      <c r="AC625" s="614"/>
      <c r="AD625" s="614"/>
      <c r="AE625" s="614"/>
      <c r="AF625" s="614"/>
      <c r="AG625" s="614"/>
      <c r="AH625" s="614"/>
    </row>
    <row r="626">
      <c r="A626" s="614"/>
      <c r="B626" s="614"/>
      <c r="C626" s="614"/>
      <c r="D626" s="614"/>
      <c r="E626" s="614"/>
      <c r="F626" s="614"/>
      <c r="G626" s="614"/>
      <c r="H626" s="614"/>
      <c r="I626" s="614"/>
      <c r="J626" s="614"/>
      <c r="K626" s="614"/>
      <c r="L626" s="614"/>
      <c r="M626" s="614"/>
      <c r="N626" s="614"/>
      <c r="O626" s="614"/>
      <c r="P626" s="614"/>
      <c r="Q626" s="614"/>
      <c r="R626" s="614"/>
      <c r="S626" s="614"/>
      <c r="T626" s="614"/>
      <c r="U626" s="614"/>
      <c r="V626" s="614"/>
      <c r="W626" s="614"/>
      <c r="X626" s="614"/>
      <c r="Y626" s="614"/>
      <c r="Z626" s="614"/>
      <c r="AA626" s="614"/>
      <c r="AB626" s="614"/>
      <c r="AC626" s="614"/>
      <c r="AD626" s="614"/>
      <c r="AE626" s="614"/>
      <c r="AF626" s="614"/>
      <c r="AG626" s="614"/>
      <c r="AH626" s="614"/>
    </row>
    <row r="627">
      <c r="A627" s="614"/>
      <c r="B627" s="614"/>
      <c r="C627" s="614"/>
      <c r="D627" s="614"/>
      <c r="E627" s="614"/>
      <c r="F627" s="614"/>
      <c r="G627" s="614"/>
      <c r="H627" s="614"/>
      <c r="I627" s="614"/>
      <c r="J627" s="614"/>
      <c r="K627" s="614"/>
      <c r="L627" s="614"/>
      <c r="M627" s="614"/>
      <c r="N627" s="614"/>
      <c r="O627" s="614"/>
      <c r="P627" s="614"/>
      <c r="Q627" s="614"/>
      <c r="R627" s="614"/>
      <c r="S627" s="614"/>
      <c r="T627" s="614"/>
      <c r="U627" s="614"/>
      <c r="V627" s="614"/>
      <c r="W627" s="614"/>
      <c r="X627" s="614"/>
      <c r="Y627" s="614"/>
      <c r="Z627" s="614"/>
      <c r="AA627" s="614"/>
      <c r="AB627" s="614"/>
      <c r="AC627" s="614"/>
      <c r="AD627" s="614"/>
      <c r="AE627" s="614"/>
      <c r="AF627" s="614"/>
      <c r="AG627" s="614"/>
      <c r="AH627" s="614"/>
    </row>
    <row r="628">
      <c r="A628" s="614"/>
      <c r="B628" s="614"/>
      <c r="C628" s="614"/>
      <c r="D628" s="614"/>
      <c r="E628" s="614"/>
      <c r="F628" s="614"/>
      <c r="G628" s="614"/>
      <c r="H628" s="614"/>
      <c r="I628" s="614"/>
      <c r="J628" s="614"/>
      <c r="K628" s="614"/>
      <c r="L628" s="614"/>
      <c r="M628" s="614"/>
      <c r="N628" s="614"/>
      <c r="O628" s="614"/>
      <c r="P628" s="614"/>
      <c r="Q628" s="614"/>
      <c r="R628" s="614"/>
      <c r="S628" s="614"/>
      <c r="T628" s="614"/>
      <c r="U628" s="614"/>
      <c r="V628" s="614"/>
      <c r="W628" s="614"/>
      <c r="X628" s="614"/>
      <c r="Y628" s="614"/>
      <c r="Z628" s="614"/>
      <c r="AA628" s="614"/>
      <c r="AB628" s="614"/>
      <c r="AC628" s="614"/>
      <c r="AD628" s="614"/>
      <c r="AE628" s="614"/>
      <c r="AF628" s="614"/>
      <c r="AG628" s="614"/>
      <c r="AH628" s="614"/>
    </row>
    <row r="629">
      <c r="A629" s="614"/>
      <c r="B629" s="614"/>
      <c r="C629" s="614"/>
      <c r="D629" s="614"/>
      <c r="E629" s="614"/>
      <c r="F629" s="614"/>
      <c r="G629" s="614"/>
      <c r="H629" s="614"/>
      <c r="I629" s="614"/>
      <c r="J629" s="614"/>
      <c r="K629" s="614"/>
      <c r="L629" s="614"/>
      <c r="M629" s="614"/>
      <c r="N629" s="614"/>
      <c r="O629" s="614"/>
      <c r="P629" s="614"/>
      <c r="Q629" s="614"/>
      <c r="R629" s="614"/>
      <c r="S629" s="614"/>
      <c r="T629" s="614"/>
      <c r="U629" s="614"/>
      <c r="V629" s="614"/>
      <c r="W629" s="614"/>
      <c r="X629" s="614"/>
      <c r="Y629" s="614"/>
      <c r="Z629" s="614"/>
      <c r="AA629" s="614"/>
      <c r="AB629" s="614"/>
      <c r="AC629" s="614"/>
      <c r="AD629" s="614"/>
      <c r="AE629" s="614"/>
      <c r="AF629" s="614"/>
      <c r="AG629" s="614"/>
      <c r="AH629" s="614"/>
    </row>
    <row r="630">
      <c r="A630" s="614"/>
      <c r="B630" s="614"/>
      <c r="C630" s="614"/>
      <c r="D630" s="614"/>
      <c r="E630" s="614"/>
      <c r="F630" s="614"/>
      <c r="G630" s="614"/>
      <c r="H630" s="614"/>
      <c r="I630" s="614"/>
      <c r="J630" s="614"/>
      <c r="K630" s="614"/>
      <c r="L630" s="614"/>
      <c r="M630" s="614"/>
      <c r="N630" s="614"/>
      <c r="O630" s="614"/>
      <c r="P630" s="614"/>
      <c r="Q630" s="614"/>
      <c r="R630" s="614"/>
      <c r="S630" s="614"/>
      <c r="T630" s="614"/>
      <c r="U630" s="614"/>
      <c r="V630" s="614"/>
      <c r="W630" s="614"/>
      <c r="X630" s="614"/>
      <c r="Y630" s="614"/>
      <c r="Z630" s="614"/>
      <c r="AA630" s="614"/>
      <c r="AB630" s="614"/>
      <c r="AC630" s="614"/>
      <c r="AD630" s="614"/>
      <c r="AE630" s="614"/>
      <c r="AF630" s="614"/>
      <c r="AG630" s="614"/>
      <c r="AH630" s="614"/>
    </row>
    <row r="631">
      <c r="A631" s="614"/>
      <c r="B631" s="614"/>
      <c r="C631" s="614"/>
      <c r="D631" s="614"/>
      <c r="E631" s="614"/>
      <c r="F631" s="614"/>
      <c r="G631" s="614"/>
      <c r="H631" s="614"/>
      <c r="I631" s="614"/>
      <c r="J631" s="614"/>
      <c r="K631" s="614"/>
      <c r="L631" s="614"/>
      <c r="M631" s="614"/>
      <c r="N631" s="614"/>
      <c r="O631" s="614"/>
      <c r="P631" s="614"/>
      <c r="Q631" s="614"/>
      <c r="R631" s="614"/>
      <c r="S631" s="614"/>
      <c r="T631" s="614"/>
      <c r="U631" s="614"/>
      <c r="V631" s="614"/>
      <c r="W631" s="614"/>
      <c r="X631" s="614"/>
      <c r="Y631" s="614"/>
      <c r="Z631" s="614"/>
      <c r="AA631" s="614"/>
      <c r="AB631" s="614"/>
      <c r="AC631" s="614"/>
      <c r="AD631" s="614"/>
      <c r="AE631" s="614"/>
      <c r="AF631" s="614"/>
      <c r="AG631" s="614"/>
      <c r="AH631" s="614"/>
    </row>
    <row r="632">
      <c r="A632" s="614"/>
      <c r="B632" s="614"/>
      <c r="C632" s="614"/>
      <c r="D632" s="614"/>
      <c r="E632" s="614"/>
      <c r="F632" s="614"/>
      <c r="G632" s="614"/>
      <c r="H632" s="614"/>
      <c r="I632" s="614"/>
      <c r="J632" s="614"/>
      <c r="K632" s="614"/>
      <c r="L632" s="614"/>
      <c r="M632" s="614"/>
      <c r="N632" s="614"/>
      <c r="O632" s="614"/>
      <c r="P632" s="614"/>
      <c r="Q632" s="614"/>
      <c r="R632" s="614"/>
      <c r="S632" s="614"/>
      <c r="T632" s="614"/>
      <c r="U632" s="614"/>
      <c r="V632" s="614"/>
      <c r="W632" s="614"/>
      <c r="X632" s="614"/>
      <c r="Y632" s="614"/>
      <c r="Z632" s="614"/>
      <c r="AA632" s="614"/>
      <c r="AB632" s="614"/>
      <c r="AC632" s="614"/>
      <c r="AD632" s="614"/>
      <c r="AE632" s="614"/>
      <c r="AF632" s="614"/>
      <c r="AG632" s="614"/>
      <c r="AH632" s="614"/>
    </row>
    <row r="633">
      <c r="A633" s="614"/>
      <c r="B633" s="614"/>
      <c r="C633" s="614"/>
      <c r="D633" s="614"/>
      <c r="E633" s="614"/>
      <c r="F633" s="614"/>
      <c r="G633" s="614"/>
      <c r="H633" s="614"/>
      <c r="I633" s="614"/>
      <c r="J633" s="614"/>
      <c r="K633" s="614"/>
      <c r="L633" s="614"/>
      <c r="M633" s="614"/>
      <c r="N633" s="614"/>
      <c r="O633" s="614"/>
      <c r="P633" s="614"/>
      <c r="Q633" s="614"/>
      <c r="R633" s="614"/>
      <c r="S633" s="614"/>
      <c r="T633" s="614"/>
      <c r="U633" s="614"/>
      <c r="V633" s="614"/>
      <c r="W633" s="614"/>
      <c r="X633" s="614"/>
      <c r="Y633" s="614"/>
      <c r="Z633" s="614"/>
      <c r="AA633" s="614"/>
      <c r="AB633" s="614"/>
      <c r="AC633" s="614"/>
      <c r="AD633" s="614"/>
      <c r="AE633" s="614"/>
      <c r="AF633" s="614"/>
      <c r="AG633" s="614"/>
      <c r="AH633" s="614"/>
    </row>
    <row r="634">
      <c r="A634" s="614"/>
      <c r="B634" s="614"/>
      <c r="C634" s="614"/>
      <c r="D634" s="614"/>
      <c r="E634" s="614"/>
      <c r="F634" s="614"/>
      <c r="G634" s="614"/>
      <c r="H634" s="614"/>
      <c r="I634" s="614"/>
      <c r="J634" s="614"/>
      <c r="K634" s="614"/>
      <c r="L634" s="614"/>
      <c r="M634" s="614"/>
      <c r="N634" s="614"/>
      <c r="O634" s="614"/>
      <c r="P634" s="614"/>
      <c r="Q634" s="614"/>
      <c r="R634" s="614"/>
      <c r="S634" s="614"/>
      <c r="T634" s="614"/>
      <c r="U634" s="614"/>
      <c r="V634" s="614"/>
      <c r="W634" s="614"/>
      <c r="X634" s="614"/>
      <c r="Y634" s="614"/>
      <c r="Z634" s="614"/>
      <c r="AA634" s="614"/>
      <c r="AB634" s="614"/>
      <c r="AC634" s="614"/>
      <c r="AD634" s="614"/>
      <c r="AE634" s="614"/>
      <c r="AF634" s="614"/>
      <c r="AG634" s="614"/>
      <c r="AH634" s="614"/>
    </row>
    <row r="635">
      <c r="A635" s="614"/>
      <c r="B635" s="614"/>
      <c r="C635" s="614"/>
      <c r="D635" s="614"/>
      <c r="E635" s="614"/>
      <c r="F635" s="614"/>
      <c r="G635" s="614"/>
      <c r="H635" s="614"/>
      <c r="I635" s="614"/>
      <c r="J635" s="614"/>
      <c r="K635" s="614"/>
      <c r="L635" s="614"/>
      <c r="M635" s="614"/>
      <c r="N635" s="614"/>
      <c r="O635" s="614"/>
      <c r="P635" s="614"/>
      <c r="Q635" s="614"/>
      <c r="R635" s="614"/>
      <c r="S635" s="614"/>
      <c r="T635" s="614"/>
      <c r="U635" s="614"/>
      <c r="V635" s="614"/>
      <c r="W635" s="614"/>
      <c r="X635" s="614"/>
      <c r="Y635" s="614"/>
      <c r="Z635" s="614"/>
      <c r="AA635" s="614"/>
      <c r="AB635" s="614"/>
      <c r="AC635" s="614"/>
      <c r="AD635" s="614"/>
      <c r="AE635" s="614"/>
      <c r="AF635" s="614"/>
      <c r="AG635" s="614"/>
      <c r="AH635" s="614"/>
    </row>
    <row r="636">
      <c r="A636" s="614"/>
      <c r="B636" s="614"/>
      <c r="C636" s="614"/>
      <c r="D636" s="614"/>
      <c r="E636" s="614"/>
      <c r="F636" s="614"/>
      <c r="G636" s="614"/>
      <c r="H636" s="614"/>
      <c r="I636" s="614"/>
      <c r="J636" s="614"/>
      <c r="K636" s="614"/>
      <c r="L636" s="614"/>
      <c r="M636" s="614"/>
      <c r="N636" s="614"/>
      <c r="O636" s="614"/>
      <c r="P636" s="614"/>
      <c r="Q636" s="614"/>
      <c r="R636" s="614"/>
      <c r="S636" s="614"/>
      <c r="T636" s="614"/>
      <c r="U636" s="614"/>
      <c r="V636" s="614"/>
      <c r="W636" s="614"/>
      <c r="X636" s="614"/>
      <c r="Y636" s="614"/>
      <c r="Z636" s="614"/>
      <c r="AA636" s="614"/>
      <c r="AB636" s="614"/>
      <c r="AC636" s="614"/>
      <c r="AD636" s="614"/>
      <c r="AE636" s="614"/>
      <c r="AF636" s="614"/>
      <c r="AG636" s="614"/>
      <c r="AH636" s="614"/>
    </row>
    <row r="637">
      <c r="A637" s="614"/>
      <c r="B637" s="614"/>
      <c r="C637" s="614"/>
      <c r="D637" s="614"/>
      <c r="E637" s="614"/>
      <c r="F637" s="614"/>
      <c r="G637" s="614"/>
      <c r="H637" s="614"/>
      <c r="I637" s="614"/>
      <c r="J637" s="614"/>
      <c r="K637" s="614"/>
      <c r="L637" s="614"/>
      <c r="M637" s="614"/>
      <c r="N637" s="614"/>
      <c r="O637" s="614"/>
      <c r="P637" s="614"/>
      <c r="Q637" s="614"/>
      <c r="R637" s="614"/>
      <c r="S637" s="614"/>
      <c r="T637" s="614"/>
      <c r="U637" s="614"/>
      <c r="V637" s="614"/>
      <c r="W637" s="614"/>
      <c r="X637" s="614"/>
      <c r="Y637" s="614"/>
      <c r="Z637" s="614"/>
      <c r="AA637" s="614"/>
      <c r="AB637" s="614"/>
      <c r="AC637" s="614"/>
      <c r="AD637" s="614"/>
      <c r="AE637" s="614"/>
      <c r="AF637" s="614"/>
      <c r="AG637" s="614"/>
      <c r="AH637" s="614"/>
    </row>
    <row r="638">
      <c r="A638" s="614"/>
      <c r="B638" s="614"/>
      <c r="C638" s="614"/>
      <c r="D638" s="614"/>
      <c r="E638" s="614"/>
      <c r="F638" s="614"/>
      <c r="G638" s="614"/>
      <c r="H638" s="614"/>
      <c r="I638" s="614"/>
      <c r="J638" s="614"/>
      <c r="K638" s="614"/>
      <c r="L638" s="614"/>
      <c r="M638" s="614"/>
      <c r="N638" s="614"/>
      <c r="O638" s="614"/>
      <c r="P638" s="614"/>
      <c r="Q638" s="614"/>
      <c r="R638" s="614"/>
      <c r="S638" s="614"/>
      <c r="T638" s="614"/>
      <c r="U638" s="614"/>
      <c r="V638" s="614"/>
      <c r="W638" s="614"/>
      <c r="X638" s="614"/>
      <c r="Y638" s="614"/>
      <c r="Z638" s="614"/>
      <c r="AA638" s="614"/>
      <c r="AB638" s="614"/>
      <c r="AC638" s="614"/>
      <c r="AD638" s="614"/>
      <c r="AE638" s="614"/>
      <c r="AF638" s="614"/>
      <c r="AG638" s="614"/>
      <c r="AH638" s="614"/>
    </row>
    <row r="639">
      <c r="A639" s="614"/>
      <c r="B639" s="614"/>
      <c r="C639" s="614"/>
      <c r="D639" s="614"/>
      <c r="E639" s="614"/>
      <c r="F639" s="614"/>
      <c r="G639" s="614"/>
      <c r="H639" s="614"/>
      <c r="I639" s="614"/>
      <c r="J639" s="614"/>
      <c r="K639" s="614"/>
      <c r="L639" s="614"/>
      <c r="M639" s="614"/>
      <c r="N639" s="614"/>
      <c r="O639" s="614"/>
      <c r="P639" s="614"/>
      <c r="Q639" s="614"/>
      <c r="R639" s="614"/>
      <c r="S639" s="614"/>
      <c r="T639" s="614"/>
      <c r="U639" s="614"/>
      <c r="V639" s="614"/>
      <c r="W639" s="614"/>
      <c r="X639" s="614"/>
      <c r="Y639" s="614"/>
      <c r="Z639" s="614"/>
      <c r="AA639" s="614"/>
      <c r="AB639" s="614"/>
      <c r="AC639" s="614"/>
      <c r="AD639" s="614"/>
      <c r="AE639" s="614"/>
      <c r="AF639" s="614"/>
      <c r="AG639" s="614"/>
      <c r="AH639" s="614"/>
    </row>
    <row r="640">
      <c r="A640" s="614"/>
      <c r="B640" s="614"/>
      <c r="C640" s="614"/>
      <c r="D640" s="614"/>
      <c r="E640" s="614"/>
      <c r="F640" s="614"/>
      <c r="G640" s="614"/>
      <c r="H640" s="614"/>
      <c r="I640" s="614"/>
      <c r="J640" s="614"/>
      <c r="K640" s="614"/>
      <c r="L640" s="614"/>
      <c r="M640" s="614"/>
      <c r="N640" s="614"/>
      <c r="O640" s="614"/>
      <c r="P640" s="614"/>
      <c r="Q640" s="614"/>
      <c r="R640" s="614"/>
      <c r="S640" s="614"/>
      <c r="T640" s="614"/>
      <c r="U640" s="614"/>
      <c r="V640" s="614"/>
      <c r="W640" s="614"/>
      <c r="X640" s="614"/>
      <c r="Y640" s="614"/>
      <c r="Z640" s="614"/>
      <c r="AA640" s="614"/>
      <c r="AB640" s="614"/>
      <c r="AC640" s="614"/>
      <c r="AD640" s="614"/>
      <c r="AE640" s="614"/>
      <c r="AF640" s="614"/>
      <c r="AG640" s="614"/>
      <c r="AH640" s="614"/>
    </row>
    <row r="641">
      <c r="A641" s="614"/>
      <c r="B641" s="614"/>
      <c r="C641" s="614"/>
      <c r="D641" s="614"/>
      <c r="E641" s="614"/>
      <c r="F641" s="614"/>
      <c r="G641" s="614"/>
      <c r="H641" s="614"/>
      <c r="I641" s="614"/>
      <c r="J641" s="614"/>
      <c r="K641" s="614"/>
      <c r="L641" s="614"/>
      <c r="M641" s="614"/>
      <c r="N641" s="614"/>
      <c r="O641" s="614"/>
      <c r="P641" s="614"/>
      <c r="Q641" s="614"/>
      <c r="R641" s="614"/>
      <c r="S641" s="614"/>
      <c r="T641" s="614"/>
      <c r="U641" s="614"/>
      <c r="V641" s="614"/>
      <c r="W641" s="614"/>
      <c r="X641" s="614"/>
      <c r="Y641" s="614"/>
      <c r="Z641" s="614"/>
      <c r="AA641" s="614"/>
      <c r="AB641" s="614"/>
      <c r="AC641" s="614"/>
      <c r="AD641" s="614"/>
      <c r="AE641" s="614"/>
      <c r="AF641" s="614"/>
      <c r="AG641" s="614"/>
      <c r="AH641" s="614"/>
    </row>
    <row r="642">
      <c r="A642" s="614"/>
      <c r="B642" s="614"/>
      <c r="C642" s="614"/>
      <c r="D642" s="614"/>
      <c r="E642" s="614"/>
      <c r="F642" s="614"/>
      <c r="G642" s="614"/>
      <c r="H642" s="614"/>
      <c r="I642" s="614"/>
      <c r="J642" s="614"/>
      <c r="K642" s="614"/>
      <c r="L642" s="614"/>
      <c r="M642" s="614"/>
      <c r="N642" s="614"/>
      <c r="O642" s="614"/>
      <c r="P642" s="614"/>
      <c r="Q642" s="614"/>
      <c r="R642" s="614"/>
      <c r="S642" s="614"/>
      <c r="T642" s="614"/>
      <c r="U642" s="614"/>
      <c r="V642" s="614"/>
      <c r="W642" s="614"/>
      <c r="X642" s="614"/>
      <c r="Y642" s="614"/>
      <c r="Z642" s="614"/>
      <c r="AA642" s="614"/>
      <c r="AB642" s="614"/>
      <c r="AC642" s="614"/>
      <c r="AD642" s="614"/>
      <c r="AE642" s="614"/>
      <c r="AF642" s="614"/>
      <c r="AG642" s="614"/>
      <c r="AH642" s="614"/>
    </row>
    <row r="643">
      <c r="A643" s="614"/>
      <c r="B643" s="614"/>
      <c r="C643" s="614"/>
      <c r="D643" s="614"/>
      <c r="E643" s="614"/>
      <c r="F643" s="614"/>
      <c r="G643" s="614"/>
      <c r="H643" s="614"/>
      <c r="I643" s="614"/>
      <c r="J643" s="614"/>
      <c r="K643" s="614"/>
      <c r="L643" s="614"/>
      <c r="M643" s="614"/>
      <c r="N643" s="614"/>
      <c r="O643" s="614"/>
      <c r="P643" s="614"/>
      <c r="Q643" s="614"/>
      <c r="R643" s="614"/>
      <c r="S643" s="614"/>
      <c r="T643" s="614"/>
      <c r="U643" s="614"/>
      <c r="V643" s="614"/>
      <c r="W643" s="614"/>
      <c r="X643" s="614"/>
      <c r="Y643" s="614"/>
      <c r="Z643" s="614"/>
      <c r="AA643" s="614"/>
      <c r="AB643" s="614"/>
      <c r="AC643" s="614"/>
      <c r="AD643" s="614"/>
      <c r="AE643" s="614"/>
      <c r="AF643" s="614"/>
      <c r="AG643" s="614"/>
      <c r="AH643" s="614"/>
    </row>
    <row r="644">
      <c r="A644" s="614"/>
      <c r="B644" s="614"/>
      <c r="C644" s="614"/>
      <c r="D644" s="614"/>
      <c r="E644" s="614"/>
      <c r="F644" s="614"/>
      <c r="G644" s="614"/>
      <c r="H644" s="614"/>
      <c r="I644" s="614"/>
      <c r="J644" s="614"/>
      <c r="K644" s="614"/>
      <c r="L644" s="614"/>
      <c r="M644" s="614"/>
      <c r="N644" s="614"/>
      <c r="O644" s="614"/>
      <c r="P644" s="614"/>
      <c r="Q644" s="614"/>
      <c r="R644" s="614"/>
      <c r="S644" s="614"/>
      <c r="T644" s="614"/>
      <c r="U644" s="614"/>
      <c r="V644" s="614"/>
      <c r="W644" s="614"/>
      <c r="X644" s="614"/>
      <c r="Y644" s="614"/>
      <c r="Z644" s="614"/>
      <c r="AA644" s="614"/>
      <c r="AB644" s="614"/>
      <c r="AC644" s="614"/>
      <c r="AD644" s="614"/>
      <c r="AE644" s="614"/>
      <c r="AF644" s="614"/>
      <c r="AG644" s="614"/>
      <c r="AH644" s="614"/>
    </row>
    <row r="645">
      <c r="A645" s="614"/>
      <c r="B645" s="614"/>
      <c r="C645" s="614"/>
      <c r="D645" s="614"/>
      <c r="E645" s="614"/>
      <c r="F645" s="614"/>
      <c r="G645" s="614"/>
      <c r="H645" s="614"/>
      <c r="I645" s="614"/>
      <c r="J645" s="614"/>
      <c r="K645" s="614"/>
      <c r="L645" s="614"/>
      <c r="M645" s="614"/>
      <c r="N645" s="614"/>
      <c r="O645" s="614"/>
      <c r="P645" s="614"/>
      <c r="Q645" s="614"/>
      <c r="R645" s="614"/>
      <c r="S645" s="614"/>
      <c r="T645" s="614"/>
      <c r="U645" s="614"/>
      <c r="V645" s="614"/>
      <c r="W645" s="614"/>
      <c r="X645" s="614"/>
      <c r="Y645" s="614"/>
      <c r="Z645" s="614"/>
      <c r="AA645" s="614"/>
      <c r="AB645" s="614"/>
      <c r="AC645" s="614"/>
      <c r="AD645" s="614"/>
      <c r="AE645" s="614"/>
      <c r="AF645" s="614"/>
      <c r="AG645" s="614"/>
      <c r="AH645" s="614"/>
    </row>
    <row r="646">
      <c r="A646" s="614"/>
      <c r="B646" s="614"/>
      <c r="C646" s="614"/>
      <c r="D646" s="614"/>
      <c r="E646" s="614"/>
      <c r="F646" s="614"/>
      <c r="G646" s="614"/>
      <c r="H646" s="614"/>
      <c r="I646" s="614"/>
      <c r="J646" s="614"/>
      <c r="K646" s="614"/>
      <c r="L646" s="614"/>
      <c r="M646" s="614"/>
      <c r="N646" s="614"/>
      <c r="O646" s="614"/>
      <c r="P646" s="614"/>
      <c r="Q646" s="614"/>
      <c r="R646" s="614"/>
      <c r="S646" s="614"/>
      <c r="T646" s="614"/>
      <c r="U646" s="614"/>
      <c r="V646" s="614"/>
      <c r="W646" s="614"/>
      <c r="X646" s="614"/>
      <c r="Y646" s="614"/>
      <c r="Z646" s="614"/>
      <c r="AA646" s="614"/>
      <c r="AB646" s="614"/>
      <c r="AC646" s="614"/>
      <c r="AD646" s="614"/>
      <c r="AE646" s="614"/>
      <c r="AF646" s="614"/>
      <c r="AG646" s="614"/>
      <c r="AH646" s="614"/>
    </row>
    <row r="647">
      <c r="A647" s="614"/>
      <c r="B647" s="614"/>
      <c r="C647" s="614"/>
      <c r="D647" s="614"/>
      <c r="E647" s="614"/>
      <c r="F647" s="614"/>
      <c r="G647" s="614"/>
      <c r="H647" s="614"/>
      <c r="I647" s="614"/>
      <c r="J647" s="614"/>
      <c r="K647" s="614"/>
      <c r="L647" s="614"/>
      <c r="M647" s="614"/>
      <c r="N647" s="614"/>
      <c r="O647" s="614"/>
      <c r="P647" s="614"/>
      <c r="Q647" s="614"/>
      <c r="R647" s="614"/>
      <c r="S647" s="614"/>
      <c r="T647" s="614"/>
      <c r="U647" s="614"/>
      <c r="V647" s="614"/>
      <c r="W647" s="614"/>
      <c r="X647" s="614"/>
      <c r="Y647" s="614"/>
      <c r="Z647" s="614"/>
      <c r="AA647" s="614"/>
      <c r="AB647" s="614"/>
      <c r="AC647" s="614"/>
      <c r="AD647" s="614"/>
      <c r="AE647" s="614"/>
      <c r="AF647" s="614"/>
      <c r="AG647" s="614"/>
      <c r="AH647" s="614"/>
    </row>
    <row r="648">
      <c r="A648" s="614"/>
      <c r="B648" s="614"/>
      <c r="C648" s="614"/>
      <c r="D648" s="614"/>
      <c r="E648" s="614"/>
      <c r="F648" s="614"/>
      <c r="G648" s="614"/>
      <c r="H648" s="614"/>
      <c r="I648" s="614"/>
      <c r="J648" s="614"/>
      <c r="K648" s="614"/>
      <c r="L648" s="614"/>
      <c r="M648" s="614"/>
      <c r="N648" s="614"/>
      <c r="O648" s="614"/>
      <c r="P648" s="614"/>
      <c r="Q648" s="614"/>
      <c r="R648" s="614"/>
      <c r="S648" s="614"/>
      <c r="T648" s="614"/>
      <c r="U648" s="614"/>
      <c r="V648" s="614"/>
      <c r="W648" s="614"/>
      <c r="X648" s="614"/>
      <c r="Y648" s="614"/>
      <c r="Z648" s="614"/>
      <c r="AA648" s="614"/>
      <c r="AB648" s="614"/>
      <c r="AC648" s="614"/>
      <c r="AD648" s="614"/>
      <c r="AE648" s="614"/>
      <c r="AF648" s="614"/>
      <c r="AG648" s="614"/>
      <c r="AH648" s="614"/>
    </row>
    <row r="649">
      <c r="A649" s="614"/>
      <c r="B649" s="614"/>
      <c r="C649" s="614"/>
      <c r="D649" s="614"/>
      <c r="E649" s="614"/>
      <c r="F649" s="614"/>
      <c r="G649" s="614"/>
      <c r="H649" s="614"/>
      <c r="I649" s="614"/>
      <c r="J649" s="614"/>
      <c r="K649" s="614"/>
      <c r="L649" s="614"/>
      <c r="M649" s="614"/>
      <c r="N649" s="614"/>
      <c r="O649" s="614"/>
      <c r="P649" s="614"/>
      <c r="Q649" s="614"/>
      <c r="R649" s="614"/>
      <c r="S649" s="614"/>
      <c r="T649" s="614"/>
      <c r="U649" s="614"/>
      <c r="V649" s="614"/>
      <c r="W649" s="614"/>
      <c r="X649" s="614"/>
      <c r="Y649" s="614"/>
      <c r="Z649" s="614"/>
      <c r="AA649" s="614"/>
      <c r="AB649" s="614"/>
      <c r="AC649" s="614"/>
      <c r="AD649" s="614"/>
      <c r="AE649" s="614"/>
      <c r="AF649" s="614"/>
      <c r="AG649" s="614"/>
      <c r="AH649" s="614"/>
    </row>
    <row r="650">
      <c r="A650" s="614"/>
      <c r="B650" s="614"/>
      <c r="C650" s="614"/>
      <c r="D650" s="614"/>
      <c r="E650" s="614"/>
      <c r="F650" s="614"/>
      <c r="G650" s="614"/>
      <c r="H650" s="614"/>
      <c r="I650" s="614"/>
      <c r="J650" s="614"/>
      <c r="K650" s="614"/>
      <c r="L650" s="614"/>
      <c r="M650" s="614"/>
      <c r="N650" s="614"/>
      <c r="O650" s="614"/>
      <c r="P650" s="614"/>
      <c r="Q650" s="614"/>
      <c r="R650" s="614"/>
      <c r="S650" s="614"/>
      <c r="T650" s="614"/>
      <c r="U650" s="614"/>
      <c r="V650" s="614"/>
      <c r="W650" s="614"/>
      <c r="X650" s="614"/>
      <c r="Y650" s="614"/>
      <c r="Z650" s="614"/>
      <c r="AA650" s="614"/>
      <c r="AB650" s="614"/>
      <c r="AC650" s="614"/>
      <c r="AD650" s="614"/>
      <c r="AE650" s="614"/>
      <c r="AF650" s="614"/>
      <c r="AG650" s="614"/>
      <c r="AH650" s="614"/>
    </row>
    <row r="651">
      <c r="A651" s="614"/>
      <c r="B651" s="614"/>
      <c r="C651" s="614"/>
      <c r="D651" s="614"/>
      <c r="E651" s="614"/>
      <c r="F651" s="614"/>
      <c r="G651" s="614"/>
      <c r="H651" s="614"/>
      <c r="I651" s="614"/>
      <c r="J651" s="614"/>
      <c r="K651" s="614"/>
      <c r="L651" s="614"/>
      <c r="M651" s="614"/>
      <c r="N651" s="614"/>
      <c r="O651" s="614"/>
      <c r="P651" s="614"/>
      <c r="Q651" s="614"/>
      <c r="R651" s="614"/>
      <c r="S651" s="614"/>
      <c r="T651" s="614"/>
      <c r="U651" s="614"/>
      <c r="V651" s="614"/>
      <c r="W651" s="614"/>
      <c r="X651" s="614"/>
      <c r="Y651" s="614"/>
      <c r="Z651" s="614"/>
      <c r="AA651" s="614"/>
      <c r="AB651" s="614"/>
      <c r="AC651" s="614"/>
      <c r="AD651" s="614"/>
      <c r="AE651" s="614"/>
      <c r="AF651" s="614"/>
      <c r="AG651" s="614"/>
      <c r="AH651" s="614"/>
    </row>
    <row r="652">
      <c r="A652" s="614"/>
      <c r="B652" s="614"/>
      <c r="C652" s="614"/>
      <c r="D652" s="614"/>
      <c r="E652" s="614"/>
      <c r="F652" s="614"/>
      <c r="G652" s="614"/>
      <c r="H652" s="614"/>
      <c r="I652" s="614"/>
      <c r="J652" s="614"/>
      <c r="K652" s="614"/>
      <c r="L652" s="614"/>
      <c r="M652" s="614"/>
      <c r="N652" s="614"/>
      <c r="O652" s="614"/>
      <c r="P652" s="614"/>
      <c r="Q652" s="614"/>
      <c r="R652" s="614"/>
      <c r="S652" s="614"/>
      <c r="T652" s="614"/>
      <c r="U652" s="614"/>
      <c r="V652" s="614"/>
      <c r="W652" s="614"/>
      <c r="X652" s="614"/>
      <c r="Y652" s="614"/>
      <c r="Z652" s="614"/>
      <c r="AA652" s="614"/>
      <c r="AB652" s="614"/>
      <c r="AC652" s="614"/>
      <c r="AD652" s="614"/>
      <c r="AE652" s="614"/>
      <c r="AF652" s="614"/>
      <c r="AG652" s="614"/>
      <c r="AH652" s="614"/>
    </row>
    <row r="653">
      <c r="A653" s="614"/>
      <c r="B653" s="614"/>
      <c r="C653" s="614"/>
      <c r="D653" s="614"/>
      <c r="E653" s="614"/>
      <c r="F653" s="614"/>
      <c r="G653" s="614"/>
      <c r="H653" s="614"/>
      <c r="I653" s="614"/>
      <c r="J653" s="614"/>
      <c r="K653" s="614"/>
      <c r="L653" s="614"/>
      <c r="M653" s="614"/>
      <c r="N653" s="614"/>
      <c r="O653" s="614"/>
      <c r="P653" s="614"/>
      <c r="Q653" s="614"/>
      <c r="R653" s="614"/>
      <c r="S653" s="614"/>
      <c r="T653" s="614"/>
      <c r="U653" s="614"/>
      <c r="V653" s="614"/>
      <c r="W653" s="614"/>
      <c r="X653" s="614"/>
      <c r="Y653" s="614"/>
      <c r="Z653" s="614"/>
      <c r="AA653" s="614"/>
      <c r="AB653" s="614"/>
      <c r="AC653" s="614"/>
      <c r="AD653" s="614"/>
      <c r="AE653" s="614"/>
      <c r="AF653" s="614"/>
      <c r="AG653" s="614"/>
      <c r="AH653" s="614"/>
    </row>
    <row r="654">
      <c r="A654" s="614"/>
      <c r="B654" s="614"/>
      <c r="C654" s="614"/>
      <c r="D654" s="614"/>
      <c r="E654" s="614"/>
      <c r="F654" s="614"/>
      <c r="G654" s="614"/>
      <c r="H654" s="614"/>
      <c r="I654" s="614"/>
      <c r="J654" s="614"/>
      <c r="K654" s="614"/>
      <c r="L654" s="614"/>
      <c r="M654" s="614"/>
      <c r="N654" s="614"/>
      <c r="O654" s="614"/>
      <c r="P654" s="614"/>
      <c r="Q654" s="614"/>
      <c r="R654" s="614"/>
      <c r="S654" s="614"/>
      <c r="T654" s="614"/>
      <c r="U654" s="614"/>
      <c r="V654" s="614"/>
      <c r="W654" s="614"/>
      <c r="X654" s="614"/>
      <c r="Y654" s="614"/>
      <c r="Z654" s="614"/>
      <c r="AA654" s="614"/>
      <c r="AB654" s="614"/>
      <c r="AC654" s="614"/>
      <c r="AD654" s="614"/>
      <c r="AE654" s="614"/>
      <c r="AF654" s="614"/>
      <c r="AG654" s="614"/>
      <c r="AH654" s="614"/>
    </row>
    <row r="655">
      <c r="A655" s="614"/>
      <c r="B655" s="614"/>
      <c r="C655" s="614"/>
      <c r="D655" s="614"/>
      <c r="E655" s="614"/>
      <c r="F655" s="614"/>
      <c r="G655" s="614"/>
      <c r="H655" s="614"/>
      <c r="I655" s="614"/>
      <c r="J655" s="614"/>
      <c r="K655" s="614"/>
      <c r="L655" s="614"/>
      <c r="M655" s="614"/>
      <c r="N655" s="614"/>
      <c r="O655" s="614"/>
      <c r="P655" s="614"/>
      <c r="Q655" s="614"/>
      <c r="R655" s="614"/>
      <c r="S655" s="614"/>
      <c r="T655" s="614"/>
      <c r="U655" s="614"/>
      <c r="V655" s="614"/>
      <c r="W655" s="614"/>
      <c r="X655" s="614"/>
      <c r="Y655" s="614"/>
      <c r="Z655" s="614"/>
      <c r="AA655" s="614"/>
      <c r="AB655" s="614"/>
      <c r="AC655" s="614"/>
      <c r="AD655" s="614"/>
      <c r="AE655" s="614"/>
      <c r="AF655" s="614"/>
      <c r="AG655" s="614"/>
      <c r="AH655" s="614"/>
    </row>
    <row r="656">
      <c r="A656" s="614"/>
      <c r="B656" s="614"/>
      <c r="C656" s="614"/>
      <c r="D656" s="614"/>
      <c r="E656" s="614"/>
      <c r="F656" s="614"/>
      <c r="G656" s="614"/>
      <c r="H656" s="614"/>
      <c r="I656" s="614"/>
      <c r="J656" s="614"/>
      <c r="K656" s="614"/>
      <c r="L656" s="614"/>
      <c r="M656" s="614"/>
      <c r="N656" s="614"/>
      <c r="O656" s="614"/>
      <c r="P656" s="614"/>
      <c r="Q656" s="614"/>
      <c r="R656" s="614"/>
      <c r="S656" s="614"/>
      <c r="T656" s="614"/>
      <c r="U656" s="614"/>
      <c r="V656" s="614"/>
      <c r="W656" s="614"/>
      <c r="X656" s="614"/>
      <c r="Y656" s="614"/>
      <c r="Z656" s="614"/>
      <c r="AA656" s="614"/>
      <c r="AB656" s="614"/>
      <c r="AC656" s="614"/>
      <c r="AD656" s="614"/>
      <c r="AE656" s="614"/>
      <c r="AF656" s="614"/>
      <c r="AG656" s="614"/>
      <c r="AH656" s="614"/>
    </row>
    <row r="657">
      <c r="A657" s="614"/>
      <c r="B657" s="614"/>
      <c r="C657" s="614"/>
      <c r="D657" s="614"/>
      <c r="E657" s="614"/>
      <c r="F657" s="614"/>
      <c r="G657" s="614"/>
      <c r="H657" s="614"/>
      <c r="I657" s="614"/>
      <c r="J657" s="614"/>
      <c r="K657" s="614"/>
      <c r="L657" s="614"/>
      <c r="M657" s="614"/>
      <c r="N657" s="614"/>
      <c r="O657" s="614"/>
      <c r="P657" s="614"/>
      <c r="Q657" s="614"/>
      <c r="R657" s="614"/>
      <c r="S657" s="614"/>
      <c r="T657" s="614"/>
      <c r="U657" s="614"/>
      <c r="V657" s="614"/>
      <c r="W657" s="614"/>
      <c r="X657" s="614"/>
      <c r="Y657" s="614"/>
      <c r="Z657" s="614"/>
      <c r="AA657" s="614"/>
      <c r="AB657" s="614"/>
      <c r="AC657" s="614"/>
      <c r="AD657" s="614"/>
      <c r="AE657" s="614"/>
      <c r="AF657" s="614"/>
      <c r="AG657" s="614"/>
      <c r="AH657" s="614"/>
    </row>
    <row r="658">
      <c r="A658" s="614"/>
      <c r="B658" s="614"/>
      <c r="C658" s="614"/>
      <c r="D658" s="614"/>
      <c r="E658" s="614"/>
      <c r="F658" s="614"/>
      <c r="G658" s="614"/>
      <c r="H658" s="614"/>
      <c r="I658" s="614"/>
      <c r="J658" s="614"/>
      <c r="K658" s="614"/>
      <c r="L658" s="614"/>
      <c r="M658" s="614"/>
      <c r="N658" s="614"/>
      <c r="O658" s="614"/>
      <c r="P658" s="614"/>
      <c r="Q658" s="614"/>
      <c r="R658" s="614"/>
      <c r="S658" s="614"/>
      <c r="T658" s="614"/>
      <c r="U658" s="614"/>
      <c r="V658" s="614"/>
      <c r="W658" s="614"/>
      <c r="X658" s="614"/>
      <c r="Y658" s="614"/>
      <c r="Z658" s="614"/>
      <c r="AA658" s="614"/>
      <c r="AB658" s="614"/>
      <c r="AC658" s="614"/>
      <c r="AD658" s="614"/>
      <c r="AE658" s="614"/>
      <c r="AF658" s="614"/>
      <c r="AG658" s="614"/>
      <c r="AH658" s="614"/>
    </row>
    <row r="659">
      <c r="A659" s="614"/>
      <c r="B659" s="614"/>
      <c r="C659" s="614"/>
      <c r="D659" s="614"/>
      <c r="E659" s="614"/>
      <c r="F659" s="614"/>
      <c r="G659" s="614"/>
      <c r="H659" s="614"/>
      <c r="I659" s="614"/>
      <c r="J659" s="614"/>
      <c r="K659" s="614"/>
      <c r="L659" s="614"/>
      <c r="M659" s="614"/>
      <c r="N659" s="614"/>
      <c r="O659" s="614"/>
      <c r="P659" s="614"/>
      <c r="Q659" s="614"/>
      <c r="R659" s="614"/>
      <c r="S659" s="614"/>
      <c r="T659" s="614"/>
      <c r="U659" s="614"/>
      <c r="V659" s="614"/>
      <c r="W659" s="614"/>
      <c r="X659" s="614"/>
      <c r="Y659" s="614"/>
      <c r="Z659" s="614"/>
      <c r="AA659" s="614"/>
      <c r="AB659" s="614"/>
      <c r="AC659" s="614"/>
      <c r="AD659" s="614"/>
      <c r="AE659" s="614"/>
      <c r="AF659" s="614"/>
      <c r="AG659" s="614"/>
      <c r="AH659" s="614"/>
    </row>
    <row r="660">
      <c r="A660" s="614"/>
      <c r="B660" s="614"/>
      <c r="C660" s="614"/>
      <c r="D660" s="614"/>
      <c r="E660" s="614"/>
      <c r="F660" s="614"/>
      <c r="G660" s="614"/>
      <c r="H660" s="614"/>
      <c r="I660" s="614"/>
      <c r="J660" s="614"/>
      <c r="K660" s="614"/>
      <c r="L660" s="614"/>
      <c r="M660" s="614"/>
      <c r="N660" s="614"/>
      <c r="O660" s="614"/>
      <c r="P660" s="614"/>
      <c r="Q660" s="614"/>
      <c r="R660" s="614"/>
      <c r="S660" s="614"/>
      <c r="T660" s="614"/>
      <c r="U660" s="614"/>
      <c r="V660" s="614"/>
      <c r="W660" s="614"/>
      <c r="X660" s="614"/>
      <c r="Y660" s="614"/>
      <c r="Z660" s="614"/>
      <c r="AA660" s="614"/>
      <c r="AB660" s="614"/>
      <c r="AC660" s="614"/>
      <c r="AD660" s="614"/>
      <c r="AE660" s="614"/>
      <c r="AF660" s="614"/>
      <c r="AG660" s="614"/>
      <c r="AH660" s="614"/>
    </row>
    <row r="661">
      <c r="A661" s="614"/>
      <c r="B661" s="614"/>
      <c r="C661" s="614"/>
      <c r="D661" s="614"/>
      <c r="E661" s="614"/>
      <c r="F661" s="614"/>
      <c r="G661" s="614"/>
      <c r="H661" s="614"/>
      <c r="I661" s="614"/>
      <c r="J661" s="614"/>
      <c r="K661" s="614"/>
      <c r="L661" s="614"/>
      <c r="M661" s="614"/>
      <c r="N661" s="614"/>
      <c r="O661" s="614"/>
      <c r="P661" s="614"/>
      <c r="Q661" s="614"/>
      <c r="R661" s="614"/>
      <c r="S661" s="614"/>
      <c r="T661" s="614"/>
      <c r="U661" s="614"/>
      <c r="V661" s="614"/>
      <c r="W661" s="614"/>
      <c r="X661" s="614"/>
      <c r="Y661" s="614"/>
      <c r="Z661" s="614"/>
      <c r="AA661" s="614"/>
      <c r="AB661" s="614"/>
      <c r="AC661" s="614"/>
      <c r="AD661" s="614"/>
      <c r="AE661" s="614"/>
      <c r="AF661" s="614"/>
      <c r="AG661" s="614"/>
      <c r="AH661" s="614"/>
    </row>
    <row r="662">
      <c r="A662" s="614"/>
      <c r="B662" s="614"/>
      <c r="C662" s="614"/>
      <c r="D662" s="614"/>
      <c r="E662" s="614"/>
      <c r="F662" s="614"/>
      <c r="G662" s="614"/>
      <c r="H662" s="614"/>
      <c r="I662" s="614"/>
      <c r="J662" s="614"/>
      <c r="K662" s="614"/>
      <c r="L662" s="614"/>
      <c r="M662" s="614"/>
      <c r="N662" s="614"/>
      <c r="O662" s="614"/>
      <c r="P662" s="614"/>
      <c r="Q662" s="614"/>
      <c r="R662" s="614"/>
      <c r="S662" s="614"/>
      <c r="T662" s="614"/>
      <c r="U662" s="614"/>
      <c r="V662" s="614"/>
      <c r="W662" s="614"/>
      <c r="X662" s="614"/>
      <c r="Y662" s="614"/>
      <c r="Z662" s="614"/>
      <c r="AA662" s="614"/>
      <c r="AB662" s="614"/>
      <c r="AC662" s="614"/>
      <c r="AD662" s="614"/>
      <c r="AE662" s="614"/>
      <c r="AF662" s="614"/>
      <c r="AG662" s="614"/>
      <c r="AH662" s="614"/>
    </row>
    <row r="663">
      <c r="A663" s="614"/>
      <c r="B663" s="614"/>
      <c r="C663" s="614"/>
      <c r="D663" s="614"/>
      <c r="E663" s="614"/>
      <c r="F663" s="614"/>
      <c r="G663" s="614"/>
      <c r="H663" s="614"/>
      <c r="I663" s="614"/>
      <c r="J663" s="614"/>
      <c r="K663" s="614"/>
      <c r="L663" s="614"/>
      <c r="M663" s="614"/>
      <c r="N663" s="614"/>
      <c r="O663" s="614"/>
      <c r="P663" s="614"/>
      <c r="Q663" s="614"/>
      <c r="R663" s="614"/>
      <c r="S663" s="614"/>
      <c r="T663" s="614"/>
      <c r="U663" s="614"/>
      <c r="V663" s="614"/>
      <c r="W663" s="614"/>
      <c r="X663" s="614"/>
      <c r="Y663" s="614"/>
      <c r="Z663" s="614"/>
      <c r="AA663" s="614"/>
      <c r="AB663" s="614"/>
      <c r="AC663" s="614"/>
      <c r="AD663" s="614"/>
      <c r="AE663" s="614"/>
      <c r="AF663" s="614"/>
      <c r="AG663" s="614"/>
      <c r="AH663" s="614"/>
    </row>
    <row r="664">
      <c r="A664" s="614"/>
      <c r="B664" s="614"/>
      <c r="C664" s="614"/>
      <c r="D664" s="614"/>
      <c r="E664" s="614"/>
      <c r="F664" s="614"/>
      <c r="G664" s="614"/>
      <c r="H664" s="614"/>
      <c r="I664" s="614"/>
      <c r="J664" s="614"/>
      <c r="K664" s="614"/>
      <c r="L664" s="614"/>
      <c r="M664" s="614"/>
      <c r="N664" s="614"/>
      <c r="O664" s="614"/>
      <c r="P664" s="614"/>
      <c r="Q664" s="614"/>
      <c r="R664" s="614"/>
      <c r="S664" s="614"/>
      <c r="T664" s="614"/>
      <c r="U664" s="614"/>
      <c r="V664" s="614"/>
      <c r="W664" s="614"/>
      <c r="X664" s="614"/>
      <c r="Y664" s="614"/>
      <c r="Z664" s="614"/>
      <c r="AA664" s="614"/>
      <c r="AB664" s="614"/>
      <c r="AC664" s="614"/>
      <c r="AD664" s="614"/>
      <c r="AE664" s="614"/>
      <c r="AF664" s="614"/>
      <c r="AG664" s="614"/>
      <c r="AH664" s="614"/>
    </row>
    <row r="665">
      <c r="A665" s="614"/>
      <c r="B665" s="614"/>
      <c r="C665" s="614"/>
      <c r="D665" s="614"/>
      <c r="E665" s="614"/>
      <c r="F665" s="614"/>
      <c r="G665" s="614"/>
      <c r="H665" s="614"/>
      <c r="I665" s="614"/>
      <c r="J665" s="614"/>
      <c r="K665" s="614"/>
      <c r="L665" s="614"/>
      <c r="M665" s="614"/>
      <c r="N665" s="614"/>
      <c r="O665" s="614"/>
      <c r="P665" s="614"/>
      <c r="Q665" s="614"/>
      <c r="R665" s="614"/>
      <c r="S665" s="614"/>
      <c r="T665" s="614"/>
      <c r="U665" s="614"/>
      <c r="V665" s="614"/>
      <c r="W665" s="614"/>
      <c r="X665" s="614"/>
      <c r="Y665" s="614"/>
      <c r="Z665" s="614"/>
      <c r="AA665" s="614"/>
      <c r="AB665" s="614"/>
      <c r="AC665" s="614"/>
      <c r="AD665" s="614"/>
      <c r="AE665" s="614"/>
      <c r="AF665" s="614"/>
      <c r="AG665" s="614"/>
      <c r="AH665" s="614"/>
    </row>
    <row r="666">
      <c r="A666" s="614"/>
      <c r="B666" s="614"/>
      <c r="C666" s="614"/>
      <c r="D666" s="614"/>
      <c r="E666" s="614"/>
      <c r="F666" s="614"/>
      <c r="G666" s="614"/>
      <c r="H666" s="614"/>
      <c r="I666" s="614"/>
      <c r="J666" s="614"/>
      <c r="K666" s="614"/>
      <c r="L666" s="614"/>
      <c r="M666" s="614"/>
      <c r="N666" s="614"/>
      <c r="O666" s="614"/>
      <c r="P666" s="614"/>
      <c r="Q666" s="614"/>
      <c r="R666" s="614"/>
      <c r="S666" s="614"/>
      <c r="T666" s="614"/>
      <c r="U666" s="614"/>
      <c r="V666" s="614"/>
      <c r="W666" s="614"/>
      <c r="X666" s="614"/>
      <c r="Y666" s="614"/>
      <c r="Z666" s="614"/>
      <c r="AA666" s="614"/>
      <c r="AB666" s="614"/>
      <c r="AC666" s="614"/>
      <c r="AD666" s="614"/>
      <c r="AE666" s="614"/>
      <c r="AF666" s="614"/>
      <c r="AG666" s="614"/>
      <c r="AH666" s="614"/>
    </row>
    <row r="667">
      <c r="A667" s="614"/>
      <c r="B667" s="614"/>
      <c r="C667" s="614"/>
      <c r="D667" s="614"/>
      <c r="E667" s="614"/>
      <c r="F667" s="614"/>
      <c r="G667" s="614"/>
      <c r="H667" s="614"/>
      <c r="I667" s="614"/>
      <c r="J667" s="614"/>
      <c r="K667" s="614"/>
      <c r="L667" s="614"/>
      <c r="M667" s="614"/>
      <c r="N667" s="614"/>
      <c r="O667" s="614"/>
      <c r="P667" s="614"/>
      <c r="Q667" s="614"/>
      <c r="R667" s="614"/>
      <c r="S667" s="614"/>
      <c r="T667" s="614"/>
      <c r="U667" s="614"/>
      <c r="V667" s="614"/>
      <c r="W667" s="614"/>
      <c r="X667" s="614"/>
      <c r="Y667" s="614"/>
      <c r="Z667" s="614"/>
      <c r="AA667" s="614"/>
      <c r="AB667" s="614"/>
      <c r="AC667" s="614"/>
      <c r="AD667" s="614"/>
      <c r="AE667" s="614"/>
      <c r="AF667" s="614"/>
      <c r="AG667" s="614"/>
      <c r="AH667" s="614"/>
    </row>
    <row r="668">
      <c r="A668" s="614"/>
      <c r="B668" s="614"/>
      <c r="C668" s="614"/>
      <c r="D668" s="614"/>
      <c r="E668" s="614"/>
      <c r="F668" s="614"/>
      <c r="G668" s="614"/>
      <c r="H668" s="614"/>
      <c r="I668" s="614"/>
      <c r="J668" s="614"/>
      <c r="K668" s="614"/>
      <c r="L668" s="614"/>
      <c r="M668" s="614"/>
      <c r="N668" s="614"/>
      <c r="O668" s="614"/>
      <c r="P668" s="614"/>
      <c r="Q668" s="614"/>
      <c r="R668" s="614"/>
      <c r="S668" s="614"/>
      <c r="T668" s="614"/>
      <c r="U668" s="614"/>
      <c r="V668" s="614"/>
      <c r="W668" s="614"/>
      <c r="X668" s="614"/>
      <c r="Y668" s="614"/>
      <c r="Z668" s="614"/>
      <c r="AA668" s="614"/>
      <c r="AB668" s="614"/>
      <c r="AC668" s="614"/>
      <c r="AD668" s="614"/>
      <c r="AE668" s="614"/>
      <c r="AF668" s="614"/>
      <c r="AG668" s="614"/>
      <c r="AH668" s="614"/>
    </row>
    <row r="669">
      <c r="A669" s="614"/>
      <c r="B669" s="614"/>
      <c r="C669" s="614"/>
      <c r="D669" s="614"/>
      <c r="E669" s="614"/>
      <c r="F669" s="614"/>
      <c r="G669" s="614"/>
      <c r="H669" s="614"/>
      <c r="I669" s="614"/>
      <c r="J669" s="614"/>
      <c r="K669" s="614"/>
      <c r="L669" s="614"/>
      <c r="M669" s="614"/>
      <c r="N669" s="614"/>
      <c r="O669" s="614"/>
      <c r="P669" s="614"/>
      <c r="Q669" s="614"/>
      <c r="R669" s="614"/>
      <c r="S669" s="614"/>
      <c r="T669" s="614"/>
      <c r="U669" s="614"/>
      <c r="V669" s="614"/>
      <c r="W669" s="614"/>
      <c r="X669" s="614"/>
      <c r="Y669" s="614"/>
      <c r="Z669" s="614"/>
      <c r="AA669" s="614"/>
      <c r="AB669" s="614"/>
      <c r="AC669" s="614"/>
      <c r="AD669" s="614"/>
      <c r="AE669" s="614"/>
      <c r="AF669" s="614"/>
      <c r="AG669" s="614"/>
      <c r="AH669" s="614"/>
    </row>
    <row r="670">
      <c r="A670" s="614"/>
      <c r="B670" s="614"/>
      <c r="C670" s="614"/>
      <c r="D670" s="614"/>
      <c r="E670" s="614"/>
      <c r="F670" s="614"/>
      <c r="G670" s="614"/>
      <c r="H670" s="614"/>
      <c r="I670" s="614"/>
      <c r="J670" s="614"/>
      <c r="K670" s="614"/>
      <c r="L670" s="614"/>
      <c r="M670" s="614"/>
      <c r="N670" s="614"/>
      <c r="O670" s="614"/>
      <c r="P670" s="614"/>
      <c r="Q670" s="614"/>
      <c r="R670" s="614"/>
      <c r="S670" s="614"/>
      <c r="T670" s="614"/>
      <c r="U670" s="614"/>
      <c r="V670" s="614"/>
      <c r="W670" s="614"/>
      <c r="X670" s="614"/>
      <c r="Y670" s="614"/>
      <c r="Z670" s="614"/>
      <c r="AA670" s="614"/>
      <c r="AB670" s="614"/>
      <c r="AC670" s="614"/>
      <c r="AD670" s="614"/>
      <c r="AE670" s="614"/>
      <c r="AF670" s="614"/>
      <c r="AG670" s="614"/>
      <c r="AH670" s="614"/>
    </row>
    <row r="671">
      <c r="A671" s="614"/>
      <c r="B671" s="614"/>
      <c r="C671" s="614"/>
      <c r="D671" s="614"/>
      <c r="E671" s="614"/>
      <c r="F671" s="614"/>
      <c r="G671" s="614"/>
      <c r="H671" s="614"/>
      <c r="I671" s="614"/>
      <c r="J671" s="614"/>
      <c r="K671" s="614"/>
      <c r="L671" s="614"/>
      <c r="M671" s="614"/>
      <c r="N671" s="614"/>
      <c r="O671" s="614"/>
      <c r="P671" s="614"/>
      <c r="Q671" s="614"/>
      <c r="R671" s="614"/>
      <c r="S671" s="614"/>
      <c r="T671" s="614"/>
      <c r="U671" s="614"/>
      <c r="V671" s="614"/>
      <c r="W671" s="614"/>
      <c r="X671" s="614"/>
      <c r="Y671" s="614"/>
      <c r="Z671" s="614"/>
      <c r="AA671" s="614"/>
      <c r="AB671" s="614"/>
      <c r="AC671" s="614"/>
      <c r="AD671" s="614"/>
      <c r="AE671" s="614"/>
      <c r="AF671" s="614"/>
      <c r="AG671" s="614"/>
      <c r="AH671" s="614"/>
    </row>
    <row r="672">
      <c r="A672" s="614"/>
      <c r="B672" s="614"/>
      <c r="C672" s="614"/>
      <c r="D672" s="614"/>
      <c r="E672" s="614"/>
      <c r="F672" s="614"/>
      <c r="G672" s="614"/>
      <c r="H672" s="614"/>
      <c r="I672" s="614"/>
      <c r="J672" s="614"/>
      <c r="K672" s="614"/>
      <c r="L672" s="614"/>
      <c r="M672" s="614"/>
      <c r="N672" s="614"/>
      <c r="O672" s="614"/>
      <c r="P672" s="614"/>
      <c r="Q672" s="614"/>
      <c r="R672" s="614"/>
      <c r="S672" s="614"/>
      <c r="T672" s="614"/>
      <c r="U672" s="614"/>
      <c r="V672" s="614"/>
      <c r="W672" s="614"/>
      <c r="X672" s="614"/>
      <c r="Y672" s="614"/>
      <c r="Z672" s="614"/>
      <c r="AA672" s="614"/>
      <c r="AB672" s="614"/>
      <c r="AC672" s="614"/>
      <c r="AD672" s="614"/>
      <c r="AE672" s="614"/>
      <c r="AF672" s="614"/>
      <c r="AG672" s="614"/>
      <c r="AH672" s="614"/>
    </row>
    <row r="673">
      <c r="A673" s="614"/>
      <c r="B673" s="614"/>
      <c r="C673" s="614"/>
      <c r="D673" s="614"/>
      <c r="E673" s="614"/>
      <c r="F673" s="614"/>
      <c r="G673" s="614"/>
      <c r="H673" s="614"/>
      <c r="I673" s="614"/>
      <c r="J673" s="614"/>
      <c r="K673" s="614"/>
      <c r="L673" s="614"/>
      <c r="M673" s="614"/>
      <c r="N673" s="614"/>
      <c r="O673" s="614"/>
      <c r="P673" s="614"/>
      <c r="Q673" s="614"/>
      <c r="R673" s="614"/>
      <c r="S673" s="614"/>
      <c r="T673" s="614"/>
      <c r="U673" s="614"/>
      <c r="V673" s="614"/>
      <c r="W673" s="614"/>
      <c r="X673" s="614"/>
      <c r="Y673" s="614"/>
      <c r="Z673" s="614"/>
      <c r="AA673" s="614"/>
      <c r="AB673" s="614"/>
      <c r="AC673" s="614"/>
      <c r="AD673" s="614"/>
      <c r="AE673" s="614"/>
      <c r="AF673" s="614"/>
      <c r="AG673" s="614"/>
      <c r="AH673" s="614"/>
    </row>
    <row r="674">
      <c r="A674" s="614"/>
      <c r="B674" s="614"/>
      <c r="C674" s="614"/>
      <c r="D674" s="614"/>
      <c r="E674" s="614"/>
      <c r="F674" s="614"/>
      <c r="G674" s="614"/>
      <c r="H674" s="614"/>
      <c r="I674" s="614"/>
      <c r="J674" s="614"/>
      <c r="K674" s="614"/>
      <c r="L674" s="614"/>
      <c r="M674" s="614"/>
      <c r="N674" s="614"/>
      <c r="O674" s="614"/>
      <c r="P674" s="614"/>
      <c r="Q674" s="614"/>
      <c r="R674" s="614"/>
      <c r="S674" s="614"/>
      <c r="T674" s="614"/>
      <c r="U674" s="614"/>
      <c r="V674" s="614"/>
      <c r="W674" s="614"/>
      <c r="X674" s="614"/>
      <c r="Y674" s="614"/>
      <c r="Z674" s="614"/>
      <c r="AA674" s="614"/>
      <c r="AB674" s="614"/>
      <c r="AC674" s="614"/>
      <c r="AD674" s="614"/>
      <c r="AE674" s="614"/>
      <c r="AF674" s="614"/>
      <c r="AG674" s="614"/>
      <c r="AH674" s="614"/>
    </row>
    <row r="675">
      <c r="A675" s="614"/>
      <c r="B675" s="614"/>
      <c r="C675" s="614"/>
      <c r="D675" s="614"/>
      <c r="E675" s="614"/>
      <c r="F675" s="614"/>
      <c r="G675" s="614"/>
      <c r="H675" s="614"/>
      <c r="I675" s="614"/>
      <c r="J675" s="614"/>
      <c r="K675" s="614"/>
      <c r="L675" s="614"/>
      <c r="M675" s="614"/>
      <c r="N675" s="614"/>
      <c r="O675" s="614"/>
      <c r="P675" s="614"/>
      <c r="Q675" s="614"/>
      <c r="R675" s="614"/>
      <c r="S675" s="614"/>
      <c r="T675" s="614"/>
      <c r="U675" s="614"/>
      <c r="V675" s="614"/>
      <c r="W675" s="614"/>
      <c r="X675" s="614"/>
      <c r="Y675" s="614"/>
      <c r="Z675" s="614"/>
      <c r="AA675" s="614"/>
      <c r="AB675" s="614"/>
      <c r="AC675" s="614"/>
      <c r="AD675" s="614"/>
      <c r="AE675" s="614"/>
      <c r="AF675" s="614"/>
      <c r="AG675" s="614"/>
      <c r="AH675" s="614"/>
    </row>
    <row r="676">
      <c r="A676" s="614"/>
      <c r="B676" s="614"/>
      <c r="C676" s="614"/>
      <c r="D676" s="614"/>
      <c r="E676" s="614"/>
      <c r="F676" s="614"/>
      <c r="G676" s="614"/>
      <c r="H676" s="614"/>
      <c r="I676" s="614"/>
      <c r="J676" s="614"/>
      <c r="K676" s="614"/>
      <c r="L676" s="614"/>
      <c r="M676" s="614"/>
      <c r="N676" s="614"/>
      <c r="O676" s="614"/>
      <c r="P676" s="614"/>
      <c r="Q676" s="614"/>
      <c r="R676" s="614"/>
      <c r="S676" s="614"/>
      <c r="T676" s="614"/>
      <c r="U676" s="614"/>
      <c r="V676" s="614"/>
      <c r="W676" s="614"/>
      <c r="X676" s="614"/>
      <c r="Y676" s="614"/>
      <c r="Z676" s="614"/>
      <c r="AA676" s="614"/>
      <c r="AB676" s="614"/>
      <c r="AC676" s="614"/>
      <c r="AD676" s="614"/>
      <c r="AE676" s="614"/>
      <c r="AF676" s="614"/>
      <c r="AG676" s="614"/>
      <c r="AH676" s="614"/>
    </row>
    <row r="677">
      <c r="A677" s="614"/>
      <c r="B677" s="614"/>
      <c r="C677" s="614"/>
      <c r="D677" s="614"/>
      <c r="E677" s="614"/>
      <c r="F677" s="614"/>
      <c r="G677" s="614"/>
      <c r="H677" s="614"/>
      <c r="I677" s="614"/>
      <c r="J677" s="614"/>
      <c r="K677" s="614"/>
      <c r="L677" s="614"/>
      <c r="M677" s="614"/>
      <c r="N677" s="614"/>
      <c r="O677" s="614"/>
      <c r="P677" s="614"/>
      <c r="Q677" s="614"/>
      <c r="R677" s="614"/>
      <c r="S677" s="614"/>
      <c r="T677" s="614"/>
      <c r="U677" s="614"/>
      <c r="V677" s="614"/>
      <c r="W677" s="614"/>
      <c r="X677" s="614"/>
      <c r="Y677" s="614"/>
      <c r="Z677" s="614"/>
      <c r="AA677" s="614"/>
      <c r="AB677" s="614"/>
      <c r="AC677" s="614"/>
      <c r="AD677" s="614"/>
      <c r="AE677" s="614"/>
      <c r="AF677" s="614"/>
      <c r="AG677" s="614"/>
      <c r="AH677" s="614"/>
    </row>
    <row r="678">
      <c r="A678" s="614"/>
      <c r="B678" s="614"/>
      <c r="C678" s="614"/>
      <c r="D678" s="614"/>
      <c r="E678" s="614"/>
      <c r="F678" s="614"/>
      <c r="G678" s="614"/>
      <c r="H678" s="614"/>
      <c r="I678" s="614"/>
      <c r="J678" s="614"/>
      <c r="K678" s="614"/>
      <c r="L678" s="614"/>
      <c r="M678" s="614"/>
      <c r="N678" s="614"/>
      <c r="O678" s="614"/>
      <c r="P678" s="614"/>
      <c r="Q678" s="614"/>
      <c r="R678" s="614"/>
      <c r="S678" s="614"/>
      <c r="T678" s="614"/>
      <c r="U678" s="614"/>
      <c r="V678" s="614"/>
      <c r="W678" s="614"/>
      <c r="X678" s="614"/>
      <c r="Y678" s="614"/>
      <c r="Z678" s="614"/>
      <c r="AA678" s="614"/>
      <c r="AB678" s="614"/>
      <c r="AC678" s="614"/>
      <c r="AD678" s="614"/>
      <c r="AE678" s="614"/>
      <c r="AF678" s="614"/>
      <c r="AG678" s="614"/>
      <c r="AH678" s="614"/>
    </row>
    <row r="679">
      <c r="A679" s="614"/>
      <c r="B679" s="614"/>
      <c r="C679" s="614"/>
      <c r="D679" s="614"/>
      <c r="E679" s="614"/>
      <c r="F679" s="614"/>
      <c r="G679" s="614"/>
      <c r="H679" s="614"/>
      <c r="I679" s="614"/>
      <c r="J679" s="614"/>
      <c r="K679" s="614"/>
      <c r="L679" s="614"/>
      <c r="M679" s="614"/>
      <c r="N679" s="614"/>
      <c r="O679" s="614"/>
      <c r="P679" s="614"/>
      <c r="Q679" s="614"/>
      <c r="R679" s="614"/>
      <c r="S679" s="614"/>
      <c r="T679" s="614"/>
      <c r="U679" s="614"/>
      <c r="V679" s="614"/>
      <c r="W679" s="614"/>
      <c r="X679" s="614"/>
      <c r="Y679" s="614"/>
      <c r="Z679" s="614"/>
      <c r="AA679" s="614"/>
      <c r="AB679" s="614"/>
      <c r="AC679" s="614"/>
      <c r="AD679" s="614"/>
      <c r="AE679" s="614"/>
      <c r="AF679" s="614"/>
      <c r="AG679" s="614"/>
      <c r="AH679" s="614"/>
    </row>
    <row r="680">
      <c r="A680" s="614"/>
      <c r="B680" s="614"/>
      <c r="C680" s="614"/>
      <c r="D680" s="614"/>
      <c r="E680" s="614"/>
      <c r="F680" s="614"/>
      <c r="G680" s="614"/>
      <c r="H680" s="614"/>
      <c r="I680" s="614"/>
      <c r="J680" s="614"/>
      <c r="K680" s="614"/>
      <c r="L680" s="614"/>
      <c r="M680" s="614"/>
      <c r="N680" s="614"/>
      <c r="O680" s="614"/>
      <c r="P680" s="614"/>
      <c r="Q680" s="614"/>
      <c r="R680" s="614"/>
      <c r="S680" s="614"/>
      <c r="T680" s="614"/>
      <c r="U680" s="614"/>
      <c r="V680" s="614"/>
      <c r="W680" s="614"/>
      <c r="X680" s="614"/>
      <c r="Y680" s="614"/>
      <c r="Z680" s="614"/>
      <c r="AA680" s="614"/>
      <c r="AB680" s="614"/>
      <c r="AC680" s="614"/>
      <c r="AD680" s="614"/>
      <c r="AE680" s="614"/>
      <c r="AF680" s="614"/>
      <c r="AG680" s="614"/>
      <c r="AH680" s="614"/>
    </row>
    <row r="681">
      <c r="A681" s="614"/>
      <c r="B681" s="614"/>
      <c r="C681" s="614"/>
      <c r="D681" s="614"/>
      <c r="E681" s="614"/>
      <c r="F681" s="614"/>
      <c r="G681" s="614"/>
      <c r="H681" s="614"/>
      <c r="I681" s="614"/>
      <c r="J681" s="614"/>
      <c r="K681" s="614"/>
      <c r="L681" s="614"/>
      <c r="M681" s="614"/>
      <c r="N681" s="614"/>
      <c r="O681" s="614"/>
      <c r="P681" s="614"/>
      <c r="Q681" s="614"/>
      <c r="R681" s="614"/>
      <c r="S681" s="614"/>
      <c r="T681" s="614"/>
      <c r="U681" s="614"/>
      <c r="V681" s="614"/>
      <c r="W681" s="614"/>
      <c r="X681" s="614"/>
      <c r="Y681" s="614"/>
      <c r="Z681" s="614"/>
      <c r="AA681" s="614"/>
      <c r="AB681" s="614"/>
      <c r="AC681" s="614"/>
      <c r="AD681" s="614"/>
      <c r="AE681" s="614"/>
      <c r="AF681" s="614"/>
      <c r="AG681" s="614"/>
      <c r="AH681" s="614"/>
    </row>
    <row r="682">
      <c r="A682" s="614"/>
      <c r="B682" s="614"/>
      <c r="C682" s="614"/>
      <c r="D682" s="614"/>
      <c r="E682" s="614"/>
      <c r="F682" s="614"/>
      <c r="G682" s="614"/>
      <c r="H682" s="614"/>
      <c r="I682" s="614"/>
      <c r="J682" s="614"/>
      <c r="K682" s="614"/>
      <c r="L682" s="614"/>
      <c r="M682" s="614"/>
      <c r="N682" s="614"/>
      <c r="O682" s="614"/>
      <c r="P682" s="614"/>
      <c r="Q682" s="614"/>
      <c r="R682" s="614"/>
      <c r="S682" s="614"/>
      <c r="T682" s="614"/>
      <c r="U682" s="614"/>
      <c r="V682" s="614"/>
      <c r="W682" s="614"/>
      <c r="X682" s="614"/>
      <c r="Y682" s="614"/>
      <c r="Z682" s="614"/>
      <c r="AA682" s="614"/>
      <c r="AB682" s="614"/>
      <c r="AC682" s="614"/>
      <c r="AD682" s="614"/>
      <c r="AE682" s="614"/>
      <c r="AF682" s="614"/>
      <c r="AG682" s="614"/>
      <c r="AH682" s="614"/>
    </row>
    <row r="683">
      <c r="A683" s="614"/>
      <c r="B683" s="614"/>
      <c r="C683" s="614"/>
      <c r="D683" s="614"/>
      <c r="E683" s="614"/>
      <c r="F683" s="614"/>
      <c r="G683" s="614"/>
      <c r="H683" s="614"/>
      <c r="I683" s="614"/>
      <c r="J683" s="614"/>
      <c r="K683" s="614"/>
      <c r="L683" s="614"/>
      <c r="M683" s="614"/>
      <c r="N683" s="614"/>
      <c r="O683" s="614"/>
      <c r="P683" s="614"/>
      <c r="Q683" s="614"/>
      <c r="R683" s="614"/>
      <c r="S683" s="614"/>
      <c r="T683" s="614"/>
      <c r="U683" s="614"/>
      <c r="V683" s="614"/>
      <c r="W683" s="614"/>
      <c r="X683" s="614"/>
      <c r="Y683" s="614"/>
      <c r="Z683" s="614"/>
      <c r="AA683" s="614"/>
      <c r="AB683" s="614"/>
      <c r="AC683" s="614"/>
      <c r="AD683" s="614"/>
      <c r="AE683" s="614"/>
      <c r="AF683" s="614"/>
      <c r="AG683" s="614"/>
      <c r="AH683" s="614"/>
    </row>
    <row r="684">
      <c r="A684" s="614"/>
      <c r="B684" s="614"/>
      <c r="C684" s="614"/>
      <c r="D684" s="614"/>
      <c r="E684" s="614"/>
      <c r="F684" s="614"/>
      <c r="G684" s="614"/>
      <c r="H684" s="614"/>
      <c r="I684" s="614"/>
      <c r="J684" s="614"/>
      <c r="K684" s="614"/>
      <c r="L684" s="614"/>
      <c r="M684" s="614"/>
      <c r="N684" s="614"/>
      <c r="O684" s="614"/>
      <c r="P684" s="614"/>
      <c r="Q684" s="614"/>
      <c r="R684" s="614"/>
      <c r="S684" s="614"/>
      <c r="T684" s="614"/>
      <c r="U684" s="614"/>
      <c r="V684" s="614"/>
      <c r="W684" s="614"/>
      <c r="X684" s="614"/>
      <c r="Y684" s="614"/>
      <c r="Z684" s="614"/>
      <c r="AA684" s="614"/>
      <c r="AB684" s="614"/>
      <c r="AC684" s="614"/>
      <c r="AD684" s="614"/>
      <c r="AE684" s="614"/>
      <c r="AF684" s="614"/>
      <c r="AG684" s="614"/>
      <c r="AH684" s="614"/>
    </row>
    <row r="685">
      <c r="A685" s="614"/>
      <c r="B685" s="614"/>
      <c r="C685" s="614"/>
      <c r="D685" s="614"/>
      <c r="E685" s="614"/>
      <c r="F685" s="614"/>
      <c r="G685" s="614"/>
      <c r="H685" s="614"/>
      <c r="I685" s="614"/>
      <c r="J685" s="614"/>
      <c r="K685" s="614"/>
      <c r="L685" s="614"/>
      <c r="M685" s="614"/>
      <c r="N685" s="614"/>
      <c r="O685" s="614"/>
      <c r="P685" s="614"/>
      <c r="Q685" s="614"/>
      <c r="R685" s="614"/>
      <c r="S685" s="614"/>
      <c r="T685" s="614"/>
      <c r="U685" s="614"/>
      <c r="V685" s="614"/>
      <c r="W685" s="614"/>
      <c r="X685" s="614"/>
      <c r="Y685" s="614"/>
      <c r="Z685" s="614"/>
      <c r="AA685" s="614"/>
      <c r="AB685" s="614"/>
      <c r="AC685" s="614"/>
      <c r="AD685" s="614"/>
      <c r="AE685" s="614"/>
      <c r="AF685" s="614"/>
      <c r="AG685" s="614"/>
      <c r="AH685" s="614"/>
    </row>
    <row r="686">
      <c r="A686" s="614"/>
      <c r="B686" s="614"/>
      <c r="C686" s="614"/>
      <c r="D686" s="614"/>
      <c r="E686" s="614"/>
      <c r="F686" s="614"/>
      <c r="G686" s="614"/>
      <c r="H686" s="614"/>
      <c r="I686" s="614"/>
      <c r="J686" s="614"/>
      <c r="K686" s="614"/>
      <c r="L686" s="614"/>
      <c r="M686" s="614"/>
      <c r="N686" s="614"/>
      <c r="O686" s="614"/>
      <c r="P686" s="614"/>
      <c r="Q686" s="614"/>
      <c r="R686" s="614"/>
      <c r="S686" s="614"/>
      <c r="T686" s="614"/>
      <c r="U686" s="614"/>
      <c r="V686" s="614"/>
      <c r="W686" s="614"/>
      <c r="X686" s="614"/>
      <c r="Y686" s="614"/>
      <c r="Z686" s="614"/>
      <c r="AA686" s="614"/>
      <c r="AB686" s="614"/>
      <c r="AC686" s="614"/>
      <c r="AD686" s="614"/>
      <c r="AE686" s="614"/>
      <c r="AF686" s="614"/>
      <c r="AG686" s="614"/>
      <c r="AH686" s="614"/>
    </row>
    <row r="687">
      <c r="A687" s="614"/>
      <c r="B687" s="614"/>
      <c r="C687" s="614"/>
      <c r="D687" s="614"/>
      <c r="E687" s="614"/>
      <c r="F687" s="614"/>
      <c r="G687" s="614"/>
      <c r="H687" s="614"/>
      <c r="I687" s="614"/>
      <c r="J687" s="614"/>
      <c r="K687" s="614"/>
      <c r="L687" s="614"/>
      <c r="M687" s="614"/>
      <c r="N687" s="614"/>
      <c r="O687" s="614"/>
      <c r="P687" s="614"/>
      <c r="Q687" s="614"/>
      <c r="R687" s="614"/>
      <c r="S687" s="614"/>
      <c r="T687" s="614"/>
      <c r="U687" s="614"/>
      <c r="V687" s="614"/>
      <c r="W687" s="614"/>
      <c r="X687" s="614"/>
      <c r="Y687" s="614"/>
      <c r="Z687" s="614"/>
      <c r="AA687" s="614"/>
      <c r="AB687" s="614"/>
      <c r="AC687" s="614"/>
      <c r="AD687" s="614"/>
      <c r="AE687" s="614"/>
      <c r="AF687" s="614"/>
      <c r="AG687" s="614"/>
      <c r="AH687" s="614"/>
    </row>
    <row r="688">
      <c r="A688" s="614"/>
      <c r="B688" s="614"/>
      <c r="C688" s="614"/>
      <c r="D688" s="614"/>
      <c r="E688" s="614"/>
      <c r="F688" s="614"/>
      <c r="G688" s="614"/>
      <c r="H688" s="614"/>
      <c r="I688" s="614"/>
      <c r="J688" s="614"/>
      <c r="K688" s="614"/>
      <c r="L688" s="614"/>
      <c r="M688" s="614"/>
      <c r="N688" s="614"/>
      <c r="O688" s="614"/>
      <c r="P688" s="614"/>
      <c r="Q688" s="614"/>
      <c r="R688" s="614"/>
      <c r="S688" s="614"/>
      <c r="T688" s="614"/>
      <c r="U688" s="614"/>
      <c r="V688" s="614"/>
      <c r="W688" s="614"/>
      <c r="X688" s="614"/>
      <c r="Y688" s="614"/>
      <c r="Z688" s="614"/>
      <c r="AA688" s="614"/>
      <c r="AB688" s="614"/>
      <c r="AC688" s="614"/>
      <c r="AD688" s="614"/>
      <c r="AE688" s="614"/>
      <c r="AF688" s="614"/>
      <c r="AG688" s="614"/>
      <c r="AH688" s="614"/>
    </row>
    <row r="689">
      <c r="A689" s="614"/>
      <c r="B689" s="614"/>
      <c r="C689" s="614"/>
      <c r="D689" s="614"/>
      <c r="E689" s="614"/>
      <c r="F689" s="614"/>
      <c r="G689" s="614"/>
      <c r="H689" s="614"/>
      <c r="I689" s="614"/>
      <c r="J689" s="614"/>
      <c r="K689" s="614"/>
      <c r="L689" s="614"/>
      <c r="M689" s="614"/>
      <c r="N689" s="614"/>
      <c r="O689" s="614"/>
      <c r="P689" s="614"/>
      <c r="Q689" s="614"/>
      <c r="R689" s="614"/>
      <c r="S689" s="614"/>
      <c r="T689" s="614"/>
      <c r="U689" s="614"/>
      <c r="V689" s="614"/>
      <c r="W689" s="614"/>
      <c r="X689" s="614"/>
      <c r="Y689" s="614"/>
      <c r="Z689" s="614"/>
      <c r="AA689" s="614"/>
      <c r="AB689" s="614"/>
      <c r="AC689" s="614"/>
      <c r="AD689" s="614"/>
      <c r="AE689" s="614"/>
      <c r="AF689" s="614"/>
      <c r="AG689" s="614"/>
      <c r="AH689" s="614"/>
    </row>
    <row r="690">
      <c r="A690" s="614"/>
      <c r="B690" s="614"/>
      <c r="C690" s="614"/>
      <c r="D690" s="614"/>
      <c r="E690" s="614"/>
      <c r="F690" s="614"/>
      <c r="G690" s="614"/>
      <c r="H690" s="614"/>
      <c r="I690" s="614"/>
      <c r="J690" s="614"/>
      <c r="K690" s="614"/>
      <c r="L690" s="614"/>
      <c r="M690" s="614"/>
      <c r="N690" s="614"/>
      <c r="O690" s="614"/>
      <c r="P690" s="614"/>
      <c r="Q690" s="614"/>
      <c r="R690" s="614"/>
      <c r="S690" s="614"/>
      <c r="T690" s="614"/>
      <c r="U690" s="614"/>
      <c r="V690" s="614"/>
      <c r="W690" s="614"/>
      <c r="X690" s="614"/>
      <c r="Y690" s="614"/>
      <c r="Z690" s="614"/>
      <c r="AA690" s="614"/>
      <c r="AB690" s="614"/>
      <c r="AC690" s="614"/>
      <c r="AD690" s="614"/>
      <c r="AE690" s="614"/>
      <c r="AF690" s="614"/>
      <c r="AG690" s="614"/>
      <c r="AH690" s="614"/>
    </row>
    <row r="691">
      <c r="A691" s="614"/>
      <c r="B691" s="614"/>
      <c r="C691" s="614"/>
      <c r="D691" s="614"/>
      <c r="E691" s="614"/>
      <c r="F691" s="614"/>
      <c r="G691" s="614"/>
      <c r="H691" s="614"/>
      <c r="I691" s="614"/>
      <c r="J691" s="614"/>
      <c r="K691" s="614"/>
      <c r="L691" s="614"/>
      <c r="M691" s="614"/>
      <c r="N691" s="614"/>
      <c r="O691" s="614"/>
      <c r="P691" s="614"/>
      <c r="Q691" s="614"/>
      <c r="R691" s="614"/>
      <c r="S691" s="614"/>
      <c r="T691" s="614"/>
      <c r="U691" s="614"/>
      <c r="V691" s="614"/>
      <c r="W691" s="614"/>
      <c r="X691" s="614"/>
      <c r="Y691" s="614"/>
      <c r="Z691" s="614"/>
      <c r="AA691" s="614"/>
      <c r="AB691" s="614"/>
      <c r="AC691" s="614"/>
      <c r="AD691" s="614"/>
      <c r="AE691" s="614"/>
      <c r="AF691" s="614"/>
      <c r="AG691" s="614"/>
      <c r="AH691" s="614"/>
    </row>
    <row r="692">
      <c r="A692" s="614"/>
      <c r="B692" s="614"/>
      <c r="C692" s="614"/>
      <c r="D692" s="614"/>
      <c r="E692" s="614"/>
      <c r="F692" s="614"/>
      <c r="G692" s="614"/>
      <c r="H692" s="614"/>
      <c r="I692" s="614"/>
      <c r="J692" s="614"/>
      <c r="K692" s="614"/>
      <c r="L692" s="614"/>
      <c r="M692" s="614"/>
      <c r="N692" s="614"/>
      <c r="O692" s="614"/>
      <c r="P692" s="614"/>
      <c r="Q692" s="614"/>
      <c r="R692" s="614"/>
      <c r="S692" s="614"/>
      <c r="T692" s="614"/>
      <c r="U692" s="614"/>
      <c r="V692" s="614"/>
      <c r="W692" s="614"/>
      <c r="X692" s="614"/>
      <c r="Y692" s="614"/>
      <c r="Z692" s="614"/>
      <c r="AA692" s="614"/>
      <c r="AB692" s="614"/>
      <c r="AC692" s="614"/>
      <c r="AD692" s="614"/>
      <c r="AE692" s="614"/>
      <c r="AF692" s="614"/>
      <c r="AG692" s="614"/>
      <c r="AH692" s="614"/>
    </row>
    <row r="693">
      <c r="A693" s="614"/>
      <c r="B693" s="614"/>
      <c r="C693" s="614"/>
      <c r="D693" s="614"/>
      <c r="E693" s="614"/>
      <c r="F693" s="614"/>
      <c r="G693" s="614"/>
      <c r="H693" s="614"/>
      <c r="I693" s="614"/>
      <c r="J693" s="614"/>
      <c r="K693" s="614"/>
      <c r="L693" s="614"/>
      <c r="M693" s="614"/>
      <c r="N693" s="614"/>
      <c r="O693" s="614"/>
      <c r="P693" s="614"/>
      <c r="Q693" s="614"/>
      <c r="R693" s="614"/>
      <c r="S693" s="614"/>
      <c r="T693" s="614"/>
      <c r="U693" s="614"/>
      <c r="V693" s="614"/>
      <c r="W693" s="614"/>
      <c r="X693" s="614"/>
      <c r="Y693" s="614"/>
      <c r="Z693" s="614"/>
      <c r="AA693" s="614"/>
      <c r="AB693" s="614"/>
      <c r="AC693" s="614"/>
      <c r="AD693" s="614"/>
      <c r="AE693" s="614"/>
      <c r="AF693" s="614"/>
      <c r="AG693" s="614"/>
      <c r="AH693" s="614"/>
    </row>
    <row r="694">
      <c r="A694" s="614"/>
      <c r="B694" s="614"/>
      <c r="C694" s="614"/>
      <c r="D694" s="614"/>
      <c r="E694" s="614"/>
      <c r="F694" s="614"/>
      <c r="G694" s="614"/>
      <c r="H694" s="614"/>
      <c r="I694" s="614"/>
      <c r="J694" s="614"/>
      <c r="K694" s="614"/>
      <c r="L694" s="614"/>
      <c r="M694" s="614"/>
      <c r="N694" s="614"/>
      <c r="O694" s="614"/>
      <c r="P694" s="614"/>
      <c r="Q694" s="614"/>
      <c r="R694" s="614"/>
      <c r="S694" s="614"/>
      <c r="T694" s="614"/>
      <c r="U694" s="614"/>
      <c r="V694" s="614"/>
      <c r="W694" s="614"/>
      <c r="X694" s="614"/>
      <c r="Y694" s="614"/>
      <c r="Z694" s="614"/>
      <c r="AA694" s="614"/>
      <c r="AB694" s="614"/>
      <c r="AC694" s="614"/>
      <c r="AD694" s="614"/>
      <c r="AE694" s="614"/>
      <c r="AF694" s="614"/>
      <c r="AG694" s="614"/>
      <c r="AH694" s="614"/>
    </row>
    <row r="695">
      <c r="A695" s="614"/>
      <c r="B695" s="614"/>
      <c r="C695" s="614"/>
      <c r="D695" s="614"/>
      <c r="E695" s="614"/>
      <c r="F695" s="614"/>
      <c r="G695" s="614"/>
      <c r="H695" s="614"/>
      <c r="I695" s="614"/>
      <c r="J695" s="614"/>
      <c r="K695" s="614"/>
      <c r="L695" s="614"/>
      <c r="M695" s="614"/>
      <c r="N695" s="614"/>
      <c r="O695" s="614"/>
      <c r="P695" s="614"/>
      <c r="Q695" s="614"/>
      <c r="R695" s="614"/>
      <c r="S695" s="614"/>
      <c r="T695" s="614"/>
      <c r="U695" s="614"/>
      <c r="V695" s="614"/>
      <c r="W695" s="614"/>
      <c r="X695" s="614"/>
      <c r="Y695" s="614"/>
      <c r="Z695" s="614"/>
      <c r="AA695" s="614"/>
      <c r="AB695" s="614"/>
      <c r="AC695" s="614"/>
      <c r="AD695" s="614"/>
      <c r="AE695" s="614"/>
      <c r="AF695" s="614"/>
      <c r="AG695" s="614"/>
      <c r="AH695" s="614"/>
    </row>
    <row r="696">
      <c r="A696" s="614"/>
      <c r="B696" s="614"/>
      <c r="C696" s="614"/>
      <c r="D696" s="614"/>
      <c r="E696" s="614"/>
      <c r="F696" s="614"/>
      <c r="G696" s="614"/>
      <c r="H696" s="614"/>
      <c r="I696" s="614"/>
      <c r="J696" s="614"/>
      <c r="K696" s="614"/>
      <c r="L696" s="614"/>
      <c r="M696" s="614"/>
      <c r="N696" s="614"/>
      <c r="O696" s="614"/>
      <c r="P696" s="614"/>
      <c r="Q696" s="614"/>
      <c r="R696" s="614"/>
      <c r="S696" s="614"/>
      <c r="T696" s="614"/>
      <c r="U696" s="614"/>
      <c r="V696" s="614"/>
      <c r="W696" s="614"/>
      <c r="X696" s="614"/>
      <c r="Y696" s="614"/>
      <c r="Z696" s="614"/>
      <c r="AA696" s="614"/>
      <c r="AB696" s="614"/>
      <c r="AC696" s="614"/>
      <c r="AD696" s="614"/>
      <c r="AE696" s="614"/>
      <c r="AF696" s="614"/>
      <c r="AG696" s="614"/>
      <c r="AH696" s="614"/>
    </row>
    <row r="697">
      <c r="A697" s="614"/>
      <c r="B697" s="614"/>
      <c r="C697" s="614"/>
      <c r="D697" s="614"/>
      <c r="E697" s="614"/>
      <c r="F697" s="614"/>
      <c r="G697" s="614"/>
      <c r="H697" s="614"/>
      <c r="I697" s="614"/>
      <c r="J697" s="614"/>
      <c r="K697" s="614"/>
      <c r="L697" s="614"/>
      <c r="M697" s="614"/>
      <c r="N697" s="614"/>
      <c r="O697" s="614"/>
      <c r="P697" s="614"/>
      <c r="Q697" s="614"/>
      <c r="R697" s="614"/>
      <c r="S697" s="614"/>
      <c r="T697" s="614"/>
      <c r="U697" s="614"/>
      <c r="V697" s="614"/>
      <c r="W697" s="614"/>
      <c r="X697" s="614"/>
      <c r="Y697" s="614"/>
      <c r="Z697" s="614"/>
      <c r="AA697" s="614"/>
      <c r="AB697" s="614"/>
      <c r="AC697" s="614"/>
      <c r="AD697" s="614"/>
      <c r="AE697" s="614"/>
      <c r="AF697" s="614"/>
      <c r="AG697" s="614"/>
      <c r="AH697" s="614"/>
    </row>
    <row r="698">
      <c r="A698" s="614"/>
      <c r="B698" s="614"/>
      <c r="C698" s="614"/>
      <c r="D698" s="614"/>
      <c r="E698" s="614"/>
      <c r="F698" s="614"/>
      <c r="G698" s="614"/>
      <c r="H698" s="614"/>
      <c r="I698" s="614"/>
      <c r="J698" s="614"/>
      <c r="K698" s="614"/>
      <c r="L698" s="614"/>
      <c r="M698" s="614"/>
      <c r="N698" s="614"/>
      <c r="O698" s="614"/>
      <c r="P698" s="614"/>
      <c r="Q698" s="614"/>
      <c r="R698" s="614"/>
      <c r="S698" s="614"/>
      <c r="T698" s="614"/>
      <c r="U698" s="614"/>
      <c r="V698" s="614"/>
      <c r="W698" s="614"/>
      <c r="X698" s="614"/>
      <c r="Y698" s="614"/>
      <c r="Z698" s="614"/>
      <c r="AA698" s="614"/>
      <c r="AB698" s="614"/>
      <c r="AC698" s="614"/>
      <c r="AD698" s="614"/>
      <c r="AE698" s="614"/>
      <c r="AF698" s="614"/>
      <c r="AG698" s="614"/>
      <c r="AH698" s="614"/>
    </row>
    <row r="699">
      <c r="A699" s="614"/>
      <c r="B699" s="614"/>
      <c r="C699" s="614"/>
      <c r="D699" s="614"/>
      <c r="E699" s="614"/>
      <c r="F699" s="614"/>
      <c r="G699" s="614"/>
      <c r="H699" s="614"/>
      <c r="I699" s="614"/>
      <c r="J699" s="614"/>
      <c r="K699" s="614"/>
      <c r="L699" s="614"/>
      <c r="M699" s="614"/>
      <c r="N699" s="614"/>
      <c r="O699" s="614"/>
      <c r="P699" s="614"/>
      <c r="Q699" s="614"/>
      <c r="R699" s="614"/>
      <c r="S699" s="614"/>
      <c r="T699" s="614"/>
      <c r="U699" s="614"/>
      <c r="V699" s="614"/>
      <c r="W699" s="614"/>
      <c r="X699" s="614"/>
      <c r="Y699" s="614"/>
      <c r="Z699" s="614"/>
      <c r="AA699" s="614"/>
      <c r="AB699" s="614"/>
      <c r="AC699" s="614"/>
      <c r="AD699" s="614"/>
      <c r="AE699" s="614"/>
      <c r="AF699" s="614"/>
      <c r="AG699" s="614"/>
      <c r="AH699" s="614"/>
    </row>
    <row r="700">
      <c r="A700" s="614"/>
      <c r="B700" s="614"/>
      <c r="C700" s="614"/>
      <c r="D700" s="614"/>
      <c r="E700" s="614"/>
      <c r="F700" s="614"/>
      <c r="G700" s="614"/>
      <c r="H700" s="614"/>
      <c r="I700" s="614"/>
      <c r="J700" s="614"/>
      <c r="K700" s="614"/>
      <c r="L700" s="614"/>
      <c r="M700" s="614"/>
      <c r="N700" s="614"/>
      <c r="O700" s="614"/>
      <c r="P700" s="614"/>
      <c r="Q700" s="614"/>
      <c r="R700" s="614"/>
      <c r="S700" s="614"/>
      <c r="T700" s="614"/>
      <c r="U700" s="614"/>
      <c r="V700" s="614"/>
      <c r="W700" s="614"/>
      <c r="X700" s="614"/>
      <c r="Y700" s="614"/>
      <c r="Z700" s="614"/>
      <c r="AA700" s="614"/>
      <c r="AB700" s="614"/>
      <c r="AC700" s="614"/>
      <c r="AD700" s="614"/>
      <c r="AE700" s="614"/>
      <c r="AF700" s="614"/>
      <c r="AG700" s="614"/>
      <c r="AH700" s="614"/>
    </row>
    <row r="701">
      <c r="A701" s="614"/>
      <c r="B701" s="614"/>
      <c r="C701" s="614"/>
      <c r="D701" s="614"/>
      <c r="E701" s="614"/>
      <c r="F701" s="614"/>
      <c r="G701" s="614"/>
      <c r="H701" s="614"/>
      <c r="I701" s="614"/>
      <c r="J701" s="614"/>
      <c r="K701" s="614"/>
      <c r="L701" s="614"/>
      <c r="M701" s="614"/>
      <c r="N701" s="614"/>
      <c r="O701" s="614"/>
      <c r="P701" s="614"/>
      <c r="Q701" s="614"/>
      <c r="R701" s="614"/>
      <c r="S701" s="614"/>
      <c r="T701" s="614"/>
      <c r="U701" s="614"/>
      <c r="V701" s="614"/>
      <c r="W701" s="614"/>
      <c r="X701" s="614"/>
      <c r="Y701" s="614"/>
      <c r="Z701" s="614"/>
      <c r="AA701" s="614"/>
      <c r="AB701" s="614"/>
      <c r="AC701" s="614"/>
      <c r="AD701" s="614"/>
      <c r="AE701" s="614"/>
      <c r="AF701" s="614"/>
      <c r="AG701" s="614"/>
      <c r="AH701" s="614"/>
    </row>
    <row r="702">
      <c r="A702" s="614"/>
      <c r="B702" s="614"/>
      <c r="C702" s="614"/>
      <c r="D702" s="614"/>
      <c r="E702" s="614"/>
      <c r="F702" s="614"/>
      <c r="G702" s="614"/>
      <c r="H702" s="614"/>
      <c r="I702" s="614"/>
      <c r="J702" s="614"/>
      <c r="K702" s="614"/>
      <c r="L702" s="614"/>
      <c r="M702" s="614"/>
      <c r="N702" s="614"/>
      <c r="O702" s="614"/>
      <c r="P702" s="614"/>
      <c r="Q702" s="614"/>
      <c r="R702" s="614"/>
      <c r="S702" s="614"/>
      <c r="T702" s="614"/>
      <c r="U702" s="614"/>
      <c r="V702" s="614"/>
      <c r="W702" s="614"/>
      <c r="X702" s="614"/>
      <c r="Y702" s="614"/>
      <c r="Z702" s="614"/>
      <c r="AA702" s="614"/>
      <c r="AB702" s="614"/>
      <c r="AC702" s="614"/>
      <c r="AD702" s="614"/>
      <c r="AE702" s="614"/>
      <c r="AF702" s="614"/>
      <c r="AG702" s="614"/>
      <c r="AH702" s="614"/>
    </row>
    <row r="703">
      <c r="A703" s="614"/>
      <c r="B703" s="614"/>
      <c r="C703" s="614"/>
      <c r="D703" s="614"/>
      <c r="E703" s="614"/>
      <c r="F703" s="614"/>
      <c r="G703" s="614"/>
      <c r="H703" s="614"/>
      <c r="I703" s="614"/>
      <c r="J703" s="614"/>
      <c r="K703" s="614"/>
      <c r="L703" s="614"/>
      <c r="M703" s="614"/>
      <c r="N703" s="614"/>
      <c r="O703" s="614"/>
      <c r="P703" s="614"/>
      <c r="Q703" s="614"/>
      <c r="R703" s="614"/>
      <c r="S703" s="614"/>
      <c r="T703" s="614"/>
      <c r="U703" s="614"/>
      <c r="V703" s="614"/>
      <c r="W703" s="614"/>
      <c r="X703" s="614"/>
      <c r="Y703" s="614"/>
      <c r="Z703" s="614"/>
      <c r="AA703" s="614"/>
      <c r="AB703" s="614"/>
      <c r="AC703" s="614"/>
      <c r="AD703" s="614"/>
      <c r="AE703" s="614"/>
      <c r="AF703" s="614"/>
      <c r="AG703" s="614"/>
      <c r="AH703" s="614"/>
    </row>
    <row r="704">
      <c r="A704" s="614"/>
      <c r="B704" s="614"/>
      <c r="C704" s="614"/>
      <c r="D704" s="614"/>
      <c r="E704" s="614"/>
      <c r="F704" s="614"/>
      <c r="G704" s="614"/>
      <c r="H704" s="614"/>
      <c r="I704" s="614"/>
      <c r="J704" s="614"/>
      <c r="K704" s="614"/>
      <c r="L704" s="614"/>
      <c r="M704" s="614"/>
      <c r="N704" s="614"/>
      <c r="O704" s="614"/>
      <c r="P704" s="614"/>
      <c r="Q704" s="614"/>
      <c r="R704" s="614"/>
      <c r="S704" s="614"/>
      <c r="T704" s="614"/>
      <c r="U704" s="614"/>
      <c r="V704" s="614"/>
      <c r="W704" s="614"/>
      <c r="X704" s="614"/>
      <c r="Y704" s="614"/>
      <c r="Z704" s="614"/>
      <c r="AA704" s="614"/>
      <c r="AB704" s="614"/>
      <c r="AC704" s="614"/>
      <c r="AD704" s="614"/>
      <c r="AE704" s="614"/>
      <c r="AF704" s="614"/>
      <c r="AG704" s="614"/>
      <c r="AH704" s="614"/>
    </row>
    <row r="705">
      <c r="A705" s="614"/>
      <c r="B705" s="614"/>
      <c r="C705" s="614"/>
      <c r="D705" s="614"/>
      <c r="E705" s="614"/>
      <c r="F705" s="614"/>
      <c r="G705" s="614"/>
      <c r="H705" s="614"/>
      <c r="I705" s="614"/>
      <c r="J705" s="614"/>
      <c r="K705" s="614"/>
      <c r="L705" s="614"/>
      <c r="M705" s="614"/>
      <c r="N705" s="614"/>
      <c r="O705" s="614"/>
      <c r="P705" s="614"/>
      <c r="Q705" s="614"/>
      <c r="R705" s="614"/>
      <c r="S705" s="614"/>
      <c r="T705" s="614"/>
      <c r="U705" s="614"/>
      <c r="V705" s="614"/>
      <c r="W705" s="614"/>
      <c r="X705" s="614"/>
      <c r="Y705" s="614"/>
      <c r="Z705" s="614"/>
      <c r="AA705" s="614"/>
      <c r="AB705" s="614"/>
      <c r="AC705" s="614"/>
      <c r="AD705" s="614"/>
      <c r="AE705" s="614"/>
      <c r="AF705" s="614"/>
      <c r="AG705" s="614"/>
      <c r="AH705" s="614"/>
    </row>
    <row r="706">
      <c r="A706" s="614"/>
      <c r="B706" s="614"/>
      <c r="C706" s="614"/>
      <c r="D706" s="614"/>
      <c r="E706" s="614"/>
      <c r="F706" s="614"/>
      <c r="G706" s="614"/>
      <c r="H706" s="614"/>
      <c r="I706" s="614"/>
      <c r="J706" s="614"/>
      <c r="K706" s="614"/>
      <c r="L706" s="614"/>
      <c r="M706" s="614"/>
      <c r="N706" s="614"/>
      <c r="O706" s="614"/>
      <c r="P706" s="614"/>
      <c r="Q706" s="614"/>
      <c r="R706" s="614"/>
      <c r="S706" s="614"/>
      <c r="T706" s="614"/>
      <c r="U706" s="614"/>
      <c r="V706" s="614"/>
      <c r="W706" s="614"/>
      <c r="X706" s="614"/>
      <c r="Y706" s="614"/>
      <c r="Z706" s="614"/>
      <c r="AA706" s="614"/>
      <c r="AB706" s="614"/>
      <c r="AC706" s="614"/>
      <c r="AD706" s="614"/>
      <c r="AE706" s="614"/>
      <c r="AF706" s="614"/>
      <c r="AG706" s="614"/>
      <c r="AH706" s="614"/>
    </row>
    <row r="707">
      <c r="A707" s="614"/>
      <c r="B707" s="614"/>
      <c r="C707" s="614"/>
      <c r="D707" s="614"/>
      <c r="E707" s="614"/>
      <c r="F707" s="614"/>
      <c r="G707" s="614"/>
      <c r="H707" s="614"/>
      <c r="I707" s="614"/>
      <c r="J707" s="614"/>
      <c r="K707" s="614"/>
      <c r="L707" s="614"/>
      <c r="M707" s="614"/>
      <c r="N707" s="614"/>
      <c r="O707" s="614"/>
      <c r="P707" s="614"/>
      <c r="Q707" s="614"/>
      <c r="R707" s="614"/>
      <c r="S707" s="614"/>
      <c r="T707" s="614"/>
      <c r="U707" s="614"/>
      <c r="V707" s="614"/>
      <c r="W707" s="614"/>
      <c r="X707" s="614"/>
      <c r="Y707" s="614"/>
      <c r="Z707" s="614"/>
      <c r="AA707" s="614"/>
      <c r="AB707" s="614"/>
      <c r="AC707" s="614"/>
      <c r="AD707" s="614"/>
      <c r="AE707" s="614"/>
      <c r="AF707" s="614"/>
      <c r="AG707" s="614"/>
      <c r="AH707" s="614"/>
    </row>
    <row r="708">
      <c r="A708" s="614"/>
      <c r="B708" s="614"/>
      <c r="C708" s="614"/>
      <c r="D708" s="614"/>
      <c r="E708" s="614"/>
      <c r="F708" s="614"/>
      <c r="G708" s="614"/>
      <c r="H708" s="614"/>
      <c r="I708" s="614"/>
      <c r="J708" s="614"/>
      <c r="K708" s="614"/>
      <c r="L708" s="614"/>
      <c r="M708" s="614"/>
      <c r="N708" s="614"/>
      <c r="O708" s="614"/>
      <c r="P708" s="614"/>
      <c r="Q708" s="614"/>
      <c r="R708" s="614"/>
      <c r="S708" s="614"/>
      <c r="T708" s="614"/>
      <c r="U708" s="614"/>
      <c r="V708" s="614"/>
      <c r="W708" s="614"/>
      <c r="X708" s="614"/>
      <c r="Y708" s="614"/>
      <c r="Z708" s="614"/>
      <c r="AA708" s="614"/>
      <c r="AB708" s="614"/>
      <c r="AC708" s="614"/>
      <c r="AD708" s="614"/>
      <c r="AE708" s="614"/>
      <c r="AF708" s="614"/>
      <c r="AG708" s="614"/>
      <c r="AH708" s="614"/>
    </row>
    <row r="709">
      <c r="A709" s="614"/>
      <c r="B709" s="614"/>
      <c r="C709" s="614"/>
      <c r="D709" s="614"/>
      <c r="E709" s="614"/>
      <c r="F709" s="614"/>
      <c r="G709" s="614"/>
      <c r="H709" s="614"/>
      <c r="I709" s="614"/>
      <c r="J709" s="614"/>
      <c r="K709" s="614"/>
      <c r="L709" s="614"/>
      <c r="M709" s="614"/>
      <c r="N709" s="614"/>
      <c r="O709" s="614"/>
      <c r="P709" s="614"/>
      <c r="Q709" s="614"/>
      <c r="R709" s="614"/>
      <c r="S709" s="614"/>
      <c r="T709" s="614"/>
      <c r="U709" s="614"/>
      <c r="V709" s="614"/>
      <c r="W709" s="614"/>
      <c r="X709" s="614"/>
      <c r="Y709" s="614"/>
      <c r="Z709" s="614"/>
      <c r="AA709" s="614"/>
      <c r="AB709" s="614"/>
      <c r="AC709" s="614"/>
      <c r="AD709" s="614"/>
      <c r="AE709" s="614"/>
      <c r="AF709" s="614"/>
      <c r="AG709" s="614"/>
      <c r="AH709" s="614"/>
    </row>
    <row r="710">
      <c r="A710" s="614"/>
      <c r="B710" s="614"/>
      <c r="C710" s="614"/>
      <c r="D710" s="614"/>
      <c r="E710" s="614"/>
      <c r="F710" s="614"/>
      <c r="G710" s="614"/>
      <c r="H710" s="614"/>
      <c r="I710" s="614"/>
      <c r="J710" s="614"/>
      <c r="K710" s="614"/>
      <c r="L710" s="614"/>
      <c r="M710" s="614"/>
      <c r="N710" s="614"/>
      <c r="O710" s="614"/>
      <c r="P710" s="614"/>
      <c r="Q710" s="614"/>
      <c r="R710" s="614"/>
      <c r="S710" s="614"/>
      <c r="T710" s="614"/>
      <c r="U710" s="614"/>
      <c r="V710" s="614"/>
      <c r="W710" s="614"/>
      <c r="X710" s="614"/>
      <c r="Y710" s="614"/>
      <c r="Z710" s="614"/>
      <c r="AA710" s="614"/>
      <c r="AB710" s="614"/>
      <c r="AC710" s="614"/>
      <c r="AD710" s="614"/>
      <c r="AE710" s="614"/>
      <c r="AF710" s="614"/>
      <c r="AG710" s="614"/>
      <c r="AH710" s="614"/>
    </row>
    <row r="711">
      <c r="A711" s="614"/>
      <c r="B711" s="614"/>
      <c r="C711" s="614"/>
      <c r="D711" s="614"/>
      <c r="E711" s="614"/>
      <c r="F711" s="614"/>
      <c r="G711" s="614"/>
      <c r="H711" s="614"/>
      <c r="I711" s="614"/>
      <c r="J711" s="614"/>
      <c r="K711" s="614"/>
      <c r="L711" s="614"/>
      <c r="M711" s="614"/>
      <c r="N711" s="614"/>
      <c r="O711" s="614"/>
      <c r="P711" s="614"/>
      <c r="Q711" s="614"/>
      <c r="R711" s="614"/>
      <c r="S711" s="614"/>
      <c r="T711" s="614"/>
      <c r="U711" s="614"/>
      <c r="V711" s="614"/>
      <c r="W711" s="614"/>
      <c r="X711" s="614"/>
      <c r="Y711" s="614"/>
      <c r="Z711" s="614"/>
      <c r="AA711" s="614"/>
      <c r="AB711" s="614"/>
      <c r="AC711" s="614"/>
      <c r="AD711" s="614"/>
      <c r="AE711" s="614"/>
      <c r="AF711" s="614"/>
      <c r="AG711" s="614"/>
      <c r="AH711" s="614"/>
    </row>
    <row r="712">
      <c r="A712" s="614"/>
      <c r="B712" s="614"/>
      <c r="C712" s="614"/>
      <c r="D712" s="614"/>
      <c r="E712" s="614"/>
      <c r="F712" s="614"/>
      <c r="G712" s="614"/>
      <c r="H712" s="614"/>
      <c r="I712" s="614"/>
      <c r="J712" s="614"/>
      <c r="K712" s="614"/>
      <c r="L712" s="614"/>
      <c r="M712" s="614"/>
      <c r="N712" s="614"/>
      <c r="O712" s="614"/>
      <c r="P712" s="614"/>
      <c r="Q712" s="614"/>
      <c r="R712" s="614"/>
      <c r="S712" s="614"/>
      <c r="T712" s="614"/>
      <c r="U712" s="614"/>
      <c r="V712" s="614"/>
      <c r="W712" s="614"/>
      <c r="X712" s="614"/>
      <c r="Y712" s="614"/>
      <c r="Z712" s="614"/>
      <c r="AA712" s="614"/>
      <c r="AB712" s="614"/>
      <c r="AC712" s="614"/>
      <c r="AD712" s="614"/>
      <c r="AE712" s="614"/>
      <c r="AF712" s="614"/>
      <c r="AG712" s="614"/>
      <c r="AH712" s="614"/>
    </row>
    <row r="713">
      <c r="A713" s="614"/>
      <c r="B713" s="614"/>
      <c r="C713" s="614"/>
      <c r="D713" s="614"/>
      <c r="E713" s="614"/>
      <c r="F713" s="614"/>
      <c r="G713" s="614"/>
      <c r="H713" s="614"/>
      <c r="I713" s="614"/>
      <c r="J713" s="614"/>
      <c r="K713" s="614"/>
      <c r="L713" s="614"/>
      <c r="M713" s="614"/>
      <c r="N713" s="614"/>
      <c r="O713" s="614"/>
      <c r="P713" s="614"/>
      <c r="Q713" s="614"/>
      <c r="R713" s="614"/>
      <c r="S713" s="614"/>
      <c r="T713" s="614"/>
      <c r="U713" s="614"/>
      <c r="V713" s="614"/>
      <c r="W713" s="614"/>
      <c r="X713" s="614"/>
      <c r="Y713" s="614"/>
      <c r="Z713" s="614"/>
      <c r="AA713" s="614"/>
      <c r="AB713" s="614"/>
      <c r="AC713" s="614"/>
      <c r="AD713" s="614"/>
      <c r="AE713" s="614"/>
      <c r="AF713" s="614"/>
      <c r="AG713" s="614"/>
      <c r="AH713" s="614"/>
    </row>
    <row r="714">
      <c r="A714" s="614"/>
      <c r="B714" s="614"/>
      <c r="C714" s="614"/>
      <c r="D714" s="614"/>
      <c r="E714" s="614"/>
      <c r="F714" s="614"/>
      <c r="G714" s="614"/>
      <c r="H714" s="614"/>
      <c r="I714" s="614"/>
      <c r="J714" s="614"/>
      <c r="K714" s="614"/>
      <c r="L714" s="614"/>
      <c r="M714" s="614"/>
      <c r="N714" s="614"/>
      <c r="O714" s="614"/>
      <c r="P714" s="614"/>
      <c r="Q714" s="614"/>
      <c r="R714" s="614"/>
      <c r="S714" s="614"/>
      <c r="T714" s="614"/>
      <c r="U714" s="614"/>
      <c r="V714" s="614"/>
      <c r="W714" s="614"/>
      <c r="X714" s="614"/>
      <c r="Y714" s="614"/>
      <c r="Z714" s="614"/>
      <c r="AA714" s="614"/>
      <c r="AB714" s="614"/>
      <c r="AC714" s="614"/>
      <c r="AD714" s="614"/>
      <c r="AE714" s="614"/>
      <c r="AF714" s="614"/>
      <c r="AG714" s="614"/>
      <c r="AH714" s="614"/>
    </row>
    <row r="715">
      <c r="A715" s="614"/>
      <c r="B715" s="614"/>
      <c r="C715" s="614"/>
      <c r="D715" s="614"/>
      <c r="E715" s="614"/>
      <c r="F715" s="614"/>
      <c r="G715" s="614"/>
      <c r="H715" s="614"/>
      <c r="I715" s="614"/>
      <c r="J715" s="614"/>
      <c r="K715" s="614"/>
      <c r="L715" s="614"/>
      <c r="M715" s="614"/>
      <c r="N715" s="614"/>
      <c r="O715" s="614"/>
      <c r="P715" s="614"/>
      <c r="Q715" s="614"/>
      <c r="R715" s="614"/>
      <c r="S715" s="614"/>
      <c r="T715" s="614"/>
      <c r="U715" s="614"/>
      <c r="V715" s="614"/>
      <c r="W715" s="614"/>
      <c r="X715" s="614"/>
      <c r="Y715" s="614"/>
      <c r="Z715" s="614"/>
      <c r="AA715" s="614"/>
      <c r="AB715" s="614"/>
      <c r="AC715" s="614"/>
      <c r="AD715" s="614"/>
      <c r="AE715" s="614"/>
      <c r="AF715" s="614"/>
      <c r="AG715" s="614"/>
      <c r="AH715" s="614"/>
    </row>
    <row r="716">
      <c r="A716" s="614"/>
      <c r="B716" s="614"/>
      <c r="C716" s="614"/>
      <c r="D716" s="614"/>
      <c r="E716" s="614"/>
      <c r="F716" s="614"/>
      <c r="G716" s="614"/>
      <c r="H716" s="614"/>
      <c r="I716" s="614"/>
      <c r="J716" s="614"/>
      <c r="K716" s="614"/>
      <c r="L716" s="614"/>
      <c r="M716" s="614"/>
      <c r="N716" s="614"/>
      <c r="O716" s="614"/>
      <c r="P716" s="614"/>
      <c r="Q716" s="614"/>
      <c r="R716" s="614"/>
      <c r="S716" s="614"/>
      <c r="T716" s="614"/>
      <c r="U716" s="614"/>
      <c r="V716" s="614"/>
      <c r="W716" s="614"/>
      <c r="X716" s="614"/>
      <c r="Y716" s="614"/>
      <c r="Z716" s="614"/>
      <c r="AA716" s="614"/>
      <c r="AB716" s="614"/>
      <c r="AC716" s="614"/>
      <c r="AD716" s="614"/>
      <c r="AE716" s="614"/>
      <c r="AF716" s="614"/>
      <c r="AG716" s="614"/>
      <c r="AH716" s="614"/>
    </row>
    <row r="717">
      <c r="A717" s="614"/>
      <c r="B717" s="614"/>
      <c r="C717" s="614"/>
      <c r="D717" s="614"/>
      <c r="E717" s="614"/>
      <c r="F717" s="614"/>
      <c r="G717" s="614"/>
      <c r="H717" s="614"/>
      <c r="I717" s="614"/>
      <c r="J717" s="614"/>
      <c r="K717" s="614"/>
      <c r="L717" s="614"/>
      <c r="M717" s="614"/>
      <c r="N717" s="614"/>
      <c r="O717" s="614"/>
      <c r="P717" s="614"/>
      <c r="Q717" s="614"/>
      <c r="R717" s="614"/>
      <c r="S717" s="614"/>
      <c r="T717" s="614"/>
      <c r="U717" s="614"/>
      <c r="V717" s="614"/>
      <c r="W717" s="614"/>
      <c r="X717" s="614"/>
      <c r="Y717" s="614"/>
      <c r="Z717" s="614"/>
      <c r="AA717" s="614"/>
      <c r="AB717" s="614"/>
      <c r="AC717" s="614"/>
      <c r="AD717" s="614"/>
      <c r="AE717" s="614"/>
      <c r="AF717" s="614"/>
      <c r="AG717" s="614"/>
      <c r="AH717" s="614"/>
    </row>
    <row r="718">
      <c r="A718" s="614"/>
      <c r="B718" s="614"/>
      <c r="C718" s="614"/>
      <c r="D718" s="614"/>
      <c r="E718" s="614"/>
      <c r="F718" s="614"/>
      <c r="G718" s="614"/>
      <c r="H718" s="614"/>
      <c r="I718" s="614"/>
      <c r="J718" s="614"/>
      <c r="K718" s="614"/>
      <c r="L718" s="614"/>
      <c r="M718" s="614"/>
      <c r="N718" s="614"/>
      <c r="O718" s="614"/>
      <c r="P718" s="614"/>
      <c r="Q718" s="614"/>
      <c r="R718" s="614"/>
      <c r="S718" s="614"/>
      <c r="T718" s="614"/>
      <c r="U718" s="614"/>
      <c r="V718" s="614"/>
      <c r="W718" s="614"/>
      <c r="X718" s="614"/>
      <c r="Y718" s="614"/>
      <c r="Z718" s="614"/>
      <c r="AA718" s="614"/>
      <c r="AB718" s="614"/>
      <c r="AC718" s="614"/>
      <c r="AD718" s="614"/>
      <c r="AE718" s="614"/>
      <c r="AF718" s="614"/>
      <c r="AG718" s="614"/>
      <c r="AH718" s="614"/>
    </row>
    <row r="719">
      <c r="A719" s="614"/>
      <c r="B719" s="614"/>
      <c r="C719" s="614"/>
      <c r="D719" s="614"/>
      <c r="E719" s="614"/>
      <c r="F719" s="614"/>
      <c r="G719" s="614"/>
      <c r="H719" s="614"/>
      <c r="I719" s="614"/>
      <c r="J719" s="614"/>
      <c r="K719" s="614"/>
      <c r="L719" s="614"/>
      <c r="M719" s="614"/>
      <c r="N719" s="614"/>
      <c r="O719" s="614"/>
      <c r="P719" s="614"/>
      <c r="Q719" s="614"/>
      <c r="R719" s="614"/>
      <c r="S719" s="614"/>
      <c r="T719" s="614"/>
      <c r="U719" s="614"/>
      <c r="V719" s="614"/>
      <c r="W719" s="614"/>
      <c r="X719" s="614"/>
      <c r="Y719" s="614"/>
      <c r="Z719" s="614"/>
      <c r="AA719" s="614"/>
      <c r="AB719" s="614"/>
      <c r="AC719" s="614"/>
      <c r="AD719" s="614"/>
      <c r="AE719" s="614"/>
      <c r="AF719" s="614"/>
      <c r="AG719" s="614"/>
      <c r="AH719" s="614"/>
    </row>
    <row r="720">
      <c r="A720" s="614"/>
      <c r="B720" s="614"/>
      <c r="C720" s="614"/>
      <c r="D720" s="614"/>
      <c r="E720" s="614"/>
      <c r="F720" s="614"/>
      <c r="G720" s="614"/>
      <c r="H720" s="614"/>
      <c r="I720" s="614"/>
      <c r="J720" s="614"/>
      <c r="K720" s="614"/>
      <c r="L720" s="614"/>
      <c r="M720" s="614"/>
      <c r="N720" s="614"/>
      <c r="O720" s="614"/>
      <c r="P720" s="614"/>
      <c r="Q720" s="614"/>
      <c r="R720" s="614"/>
      <c r="S720" s="614"/>
      <c r="T720" s="614"/>
      <c r="U720" s="614"/>
      <c r="V720" s="614"/>
      <c r="W720" s="614"/>
      <c r="X720" s="614"/>
      <c r="Y720" s="614"/>
      <c r="Z720" s="614"/>
      <c r="AA720" s="614"/>
      <c r="AB720" s="614"/>
      <c r="AC720" s="614"/>
      <c r="AD720" s="614"/>
      <c r="AE720" s="614"/>
      <c r="AF720" s="614"/>
      <c r="AG720" s="614"/>
      <c r="AH720" s="614"/>
    </row>
    <row r="721">
      <c r="A721" s="614"/>
      <c r="B721" s="614"/>
      <c r="C721" s="614"/>
      <c r="D721" s="614"/>
      <c r="E721" s="614"/>
      <c r="F721" s="614"/>
      <c r="G721" s="614"/>
      <c r="H721" s="614"/>
      <c r="I721" s="614"/>
      <c r="J721" s="614"/>
      <c r="K721" s="614"/>
      <c r="L721" s="614"/>
      <c r="M721" s="614"/>
      <c r="N721" s="614"/>
      <c r="O721" s="614"/>
      <c r="P721" s="614"/>
      <c r="Q721" s="614"/>
      <c r="R721" s="614"/>
      <c r="S721" s="614"/>
      <c r="T721" s="614"/>
      <c r="U721" s="614"/>
      <c r="V721" s="614"/>
      <c r="W721" s="614"/>
      <c r="X721" s="614"/>
      <c r="Y721" s="614"/>
      <c r="Z721" s="614"/>
      <c r="AA721" s="614"/>
      <c r="AB721" s="614"/>
      <c r="AC721" s="614"/>
      <c r="AD721" s="614"/>
      <c r="AE721" s="614"/>
      <c r="AF721" s="614"/>
      <c r="AG721" s="614"/>
      <c r="AH721" s="614"/>
    </row>
    <row r="722">
      <c r="A722" s="614"/>
      <c r="B722" s="614"/>
      <c r="C722" s="614"/>
      <c r="D722" s="614"/>
      <c r="E722" s="614"/>
      <c r="F722" s="614"/>
      <c r="G722" s="614"/>
      <c r="H722" s="614"/>
      <c r="I722" s="614"/>
      <c r="J722" s="614"/>
      <c r="K722" s="614"/>
      <c r="L722" s="614"/>
      <c r="M722" s="614"/>
      <c r="N722" s="614"/>
      <c r="O722" s="614"/>
      <c r="P722" s="614"/>
      <c r="Q722" s="614"/>
      <c r="R722" s="614"/>
      <c r="S722" s="614"/>
      <c r="T722" s="614"/>
      <c r="U722" s="614"/>
      <c r="V722" s="614"/>
      <c r="W722" s="614"/>
      <c r="X722" s="614"/>
      <c r="Y722" s="614"/>
      <c r="Z722" s="614"/>
      <c r="AA722" s="614"/>
      <c r="AB722" s="614"/>
      <c r="AC722" s="614"/>
      <c r="AD722" s="614"/>
      <c r="AE722" s="614"/>
      <c r="AF722" s="614"/>
      <c r="AG722" s="614"/>
      <c r="AH722" s="614"/>
    </row>
    <row r="723">
      <c r="A723" s="614"/>
      <c r="B723" s="614"/>
      <c r="C723" s="614"/>
      <c r="D723" s="614"/>
      <c r="E723" s="614"/>
      <c r="F723" s="614"/>
      <c r="G723" s="614"/>
      <c r="H723" s="614"/>
      <c r="I723" s="614"/>
      <c r="J723" s="614"/>
      <c r="K723" s="614"/>
      <c r="L723" s="614"/>
      <c r="M723" s="614"/>
      <c r="N723" s="614"/>
      <c r="O723" s="614"/>
      <c r="P723" s="614"/>
      <c r="Q723" s="614"/>
      <c r="R723" s="614"/>
      <c r="S723" s="614"/>
      <c r="T723" s="614"/>
      <c r="U723" s="614"/>
      <c r="V723" s="614"/>
      <c r="W723" s="614"/>
      <c r="X723" s="614"/>
      <c r="Y723" s="614"/>
      <c r="Z723" s="614"/>
      <c r="AA723" s="614"/>
      <c r="AB723" s="614"/>
      <c r="AC723" s="614"/>
      <c r="AD723" s="614"/>
      <c r="AE723" s="614"/>
      <c r="AF723" s="614"/>
      <c r="AG723" s="614"/>
      <c r="AH723" s="614"/>
    </row>
    <row r="724">
      <c r="A724" s="614"/>
      <c r="B724" s="614"/>
      <c r="C724" s="614"/>
      <c r="D724" s="614"/>
      <c r="E724" s="614"/>
      <c r="F724" s="614"/>
      <c r="G724" s="614"/>
      <c r="H724" s="614"/>
      <c r="I724" s="614"/>
      <c r="J724" s="614"/>
      <c r="K724" s="614"/>
      <c r="L724" s="614"/>
      <c r="M724" s="614"/>
      <c r="N724" s="614"/>
      <c r="O724" s="614"/>
      <c r="P724" s="614"/>
      <c r="Q724" s="614"/>
      <c r="R724" s="614"/>
      <c r="S724" s="614"/>
      <c r="T724" s="614"/>
      <c r="U724" s="614"/>
      <c r="V724" s="614"/>
      <c r="W724" s="614"/>
      <c r="X724" s="614"/>
      <c r="Y724" s="614"/>
      <c r="Z724" s="614"/>
      <c r="AA724" s="614"/>
      <c r="AB724" s="614"/>
      <c r="AC724" s="614"/>
      <c r="AD724" s="614"/>
      <c r="AE724" s="614"/>
      <c r="AF724" s="614"/>
      <c r="AG724" s="614"/>
      <c r="AH724" s="614"/>
    </row>
    <row r="725">
      <c r="A725" s="614"/>
      <c r="B725" s="614"/>
      <c r="C725" s="614"/>
      <c r="D725" s="614"/>
      <c r="E725" s="614"/>
      <c r="F725" s="614"/>
      <c r="G725" s="614"/>
      <c r="H725" s="614"/>
      <c r="I725" s="614"/>
      <c r="J725" s="614"/>
      <c r="K725" s="614"/>
      <c r="L725" s="614"/>
      <c r="M725" s="614"/>
      <c r="N725" s="614"/>
      <c r="O725" s="614"/>
      <c r="P725" s="614"/>
      <c r="Q725" s="614"/>
      <c r="R725" s="614"/>
      <c r="S725" s="614"/>
      <c r="T725" s="614"/>
      <c r="U725" s="614"/>
      <c r="V725" s="614"/>
      <c r="W725" s="614"/>
      <c r="X725" s="614"/>
      <c r="Y725" s="614"/>
      <c r="Z725" s="614"/>
      <c r="AA725" s="614"/>
      <c r="AB725" s="614"/>
      <c r="AC725" s="614"/>
      <c r="AD725" s="614"/>
      <c r="AE725" s="614"/>
      <c r="AF725" s="614"/>
      <c r="AG725" s="614"/>
      <c r="AH725" s="614"/>
    </row>
    <row r="726">
      <c r="A726" s="614"/>
      <c r="B726" s="614"/>
      <c r="C726" s="614"/>
      <c r="D726" s="614"/>
      <c r="E726" s="614"/>
      <c r="F726" s="614"/>
      <c r="G726" s="614"/>
      <c r="H726" s="614"/>
      <c r="I726" s="614"/>
      <c r="J726" s="614"/>
      <c r="K726" s="614"/>
      <c r="L726" s="614"/>
      <c r="M726" s="614"/>
      <c r="N726" s="614"/>
      <c r="O726" s="614"/>
      <c r="P726" s="614"/>
      <c r="Q726" s="614"/>
      <c r="R726" s="614"/>
      <c r="S726" s="614"/>
      <c r="T726" s="614"/>
      <c r="U726" s="614"/>
      <c r="V726" s="614"/>
      <c r="W726" s="614"/>
      <c r="X726" s="614"/>
      <c r="Y726" s="614"/>
      <c r="Z726" s="614"/>
      <c r="AA726" s="614"/>
      <c r="AB726" s="614"/>
      <c r="AC726" s="614"/>
      <c r="AD726" s="614"/>
      <c r="AE726" s="614"/>
      <c r="AF726" s="614"/>
      <c r="AG726" s="614"/>
      <c r="AH726" s="614"/>
    </row>
    <row r="727">
      <c r="A727" s="614"/>
      <c r="B727" s="614"/>
      <c r="C727" s="614"/>
      <c r="D727" s="614"/>
      <c r="E727" s="614"/>
      <c r="F727" s="614"/>
      <c r="G727" s="614"/>
      <c r="H727" s="614"/>
      <c r="I727" s="614"/>
      <c r="J727" s="614"/>
      <c r="K727" s="614"/>
      <c r="L727" s="614"/>
      <c r="M727" s="614"/>
      <c r="N727" s="614"/>
      <c r="O727" s="614"/>
      <c r="P727" s="614"/>
      <c r="Q727" s="614"/>
      <c r="R727" s="614"/>
      <c r="S727" s="614"/>
      <c r="T727" s="614"/>
      <c r="U727" s="614"/>
      <c r="V727" s="614"/>
      <c r="W727" s="614"/>
      <c r="X727" s="614"/>
      <c r="Y727" s="614"/>
      <c r="Z727" s="614"/>
      <c r="AA727" s="614"/>
      <c r="AB727" s="614"/>
      <c r="AC727" s="614"/>
      <c r="AD727" s="614"/>
      <c r="AE727" s="614"/>
      <c r="AF727" s="614"/>
      <c r="AG727" s="614"/>
      <c r="AH727" s="614"/>
    </row>
    <row r="728">
      <c r="A728" s="614"/>
      <c r="B728" s="614"/>
      <c r="C728" s="614"/>
      <c r="D728" s="614"/>
      <c r="E728" s="614"/>
      <c r="F728" s="614"/>
      <c r="G728" s="614"/>
      <c r="H728" s="614"/>
      <c r="I728" s="614"/>
      <c r="J728" s="614"/>
      <c r="K728" s="614"/>
      <c r="L728" s="614"/>
      <c r="M728" s="614"/>
      <c r="N728" s="614"/>
      <c r="O728" s="614"/>
      <c r="P728" s="614"/>
      <c r="Q728" s="614"/>
      <c r="R728" s="614"/>
      <c r="S728" s="614"/>
      <c r="T728" s="614"/>
      <c r="U728" s="614"/>
      <c r="V728" s="614"/>
      <c r="W728" s="614"/>
      <c r="X728" s="614"/>
      <c r="Y728" s="614"/>
      <c r="Z728" s="614"/>
      <c r="AA728" s="614"/>
      <c r="AB728" s="614"/>
      <c r="AC728" s="614"/>
      <c r="AD728" s="614"/>
      <c r="AE728" s="614"/>
      <c r="AF728" s="614"/>
      <c r="AG728" s="614"/>
      <c r="AH728" s="614"/>
    </row>
    <row r="729">
      <c r="A729" s="614"/>
      <c r="B729" s="614"/>
      <c r="C729" s="614"/>
      <c r="D729" s="614"/>
      <c r="E729" s="614"/>
      <c r="F729" s="614"/>
      <c r="G729" s="614"/>
      <c r="H729" s="614"/>
      <c r="I729" s="614"/>
      <c r="J729" s="614"/>
      <c r="K729" s="614"/>
      <c r="L729" s="614"/>
      <c r="M729" s="614"/>
      <c r="N729" s="614"/>
      <c r="O729" s="614"/>
      <c r="P729" s="614"/>
      <c r="Q729" s="614"/>
      <c r="R729" s="614"/>
      <c r="S729" s="614"/>
      <c r="T729" s="614"/>
      <c r="U729" s="614"/>
      <c r="V729" s="614"/>
      <c r="W729" s="614"/>
      <c r="X729" s="614"/>
      <c r="Y729" s="614"/>
      <c r="Z729" s="614"/>
      <c r="AA729" s="614"/>
      <c r="AB729" s="614"/>
      <c r="AC729" s="614"/>
      <c r="AD729" s="614"/>
      <c r="AE729" s="614"/>
      <c r="AF729" s="614"/>
      <c r="AG729" s="614"/>
      <c r="AH729" s="614"/>
    </row>
    <row r="730">
      <c r="A730" s="614"/>
      <c r="B730" s="614"/>
      <c r="C730" s="614"/>
      <c r="D730" s="614"/>
      <c r="E730" s="614"/>
      <c r="F730" s="614"/>
      <c r="G730" s="614"/>
      <c r="H730" s="614"/>
      <c r="I730" s="614"/>
      <c r="J730" s="614"/>
      <c r="K730" s="614"/>
      <c r="L730" s="614"/>
      <c r="M730" s="614"/>
      <c r="N730" s="614"/>
      <c r="O730" s="614"/>
      <c r="P730" s="614"/>
      <c r="Q730" s="614"/>
      <c r="R730" s="614"/>
      <c r="S730" s="614"/>
      <c r="T730" s="614"/>
      <c r="U730" s="614"/>
      <c r="V730" s="614"/>
      <c r="W730" s="614"/>
      <c r="X730" s="614"/>
      <c r="Y730" s="614"/>
      <c r="Z730" s="614"/>
      <c r="AA730" s="614"/>
      <c r="AB730" s="614"/>
      <c r="AC730" s="614"/>
      <c r="AD730" s="614"/>
      <c r="AE730" s="614"/>
      <c r="AF730" s="614"/>
      <c r="AG730" s="614"/>
      <c r="AH730" s="614"/>
    </row>
    <row r="731">
      <c r="A731" s="614"/>
      <c r="B731" s="614"/>
      <c r="C731" s="614"/>
      <c r="D731" s="614"/>
      <c r="E731" s="614"/>
      <c r="F731" s="614"/>
      <c r="G731" s="614"/>
      <c r="H731" s="614"/>
      <c r="I731" s="614"/>
      <c r="J731" s="614"/>
      <c r="K731" s="614"/>
      <c r="L731" s="614"/>
      <c r="M731" s="614"/>
      <c r="N731" s="614"/>
      <c r="O731" s="614"/>
      <c r="P731" s="614"/>
      <c r="Q731" s="614"/>
      <c r="R731" s="614"/>
      <c r="S731" s="614"/>
      <c r="T731" s="614"/>
      <c r="U731" s="614"/>
      <c r="V731" s="614"/>
      <c r="W731" s="614"/>
      <c r="X731" s="614"/>
      <c r="Y731" s="614"/>
      <c r="Z731" s="614"/>
      <c r="AA731" s="614"/>
      <c r="AB731" s="614"/>
      <c r="AC731" s="614"/>
      <c r="AD731" s="614"/>
      <c r="AE731" s="614"/>
      <c r="AF731" s="614"/>
      <c r="AG731" s="614"/>
      <c r="AH731" s="614"/>
    </row>
    <row r="732">
      <c r="A732" s="614"/>
      <c r="B732" s="614"/>
      <c r="C732" s="614"/>
      <c r="D732" s="614"/>
      <c r="E732" s="614"/>
      <c r="F732" s="614"/>
      <c r="G732" s="614"/>
      <c r="H732" s="614"/>
      <c r="I732" s="614"/>
      <c r="J732" s="614"/>
      <c r="K732" s="614"/>
      <c r="L732" s="614"/>
      <c r="M732" s="614"/>
      <c r="N732" s="614"/>
      <c r="O732" s="614"/>
      <c r="P732" s="614"/>
      <c r="Q732" s="614"/>
      <c r="R732" s="614"/>
      <c r="S732" s="614"/>
      <c r="T732" s="614"/>
      <c r="U732" s="614"/>
      <c r="V732" s="614"/>
      <c r="W732" s="614"/>
      <c r="X732" s="614"/>
      <c r="Y732" s="614"/>
      <c r="Z732" s="614"/>
      <c r="AA732" s="614"/>
      <c r="AB732" s="614"/>
      <c r="AC732" s="614"/>
      <c r="AD732" s="614"/>
      <c r="AE732" s="614"/>
      <c r="AF732" s="614"/>
      <c r="AG732" s="614"/>
      <c r="AH732" s="614"/>
    </row>
    <row r="733">
      <c r="A733" s="614"/>
      <c r="B733" s="614"/>
      <c r="C733" s="614"/>
      <c r="D733" s="614"/>
      <c r="E733" s="614"/>
      <c r="F733" s="614"/>
      <c r="G733" s="614"/>
      <c r="H733" s="614"/>
      <c r="I733" s="614"/>
      <c r="J733" s="614"/>
      <c r="K733" s="614"/>
      <c r="L733" s="614"/>
      <c r="M733" s="614"/>
      <c r="N733" s="614"/>
      <c r="O733" s="614"/>
      <c r="P733" s="614"/>
      <c r="Q733" s="614"/>
      <c r="R733" s="614"/>
      <c r="S733" s="614"/>
      <c r="T733" s="614"/>
      <c r="U733" s="614"/>
      <c r="V733" s="614"/>
      <c r="W733" s="614"/>
      <c r="X733" s="614"/>
      <c r="Y733" s="614"/>
      <c r="Z733" s="614"/>
      <c r="AA733" s="614"/>
      <c r="AB733" s="614"/>
      <c r="AC733" s="614"/>
      <c r="AD733" s="614"/>
      <c r="AE733" s="614"/>
      <c r="AF733" s="614"/>
      <c r="AG733" s="614"/>
      <c r="AH733" s="614"/>
    </row>
    <row r="734">
      <c r="A734" s="614"/>
      <c r="B734" s="614"/>
      <c r="C734" s="614"/>
      <c r="D734" s="614"/>
      <c r="E734" s="614"/>
      <c r="F734" s="614"/>
      <c r="G734" s="614"/>
      <c r="H734" s="614"/>
      <c r="I734" s="614"/>
      <c r="J734" s="614"/>
      <c r="K734" s="614"/>
      <c r="L734" s="614"/>
      <c r="M734" s="614"/>
      <c r="N734" s="614"/>
      <c r="O734" s="614"/>
      <c r="P734" s="614"/>
      <c r="Q734" s="614"/>
      <c r="R734" s="614"/>
      <c r="S734" s="614"/>
      <c r="T734" s="614"/>
      <c r="U734" s="614"/>
      <c r="V734" s="614"/>
      <c r="W734" s="614"/>
      <c r="X734" s="614"/>
      <c r="Y734" s="614"/>
      <c r="Z734" s="614"/>
      <c r="AA734" s="614"/>
      <c r="AB734" s="614"/>
      <c r="AC734" s="614"/>
      <c r="AD734" s="614"/>
      <c r="AE734" s="614"/>
      <c r="AF734" s="614"/>
      <c r="AG734" s="614"/>
      <c r="AH734" s="614"/>
    </row>
    <row r="735">
      <c r="A735" s="614"/>
      <c r="B735" s="614"/>
      <c r="C735" s="614"/>
      <c r="D735" s="614"/>
      <c r="E735" s="614"/>
      <c r="F735" s="614"/>
      <c r="G735" s="614"/>
      <c r="H735" s="614"/>
      <c r="I735" s="614"/>
      <c r="J735" s="614"/>
      <c r="K735" s="614"/>
      <c r="L735" s="614"/>
      <c r="M735" s="614"/>
      <c r="N735" s="614"/>
      <c r="O735" s="614"/>
      <c r="P735" s="614"/>
      <c r="Q735" s="614"/>
      <c r="R735" s="614"/>
      <c r="S735" s="614"/>
      <c r="T735" s="614"/>
      <c r="U735" s="614"/>
      <c r="V735" s="614"/>
      <c r="W735" s="614"/>
      <c r="X735" s="614"/>
      <c r="Y735" s="614"/>
      <c r="Z735" s="614"/>
      <c r="AA735" s="614"/>
      <c r="AB735" s="614"/>
      <c r="AC735" s="614"/>
      <c r="AD735" s="614"/>
      <c r="AE735" s="614"/>
      <c r="AF735" s="614"/>
      <c r="AG735" s="614"/>
      <c r="AH735" s="614"/>
    </row>
    <row r="736">
      <c r="A736" s="614"/>
      <c r="B736" s="614"/>
      <c r="C736" s="614"/>
      <c r="D736" s="614"/>
      <c r="E736" s="614"/>
      <c r="F736" s="614"/>
      <c r="G736" s="614"/>
      <c r="H736" s="614"/>
      <c r="I736" s="614"/>
      <c r="J736" s="614"/>
      <c r="K736" s="614"/>
      <c r="L736" s="614"/>
      <c r="M736" s="614"/>
      <c r="N736" s="614"/>
      <c r="O736" s="614"/>
      <c r="P736" s="614"/>
      <c r="Q736" s="614"/>
      <c r="R736" s="614"/>
      <c r="S736" s="614"/>
      <c r="T736" s="614"/>
      <c r="U736" s="614"/>
      <c r="V736" s="614"/>
      <c r="W736" s="614"/>
      <c r="X736" s="614"/>
      <c r="Y736" s="614"/>
      <c r="Z736" s="614"/>
      <c r="AA736" s="614"/>
      <c r="AB736" s="614"/>
      <c r="AC736" s="614"/>
      <c r="AD736" s="614"/>
      <c r="AE736" s="614"/>
      <c r="AF736" s="614"/>
      <c r="AG736" s="614"/>
      <c r="AH736" s="614"/>
    </row>
    <row r="737">
      <c r="A737" s="614"/>
      <c r="B737" s="614"/>
      <c r="C737" s="614"/>
      <c r="D737" s="614"/>
      <c r="E737" s="614"/>
      <c r="F737" s="614"/>
      <c r="G737" s="614"/>
      <c r="H737" s="614"/>
      <c r="I737" s="614"/>
      <c r="J737" s="614"/>
      <c r="K737" s="614"/>
      <c r="L737" s="614"/>
      <c r="M737" s="614"/>
      <c r="N737" s="614"/>
      <c r="O737" s="614"/>
      <c r="P737" s="614"/>
      <c r="Q737" s="614"/>
      <c r="R737" s="614"/>
      <c r="S737" s="614"/>
      <c r="T737" s="614"/>
      <c r="U737" s="614"/>
      <c r="V737" s="614"/>
      <c r="W737" s="614"/>
      <c r="X737" s="614"/>
      <c r="Y737" s="614"/>
      <c r="Z737" s="614"/>
      <c r="AA737" s="614"/>
      <c r="AB737" s="614"/>
      <c r="AC737" s="614"/>
      <c r="AD737" s="614"/>
      <c r="AE737" s="614"/>
      <c r="AF737" s="614"/>
      <c r="AG737" s="614"/>
      <c r="AH737" s="614"/>
    </row>
    <row r="738">
      <c r="A738" s="614"/>
      <c r="B738" s="614"/>
      <c r="C738" s="614"/>
      <c r="D738" s="614"/>
      <c r="E738" s="614"/>
      <c r="F738" s="614"/>
      <c r="G738" s="614"/>
      <c r="H738" s="614"/>
      <c r="I738" s="614"/>
      <c r="J738" s="614"/>
      <c r="K738" s="614"/>
      <c r="L738" s="614"/>
      <c r="M738" s="614"/>
      <c r="N738" s="614"/>
      <c r="O738" s="614"/>
      <c r="P738" s="614"/>
      <c r="Q738" s="614"/>
      <c r="R738" s="614"/>
      <c r="S738" s="614"/>
      <c r="T738" s="614"/>
      <c r="U738" s="614"/>
      <c r="V738" s="614"/>
      <c r="W738" s="614"/>
      <c r="X738" s="614"/>
      <c r="Y738" s="614"/>
      <c r="Z738" s="614"/>
      <c r="AA738" s="614"/>
      <c r="AB738" s="614"/>
      <c r="AC738" s="614"/>
      <c r="AD738" s="614"/>
      <c r="AE738" s="614"/>
      <c r="AF738" s="614"/>
      <c r="AG738" s="614"/>
      <c r="AH738" s="614"/>
    </row>
    <row r="739">
      <c r="A739" s="614"/>
      <c r="B739" s="614"/>
      <c r="C739" s="614"/>
      <c r="D739" s="614"/>
      <c r="E739" s="614"/>
      <c r="F739" s="614"/>
      <c r="G739" s="614"/>
      <c r="H739" s="614"/>
      <c r="I739" s="614"/>
      <c r="J739" s="614"/>
      <c r="K739" s="614"/>
      <c r="L739" s="614"/>
      <c r="M739" s="614"/>
      <c r="N739" s="614"/>
      <c r="O739" s="614"/>
      <c r="P739" s="614"/>
      <c r="Q739" s="614"/>
      <c r="R739" s="614"/>
      <c r="S739" s="614"/>
      <c r="T739" s="614"/>
      <c r="U739" s="614"/>
      <c r="V739" s="614"/>
      <c r="W739" s="614"/>
      <c r="X739" s="614"/>
      <c r="Y739" s="614"/>
      <c r="Z739" s="614"/>
      <c r="AA739" s="614"/>
      <c r="AB739" s="614"/>
      <c r="AC739" s="614"/>
      <c r="AD739" s="614"/>
      <c r="AE739" s="614"/>
      <c r="AF739" s="614"/>
      <c r="AG739" s="614"/>
      <c r="AH739" s="614"/>
    </row>
    <row r="740">
      <c r="A740" s="614"/>
      <c r="B740" s="614"/>
      <c r="C740" s="614"/>
      <c r="D740" s="614"/>
      <c r="E740" s="614"/>
      <c r="F740" s="614"/>
      <c r="G740" s="614"/>
      <c r="H740" s="614"/>
      <c r="I740" s="614"/>
      <c r="J740" s="614"/>
      <c r="K740" s="614"/>
      <c r="L740" s="614"/>
      <c r="M740" s="614"/>
      <c r="N740" s="614"/>
      <c r="O740" s="614"/>
      <c r="P740" s="614"/>
      <c r="Q740" s="614"/>
      <c r="R740" s="614"/>
      <c r="S740" s="614"/>
      <c r="T740" s="614"/>
      <c r="U740" s="614"/>
      <c r="V740" s="614"/>
      <c r="W740" s="614"/>
      <c r="X740" s="614"/>
      <c r="Y740" s="614"/>
      <c r="Z740" s="614"/>
      <c r="AA740" s="614"/>
      <c r="AB740" s="614"/>
      <c r="AC740" s="614"/>
      <c r="AD740" s="614"/>
      <c r="AE740" s="614"/>
      <c r="AF740" s="614"/>
      <c r="AG740" s="614"/>
      <c r="AH740" s="614"/>
    </row>
    <row r="741">
      <c r="A741" s="614"/>
      <c r="B741" s="614"/>
      <c r="C741" s="614"/>
      <c r="D741" s="614"/>
      <c r="E741" s="614"/>
      <c r="F741" s="614"/>
      <c r="G741" s="614"/>
      <c r="H741" s="614"/>
      <c r="I741" s="614"/>
      <c r="J741" s="614"/>
      <c r="K741" s="614"/>
      <c r="L741" s="614"/>
      <c r="M741" s="614"/>
      <c r="N741" s="614"/>
      <c r="O741" s="614"/>
      <c r="P741" s="614"/>
      <c r="Q741" s="614"/>
      <c r="R741" s="614"/>
      <c r="S741" s="614"/>
      <c r="T741" s="614"/>
      <c r="U741" s="614"/>
      <c r="V741" s="614"/>
      <c r="W741" s="614"/>
      <c r="X741" s="614"/>
      <c r="Y741" s="614"/>
      <c r="Z741" s="614"/>
      <c r="AA741" s="614"/>
      <c r="AB741" s="614"/>
      <c r="AC741" s="614"/>
      <c r="AD741" s="614"/>
      <c r="AE741" s="614"/>
      <c r="AF741" s="614"/>
      <c r="AG741" s="614"/>
      <c r="AH741" s="614"/>
    </row>
    <row r="742">
      <c r="A742" s="614"/>
      <c r="B742" s="614"/>
      <c r="C742" s="614"/>
      <c r="D742" s="614"/>
      <c r="E742" s="614"/>
      <c r="F742" s="614"/>
      <c r="G742" s="614"/>
      <c r="H742" s="614"/>
      <c r="I742" s="614"/>
      <c r="J742" s="614"/>
      <c r="K742" s="614"/>
      <c r="L742" s="614"/>
      <c r="M742" s="614"/>
      <c r="N742" s="614"/>
      <c r="O742" s="614"/>
      <c r="P742" s="614"/>
      <c r="Q742" s="614"/>
      <c r="R742" s="614"/>
      <c r="S742" s="614"/>
      <c r="T742" s="614"/>
      <c r="U742" s="614"/>
      <c r="V742" s="614"/>
      <c r="W742" s="614"/>
      <c r="X742" s="614"/>
      <c r="Y742" s="614"/>
      <c r="Z742" s="614"/>
      <c r="AA742" s="614"/>
      <c r="AB742" s="614"/>
      <c r="AC742" s="614"/>
      <c r="AD742" s="614"/>
      <c r="AE742" s="614"/>
      <c r="AF742" s="614"/>
      <c r="AG742" s="614"/>
      <c r="AH742" s="614"/>
    </row>
    <row r="743">
      <c r="A743" s="614"/>
      <c r="B743" s="614"/>
      <c r="C743" s="614"/>
      <c r="D743" s="614"/>
      <c r="E743" s="614"/>
      <c r="F743" s="614"/>
      <c r="G743" s="614"/>
      <c r="H743" s="614"/>
      <c r="I743" s="614"/>
      <c r="J743" s="614"/>
      <c r="K743" s="614"/>
      <c r="L743" s="614"/>
      <c r="M743" s="614"/>
      <c r="N743" s="614"/>
      <c r="O743" s="614"/>
      <c r="P743" s="614"/>
      <c r="Q743" s="614"/>
      <c r="R743" s="614"/>
      <c r="S743" s="614"/>
      <c r="T743" s="614"/>
      <c r="U743" s="614"/>
      <c r="V743" s="614"/>
      <c r="W743" s="614"/>
      <c r="X743" s="614"/>
      <c r="Y743" s="614"/>
      <c r="Z743" s="614"/>
      <c r="AA743" s="614"/>
      <c r="AB743" s="614"/>
      <c r="AC743" s="614"/>
      <c r="AD743" s="614"/>
      <c r="AE743" s="614"/>
      <c r="AF743" s="614"/>
      <c r="AG743" s="614"/>
      <c r="AH743" s="614"/>
    </row>
    <row r="744">
      <c r="A744" s="614"/>
      <c r="B744" s="614"/>
      <c r="C744" s="614"/>
      <c r="D744" s="614"/>
      <c r="E744" s="614"/>
      <c r="F744" s="614"/>
      <c r="G744" s="614"/>
      <c r="H744" s="614"/>
      <c r="I744" s="614"/>
      <c r="J744" s="614"/>
      <c r="K744" s="614"/>
      <c r="L744" s="614"/>
      <c r="M744" s="614"/>
      <c r="N744" s="614"/>
      <c r="O744" s="614"/>
      <c r="P744" s="614"/>
      <c r="Q744" s="614"/>
      <c r="R744" s="614"/>
      <c r="S744" s="614"/>
      <c r="T744" s="614"/>
      <c r="U744" s="614"/>
      <c r="V744" s="614"/>
      <c r="W744" s="614"/>
      <c r="X744" s="614"/>
      <c r="Y744" s="614"/>
      <c r="Z744" s="614"/>
      <c r="AA744" s="614"/>
      <c r="AB744" s="614"/>
      <c r="AC744" s="614"/>
      <c r="AD744" s="614"/>
      <c r="AE744" s="614"/>
      <c r="AF744" s="614"/>
      <c r="AG744" s="614"/>
      <c r="AH744" s="614"/>
    </row>
    <row r="745">
      <c r="A745" s="614"/>
      <c r="B745" s="614"/>
      <c r="C745" s="614"/>
      <c r="D745" s="614"/>
      <c r="E745" s="614"/>
      <c r="F745" s="614"/>
      <c r="G745" s="614"/>
      <c r="H745" s="614"/>
      <c r="I745" s="614"/>
      <c r="J745" s="614"/>
      <c r="K745" s="614"/>
      <c r="L745" s="614"/>
      <c r="M745" s="614"/>
      <c r="N745" s="614"/>
      <c r="O745" s="614"/>
      <c r="P745" s="614"/>
      <c r="Q745" s="614"/>
      <c r="R745" s="614"/>
      <c r="S745" s="614"/>
      <c r="T745" s="614"/>
      <c r="U745" s="614"/>
      <c r="V745" s="614"/>
      <c r="W745" s="614"/>
      <c r="X745" s="614"/>
      <c r="Y745" s="614"/>
      <c r="Z745" s="614"/>
      <c r="AA745" s="614"/>
      <c r="AB745" s="614"/>
      <c r="AC745" s="614"/>
      <c r="AD745" s="614"/>
      <c r="AE745" s="614"/>
      <c r="AF745" s="614"/>
      <c r="AG745" s="614"/>
      <c r="AH745" s="614"/>
    </row>
    <row r="746">
      <c r="A746" s="614"/>
      <c r="B746" s="614"/>
      <c r="C746" s="614"/>
      <c r="D746" s="614"/>
      <c r="E746" s="614"/>
      <c r="F746" s="614"/>
      <c r="G746" s="614"/>
      <c r="H746" s="614"/>
      <c r="I746" s="614"/>
      <c r="J746" s="614"/>
      <c r="K746" s="614"/>
      <c r="L746" s="614"/>
      <c r="M746" s="614"/>
      <c r="N746" s="614"/>
      <c r="O746" s="614"/>
      <c r="P746" s="614"/>
      <c r="Q746" s="614"/>
      <c r="R746" s="614"/>
      <c r="S746" s="614"/>
      <c r="T746" s="614"/>
      <c r="U746" s="614"/>
      <c r="V746" s="614"/>
      <c r="W746" s="614"/>
      <c r="X746" s="614"/>
      <c r="Y746" s="614"/>
      <c r="Z746" s="614"/>
      <c r="AA746" s="614"/>
      <c r="AB746" s="614"/>
      <c r="AC746" s="614"/>
      <c r="AD746" s="614"/>
      <c r="AE746" s="614"/>
      <c r="AF746" s="614"/>
      <c r="AG746" s="614"/>
      <c r="AH746" s="614"/>
    </row>
    <row r="747">
      <c r="A747" s="614"/>
      <c r="B747" s="614"/>
      <c r="C747" s="614"/>
      <c r="D747" s="614"/>
      <c r="E747" s="614"/>
      <c r="F747" s="614"/>
      <c r="G747" s="614"/>
      <c r="H747" s="614"/>
      <c r="I747" s="614"/>
      <c r="J747" s="614"/>
      <c r="K747" s="614"/>
      <c r="L747" s="614"/>
      <c r="M747" s="614"/>
      <c r="N747" s="614"/>
      <c r="O747" s="614"/>
      <c r="P747" s="614"/>
      <c r="Q747" s="614"/>
      <c r="R747" s="614"/>
      <c r="S747" s="614"/>
      <c r="T747" s="614"/>
      <c r="U747" s="614"/>
      <c r="V747" s="614"/>
      <c r="W747" s="614"/>
      <c r="X747" s="614"/>
      <c r="Y747" s="614"/>
      <c r="Z747" s="614"/>
      <c r="AA747" s="614"/>
      <c r="AB747" s="614"/>
      <c r="AC747" s="614"/>
      <c r="AD747" s="614"/>
      <c r="AE747" s="614"/>
      <c r="AF747" s="614"/>
      <c r="AG747" s="614"/>
      <c r="AH747" s="614"/>
    </row>
    <row r="748">
      <c r="A748" s="614"/>
      <c r="B748" s="614"/>
      <c r="C748" s="614"/>
      <c r="D748" s="614"/>
      <c r="E748" s="614"/>
      <c r="F748" s="614"/>
      <c r="G748" s="614"/>
      <c r="H748" s="614"/>
      <c r="I748" s="614"/>
      <c r="J748" s="614"/>
      <c r="K748" s="614"/>
      <c r="L748" s="614"/>
      <c r="M748" s="614"/>
      <c r="N748" s="614"/>
      <c r="O748" s="614"/>
      <c r="P748" s="614"/>
      <c r="Q748" s="614"/>
      <c r="R748" s="614"/>
      <c r="S748" s="614"/>
      <c r="T748" s="614"/>
      <c r="U748" s="614"/>
      <c r="V748" s="614"/>
      <c r="W748" s="614"/>
      <c r="X748" s="614"/>
      <c r="Y748" s="614"/>
      <c r="Z748" s="614"/>
      <c r="AA748" s="614"/>
      <c r="AB748" s="614"/>
      <c r="AC748" s="614"/>
      <c r="AD748" s="614"/>
      <c r="AE748" s="614"/>
      <c r="AF748" s="614"/>
      <c r="AG748" s="614"/>
      <c r="AH748" s="614"/>
    </row>
    <row r="749">
      <c r="A749" s="614"/>
      <c r="B749" s="614"/>
      <c r="C749" s="614"/>
      <c r="D749" s="614"/>
      <c r="E749" s="614"/>
      <c r="F749" s="614"/>
      <c r="G749" s="614"/>
      <c r="H749" s="614"/>
      <c r="I749" s="614"/>
      <c r="J749" s="614"/>
      <c r="K749" s="614"/>
      <c r="L749" s="614"/>
      <c r="M749" s="614"/>
      <c r="N749" s="614"/>
      <c r="O749" s="614"/>
      <c r="P749" s="614"/>
      <c r="Q749" s="614"/>
      <c r="R749" s="614"/>
      <c r="S749" s="614"/>
      <c r="T749" s="614"/>
      <c r="U749" s="614"/>
      <c r="V749" s="614"/>
      <c r="W749" s="614"/>
      <c r="X749" s="614"/>
      <c r="Y749" s="614"/>
      <c r="Z749" s="614"/>
      <c r="AA749" s="614"/>
      <c r="AB749" s="614"/>
      <c r="AC749" s="614"/>
      <c r="AD749" s="614"/>
      <c r="AE749" s="614"/>
      <c r="AF749" s="614"/>
      <c r="AG749" s="614"/>
      <c r="AH749" s="614"/>
    </row>
    <row r="750">
      <c r="A750" s="614"/>
      <c r="B750" s="614"/>
      <c r="C750" s="614"/>
      <c r="D750" s="614"/>
      <c r="E750" s="614"/>
      <c r="F750" s="614"/>
      <c r="G750" s="614"/>
      <c r="H750" s="614"/>
      <c r="I750" s="614"/>
      <c r="J750" s="614"/>
      <c r="K750" s="614"/>
      <c r="L750" s="614"/>
      <c r="M750" s="614"/>
      <c r="N750" s="614"/>
      <c r="O750" s="614"/>
      <c r="P750" s="614"/>
      <c r="Q750" s="614"/>
      <c r="R750" s="614"/>
      <c r="S750" s="614"/>
      <c r="T750" s="614"/>
      <c r="U750" s="614"/>
      <c r="V750" s="614"/>
      <c r="W750" s="614"/>
      <c r="X750" s="614"/>
      <c r="Y750" s="614"/>
      <c r="Z750" s="614"/>
      <c r="AA750" s="614"/>
      <c r="AB750" s="614"/>
      <c r="AC750" s="614"/>
      <c r="AD750" s="614"/>
      <c r="AE750" s="614"/>
      <c r="AF750" s="614"/>
      <c r="AG750" s="614"/>
      <c r="AH750" s="614"/>
    </row>
    <row r="751">
      <c r="A751" s="614"/>
      <c r="B751" s="614"/>
      <c r="C751" s="614"/>
      <c r="D751" s="614"/>
      <c r="E751" s="614"/>
      <c r="F751" s="614"/>
      <c r="G751" s="614"/>
      <c r="H751" s="614"/>
      <c r="I751" s="614"/>
      <c r="J751" s="614"/>
      <c r="K751" s="614"/>
      <c r="L751" s="614"/>
      <c r="M751" s="614"/>
      <c r="N751" s="614"/>
      <c r="O751" s="614"/>
      <c r="P751" s="614"/>
      <c r="Q751" s="614"/>
      <c r="R751" s="614"/>
      <c r="S751" s="614"/>
      <c r="T751" s="614"/>
      <c r="U751" s="614"/>
      <c r="V751" s="614"/>
      <c r="W751" s="614"/>
      <c r="X751" s="614"/>
      <c r="Y751" s="614"/>
      <c r="Z751" s="614"/>
      <c r="AA751" s="614"/>
      <c r="AB751" s="614"/>
      <c r="AC751" s="614"/>
      <c r="AD751" s="614"/>
      <c r="AE751" s="614"/>
      <c r="AF751" s="614"/>
      <c r="AG751" s="614"/>
      <c r="AH751" s="614"/>
    </row>
    <row r="752">
      <c r="A752" s="614"/>
      <c r="B752" s="614"/>
      <c r="C752" s="614"/>
      <c r="D752" s="614"/>
      <c r="E752" s="614"/>
      <c r="F752" s="614"/>
      <c r="G752" s="614"/>
      <c r="H752" s="614"/>
      <c r="I752" s="614"/>
      <c r="J752" s="614"/>
      <c r="K752" s="614"/>
      <c r="L752" s="614"/>
      <c r="M752" s="614"/>
      <c r="N752" s="614"/>
      <c r="O752" s="614"/>
      <c r="P752" s="614"/>
      <c r="Q752" s="614"/>
      <c r="R752" s="614"/>
      <c r="S752" s="614"/>
      <c r="T752" s="614"/>
      <c r="U752" s="614"/>
      <c r="V752" s="614"/>
      <c r="W752" s="614"/>
      <c r="X752" s="614"/>
      <c r="Y752" s="614"/>
      <c r="Z752" s="614"/>
      <c r="AA752" s="614"/>
      <c r="AB752" s="614"/>
      <c r="AC752" s="614"/>
      <c r="AD752" s="614"/>
      <c r="AE752" s="614"/>
      <c r="AF752" s="614"/>
      <c r="AG752" s="614"/>
      <c r="AH752" s="614"/>
    </row>
    <row r="753">
      <c r="A753" s="614"/>
      <c r="B753" s="614"/>
      <c r="C753" s="614"/>
      <c r="D753" s="614"/>
      <c r="E753" s="614"/>
      <c r="F753" s="614"/>
      <c r="G753" s="614"/>
      <c r="H753" s="614"/>
      <c r="I753" s="614"/>
      <c r="J753" s="614"/>
      <c r="K753" s="614"/>
      <c r="L753" s="614"/>
      <c r="M753" s="614"/>
      <c r="N753" s="614"/>
      <c r="O753" s="614"/>
      <c r="P753" s="614"/>
      <c r="Q753" s="614"/>
      <c r="R753" s="614"/>
      <c r="S753" s="614"/>
      <c r="T753" s="614"/>
      <c r="U753" s="614"/>
      <c r="V753" s="614"/>
      <c r="W753" s="614"/>
      <c r="X753" s="614"/>
      <c r="Y753" s="614"/>
      <c r="Z753" s="614"/>
      <c r="AA753" s="614"/>
      <c r="AB753" s="614"/>
      <c r="AC753" s="614"/>
      <c r="AD753" s="614"/>
      <c r="AE753" s="614"/>
      <c r="AF753" s="614"/>
      <c r="AG753" s="614"/>
      <c r="AH753" s="614"/>
    </row>
    <row r="754">
      <c r="A754" s="614"/>
      <c r="B754" s="614"/>
      <c r="C754" s="614"/>
      <c r="D754" s="614"/>
      <c r="E754" s="614"/>
      <c r="F754" s="614"/>
      <c r="G754" s="614"/>
      <c r="H754" s="614"/>
      <c r="I754" s="614"/>
      <c r="J754" s="614"/>
      <c r="K754" s="614"/>
      <c r="L754" s="614"/>
      <c r="M754" s="614"/>
      <c r="N754" s="614"/>
      <c r="O754" s="614"/>
      <c r="P754" s="614"/>
      <c r="Q754" s="614"/>
      <c r="R754" s="614"/>
      <c r="S754" s="614"/>
      <c r="T754" s="614"/>
      <c r="U754" s="614"/>
      <c r="V754" s="614"/>
      <c r="W754" s="614"/>
      <c r="X754" s="614"/>
      <c r="Y754" s="614"/>
      <c r="Z754" s="614"/>
      <c r="AA754" s="614"/>
      <c r="AB754" s="614"/>
      <c r="AC754" s="614"/>
      <c r="AD754" s="614"/>
      <c r="AE754" s="614"/>
      <c r="AF754" s="614"/>
      <c r="AG754" s="614"/>
      <c r="AH754" s="614"/>
    </row>
    <row r="755">
      <c r="A755" s="614"/>
      <c r="B755" s="614"/>
      <c r="C755" s="614"/>
      <c r="D755" s="614"/>
      <c r="E755" s="614"/>
      <c r="F755" s="614"/>
      <c r="G755" s="614"/>
      <c r="H755" s="614"/>
      <c r="I755" s="614"/>
      <c r="J755" s="614"/>
      <c r="K755" s="614"/>
      <c r="L755" s="614"/>
      <c r="M755" s="614"/>
      <c r="N755" s="614"/>
      <c r="O755" s="614"/>
      <c r="P755" s="614"/>
      <c r="Q755" s="614"/>
      <c r="R755" s="614"/>
      <c r="S755" s="614"/>
      <c r="T755" s="614"/>
      <c r="U755" s="614"/>
      <c r="V755" s="614"/>
      <c r="W755" s="614"/>
      <c r="X755" s="614"/>
      <c r="Y755" s="614"/>
      <c r="Z755" s="614"/>
      <c r="AA755" s="614"/>
      <c r="AB755" s="614"/>
      <c r="AC755" s="614"/>
      <c r="AD755" s="614"/>
      <c r="AE755" s="614"/>
      <c r="AF755" s="614"/>
      <c r="AG755" s="614"/>
      <c r="AH755" s="614"/>
    </row>
    <row r="756">
      <c r="A756" s="614"/>
      <c r="B756" s="614"/>
      <c r="C756" s="614"/>
      <c r="D756" s="614"/>
      <c r="E756" s="614"/>
      <c r="F756" s="614"/>
      <c r="G756" s="614"/>
      <c r="H756" s="614"/>
      <c r="I756" s="614"/>
      <c r="J756" s="614"/>
      <c r="K756" s="614"/>
      <c r="L756" s="614"/>
      <c r="M756" s="614"/>
      <c r="N756" s="614"/>
      <c r="O756" s="614"/>
      <c r="P756" s="614"/>
      <c r="Q756" s="614"/>
      <c r="R756" s="614"/>
      <c r="S756" s="614"/>
      <c r="T756" s="614"/>
      <c r="U756" s="614"/>
      <c r="V756" s="614"/>
      <c r="W756" s="614"/>
      <c r="X756" s="614"/>
      <c r="Y756" s="614"/>
      <c r="Z756" s="614"/>
      <c r="AA756" s="614"/>
      <c r="AB756" s="614"/>
      <c r="AC756" s="614"/>
      <c r="AD756" s="614"/>
      <c r="AE756" s="614"/>
      <c r="AF756" s="614"/>
      <c r="AG756" s="614"/>
      <c r="AH756" s="614"/>
    </row>
    <row r="757">
      <c r="A757" s="614"/>
      <c r="B757" s="614"/>
      <c r="C757" s="614"/>
      <c r="D757" s="614"/>
      <c r="E757" s="614"/>
      <c r="F757" s="614"/>
      <c r="G757" s="614"/>
      <c r="H757" s="614"/>
      <c r="I757" s="614"/>
      <c r="J757" s="614"/>
      <c r="K757" s="614"/>
      <c r="L757" s="614"/>
      <c r="M757" s="614"/>
      <c r="N757" s="614"/>
      <c r="O757" s="614"/>
      <c r="P757" s="614"/>
      <c r="Q757" s="614"/>
      <c r="R757" s="614"/>
      <c r="S757" s="614"/>
      <c r="T757" s="614"/>
      <c r="U757" s="614"/>
      <c r="V757" s="614"/>
      <c r="W757" s="614"/>
      <c r="X757" s="614"/>
      <c r="Y757" s="614"/>
      <c r="Z757" s="614"/>
      <c r="AA757" s="614"/>
      <c r="AB757" s="614"/>
      <c r="AC757" s="614"/>
      <c r="AD757" s="614"/>
      <c r="AE757" s="614"/>
      <c r="AF757" s="614"/>
      <c r="AG757" s="614"/>
      <c r="AH757" s="614"/>
    </row>
    <row r="758">
      <c r="A758" s="614"/>
      <c r="B758" s="614"/>
      <c r="C758" s="614"/>
      <c r="D758" s="614"/>
      <c r="E758" s="614"/>
      <c r="F758" s="614"/>
      <c r="G758" s="614"/>
      <c r="H758" s="614"/>
      <c r="I758" s="614"/>
      <c r="J758" s="614"/>
      <c r="K758" s="614"/>
      <c r="L758" s="614"/>
      <c r="M758" s="614"/>
      <c r="N758" s="614"/>
      <c r="O758" s="614"/>
      <c r="P758" s="614"/>
      <c r="Q758" s="614"/>
      <c r="R758" s="614"/>
      <c r="S758" s="614"/>
      <c r="T758" s="614"/>
      <c r="U758" s="614"/>
      <c r="V758" s="614"/>
      <c r="W758" s="614"/>
      <c r="X758" s="614"/>
      <c r="Y758" s="614"/>
      <c r="Z758" s="614"/>
      <c r="AA758" s="614"/>
      <c r="AB758" s="614"/>
      <c r="AC758" s="614"/>
      <c r="AD758" s="614"/>
      <c r="AE758" s="614"/>
      <c r="AF758" s="614"/>
      <c r="AG758" s="614"/>
      <c r="AH758" s="614"/>
    </row>
    <row r="759">
      <c r="A759" s="614"/>
      <c r="B759" s="614"/>
      <c r="C759" s="614"/>
      <c r="D759" s="614"/>
      <c r="E759" s="614"/>
      <c r="F759" s="614"/>
      <c r="G759" s="614"/>
      <c r="H759" s="614"/>
      <c r="I759" s="614"/>
      <c r="J759" s="614"/>
      <c r="K759" s="614"/>
      <c r="L759" s="614"/>
      <c r="M759" s="614"/>
      <c r="N759" s="614"/>
      <c r="O759" s="614"/>
      <c r="P759" s="614"/>
      <c r="Q759" s="614"/>
      <c r="R759" s="614"/>
      <c r="S759" s="614"/>
      <c r="T759" s="614"/>
      <c r="U759" s="614"/>
      <c r="V759" s="614"/>
      <c r="W759" s="614"/>
      <c r="X759" s="614"/>
      <c r="Y759" s="614"/>
      <c r="Z759" s="614"/>
      <c r="AA759" s="614"/>
      <c r="AB759" s="614"/>
      <c r="AC759" s="614"/>
      <c r="AD759" s="614"/>
      <c r="AE759" s="614"/>
      <c r="AF759" s="614"/>
      <c r="AG759" s="614"/>
      <c r="AH759" s="614"/>
    </row>
    <row r="760">
      <c r="A760" s="614"/>
      <c r="B760" s="614"/>
      <c r="C760" s="614"/>
      <c r="D760" s="614"/>
      <c r="E760" s="614"/>
      <c r="F760" s="614"/>
      <c r="G760" s="614"/>
      <c r="H760" s="614"/>
      <c r="I760" s="614"/>
      <c r="J760" s="614"/>
      <c r="K760" s="614"/>
      <c r="L760" s="614"/>
      <c r="M760" s="614"/>
      <c r="N760" s="614"/>
      <c r="O760" s="614"/>
      <c r="P760" s="614"/>
      <c r="Q760" s="614"/>
      <c r="R760" s="614"/>
      <c r="S760" s="614"/>
      <c r="T760" s="614"/>
      <c r="U760" s="614"/>
      <c r="V760" s="614"/>
      <c r="W760" s="614"/>
      <c r="X760" s="614"/>
      <c r="Y760" s="614"/>
      <c r="Z760" s="614"/>
      <c r="AA760" s="614"/>
      <c r="AB760" s="614"/>
      <c r="AC760" s="614"/>
      <c r="AD760" s="614"/>
      <c r="AE760" s="614"/>
      <c r="AF760" s="614"/>
      <c r="AG760" s="614"/>
      <c r="AH760" s="614"/>
    </row>
    <row r="761">
      <c r="A761" s="614"/>
      <c r="B761" s="614"/>
      <c r="C761" s="614"/>
      <c r="D761" s="614"/>
      <c r="E761" s="614"/>
      <c r="F761" s="614"/>
      <c r="G761" s="614"/>
      <c r="H761" s="614"/>
      <c r="I761" s="614"/>
      <c r="J761" s="614"/>
      <c r="K761" s="614"/>
      <c r="L761" s="614"/>
      <c r="M761" s="614"/>
      <c r="N761" s="614"/>
      <c r="O761" s="614"/>
      <c r="P761" s="614"/>
      <c r="Q761" s="614"/>
      <c r="R761" s="614"/>
      <c r="S761" s="614"/>
      <c r="T761" s="614"/>
      <c r="U761" s="614"/>
      <c r="V761" s="614"/>
      <c r="W761" s="614"/>
      <c r="X761" s="614"/>
      <c r="Y761" s="614"/>
      <c r="Z761" s="614"/>
      <c r="AA761" s="614"/>
      <c r="AB761" s="614"/>
      <c r="AC761" s="614"/>
      <c r="AD761" s="614"/>
      <c r="AE761" s="614"/>
      <c r="AF761" s="614"/>
      <c r="AG761" s="614"/>
      <c r="AH761" s="614"/>
    </row>
    <row r="762">
      <c r="A762" s="614"/>
      <c r="B762" s="614"/>
      <c r="C762" s="614"/>
      <c r="D762" s="614"/>
      <c r="E762" s="614"/>
      <c r="F762" s="614"/>
      <c r="G762" s="614"/>
      <c r="H762" s="614"/>
      <c r="I762" s="614"/>
      <c r="J762" s="614"/>
      <c r="K762" s="614"/>
      <c r="L762" s="614"/>
      <c r="M762" s="614"/>
      <c r="N762" s="614"/>
      <c r="O762" s="614"/>
      <c r="P762" s="614"/>
      <c r="Q762" s="614"/>
      <c r="R762" s="614"/>
      <c r="S762" s="614"/>
      <c r="T762" s="614"/>
      <c r="U762" s="614"/>
      <c r="V762" s="614"/>
      <c r="W762" s="614"/>
      <c r="X762" s="614"/>
      <c r="Y762" s="614"/>
      <c r="Z762" s="614"/>
      <c r="AA762" s="614"/>
      <c r="AB762" s="614"/>
      <c r="AC762" s="614"/>
      <c r="AD762" s="614"/>
      <c r="AE762" s="614"/>
      <c r="AF762" s="614"/>
      <c r="AG762" s="614"/>
      <c r="AH762" s="614"/>
    </row>
    <row r="763">
      <c r="A763" s="614"/>
      <c r="B763" s="614"/>
      <c r="C763" s="614"/>
      <c r="D763" s="614"/>
      <c r="E763" s="614"/>
      <c r="F763" s="614"/>
      <c r="G763" s="614"/>
      <c r="H763" s="614"/>
      <c r="I763" s="614"/>
      <c r="J763" s="614"/>
      <c r="K763" s="614"/>
      <c r="L763" s="614"/>
      <c r="M763" s="614"/>
      <c r="N763" s="614"/>
      <c r="O763" s="614"/>
      <c r="P763" s="614"/>
      <c r="Q763" s="614"/>
      <c r="R763" s="614"/>
      <c r="S763" s="614"/>
      <c r="T763" s="614"/>
      <c r="U763" s="614"/>
      <c r="V763" s="614"/>
      <c r="W763" s="614"/>
      <c r="X763" s="614"/>
      <c r="Y763" s="614"/>
      <c r="Z763" s="614"/>
      <c r="AA763" s="614"/>
      <c r="AB763" s="614"/>
      <c r="AC763" s="614"/>
      <c r="AD763" s="614"/>
      <c r="AE763" s="614"/>
      <c r="AF763" s="614"/>
      <c r="AG763" s="614"/>
      <c r="AH763" s="614"/>
    </row>
    <row r="764">
      <c r="A764" s="614"/>
      <c r="B764" s="614"/>
      <c r="C764" s="614"/>
      <c r="D764" s="614"/>
      <c r="E764" s="614"/>
      <c r="F764" s="614"/>
      <c r="G764" s="614"/>
      <c r="H764" s="614"/>
      <c r="I764" s="614"/>
      <c r="J764" s="614"/>
      <c r="K764" s="614"/>
      <c r="L764" s="614"/>
      <c r="M764" s="614"/>
      <c r="N764" s="614"/>
      <c r="O764" s="614"/>
      <c r="P764" s="614"/>
      <c r="Q764" s="614"/>
      <c r="R764" s="614"/>
      <c r="S764" s="614"/>
      <c r="T764" s="614"/>
      <c r="U764" s="614"/>
      <c r="V764" s="614"/>
      <c r="W764" s="614"/>
      <c r="X764" s="614"/>
      <c r="Y764" s="614"/>
      <c r="Z764" s="614"/>
      <c r="AA764" s="614"/>
      <c r="AB764" s="614"/>
      <c r="AC764" s="614"/>
      <c r="AD764" s="614"/>
      <c r="AE764" s="614"/>
      <c r="AF764" s="614"/>
      <c r="AG764" s="614"/>
      <c r="AH764" s="614"/>
    </row>
    <row r="765">
      <c r="A765" s="614"/>
      <c r="B765" s="614"/>
      <c r="C765" s="614"/>
      <c r="D765" s="614"/>
      <c r="E765" s="614"/>
      <c r="F765" s="614"/>
      <c r="G765" s="614"/>
      <c r="H765" s="614"/>
      <c r="I765" s="614"/>
      <c r="J765" s="614"/>
      <c r="K765" s="614"/>
      <c r="L765" s="614"/>
      <c r="M765" s="614"/>
      <c r="N765" s="614"/>
      <c r="O765" s="614"/>
      <c r="P765" s="614"/>
      <c r="Q765" s="614"/>
      <c r="R765" s="614"/>
      <c r="S765" s="614"/>
      <c r="T765" s="614"/>
      <c r="U765" s="614"/>
      <c r="V765" s="614"/>
      <c r="W765" s="614"/>
      <c r="X765" s="614"/>
      <c r="Y765" s="614"/>
      <c r="Z765" s="614"/>
      <c r="AA765" s="614"/>
      <c r="AB765" s="614"/>
      <c r="AC765" s="614"/>
      <c r="AD765" s="614"/>
      <c r="AE765" s="614"/>
      <c r="AF765" s="614"/>
      <c r="AG765" s="614"/>
      <c r="AH765" s="614"/>
    </row>
    <row r="766">
      <c r="A766" s="614"/>
      <c r="B766" s="614"/>
      <c r="C766" s="614"/>
      <c r="D766" s="614"/>
      <c r="E766" s="614"/>
      <c r="F766" s="614"/>
      <c r="G766" s="614"/>
      <c r="H766" s="614"/>
      <c r="I766" s="614"/>
      <c r="J766" s="614"/>
      <c r="K766" s="614"/>
      <c r="L766" s="614"/>
      <c r="M766" s="614"/>
      <c r="N766" s="614"/>
      <c r="O766" s="614"/>
      <c r="P766" s="614"/>
      <c r="Q766" s="614"/>
      <c r="R766" s="614"/>
      <c r="S766" s="614"/>
      <c r="T766" s="614"/>
      <c r="U766" s="614"/>
      <c r="V766" s="614"/>
      <c r="W766" s="614"/>
      <c r="X766" s="614"/>
      <c r="Y766" s="614"/>
      <c r="Z766" s="614"/>
      <c r="AA766" s="614"/>
      <c r="AB766" s="614"/>
      <c r="AC766" s="614"/>
      <c r="AD766" s="614"/>
      <c r="AE766" s="614"/>
      <c r="AF766" s="614"/>
      <c r="AG766" s="614"/>
      <c r="AH766" s="614"/>
    </row>
    <row r="767">
      <c r="A767" s="614"/>
      <c r="B767" s="614"/>
      <c r="C767" s="614"/>
      <c r="D767" s="614"/>
      <c r="E767" s="614"/>
      <c r="F767" s="614"/>
      <c r="G767" s="614"/>
      <c r="H767" s="614"/>
      <c r="I767" s="614"/>
      <c r="J767" s="614"/>
      <c r="K767" s="614"/>
      <c r="L767" s="614"/>
      <c r="M767" s="614"/>
      <c r="N767" s="614"/>
      <c r="O767" s="614"/>
      <c r="P767" s="614"/>
      <c r="Q767" s="614"/>
      <c r="R767" s="614"/>
      <c r="S767" s="614"/>
      <c r="T767" s="614"/>
      <c r="U767" s="614"/>
      <c r="V767" s="614"/>
      <c r="W767" s="614"/>
      <c r="X767" s="614"/>
      <c r="Y767" s="614"/>
      <c r="Z767" s="614"/>
      <c r="AA767" s="614"/>
      <c r="AB767" s="614"/>
      <c r="AC767" s="614"/>
      <c r="AD767" s="614"/>
      <c r="AE767" s="614"/>
      <c r="AF767" s="614"/>
      <c r="AG767" s="614"/>
      <c r="AH767" s="614"/>
    </row>
    <row r="768">
      <c r="A768" s="614"/>
      <c r="B768" s="614"/>
      <c r="C768" s="614"/>
      <c r="D768" s="614"/>
      <c r="E768" s="614"/>
      <c r="F768" s="614"/>
      <c r="G768" s="614"/>
      <c r="H768" s="614"/>
      <c r="I768" s="614"/>
      <c r="J768" s="614"/>
      <c r="K768" s="614"/>
      <c r="L768" s="614"/>
      <c r="M768" s="614"/>
      <c r="N768" s="614"/>
      <c r="O768" s="614"/>
      <c r="P768" s="614"/>
      <c r="Q768" s="614"/>
      <c r="R768" s="614"/>
      <c r="S768" s="614"/>
      <c r="T768" s="614"/>
      <c r="U768" s="614"/>
      <c r="V768" s="614"/>
      <c r="W768" s="614"/>
      <c r="X768" s="614"/>
      <c r="Y768" s="614"/>
      <c r="Z768" s="614"/>
      <c r="AA768" s="614"/>
      <c r="AB768" s="614"/>
      <c r="AC768" s="614"/>
      <c r="AD768" s="614"/>
      <c r="AE768" s="614"/>
      <c r="AF768" s="614"/>
      <c r="AG768" s="614"/>
      <c r="AH768" s="614"/>
    </row>
    <row r="769">
      <c r="A769" s="614"/>
      <c r="B769" s="614"/>
      <c r="C769" s="614"/>
      <c r="D769" s="614"/>
      <c r="E769" s="614"/>
      <c r="F769" s="614"/>
      <c r="G769" s="614"/>
      <c r="H769" s="614"/>
      <c r="I769" s="614"/>
      <c r="J769" s="614"/>
      <c r="K769" s="614"/>
      <c r="L769" s="614"/>
      <c r="M769" s="614"/>
      <c r="N769" s="614"/>
      <c r="O769" s="614"/>
      <c r="P769" s="614"/>
      <c r="Q769" s="614"/>
      <c r="R769" s="614"/>
      <c r="S769" s="614"/>
      <c r="T769" s="614"/>
      <c r="U769" s="614"/>
      <c r="V769" s="614"/>
      <c r="W769" s="614"/>
      <c r="X769" s="614"/>
      <c r="Y769" s="614"/>
      <c r="Z769" s="614"/>
      <c r="AA769" s="614"/>
      <c r="AB769" s="614"/>
      <c r="AC769" s="614"/>
      <c r="AD769" s="614"/>
      <c r="AE769" s="614"/>
      <c r="AF769" s="614"/>
      <c r="AG769" s="614"/>
      <c r="AH769" s="614"/>
    </row>
    <row r="770">
      <c r="A770" s="614"/>
      <c r="B770" s="614"/>
      <c r="C770" s="614"/>
      <c r="D770" s="614"/>
      <c r="E770" s="614"/>
      <c r="F770" s="614"/>
      <c r="G770" s="614"/>
      <c r="H770" s="614"/>
      <c r="I770" s="614"/>
      <c r="J770" s="614"/>
      <c r="K770" s="614"/>
      <c r="L770" s="614"/>
      <c r="M770" s="614"/>
      <c r="N770" s="614"/>
      <c r="O770" s="614"/>
      <c r="P770" s="614"/>
      <c r="Q770" s="614"/>
      <c r="R770" s="614"/>
      <c r="S770" s="614"/>
      <c r="T770" s="614"/>
      <c r="U770" s="614"/>
      <c r="V770" s="614"/>
      <c r="W770" s="614"/>
      <c r="X770" s="614"/>
      <c r="Y770" s="614"/>
      <c r="Z770" s="614"/>
      <c r="AA770" s="614"/>
      <c r="AB770" s="614"/>
      <c r="AC770" s="614"/>
      <c r="AD770" s="614"/>
      <c r="AE770" s="614"/>
      <c r="AF770" s="614"/>
      <c r="AG770" s="614"/>
      <c r="AH770" s="614"/>
    </row>
    <row r="771">
      <c r="A771" s="614"/>
      <c r="B771" s="614"/>
      <c r="C771" s="614"/>
      <c r="D771" s="614"/>
      <c r="E771" s="614"/>
      <c r="F771" s="614"/>
      <c r="G771" s="614"/>
      <c r="H771" s="614"/>
      <c r="I771" s="614"/>
      <c r="J771" s="614"/>
      <c r="K771" s="614"/>
      <c r="L771" s="614"/>
      <c r="M771" s="614"/>
      <c r="N771" s="614"/>
      <c r="O771" s="614"/>
      <c r="P771" s="614"/>
      <c r="Q771" s="614"/>
      <c r="R771" s="614"/>
      <c r="S771" s="614"/>
      <c r="T771" s="614"/>
      <c r="U771" s="614"/>
      <c r="V771" s="614"/>
      <c r="W771" s="614"/>
      <c r="X771" s="614"/>
      <c r="Y771" s="614"/>
      <c r="Z771" s="614"/>
      <c r="AA771" s="614"/>
      <c r="AB771" s="614"/>
      <c r="AC771" s="614"/>
      <c r="AD771" s="614"/>
      <c r="AE771" s="614"/>
      <c r="AF771" s="614"/>
      <c r="AG771" s="614"/>
      <c r="AH771" s="614"/>
    </row>
    <row r="772">
      <c r="A772" s="614"/>
      <c r="B772" s="614"/>
      <c r="C772" s="614"/>
      <c r="D772" s="614"/>
      <c r="E772" s="614"/>
      <c r="F772" s="614"/>
      <c r="G772" s="614"/>
      <c r="H772" s="614"/>
      <c r="I772" s="614"/>
      <c r="J772" s="614"/>
      <c r="K772" s="614"/>
      <c r="L772" s="614"/>
      <c r="M772" s="614"/>
      <c r="N772" s="614"/>
      <c r="O772" s="614"/>
      <c r="P772" s="614"/>
      <c r="Q772" s="614"/>
      <c r="R772" s="614"/>
      <c r="S772" s="614"/>
      <c r="T772" s="614"/>
      <c r="U772" s="614"/>
      <c r="V772" s="614"/>
      <c r="W772" s="614"/>
      <c r="X772" s="614"/>
      <c r="Y772" s="614"/>
      <c r="Z772" s="614"/>
      <c r="AA772" s="614"/>
      <c r="AB772" s="614"/>
      <c r="AC772" s="614"/>
      <c r="AD772" s="614"/>
      <c r="AE772" s="614"/>
      <c r="AF772" s="614"/>
      <c r="AG772" s="614"/>
      <c r="AH772" s="614"/>
    </row>
    <row r="773">
      <c r="A773" s="614"/>
      <c r="B773" s="614"/>
      <c r="C773" s="614"/>
      <c r="D773" s="614"/>
      <c r="E773" s="614"/>
      <c r="F773" s="614"/>
      <c r="G773" s="614"/>
      <c r="H773" s="614"/>
      <c r="I773" s="614"/>
      <c r="J773" s="614"/>
      <c r="K773" s="614"/>
      <c r="L773" s="614"/>
      <c r="M773" s="614"/>
      <c r="N773" s="614"/>
      <c r="O773" s="614"/>
      <c r="P773" s="614"/>
      <c r="Q773" s="614"/>
      <c r="R773" s="614"/>
      <c r="S773" s="614"/>
      <c r="T773" s="614"/>
      <c r="U773" s="614"/>
      <c r="V773" s="614"/>
      <c r="W773" s="614"/>
      <c r="X773" s="614"/>
      <c r="Y773" s="614"/>
      <c r="Z773" s="614"/>
      <c r="AA773" s="614"/>
      <c r="AB773" s="614"/>
      <c r="AC773" s="614"/>
      <c r="AD773" s="614"/>
      <c r="AE773" s="614"/>
      <c r="AF773" s="614"/>
      <c r="AG773" s="614"/>
      <c r="AH773" s="614"/>
    </row>
    <row r="774">
      <c r="A774" s="614"/>
      <c r="B774" s="614"/>
      <c r="C774" s="614"/>
      <c r="D774" s="614"/>
      <c r="E774" s="614"/>
      <c r="F774" s="614"/>
      <c r="G774" s="614"/>
      <c r="H774" s="614"/>
      <c r="I774" s="614"/>
      <c r="J774" s="614"/>
      <c r="K774" s="614"/>
      <c r="L774" s="614"/>
      <c r="M774" s="614"/>
      <c r="N774" s="614"/>
      <c r="O774" s="614"/>
      <c r="P774" s="614"/>
      <c r="Q774" s="614"/>
      <c r="R774" s="614"/>
      <c r="S774" s="614"/>
      <c r="T774" s="614"/>
      <c r="U774" s="614"/>
      <c r="V774" s="614"/>
      <c r="W774" s="614"/>
      <c r="X774" s="614"/>
      <c r="Y774" s="614"/>
      <c r="Z774" s="614"/>
      <c r="AA774" s="614"/>
      <c r="AB774" s="614"/>
      <c r="AC774" s="614"/>
      <c r="AD774" s="614"/>
      <c r="AE774" s="614"/>
      <c r="AF774" s="614"/>
      <c r="AG774" s="614"/>
      <c r="AH774" s="614"/>
    </row>
    <row r="775">
      <c r="A775" s="614"/>
      <c r="B775" s="614"/>
      <c r="C775" s="614"/>
      <c r="D775" s="614"/>
      <c r="E775" s="614"/>
      <c r="F775" s="614"/>
      <c r="G775" s="614"/>
      <c r="H775" s="614"/>
      <c r="I775" s="614"/>
      <c r="J775" s="614"/>
      <c r="K775" s="614"/>
      <c r="L775" s="614"/>
      <c r="M775" s="614"/>
      <c r="N775" s="614"/>
      <c r="O775" s="614"/>
      <c r="P775" s="614"/>
      <c r="Q775" s="614"/>
      <c r="R775" s="614"/>
      <c r="S775" s="614"/>
      <c r="T775" s="614"/>
      <c r="U775" s="614"/>
      <c r="V775" s="614"/>
      <c r="W775" s="614"/>
      <c r="X775" s="614"/>
      <c r="Y775" s="614"/>
      <c r="Z775" s="614"/>
      <c r="AA775" s="614"/>
      <c r="AB775" s="614"/>
      <c r="AC775" s="614"/>
      <c r="AD775" s="614"/>
      <c r="AE775" s="614"/>
      <c r="AF775" s="614"/>
      <c r="AG775" s="614"/>
      <c r="AH775" s="614"/>
    </row>
    <row r="776">
      <c r="A776" s="614"/>
      <c r="B776" s="614"/>
      <c r="C776" s="614"/>
      <c r="D776" s="614"/>
      <c r="E776" s="614"/>
      <c r="F776" s="614"/>
      <c r="G776" s="614"/>
      <c r="H776" s="614"/>
      <c r="I776" s="614"/>
      <c r="J776" s="614"/>
      <c r="K776" s="614"/>
      <c r="L776" s="614"/>
      <c r="M776" s="614"/>
      <c r="N776" s="614"/>
      <c r="O776" s="614"/>
      <c r="P776" s="614"/>
      <c r="Q776" s="614"/>
      <c r="R776" s="614"/>
      <c r="S776" s="614"/>
      <c r="T776" s="614"/>
      <c r="U776" s="614"/>
      <c r="V776" s="614"/>
      <c r="W776" s="614"/>
      <c r="X776" s="614"/>
      <c r="Y776" s="614"/>
      <c r="Z776" s="614"/>
      <c r="AA776" s="614"/>
      <c r="AB776" s="614"/>
      <c r="AC776" s="614"/>
      <c r="AD776" s="614"/>
      <c r="AE776" s="614"/>
      <c r="AF776" s="614"/>
      <c r="AG776" s="614"/>
      <c r="AH776" s="614"/>
    </row>
    <row r="777">
      <c r="A777" s="614"/>
      <c r="B777" s="614"/>
      <c r="C777" s="614"/>
      <c r="D777" s="614"/>
      <c r="E777" s="614"/>
      <c r="F777" s="614"/>
      <c r="G777" s="614"/>
      <c r="H777" s="614"/>
      <c r="I777" s="614"/>
      <c r="J777" s="614"/>
      <c r="K777" s="614"/>
      <c r="L777" s="614"/>
      <c r="M777" s="614"/>
      <c r="N777" s="614"/>
      <c r="O777" s="614"/>
      <c r="P777" s="614"/>
      <c r="Q777" s="614"/>
      <c r="R777" s="614"/>
      <c r="S777" s="614"/>
      <c r="T777" s="614"/>
      <c r="U777" s="614"/>
      <c r="V777" s="614"/>
      <c r="W777" s="614"/>
      <c r="X777" s="614"/>
      <c r="Y777" s="614"/>
      <c r="Z777" s="614"/>
      <c r="AA777" s="614"/>
      <c r="AB777" s="614"/>
      <c r="AC777" s="614"/>
      <c r="AD777" s="614"/>
      <c r="AE777" s="614"/>
      <c r="AF777" s="614"/>
      <c r="AG777" s="614"/>
      <c r="AH777" s="614"/>
    </row>
    <row r="778">
      <c r="A778" s="614"/>
      <c r="B778" s="614"/>
      <c r="C778" s="614"/>
      <c r="D778" s="614"/>
      <c r="E778" s="614"/>
      <c r="F778" s="614"/>
      <c r="G778" s="614"/>
      <c r="H778" s="614"/>
      <c r="I778" s="614"/>
      <c r="J778" s="614"/>
      <c r="K778" s="614"/>
      <c r="L778" s="614"/>
      <c r="M778" s="614"/>
      <c r="N778" s="614"/>
      <c r="O778" s="614"/>
      <c r="P778" s="614"/>
      <c r="Q778" s="614"/>
      <c r="R778" s="614"/>
      <c r="S778" s="614"/>
      <c r="T778" s="614"/>
      <c r="U778" s="614"/>
      <c r="V778" s="614"/>
      <c r="W778" s="614"/>
      <c r="X778" s="614"/>
      <c r="Y778" s="614"/>
      <c r="Z778" s="614"/>
      <c r="AA778" s="614"/>
      <c r="AB778" s="614"/>
      <c r="AC778" s="614"/>
      <c r="AD778" s="614"/>
      <c r="AE778" s="614"/>
      <c r="AF778" s="614"/>
      <c r="AG778" s="614"/>
      <c r="AH778" s="614"/>
    </row>
    <row r="779">
      <c r="A779" s="614"/>
      <c r="B779" s="614"/>
      <c r="C779" s="614"/>
      <c r="D779" s="614"/>
      <c r="E779" s="614"/>
      <c r="F779" s="614"/>
      <c r="G779" s="614"/>
      <c r="H779" s="614"/>
      <c r="I779" s="614"/>
      <c r="J779" s="614"/>
      <c r="K779" s="614"/>
      <c r="L779" s="614"/>
      <c r="M779" s="614"/>
      <c r="N779" s="614"/>
      <c r="O779" s="614"/>
      <c r="P779" s="614"/>
      <c r="Q779" s="614"/>
      <c r="R779" s="614"/>
      <c r="S779" s="614"/>
      <c r="T779" s="614"/>
      <c r="U779" s="614"/>
      <c r="V779" s="614"/>
      <c r="W779" s="614"/>
      <c r="X779" s="614"/>
      <c r="Y779" s="614"/>
      <c r="Z779" s="614"/>
      <c r="AA779" s="614"/>
      <c r="AB779" s="614"/>
      <c r="AC779" s="614"/>
      <c r="AD779" s="614"/>
      <c r="AE779" s="614"/>
      <c r="AF779" s="614"/>
      <c r="AG779" s="614"/>
      <c r="AH779" s="614"/>
    </row>
    <row r="780">
      <c r="A780" s="614"/>
      <c r="B780" s="614"/>
      <c r="C780" s="614"/>
      <c r="D780" s="614"/>
      <c r="E780" s="614"/>
      <c r="F780" s="614"/>
      <c r="G780" s="614"/>
      <c r="H780" s="614"/>
      <c r="I780" s="614"/>
      <c r="J780" s="614"/>
      <c r="K780" s="614"/>
      <c r="L780" s="614"/>
      <c r="M780" s="614"/>
      <c r="N780" s="614"/>
      <c r="O780" s="614"/>
      <c r="P780" s="614"/>
      <c r="Q780" s="614"/>
      <c r="R780" s="614"/>
      <c r="S780" s="614"/>
      <c r="T780" s="614"/>
      <c r="U780" s="614"/>
      <c r="V780" s="614"/>
      <c r="W780" s="614"/>
      <c r="X780" s="614"/>
      <c r="Y780" s="614"/>
      <c r="Z780" s="614"/>
      <c r="AA780" s="614"/>
      <c r="AB780" s="614"/>
      <c r="AC780" s="614"/>
      <c r="AD780" s="614"/>
      <c r="AE780" s="614"/>
      <c r="AF780" s="614"/>
      <c r="AG780" s="614"/>
      <c r="AH780" s="614"/>
    </row>
    <row r="781">
      <c r="A781" s="614"/>
      <c r="B781" s="614"/>
      <c r="C781" s="614"/>
      <c r="D781" s="614"/>
      <c r="E781" s="614"/>
      <c r="F781" s="614"/>
      <c r="G781" s="614"/>
      <c r="H781" s="614"/>
      <c r="I781" s="614"/>
      <c r="J781" s="614"/>
      <c r="K781" s="614"/>
      <c r="L781" s="614"/>
      <c r="M781" s="614"/>
      <c r="N781" s="614"/>
      <c r="O781" s="614"/>
      <c r="P781" s="614"/>
      <c r="Q781" s="614"/>
      <c r="R781" s="614"/>
      <c r="S781" s="614"/>
      <c r="T781" s="614"/>
      <c r="U781" s="614"/>
      <c r="V781" s="614"/>
      <c r="W781" s="614"/>
      <c r="X781" s="614"/>
      <c r="Y781" s="614"/>
      <c r="Z781" s="614"/>
      <c r="AA781" s="614"/>
      <c r="AB781" s="614"/>
      <c r="AC781" s="614"/>
      <c r="AD781" s="614"/>
      <c r="AE781" s="614"/>
      <c r="AF781" s="614"/>
      <c r="AG781" s="614"/>
      <c r="AH781" s="614"/>
    </row>
    <row r="782">
      <c r="A782" s="614"/>
      <c r="B782" s="614"/>
      <c r="C782" s="614"/>
      <c r="D782" s="614"/>
      <c r="E782" s="614"/>
      <c r="F782" s="614"/>
      <c r="G782" s="614"/>
      <c r="H782" s="614"/>
      <c r="I782" s="614"/>
      <c r="J782" s="614"/>
      <c r="K782" s="614"/>
      <c r="L782" s="614"/>
      <c r="M782" s="614"/>
      <c r="N782" s="614"/>
      <c r="O782" s="614"/>
      <c r="P782" s="614"/>
      <c r="Q782" s="614"/>
      <c r="R782" s="614"/>
      <c r="S782" s="614"/>
      <c r="T782" s="614"/>
      <c r="U782" s="614"/>
      <c r="V782" s="614"/>
      <c r="W782" s="614"/>
      <c r="X782" s="614"/>
      <c r="Y782" s="614"/>
      <c r="Z782" s="614"/>
      <c r="AA782" s="614"/>
      <c r="AB782" s="614"/>
      <c r="AC782" s="614"/>
      <c r="AD782" s="614"/>
      <c r="AE782" s="614"/>
      <c r="AF782" s="614"/>
      <c r="AG782" s="614"/>
      <c r="AH782" s="614"/>
    </row>
    <row r="783">
      <c r="A783" s="614"/>
      <c r="B783" s="614"/>
      <c r="C783" s="614"/>
      <c r="D783" s="614"/>
      <c r="E783" s="614"/>
      <c r="F783" s="614"/>
      <c r="G783" s="614"/>
      <c r="H783" s="614"/>
      <c r="I783" s="614"/>
      <c r="J783" s="614"/>
      <c r="K783" s="614"/>
      <c r="L783" s="614"/>
      <c r="M783" s="614"/>
      <c r="N783" s="614"/>
      <c r="O783" s="614"/>
      <c r="P783" s="614"/>
      <c r="Q783" s="614"/>
      <c r="R783" s="614"/>
      <c r="S783" s="614"/>
      <c r="T783" s="614"/>
      <c r="U783" s="614"/>
      <c r="V783" s="614"/>
      <c r="W783" s="614"/>
      <c r="X783" s="614"/>
      <c r="Y783" s="614"/>
      <c r="Z783" s="614"/>
      <c r="AA783" s="614"/>
      <c r="AB783" s="614"/>
      <c r="AC783" s="614"/>
      <c r="AD783" s="614"/>
      <c r="AE783" s="614"/>
      <c r="AF783" s="614"/>
      <c r="AG783" s="614"/>
      <c r="AH783" s="614"/>
    </row>
    <row r="784">
      <c r="A784" s="614"/>
      <c r="B784" s="614"/>
      <c r="C784" s="614"/>
      <c r="D784" s="614"/>
      <c r="E784" s="614"/>
      <c r="F784" s="614"/>
      <c r="G784" s="614"/>
      <c r="H784" s="614"/>
      <c r="I784" s="614"/>
      <c r="J784" s="614"/>
      <c r="K784" s="614"/>
      <c r="L784" s="614"/>
      <c r="M784" s="614"/>
      <c r="N784" s="614"/>
      <c r="O784" s="614"/>
      <c r="P784" s="614"/>
      <c r="Q784" s="614"/>
      <c r="R784" s="614"/>
      <c r="S784" s="614"/>
      <c r="T784" s="614"/>
      <c r="U784" s="614"/>
      <c r="V784" s="614"/>
      <c r="W784" s="614"/>
      <c r="X784" s="614"/>
      <c r="Y784" s="614"/>
      <c r="Z784" s="614"/>
      <c r="AA784" s="614"/>
      <c r="AB784" s="614"/>
      <c r="AC784" s="614"/>
      <c r="AD784" s="614"/>
      <c r="AE784" s="614"/>
      <c r="AF784" s="614"/>
      <c r="AG784" s="614"/>
      <c r="AH784" s="614"/>
    </row>
    <row r="785">
      <c r="A785" s="614"/>
      <c r="B785" s="614"/>
      <c r="C785" s="614"/>
      <c r="D785" s="614"/>
      <c r="E785" s="614"/>
      <c r="F785" s="614"/>
      <c r="G785" s="614"/>
      <c r="H785" s="614"/>
      <c r="I785" s="614"/>
      <c r="J785" s="614"/>
      <c r="K785" s="614"/>
      <c r="L785" s="614"/>
      <c r="M785" s="614"/>
      <c r="N785" s="614"/>
      <c r="O785" s="614"/>
      <c r="P785" s="614"/>
      <c r="Q785" s="614"/>
      <c r="R785" s="614"/>
      <c r="S785" s="614"/>
      <c r="T785" s="614"/>
      <c r="U785" s="614"/>
      <c r="V785" s="614"/>
      <c r="W785" s="614"/>
      <c r="X785" s="614"/>
      <c r="Y785" s="614"/>
      <c r="Z785" s="614"/>
      <c r="AA785" s="614"/>
      <c r="AB785" s="614"/>
      <c r="AC785" s="614"/>
      <c r="AD785" s="614"/>
      <c r="AE785" s="614"/>
      <c r="AF785" s="614"/>
      <c r="AG785" s="614"/>
      <c r="AH785" s="614"/>
    </row>
    <row r="786">
      <c r="A786" s="614"/>
      <c r="B786" s="614"/>
      <c r="C786" s="614"/>
      <c r="D786" s="614"/>
      <c r="E786" s="614"/>
      <c r="F786" s="614"/>
      <c r="G786" s="614"/>
      <c r="H786" s="614"/>
      <c r="I786" s="614"/>
      <c r="J786" s="614"/>
      <c r="K786" s="614"/>
      <c r="L786" s="614"/>
      <c r="M786" s="614"/>
      <c r="N786" s="614"/>
      <c r="O786" s="614"/>
      <c r="P786" s="614"/>
      <c r="Q786" s="614"/>
      <c r="R786" s="614"/>
      <c r="S786" s="614"/>
      <c r="T786" s="614"/>
      <c r="U786" s="614"/>
      <c r="V786" s="614"/>
      <c r="W786" s="614"/>
      <c r="X786" s="614"/>
      <c r="Y786" s="614"/>
      <c r="Z786" s="614"/>
      <c r="AA786" s="614"/>
      <c r="AB786" s="614"/>
      <c r="AC786" s="614"/>
      <c r="AD786" s="614"/>
      <c r="AE786" s="614"/>
      <c r="AF786" s="614"/>
      <c r="AG786" s="614"/>
      <c r="AH786" s="614"/>
    </row>
    <row r="787">
      <c r="A787" s="614"/>
      <c r="B787" s="614"/>
      <c r="C787" s="614"/>
      <c r="D787" s="614"/>
      <c r="E787" s="614"/>
      <c r="F787" s="614"/>
      <c r="G787" s="614"/>
      <c r="H787" s="614"/>
      <c r="I787" s="614"/>
      <c r="J787" s="614"/>
      <c r="K787" s="614"/>
      <c r="L787" s="614"/>
      <c r="M787" s="614"/>
      <c r="N787" s="614"/>
      <c r="O787" s="614"/>
      <c r="P787" s="614"/>
      <c r="Q787" s="614"/>
      <c r="R787" s="614"/>
      <c r="S787" s="614"/>
      <c r="T787" s="614"/>
      <c r="U787" s="614"/>
      <c r="V787" s="614"/>
      <c r="W787" s="614"/>
      <c r="X787" s="614"/>
      <c r="Y787" s="614"/>
      <c r="Z787" s="614"/>
      <c r="AA787" s="614"/>
      <c r="AB787" s="614"/>
      <c r="AC787" s="614"/>
      <c r="AD787" s="614"/>
      <c r="AE787" s="614"/>
      <c r="AF787" s="614"/>
      <c r="AG787" s="614"/>
      <c r="AH787" s="614"/>
    </row>
    <row r="788">
      <c r="A788" s="614"/>
      <c r="B788" s="614"/>
      <c r="C788" s="614"/>
      <c r="D788" s="614"/>
      <c r="E788" s="614"/>
      <c r="F788" s="614"/>
      <c r="G788" s="614"/>
      <c r="H788" s="614"/>
      <c r="I788" s="614"/>
      <c r="J788" s="614"/>
      <c r="K788" s="614"/>
      <c r="L788" s="614"/>
      <c r="M788" s="614"/>
      <c r="N788" s="614"/>
      <c r="O788" s="614"/>
      <c r="P788" s="614"/>
      <c r="Q788" s="614"/>
      <c r="R788" s="614"/>
      <c r="S788" s="614"/>
      <c r="T788" s="614"/>
      <c r="U788" s="614"/>
      <c r="V788" s="614"/>
      <c r="W788" s="614"/>
      <c r="X788" s="614"/>
      <c r="Y788" s="614"/>
      <c r="Z788" s="614"/>
      <c r="AA788" s="614"/>
      <c r="AB788" s="614"/>
      <c r="AC788" s="614"/>
      <c r="AD788" s="614"/>
      <c r="AE788" s="614"/>
      <c r="AF788" s="614"/>
      <c r="AG788" s="614"/>
      <c r="AH788" s="614"/>
    </row>
    <row r="789">
      <c r="A789" s="614"/>
      <c r="B789" s="614"/>
      <c r="C789" s="614"/>
      <c r="D789" s="614"/>
      <c r="E789" s="614"/>
      <c r="F789" s="614"/>
      <c r="G789" s="614"/>
      <c r="H789" s="614"/>
      <c r="I789" s="614"/>
      <c r="J789" s="614"/>
      <c r="K789" s="614"/>
      <c r="L789" s="614"/>
      <c r="M789" s="614"/>
      <c r="N789" s="614"/>
      <c r="O789" s="614"/>
      <c r="P789" s="614"/>
      <c r="Q789" s="614"/>
      <c r="R789" s="614"/>
      <c r="S789" s="614"/>
      <c r="T789" s="614"/>
      <c r="U789" s="614"/>
      <c r="V789" s="614"/>
      <c r="W789" s="614"/>
      <c r="X789" s="614"/>
      <c r="Y789" s="614"/>
      <c r="Z789" s="614"/>
      <c r="AA789" s="614"/>
      <c r="AB789" s="614"/>
      <c r="AC789" s="614"/>
      <c r="AD789" s="614"/>
      <c r="AE789" s="614"/>
      <c r="AF789" s="614"/>
      <c r="AG789" s="614"/>
      <c r="AH789" s="614"/>
    </row>
    <row r="790">
      <c r="A790" s="614"/>
      <c r="B790" s="614"/>
      <c r="C790" s="614"/>
      <c r="D790" s="614"/>
      <c r="E790" s="614"/>
      <c r="F790" s="614"/>
      <c r="G790" s="614"/>
      <c r="H790" s="614"/>
      <c r="I790" s="614"/>
      <c r="J790" s="614"/>
      <c r="K790" s="614"/>
      <c r="L790" s="614"/>
      <c r="M790" s="614"/>
      <c r="N790" s="614"/>
      <c r="O790" s="614"/>
      <c r="P790" s="614"/>
      <c r="Q790" s="614"/>
      <c r="R790" s="614"/>
      <c r="S790" s="614"/>
      <c r="T790" s="614"/>
      <c r="U790" s="614"/>
      <c r="V790" s="614"/>
      <c r="W790" s="614"/>
      <c r="X790" s="614"/>
      <c r="Y790" s="614"/>
      <c r="Z790" s="614"/>
      <c r="AA790" s="614"/>
      <c r="AB790" s="614"/>
      <c r="AC790" s="614"/>
      <c r="AD790" s="614"/>
      <c r="AE790" s="614"/>
      <c r="AF790" s="614"/>
      <c r="AG790" s="614"/>
      <c r="AH790" s="614"/>
    </row>
    <row r="791">
      <c r="A791" s="614"/>
      <c r="B791" s="614"/>
      <c r="C791" s="614"/>
      <c r="D791" s="614"/>
      <c r="E791" s="614"/>
      <c r="F791" s="614"/>
      <c r="G791" s="614"/>
      <c r="H791" s="614"/>
      <c r="I791" s="614"/>
      <c r="J791" s="614"/>
      <c r="K791" s="614"/>
      <c r="L791" s="614"/>
      <c r="M791" s="614"/>
      <c r="N791" s="614"/>
      <c r="O791" s="614"/>
      <c r="P791" s="614"/>
      <c r="Q791" s="614"/>
      <c r="R791" s="614"/>
      <c r="S791" s="614"/>
      <c r="T791" s="614"/>
      <c r="U791" s="614"/>
      <c r="V791" s="614"/>
      <c r="W791" s="614"/>
      <c r="X791" s="614"/>
      <c r="Y791" s="614"/>
      <c r="Z791" s="614"/>
      <c r="AA791" s="614"/>
      <c r="AB791" s="614"/>
      <c r="AC791" s="614"/>
      <c r="AD791" s="614"/>
      <c r="AE791" s="614"/>
      <c r="AF791" s="614"/>
      <c r="AG791" s="614"/>
      <c r="AH791" s="614"/>
    </row>
    <row r="792">
      <c r="A792" s="614"/>
      <c r="B792" s="614"/>
      <c r="C792" s="614"/>
      <c r="D792" s="614"/>
      <c r="E792" s="614"/>
      <c r="F792" s="614"/>
      <c r="G792" s="614"/>
      <c r="H792" s="614"/>
      <c r="I792" s="614"/>
      <c r="J792" s="614"/>
      <c r="K792" s="614"/>
      <c r="L792" s="614"/>
      <c r="M792" s="614"/>
      <c r="N792" s="614"/>
      <c r="O792" s="614"/>
      <c r="P792" s="614"/>
      <c r="Q792" s="614"/>
      <c r="R792" s="614"/>
      <c r="S792" s="614"/>
      <c r="T792" s="614"/>
      <c r="U792" s="614"/>
      <c r="V792" s="614"/>
      <c r="W792" s="614"/>
      <c r="X792" s="614"/>
      <c r="Y792" s="614"/>
      <c r="Z792" s="614"/>
      <c r="AA792" s="614"/>
      <c r="AB792" s="614"/>
      <c r="AC792" s="614"/>
      <c r="AD792" s="614"/>
      <c r="AE792" s="614"/>
      <c r="AF792" s="614"/>
      <c r="AG792" s="614"/>
      <c r="AH792" s="614"/>
    </row>
    <row r="793">
      <c r="A793" s="614"/>
      <c r="B793" s="614"/>
      <c r="C793" s="614"/>
      <c r="D793" s="614"/>
      <c r="E793" s="614"/>
      <c r="F793" s="614"/>
      <c r="G793" s="614"/>
      <c r="H793" s="614"/>
      <c r="I793" s="614"/>
      <c r="J793" s="614"/>
      <c r="K793" s="614"/>
      <c r="L793" s="614"/>
      <c r="M793" s="614"/>
      <c r="N793" s="614"/>
      <c r="O793" s="614"/>
      <c r="P793" s="614"/>
      <c r="Q793" s="614"/>
      <c r="R793" s="614"/>
      <c r="S793" s="614"/>
      <c r="T793" s="614"/>
      <c r="U793" s="614"/>
      <c r="V793" s="614"/>
      <c r="W793" s="614"/>
      <c r="X793" s="614"/>
      <c r="Y793" s="614"/>
      <c r="Z793" s="614"/>
      <c r="AA793" s="614"/>
      <c r="AB793" s="614"/>
      <c r="AC793" s="614"/>
      <c r="AD793" s="614"/>
      <c r="AE793" s="614"/>
      <c r="AF793" s="614"/>
      <c r="AG793" s="614"/>
      <c r="AH793" s="614"/>
    </row>
    <row r="794">
      <c r="A794" s="614"/>
      <c r="B794" s="614"/>
      <c r="C794" s="614"/>
      <c r="D794" s="614"/>
      <c r="E794" s="614"/>
      <c r="F794" s="614"/>
      <c r="G794" s="614"/>
      <c r="H794" s="614"/>
      <c r="I794" s="614"/>
      <c r="J794" s="614"/>
      <c r="K794" s="614"/>
      <c r="L794" s="614"/>
      <c r="M794" s="614"/>
      <c r="N794" s="614"/>
      <c r="O794" s="614"/>
      <c r="P794" s="614"/>
      <c r="Q794" s="614"/>
      <c r="R794" s="614"/>
      <c r="S794" s="614"/>
      <c r="T794" s="614"/>
      <c r="U794" s="614"/>
      <c r="V794" s="614"/>
      <c r="W794" s="614"/>
      <c r="X794" s="614"/>
      <c r="Y794" s="614"/>
      <c r="Z794" s="614"/>
      <c r="AA794" s="614"/>
      <c r="AB794" s="614"/>
      <c r="AC794" s="614"/>
      <c r="AD794" s="614"/>
      <c r="AE794" s="614"/>
      <c r="AF794" s="614"/>
      <c r="AG794" s="614"/>
      <c r="AH794" s="614"/>
    </row>
    <row r="795">
      <c r="A795" s="614"/>
      <c r="B795" s="614"/>
      <c r="C795" s="614"/>
      <c r="D795" s="614"/>
      <c r="E795" s="614"/>
      <c r="F795" s="614"/>
      <c r="G795" s="614"/>
      <c r="H795" s="614"/>
      <c r="I795" s="614"/>
      <c r="J795" s="614"/>
      <c r="K795" s="614"/>
      <c r="L795" s="614"/>
      <c r="M795" s="614"/>
      <c r="N795" s="614"/>
      <c r="O795" s="614"/>
      <c r="P795" s="614"/>
      <c r="Q795" s="614"/>
      <c r="R795" s="614"/>
      <c r="S795" s="614"/>
      <c r="T795" s="614"/>
      <c r="U795" s="614"/>
      <c r="V795" s="614"/>
      <c r="W795" s="614"/>
      <c r="X795" s="614"/>
      <c r="Y795" s="614"/>
      <c r="Z795" s="614"/>
      <c r="AA795" s="614"/>
      <c r="AB795" s="614"/>
      <c r="AC795" s="614"/>
      <c r="AD795" s="614"/>
      <c r="AE795" s="614"/>
      <c r="AF795" s="614"/>
      <c r="AG795" s="614"/>
      <c r="AH795" s="614"/>
    </row>
    <row r="796">
      <c r="A796" s="614"/>
      <c r="B796" s="614"/>
      <c r="C796" s="614"/>
      <c r="D796" s="614"/>
      <c r="E796" s="614"/>
      <c r="F796" s="614"/>
      <c r="G796" s="614"/>
      <c r="H796" s="614"/>
      <c r="I796" s="614"/>
      <c r="J796" s="614"/>
      <c r="K796" s="614"/>
      <c r="L796" s="614"/>
      <c r="M796" s="614"/>
      <c r="N796" s="614"/>
      <c r="O796" s="614"/>
      <c r="P796" s="614"/>
      <c r="Q796" s="614"/>
      <c r="R796" s="614"/>
      <c r="S796" s="614"/>
      <c r="T796" s="614"/>
      <c r="U796" s="614"/>
      <c r="V796" s="614"/>
      <c r="W796" s="614"/>
      <c r="X796" s="614"/>
      <c r="Y796" s="614"/>
      <c r="Z796" s="614"/>
      <c r="AA796" s="614"/>
      <c r="AB796" s="614"/>
      <c r="AC796" s="614"/>
      <c r="AD796" s="614"/>
      <c r="AE796" s="614"/>
      <c r="AF796" s="614"/>
      <c r="AG796" s="614"/>
      <c r="AH796" s="614"/>
    </row>
    <row r="797">
      <c r="A797" s="614"/>
      <c r="B797" s="614"/>
      <c r="C797" s="614"/>
      <c r="D797" s="614"/>
      <c r="E797" s="614"/>
      <c r="F797" s="614"/>
      <c r="G797" s="614"/>
      <c r="H797" s="614"/>
      <c r="I797" s="614"/>
      <c r="J797" s="614"/>
      <c r="K797" s="614"/>
      <c r="L797" s="614"/>
      <c r="M797" s="614"/>
      <c r="N797" s="614"/>
      <c r="O797" s="614"/>
      <c r="P797" s="614"/>
      <c r="Q797" s="614"/>
      <c r="R797" s="614"/>
      <c r="S797" s="614"/>
      <c r="T797" s="614"/>
      <c r="U797" s="614"/>
      <c r="V797" s="614"/>
      <c r="W797" s="614"/>
      <c r="X797" s="614"/>
      <c r="Y797" s="614"/>
      <c r="Z797" s="614"/>
      <c r="AA797" s="614"/>
      <c r="AB797" s="614"/>
      <c r="AC797" s="614"/>
      <c r="AD797" s="614"/>
      <c r="AE797" s="614"/>
      <c r="AF797" s="614"/>
      <c r="AG797" s="614"/>
      <c r="AH797" s="614"/>
    </row>
    <row r="798">
      <c r="A798" s="614"/>
      <c r="B798" s="614"/>
      <c r="C798" s="614"/>
      <c r="D798" s="614"/>
      <c r="E798" s="614"/>
      <c r="F798" s="614"/>
      <c r="G798" s="614"/>
      <c r="H798" s="614"/>
      <c r="I798" s="614"/>
      <c r="J798" s="614"/>
      <c r="K798" s="614"/>
      <c r="L798" s="614"/>
      <c r="M798" s="614"/>
      <c r="N798" s="614"/>
      <c r="O798" s="614"/>
      <c r="P798" s="614"/>
      <c r="Q798" s="614"/>
      <c r="R798" s="614"/>
      <c r="S798" s="614"/>
      <c r="T798" s="614"/>
      <c r="U798" s="614"/>
      <c r="V798" s="614"/>
      <c r="W798" s="614"/>
      <c r="X798" s="614"/>
      <c r="Y798" s="614"/>
      <c r="Z798" s="614"/>
      <c r="AA798" s="614"/>
      <c r="AB798" s="614"/>
      <c r="AC798" s="614"/>
      <c r="AD798" s="614"/>
      <c r="AE798" s="614"/>
      <c r="AF798" s="614"/>
      <c r="AG798" s="614"/>
      <c r="AH798" s="614"/>
    </row>
    <row r="799">
      <c r="A799" s="614"/>
      <c r="B799" s="614"/>
      <c r="C799" s="614"/>
      <c r="D799" s="614"/>
      <c r="E799" s="614"/>
      <c r="F799" s="614"/>
      <c r="G799" s="614"/>
      <c r="H799" s="614"/>
      <c r="I799" s="614"/>
      <c r="J799" s="614"/>
      <c r="K799" s="614"/>
      <c r="L799" s="614"/>
      <c r="M799" s="614"/>
      <c r="N799" s="614"/>
      <c r="O799" s="614"/>
      <c r="P799" s="614"/>
      <c r="Q799" s="614"/>
      <c r="R799" s="614"/>
      <c r="S799" s="614"/>
      <c r="T799" s="614"/>
      <c r="U799" s="614"/>
      <c r="V799" s="614"/>
      <c r="W799" s="614"/>
      <c r="X799" s="614"/>
      <c r="Y799" s="614"/>
      <c r="Z799" s="614"/>
      <c r="AA799" s="614"/>
      <c r="AB799" s="614"/>
      <c r="AC799" s="614"/>
      <c r="AD799" s="614"/>
      <c r="AE799" s="614"/>
      <c r="AF799" s="614"/>
      <c r="AG799" s="614"/>
      <c r="AH799" s="614"/>
    </row>
    <row r="800">
      <c r="A800" s="614"/>
      <c r="B800" s="614"/>
      <c r="C800" s="614"/>
      <c r="D800" s="614"/>
      <c r="E800" s="614"/>
      <c r="F800" s="614"/>
      <c r="G800" s="614"/>
      <c r="H800" s="614"/>
      <c r="I800" s="614"/>
      <c r="J800" s="614"/>
      <c r="K800" s="614"/>
      <c r="L800" s="614"/>
      <c r="M800" s="614"/>
      <c r="N800" s="614"/>
      <c r="O800" s="614"/>
      <c r="P800" s="614"/>
      <c r="Q800" s="614"/>
      <c r="R800" s="614"/>
      <c r="S800" s="614"/>
      <c r="T800" s="614"/>
      <c r="U800" s="614"/>
      <c r="V800" s="614"/>
      <c r="W800" s="614"/>
      <c r="X800" s="614"/>
      <c r="Y800" s="614"/>
      <c r="Z800" s="614"/>
      <c r="AA800" s="614"/>
      <c r="AB800" s="614"/>
      <c r="AC800" s="614"/>
      <c r="AD800" s="614"/>
      <c r="AE800" s="614"/>
      <c r="AF800" s="614"/>
      <c r="AG800" s="614"/>
      <c r="AH800" s="614"/>
    </row>
    <row r="801">
      <c r="A801" s="614"/>
      <c r="B801" s="614"/>
      <c r="C801" s="614"/>
      <c r="D801" s="614"/>
      <c r="E801" s="614"/>
      <c r="F801" s="614"/>
      <c r="G801" s="614"/>
      <c r="H801" s="614"/>
      <c r="I801" s="614"/>
      <c r="J801" s="614"/>
      <c r="K801" s="614"/>
      <c r="L801" s="614"/>
      <c r="M801" s="614"/>
      <c r="N801" s="614"/>
      <c r="O801" s="614"/>
      <c r="P801" s="614"/>
      <c r="Q801" s="614"/>
      <c r="R801" s="614"/>
      <c r="S801" s="614"/>
      <c r="T801" s="614"/>
      <c r="U801" s="614"/>
      <c r="V801" s="614"/>
      <c r="W801" s="614"/>
      <c r="X801" s="614"/>
      <c r="Y801" s="614"/>
      <c r="Z801" s="614"/>
      <c r="AA801" s="614"/>
      <c r="AB801" s="614"/>
      <c r="AC801" s="614"/>
      <c r="AD801" s="614"/>
      <c r="AE801" s="614"/>
      <c r="AF801" s="614"/>
      <c r="AG801" s="614"/>
      <c r="AH801" s="614"/>
    </row>
    <row r="802">
      <c r="A802" s="614"/>
      <c r="B802" s="614"/>
      <c r="C802" s="614"/>
      <c r="D802" s="614"/>
      <c r="E802" s="614"/>
      <c r="F802" s="614"/>
      <c r="G802" s="614"/>
      <c r="H802" s="614"/>
      <c r="I802" s="614"/>
      <c r="J802" s="614"/>
      <c r="K802" s="614"/>
      <c r="L802" s="614"/>
      <c r="M802" s="614"/>
      <c r="N802" s="614"/>
      <c r="O802" s="614"/>
      <c r="P802" s="614"/>
      <c r="Q802" s="614"/>
      <c r="R802" s="614"/>
      <c r="S802" s="614"/>
      <c r="T802" s="614"/>
      <c r="U802" s="614"/>
      <c r="V802" s="614"/>
      <c r="W802" s="614"/>
      <c r="X802" s="614"/>
      <c r="Y802" s="614"/>
      <c r="Z802" s="614"/>
      <c r="AA802" s="614"/>
      <c r="AB802" s="614"/>
      <c r="AC802" s="614"/>
      <c r="AD802" s="614"/>
      <c r="AE802" s="614"/>
      <c r="AF802" s="614"/>
      <c r="AG802" s="614"/>
      <c r="AH802" s="614"/>
    </row>
    <row r="803">
      <c r="A803" s="614"/>
      <c r="B803" s="614"/>
      <c r="C803" s="614"/>
      <c r="D803" s="614"/>
      <c r="E803" s="614"/>
      <c r="F803" s="614"/>
      <c r="G803" s="614"/>
      <c r="H803" s="614"/>
      <c r="I803" s="614"/>
      <c r="J803" s="614"/>
      <c r="K803" s="614"/>
      <c r="L803" s="614"/>
      <c r="M803" s="614"/>
      <c r="N803" s="614"/>
      <c r="O803" s="614"/>
      <c r="P803" s="614"/>
      <c r="Q803" s="614"/>
      <c r="R803" s="614"/>
      <c r="S803" s="614"/>
      <c r="T803" s="614"/>
      <c r="U803" s="614"/>
      <c r="V803" s="614"/>
      <c r="W803" s="614"/>
      <c r="X803" s="614"/>
      <c r="Y803" s="614"/>
      <c r="Z803" s="614"/>
      <c r="AA803" s="614"/>
      <c r="AB803" s="614"/>
      <c r="AC803" s="614"/>
      <c r="AD803" s="614"/>
      <c r="AE803" s="614"/>
      <c r="AF803" s="614"/>
      <c r="AG803" s="614"/>
      <c r="AH803" s="614"/>
    </row>
    <row r="804">
      <c r="A804" s="614"/>
      <c r="B804" s="614"/>
      <c r="C804" s="614"/>
      <c r="D804" s="614"/>
      <c r="E804" s="614"/>
      <c r="F804" s="614"/>
      <c r="G804" s="614"/>
      <c r="H804" s="614"/>
      <c r="I804" s="614"/>
      <c r="J804" s="614"/>
      <c r="K804" s="614"/>
      <c r="L804" s="614"/>
      <c r="M804" s="614"/>
      <c r="N804" s="614"/>
      <c r="O804" s="614"/>
      <c r="P804" s="614"/>
      <c r="Q804" s="614"/>
      <c r="R804" s="614"/>
      <c r="S804" s="614"/>
      <c r="T804" s="614"/>
      <c r="U804" s="614"/>
      <c r="V804" s="614"/>
      <c r="W804" s="614"/>
      <c r="X804" s="614"/>
      <c r="Y804" s="614"/>
      <c r="Z804" s="614"/>
      <c r="AA804" s="614"/>
      <c r="AB804" s="614"/>
      <c r="AC804" s="614"/>
      <c r="AD804" s="614"/>
      <c r="AE804" s="614"/>
      <c r="AF804" s="614"/>
      <c r="AG804" s="614"/>
      <c r="AH804" s="614"/>
    </row>
    <row r="805">
      <c r="A805" s="614"/>
      <c r="B805" s="614"/>
      <c r="C805" s="614"/>
      <c r="D805" s="614"/>
      <c r="E805" s="614"/>
      <c r="F805" s="614"/>
      <c r="G805" s="614"/>
      <c r="H805" s="614"/>
      <c r="I805" s="614"/>
      <c r="J805" s="614"/>
      <c r="K805" s="614"/>
      <c r="L805" s="614"/>
      <c r="M805" s="614"/>
      <c r="N805" s="614"/>
      <c r="O805" s="614"/>
      <c r="P805" s="614"/>
      <c r="Q805" s="614"/>
      <c r="R805" s="614"/>
      <c r="S805" s="614"/>
      <c r="T805" s="614"/>
      <c r="U805" s="614"/>
      <c r="V805" s="614"/>
      <c r="W805" s="614"/>
      <c r="X805" s="614"/>
      <c r="Y805" s="614"/>
      <c r="Z805" s="614"/>
      <c r="AA805" s="614"/>
      <c r="AB805" s="614"/>
      <c r="AC805" s="614"/>
      <c r="AD805" s="614"/>
      <c r="AE805" s="614"/>
      <c r="AF805" s="614"/>
      <c r="AG805" s="614"/>
      <c r="AH805" s="614"/>
    </row>
    <row r="806">
      <c r="A806" s="614"/>
      <c r="B806" s="614"/>
      <c r="C806" s="614"/>
      <c r="D806" s="614"/>
      <c r="E806" s="614"/>
      <c r="F806" s="614"/>
      <c r="G806" s="614"/>
      <c r="H806" s="614"/>
      <c r="I806" s="614"/>
      <c r="J806" s="614"/>
      <c r="K806" s="614"/>
      <c r="L806" s="614"/>
      <c r="M806" s="614"/>
      <c r="N806" s="614"/>
      <c r="O806" s="614"/>
      <c r="P806" s="614"/>
      <c r="Q806" s="614"/>
      <c r="R806" s="614"/>
      <c r="S806" s="614"/>
      <c r="T806" s="614"/>
      <c r="U806" s="614"/>
      <c r="V806" s="614"/>
      <c r="W806" s="614"/>
      <c r="X806" s="614"/>
      <c r="Y806" s="614"/>
      <c r="Z806" s="614"/>
      <c r="AA806" s="614"/>
      <c r="AB806" s="614"/>
      <c r="AC806" s="614"/>
      <c r="AD806" s="614"/>
      <c r="AE806" s="614"/>
      <c r="AF806" s="614"/>
      <c r="AG806" s="614"/>
      <c r="AH806" s="614"/>
    </row>
    <row r="807">
      <c r="A807" s="614"/>
      <c r="B807" s="614"/>
      <c r="C807" s="614"/>
      <c r="D807" s="614"/>
      <c r="E807" s="614"/>
      <c r="F807" s="614"/>
      <c r="G807" s="614"/>
      <c r="H807" s="614"/>
      <c r="I807" s="614"/>
      <c r="J807" s="614"/>
      <c r="K807" s="614"/>
      <c r="L807" s="614"/>
      <c r="M807" s="614"/>
      <c r="N807" s="614"/>
      <c r="O807" s="614"/>
      <c r="P807" s="614"/>
      <c r="Q807" s="614"/>
      <c r="R807" s="614"/>
      <c r="S807" s="614"/>
      <c r="T807" s="614"/>
      <c r="U807" s="614"/>
      <c r="V807" s="614"/>
      <c r="W807" s="614"/>
      <c r="X807" s="614"/>
      <c r="Y807" s="614"/>
      <c r="Z807" s="614"/>
      <c r="AA807" s="614"/>
      <c r="AB807" s="614"/>
      <c r="AC807" s="614"/>
      <c r="AD807" s="614"/>
      <c r="AE807" s="614"/>
      <c r="AF807" s="614"/>
      <c r="AG807" s="614"/>
      <c r="AH807" s="614"/>
    </row>
    <row r="808">
      <c r="A808" s="614"/>
      <c r="B808" s="614"/>
      <c r="C808" s="614"/>
      <c r="D808" s="614"/>
      <c r="E808" s="614"/>
      <c r="F808" s="614"/>
      <c r="G808" s="614"/>
      <c r="H808" s="614"/>
      <c r="I808" s="614"/>
      <c r="J808" s="614"/>
      <c r="K808" s="614"/>
      <c r="L808" s="614"/>
      <c r="M808" s="614"/>
      <c r="N808" s="614"/>
      <c r="O808" s="614"/>
      <c r="P808" s="614"/>
      <c r="Q808" s="614"/>
      <c r="R808" s="614"/>
      <c r="S808" s="614"/>
      <c r="T808" s="614"/>
      <c r="U808" s="614"/>
      <c r="V808" s="614"/>
      <c r="W808" s="614"/>
      <c r="X808" s="614"/>
      <c r="Y808" s="614"/>
      <c r="Z808" s="614"/>
      <c r="AA808" s="614"/>
      <c r="AB808" s="614"/>
      <c r="AC808" s="614"/>
      <c r="AD808" s="614"/>
      <c r="AE808" s="614"/>
      <c r="AF808" s="614"/>
      <c r="AG808" s="614"/>
      <c r="AH808" s="614"/>
    </row>
    <row r="809">
      <c r="A809" s="614"/>
      <c r="B809" s="614"/>
      <c r="C809" s="614"/>
      <c r="D809" s="614"/>
      <c r="E809" s="614"/>
      <c r="F809" s="614"/>
      <c r="G809" s="614"/>
      <c r="H809" s="614"/>
      <c r="I809" s="614"/>
      <c r="J809" s="614"/>
      <c r="K809" s="614"/>
      <c r="L809" s="614"/>
      <c r="M809" s="614"/>
      <c r="N809" s="614"/>
      <c r="O809" s="614"/>
      <c r="P809" s="614"/>
      <c r="Q809" s="614"/>
      <c r="R809" s="614"/>
      <c r="S809" s="614"/>
      <c r="T809" s="614"/>
      <c r="U809" s="614"/>
      <c r="V809" s="614"/>
      <c r="W809" s="614"/>
      <c r="X809" s="614"/>
      <c r="Y809" s="614"/>
      <c r="Z809" s="614"/>
      <c r="AA809" s="614"/>
      <c r="AB809" s="614"/>
      <c r="AC809" s="614"/>
      <c r="AD809" s="614"/>
      <c r="AE809" s="614"/>
      <c r="AF809" s="614"/>
      <c r="AG809" s="614"/>
      <c r="AH809" s="614"/>
    </row>
    <row r="810">
      <c r="A810" s="614"/>
      <c r="B810" s="614"/>
      <c r="C810" s="614"/>
      <c r="D810" s="614"/>
      <c r="E810" s="614"/>
      <c r="F810" s="614"/>
      <c r="G810" s="614"/>
      <c r="H810" s="614"/>
      <c r="I810" s="614"/>
      <c r="J810" s="614"/>
      <c r="K810" s="614"/>
      <c r="L810" s="614"/>
      <c r="M810" s="614"/>
      <c r="N810" s="614"/>
      <c r="O810" s="614"/>
      <c r="P810" s="614"/>
      <c r="Q810" s="614"/>
      <c r="R810" s="614"/>
      <c r="S810" s="614"/>
      <c r="T810" s="614"/>
      <c r="U810" s="614"/>
      <c r="V810" s="614"/>
      <c r="W810" s="614"/>
      <c r="X810" s="614"/>
      <c r="Y810" s="614"/>
      <c r="Z810" s="614"/>
      <c r="AA810" s="614"/>
      <c r="AB810" s="614"/>
      <c r="AC810" s="614"/>
      <c r="AD810" s="614"/>
      <c r="AE810" s="614"/>
      <c r="AF810" s="614"/>
      <c r="AG810" s="614"/>
      <c r="AH810" s="614"/>
    </row>
    <row r="811">
      <c r="A811" s="614"/>
      <c r="B811" s="614"/>
      <c r="C811" s="614"/>
      <c r="D811" s="614"/>
      <c r="E811" s="614"/>
      <c r="F811" s="614"/>
      <c r="G811" s="614"/>
      <c r="H811" s="614"/>
      <c r="I811" s="614"/>
      <c r="J811" s="614"/>
      <c r="K811" s="614"/>
      <c r="L811" s="614"/>
      <c r="M811" s="614"/>
      <c r="N811" s="614"/>
      <c r="O811" s="614"/>
      <c r="P811" s="614"/>
      <c r="Q811" s="614"/>
      <c r="R811" s="614"/>
      <c r="S811" s="614"/>
      <c r="T811" s="614"/>
      <c r="U811" s="614"/>
      <c r="V811" s="614"/>
      <c r="W811" s="614"/>
      <c r="X811" s="614"/>
      <c r="Y811" s="614"/>
      <c r="Z811" s="614"/>
      <c r="AA811" s="614"/>
      <c r="AB811" s="614"/>
      <c r="AC811" s="614"/>
      <c r="AD811" s="614"/>
      <c r="AE811" s="614"/>
      <c r="AF811" s="614"/>
      <c r="AG811" s="614"/>
      <c r="AH811" s="614"/>
    </row>
    <row r="812">
      <c r="A812" s="614"/>
      <c r="B812" s="614"/>
      <c r="C812" s="614"/>
      <c r="D812" s="614"/>
      <c r="E812" s="614"/>
      <c r="F812" s="614"/>
      <c r="G812" s="614"/>
      <c r="H812" s="614"/>
      <c r="I812" s="614"/>
      <c r="J812" s="614"/>
      <c r="K812" s="614"/>
      <c r="L812" s="614"/>
      <c r="M812" s="614"/>
      <c r="N812" s="614"/>
      <c r="O812" s="614"/>
      <c r="P812" s="614"/>
      <c r="Q812" s="614"/>
      <c r="R812" s="614"/>
      <c r="S812" s="614"/>
      <c r="T812" s="614"/>
      <c r="U812" s="614"/>
      <c r="V812" s="614"/>
      <c r="W812" s="614"/>
      <c r="X812" s="614"/>
      <c r="Y812" s="614"/>
      <c r="Z812" s="614"/>
      <c r="AA812" s="614"/>
      <c r="AB812" s="614"/>
      <c r="AC812" s="614"/>
      <c r="AD812" s="614"/>
      <c r="AE812" s="614"/>
      <c r="AF812" s="614"/>
      <c r="AG812" s="614"/>
      <c r="AH812" s="614"/>
    </row>
    <row r="813">
      <c r="A813" s="614"/>
      <c r="B813" s="614"/>
      <c r="C813" s="614"/>
      <c r="D813" s="614"/>
      <c r="E813" s="614"/>
      <c r="F813" s="614"/>
      <c r="G813" s="614"/>
      <c r="H813" s="614"/>
      <c r="I813" s="614"/>
      <c r="J813" s="614"/>
      <c r="K813" s="614"/>
      <c r="L813" s="614"/>
      <c r="M813" s="614"/>
      <c r="N813" s="614"/>
      <c r="O813" s="614"/>
      <c r="P813" s="614"/>
      <c r="Q813" s="614"/>
      <c r="R813" s="614"/>
      <c r="S813" s="614"/>
      <c r="T813" s="614"/>
      <c r="U813" s="614"/>
      <c r="V813" s="614"/>
      <c r="W813" s="614"/>
      <c r="X813" s="614"/>
      <c r="Y813" s="614"/>
      <c r="Z813" s="614"/>
      <c r="AA813" s="614"/>
      <c r="AB813" s="614"/>
      <c r="AC813" s="614"/>
      <c r="AD813" s="614"/>
      <c r="AE813" s="614"/>
      <c r="AF813" s="614"/>
      <c r="AG813" s="614"/>
      <c r="AH813" s="614"/>
    </row>
    <row r="814">
      <c r="A814" s="614"/>
      <c r="B814" s="614"/>
      <c r="C814" s="614"/>
      <c r="D814" s="614"/>
      <c r="E814" s="614"/>
      <c r="F814" s="614"/>
      <c r="G814" s="614"/>
      <c r="H814" s="614"/>
      <c r="I814" s="614"/>
      <c r="J814" s="614"/>
      <c r="K814" s="614"/>
      <c r="L814" s="614"/>
      <c r="M814" s="614"/>
      <c r="N814" s="614"/>
      <c r="O814" s="614"/>
      <c r="P814" s="614"/>
      <c r="Q814" s="614"/>
      <c r="R814" s="614"/>
      <c r="S814" s="614"/>
      <c r="T814" s="614"/>
      <c r="U814" s="614"/>
      <c r="V814" s="614"/>
      <c r="W814" s="614"/>
      <c r="X814" s="614"/>
      <c r="Y814" s="614"/>
      <c r="Z814" s="614"/>
      <c r="AA814" s="614"/>
      <c r="AB814" s="614"/>
      <c r="AC814" s="614"/>
      <c r="AD814" s="614"/>
      <c r="AE814" s="614"/>
      <c r="AF814" s="614"/>
      <c r="AG814" s="614"/>
      <c r="AH814" s="614"/>
    </row>
    <row r="815">
      <c r="A815" s="614"/>
      <c r="B815" s="614"/>
      <c r="C815" s="614"/>
      <c r="D815" s="614"/>
      <c r="E815" s="614"/>
      <c r="F815" s="614"/>
      <c r="G815" s="614"/>
      <c r="H815" s="614"/>
      <c r="I815" s="614"/>
      <c r="J815" s="614"/>
      <c r="K815" s="614"/>
      <c r="L815" s="614"/>
      <c r="M815" s="614"/>
      <c r="N815" s="614"/>
      <c r="O815" s="614"/>
      <c r="P815" s="614"/>
      <c r="Q815" s="614"/>
      <c r="R815" s="614"/>
      <c r="S815" s="614"/>
      <c r="T815" s="614"/>
      <c r="U815" s="614"/>
      <c r="V815" s="614"/>
      <c r="W815" s="614"/>
      <c r="X815" s="614"/>
      <c r="Y815" s="614"/>
      <c r="Z815" s="614"/>
      <c r="AA815" s="614"/>
      <c r="AB815" s="614"/>
      <c r="AC815" s="614"/>
      <c r="AD815" s="614"/>
      <c r="AE815" s="614"/>
      <c r="AF815" s="614"/>
      <c r="AG815" s="614"/>
      <c r="AH815" s="614"/>
    </row>
    <row r="816">
      <c r="A816" s="614"/>
      <c r="B816" s="614"/>
      <c r="C816" s="614"/>
      <c r="D816" s="614"/>
      <c r="E816" s="614"/>
      <c r="F816" s="614"/>
      <c r="G816" s="614"/>
      <c r="H816" s="614"/>
      <c r="I816" s="614"/>
      <c r="J816" s="614"/>
      <c r="K816" s="614"/>
      <c r="L816" s="614"/>
      <c r="M816" s="614"/>
      <c r="N816" s="614"/>
      <c r="O816" s="614"/>
      <c r="P816" s="614"/>
      <c r="Q816" s="614"/>
      <c r="R816" s="614"/>
      <c r="S816" s="614"/>
      <c r="T816" s="614"/>
      <c r="U816" s="614"/>
      <c r="V816" s="614"/>
      <c r="W816" s="614"/>
      <c r="X816" s="614"/>
      <c r="Y816" s="614"/>
      <c r="Z816" s="614"/>
      <c r="AA816" s="614"/>
      <c r="AB816" s="614"/>
      <c r="AC816" s="614"/>
      <c r="AD816" s="614"/>
      <c r="AE816" s="614"/>
      <c r="AF816" s="614"/>
      <c r="AG816" s="614"/>
      <c r="AH816" s="614"/>
    </row>
    <row r="817">
      <c r="A817" s="614"/>
      <c r="B817" s="614"/>
      <c r="C817" s="614"/>
      <c r="D817" s="614"/>
      <c r="E817" s="614"/>
      <c r="F817" s="614"/>
      <c r="G817" s="614"/>
      <c r="H817" s="614"/>
      <c r="I817" s="614"/>
      <c r="J817" s="614"/>
      <c r="K817" s="614"/>
      <c r="L817" s="614"/>
      <c r="M817" s="614"/>
      <c r="N817" s="614"/>
      <c r="O817" s="614"/>
      <c r="P817" s="614"/>
      <c r="Q817" s="614"/>
      <c r="R817" s="614"/>
      <c r="S817" s="614"/>
      <c r="T817" s="614"/>
      <c r="U817" s="614"/>
      <c r="V817" s="614"/>
      <c r="W817" s="614"/>
      <c r="X817" s="614"/>
      <c r="Y817" s="614"/>
      <c r="Z817" s="614"/>
      <c r="AA817" s="614"/>
      <c r="AB817" s="614"/>
      <c r="AC817" s="614"/>
      <c r="AD817" s="614"/>
      <c r="AE817" s="614"/>
      <c r="AF817" s="614"/>
      <c r="AG817" s="614"/>
      <c r="AH817" s="614"/>
    </row>
    <row r="818">
      <c r="A818" s="614"/>
      <c r="B818" s="614"/>
      <c r="C818" s="614"/>
      <c r="D818" s="614"/>
      <c r="E818" s="614"/>
      <c r="F818" s="614"/>
      <c r="G818" s="614"/>
      <c r="H818" s="614"/>
      <c r="I818" s="614"/>
      <c r="J818" s="614"/>
      <c r="K818" s="614"/>
      <c r="L818" s="614"/>
      <c r="M818" s="614"/>
      <c r="N818" s="614"/>
      <c r="O818" s="614"/>
      <c r="P818" s="614"/>
      <c r="Q818" s="614"/>
      <c r="R818" s="614"/>
      <c r="S818" s="614"/>
      <c r="T818" s="614"/>
      <c r="U818" s="614"/>
      <c r="V818" s="614"/>
      <c r="W818" s="614"/>
      <c r="X818" s="614"/>
      <c r="Y818" s="614"/>
      <c r="Z818" s="614"/>
      <c r="AA818" s="614"/>
      <c r="AB818" s="614"/>
      <c r="AC818" s="614"/>
      <c r="AD818" s="614"/>
      <c r="AE818" s="614"/>
      <c r="AF818" s="614"/>
      <c r="AG818" s="614"/>
      <c r="AH818" s="614"/>
    </row>
    <row r="819">
      <c r="A819" s="614"/>
      <c r="B819" s="614"/>
      <c r="C819" s="614"/>
      <c r="D819" s="614"/>
      <c r="E819" s="614"/>
      <c r="F819" s="614"/>
      <c r="G819" s="614"/>
      <c r="H819" s="614"/>
      <c r="I819" s="614"/>
      <c r="J819" s="614"/>
      <c r="K819" s="614"/>
      <c r="L819" s="614"/>
      <c r="M819" s="614"/>
      <c r="N819" s="614"/>
      <c r="O819" s="614"/>
      <c r="P819" s="614"/>
      <c r="Q819" s="614"/>
      <c r="R819" s="614"/>
      <c r="S819" s="614"/>
      <c r="T819" s="614"/>
      <c r="U819" s="614"/>
      <c r="V819" s="614"/>
      <c r="W819" s="614"/>
      <c r="X819" s="614"/>
      <c r="Y819" s="614"/>
      <c r="Z819" s="614"/>
      <c r="AA819" s="614"/>
      <c r="AB819" s="614"/>
      <c r="AC819" s="614"/>
      <c r="AD819" s="614"/>
      <c r="AE819" s="614"/>
      <c r="AF819" s="614"/>
      <c r="AG819" s="614"/>
      <c r="AH819" s="614"/>
    </row>
    <row r="820">
      <c r="A820" s="614"/>
      <c r="B820" s="614"/>
      <c r="C820" s="614"/>
      <c r="D820" s="614"/>
      <c r="E820" s="614"/>
      <c r="F820" s="614"/>
      <c r="G820" s="614"/>
      <c r="H820" s="614"/>
      <c r="I820" s="614"/>
      <c r="J820" s="614"/>
      <c r="K820" s="614"/>
      <c r="L820" s="614"/>
      <c r="M820" s="614"/>
      <c r="N820" s="614"/>
      <c r="O820" s="614"/>
      <c r="P820" s="614"/>
      <c r="Q820" s="614"/>
      <c r="R820" s="614"/>
      <c r="S820" s="614"/>
      <c r="T820" s="614"/>
      <c r="U820" s="614"/>
      <c r="V820" s="614"/>
      <c r="W820" s="614"/>
      <c r="X820" s="614"/>
      <c r="Y820" s="614"/>
      <c r="Z820" s="614"/>
      <c r="AA820" s="614"/>
      <c r="AB820" s="614"/>
      <c r="AC820" s="614"/>
      <c r="AD820" s="614"/>
      <c r="AE820" s="614"/>
      <c r="AF820" s="614"/>
      <c r="AG820" s="614"/>
      <c r="AH820" s="614"/>
    </row>
    <row r="821">
      <c r="A821" s="614"/>
      <c r="B821" s="614"/>
      <c r="C821" s="614"/>
      <c r="D821" s="614"/>
      <c r="E821" s="614"/>
      <c r="F821" s="614"/>
      <c r="G821" s="614"/>
      <c r="H821" s="614"/>
      <c r="I821" s="614"/>
      <c r="J821" s="614"/>
      <c r="K821" s="614"/>
      <c r="L821" s="614"/>
      <c r="M821" s="614"/>
      <c r="N821" s="614"/>
      <c r="O821" s="614"/>
      <c r="P821" s="614"/>
      <c r="Q821" s="614"/>
      <c r="R821" s="614"/>
      <c r="S821" s="614"/>
      <c r="T821" s="614"/>
      <c r="U821" s="614"/>
      <c r="V821" s="614"/>
      <c r="W821" s="614"/>
      <c r="X821" s="614"/>
      <c r="Y821" s="614"/>
      <c r="Z821" s="614"/>
      <c r="AA821" s="614"/>
      <c r="AB821" s="614"/>
      <c r="AC821" s="614"/>
      <c r="AD821" s="614"/>
      <c r="AE821" s="614"/>
      <c r="AF821" s="614"/>
      <c r="AG821" s="614"/>
      <c r="AH821" s="614"/>
    </row>
    <row r="822">
      <c r="A822" s="614"/>
      <c r="B822" s="614"/>
      <c r="C822" s="614"/>
      <c r="D822" s="614"/>
      <c r="E822" s="614"/>
      <c r="F822" s="614"/>
      <c r="G822" s="614"/>
      <c r="H822" s="614"/>
      <c r="I822" s="614"/>
      <c r="J822" s="614"/>
      <c r="K822" s="614"/>
      <c r="L822" s="614"/>
      <c r="M822" s="614"/>
      <c r="N822" s="614"/>
      <c r="O822" s="614"/>
      <c r="P822" s="614"/>
      <c r="Q822" s="614"/>
      <c r="R822" s="614"/>
      <c r="S822" s="614"/>
      <c r="T822" s="614"/>
      <c r="U822" s="614"/>
      <c r="V822" s="614"/>
      <c r="W822" s="614"/>
      <c r="X822" s="614"/>
      <c r="Y822" s="614"/>
      <c r="Z822" s="614"/>
      <c r="AA822" s="614"/>
      <c r="AB822" s="614"/>
      <c r="AC822" s="614"/>
      <c r="AD822" s="614"/>
      <c r="AE822" s="614"/>
      <c r="AF822" s="614"/>
      <c r="AG822" s="614"/>
      <c r="AH822" s="614"/>
    </row>
    <row r="823">
      <c r="A823" s="614"/>
      <c r="B823" s="614"/>
      <c r="C823" s="614"/>
      <c r="D823" s="614"/>
      <c r="E823" s="614"/>
      <c r="F823" s="614"/>
      <c r="G823" s="614"/>
      <c r="H823" s="614"/>
      <c r="I823" s="614"/>
      <c r="J823" s="614"/>
      <c r="K823" s="614"/>
      <c r="L823" s="614"/>
      <c r="M823" s="614"/>
      <c r="N823" s="614"/>
      <c r="O823" s="614"/>
      <c r="P823" s="614"/>
      <c r="Q823" s="614"/>
      <c r="R823" s="614"/>
      <c r="S823" s="614"/>
      <c r="T823" s="614"/>
      <c r="U823" s="614"/>
      <c r="V823" s="614"/>
      <c r="W823" s="614"/>
      <c r="X823" s="614"/>
      <c r="Y823" s="614"/>
      <c r="Z823" s="614"/>
      <c r="AA823" s="614"/>
      <c r="AB823" s="614"/>
      <c r="AC823" s="614"/>
      <c r="AD823" s="614"/>
      <c r="AE823" s="614"/>
      <c r="AF823" s="614"/>
      <c r="AG823" s="614"/>
      <c r="AH823" s="614"/>
    </row>
    <row r="824">
      <c r="A824" s="614"/>
      <c r="B824" s="614"/>
      <c r="C824" s="614"/>
      <c r="D824" s="614"/>
      <c r="E824" s="614"/>
      <c r="F824" s="614"/>
      <c r="G824" s="614"/>
      <c r="H824" s="614"/>
      <c r="I824" s="614"/>
      <c r="J824" s="614"/>
      <c r="K824" s="614"/>
      <c r="L824" s="614"/>
      <c r="M824" s="614"/>
      <c r="N824" s="614"/>
      <c r="O824" s="614"/>
      <c r="P824" s="614"/>
      <c r="Q824" s="614"/>
      <c r="R824" s="614"/>
      <c r="S824" s="614"/>
      <c r="T824" s="614"/>
      <c r="U824" s="614"/>
      <c r="V824" s="614"/>
      <c r="W824" s="614"/>
      <c r="X824" s="614"/>
      <c r="Y824" s="614"/>
      <c r="Z824" s="614"/>
      <c r="AA824" s="614"/>
      <c r="AB824" s="614"/>
      <c r="AC824" s="614"/>
      <c r="AD824" s="614"/>
      <c r="AE824" s="614"/>
      <c r="AF824" s="614"/>
      <c r="AG824" s="614"/>
      <c r="AH824" s="614"/>
    </row>
    <row r="825">
      <c r="A825" s="614"/>
      <c r="B825" s="614"/>
      <c r="C825" s="614"/>
      <c r="D825" s="614"/>
      <c r="E825" s="614"/>
      <c r="F825" s="614"/>
      <c r="G825" s="614"/>
      <c r="H825" s="614"/>
      <c r="I825" s="614"/>
      <c r="J825" s="614"/>
      <c r="K825" s="614"/>
      <c r="L825" s="614"/>
      <c r="M825" s="614"/>
      <c r="N825" s="614"/>
      <c r="O825" s="614"/>
      <c r="P825" s="614"/>
      <c r="Q825" s="614"/>
      <c r="R825" s="614"/>
      <c r="S825" s="614"/>
      <c r="T825" s="614"/>
      <c r="U825" s="614"/>
      <c r="V825" s="614"/>
      <c r="W825" s="614"/>
      <c r="X825" s="614"/>
      <c r="Y825" s="614"/>
      <c r="Z825" s="614"/>
      <c r="AA825" s="614"/>
      <c r="AB825" s="614"/>
      <c r="AC825" s="614"/>
      <c r="AD825" s="614"/>
      <c r="AE825" s="614"/>
      <c r="AF825" s="614"/>
      <c r="AG825" s="614"/>
      <c r="AH825" s="614"/>
    </row>
    <row r="826">
      <c r="A826" s="614"/>
      <c r="B826" s="614"/>
      <c r="C826" s="614"/>
      <c r="D826" s="614"/>
      <c r="E826" s="614"/>
      <c r="F826" s="614"/>
      <c r="G826" s="614"/>
      <c r="H826" s="614"/>
      <c r="I826" s="614"/>
      <c r="J826" s="614"/>
      <c r="K826" s="614"/>
      <c r="L826" s="614"/>
      <c r="M826" s="614"/>
      <c r="N826" s="614"/>
      <c r="O826" s="614"/>
      <c r="P826" s="614"/>
      <c r="Q826" s="614"/>
      <c r="R826" s="614"/>
      <c r="S826" s="614"/>
      <c r="T826" s="614"/>
      <c r="U826" s="614"/>
      <c r="V826" s="614"/>
      <c r="W826" s="614"/>
      <c r="X826" s="614"/>
      <c r="Y826" s="614"/>
      <c r="Z826" s="614"/>
      <c r="AA826" s="614"/>
      <c r="AB826" s="614"/>
      <c r="AC826" s="614"/>
      <c r="AD826" s="614"/>
      <c r="AE826" s="614"/>
      <c r="AF826" s="614"/>
      <c r="AG826" s="614"/>
      <c r="AH826" s="614"/>
    </row>
    <row r="827">
      <c r="A827" s="614"/>
      <c r="B827" s="614"/>
      <c r="C827" s="614"/>
      <c r="D827" s="614"/>
      <c r="E827" s="614"/>
      <c r="F827" s="614"/>
      <c r="G827" s="614"/>
      <c r="H827" s="614"/>
      <c r="I827" s="614"/>
      <c r="J827" s="614"/>
      <c r="K827" s="614"/>
      <c r="L827" s="614"/>
      <c r="M827" s="614"/>
      <c r="N827" s="614"/>
      <c r="O827" s="614"/>
      <c r="P827" s="614"/>
      <c r="Q827" s="614"/>
      <c r="R827" s="614"/>
      <c r="S827" s="614"/>
      <c r="T827" s="614"/>
      <c r="U827" s="614"/>
      <c r="V827" s="614"/>
      <c r="W827" s="614"/>
      <c r="X827" s="614"/>
      <c r="Y827" s="614"/>
      <c r="Z827" s="614"/>
      <c r="AA827" s="614"/>
      <c r="AB827" s="614"/>
      <c r="AC827" s="614"/>
      <c r="AD827" s="614"/>
      <c r="AE827" s="614"/>
      <c r="AF827" s="614"/>
      <c r="AG827" s="614"/>
      <c r="AH827" s="614"/>
    </row>
    <row r="828">
      <c r="A828" s="614"/>
      <c r="B828" s="614"/>
      <c r="C828" s="614"/>
      <c r="D828" s="614"/>
      <c r="E828" s="614"/>
      <c r="F828" s="614"/>
      <c r="G828" s="614"/>
      <c r="H828" s="614"/>
      <c r="I828" s="614"/>
      <c r="J828" s="614"/>
      <c r="K828" s="614"/>
      <c r="L828" s="614"/>
      <c r="M828" s="614"/>
      <c r="N828" s="614"/>
      <c r="O828" s="614"/>
      <c r="P828" s="614"/>
      <c r="Q828" s="614"/>
      <c r="R828" s="614"/>
      <c r="S828" s="614"/>
      <c r="T828" s="614"/>
      <c r="U828" s="614"/>
      <c r="V828" s="614"/>
      <c r="W828" s="614"/>
      <c r="X828" s="614"/>
      <c r="Y828" s="614"/>
      <c r="Z828" s="614"/>
      <c r="AA828" s="614"/>
      <c r="AB828" s="614"/>
      <c r="AC828" s="614"/>
      <c r="AD828" s="614"/>
      <c r="AE828" s="614"/>
      <c r="AF828" s="614"/>
      <c r="AG828" s="614"/>
      <c r="AH828" s="614"/>
    </row>
    <row r="829">
      <c r="A829" s="614"/>
      <c r="B829" s="614"/>
      <c r="C829" s="614"/>
      <c r="D829" s="614"/>
      <c r="E829" s="614"/>
      <c r="F829" s="614"/>
      <c r="G829" s="614"/>
      <c r="H829" s="614"/>
      <c r="I829" s="614"/>
      <c r="J829" s="614"/>
      <c r="K829" s="614"/>
      <c r="L829" s="614"/>
      <c r="M829" s="614"/>
      <c r="N829" s="614"/>
      <c r="O829" s="614"/>
      <c r="P829" s="614"/>
      <c r="Q829" s="614"/>
      <c r="R829" s="614"/>
      <c r="S829" s="614"/>
      <c r="T829" s="614"/>
      <c r="U829" s="614"/>
      <c r="V829" s="614"/>
      <c r="W829" s="614"/>
      <c r="X829" s="614"/>
      <c r="Y829" s="614"/>
      <c r="Z829" s="614"/>
      <c r="AA829" s="614"/>
      <c r="AB829" s="614"/>
      <c r="AC829" s="614"/>
      <c r="AD829" s="614"/>
      <c r="AE829" s="614"/>
      <c r="AF829" s="614"/>
      <c r="AG829" s="614"/>
      <c r="AH829" s="614"/>
    </row>
    <row r="830">
      <c r="A830" s="614"/>
      <c r="B830" s="614"/>
      <c r="C830" s="614"/>
      <c r="D830" s="614"/>
      <c r="E830" s="614"/>
      <c r="F830" s="614"/>
      <c r="G830" s="614"/>
      <c r="H830" s="614"/>
      <c r="I830" s="614"/>
      <c r="J830" s="614"/>
      <c r="K830" s="614"/>
      <c r="L830" s="614"/>
      <c r="M830" s="614"/>
      <c r="N830" s="614"/>
      <c r="O830" s="614"/>
      <c r="P830" s="614"/>
      <c r="Q830" s="614"/>
      <c r="R830" s="614"/>
      <c r="S830" s="614"/>
      <c r="T830" s="614"/>
      <c r="U830" s="614"/>
      <c r="V830" s="614"/>
      <c r="W830" s="614"/>
      <c r="X830" s="614"/>
      <c r="Y830" s="614"/>
      <c r="Z830" s="614"/>
      <c r="AA830" s="614"/>
      <c r="AB830" s="614"/>
      <c r="AC830" s="614"/>
      <c r="AD830" s="614"/>
      <c r="AE830" s="614"/>
      <c r="AF830" s="614"/>
      <c r="AG830" s="614"/>
      <c r="AH830" s="614"/>
    </row>
    <row r="831">
      <c r="A831" s="614"/>
      <c r="B831" s="614"/>
      <c r="C831" s="614"/>
      <c r="D831" s="614"/>
      <c r="E831" s="614"/>
      <c r="F831" s="614"/>
      <c r="G831" s="614"/>
      <c r="H831" s="614"/>
      <c r="I831" s="614"/>
      <c r="J831" s="614"/>
      <c r="K831" s="614"/>
      <c r="L831" s="614"/>
      <c r="M831" s="614"/>
      <c r="N831" s="614"/>
      <c r="O831" s="614"/>
      <c r="P831" s="614"/>
      <c r="Q831" s="614"/>
      <c r="R831" s="614"/>
      <c r="S831" s="614"/>
      <c r="T831" s="614"/>
      <c r="U831" s="614"/>
      <c r="V831" s="614"/>
      <c r="W831" s="614"/>
      <c r="X831" s="614"/>
      <c r="Y831" s="614"/>
      <c r="Z831" s="614"/>
      <c r="AA831" s="614"/>
      <c r="AB831" s="614"/>
      <c r="AC831" s="614"/>
      <c r="AD831" s="614"/>
      <c r="AE831" s="614"/>
      <c r="AF831" s="614"/>
      <c r="AG831" s="614"/>
      <c r="AH831" s="614"/>
    </row>
    <row r="832">
      <c r="A832" s="614"/>
      <c r="B832" s="614"/>
      <c r="C832" s="614"/>
      <c r="D832" s="614"/>
      <c r="E832" s="614"/>
      <c r="F832" s="614"/>
      <c r="G832" s="614"/>
      <c r="H832" s="614"/>
      <c r="I832" s="614"/>
      <c r="J832" s="614"/>
      <c r="K832" s="614"/>
      <c r="L832" s="614"/>
      <c r="M832" s="614"/>
      <c r="N832" s="614"/>
      <c r="O832" s="614"/>
      <c r="P832" s="614"/>
      <c r="Q832" s="614"/>
      <c r="R832" s="614"/>
      <c r="S832" s="614"/>
      <c r="T832" s="614"/>
      <c r="U832" s="614"/>
      <c r="V832" s="614"/>
      <c r="W832" s="614"/>
      <c r="X832" s="614"/>
      <c r="Y832" s="614"/>
      <c r="Z832" s="614"/>
      <c r="AA832" s="614"/>
      <c r="AB832" s="614"/>
      <c r="AC832" s="614"/>
      <c r="AD832" s="614"/>
      <c r="AE832" s="614"/>
      <c r="AF832" s="614"/>
      <c r="AG832" s="614"/>
      <c r="AH832" s="614"/>
    </row>
    <row r="833">
      <c r="A833" s="614"/>
      <c r="B833" s="614"/>
      <c r="C833" s="614"/>
      <c r="D833" s="614"/>
      <c r="E833" s="614"/>
      <c r="F833" s="614"/>
      <c r="G833" s="614"/>
      <c r="H833" s="614"/>
      <c r="I833" s="614"/>
      <c r="J833" s="614"/>
      <c r="K833" s="614"/>
      <c r="L833" s="614"/>
      <c r="M833" s="614"/>
      <c r="N833" s="614"/>
      <c r="O833" s="614"/>
      <c r="P833" s="614"/>
      <c r="Q833" s="614"/>
      <c r="R833" s="614"/>
      <c r="S833" s="614"/>
      <c r="T833" s="614"/>
      <c r="U833" s="614"/>
      <c r="V833" s="614"/>
      <c r="W833" s="614"/>
      <c r="X833" s="614"/>
      <c r="Y833" s="614"/>
      <c r="Z833" s="614"/>
      <c r="AA833" s="614"/>
      <c r="AB833" s="614"/>
      <c r="AC833" s="614"/>
      <c r="AD833" s="614"/>
      <c r="AE833" s="614"/>
      <c r="AF833" s="614"/>
      <c r="AG833" s="614"/>
      <c r="AH833" s="614"/>
    </row>
    <row r="834">
      <c r="A834" s="614"/>
      <c r="B834" s="614"/>
      <c r="C834" s="614"/>
      <c r="D834" s="614"/>
      <c r="E834" s="614"/>
      <c r="F834" s="614"/>
      <c r="G834" s="614"/>
      <c r="H834" s="614"/>
      <c r="I834" s="614"/>
      <c r="J834" s="614"/>
      <c r="K834" s="614"/>
      <c r="L834" s="614"/>
      <c r="M834" s="614"/>
      <c r="N834" s="614"/>
      <c r="O834" s="614"/>
      <c r="P834" s="614"/>
      <c r="Q834" s="614"/>
      <c r="R834" s="614"/>
      <c r="S834" s="614"/>
      <c r="T834" s="614"/>
      <c r="U834" s="614"/>
      <c r="V834" s="614"/>
      <c r="W834" s="614"/>
      <c r="X834" s="614"/>
      <c r="Y834" s="614"/>
      <c r="Z834" s="614"/>
      <c r="AA834" s="614"/>
      <c r="AB834" s="614"/>
      <c r="AC834" s="614"/>
      <c r="AD834" s="614"/>
      <c r="AE834" s="614"/>
      <c r="AF834" s="614"/>
      <c r="AG834" s="614"/>
      <c r="AH834" s="614"/>
    </row>
    <row r="835">
      <c r="A835" s="614"/>
      <c r="B835" s="614"/>
      <c r="C835" s="614"/>
      <c r="D835" s="614"/>
      <c r="E835" s="614"/>
      <c r="F835" s="614"/>
      <c r="G835" s="614"/>
      <c r="H835" s="614"/>
      <c r="I835" s="614"/>
      <c r="J835" s="614"/>
      <c r="K835" s="614"/>
      <c r="L835" s="614"/>
      <c r="M835" s="614"/>
      <c r="N835" s="614"/>
      <c r="O835" s="614"/>
      <c r="P835" s="614"/>
      <c r="Q835" s="614"/>
      <c r="R835" s="614"/>
      <c r="S835" s="614"/>
      <c r="T835" s="614"/>
      <c r="U835" s="614"/>
      <c r="V835" s="614"/>
      <c r="W835" s="614"/>
      <c r="X835" s="614"/>
      <c r="Y835" s="614"/>
      <c r="Z835" s="614"/>
      <c r="AA835" s="614"/>
      <c r="AB835" s="614"/>
      <c r="AC835" s="614"/>
      <c r="AD835" s="614"/>
      <c r="AE835" s="614"/>
      <c r="AF835" s="614"/>
      <c r="AG835" s="614"/>
      <c r="AH835" s="614"/>
    </row>
    <row r="836">
      <c r="A836" s="614"/>
      <c r="B836" s="614"/>
      <c r="C836" s="614"/>
      <c r="D836" s="614"/>
      <c r="E836" s="614"/>
      <c r="F836" s="614"/>
      <c r="G836" s="614"/>
      <c r="H836" s="614"/>
      <c r="I836" s="614"/>
      <c r="J836" s="614"/>
      <c r="K836" s="614"/>
      <c r="L836" s="614"/>
      <c r="M836" s="614"/>
      <c r="N836" s="614"/>
      <c r="O836" s="614"/>
      <c r="P836" s="614"/>
      <c r="Q836" s="614"/>
      <c r="R836" s="614"/>
      <c r="S836" s="614"/>
      <c r="T836" s="614"/>
      <c r="U836" s="614"/>
      <c r="V836" s="614"/>
      <c r="W836" s="614"/>
      <c r="X836" s="614"/>
      <c r="Y836" s="614"/>
      <c r="Z836" s="614"/>
      <c r="AA836" s="614"/>
      <c r="AB836" s="614"/>
      <c r="AC836" s="614"/>
      <c r="AD836" s="614"/>
      <c r="AE836" s="614"/>
      <c r="AF836" s="614"/>
      <c r="AG836" s="614"/>
      <c r="AH836" s="614"/>
    </row>
    <row r="837">
      <c r="A837" s="614"/>
      <c r="B837" s="614"/>
      <c r="C837" s="614"/>
      <c r="D837" s="614"/>
      <c r="E837" s="614"/>
      <c r="F837" s="614"/>
      <c r="G837" s="614"/>
      <c r="H837" s="614"/>
      <c r="I837" s="614"/>
      <c r="J837" s="614"/>
      <c r="K837" s="614"/>
      <c r="L837" s="614"/>
      <c r="M837" s="614"/>
      <c r="N837" s="614"/>
      <c r="O837" s="614"/>
      <c r="P837" s="614"/>
      <c r="Q837" s="614"/>
      <c r="R837" s="614"/>
      <c r="S837" s="614"/>
      <c r="T837" s="614"/>
      <c r="U837" s="614"/>
      <c r="V837" s="614"/>
      <c r="W837" s="614"/>
      <c r="X837" s="614"/>
      <c r="Y837" s="614"/>
      <c r="Z837" s="614"/>
      <c r="AA837" s="614"/>
      <c r="AB837" s="614"/>
      <c r="AC837" s="614"/>
      <c r="AD837" s="614"/>
      <c r="AE837" s="614"/>
      <c r="AF837" s="614"/>
      <c r="AG837" s="614"/>
      <c r="AH837" s="614"/>
    </row>
    <row r="838">
      <c r="A838" s="614"/>
      <c r="B838" s="614"/>
      <c r="C838" s="614"/>
      <c r="D838" s="614"/>
      <c r="E838" s="614"/>
      <c r="F838" s="614"/>
      <c r="G838" s="614"/>
      <c r="H838" s="614"/>
      <c r="I838" s="614"/>
      <c r="J838" s="614"/>
      <c r="K838" s="614"/>
      <c r="L838" s="614"/>
      <c r="M838" s="614"/>
      <c r="N838" s="614"/>
      <c r="O838" s="614"/>
      <c r="P838" s="614"/>
      <c r="Q838" s="614"/>
      <c r="R838" s="614"/>
      <c r="S838" s="614"/>
      <c r="T838" s="614"/>
      <c r="U838" s="614"/>
      <c r="V838" s="614"/>
      <c r="W838" s="614"/>
      <c r="X838" s="614"/>
      <c r="Y838" s="614"/>
      <c r="Z838" s="614"/>
      <c r="AA838" s="614"/>
      <c r="AB838" s="614"/>
      <c r="AC838" s="614"/>
      <c r="AD838" s="614"/>
      <c r="AE838" s="614"/>
      <c r="AF838" s="614"/>
      <c r="AG838" s="614"/>
      <c r="AH838" s="614"/>
    </row>
    <row r="839">
      <c r="A839" s="614"/>
      <c r="B839" s="614"/>
      <c r="C839" s="614"/>
      <c r="D839" s="614"/>
      <c r="E839" s="614"/>
      <c r="F839" s="614"/>
      <c r="G839" s="614"/>
      <c r="H839" s="614"/>
      <c r="I839" s="614"/>
      <c r="J839" s="614"/>
      <c r="K839" s="614"/>
      <c r="L839" s="614"/>
      <c r="M839" s="614"/>
      <c r="N839" s="614"/>
      <c r="O839" s="614"/>
      <c r="P839" s="614"/>
      <c r="Q839" s="614"/>
      <c r="R839" s="614"/>
      <c r="S839" s="614"/>
      <c r="T839" s="614"/>
      <c r="U839" s="614"/>
      <c r="V839" s="614"/>
      <c r="W839" s="614"/>
      <c r="X839" s="614"/>
      <c r="Y839" s="614"/>
      <c r="Z839" s="614"/>
      <c r="AA839" s="614"/>
      <c r="AB839" s="614"/>
      <c r="AC839" s="614"/>
      <c r="AD839" s="614"/>
      <c r="AE839" s="614"/>
      <c r="AF839" s="614"/>
      <c r="AG839" s="614"/>
      <c r="AH839" s="614"/>
    </row>
    <row r="840">
      <c r="A840" s="614"/>
      <c r="B840" s="614"/>
      <c r="C840" s="614"/>
      <c r="D840" s="614"/>
      <c r="E840" s="614"/>
      <c r="F840" s="614"/>
      <c r="G840" s="614"/>
      <c r="H840" s="614"/>
      <c r="I840" s="614"/>
      <c r="J840" s="614"/>
      <c r="K840" s="614"/>
      <c r="L840" s="614"/>
      <c r="M840" s="614"/>
      <c r="N840" s="614"/>
      <c r="O840" s="614"/>
      <c r="P840" s="614"/>
      <c r="Q840" s="614"/>
      <c r="R840" s="614"/>
      <c r="S840" s="614"/>
      <c r="T840" s="614"/>
      <c r="U840" s="614"/>
      <c r="V840" s="614"/>
      <c r="W840" s="614"/>
      <c r="X840" s="614"/>
      <c r="Y840" s="614"/>
      <c r="Z840" s="614"/>
      <c r="AA840" s="614"/>
      <c r="AB840" s="614"/>
      <c r="AC840" s="614"/>
      <c r="AD840" s="614"/>
      <c r="AE840" s="614"/>
      <c r="AF840" s="614"/>
      <c r="AG840" s="614"/>
      <c r="AH840" s="614"/>
    </row>
    <row r="841">
      <c r="A841" s="614"/>
      <c r="B841" s="614"/>
      <c r="C841" s="614"/>
      <c r="D841" s="614"/>
      <c r="E841" s="614"/>
      <c r="F841" s="614"/>
      <c r="G841" s="614"/>
      <c r="H841" s="614"/>
      <c r="I841" s="614"/>
      <c r="J841" s="614"/>
      <c r="K841" s="614"/>
      <c r="L841" s="614"/>
      <c r="M841" s="614"/>
      <c r="N841" s="614"/>
      <c r="O841" s="614"/>
      <c r="P841" s="614"/>
      <c r="Q841" s="614"/>
      <c r="R841" s="614"/>
      <c r="S841" s="614"/>
      <c r="T841" s="614"/>
      <c r="U841" s="614"/>
      <c r="V841" s="614"/>
      <c r="W841" s="614"/>
      <c r="X841" s="614"/>
      <c r="Y841" s="614"/>
      <c r="Z841" s="614"/>
      <c r="AA841" s="614"/>
      <c r="AB841" s="614"/>
      <c r="AC841" s="614"/>
      <c r="AD841" s="614"/>
      <c r="AE841" s="614"/>
      <c r="AF841" s="614"/>
      <c r="AG841" s="614"/>
      <c r="AH841" s="614"/>
    </row>
    <row r="842">
      <c r="A842" s="614"/>
      <c r="B842" s="614"/>
      <c r="C842" s="614"/>
      <c r="D842" s="614"/>
      <c r="E842" s="614"/>
      <c r="F842" s="614"/>
      <c r="G842" s="614"/>
      <c r="H842" s="614"/>
      <c r="I842" s="614"/>
      <c r="J842" s="614"/>
      <c r="K842" s="614"/>
      <c r="L842" s="614"/>
      <c r="M842" s="614"/>
      <c r="N842" s="614"/>
      <c r="O842" s="614"/>
      <c r="P842" s="614"/>
      <c r="Q842" s="614"/>
      <c r="R842" s="614"/>
      <c r="S842" s="614"/>
      <c r="T842" s="614"/>
      <c r="U842" s="614"/>
      <c r="V842" s="614"/>
      <c r="W842" s="614"/>
      <c r="X842" s="614"/>
      <c r="Y842" s="614"/>
      <c r="Z842" s="614"/>
      <c r="AA842" s="614"/>
      <c r="AB842" s="614"/>
      <c r="AC842" s="614"/>
      <c r="AD842" s="614"/>
      <c r="AE842" s="614"/>
      <c r="AF842" s="614"/>
      <c r="AG842" s="614"/>
      <c r="AH842" s="614"/>
    </row>
    <row r="843">
      <c r="A843" s="614"/>
      <c r="B843" s="614"/>
      <c r="C843" s="614"/>
      <c r="D843" s="614"/>
      <c r="E843" s="614"/>
      <c r="F843" s="614"/>
      <c r="G843" s="614"/>
      <c r="H843" s="614"/>
      <c r="I843" s="614"/>
      <c r="J843" s="614"/>
      <c r="K843" s="614"/>
      <c r="L843" s="614"/>
      <c r="M843" s="614"/>
      <c r="N843" s="614"/>
      <c r="O843" s="614"/>
      <c r="P843" s="614"/>
      <c r="Q843" s="614"/>
      <c r="R843" s="614"/>
      <c r="S843" s="614"/>
      <c r="T843" s="614"/>
      <c r="U843" s="614"/>
      <c r="V843" s="614"/>
      <c r="W843" s="614"/>
      <c r="X843" s="614"/>
      <c r="Y843" s="614"/>
      <c r="Z843" s="614"/>
      <c r="AA843" s="614"/>
      <c r="AB843" s="614"/>
      <c r="AC843" s="614"/>
      <c r="AD843" s="614"/>
      <c r="AE843" s="614"/>
      <c r="AF843" s="614"/>
      <c r="AG843" s="614"/>
      <c r="AH843" s="614"/>
    </row>
    <row r="844">
      <c r="A844" s="614"/>
      <c r="B844" s="614"/>
      <c r="C844" s="614"/>
      <c r="D844" s="614"/>
      <c r="E844" s="614"/>
      <c r="F844" s="614"/>
      <c r="G844" s="614"/>
      <c r="H844" s="614"/>
      <c r="I844" s="614"/>
      <c r="J844" s="614"/>
      <c r="K844" s="614"/>
      <c r="L844" s="614"/>
      <c r="M844" s="614"/>
      <c r="N844" s="614"/>
      <c r="O844" s="614"/>
      <c r="P844" s="614"/>
      <c r="Q844" s="614"/>
      <c r="R844" s="614"/>
      <c r="S844" s="614"/>
      <c r="T844" s="614"/>
      <c r="U844" s="614"/>
      <c r="V844" s="614"/>
      <c r="W844" s="614"/>
      <c r="X844" s="614"/>
      <c r="Y844" s="614"/>
      <c r="Z844" s="614"/>
      <c r="AA844" s="614"/>
      <c r="AB844" s="614"/>
      <c r="AC844" s="614"/>
      <c r="AD844" s="614"/>
      <c r="AE844" s="614"/>
      <c r="AF844" s="614"/>
      <c r="AG844" s="614"/>
      <c r="AH844" s="614"/>
    </row>
    <row r="845">
      <c r="A845" s="614"/>
      <c r="B845" s="614"/>
      <c r="C845" s="614"/>
      <c r="D845" s="614"/>
      <c r="E845" s="614"/>
      <c r="F845" s="614"/>
      <c r="G845" s="614"/>
      <c r="H845" s="614"/>
      <c r="I845" s="614"/>
      <c r="J845" s="614"/>
      <c r="K845" s="614"/>
      <c r="L845" s="614"/>
      <c r="M845" s="614"/>
      <c r="N845" s="614"/>
      <c r="O845" s="614"/>
      <c r="P845" s="614"/>
      <c r="Q845" s="614"/>
      <c r="R845" s="614"/>
      <c r="S845" s="614"/>
      <c r="T845" s="614"/>
      <c r="U845" s="614"/>
      <c r="V845" s="614"/>
      <c r="W845" s="614"/>
      <c r="X845" s="614"/>
      <c r="Y845" s="614"/>
      <c r="Z845" s="614"/>
      <c r="AA845" s="614"/>
      <c r="AB845" s="614"/>
      <c r="AC845" s="614"/>
      <c r="AD845" s="614"/>
      <c r="AE845" s="614"/>
      <c r="AF845" s="614"/>
      <c r="AG845" s="614"/>
      <c r="AH845" s="614"/>
    </row>
    <row r="846">
      <c r="A846" s="614"/>
      <c r="B846" s="614"/>
      <c r="C846" s="614"/>
      <c r="D846" s="614"/>
      <c r="E846" s="614"/>
      <c r="F846" s="614"/>
      <c r="G846" s="614"/>
      <c r="H846" s="614"/>
      <c r="I846" s="614"/>
      <c r="J846" s="614"/>
      <c r="K846" s="614"/>
      <c r="L846" s="614"/>
      <c r="M846" s="614"/>
      <c r="N846" s="614"/>
      <c r="O846" s="614"/>
      <c r="P846" s="614"/>
      <c r="Q846" s="614"/>
      <c r="R846" s="614"/>
      <c r="S846" s="614"/>
      <c r="T846" s="614"/>
      <c r="U846" s="614"/>
      <c r="V846" s="614"/>
      <c r="W846" s="614"/>
      <c r="X846" s="614"/>
      <c r="Y846" s="614"/>
      <c r="Z846" s="614"/>
      <c r="AA846" s="614"/>
      <c r="AB846" s="614"/>
      <c r="AC846" s="614"/>
      <c r="AD846" s="614"/>
      <c r="AE846" s="614"/>
      <c r="AF846" s="614"/>
      <c r="AG846" s="614"/>
      <c r="AH846" s="614"/>
    </row>
    <row r="847">
      <c r="A847" s="614"/>
      <c r="B847" s="614"/>
      <c r="C847" s="614"/>
      <c r="D847" s="614"/>
      <c r="E847" s="614"/>
      <c r="F847" s="614"/>
      <c r="G847" s="614"/>
      <c r="H847" s="614"/>
      <c r="I847" s="614"/>
      <c r="J847" s="614"/>
      <c r="K847" s="614"/>
      <c r="L847" s="614"/>
      <c r="M847" s="614"/>
      <c r="N847" s="614"/>
      <c r="O847" s="614"/>
      <c r="P847" s="614"/>
      <c r="Q847" s="614"/>
      <c r="R847" s="614"/>
      <c r="S847" s="614"/>
      <c r="T847" s="614"/>
      <c r="U847" s="614"/>
      <c r="V847" s="614"/>
      <c r="W847" s="614"/>
      <c r="X847" s="614"/>
      <c r="Y847" s="614"/>
      <c r="Z847" s="614"/>
      <c r="AA847" s="614"/>
      <c r="AB847" s="614"/>
      <c r="AC847" s="614"/>
      <c r="AD847" s="614"/>
      <c r="AE847" s="614"/>
      <c r="AF847" s="614"/>
      <c r="AG847" s="614"/>
      <c r="AH847" s="614"/>
    </row>
    <row r="848">
      <c r="A848" s="614"/>
      <c r="B848" s="614"/>
      <c r="C848" s="614"/>
      <c r="D848" s="614"/>
      <c r="E848" s="614"/>
      <c r="F848" s="614"/>
      <c r="G848" s="614"/>
      <c r="H848" s="614"/>
      <c r="I848" s="614"/>
      <c r="J848" s="614"/>
      <c r="K848" s="614"/>
      <c r="L848" s="614"/>
      <c r="M848" s="614"/>
      <c r="N848" s="614"/>
      <c r="O848" s="614"/>
      <c r="P848" s="614"/>
      <c r="Q848" s="614"/>
      <c r="R848" s="614"/>
      <c r="S848" s="614"/>
      <c r="T848" s="614"/>
      <c r="U848" s="614"/>
      <c r="V848" s="614"/>
      <c r="W848" s="614"/>
      <c r="X848" s="614"/>
      <c r="Y848" s="614"/>
      <c r="Z848" s="614"/>
      <c r="AA848" s="614"/>
      <c r="AB848" s="614"/>
      <c r="AC848" s="614"/>
      <c r="AD848" s="614"/>
      <c r="AE848" s="614"/>
      <c r="AF848" s="614"/>
      <c r="AG848" s="614"/>
      <c r="AH848" s="614"/>
    </row>
    <row r="849">
      <c r="A849" s="614"/>
      <c r="B849" s="614"/>
      <c r="C849" s="614"/>
      <c r="D849" s="614"/>
      <c r="E849" s="614"/>
      <c r="F849" s="614"/>
      <c r="G849" s="614"/>
      <c r="H849" s="614"/>
      <c r="I849" s="614"/>
      <c r="J849" s="614"/>
      <c r="K849" s="614"/>
      <c r="L849" s="614"/>
      <c r="M849" s="614"/>
      <c r="N849" s="614"/>
      <c r="O849" s="614"/>
      <c r="P849" s="614"/>
      <c r="Q849" s="614"/>
      <c r="R849" s="614"/>
      <c r="S849" s="614"/>
      <c r="T849" s="614"/>
      <c r="U849" s="614"/>
      <c r="V849" s="614"/>
      <c r="W849" s="614"/>
      <c r="X849" s="614"/>
      <c r="Y849" s="614"/>
      <c r="Z849" s="614"/>
      <c r="AA849" s="614"/>
      <c r="AB849" s="614"/>
      <c r="AC849" s="614"/>
      <c r="AD849" s="614"/>
      <c r="AE849" s="614"/>
      <c r="AF849" s="614"/>
      <c r="AG849" s="614"/>
      <c r="AH849" s="614"/>
    </row>
    <row r="850">
      <c r="A850" s="614"/>
      <c r="B850" s="614"/>
      <c r="C850" s="614"/>
      <c r="D850" s="614"/>
      <c r="E850" s="614"/>
      <c r="F850" s="614"/>
      <c r="G850" s="614"/>
      <c r="H850" s="614"/>
      <c r="I850" s="614"/>
      <c r="J850" s="614"/>
      <c r="K850" s="614"/>
      <c r="L850" s="614"/>
      <c r="M850" s="614"/>
      <c r="N850" s="614"/>
      <c r="O850" s="614"/>
      <c r="P850" s="614"/>
      <c r="Q850" s="614"/>
      <c r="R850" s="614"/>
      <c r="S850" s="614"/>
      <c r="T850" s="614"/>
      <c r="U850" s="614"/>
      <c r="V850" s="614"/>
      <c r="W850" s="614"/>
      <c r="X850" s="614"/>
      <c r="Y850" s="614"/>
      <c r="Z850" s="614"/>
      <c r="AA850" s="614"/>
      <c r="AB850" s="614"/>
      <c r="AC850" s="614"/>
      <c r="AD850" s="614"/>
      <c r="AE850" s="614"/>
      <c r="AF850" s="614"/>
      <c r="AG850" s="614"/>
      <c r="AH850" s="614"/>
    </row>
    <row r="851">
      <c r="A851" s="614"/>
      <c r="B851" s="614"/>
      <c r="C851" s="614"/>
      <c r="D851" s="614"/>
      <c r="E851" s="614"/>
      <c r="F851" s="614"/>
      <c r="G851" s="614"/>
      <c r="H851" s="614"/>
      <c r="I851" s="614"/>
      <c r="J851" s="614"/>
      <c r="K851" s="614"/>
      <c r="L851" s="614"/>
      <c r="M851" s="614"/>
      <c r="N851" s="614"/>
      <c r="O851" s="614"/>
      <c r="P851" s="614"/>
      <c r="Q851" s="614"/>
      <c r="R851" s="614"/>
      <c r="S851" s="614"/>
      <c r="T851" s="614"/>
      <c r="U851" s="614"/>
      <c r="V851" s="614"/>
      <c r="W851" s="614"/>
      <c r="X851" s="614"/>
      <c r="Y851" s="614"/>
      <c r="Z851" s="614"/>
      <c r="AA851" s="614"/>
      <c r="AB851" s="614"/>
      <c r="AC851" s="614"/>
      <c r="AD851" s="614"/>
      <c r="AE851" s="614"/>
      <c r="AF851" s="614"/>
      <c r="AG851" s="614"/>
      <c r="AH851" s="614"/>
    </row>
    <row r="852">
      <c r="A852" s="614"/>
      <c r="B852" s="614"/>
      <c r="C852" s="614"/>
      <c r="D852" s="614"/>
      <c r="E852" s="614"/>
      <c r="F852" s="614"/>
      <c r="G852" s="614"/>
      <c r="H852" s="614"/>
      <c r="I852" s="614"/>
      <c r="J852" s="614"/>
      <c r="K852" s="614"/>
      <c r="L852" s="614"/>
      <c r="M852" s="614"/>
      <c r="N852" s="614"/>
      <c r="O852" s="614"/>
      <c r="P852" s="614"/>
      <c r="Q852" s="614"/>
      <c r="R852" s="614"/>
      <c r="S852" s="614"/>
      <c r="T852" s="614"/>
      <c r="U852" s="614"/>
      <c r="V852" s="614"/>
      <c r="W852" s="614"/>
      <c r="X852" s="614"/>
      <c r="Y852" s="614"/>
      <c r="Z852" s="614"/>
      <c r="AA852" s="614"/>
      <c r="AB852" s="614"/>
      <c r="AC852" s="614"/>
      <c r="AD852" s="614"/>
      <c r="AE852" s="614"/>
      <c r="AF852" s="614"/>
      <c r="AG852" s="614"/>
      <c r="AH852" s="614"/>
    </row>
    <row r="853">
      <c r="A853" s="614"/>
      <c r="B853" s="614"/>
      <c r="C853" s="614"/>
      <c r="D853" s="614"/>
      <c r="E853" s="614"/>
      <c r="F853" s="614"/>
      <c r="G853" s="614"/>
      <c r="H853" s="614"/>
      <c r="I853" s="614"/>
      <c r="J853" s="614"/>
      <c r="K853" s="614"/>
      <c r="L853" s="614"/>
      <c r="M853" s="614"/>
      <c r="N853" s="614"/>
      <c r="O853" s="614"/>
      <c r="P853" s="614"/>
      <c r="Q853" s="614"/>
      <c r="R853" s="614"/>
      <c r="S853" s="614"/>
      <c r="T853" s="614"/>
      <c r="U853" s="614"/>
      <c r="V853" s="614"/>
      <c r="W853" s="614"/>
      <c r="X853" s="614"/>
      <c r="Y853" s="614"/>
      <c r="Z853" s="614"/>
      <c r="AA853" s="614"/>
      <c r="AB853" s="614"/>
      <c r="AC853" s="614"/>
      <c r="AD853" s="614"/>
      <c r="AE853" s="614"/>
      <c r="AF853" s="614"/>
      <c r="AG853" s="614"/>
      <c r="AH853" s="614"/>
    </row>
    <row r="854">
      <c r="A854" s="614"/>
      <c r="B854" s="614"/>
      <c r="C854" s="614"/>
      <c r="D854" s="614"/>
      <c r="E854" s="614"/>
      <c r="F854" s="614"/>
      <c r="G854" s="614"/>
      <c r="H854" s="614"/>
      <c r="I854" s="614"/>
      <c r="J854" s="614"/>
      <c r="K854" s="614"/>
      <c r="L854" s="614"/>
      <c r="M854" s="614"/>
      <c r="N854" s="614"/>
      <c r="O854" s="614"/>
      <c r="P854" s="614"/>
      <c r="Q854" s="614"/>
      <c r="R854" s="614"/>
      <c r="S854" s="614"/>
      <c r="T854" s="614"/>
      <c r="U854" s="614"/>
      <c r="V854" s="614"/>
      <c r="W854" s="614"/>
      <c r="X854" s="614"/>
      <c r="Y854" s="614"/>
      <c r="Z854" s="614"/>
      <c r="AA854" s="614"/>
      <c r="AB854" s="614"/>
      <c r="AC854" s="614"/>
      <c r="AD854" s="614"/>
      <c r="AE854" s="614"/>
      <c r="AF854" s="614"/>
      <c r="AG854" s="614"/>
      <c r="AH854" s="614"/>
    </row>
    <row r="855">
      <c r="A855" s="614"/>
      <c r="B855" s="614"/>
      <c r="C855" s="614"/>
      <c r="D855" s="614"/>
      <c r="E855" s="614"/>
      <c r="F855" s="614"/>
      <c r="G855" s="614"/>
      <c r="H855" s="614"/>
      <c r="I855" s="614"/>
      <c r="J855" s="614"/>
      <c r="K855" s="614"/>
      <c r="L855" s="614"/>
      <c r="M855" s="614"/>
      <c r="N855" s="614"/>
      <c r="O855" s="614"/>
      <c r="P855" s="614"/>
      <c r="Q855" s="614"/>
      <c r="R855" s="614"/>
      <c r="S855" s="614"/>
      <c r="T855" s="614"/>
      <c r="U855" s="614"/>
      <c r="V855" s="614"/>
      <c r="W855" s="614"/>
      <c r="X855" s="614"/>
      <c r="Y855" s="614"/>
      <c r="Z855" s="614"/>
      <c r="AA855" s="614"/>
      <c r="AB855" s="614"/>
      <c r="AC855" s="614"/>
      <c r="AD855" s="614"/>
      <c r="AE855" s="614"/>
      <c r="AF855" s="614"/>
      <c r="AG855" s="614"/>
      <c r="AH855" s="614"/>
    </row>
    <row r="856">
      <c r="A856" s="614"/>
      <c r="B856" s="614"/>
      <c r="C856" s="614"/>
      <c r="D856" s="614"/>
      <c r="E856" s="614"/>
      <c r="F856" s="614"/>
      <c r="G856" s="614"/>
      <c r="H856" s="614"/>
      <c r="I856" s="614"/>
      <c r="J856" s="614"/>
      <c r="K856" s="614"/>
      <c r="L856" s="614"/>
      <c r="M856" s="614"/>
      <c r="N856" s="614"/>
      <c r="O856" s="614"/>
      <c r="P856" s="614"/>
      <c r="Q856" s="614"/>
      <c r="R856" s="614"/>
      <c r="S856" s="614"/>
      <c r="T856" s="614"/>
      <c r="U856" s="614"/>
      <c r="V856" s="614"/>
      <c r="W856" s="614"/>
      <c r="X856" s="614"/>
      <c r="Y856" s="614"/>
      <c r="Z856" s="614"/>
      <c r="AA856" s="614"/>
      <c r="AB856" s="614"/>
      <c r="AC856" s="614"/>
      <c r="AD856" s="614"/>
      <c r="AE856" s="614"/>
      <c r="AF856" s="614"/>
      <c r="AG856" s="614"/>
      <c r="AH856" s="614"/>
    </row>
    <row r="857">
      <c r="A857" s="614"/>
      <c r="B857" s="614"/>
      <c r="C857" s="614"/>
      <c r="D857" s="614"/>
      <c r="E857" s="614"/>
      <c r="F857" s="614"/>
      <c r="G857" s="614"/>
      <c r="H857" s="614"/>
      <c r="I857" s="614"/>
      <c r="J857" s="614"/>
      <c r="K857" s="614"/>
      <c r="L857" s="614"/>
      <c r="M857" s="614"/>
      <c r="N857" s="614"/>
      <c r="O857" s="614"/>
      <c r="P857" s="614"/>
      <c r="Q857" s="614"/>
      <c r="R857" s="614"/>
      <c r="S857" s="614"/>
      <c r="T857" s="614"/>
      <c r="U857" s="614"/>
      <c r="V857" s="614"/>
      <c r="W857" s="614"/>
      <c r="X857" s="614"/>
      <c r="Y857" s="614"/>
      <c r="Z857" s="614"/>
      <c r="AA857" s="614"/>
      <c r="AB857" s="614"/>
      <c r="AC857" s="614"/>
      <c r="AD857" s="614"/>
      <c r="AE857" s="614"/>
      <c r="AF857" s="614"/>
      <c r="AG857" s="614"/>
      <c r="AH857" s="614"/>
    </row>
    <row r="858">
      <c r="A858" s="614"/>
      <c r="B858" s="614"/>
      <c r="C858" s="614"/>
      <c r="D858" s="614"/>
      <c r="E858" s="614"/>
      <c r="F858" s="614"/>
      <c r="G858" s="614"/>
      <c r="H858" s="614"/>
      <c r="I858" s="614"/>
      <c r="J858" s="614"/>
      <c r="K858" s="614"/>
      <c r="L858" s="614"/>
      <c r="M858" s="614"/>
      <c r="N858" s="614"/>
      <c r="O858" s="614"/>
      <c r="P858" s="614"/>
      <c r="Q858" s="614"/>
      <c r="R858" s="614"/>
      <c r="S858" s="614"/>
      <c r="T858" s="614"/>
      <c r="U858" s="614"/>
      <c r="V858" s="614"/>
      <c r="W858" s="614"/>
      <c r="X858" s="614"/>
      <c r="Y858" s="614"/>
      <c r="Z858" s="614"/>
      <c r="AA858" s="614"/>
      <c r="AB858" s="614"/>
      <c r="AC858" s="614"/>
      <c r="AD858" s="614"/>
      <c r="AE858" s="614"/>
      <c r="AF858" s="614"/>
      <c r="AG858" s="614"/>
      <c r="AH858" s="614"/>
    </row>
    <row r="859">
      <c r="A859" s="614"/>
      <c r="B859" s="614"/>
      <c r="C859" s="614"/>
      <c r="D859" s="614"/>
      <c r="E859" s="614"/>
      <c r="F859" s="614"/>
      <c r="G859" s="614"/>
      <c r="H859" s="614"/>
      <c r="I859" s="614"/>
      <c r="J859" s="614"/>
      <c r="K859" s="614"/>
      <c r="L859" s="614"/>
      <c r="M859" s="614"/>
      <c r="N859" s="614"/>
      <c r="O859" s="614"/>
      <c r="P859" s="614"/>
      <c r="Q859" s="614"/>
      <c r="R859" s="614"/>
      <c r="S859" s="614"/>
      <c r="T859" s="614"/>
      <c r="U859" s="614"/>
      <c r="V859" s="614"/>
      <c r="W859" s="614"/>
      <c r="X859" s="614"/>
      <c r="Y859" s="614"/>
      <c r="Z859" s="614"/>
      <c r="AA859" s="614"/>
      <c r="AB859" s="614"/>
      <c r="AC859" s="614"/>
      <c r="AD859" s="614"/>
      <c r="AE859" s="614"/>
      <c r="AF859" s="614"/>
      <c r="AG859" s="614"/>
      <c r="AH859" s="614"/>
    </row>
    <row r="860">
      <c r="A860" s="614"/>
      <c r="B860" s="614"/>
      <c r="C860" s="614"/>
      <c r="D860" s="614"/>
      <c r="E860" s="614"/>
      <c r="F860" s="614"/>
      <c r="G860" s="614"/>
      <c r="H860" s="614"/>
      <c r="I860" s="614"/>
      <c r="J860" s="614"/>
      <c r="K860" s="614"/>
      <c r="L860" s="614"/>
      <c r="M860" s="614"/>
      <c r="N860" s="614"/>
      <c r="O860" s="614"/>
      <c r="P860" s="614"/>
      <c r="Q860" s="614"/>
      <c r="R860" s="614"/>
      <c r="S860" s="614"/>
      <c r="T860" s="614"/>
      <c r="U860" s="614"/>
      <c r="V860" s="614"/>
      <c r="W860" s="614"/>
      <c r="X860" s="614"/>
      <c r="Y860" s="614"/>
      <c r="Z860" s="614"/>
      <c r="AA860" s="614"/>
      <c r="AB860" s="614"/>
      <c r="AC860" s="614"/>
      <c r="AD860" s="614"/>
      <c r="AE860" s="614"/>
      <c r="AF860" s="614"/>
      <c r="AG860" s="614"/>
      <c r="AH860" s="614"/>
    </row>
    <row r="861">
      <c r="A861" s="614"/>
      <c r="B861" s="614"/>
      <c r="C861" s="614"/>
      <c r="D861" s="614"/>
      <c r="E861" s="614"/>
      <c r="F861" s="614"/>
      <c r="G861" s="614"/>
      <c r="H861" s="614"/>
      <c r="I861" s="614"/>
      <c r="J861" s="614"/>
      <c r="K861" s="614"/>
      <c r="L861" s="614"/>
      <c r="M861" s="614"/>
      <c r="N861" s="614"/>
      <c r="O861" s="614"/>
      <c r="P861" s="614"/>
      <c r="Q861" s="614"/>
      <c r="R861" s="614"/>
      <c r="S861" s="614"/>
      <c r="T861" s="614"/>
      <c r="U861" s="614"/>
      <c r="V861" s="614"/>
      <c r="W861" s="614"/>
      <c r="X861" s="614"/>
      <c r="Y861" s="614"/>
      <c r="Z861" s="614"/>
      <c r="AA861" s="614"/>
      <c r="AB861" s="614"/>
      <c r="AC861" s="614"/>
      <c r="AD861" s="614"/>
      <c r="AE861" s="614"/>
      <c r="AF861" s="614"/>
      <c r="AG861" s="614"/>
      <c r="AH861" s="614"/>
    </row>
    <row r="862">
      <c r="A862" s="614"/>
      <c r="B862" s="614"/>
      <c r="C862" s="614"/>
      <c r="D862" s="614"/>
      <c r="E862" s="614"/>
      <c r="F862" s="614"/>
      <c r="G862" s="614"/>
      <c r="H862" s="614"/>
      <c r="I862" s="614"/>
      <c r="J862" s="614"/>
      <c r="K862" s="614"/>
      <c r="L862" s="614"/>
      <c r="M862" s="614"/>
      <c r="N862" s="614"/>
      <c r="O862" s="614"/>
      <c r="P862" s="614"/>
      <c r="Q862" s="614"/>
      <c r="R862" s="614"/>
      <c r="S862" s="614"/>
      <c r="T862" s="614"/>
      <c r="U862" s="614"/>
      <c r="V862" s="614"/>
      <c r="W862" s="614"/>
      <c r="X862" s="614"/>
      <c r="Y862" s="614"/>
      <c r="Z862" s="614"/>
      <c r="AA862" s="614"/>
      <c r="AB862" s="614"/>
      <c r="AC862" s="614"/>
      <c r="AD862" s="614"/>
      <c r="AE862" s="614"/>
      <c r="AF862" s="614"/>
      <c r="AG862" s="614"/>
      <c r="AH862" s="614"/>
    </row>
    <row r="863">
      <c r="A863" s="614"/>
      <c r="B863" s="614"/>
      <c r="C863" s="614"/>
      <c r="D863" s="614"/>
      <c r="E863" s="614"/>
      <c r="F863" s="614"/>
      <c r="G863" s="614"/>
      <c r="H863" s="614"/>
      <c r="I863" s="614"/>
      <c r="J863" s="614"/>
      <c r="K863" s="614"/>
      <c r="L863" s="614"/>
      <c r="M863" s="614"/>
      <c r="N863" s="614"/>
      <c r="O863" s="614"/>
      <c r="P863" s="614"/>
      <c r="Q863" s="614"/>
      <c r="R863" s="614"/>
      <c r="S863" s="614"/>
      <c r="T863" s="614"/>
      <c r="U863" s="614"/>
      <c r="V863" s="614"/>
      <c r="W863" s="614"/>
      <c r="X863" s="614"/>
      <c r="Y863" s="614"/>
      <c r="Z863" s="614"/>
      <c r="AA863" s="614"/>
      <c r="AB863" s="614"/>
      <c r="AC863" s="614"/>
      <c r="AD863" s="614"/>
      <c r="AE863" s="614"/>
      <c r="AF863" s="614"/>
      <c r="AG863" s="614"/>
      <c r="AH863" s="614"/>
    </row>
    <row r="864">
      <c r="A864" s="614"/>
      <c r="B864" s="614"/>
      <c r="C864" s="614"/>
      <c r="D864" s="614"/>
      <c r="E864" s="614"/>
      <c r="F864" s="614"/>
      <c r="G864" s="614"/>
      <c r="H864" s="614"/>
      <c r="I864" s="614"/>
      <c r="J864" s="614"/>
      <c r="K864" s="614"/>
      <c r="L864" s="614"/>
      <c r="M864" s="614"/>
      <c r="N864" s="614"/>
      <c r="O864" s="614"/>
      <c r="P864" s="614"/>
      <c r="Q864" s="614"/>
      <c r="R864" s="614"/>
      <c r="S864" s="614"/>
      <c r="T864" s="614"/>
      <c r="U864" s="614"/>
      <c r="V864" s="614"/>
      <c r="W864" s="614"/>
      <c r="X864" s="614"/>
      <c r="Y864" s="614"/>
      <c r="Z864" s="614"/>
      <c r="AA864" s="614"/>
      <c r="AB864" s="614"/>
      <c r="AC864" s="614"/>
      <c r="AD864" s="614"/>
      <c r="AE864" s="614"/>
      <c r="AF864" s="614"/>
      <c r="AG864" s="614"/>
      <c r="AH864" s="614"/>
    </row>
    <row r="865">
      <c r="A865" s="614"/>
      <c r="B865" s="614"/>
      <c r="C865" s="614"/>
      <c r="D865" s="614"/>
      <c r="E865" s="614"/>
      <c r="F865" s="614"/>
      <c r="G865" s="614"/>
      <c r="H865" s="614"/>
      <c r="I865" s="614"/>
      <c r="J865" s="614"/>
      <c r="K865" s="614"/>
      <c r="L865" s="614"/>
      <c r="M865" s="614"/>
      <c r="N865" s="614"/>
      <c r="O865" s="614"/>
      <c r="P865" s="614"/>
      <c r="Q865" s="614"/>
      <c r="R865" s="614"/>
      <c r="S865" s="614"/>
      <c r="T865" s="614"/>
      <c r="U865" s="614"/>
      <c r="V865" s="614"/>
      <c r="W865" s="614"/>
      <c r="X865" s="614"/>
      <c r="Y865" s="614"/>
      <c r="Z865" s="614"/>
      <c r="AA865" s="614"/>
      <c r="AB865" s="614"/>
      <c r="AC865" s="614"/>
      <c r="AD865" s="614"/>
      <c r="AE865" s="614"/>
      <c r="AF865" s="614"/>
      <c r="AG865" s="614"/>
      <c r="AH865" s="614"/>
    </row>
    <row r="866">
      <c r="A866" s="614"/>
      <c r="B866" s="614"/>
      <c r="C866" s="614"/>
      <c r="D866" s="614"/>
      <c r="E866" s="614"/>
      <c r="F866" s="614"/>
      <c r="G866" s="614"/>
      <c r="H866" s="614"/>
      <c r="I866" s="614"/>
      <c r="J866" s="614"/>
      <c r="K866" s="614"/>
      <c r="L866" s="614"/>
      <c r="M866" s="614"/>
      <c r="N866" s="614"/>
      <c r="O866" s="614"/>
      <c r="P866" s="614"/>
      <c r="Q866" s="614"/>
      <c r="R866" s="614"/>
      <c r="S866" s="614"/>
      <c r="T866" s="614"/>
      <c r="U866" s="614"/>
      <c r="V866" s="614"/>
      <c r="W866" s="614"/>
      <c r="X866" s="614"/>
      <c r="Y866" s="614"/>
      <c r="Z866" s="614"/>
      <c r="AA866" s="614"/>
      <c r="AB866" s="614"/>
      <c r="AC866" s="614"/>
      <c r="AD866" s="614"/>
      <c r="AE866" s="614"/>
      <c r="AF866" s="614"/>
      <c r="AG866" s="614"/>
      <c r="AH866" s="614"/>
    </row>
    <row r="867">
      <c r="A867" s="614"/>
      <c r="B867" s="614"/>
      <c r="C867" s="614"/>
      <c r="D867" s="614"/>
      <c r="E867" s="614"/>
      <c r="F867" s="614"/>
      <c r="G867" s="614"/>
      <c r="H867" s="614"/>
      <c r="I867" s="614"/>
      <c r="J867" s="614"/>
      <c r="K867" s="614"/>
      <c r="L867" s="614"/>
      <c r="M867" s="614"/>
      <c r="N867" s="614"/>
      <c r="O867" s="614"/>
      <c r="P867" s="614"/>
      <c r="Q867" s="614"/>
      <c r="R867" s="614"/>
      <c r="S867" s="614"/>
      <c r="T867" s="614"/>
      <c r="U867" s="614"/>
      <c r="V867" s="614"/>
      <c r="W867" s="614"/>
      <c r="X867" s="614"/>
      <c r="Y867" s="614"/>
      <c r="Z867" s="614"/>
      <c r="AA867" s="614"/>
      <c r="AB867" s="614"/>
      <c r="AC867" s="614"/>
      <c r="AD867" s="614"/>
      <c r="AE867" s="614"/>
      <c r="AF867" s="614"/>
      <c r="AG867" s="614"/>
      <c r="AH867" s="614"/>
    </row>
    <row r="868">
      <c r="A868" s="614"/>
      <c r="B868" s="614"/>
      <c r="C868" s="614"/>
      <c r="D868" s="614"/>
      <c r="E868" s="614"/>
      <c r="F868" s="614"/>
      <c r="G868" s="614"/>
      <c r="H868" s="614"/>
      <c r="I868" s="614"/>
      <c r="J868" s="614"/>
      <c r="K868" s="614"/>
      <c r="L868" s="614"/>
      <c r="M868" s="614"/>
      <c r="N868" s="614"/>
      <c r="O868" s="614"/>
      <c r="P868" s="614"/>
      <c r="Q868" s="614"/>
      <c r="R868" s="614"/>
      <c r="S868" s="614"/>
      <c r="T868" s="614"/>
      <c r="U868" s="614"/>
      <c r="V868" s="614"/>
      <c r="W868" s="614"/>
      <c r="X868" s="614"/>
      <c r="Y868" s="614"/>
      <c r="Z868" s="614"/>
      <c r="AA868" s="614"/>
      <c r="AB868" s="614"/>
      <c r="AC868" s="614"/>
      <c r="AD868" s="614"/>
      <c r="AE868" s="614"/>
      <c r="AF868" s="614"/>
      <c r="AG868" s="614"/>
      <c r="AH868" s="614"/>
    </row>
    <row r="869">
      <c r="A869" s="614"/>
      <c r="B869" s="614"/>
      <c r="C869" s="614"/>
      <c r="D869" s="614"/>
      <c r="E869" s="614"/>
      <c r="F869" s="614"/>
      <c r="G869" s="614"/>
      <c r="H869" s="614"/>
      <c r="I869" s="614"/>
      <c r="J869" s="614"/>
      <c r="K869" s="614"/>
      <c r="L869" s="614"/>
      <c r="M869" s="614"/>
      <c r="N869" s="614"/>
      <c r="O869" s="614"/>
      <c r="P869" s="614"/>
      <c r="Q869" s="614"/>
      <c r="R869" s="614"/>
      <c r="S869" s="614"/>
      <c r="T869" s="614"/>
      <c r="U869" s="614"/>
      <c r="V869" s="614"/>
      <c r="W869" s="614"/>
      <c r="X869" s="614"/>
      <c r="Y869" s="614"/>
      <c r="Z869" s="614"/>
      <c r="AA869" s="614"/>
      <c r="AB869" s="614"/>
      <c r="AC869" s="614"/>
      <c r="AD869" s="614"/>
      <c r="AE869" s="614"/>
      <c r="AF869" s="614"/>
      <c r="AG869" s="614"/>
      <c r="AH869" s="614"/>
    </row>
    <row r="870">
      <c r="A870" s="614"/>
      <c r="B870" s="614"/>
      <c r="C870" s="614"/>
      <c r="D870" s="614"/>
      <c r="E870" s="614"/>
      <c r="F870" s="614"/>
      <c r="G870" s="614"/>
      <c r="H870" s="614"/>
      <c r="I870" s="614"/>
      <c r="J870" s="614"/>
      <c r="K870" s="614"/>
      <c r="L870" s="614"/>
      <c r="M870" s="614"/>
      <c r="N870" s="614"/>
      <c r="O870" s="614"/>
      <c r="P870" s="614"/>
      <c r="Q870" s="614"/>
      <c r="R870" s="614"/>
      <c r="S870" s="614"/>
      <c r="T870" s="614"/>
      <c r="U870" s="614"/>
      <c r="V870" s="614"/>
      <c r="W870" s="614"/>
      <c r="X870" s="614"/>
      <c r="Y870" s="614"/>
      <c r="Z870" s="614"/>
      <c r="AA870" s="614"/>
      <c r="AB870" s="614"/>
      <c r="AC870" s="614"/>
      <c r="AD870" s="614"/>
      <c r="AE870" s="614"/>
      <c r="AF870" s="614"/>
      <c r="AG870" s="614"/>
      <c r="AH870" s="614"/>
    </row>
    <row r="871">
      <c r="A871" s="614"/>
      <c r="B871" s="614"/>
      <c r="C871" s="614"/>
      <c r="D871" s="614"/>
      <c r="E871" s="614"/>
      <c r="F871" s="614"/>
      <c r="G871" s="614"/>
      <c r="H871" s="614"/>
      <c r="I871" s="614"/>
      <c r="J871" s="614"/>
      <c r="K871" s="614"/>
      <c r="L871" s="614"/>
      <c r="M871" s="614"/>
      <c r="N871" s="614"/>
      <c r="O871" s="614"/>
      <c r="P871" s="614"/>
      <c r="Q871" s="614"/>
      <c r="R871" s="614"/>
      <c r="S871" s="614"/>
      <c r="T871" s="614"/>
      <c r="U871" s="614"/>
      <c r="V871" s="614"/>
      <c r="W871" s="614"/>
      <c r="X871" s="614"/>
      <c r="Y871" s="614"/>
      <c r="Z871" s="614"/>
      <c r="AA871" s="614"/>
      <c r="AB871" s="614"/>
      <c r="AC871" s="614"/>
      <c r="AD871" s="614"/>
      <c r="AE871" s="614"/>
      <c r="AF871" s="614"/>
      <c r="AG871" s="614"/>
      <c r="AH871" s="614"/>
    </row>
    <row r="872">
      <c r="A872" s="614"/>
      <c r="B872" s="614"/>
      <c r="C872" s="614"/>
      <c r="D872" s="614"/>
      <c r="E872" s="614"/>
      <c r="F872" s="614"/>
      <c r="G872" s="614"/>
      <c r="H872" s="614"/>
      <c r="I872" s="614"/>
      <c r="J872" s="614"/>
      <c r="K872" s="614"/>
      <c r="L872" s="614"/>
      <c r="M872" s="614"/>
      <c r="N872" s="614"/>
      <c r="O872" s="614"/>
      <c r="P872" s="614"/>
      <c r="Q872" s="614"/>
      <c r="R872" s="614"/>
      <c r="S872" s="614"/>
      <c r="T872" s="614"/>
      <c r="U872" s="614"/>
      <c r="V872" s="614"/>
      <c r="W872" s="614"/>
      <c r="X872" s="614"/>
      <c r="Y872" s="614"/>
      <c r="Z872" s="614"/>
      <c r="AA872" s="614"/>
      <c r="AB872" s="614"/>
      <c r="AC872" s="614"/>
      <c r="AD872" s="614"/>
      <c r="AE872" s="614"/>
      <c r="AF872" s="614"/>
      <c r="AG872" s="614"/>
      <c r="AH872" s="614"/>
    </row>
    <row r="873">
      <c r="A873" s="614"/>
      <c r="B873" s="614"/>
      <c r="C873" s="614"/>
      <c r="D873" s="614"/>
      <c r="E873" s="614"/>
      <c r="F873" s="614"/>
      <c r="G873" s="614"/>
      <c r="H873" s="614"/>
      <c r="I873" s="614"/>
      <c r="J873" s="614"/>
      <c r="K873" s="614"/>
      <c r="L873" s="614"/>
      <c r="M873" s="614"/>
      <c r="N873" s="614"/>
      <c r="O873" s="614"/>
      <c r="P873" s="614"/>
      <c r="Q873" s="614"/>
      <c r="R873" s="614"/>
      <c r="S873" s="614"/>
      <c r="T873" s="614"/>
      <c r="U873" s="614"/>
      <c r="V873" s="614"/>
      <c r="W873" s="614"/>
      <c r="X873" s="614"/>
      <c r="Y873" s="614"/>
      <c r="Z873" s="614"/>
      <c r="AA873" s="614"/>
      <c r="AB873" s="614"/>
      <c r="AC873" s="614"/>
      <c r="AD873" s="614"/>
      <c r="AE873" s="614"/>
      <c r="AF873" s="614"/>
      <c r="AG873" s="614"/>
      <c r="AH873" s="614"/>
    </row>
    <row r="874">
      <c r="A874" s="614"/>
      <c r="B874" s="614"/>
      <c r="C874" s="614"/>
      <c r="D874" s="614"/>
      <c r="E874" s="614"/>
      <c r="F874" s="614"/>
      <c r="G874" s="614"/>
      <c r="H874" s="614"/>
      <c r="I874" s="614"/>
      <c r="J874" s="614"/>
      <c r="K874" s="614"/>
      <c r="L874" s="614"/>
      <c r="M874" s="614"/>
      <c r="N874" s="614"/>
      <c r="O874" s="614"/>
      <c r="P874" s="614"/>
      <c r="Q874" s="614"/>
      <c r="R874" s="614"/>
      <c r="S874" s="614"/>
      <c r="T874" s="614"/>
      <c r="U874" s="614"/>
      <c r="V874" s="614"/>
      <c r="W874" s="614"/>
      <c r="X874" s="614"/>
      <c r="Y874" s="614"/>
      <c r="Z874" s="614"/>
      <c r="AA874" s="614"/>
      <c r="AB874" s="614"/>
      <c r="AC874" s="614"/>
      <c r="AD874" s="614"/>
      <c r="AE874" s="614"/>
      <c r="AF874" s="614"/>
      <c r="AG874" s="614"/>
      <c r="AH874" s="614"/>
    </row>
    <row r="875">
      <c r="A875" s="614"/>
      <c r="B875" s="614"/>
      <c r="C875" s="614"/>
      <c r="D875" s="614"/>
      <c r="E875" s="614"/>
      <c r="F875" s="614"/>
      <c r="G875" s="614"/>
      <c r="H875" s="614"/>
      <c r="I875" s="614"/>
      <c r="J875" s="614"/>
      <c r="K875" s="614"/>
      <c r="L875" s="614"/>
      <c r="M875" s="614"/>
      <c r="N875" s="614"/>
      <c r="O875" s="614"/>
      <c r="P875" s="614"/>
      <c r="Q875" s="614"/>
      <c r="R875" s="614"/>
      <c r="S875" s="614"/>
      <c r="T875" s="614"/>
      <c r="U875" s="614"/>
      <c r="V875" s="614"/>
      <c r="W875" s="614"/>
      <c r="X875" s="614"/>
      <c r="Y875" s="614"/>
      <c r="Z875" s="614"/>
      <c r="AA875" s="614"/>
      <c r="AB875" s="614"/>
      <c r="AC875" s="614"/>
      <c r="AD875" s="614"/>
      <c r="AE875" s="614"/>
      <c r="AF875" s="614"/>
      <c r="AG875" s="614"/>
      <c r="AH875" s="614"/>
    </row>
    <row r="876">
      <c r="A876" s="614"/>
      <c r="B876" s="614"/>
      <c r="C876" s="614"/>
      <c r="D876" s="614"/>
      <c r="E876" s="614"/>
      <c r="F876" s="614"/>
      <c r="G876" s="614"/>
      <c r="H876" s="614"/>
      <c r="I876" s="614"/>
      <c r="J876" s="614"/>
      <c r="K876" s="614"/>
      <c r="L876" s="614"/>
      <c r="M876" s="614"/>
      <c r="N876" s="614"/>
      <c r="O876" s="614"/>
      <c r="P876" s="614"/>
      <c r="Q876" s="614"/>
      <c r="R876" s="614"/>
      <c r="S876" s="614"/>
      <c r="T876" s="614"/>
      <c r="U876" s="614"/>
      <c r="V876" s="614"/>
      <c r="W876" s="614"/>
      <c r="X876" s="614"/>
      <c r="Y876" s="614"/>
      <c r="Z876" s="614"/>
      <c r="AA876" s="614"/>
      <c r="AB876" s="614"/>
      <c r="AC876" s="614"/>
      <c r="AD876" s="614"/>
      <c r="AE876" s="614"/>
      <c r="AF876" s="614"/>
      <c r="AG876" s="614"/>
      <c r="AH876" s="614"/>
    </row>
    <row r="877">
      <c r="A877" s="614"/>
      <c r="B877" s="614"/>
      <c r="C877" s="614"/>
      <c r="D877" s="614"/>
      <c r="E877" s="614"/>
      <c r="F877" s="614"/>
      <c r="G877" s="614"/>
      <c r="H877" s="614"/>
      <c r="I877" s="614"/>
      <c r="J877" s="614"/>
      <c r="K877" s="614"/>
      <c r="L877" s="614"/>
      <c r="M877" s="614"/>
      <c r="N877" s="614"/>
      <c r="O877" s="614"/>
      <c r="P877" s="614"/>
      <c r="Q877" s="614"/>
      <c r="R877" s="614"/>
      <c r="S877" s="614"/>
      <c r="T877" s="614"/>
      <c r="U877" s="614"/>
      <c r="V877" s="614"/>
      <c r="W877" s="614"/>
      <c r="X877" s="614"/>
      <c r="Y877" s="614"/>
      <c r="Z877" s="614"/>
      <c r="AA877" s="614"/>
      <c r="AB877" s="614"/>
      <c r="AC877" s="614"/>
      <c r="AD877" s="614"/>
      <c r="AE877" s="614"/>
      <c r="AF877" s="614"/>
      <c r="AG877" s="614"/>
      <c r="AH877" s="614"/>
    </row>
    <row r="878">
      <c r="A878" s="614"/>
      <c r="B878" s="614"/>
      <c r="C878" s="614"/>
      <c r="D878" s="614"/>
      <c r="E878" s="614"/>
      <c r="F878" s="614"/>
      <c r="G878" s="614"/>
      <c r="H878" s="614"/>
      <c r="I878" s="614"/>
      <c r="J878" s="614"/>
      <c r="K878" s="614"/>
      <c r="L878" s="614"/>
      <c r="M878" s="614"/>
      <c r="N878" s="614"/>
      <c r="O878" s="614"/>
      <c r="P878" s="614"/>
      <c r="Q878" s="614"/>
      <c r="R878" s="614"/>
      <c r="S878" s="614"/>
      <c r="T878" s="614"/>
      <c r="U878" s="614"/>
      <c r="V878" s="614"/>
      <c r="W878" s="614"/>
      <c r="X878" s="614"/>
      <c r="Y878" s="614"/>
      <c r="Z878" s="614"/>
      <c r="AA878" s="614"/>
      <c r="AB878" s="614"/>
      <c r="AC878" s="614"/>
      <c r="AD878" s="614"/>
      <c r="AE878" s="614"/>
      <c r="AF878" s="614"/>
      <c r="AG878" s="614"/>
      <c r="AH878" s="614"/>
    </row>
    <row r="879">
      <c r="A879" s="614"/>
      <c r="B879" s="614"/>
      <c r="C879" s="614"/>
      <c r="D879" s="614"/>
      <c r="E879" s="614"/>
      <c r="F879" s="614"/>
      <c r="G879" s="614"/>
      <c r="H879" s="614"/>
      <c r="I879" s="614"/>
      <c r="J879" s="614"/>
      <c r="K879" s="614"/>
      <c r="L879" s="614"/>
      <c r="M879" s="614"/>
      <c r="N879" s="614"/>
      <c r="O879" s="614"/>
      <c r="P879" s="614"/>
      <c r="Q879" s="614"/>
      <c r="R879" s="614"/>
      <c r="S879" s="614"/>
      <c r="T879" s="614"/>
      <c r="U879" s="614"/>
      <c r="V879" s="614"/>
      <c r="W879" s="614"/>
      <c r="X879" s="614"/>
      <c r="Y879" s="614"/>
      <c r="Z879" s="614"/>
      <c r="AA879" s="614"/>
      <c r="AB879" s="614"/>
      <c r="AC879" s="614"/>
      <c r="AD879" s="614"/>
      <c r="AE879" s="614"/>
      <c r="AF879" s="614"/>
      <c r="AG879" s="614"/>
      <c r="AH879" s="614"/>
    </row>
    <row r="880">
      <c r="A880" s="614"/>
      <c r="B880" s="614"/>
      <c r="C880" s="614"/>
      <c r="D880" s="614"/>
      <c r="E880" s="614"/>
      <c r="F880" s="614"/>
      <c r="G880" s="614"/>
      <c r="H880" s="614"/>
      <c r="I880" s="614"/>
      <c r="J880" s="614"/>
      <c r="K880" s="614"/>
      <c r="L880" s="614"/>
      <c r="M880" s="614"/>
      <c r="N880" s="614"/>
      <c r="O880" s="614"/>
      <c r="P880" s="614"/>
      <c r="Q880" s="614"/>
      <c r="R880" s="614"/>
      <c r="S880" s="614"/>
      <c r="T880" s="614"/>
      <c r="U880" s="614"/>
      <c r="V880" s="614"/>
      <c r="W880" s="614"/>
      <c r="X880" s="614"/>
      <c r="Y880" s="614"/>
      <c r="Z880" s="614"/>
      <c r="AA880" s="614"/>
      <c r="AB880" s="614"/>
      <c r="AC880" s="614"/>
      <c r="AD880" s="614"/>
      <c r="AE880" s="614"/>
      <c r="AF880" s="614"/>
      <c r="AG880" s="614"/>
      <c r="AH880" s="614"/>
    </row>
    <row r="881">
      <c r="A881" s="614"/>
      <c r="B881" s="614"/>
      <c r="C881" s="614"/>
      <c r="D881" s="614"/>
      <c r="E881" s="614"/>
      <c r="F881" s="614"/>
      <c r="G881" s="614"/>
      <c r="H881" s="614"/>
      <c r="I881" s="614"/>
      <c r="J881" s="614"/>
      <c r="K881" s="614"/>
      <c r="L881" s="614"/>
      <c r="M881" s="614"/>
      <c r="N881" s="614"/>
      <c r="O881" s="614"/>
      <c r="P881" s="614"/>
      <c r="Q881" s="614"/>
      <c r="R881" s="614"/>
      <c r="S881" s="614"/>
      <c r="T881" s="614"/>
      <c r="U881" s="614"/>
      <c r="V881" s="614"/>
      <c r="W881" s="614"/>
      <c r="X881" s="614"/>
      <c r="Y881" s="614"/>
      <c r="Z881" s="614"/>
      <c r="AA881" s="614"/>
      <c r="AB881" s="614"/>
      <c r="AC881" s="614"/>
      <c r="AD881" s="614"/>
      <c r="AE881" s="614"/>
      <c r="AF881" s="614"/>
      <c r="AG881" s="614"/>
      <c r="AH881" s="614"/>
    </row>
    <row r="882">
      <c r="A882" s="614"/>
      <c r="B882" s="614"/>
      <c r="C882" s="614"/>
      <c r="D882" s="614"/>
      <c r="E882" s="614"/>
      <c r="F882" s="614"/>
      <c r="G882" s="614"/>
      <c r="H882" s="614"/>
      <c r="I882" s="614"/>
      <c r="J882" s="614"/>
      <c r="K882" s="614"/>
      <c r="L882" s="614"/>
      <c r="M882" s="614"/>
      <c r="N882" s="614"/>
      <c r="O882" s="614"/>
      <c r="P882" s="614"/>
      <c r="Q882" s="614"/>
      <c r="R882" s="614"/>
      <c r="S882" s="614"/>
      <c r="T882" s="614"/>
      <c r="U882" s="614"/>
      <c r="V882" s="614"/>
      <c r="W882" s="614"/>
      <c r="X882" s="614"/>
      <c r="Y882" s="614"/>
      <c r="Z882" s="614"/>
      <c r="AA882" s="614"/>
      <c r="AB882" s="614"/>
      <c r="AC882" s="614"/>
      <c r="AD882" s="614"/>
      <c r="AE882" s="614"/>
      <c r="AF882" s="614"/>
      <c r="AG882" s="614"/>
      <c r="AH882" s="614"/>
    </row>
    <row r="883">
      <c r="A883" s="614"/>
      <c r="B883" s="614"/>
      <c r="C883" s="614"/>
      <c r="D883" s="614"/>
      <c r="E883" s="614"/>
      <c r="F883" s="614"/>
      <c r="G883" s="614"/>
      <c r="H883" s="614"/>
      <c r="I883" s="614"/>
      <c r="J883" s="614"/>
      <c r="K883" s="614"/>
      <c r="L883" s="614"/>
      <c r="M883" s="614"/>
      <c r="N883" s="614"/>
      <c r="O883" s="614"/>
      <c r="P883" s="614"/>
      <c r="Q883" s="614"/>
      <c r="R883" s="614"/>
      <c r="S883" s="614"/>
      <c r="T883" s="614"/>
      <c r="U883" s="614"/>
      <c r="V883" s="614"/>
      <c r="W883" s="614"/>
      <c r="X883" s="614"/>
      <c r="Y883" s="614"/>
      <c r="Z883" s="614"/>
      <c r="AA883" s="614"/>
      <c r="AB883" s="614"/>
      <c r="AC883" s="614"/>
      <c r="AD883" s="614"/>
      <c r="AE883" s="614"/>
      <c r="AF883" s="614"/>
      <c r="AG883" s="614"/>
      <c r="AH883" s="614"/>
    </row>
    <row r="884">
      <c r="A884" s="614"/>
      <c r="B884" s="614"/>
      <c r="C884" s="614"/>
      <c r="D884" s="614"/>
      <c r="E884" s="614"/>
      <c r="F884" s="614"/>
      <c r="G884" s="614"/>
      <c r="H884" s="614"/>
      <c r="I884" s="614"/>
      <c r="J884" s="614"/>
      <c r="K884" s="614"/>
      <c r="L884" s="614"/>
      <c r="M884" s="614"/>
      <c r="N884" s="614"/>
      <c r="O884" s="614"/>
      <c r="P884" s="614"/>
      <c r="Q884" s="614"/>
      <c r="R884" s="614"/>
      <c r="S884" s="614"/>
      <c r="T884" s="614"/>
      <c r="U884" s="614"/>
      <c r="V884" s="614"/>
      <c r="W884" s="614"/>
      <c r="X884" s="614"/>
      <c r="Y884" s="614"/>
      <c r="Z884" s="614"/>
      <c r="AA884" s="614"/>
      <c r="AB884" s="614"/>
      <c r="AC884" s="614"/>
      <c r="AD884" s="614"/>
      <c r="AE884" s="614"/>
      <c r="AF884" s="614"/>
      <c r="AG884" s="614"/>
      <c r="AH884" s="614"/>
    </row>
    <row r="885">
      <c r="A885" s="614"/>
      <c r="B885" s="614"/>
      <c r="C885" s="614"/>
      <c r="D885" s="614"/>
      <c r="E885" s="614"/>
      <c r="F885" s="614"/>
      <c r="G885" s="614"/>
      <c r="H885" s="614"/>
      <c r="I885" s="614"/>
      <c r="J885" s="614"/>
      <c r="K885" s="614"/>
      <c r="L885" s="614"/>
      <c r="M885" s="614"/>
      <c r="N885" s="614"/>
      <c r="O885" s="614"/>
      <c r="P885" s="614"/>
      <c r="Q885" s="614"/>
      <c r="R885" s="614"/>
      <c r="S885" s="614"/>
      <c r="T885" s="614"/>
      <c r="U885" s="614"/>
      <c r="V885" s="614"/>
      <c r="W885" s="614"/>
      <c r="X885" s="614"/>
      <c r="Y885" s="614"/>
      <c r="Z885" s="614"/>
      <c r="AA885" s="614"/>
      <c r="AB885" s="614"/>
      <c r="AC885" s="614"/>
      <c r="AD885" s="614"/>
      <c r="AE885" s="614"/>
      <c r="AF885" s="614"/>
      <c r="AG885" s="614"/>
      <c r="AH885" s="614"/>
    </row>
    <row r="886">
      <c r="A886" s="614"/>
      <c r="B886" s="614"/>
      <c r="C886" s="614"/>
      <c r="D886" s="614"/>
      <c r="E886" s="614"/>
      <c r="F886" s="614"/>
      <c r="G886" s="614"/>
      <c r="H886" s="614"/>
      <c r="I886" s="614"/>
      <c r="J886" s="614"/>
      <c r="K886" s="614"/>
      <c r="L886" s="614"/>
      <c r="M886" s="614"/>
      <c r="N886" s="614"/>
      <c r="O886" s="614"/>
      <c r="P886" s="614"/>
      <c r="Q886" s="614"/>
      <c r="R886" s="614"/>
      <c r="S886" s="614"/>
      <c r="T886" s="614"/>
      <c r="U886" s="614"/>
      <c r="V886" s="614"/>
      <c r="W886" s="614"/>
      <c r="X886" s="614"/>
      <c r="Y886" s="614"/>
      <c r="Z886" s="614"/>
      <c r="AA886" s="614"/>
      <c r="AB886" s="614"/>
      <c r="AC886" s="614"/>
      <c r="AD886" s="614"/>
      <c r="AE886" s="614"/>
      <c r="AF886" s="614"/>
      <c r="AG886" s="614"/>
      <c r="AH886" s="614"/>
    </row>
    <row r="887">
      <c r="A887" s="614"/>
      <c r="B887" s="614"/>
      <c r="C887" s="614"/>
      <c r="D887" s="614"/>
      <c r="E887" s="614"/>
      <c r="F887" s="614"/>
      <c r="G887" s="614"/>
      <c r="H887" s="614"/>
      <c r="I887" s="614"/>
      <c r="J887" s="614"/>
      <c r="K887" s="614"/>
      <c r="L887" s="614"/>
      <c r="M887" s="614"/>
      <c r="N887" s="614"/>
      <c r="O887" s="614"/>
      <c r="P887" s="614"/>
      <c r="Q887" s="614"/>
      <c r="R887" s="614"/>
      <c r="S887" s="614"/>
      <c r="T887" s="614"/>
      <c r="U887" s="614"/>
      <c r="V887" s="614"/>
      <c r="W887" s="614"/>
      <c r="X887" s="614"/>
      <c r="Y887" s="614"/>
      <c r="Z887" s="614"/>
      <c r="AA887" s="614"/>
      <c r="AB887" s="614"/>
      <c r="AC887" s="614"/>
      <c r="AD887" s="614"/>
      <c r="AE887" s="614"/>
      <c r="AF887" s="614"/>
      <c r="AG887" s="614"/>
      <c r="AH887" s="614"/>
    </row>
    <row r="888">
      <c r="A888" s="614"/>
      <c r="B888" s="614"/>
      <c r="C888" s="614"/>
      <c r="D888" s="614"/>
      <c r="E888" s="614"/>
      <c r="F888" s="614"/>
      <c r="G888" s="614"/>
      <c r="H888" s="614"/>
      <c r="I888" s="614"/>
      <c r="J888" s="614"/>
      <c r="K888" s="614"/>
      <c r="L888" s="614"/>
      <c r="M888" s="614"/>
      <c r="N888" s="614"/>
      <c r="O888" s="614"/>
      <c r="P888" s="614"/>
      <c r="Q888" s="614"/>
      <c r="R888" s="614"/>
      <c r="S888" s="614"/>
      <c r="T888" s="614"/>
      <c r="U888" s="614"/>
      <c r="V888" s="614"/>
      <c r="W888" s="614"/>
      <c r="X888" s="614"/>
      <c r="Y888" s="614"/>
      <c r="Z888" s="614"/>
      <c r="AA888" s="614"/>
      <c r="AB888" s="614"/>
      <c r="AC888" s="614"/>
      <c r="AD888" s="614"/>
      <c r="AE888" s="614"/>
      <c r="AF888" s="614"/>
      <c r="AG888" s="614"/>
      <c r="AH888" s="614"/>
    </row>
    <row r="889">
      <c r="A889" s="614"/>
      <c r="B889" s="614"/>
      <c r="C889" s="614"/>
      <c r="D889" s="614"/>
      <c r="E889" s="614"/>
      <c r="F889" s="614"/>
      <c r="G889" s="614"/>
      <c r="H889" s="614"/>
      <c r="I889" s="614"/>
      <c r="J889" s="614"/>
      <c r="K889" s="614"/>
      <c r="L889" s="614"/>
      <c r="M889" s="614"/>
      <c r="N889" s="614"/>
      <c r="O889" s="614"/>
      <c r="P889" s="614"/>
      <c r="Q889" s="614"/>
      <c r="R889" s="614"/>
      <c r="S889" s="614"/>
      <c r="T889" s="614"/>
      <c r="U889" s="614"/>
      <c r="V889" s="614"/>
      <c r="W889" s="614"/>
      <c r="X889" s="614"/>
      <c r="Y889" s="614"/>
      <c r="Z889" s="614"/>
      <c r="AA889" s="614"/>
      <c r="AB889" s="614"/>
      <c r="AC889" s="614"/>
      <c r="AD889" s="614"/>
      <c r="AE889" s="614"/>
      <c r="AF889" s="614"/>
      <c r="AG889" s="614"/>
      <c r="AH889" s="614"/>
    </row>
    <row r="890">
      <c r="A890" s="614"/>
      <c r="B890" s="614"/>
      <c r="C890" s="614"/>
      <c r="D890" s="614"/>
      <c r="E890" s="614"/>
      <c r="F890" s="614"/>
      <c r="G890" s="614"/>
      <c r="H890" s="614"/>
      <c r="I890" s="614"/>
      <c r="J890" s="614"/>
      <c r="K890" s="614"/>
      <c r="L890" s="614"/>
      <c r="M890" s="614"/>
      <c r="N890" s="614"/>
      <c r="O890" s="614"/>
      <c r="P890" s="614"/>
      <c r="Q890" s="614"/>
      <c r="R890" s="614"/>
      <c r="S890" s="614"/>
      <c r="T890" s="614"/>
      <c r="U890" s="614"/>
      <c r="V890" s="614"/>
      <c r="W890" s="614"/>
      <c r="X890" s="614"/>
      <c r="Y890" s="614"/>
      <c r="Z890" s="614"/>
      <c r="AA890" s="614"/>
      <c r="AB890" s="614"/>
      <c r="AC890" s="614"/>
      <c r="AD890" s="614"/>
      <c r="AE890" s="614"/>
      <c r="AF890" s="614"/>
      <c r="AG890" s="614"/>
      <c r="AH890" s="614"/>
    </row>
    <row r="891">
      <c r="A891" s="614"/>
      <c r="B891" s="614"/>
      <c r="C891" s="614"/>
      <c r="D891" s="614"/>
      <c r="E891" s="614"/>
      <c r="F891" s="614"/>
      <c r="G891" s="614"/>
      <c r="H891" s="614"/>
      <c r="I891" s="614"/>
      <c r="J891" s="614"/>
      <c r="K891" s="614"/>
      <c r="L891" s="614"/>
      <c r="M891" s="614"/>
      <c r="N891" s="614"/>
      <c r="O891" s="614"/>
      <c r="P891" s="614"/>
      <c r="Q891" s="614"/>
      <c r="R891" s="614"/>
      <c r="S891" s="614"/>
      <c r="T891" s="614"/>
      <c r="U891" s="614"/>
      <c r="V891" s="614"/>
      <c r="W891" s="614"/>
      <c r="X891" s="614"/>
      <c r="Y891" s="614"/>
      <c r="Z891" s="614"/>
      <c r="AA891" s="614"/>
      <c r="AB891" s="614"/>
      <c r="AC891" s="614"/>
      <c r="AD891" s="614"/>
      <c r="AE891" s="614"/>
      <c r="AF891" s="614"/>
      <c r="AG891" s="614"/>
      <c r="AH891" s="614"/>
    </row>
    <row r="892">
      <c r="A892" s="614"/>
      <c r="B892" s="614"/>
      <c r="C892" s="614"/>
      <c r="D892" s="614"/>
      <c r="E892" s="614"/>
      <c r="F892" s="614"/>
      <c r="G892" s="614"/>
      <c r="H892" s="614"/>
      <c r="I892" s="614"/>
      <c r="J892" s="614"/>
      <c r="K892" s="614"/>
      <c r="L892" s="614"/>
      <c r="M892" s="614"/>
      <c r="N892" s="614"/>
      <c r="O892" s="614"/>
      <c r="P892" s="614"/>
      <c r="Q892" s="614"/>
      <c r="R892" s="614"/>
      <c r="S892" s="614"/>
      <c r="T892" s="614"/>
      <c r="U892" s="614"/>
      <c r="V892" s="614"/>
      <c r="W892" s="614"/>
      <c r="X892" s="614"/>
      <c r="Y892" s="614"/>
      <c r="Z892" s="614"/>
      <c r="AA892" s="614"/>
      <c r="AB892" s="614"/>
      <c r="AC892" s="614"/>
      <c r="AD892" s="614"/>
      <c r="AE892" s="614"/>
      <c r="AF892" s="614"/>
      <c r="AG892" s="614"/>
      <c r="AH892" s="614"/>
    </row>
    <row r="893">
      <c r="A893" s="614"/>
      <c r="B893" s="614"/>
      <c r="C893" s="614"/>
      <c r="D893" s="614"/>
      <c r="E893" s="614"/>
      <c r="F893" s="614"/>
      <c r="G893" s="614"/>
      <c r="H893" s="614"/>
      <c r="I893" s="614"/>
      <c r="J893" s="614"/>
      <c r="K893" s="614"/>
      <c r="L893" s="614"/>
      <c r="M893" s="614"/>
      <c r="N893" s="614"/>
      <c r="O893" s="614"/>
      <c r="P893" s="614"/>
      <c r="Q893" s="614"/>
      <c r="R893" s="614"/>
      <c r="S893" s="614"/>
      <c r="T893" s="614"/>
      <c r="U893" s="614"/>
      <c r="V893" s="614"/>
      <c r="W893" s="614"/>
      <c r="X893" s="614"/>
      <c r="Y893" s="614"/>
      <c r="Z893" s="614"/>
      <c r="AA893" s="614"/>
      <c r="AB893" s="614"/>
      <c r="AC893" s="614"/>
      <c r="AD893" s="614"/>
      <c r="AE893" s="614"/>
      <c r="AF893" s="614"/>
      <c r="AG893" s="614"/>
      <c r="AH893" s="614"/>
    </row>
    <row r="894">
      <c r="A894" s="614"/>
      <c r="B894" s="614"/>
      <c r="C894" s="614"/>
      <c r="D894" s="614"/>
      <c r="E894" s="614"/>
      <c r="F894" s="614"/>
      <c r="G894" s="614"/>
      <c r="H894" s="614"/>
      <c r="I894" s="614"/>
      <c r="J894" s="614"/>
      <c r="K894" s="614"/>
      <c r="L894" s="614"/>
      <c r="M894" s="614"/>
      <c r="N894" s="614"/>
      <c r="O894" s="614"/>
      <c r="P894" s="614"/>
      <c r="Q894" s="614"/>
      <c r="R894" s="614"/>
      <c r="S894" s="614"/>
      <c r="T894" s="614"/>
      <c r="U894" s="614"/>
      <c r="V894" s="614"/>
      <c r="W894" s="614"/>
      <c r="X894" s="614"/>
      <c r="Y894" s="614"/>
      <c r="Z894" s="614"/>
      <c r="AA894" s="614"/>
      <c r="AB894" s="614"/>
      <c r="AC894" s="614"/>
      <c r="AD894" s="614"/>
      <c r="AE894" s="614"/>
      <c r="AF894" s="614"/>
      <c r="AG894" s="614"/>
      <c r="AH894" s="614"/>
    </row>
    <row r="895">
      <c r="A895" s="614"/>
      <c r="B895" s="614"/>
      <c r="C895" s="614"/>
      <c r="D895" s="614"/>
      <c r="E895" s="614"/>
      <c r="F895" s="614"/>
      <c r="G895" s="614"/>
      <c r="H895" s="614"/>
      <c r="I895" s="614"/>
      <c r="J895" s="614"/>
      <c r="K895" s="614"/>
      <c r="L895" s="614"/>
      <c r="M895" s="614"/>
      <c r="N895" s="614"/>
      <c r="O895" s="614"/>
      <c r="P895" s="614"/>
      <c r="Q895" s="614"/>
      <c r="R895" s="614"/>
      <c r="S895" s="614"/>
      <c r="T895" s="614"/>
      <c r="U895" s="614"/>
      <c r="V895" s="614"/>
      <c r="W895" s="614"/>
      <c r="X895" s="614"/>
      <c r="Y895" s="614"/>
      <c r="Z895" s="614"/>
      <c r="AA895" s="614"/>
      <c r="AB895" s="614"/>
      <c r="AC895" s="614"/>
      <c r="AD895" s="614"/>
      <c r="AE895" s="614"/>
      <c r="AF895" s="614"/>
      <c r="AG895" s="614"/>
      <c r="AH895" s="614"/>
    </row>
    <row r="896">
      <c r="A896" s="614"/>
      <c r="B896" s="614"/>
      <c r="C896" s="614"/>
      <c r="D896" s="614"/>
      <c r="E896" s="614"/>
      <c r="F896" s="614"/>
      <c r="G896" s="614"/>
      <c r="H896" s="614"/>
      <c r="I896" s="614"/>
      <c r="J896" s="614"/>
      <c r="K896" s="614"/>
      <c r="L896" s="614"/>
      <c r="M896" s="614"/>
      <c r="N896" s="614"/>
      <c r="O896" s="614"/>
      <c r="P896" s="614"/>
      <c r="Q896" s="614"/>
      <c r="R896" s="614"/>
      <c r="S896" s="614"/>
      <c r="T896" s="614"/>
      <c r="U896" s="614"/>
      <c r="V896" s="614"/>
      <c r="W896" s="614"/>
      <c r="X896" s="614"/>
      <c r="Y896" s="614"/>
      <c r="Z896" s="614"/>
      <c r="AA896" s="614"/>
      <c r="AB896" s="614"/>
      <c r="AC896" s="614"/>
      <c r="AD896" s="614"/>
      <c r="AE896" s="614"/>
      <c r="AF896" s="614"/>
      <c r="AG896" s="614"/>
      <c r="AH896" s="614"/>
    </row>
    <row r="897">
      <c r="A897" s="614"/>
      <c r="B897" s="614"/>
      <c r="C897" s="614"/>
      <c r="D897" s="614"/>
      <c r="E897" s="614"/>
      <c r="F897" s="614"/>
      <c r="G897" s="614"/>
      <c r="H897" s="614"/>
      <c r="I897" s="614"/>
      <c r="J897" s="614"/>
      <c r="K897" s="614"/>
      <c r="L897" s="614"/>
      <c r="M897" s="614"/>
      <c r="N897" s="614"/>
      <c r="O897" s="614"/>
      <c r="P897" s="614"/>
      <c r="Q897" s="614"/>
      <c r="R897" s="614"/>
      <c r="S897" s="614"/>
      <c r="T897" s="614"/>
      <c r="U897" s="614"/>
      <c r="V897" s="614"/>
      <c r="W897" s="614"/>
      <c r="X897" s="614"/>
      <c r="Y897" s="614"/>
      <c r="Z897" s="614"/>
      <c r="AA897" s="614"/>
      <c r="AB897" s="614"/>
      <c r="AC897" s="614"/>
      <c r="AD897" s="614"/>
      <c r="AE897" s="614"/>
      <c r="AF897" s="614"/>
      <c r="AG897" s="614"/>
      <c r="AH897" s="614"/>
    </row>
    <row r="898">
      <c r="A898" s="614"/>
      <c r="B898" s="614"/>
      <c r="C898" s="614"/>
      <c r="D898" s="614"/>
      <c r="E898" s="614"/>
      <c r="F898" s="614"/>
      <c r="G898" s="614"/>
      <c r="H898" s="614"/>
      <c r="I898" s="614"/>
      <c r="J898" s="614"/>
      <c r="K898" s="614"/>
      <c r="L898" s="614"/>
      <c r="M898" s="614"/>
      <c r="N898" s="614"/>
      <c r="O898" s="614"/>
      <c r="P898" s="614"/>
      <c r="Q898" s="614"/>
      <c r="R898" s="614"/>
      <c r="S898" s="614"/>
      <c r="T898" s="614"/>
      <c r="U898" s="614"/>
      <c r="V898" s="614"/>
      <c r="W898" s="614"/>
      <c r="X898" s="614"/>
      <c r="Y898" s="614"/>
      <c r="Z898" s="614"/>
      <c r="AA898" s="614"/>
      <c r="AB898" s="614"/>
      <c r="AC898" s="614"/>
      <c r="AD898" s="614"/>
      <c r="AE898" s="614"/>
      <c r="AF898" s="614"/>
      <c r="AG898" s="614"/>
      <c r="AH898" s="614"/>
    </row>
    <row r="899">
      <c r="A899" s="614"/>
      <c r="B899" s="614"/>
      <c r="C899" s="614"/>
      <c r="D899" s="614"/>
      <c r="E899" s="614"/>
      <c r="F899" s="614"/>
      <c r="G899" s="614"/>
      <c r="H899" s="614"/>
      <c r="I899" s="614"/>
      <c r="J899" s="614"/>
      <c r="K899" s="614"/>
      <c r="L899" s="614"/>
      <c r="M899" s="614"/>
      <c r="N899" s="614"/>
      <c r="O899" s="614"/>
      <c r="P899" s="614"/>
      <c r="Q899" s="614"/>
      <c r="R899" s="614"/>
      <c r="S899" s="614"/>
      <c r="T899" s="614"/>
      <c r="U899" s="614"/>
      <c r="V899" s="614"/>
      <c r="W899" s="614"/>
      <c r="X899" s="614"/>
      <c r="Y899" s="614"/>
      <c r="Z899" s="614"/>
      <c r="AA899" s="614"/>
      <c r="AB899" s="614"/>
      <c r="AC899" s="614"/>
      <c r="AD899" s="614"/>
      <c r="AE899" s="614"/>
      <c r="AF899" s="614"/>
      <c r="AG899" s="614"/>
      <c r="AH899" s="614"/>
    </row>
    <row r="900">
      <c r="A900" s="614"/>
      <c r="B900" s="614"/>
      <c r="C900" s="614"/>
      <c r="D900" s="614"/>
      <c r="E900" s="614"/>
      <c r="F900" s="614"/>
      <c r="G900" s="614"/>
      <c r="H900" s="614"/>
      <c r="I900" s="614"/>
      <c r="J900" s="614"/>
      <c r="K900" s="614"/>
      <c r="L900" s="614"/>
      <c r="M900" s="614"/>
      <c r="N900" s="614"/>
      <c r="O900" s="614"/>
      <c r="P900" s="614"/>
      <c r="Q900" s="614"/>
      <c r="R900" s="614"/>
      <c r="S900" s="614"/>
      <c r="T900" s="614"/>
      <c r="U900" s="614"/>
      <c r="V900" s="614"/>
      <c r="W900" s="614"/>
      <c r="X900" s="614"/>
      <c r="Y900" s="614"/>
      <c r="Z900" s="614"/>
      <c r="AA900" s="614"/>
      <c r="AB900" s="614"/>
      <c r="AC900" s="614"/>
      <c r="AD900" s="614"/>
      <c r="AE900" s="614"/>
      <c r="AF900" s="614"/>
      <c r="AG900" s="614"/>
      <c r="AH900" s="614"/>
    </row>
    <row r="901">
      <c r="A901" s="614"/>
      <c r="B901" s="614"/>
      <c r="C901" s="614"/>
      <c r="D901" s="614"/>
      <c r="E901" s="614"/>
      <c r="F901" s="614"/>
      <c r="G901" s="614"/>
      <c r="H901" s="614"/>
      <c r="I901" s="614"/>
      <c r="J901" s="614"/>
      <c r="K901" s="614"/>
      <c r="L901" s="614"/>
      <c r="M901" s="614"/>
      <c r="N901" s="614"/>
      <c r="O901" s="614"/>
      <c r="P901" s="614"/>
      <c r="Q901" s="614"/>
      <c r="R901" s="614"/>
      <c r="S901" s="614"/>
      <c r="T901" s="614"/>
      <c r="U901" s="614"/>
      <c r="V901" s="614"/>
      <c r="W901" s="614"/>
      <c r="X901" s="614"/>
      <c r="Y901" s="614"/>
      <c r="Z901" s="614"/>
      <c r="AA901" s="614"/>
      <c r="AB901" s="614"/>
      <c r="AC901" s="614"/>
      <c r="AD901" s="614"/>
      <c r="AE901" s="614"/>
      <c r="AF901" s="614"/>
      <c r="AG901" s="614"/>
      <c r="AH901" s="614"/>
    </row>
    <row r="902">
      <c r="A902" s="614"/>
      <c r="B902" s="614"/>
      <c r="C902" s="614"/>
      <c r="D902" s="614"/>
      <c r="E902" s="614"/>
      <c r="F902" s="614"/>
      <c r="G902" s="614"/>
      <c r="H902" s="614"/>
      <c r="I902" s="614"/>
      <c r="J902" s="614"/>
      <c r="K902" s="614"/>
      <c r="L902" s="614"/>
      <c r="M902" s="614"/>
      <c r="N902" s="614"/>
      <c r="O902" s="614"/>
      <c r="P902" s="614"/>
      <c r="Q902" s="614"/>
      <c r="R902" s="614"/>
      <c r="S902" s="614"/>
      <c r="T902" s="614"/>
      <c r="U902" s="614"/>
      <c r="V902" s="614"/>
      <c r="W902" s="614"/>
      <c r="X902" s="614"/>
      <c r="Y902" s="614"/>
      <c r="Z902" s="614"/>
      <c r="AA902" s="614"/>
      <c r="AB902" s="614"/>
      <c r="AC902" s="614"/>
      <c r="AD902" s="614"/>
      <c r="AE902" s="614"/>
      <c r="AF902" s="614"/>
      <c r="AG902" s="614"/>
      <c r="AH902" s="614"/>
    </row>
    <row r="903">
      <c r="A903" s="614"/>
      <c r="B903" s="614"/>
      <c r="C903" s="614"/>
      <c r="D903" s="614"/>
      <c r="E903" s="614"/>
      <c r="F903" s="614"/>
      <c r="G903" s="614"/>
      <c r="H903" s="614"/>
      <c r="I903" s="614"/>
      <c r="J903" s="614"/>
      <c r="K903" s="614"/>
      <c r="L903" s="614"/>
      <c r="M903" s="614"/>
      <c r="N903" s="614"/>
      <c r="O903" s="614"/>
      <c r="P903" s="614"/>
      <c r="Q903" s="614"/>
      <c r="R903" s="614"/>
      <c r="S903" s="614"/>
      <c r="T903" s="614"/>
      <c r="U903" s="614"/>
      <c r="V903" s="614"/>
      <c r="W903" s="614"/>
      <c r="X903" s="614"/>
      <c r="Y903" s="614"/>
      <c r="Z903" s="614"/>
      <c r="AA903" s="614"/>
      <c r="AB903" s="614"/>
      <c r="AC903" s="614"/>
      <c r="AD903" s="614"/>
      <c r="AE903" s="614"/>
      <c r="AF903" s="614"/>
      <c r="AG903" s="614"/>
      <c r="AH903" s="614"/>
    </row>
    <row r="904">
      <c r="A904" s="614"/>
      <c r="B904" s="614"/>
      <c r="C904" s="614"/>
      <c r="D904" s="614"/>
      <c r="E904" s="614"/>
      <c r="F904" s="614"/>
      <c r="G904" s="614"/>
      <c r="H904" s="614"/>
      <c r="I904" s="614"/>
      <c r="J904" s="614"/>
      <c r="K904" s="614"/>
      <c r="L904" s="614"/>
      <c r="M904" s="614"/>
      <c r="N904" s="614"/>
      <c r="O904" s="614"/>
      <c r="P904" s="614"/>
      <c r="Q904" s="614"/>
      <c r="R904" s="614"/>
      <c r="S904" s="614"/>
      <c r="T904" s="614"/>
      <c r="U904" s="614"/>
      <c r="V904" s="614"/>
      <c r="W904" s="614"/>
      <c r="X904" s="614"/>
      <c r="Y904" s="614"/>
      <c r="Z904" s="614"/>
      <c r="AA904" s="614"/>
      <c r="AB904" s="614"/>
      <c r="AC904" s="614"/>
      <c r="AD904" s="614"/>
      <c r="AE904" s="614"/>
      <c r="AF904" s="614"/>
      <c r="AG904" s="614"/>
      <c r="AH904" s="614"/>
    </row>
    <row r="905">
      <c r="A905" s="614"/>
      <c r="B905" s="614"/>
      <c r="C905" s="614"/>
      <c r="D905" s="614"/>
      <c r="E905" s="614"/>
      <c r="F905" s="614"/>
      <c r="G905" s="614"/>
      <c r="H905" s="614"/>
      <c r="I905" s="614"/>
      <c r="J905" s="614"/>
      <c r="K905" s="614"/>
      <c r="L905" s="614"/>
      <c r="M905" s="614"/>
      <c r="N905" s="614"/>
      <c r="O905" s="614"/>
      <c r="P905" s="614"/>
      <c r="Q905" s="614"/>
      <c r="R905" s="614"/>
      <c r="S905" s="614"/>
      <c r="T905" s="614"/>
      <c r="U905" s="614"/>
      <c r="V905" s="614"/>
      <c r="W905" s="614"/>
      <c r="X905" s="614"/>
      <c r="Y905" s="614"/>
      <c r="Z905" s="614"/>
      <c r="AA905" s="614"/>
      <c r="AB905" s="614"/>
      <c r="AC905" s="614"/>
      <c r="AD905" s="614"/>
      <c r="AE905" s="614"/>
      <c r="AF905" s="614"/>
      <c r="AG905" s="614"/>
      <c r="AH905" s="614"/>
    </row>
    <row r="906">
      <c r="A906" s="614"/>
      <c r="B906" s="614"/>
      <c r="C906" s="614"/>
      <c r="D906" s="614"/>
      <c r="E906" s="614"/>
      <c r="F906" s="614"/>
      <c r="G906" s="614"/>
      <c r="H906" s="614"/>
      <c r="I906" s="614"/>
      <c r="J906" s="614"/>
      <c r="K906" s="614"/>
      <c r="L906" s="614"/>
      <c r="M906" s="614"/>
      <c r="N906" s="614"/>
      <c r="O906" s="614"/>
      <c r="P906" s="614"/>
      <c r="Q906" s="614"/>
      <c r="R906" s="614"/>
      <c r="S906" s="614"/>
      <c r="T906" s="614"/>
      <c r="U906" s="614"/>
      <c r="V906" s="614"/>
      <c r="W906" s="614"/>
      <c r="X906" s="614"/>
      <c r="Y906" s="614"/>
      <c r="Z906" s="614"/>
      <c r="AA906" s="614"/>
      <c r="AB906" s="614"/>
      <c r="AC906" s="614"/>
      <c r="AD906" s="614"/>
      <c r="AE906" s="614"/>
      <c r="AF906" s="614"/>
      <c r="AG906" s="614"/>
      <c r="AH906" s="614"/>
    </row>
    <row r="907">
      <c r="A907" s="614"/>
      <c r="B907" s="614"/>
      <c r="C907" s="614"/>
      <c r="D907" s="614"/>
      <c r="E907" s="614"/>
      <c r="F907" s="614"/>
      <c r="G907" s="614"/>
      <c r="H907" s="614"/>
      <c r="I907" s="614"/>
      <c r="J907" s="614"/>
      <c r="K907" s="614"/>
      <c r="L907" s="614"/>
      <c r="M907" s="614"/>
      <c r="N907" s="614"/>
      <c r="O907" s="614"/>
      <c r="P907" s="614"/>
      <c r="Q907" s="614"/>
      <c r="R907" s="614"/>
      <c r="S907" s="614"/>
      <c r="T907" s="614"/>
      <c r="U907" s="614"/>
      <c r="V907" s="614"/>
      <c r="W907" s="614"/>
      <c r="X907" s="614"/>
      <c r="Y907" s="614"/>
      <c r="Z907" s="614"/>
      <c r="AA907" s="614"/>
      <c r="AB907" s="614"/>
      <c r="AC907" s="614"/>
      <c r="AD907" s="614"/>
      <c r="AE907" s="614"/>
      <c r="AF907" s="614"/>
      <c r="AG907" s="614"/>
      <c r="AH907" s="614"/>
    </row>
    <row r="908">
      <c r="A908" s="614"/>
      <c r="B908" s="614"/>
      <c r="C908" s="614"/>
      <c r="D908" s="614"/>
      <c r="E908" s="614"/>
      <c r="F908" s="614"/>
      <c r="G908" s="614"/>
      <c r="H908" s="614"/>
      <c r="I908" s="614"/>
      <c r="J908" s="614"/>
      <c r="K908" s="614"/>
      <c r="L908" s="614"/>
      <c r="M908" s="614"/>
      <c r="N908" s="614"/>
      <c r="O908" s="614"/>
      <c r="P908" s="614"/>
      <c r="Q908" s="614"/>
      <c r="R908" s="614"/>
      <c r="S908" s="614"/>
      <c r="T908" s="614"/>
      <c r="U908" s="614"/>
      <c r="V908" s="614"/>
      <c r="W908" s="614"/>
      <c r="X908" s="614"/>
      <c r="Y908" s="614"/>
      <c r="Z908" s="614"/>
      <c r="AA908" s="614"/>
      <c r="AB908" s="614"/>
      <c r="AC908" s="614"/>
      <c r="AD908" s="614"/>
      <c r="AE908" s="614"/>
      <c r="AF908" s="614"/>
      <c r="AG908" s="614"/>
      <c r="AH908" s="614"/>
    </row>
    <row r="909">
      <c r="A909" s="614"/>
      <c r="B909" s="614"/>
      <c r="C909" s="614"/>
      <c r="D909" s="614"/>
      <c r="E909" s="614"/>
      <c r="F909" s="614"/>
      <c r="G909" s="614"/>
      <c r="H909" s="614"/>
      <c r="I909" s="614"/>
      <c r="J909" s="614"/>
      <c r="K909" s="614"/>
      <c r="L909" s="614"/>
      <c r="M909" s="614"/>
      <c r="N909" s="614"/>
      <c r="O909" s="614"/>
      <c r="P909" s="614"/>
      <c r="Q909" s="614"/>
      <c r="R909" s="614"/>
      <c r="S909" s="614"/>
      <c r="T909" s="614"/>
      <c r="U909" s="614"/>
      <c r="V909" s="614"/>
      <c r="W909" s="614"/>
      <c r="X909" s="614"/>
      <c r="Y909" s="614"/>
      <c r="Z909" s="614"/>
      <c r="AA909" s="614"/>
      <c r="AB909" s="614"/>
      <c r="AC909" s="614"/>
      <c r="AD909" s="614"/>
      <c r="AE909" s="614"/>
      <c r="AF909" s="614"/>
      <c r="AG909" s="614"/>
      <c r="AH909" s="614"/>
    </row>
    <row r="910">
      <c r="A910" s="614"/>
      <c r="B910" s="614"/>
      <c r="C910" s="614"/>
      <c r="D910" s="614"/>
      <c r="E910" s="614"/>
      <c r="F910" s="614"/>
      <c r="G910" s="614"/>
      <c r="H910" s="614"/>
      <c r="I910" s="614"/>
      <c r="J910" s="614"/>
      <c r="K910" s="614"/>
      <c r="L910" s="614"/>
      <c r="M910" s="614"/>
      <c r="N910" s="614"/>
      <c r="O910" s="614"/>
      <c r="P910" s="614"/>
      <c r="Q910" s="614"/>
      <c r="R910" s="614"/>
      <c r="S910" s="614"/>
      <c r="T910" s="614"/>
      <c r="U910" s="614"/>
      <c r="V910" s="614"/>
      <c r="W910" s="614"/>
      <c r="X910" s="614"/>
      <c r="Y910" s="614"/>
      <c r="Z910" s="614"/>
      <c r="AA910" s="614"/>
      <c r="AB910" s="614"/>
      <c r="AC910" s="614"/>
      <c r="AD910" s="614"/>
      <c r="AE910" s="614"/>
      <c r="AF910" s="614"/>
      <c r="AG910" s="614"/>
      <c r="AH910" s="614"/>
    </row>
    <row r="911">
      <c r="A911" s="614"/>
      <c r="B911" s="614"/>
      <c r="C911" s="614"/>
      <c r="D911" s="614"/>
      <c r="E911" s="614"/>
      <c r="F911" s="614"/>
      <c r="G911" s="614"/>
      <c r="H911" s="614"/>
      <c r="I911" s="614"/>
      <c r="J911" s="614"/>
      <c r="K911" s="614"/>
      <c r="L911" s="614"/>
      <c r="M911" s="614"/>
      <c r="N911" s="614"/>
      <c r="O911" s="614"/>
      <c r="P911" s="614"/>
      <c r="Q911" s="614"/>
      <c r="R911" s="614"/>
      <c r="S911" s="614"/>
      <c r="T911" s="614"/>
      <c r="U911" s="614"/>
      <c r="V911" s="614"/>
      <c r="W911" s="614"/>
      <c r="X911" s="614"/>
      <c r="Y911" s="614"/>
      <c r="Z911" s="614"/>
      <c r="AA911" s="614"/>
      <c r="AB911" s="614"/>
      <c r="AC911" s="614"/>
      <c r="AD911" s="614"/>
      <c r="AE911" s="614"/>
      <c r="AF911" s="614"/>
      <c r="AG911" s="614"/>
      <c r="AH911" s="614"/>
    </row>
    <row r="912">
      <c r="A912" s="614"/>
      <c r="B912" s="614"/>
      <c r="C912" s="614"/>
      <c r="D912" s="614"/>
      <c r="E912" s="614"/>
      <c r="F912" s="614"/>
      <c r="G912" s="614"/>
      <c r="H912" s="614"/>
      <c r="I912" s="614"/>
      <c r="J912" s="614"/>
      <c r="K912" s="614"/>
      <c r="L912" s="614"/>
      <c r="M912" s="614"/>
      <c r="N912" s="614"/>
      <c r="O912" s="614"/>
      <c r="P912" s="614"/>
      <c r="Q912" s="614"/>
      <c r="R912" s="614"/>
      <c r="S912" s="614"/>
      <c r="T912" s="614"/>
      <c r="U912" s="614"/>
      <c r="V912" s="614"/>
      <c r="W912" s="614"/>
      <c r="X912" s="614"/>
      <c r="Y912" s="614"/>
      <c r="Z912" s="614"/>
      <c r="AA912" s="614"/>
      <c r="AB912" s="614"/>
      <c r="AC912" s="614"/>
      <c r="AD912" s="614"/>
      <c r="AE912" s="614"/>
      <c r="AF912" s="614"/>
      <c r="AG912" s="614"/>
      <c r="AH912" s="614"/>
    </row>
    <row r="913">
      <c r="A913" s="614"/>
      <c r="B913" s="614"/>
      <c r="C913" s="614"/>
      <c r="D913" s="614"/>
      <c r="E913" s="614"/>
      <c r="F913" s="614"/>
      <c r="G913" s="614"/>
      <c r="H913" s="614"/>
      <c r="I913" s="614"/>
      <c r="J913" s="614"/>
      <c r="K913" s="614"/>
      <c r="L913" s="614"/>
      <c r="M913" s="614"/>
      <c r="N913" s="614"/>
      <c r="O913" s="614"/>
      <c r="P913" s="614"/>
      <c r="Q913" s="614"/>
      <c r="R913" s="614"/>
      <c r="S913" s="614"/>
      <c r="T913" s="614"/>
      <c r="U913" s="614"/>
      <c r="V913" s="614"/>
      <c r="W913" s="614"/>
      <c r="X913" s="614"/>
      <c r="Y913" s="614"/>
      <c r="Z913" s="614"/>
      <c r="AA913" s="614"/>
      <c r="AB913" s="614"/>
      <c r="AC913" s="614"/>
      <c r="AD913" s="614"/>
      <c r="AE913" s="614"/>
      <c r="AF913" s="614"/>
      <c r="AG913" s="614"/>
      <c r="AH913" s="614"/>
    </row>
    <row r="914">
      <c r="A914" s="614"/>
      <c r="B914" s="614"/>
      <c r="C914" s="614"/>
      <c r="D914" s="614"/>
      <c r="E914" s="614"/>
      <c r="F914" s="614"/>
      <c r="G914" s="614"/>
      <c r="H914" s="614"/>
      <c r="I914" s="614"/>
      <c r="J914" s="614"/>
      <c r="K914" s="614"/>
      <c r="L914" s="614"/>
      <c r="M914" s="614"/>
      <c r="N914" s="614"/>
      <c r="O914" s="614"/>
      <c r="P914" s="614"/>
      <c r="Q914" s="614"/>
      <c r="R914" s="614"/>
      <c r="S914" s="614"/>
      <c r="T914" s="614"/>
      <c r="U914" s="614"/>
      <c r="V914" s="614"/>
      <c r="W914" s="614"/>
      <c r="X914" s="614"/>
      <c r="Y914" s="614"/>
      <c r="Z914" s="614"/>
      <c r="AA914" s="614"/>
      <c r="AB914" s="614"/>
      <c r="AC914" s="614"/>
      <c r="AD914" s="614"/>
      <c r="AE914" s="614"/>
      <c r="AF914" s="614"/>
      <c r="AG914" s="614"/>
      <c r="AH914" s="614"/>
    </row>
    <row r="915">
      <c r="A915" s="614"/>
      <c r="B915" s="614"/>
      <c r="C915" s="614"/>
      <c r="D915" s="614"/>
      <c r="E915" s="614"/>
      <c r="F915" s="614"/>
      <c r="G915" s="614"/>
      <c r="H915" s="614"/>
      <c r="I915" s="614"/>
      <c r="J915" s="614"/>
      <c r="K915" s="614"/>
      <c r="L915" s="614"/>
      <c r="M915" s="614"/>
      <c r="N915" s="614"/>
      <c r="O915" s="614"/>
      <c r="P915" s="614"/>
      <c r="Q915" s="614"/>
      <c r="R915" s="614"/>
      <c r="S915" s="614"/>
      <c r="T915" s="614"/>
      <c r="U915" s="614"/>
      <c r="V915" s="614"/>
      <c r="W915" s="614"/>
      <c r="X915" s="614"/>
      <c r="Y915" s="614"/>
      <c r="Z915" s="614"/>
      <c r="AA915" s="614"/>
      <c r="AB915" s="614"/>
      <c r="AC915" s="614"/>
      <c r="AD915" s="614"/>
      <c r="AE915" s="614"/>
      <c r="AF915" s="614"/>
      <c r="AG915" s="614"/>
      <c r="AH915" s="614"/>
    </row>
    <row r="916">
      <c r="A916" s="614"/>
      <c r="B916" s="614"/>
      <c r="C916" s="614"/>
      <c r="D916" s="614"/>
      <c r="E916" s="614"/>
      <c r="F916" s="614"/>
      <c r="G916" s="614"/>
      <c r="H916" s="614"/>
      <c r="I916" s="614"/>
      <c r="J916" s="614"/>
      <c r="K916" s="614"/>
      <c r="L916" s="614"/>
      <c r="M916" s="614"/>
      <c r="N916" s="614"/>
      <c r="O916" s="614"/>
      <c r="P916" s="614"/>
      <c r="Q916" s="614"/>
      <c r="R916" s="614"/>
      <c r="S916" s="614"/>
      <c r="T916" s="614"/>
      <c r="U916" s="614"/>
      <c r="V916" s="614"/>
      <c r="W916" s="614"/>
      <c r="X916" s="614"/>
      <c r="Y916" s="614"/>
      <c r="Z916" s="614"/>
      <c r="AA916" s="614"/>
      <c r="AB916" s="614"/>
      <c r="AC916" s="614"/>
      <c r="AD916" s="614"/>
      <c r="AE916" s="614"/>
      <c r="AF916" s="614"/>
      <c r="AG916" s="614"/>
      <c r="AH916" s="614"/>
    </row>
    <row r="917">
      <c r="A917" s="614"/>
      <c r="B917" s="614"/>
      <c r="C917" s="614"/>
      <c r="D917" s="614"/>
      <c r="E917" s="614"/>
      <c r="F917" s="614"/>
      <c r="G917" s="614"/>
      <c r="H917" s="614"/>
      <c r="I917" s="614"/>
      <c r="J917" s="614"/>
      <c r="K917" s="614"/>
      <c r="L917" s="614"/>
      <c r="M917" s="614"/>
      <c r="N917" s="614"/>
      <c r="O917" s="614"/>
      <c r="P917" s="614"/>
      <c r="Q917" s="614"/>
      <c r="R917" s="614"/>
      <c r="S917" s="614"/>
      <c r="T917" s="614"/>
      <c r="U917" s="614"/>
      <c r="V917" s="614"/>
      <c r="W917" s="614"/>
      <c r="X917" s="614"/>
      <c r="Y917" s="614"/>
      <c r="Z917" s="614"/>
      <c r="AA917" s="614"/>
      <c r="AB917" s="614"/>
      <c r="AC917" s="614"/>
      <c r="AD917" s="614"/>
      <c r="AE917" s="614"/>
      <c r="AF917" s="614"/>
      <c r="AG917" s="614"/>
      <c r="AH917" s="614"/>
    </row>
    <row r="918">
      <c r="A918" s="614"/>
      <c r="B918" s="614"/>
      <c r="C918" s="614"/>
      <c r="D918" s="614"/>
      <c r="E918" s="614"/>
      <c r="F918" s="614"/>
      <c r="G918" s="614"/>
      <c r="H918" s="614"/>
      <c r="I918" s="614"/>
      <c r="J918" s="614"/>
      <c r="K918" s="614"/>
      <c r="L918" s="614"/>
      <c r="M918" s="614"/>
      <c r="N918" s="614"/>
      <c r="O918" s="614"/>
      <c r="P918" s="614"/>
      <c r="Q918" s="614"/>
      <c r="R918" s="614"/>
      <c r="S918" s="614"/>
      <c r="T918" s="614"/>
      <c r="U918" s="614"/>
      <c r="V918" s="614"/>
      <c r="W918" s="614"/>
      <c r="X918" s="614"/>
      <c r="Y918" s="614"/>
      <c r="Z918" s="614"/>
      <c r="AA918" s="614"/>
      <c r="AB918" s="614"/>
      <c r="AC918" s="614"/>
      <c r="AD918" s="614"/>
      <c r="AE918" s="614"/>
      <c r="AF918" s="614"/>
      <c r="AG918" s="614"/>
      <c r="AH918" s="614"/>
    </row>
    <row r="919">
      <c r="A919" s="614"/>
      <c r="B919" s="614"/>
      <c r="C919" s="614"/>
      <c r="D919" s="614"/>
      <c r="E919" s="614"/>
      <c r="F919" s="614"/>
      <c r="G919" s="614"/>
      <c r="H919" s="614"/>
      <c r="I919" s="614"/>
      <c r="J919" s="614"/>
      <c r="K919" s="614"/>
      <c r="L919" s="614"/>
      <c r="M919" s="614"/>
      <c r="N919" s="614"/>
      <c r="O919" s="614"/>
      <c r="P919" s="614"/>
      <c r="Q919" s="614"/>
      <c r="R919" s="614"/>
      <c r="S919" s="614"/>
      <c r="T919" s="614"/>
      <c r="U919" s="614"/>
      <c r="V919" s="614"/>
      <c r="W919" s="614"/>
      <c r="X919" s="614"/>
      <c r="Y919" s="614"/>
      <c r="Z919" s="614"/>
      <c r="AA919" s="614"/>
      <c r="AB919" s="614"/>
      <c r="AC919" s="614"/>
      <c r="AD919" s="614"/>
      <c r="AE919" s="614"/>
      <c r="AF919" s="614"/>
      <c r="AG919" s="614"/>
      <c r="AH919" s="614"/>
    </row>
    <row r="920">
      <c r="A920" s="614"/>
      <c r="B920" s="614"/>
      <c r="C920" s="614"/>
      <c r="D920" s="614"/>
      <c r="E920" s="614"/>
      <c r="F920" s="614"/>
      <c r="G920" s="614"/>
      <c r="H920" s="614"/>
      <c r="I920" s="614"/>
      <c r="J920" s="614"/>
      <c r="K920" s="614"/>
      <c r="L920" s="614"/>
      <c r="M920" s="614"/>
      <c r="N920" s="614"/>
      <c r="O920" s="614"/>
      <c r="P920" s="614"/>
      <c r="Q920" s="614"/>
      <c r="R920" s="614"/>
      <c r="S920" s="614"/>
      <c r="T920" s="614"/>
      <c r="U920" s="614"/>
      <c r="V920" s="614"/>
      <c r="W920" s="614"/>
      <c r="X920" s="614"/>
      <c r="Y920" s="614"/>
      <c r="Z920" s="614"/>
      <c r="AA920" s="614"/>
      <c r="AB920" s="614"/>
      <c r="AC920" s="614"/>
      <c r="AD920" s="614"/>
      <c r="AE920" s="614"/>
      <c r="AF920" s="614"/>
      <c r="AG920" s="614"/>
      <c r="AH920" s="614"/>
    </row>
    <row r="921">
      <c r="A921" s="614"/>
      <c r="B921" s="614"/>
      <c r="C921" s="614"/>
      <c r="D921" s="614"/>
      <c r="E921" s="614"/>
      <c r="F921" s="614"/>
      <c r="G921" s="614"/>
      <c r="H921" s="614"/>
      <c r="I921" s="614"/>
      <c r="J921" s="614"/>
      <c r="K921" s="614"/>
      <c r="L921" s="614"/>
      <c r="M921" s="614"/>
      <c r="N921" s="614"/>
      <c r="O921" s="614"/>
      <c r="P921" s="614"/>
      <c r="Q921" s="614"/>
      <c r="R921" s="614"/>
      <c r="S921" s="614"/>
      <c r="T921" s="614"/>
      <c r="U921" s="614"/>
      <c r="V921" s="614"/>
      <c r="W921" s="614"/>
      <c r="X921" s="614"/>
      <c r="Y921" s="614"/>
      <c r="Z921" s="614"/>
      <c r="AA921" s="614"/>
      <c r="AB921" s="614"/>
      <c r="AC921" s="614"/>
      <c r="AD921" s="614"/>
      <c r="AE921" s="614"/>
      <c r="AF921" s="614"/>
      <c r="AG921" s="614"/>
      <c r="AH921" s="614"/>
    </row>
    <row r="922">
      <c r="A922" s="614"/>
      <c r="B922" s="614"/>
      <c r="C922" s="614"/>
      <c r="D922" s="614"/>
      <c r="E922" s="614"/>
      <c r="F922" s="614"/>
      <c r="G922" s="614"/>
      <c r="H922" s="614"/>
      <c r="I922" s="614"/>
      <c r="J922" s="614"/>
      <c r="K922" s="614"/>
      <c r="L922" s="614"/>
      <c r="M922" s="614"/>
      <c r="N922" s="614"/>
      <c r="O922" s="614"/>
      <c r="P922" s="614"/>
      <c r="Q922" s="614"/>
      <c r="R922" s="614"/>
      <c r="S922" s="614"/>
      <c r="T922" s="614"/>
      <c r="U922" s="614"/>
      <c r="V922" s="614"/>
      <c r="W922" s="614"/>
      <c r="X922" s="614"/>
      <c r="Y922" s="614"/>
      <c r="Z922" s="614"/>
      <c r="AA922" s="614"/>
      <c r="AB922" s="614"/>
      <c r="AC922" s="614"/>
      <c r="AD922" s="614"/>
      <c r="AE922" s="614"/>
      <c r="AF922" s="614"/>
      <c r="AG922" s="614"/>
      <c r="AH922" s="614"/>
    </row>
    <row r="923">
      <c r="A923" s="614"/>
      <c r="B923" s="614"/>
      <c r="C923" s="614"/>
      <c r="D923" s="614"/>
      <c r="E923" s="614"/>
      <c r="F923" s="614"/>
      <c r="G923" s="614"/>
      <c r="H923" s="614"/>
      <c r="I923" s="614"/>
      <c r="J923" s="614"/>
      <c r="K923" s="614"/>
      <c r="L923" s="614"/>
      <c r="M923" s="614"/>
      <c r="N923" s="614"/>
      <c r="O923" s="614"/>
      <c r="P923" s="614"/>
      <c r="Q923" s="614"/>
      <c r="R923" s="614"/>
      <c r="S923" s="614"/>
      <c r="T923" s="614"/>
      <c r="U923" s="614"/>
      <c r="V923" s="614"/>
      <c r="W923" s="614"/>
      <c r="X923" s="614"/>
      <c r="Y923" s="614"/>
      <c r="Z923" s="614"/>
      <c r="AA923" s="614"/>
      <c r="AB923" s="614"/>
      <c r="AC923" s="614"/>
      <c r="AD923" s="614"/>
      <c r="AE923" s="614"/>
      <c r="AF923" s="614"/>
      <c r="AG923" s="614"/>
      <c r="AH923" s="614"/>
    </row>
    <row r="924">
      <c r="A924" s="614"/>
      <c r="B924" s="614"/>
      <c r="C924" s="614"/>
      <c r="D924" s="614"/>
      <c r="E924" s="614"/>
      <c r="F924" s="614"/>
      <c r="G924" s="614"/>
      <c r="H924" s="614"/>
      <c r="I924" s="614"/>
      <c r="J924" s="614"/>
      <c r="K924" s="614"/>
      <c r="L924" s="614"/>
      <c r="M924" s="614"/>
      <c r="N924" s="614"/>
      <c r="O924" s="614"/>
      <c r="P924" s="614"/>
      <c r="Q924" s="614"/>
      <c r="R924" s="614"/>
      <c r="S924" s="614"/>
      <c r="T924" s="614"/>
      <c r="U924" s="614"/>
      <c r="V924" s="614"/>
      <c r="W924" s="614"/>
      <c r="X924" s="614"/>
      <c r="Y924" s="614"/>
      <c r="Z924" s="614"/>
      <c r="AA924" s="614"/>
      <c r="AB924" s="614"/>
      <c r="AC924" s="614"/>
      <c r="AD924" s="614"/>
      <c r="AE924" s="614"/>
      <c r="AF924" s="614"/>
      <c r="AG924" s="614"/>
      <c r="AH924" s="614"/>
    </row>
    <row r="925">
      <c r="A925" s="614"/>
      <c r="B925" s="614"/>
      <c r="C925" s="614"/>
      <c r="D925" s="614"/>
      <c r="E925" s="614"/>
      <c r="F925" s="614"/>
      <c r="G925" s="614"/>
      <c r="H925" s="614"/>
      <c r="I925" s="614"/>
      <c r="J925" s="614"/>
      <c r="K925" s="614"/>
      <c r="L925" s="614"/>
      <c r="M925" s="614"/>
      <c r="N925" s="614"/>
      <c r="O925" s="614"/>
      <c r="P925" s="614"/>
      <c r="Q925" s="614"/>
      <c r="R925" s="614"/>
      <c r="S925" s="614"/>
      <c r="T925" s="614"/>
      <c r="U925" s="614"/>
      <c r="V925" s="614"/>
      <c r="W925" s="614"/>
      <c r="X925" s="614"/>
      <c r="Y925" s="614"/>
      <c r="Z925" s="614"/>
      <c r="AA925" s="614"/>
      <c r="AB925" s="614"/>
      <c r="AC925" s="614"/>
      <c r="AD925" s="614"/>
      <c r="AE925" s="614"/>
      <c r="AF925" s="614"/>
      <c r="AG925" s="614"/>
      <c r="AH925" s="614"/>
    </row>
    <row r="926">
      <c r="A926" s="614"/>
      <c r="B926" s="614"/>
      <c r="C926" s="614"/>
      <c r="D926" s="614"/>
      <c r="E926" s="614"/>
      <c r="F926" s="614"/>
      <c r="G926" s="614"/>
      <c r="H926" s="614"/>
      <c r="I926" s="614"/>
      <c r="J926" s="614"/>
      <c r="K926" s="614"/>
      <c r="L926" s="614"/>
      <c r="M926" s="614"/>
      <c r="N926" s="614"/>
      <c r="O926" s="614"/>
      <c r="P926" s="614"/>
      <c r="Q926" s="614"/>
      <c r="R926" s="614"/>
      <c r="S926" s="614"/>
      <c r="T926" s="614"/>
      <c r="U926" s="614"/>
      <c r="V926" s="614"/>
      <c r="W926" s="614"/>
      <c r="X926" s="614"/>
      <c r="Y926" s="614"/>
      <c r="Z926" s="614"/>
      <c r="AA926" s="614"/>
      <c r="AB926" s="614"/>
      <c r="AC926" s="614"/>
      <c r="AD926" s="614"/>
      <c r="AE926" s="614"/>
      <c r="AF926" s="614"/>
      <c r="AG926" s="614"/>
      <c r="AH926" s="614"/>
    </row>
    <row r="927">
      <c r="A927" s="614"/>
      <c r="B927" s="614"/>
      <c r="C927" s="614"/>
      <c r="D927" s="614"/>
      <c r="E927" s="614"/>
      <c r="F927" s="614"/>
      <c r="G927" s="614"/>
      <c r="H927" s="614"/>
      <c r="I927" s="614"/>
      <c r="J927" s="614"/>
      <c r="K927" s="614"/>
      <c r="L927" s="614"/>
      <c r="M927" s="614"/>
      <c r="N927" s="614"/>
      <c r="O927" s="614"/>
      <c r="P927" s="614"/>
      <c r="Q927" s="614"/>
      <c r="R927" s="614"/>
      <c r="S927" s="614"/>
      <c r="T927" s="614"/>
      <c r="U927" s="614"/>
      <c r="V927" s="614"/>
      <c r="W927" s="614"/>
      <c r="X927" s="614"/>
      <c r="Y927" s="614"/>
      <c r="Z927" s="614"/>
      <c r="AA927" s="614"/>
      <c r="AB927" s="614"/>
      <c r="AC927" s="614"/>
      <c r="AD927" s="614"/>
      <c r="AE927" s="614"/>
      <c r="AF927" s="614"/>
      <c r="AG927" s="614"/>
      <c r="AH927" s="614"/>
    </row>
    <row r="928">
      <c r="A928" s="614"/>
      <c r="B928" s="614"/>
      <c r="C928" s="614"/>
      <c r="D928" s="614"/>
      <c r="E928" s="614"/>
      <c r="F928" s="614"/>
      <c r="G928" s="614"/>
      <c r="H928" s="614"/>
      <c r="I928" s="614"/>
      <c r="J928" s="614"/>
      <c r="K928" s="614"/>
      <c r="L928" s="614"/>
      <c r="M928" s="614"/>
      <c r="N928" s="614"/>
      <c r="O928" s="614"/>
      <c r="P928" s="614"/>
      <c r="Q928" s="614"/>
      <c r="R928" s="614"/>
      <c r="S928" s="614"/>
      <c r="T928" s="614"/>
      <c r="U928" s="614"/>
      <c r="V928" s="614"/>
      <c r="W928" s="614"/>
      <c r="X928" s="614"/>
      <c r="Y928" s="614"/>
      <c r="Z928" s="614"/>
      <c r="AA928" s="614"/>
      <c r="AB928" s="614"/>
      <c r="AC928" s="614"/>
      <c r="AD928" s="614"/>
      <c r="AE928" s="614"/>
      <c r="AF928" s="614"/>
      <c r="AG928" s="614"/>
      <c r="AH928" s="614"/>
    </row>
    <row r="929">
      <c r="A929" s="614"/>
      <c r="B929" s="614"/>
      <c r="C929" s="614"/>
      <c r="D929" s="614"/>
      <c r="E929" s="614"/>
      <c r="F929" s="614"/>
      <c r="G929" s="614"/>
      <c r="H929" s="614"/>
      <c r="I929" s="614"/>
      <c r="J929" s="614"/>
      <c r="K929" s="614"/>
      <c r="L929" s="614"/>
      <c r="M929" s="614"/>
      <c r="N929" s="614"/>
      <c r="O929" s="614"/>
      <c r="P929" s="614"/>
      <c r="Q929" s="614"/>
      <c r="R929" s="614"/>
      <c r="S929" s="614"/>
      <c r="T929" s="614"/>
      <c r="U929" s="614"/>
      <c r="V929" s="614"/>
      <c r="W929" s="614"/>
      <c r="X929" s="614"/>
      <c r="Y929" s="614"/>
      <c r="Z929" s="614"/>
      <c r="AA929" s="614"/>
      <c r="AB929" s="614"/>
      <c r="AC929" s="614"/>
      <c r="AD929" s="614"/>
      <c r="AE929" s="614"/>
      <c r="AF929" s="614"/>
      <c r="AG929" s="614"/>
      <c r="AH929" s="614"/>
    </row>
    <row r="930">
      <c r="A930" s="614"/>
      <c r="B930" s="614"/>
      <c r="C930" s="614"/>
      <c r="D930" s="614"/>
      <c r="E930" s="614"/>
      <c r="F930" s="614"/>
      <c r="G930" s="614"/>
      <c r="H930" s="614"/>
      <c r="I930" s="614"/>
      <c r="J930" s="614"/>
      <c r="K930" s="614"/>
      <c r="L930" s="614"/>
      <c r="M930" s="614"/>
      <c r="N930" s="614"/>
      <c r="O930" s="614"/>
      <c r="P930" s="614"/>
      <c r="Q930" s="614"/>
      <c r="R930" s="614"/>
      <c r="S930" s="614"/>
      <c r="T930" s="614"/>
      <c r="U930" s="614"/>
      <c r="V930" s="614"/>
      <c r="W930" s="614"/>
      <c r="X930" s="614"/>
      <c r="Y930" s="614"/>
      <c r="Z930" s="614"/>
      <c r="AA930" s="614"/>
      <c r="AB930" s="614"/>
      <c r="AC930" s="614"/>
      <c r="AD930" s="614"/>
      <c r="AE930" s="614"/>
      <c r="AF930" s="614"/>
      <c r="AG930" s="614"/>
      <c r="AH930" s="614"/>
    </row>
    <row r="931">
      <c r="A931" s="614"/>
      <c r="B931" s="614"/>
      <c r="C931" s="614"/>
      <c r="D931" s="614"/>
      <c r="E931" s="614"/>
      <c r="F931" s="614"/>
      <c r="G931" s="614"/>
      <c r="H931" s="614"/>
      <c r="I931" s="614"/>
      <c r="J931" s="614"/>
      <c r="K931" s="614"/>
      <c r="L931" s="614"/>
      <c r="M931" s="614"/>
      <c r="N931" s="614"/>
      <c r="O931" s="614"/>
      <c r="P931" s="614"/>
      <c r="Q931" s="614"/>
      <c r="R931" s="614"/>
      <c r="S931" s="614"/>
      <c r="T931" s="614"/>
      <c r="U931" s="614"/>
      <c r="V931" s="614"/>
      <c r="W931" s="614"/>
      <c r="X931" s="614"/>
      <c r="Y931" s="614"/>
      <c r="Z931" s="614"/>
      <c r="AA931" s="614"/>
      <c r="AB931" s="614"/>
      <c r="AC931" s="614"/>
      <c r="AD931" s="614"/>
      <c r="AE931" s="614"/>
      <c r="AF931" s="614"/>
      <c r="AG931" s="614"/>
      <c r="AH931" s="614"/>
    </row>
    <row r="932">
      <c r="A932" s="614"/>
      <c r="B932" s="614"/>
      <c r="C932" s="614"/>
      <c r="D932" s="614"/>
      <c r="E932" s="614"/>
      <c r="F932" s="614"/>
      <c r="G932" s="614"/>
      <c r="H932" s="614"/>
      <c r="I932" s="614"/>
      <c r="J932" s="614"/>
      <c r="K932" s="614"/>
      <c r="L932" s="614"/>
      <c r="M932" s="614"/>
      <c r="N932" s="614"/>
      <c r="O932" s="614"/>
      <c r="P932" s="614"/>
      <c r="Q932" s="614"/>
      <c r="R932" s="614"/>
      <c r="S932" s="614"/>
      <c r="T932" s="614"/>
      <c r="U932" s="614"/>
      <c r="V932" s="614"/>
      <c r="W932" s="614"/>
      <c r="X932" s="614"/>
      <c r="Y932" s="614"/>
      <c r="Z932" s="614"/>
      <c r="AA932" s="614"/>
      <c r="AB932" s="614"/>
      <c r="AC932" s="614"/>
      <c r="AD932" s="614"/>
      <c r="AE932" s="614"/>
      <c r="AF932" s="614"/>
      <c r="AG932" s="614"/>
      <c r="AH932" s="614"/>
    </row>
    <row r="933">
      <c r="A933" s="614"/>
      <c r="B933" s="614"/>
      <c r="C933" s="614"/>
      <c r="D933" s="614"/>
      <c r="E933" s="614"/>
      <c r="F933" s="614"/>
      <c r="G933" s="614"/>
      <c r="H933" s="614"/>
      <c r="I933" s="614"/>
      <c r="J933" s="614"/>
      <c r="K933" s="614"/>
      <c r="L933" s="614"/>
      <c r="M933" s="614"/>
      <c r="N933" s="614"/>
      <c r="O933" s="614"/>
      <c r="P933" s="614"/>
      <c r="Q933" s="614"/>
      <c r="R933" s="614"/>
      <c r="S933" s="614"/>
      <c r="T933" s="614"/>
      <c r="U933" s="614"/>
      <c r="V933" s="614"/>
      <c r="W933" s="614"/>
      <c r="X933" s="614"/>
      <c r="Y933" s="614"/>
      <c r="Z933" s="614"/>
      <c r="AA933" s="614"/>
      <c r="AB933" s="614"/>
      <c r="AC933" s="614"/>
      <c r="AD933" s="614"/>
      <c r="AE933" s="614"/>
      <c r="AF933" s="614"/>
      <c r="AG933" s="614"/>
      <c r="AH933" s="614"/>
    </row>
    <row r="934">
      <c r="A934" s="614"/>
      <c r="B934" s="614"/>
      <c r="C934" s="614"/>
      <c r="D934" s="614"/>
      <c r="E934" s="614"/>
      <c r="F934" s="614"/>
      <c r="G934" s="614"/>
      <c r="H934" s="614"/>
      <c r="I934" s="614"/>
      <c r="J934" s="614"/>
      <c r="K934" s="614"/>
      <c r="L934" s="614"/>
      <c r="M934" s="614"/>
      <c r="N934" s="614"/>
      <c r="O934" s="614"/>
      <c r="P934" s="614"/>
      <c r="Q934" s="614"/>
      <c r="R934" s="614"/>
      <c r="S934" s="614"/>
      <c r="T934" s="614"/>
      <c r="U934" s="614"/>
      <c r="V934" s="614"/>
      <c r="W934" s="614"/>
      <c r="X934" s="614"/>
      <c r="Y934" s="614"/>
      <c r="Z934" s="614"/>
      <c r="AA934" s="614"/>
      <c r="AB934" s="614"/>
      <c r="AC934" s="614"/>
      <c r="AD934" s="614"/>
      <c r="AE934" s="614"/>
      <c r="AF934" s="614"/>
      <c r="AG934" s="614"/>
      <c r="AH934" s="614"/>
    </row>
    <row r="935">
      <c r="A935" s="614"/>
      <c r="B935" s="614"/>
      <c r="C935" s="614"/>
      <c r="D935" s="614"/>
      <c r="E935" s="614"/>
      <c r="F935" s="614"/>
      <c r="G935" s="614"/>
      <c r="H935" s="614"/>
      <c r="I935" s="614"/>
      <c r="J935" s="614"/>
      <c r="K935" s="614"/>
      <c r="L935" s="614"/>
      <c r="M935" s="614"/>
      <c r="N935" s="614"/>
      <c r="O935" s="614"/>
      <c r="P935" s="614"/>
      <c r="Q935" s="614"/>
      <c r="R935" s="614"/>
      <c r="S935" s="614"/>
      <c r="T935" s="614"/>
      <c r="U935" s="614"/>
      <c r="V935" s="614"/>
      <c r="W935" s="614"/>
      <c r="X935" s="614"/>
      <c r="Y935" s="614"/>
      <c r="Z935" s="614"/>
      <c r="AA935" s="614"/>
      <c r="AB935" s="614"/>
      <c r="AC935" s="614"/>
      <c r="AD935" s="614"/>
      <c r="AE935" s="614"/>
      <c r="AF935" s="614"/>
      <c r="AG935" s="614"/>
      <c r="AH935" s="614"/>
    </row>
    <row r="936">
      <c r="A936" s="614"/>
      <c r="B936" s="614"/>
      <c r="C936" s="614"/>
      <c r="D936" s="614"/>
      <c r="E936" s="614"/>
      <c r="F936" s="614"/>
      <c r="G936" s="614"/>
      <c r="H936" s="614"/>
      <c r="I936" s="614"/>
      <c r="J936" s="614"/>
      <c r="K936" s="614"/>
      <c r="L936" s="614"/>
      <c r="M936" s="614"/>
      <c r="N936" s="614"/>
      <c r="O936" s="614"/>
      <c r="P936" s="614"/>
      <c r="Q936" s="614"/>
      <c r="R936" s="614"/>
      <c r="S936" s="614"/>
      <c r="T936" s="614"/>
      <c r="U936" s="614"/>
      <c r="V936" s="614"/>
      <c r="W936" s="614"/>
      <c r="X936" s="614"/>
      <c r="Y936" s="614"/>
      <c r="Z936" s="614"/>
      <c r="AA936" s="614"/>
      <c r="AB936" s="614"/>
      <c r="AC936" s="614"/>
      <c r="AD936" s="614"/>
      <c r="AE936" s="614"/>
      <c r="AF936" s="614"/>
      <c r="AG936" s="614"/>
      <c r="AH936" s="614"/>
    </row>
    <row r="937">
      <c r="A937" s="614"/>
      <c r="B937" s="614"/>
      <c r="C937" s="614"/>
      <c r="D937" s="614"/>
      <c r="E937" s="614"/>
      <c r="F937" s="614"/>
      <c r="G937" s="614"/>
      <c r="H937" s="614"/>
      <c r="I937" s="614"/>
      <c r="J937" s="614"/>
      <c r="K937" s="614"/>
      <c r="L937" s="614"/>
      <c r="M937" s="614"/>
      <c r="N937" s="614"/>
      <c r="O937" s="614"/>
      <c r="P937" s="614"/>
      <c r="Q937" s="614"/>
      <c r="R937" s="614"/>
      <c r="S937" s="614"/>
      <c r="T937" s="614"/>
      <c r="U937" s="614"/>
      <c r="V937" s="614"/>
      <c r="W937" s="614"/>
      <c r="X937" s="614"/>
      <c r="Y937" s="614"/>
      <c r="Z937" s="614"/>
      <c r="AA937" s="614"/>
      <c r="AB937" s="614"/>
      <c r="AC937" s="614"/>
      <c r="AD937" s="614"/>
      <c r="AE937" s="614"/>
      <c r="AF937" s="614"/>
      <c r="AG937" s="614"/>
      <c r="AH937" s="614"/>
    </row>
    <row r="938">
      <c r="A938" s="614"/>
      <c r="B938" s="614"/>
      <c r="C938" s="614"/>
      <c r="D938" s="614"/>
      <c r="E938" s="614"/>
      <c r="F938" s="614"/>
      <c r="G938" s="614"/>
      <c r="H938" s="614"/>
      <c r="I938" s="614"/>
      <c r="J938" s="614"/>
      <c r="K938" s="614"/>
      <c r="L938" s="614"/>
      <c r="M938" s="614"/>
      <c r="N938" s="614"/>
      <c r="O938" s="614"/>
      <c r="P938" s="614"/>
      <c r="Q938" s="614"/>
      <c r="R938" s="614"/>
      <c r="S938" s="614"/>
      <c r="T938" s="614"/>
      <c r="U938" s="614"/>
      <c r="V938" s="614"/>
      <c r="W938" s="614"/>
      <c r="X938" s="614"/>
      <c r="Y938" s="614"/>
      <c r="Z938" s="614"/>
      <c r="AA938" s="614"/>
      <c r="AB938" s="614"/>
      <c r="AC938" s="614"/>
      <c r="AD938" s="614"/>
      <c r="AE938" s="614"/>
      <c r="AF938" s="614"/>
      <c r="AG938" s="614"/>
      <c r="AH938" s="614"/>
    </row>
    <row r="939">
      <c r="A939" s="614"/>
      <c r="B939" s="614"/>
      <c r="C939" s="614"/>
      <c r="D939" s="614"/>
      <c r="E939" s="614"/>
      <c r="F939" s="614"/>
      <c r="G939" s="614"/>
      <c r="H939" s="614"/>
      <c r="I939" s="614"/>
      <c r="J939" s="614"/>
      <c r="K939" s="614"/>
      <c r="L939" s="614"/>
      <c r="M939" s="614"/>
      <c r="N939" s="614"/>
      <c r="O939" s="614"/>
      <c r="P939" s="614"/>
      <c r="Q939" s="614"/>
      <c r="R939" s="614"/>
      <c r="S939" s="614"/>
      <c r="T939" s="614"/>
      <c r="U939" s="614"/>
      <c r="V939" s="614"/>
      <c r="W939" s="614"/>
      <c r="X939" s="614"/>
      <c r="Y939" s="614"/>
      <c r="Z939" s="614"/>
      <c r="AA939" s="614"/>
      <c r="AB939" s="614"/>
      <c r="AC939" s="614"/>
      <c r="AD939" s="614"/>
      <c r="AE939" s="614"/>
      <c r="AF939" s="614"/>
      <c r="AG939" s="614"/>
      <c r="AH939" s="614"/>
    </row>
    <row r="940">
      <c r="A940" s="614"/>
      <c r="B940" s="614"/>
      <c r="C940" s="614"/>
      <c r="D940" s="614"/>
      <c r="E940" s="614"/>
      <c r="F940" s="614"/>
      <c r="G940" s="614"/>
      <c r="H940" s="614"/>
      <c r="I940" s="614"/>
      <c r="J940" s="614"/>
      <c r="K940" s="614"/>
      <c r="L940" s="614"/>
      <c r="M940" s="614"/>
      <c r="N940" s="614"/>
      <c r="O940" s="614"/>
      <c r="P940" s="614"/>
      <c r="Q940" s="614"/>
      <c r="R940" s="614"/>
      <c r="S940" s="614"/>
      <c r="T940" s="614"/>
      <c r="U940" s="614"/>
      <c r="V940" s="614"/>
      <c r="W940" s="614"/>
      <c r="X940" s="614"/>
      <c r="Y940" s="614"/>
      <c r="Z940" s="614"/>
      <c r="AA940" s="614"/>
      <c r="AB940" s="614"/>
      <c r="AC940" s="614"/>
      <c r="AD940" s="614"/>
      <c r="AE940" s="614"/>
      <c r="AF940" s="614"/>
      <c r="AG940" s="614"/>
      <c r="AH940" s="614"/>
    </row>
    <row r="941">
      <c r="A941" s="614"/>
      <c r="B941" s="614"/>
      <c r="C941" s="614"/>
      <c r="D941" s="614"/>
      <c r="E941" s="614"/>
      <c r="F941" s="614"/>
      <c r="G941" s="614"/>
      <c r="H941" s="614"/>
      <c r="I941" s="614"/>
      <c r="J941" s="614"/>
      <c r="K941" s="614"/>
      <c r="L941" s="614"/>
      <c r="M941" s="614"/>
      <c r="N941" s="614"/>
      <c r="O941" s="614"/>
      <c r="P941" s="614"/>
      <c r="Q941" s="614"/>
      <c r="R941" s="614"/>
      <c r="S941" s="614"/>
      <c r="T941" s="614"/>
      <c r="U941" s="614"/>
      <c r="V941" s="614"/>
      <c r="W941" s="614"/>
      <c r="X941" s="614"/>
      <c r="Y941" s="614"/>
      <c r="Z941" s="614"/>
      <c r="AA941" s="614"/>
      <c r="AB941" s="614"/>
      <c r="AC941" s="614"/>
      <c r="AD941" s="614"/>
      <c r="AE941" s="614"/>
      <c r="AF941" s="614"/>
      <c r="AG941" s="614"/>
      <c r="AH941" s="614"/>
    </row>
    <row r="942">
      <c r="A942" s="614"/>
      <c r="B942" s="614"/>
      <c r="C942" s="614"/>
      <c r="D942" s="614"/>
      <c r="E942" s="614"/>
      <c r="F942" s="614"/>
      <c r="G942" s="614"/>
      <c r="H942" s="614"/>
      <c r="I942" s="614"/>
      <c r="J942" s="614"/>
      <c r="K942" s="614"/>
      <c r="L942" s="614"/>
      <c r="M942" s="614"/>
      <c r="N942" s="614"/>
      <c r="O942" s="614"/>
      <c r="P942" s="614"/>
      <c r="Q942" s="614"/>
      <c r="R942" s="614"/>
      <c r="S942" s="614"/>
      <c r="T942" s="614"/>
      <c r="U942" s="614"/>
      <c r="V942" s="614"/>
      <c r="W942" s="614"/>
      <c r="X942" s="614"/>
      <c r="Y942" s="614"/>
      <c r="Z942" s="614"/>
      <c r="AA942" s="614"/>
      <c r="AB942" s="614"/>
      <c r="AC942" s="614"/>
      <c r="AD942" s="614"/>
      <c r="AE942" s="614"/>
      <c r="AF942" s="614"/>
      <c r="AG942" s="614"/>
      <c r="AH942" s="614"/>
    </row>
    <row r="943">
      <c r="A943" s="614"/>
      <c r="B943" s="614"/>
      <c r="C943" s="614"/>
      <c r="D943" s="614"/>
      <c r="E943" s="614"/>
      <c r="F943" s="614"/>
      <c r="G943" s="614"/>
      <c r="H943" s="614"/>
      <c r="I943" s="614"/>
      <c r="J943" s="614"/>
      <c r="K943" s="614"/>
      <c r="L943" s="614"/>
      <c r="M943" s="614"/>
      <c r="N943" s="614"/>
      <c r="O943" s="614"/>
      <c r="P943" s="614"/>
      <c r="Q943" s="614"/>
      <c r="R943" s="614"/>
      <c r="S943" s="614"/>
      <c r="T943" s="614"/>
      <c r="U943" s="614"/>
      <c r="V943" s="614"/>
      <c r="W943" s="614"/>
      <c r="X943" s="614"/>
      <c r="Y943" s="614"/>
      <c r="Z943" s="614"/>
      <c r="AA943" s="614"/>
      <c r="AB943" s="614"/>
      <c r="AC943" s="614"/>
      <c r="AD943" s="614"/>
      <c r="AE943" s="614"/>
      <c r="AF943" s="614"/>
      <c r="AG943" s="614"/>
      <c r="AH943" s="614"/>
    </row>
    <row r="944">
      <c r="A944" s="614"/>
      <c r="B944" s="614"/>
      <c r="C944" s="614"/>
      <c r="D944" s="614"/>
      <c r="E944" s="614"/>
      <c r="F944" s="614"/>
      <c r="G944" s="614"/>
      <c r="H944" s="614"/>
      <c r="I944" s="614"/>
      <c r="J944" s="614"/>
      <c r="K944" s="614"/>
      <c r="L944" s="614"/>
      <c r="M944" s="614"/>
      <c r="N944" s="614"/>
      <c r="O944" s="614"/>
      <c r="P944" s="614"/>
      <c r="Q944" s="614"/>
      <c r="R944" s="614"/>
      <c r="S944" s="614"/>
      <c r="T944" s="614"/>
      <c r="U944" s="614"/>
      <c r="V944" s="614"/>
      <c r="W944" s="614"/>
      <c r="X944" s="614"/>
      <c r="Y944" s="614"/>
      <c r="Z944" s="614"/>
      <c r="AA944" s="614"/>
      <c r="AB944" s="614"/>
      <c r="AC944" s="614"/>
      <c r="AD944" s="614"/>
      <c r="AE944" s="614"/>
      <c r="AF944" s="614"/>
      <c r="AG944" s="614"/>
      <c r="AH944" s="614"/>
    </row>
    <row r="945">
      <c r="A945" s="614"/>
      <c r="B945" s="614"/>
      <c r="C945" s="614"/>
      <c r="D945" s="614"/>
      <c r="E945" s="614"/>
      <c r="F945" s="614"/>
      <c r="G945" s="614"/>
      <c r="H945" s="614"/>
      <c r="I945" s="614"/>
      <c r="J945" s="614"/>
      <c r="K945" s="614"/>
      <c r="L945" s="614"/>
      <c r="M945" s="614"/>
      <c r="N945" s="614"/>
      <c r="O945" s="614"/>
      <c r="P945" s="614"/>
      <c r="Q945" s="614"/>
      <c r="R945" s="614"/>
      <c r="S945" s="614"/>
      <c r="T945" s="614"/>
      <c r="U945" s="614"/>
      <c r="V945" s="614"/>
      <c r="W945" s="614"/>
      <c r="X945" s="614"/>
      <c r="Y945" s="614"/>
      <c r="Z945" s="614"/>
      <c r="AA945" s="614"/>
      <c r="AB945" s="614"/>
      <c r="AC945" s="614"/>
      <c r="AD945" s="614"/>
      <c r="AE945" s="614"/>
      <c r="AF945" s="614"/>
      <c r="AG945" s="614"/>
      <c r="AH945" s="614"/>
    </row>
    <row r="946">
      <c r="A946" s="614"/>
      <c r="B946" s="614"/>
      <c r="C946" s="614"/>
      <c r="D946" s="614"/>
      <c r="E946" s="614"/>
      <c r="F946" s="614"/>
      <c r="G946" s="614"/>
      <c r="H946" s="614"/>
      <c r="I946" s="614"/>
      <c r="J946" s="614"/>
      <c r="K946" s="614"/>
      <c r="L946" s="614"/>
      <c r="M946" s="614"/>
      <c r="N946" s="614"/>
      <c r="O946" s="614"/>
      <c r="P946" s="614"/>
      <c r="Q946" s="614"/>
      <c r="R946" s="614"/>
      <c r="S946" s="614"/>
      <c r="T946" s="614"/>
      <c r="U946" s="614"/>
      <c r="V946" s="614"/>
      <c r="W946" s="614"/>
      <c r="X946" s="614"/>
      <c r="Y946" s="614"/>
      <c r="Z946" s="614"/>
      <c r="AA946" s="614"/>
      <c r="AB946" s="614"/>
      <c r="AC946" s="614"/>
      <c r="AD946" s="614"/>
      <c r="AE946" s="614"/>
      <c r="AF946" s="614"/>
      <c r="AG946" s="614"/>
      <c r="AH946" s="614"/>
    </row>
    <row r="947">
      <c r="A947" s="614"/>
      <c r="B947" s="614"/>
      <c r="C947" s="614"/>
      <c r="D947" s="614"/>
      <c r="E947" s="614"/>
      <c r="F947" s="614"/>
      <c r="G947" s="614"/>
      <c r="H947" s="614"/>
      <c r="I947" s="614"/>
      <c r="J947" s="614"/>
      <c r="K947" s="614"/>
      <c r="L947" s="614"/>
      <c r="M947" s="614"/>
      <c r="N947" s="614"/>
      <c r="O947" s="614"/>
      <c r="P947" s="614"/>
      <c r="Q947" s="614"/>
      <c r="R947" s="614"/>
      <c r="S947" s="614"/>
      <c r="T947" s="614"/>
      <c r="U947" s="614"/>
      <c r="V947" s="614"/>
      <c r="W947" s="614"/>
      <c r="X947" s="614"/>
      <c r="Y947" s="614"/>
      <c r="Z947" s="614"/>
      <c r="AA947" s="614"/>
      <c r="AB947" s="614"/>
      <c r="AC947" s="614"/>
      <c r="AD947" s="614"/>
      <c r="AE947" s="614"/>
      <c r="AF947" s="614"/>
      <c r="AG947" s="614"/>
      <c r="AH947" s="614"/>
    </row>
    <row r="948">
      <c r="A948" s="614"/>
      <c r="B948" s="614"/>
      <c r="C948" s="614"/>
      <c r="D948" s="614"/>
      <c r="E948" s="614"/>
      <c r="F948" s="614"/>
      <c r="G948" s="614"/>
      <c r="H948" s="614"/>
      <c r="I948" s="614"/>
      <c r="J948" s="614"/>
      <c r="K948" s="614"/>
      <c r="L948" s="614"/>
      <c r="M948" s="614"/>
      <c r="N948" s="614"/>
      <c r="O948" s="614"/>
      <c r="P948" s="614"/>
      <c r="Q948" s="614"/>
      <c r="R948" s="614"/>
      <c r="S948" s="614"/>
      <c r="T948" s="614"/>
      <c r="U948" s="614"/>
      <c r="V948" s="614"/>
      <c r="W948" s="614"/>
      <c r="X948" s="614"/>
      <c r="Y948" s="614"/>
      <c r="Z948" s="614"/>
      <c r="AA948" s="614"/>
      <c r="AB948" s="614"/>
      <c r="AC948" s="614"/>
      <c r="AD948" s="614"/>
      <c r="AE948" s="614"/>
      <c r="AF948" s="614"/>
      <c r="AG948" s="614"/>
      <c r="AH948" s="614"/>
    </row>
    <row r="949">
      <c r="A949" s="614"/>
      <c r="B949" s="614"/>
      <c r="C949" s="614"/>
      <c r="D949" s="614"/>
      <c r="E949" s="614"/>
      <c r="F949" s="614"/>
      <c r="G949" s="614"/>
      <c r="H949" s="614"/>
      <c r="I949" s="614"/>
      <c r="J949" s="614"/>
      <c r="K949" s="614"/>
      <c r="L949" s="614"/>
      <c r="M949" s="614"/>
      <c r="N949" s="614"/>
      <c r="O949" s="614"/>
      <c r="P949" s="614"/>
      <c r="Q949" s="614"/>
      <c r="R949" s="614"/>
      <c r="S949" s="614"/>
      <c r="T949" s="614"/>
      <c r="U949" s="614"/>
      <c r="V949" s="614"/>
      <c r="W949" s="614"/>
      <c r="X949" s="614"/>
      <c r="Y949" s="614"/>
      <c r="Z949" s="614"/>
      <c r="AA949" s="614"/>
      <c r="AB949" s="614"/>
      <c r="AC949" s="614"/>
      <c r="AD949" s="614"/>
      <c r="AE949" s="614"/>
      <c r="AF949" s="614"/>
      <c r="AG949" s="614"/>
      <c r="AH949" s="614"/>
    </row>
    <row r="950">
      <c r="A950" s="614"/>
      <c r="B950" s="614"/>
      <c r="C950" s="614"/>
      <c r="D950" s="614"/>
      <c r="E950" s="614"/>
      <c r="F950" s="614"/>
      <c r="G950" s="614"/>
      <c r="H950" s="614"/>
      <c r="I950" s="614"/>
      <c r="J950" s="614"/>
      <c r="K950" s="614"/>
      <c r="L950" s="614"/>
      <c r="M950" s="614"/>
      <c r="N950" s="614"/>
      <c r="O950" s="614"/>
      <c r="P950" s="614"/>
      <c r="Q950" s="614"/>
      <c r="R950" s="614"/>
      <c r="S950" s="614"/>
      <c r="T950" s="614"/>
      <c r="U950" s="614"/>
      <c r="V950" s="614"/>
      <c r="W950" s="614"/>
      <c r="X950" s="614"/>
      <c r="Y950" s="614"/>
      <c r="Z950" s="614"/>
      <c r="AA950" s="614"/>
      <c r="AB950" s="614"/>
      <c r="AC950" s="614"/>
      <c r="AD950" s="614"/>
      <c r="AE950" s="614"/>
      <c r="AF950" s="614"/>
      <c r="AG950" s="614"/>
      <c r="AH950" s="614"/>
    </row>
    <row r="951">
      <c r="A951" s="614"/>
      <c r="B951" s="614"/>
      <c r="C951" s="614"/>
      <c r="D951" s="614"/>
      <c r="E951" s="614"/>
      <c r="F951" s="614"/>
      <c r="G951" s="614"/>
      <c r="H951" s="614"/>
      <c r="I951" s="614"/>
      <c r="J951" s="614"/>
      <c r="K951" s="614"/>
      <c r="L951" s="614"/>
      <c r="M951" s="614"/>
      <c r="N951" s="614"/>
      <c r="O951" s="614"/>
      <c r="P951" s="614"/>
      <c r="Q951" s="614"/>
      <c r="R951" s="614"/>
      <c r="S951" s="614"/>
      <c r="T951" s="614"/>
      <c r="U951" s="614"/>
      <c r="V951" s="614"/>
      <c r="W951" s="614"/>
      <c r="X951" s="614"/>
      <c r="Y951" s="614"/>
      <c r="Z951" s="614"/>
      <c r="AA951" s="614"/>
      <c r="AB951" s="614"/>
      <c r="AC951" s="614"/>
      <c r="AD951" s="614"/>
      <c r="AE951" s="614"/>
      <c r="AF951" s="614"/>
      <c r="AG951" s="614"/>
      <c r="AH951" s="614"/>
    </row>
    <row r="952">
      <c r="A952" s="614"/>
      <c r="B952" s="614"/>
      <c r="C952" s="614"/>
      <c r="D952" s="614"/>
      <c r="E952" s="614"/>
      <c r="F952" s="614"/>
      <c r="G952" s="614"/>
      <c r="H952" s="614"/>
      <c r="I952" s="614"/>
      <c r="J952" s="614"/>
      <c r="K952" s="614"/>
      <c r="L952" s="614"/>
      <c r="M952" s="614"/>
      <c r="N952" s="614"/>
      <c r="O952" s="614"/>
      <c r="P952" s="614"/>
      <c r="Q952" s="614"/>
      <c r="R952" s="614"/>
      <c r="S952" s="614"/>
      <c r="T952" s="614"/>
      <c r="U952" s="614"/>
      <c r="V952" s="614"/>
      <c r="W952" s="614"/>
      <c r="X952" s="614"/>
      <c r="Y952" s="614"/>
      <c r="Z952" s="614"/>
      <c r="AA952" s="614"/>
      <c r="AB952" s="614"/>
      <c r="AC952" s="614"/>
      <c r="AD952" s="614"/>
      <c r="AE952" s="614"/>
      <c r="AF952" s="614"/>
      <c r="AG952" s="614"/>
      <c r="AH952" s="614"/>
    </row>
    <row r="953">
      <c r="A953" s="614"/>
      <c r="B953" s="614"/>
      <c r="C953" s="614"/>
      <c r="D953" s="614"/>
      <c r="E953" s="614"/>
      <c r="F953" s="614"/>
      <c r="G953" s="614"/>
      <c r="H953" s="614"/>
      <c r="I953" s="614"/>
      <c r="J953" s="614"/>
      <c r="K953" s="614"/>
      <c r="L953" s="614"/>
      <c r="M953" s="614"/>
      <c r="N953" s="614"/>
      <c r="O953" s="614"/>
      <c r="P953" s="614"/>
      <c r="Q953" s="614"/>
      <c r="R953" s="614"/>
      <c r="S953" s="614"/>
      <c r="T953" s="614"/>
      <c r="U953" s="614"/>
      <c r="V953" s="614"/>
      <c r="W953" s="614"/>
      <c r="X953" s="614"/>
      <c r="Y953" s="614"/>
      <c r="Z953" s="614"/>
      <c r="AA953" s="614"/>
      <c r="AB953" s="614"/>
      <c r="AC953" s="614"/>
      <c r="AD953" s="614"/>
      <c r="AE953" s="614"/>
      <c r="AF953" s="614"/>
      <c r="AG953" s="614"/>
      <c r="AH953" s="614"/>
    </row>
    <row r="954">
      <c r="A954" s="614"/>
      <c r="B954" s="614"/>
      <c r="C954" s="614"/>
      <c r="D954" s="614"/>
      <c r="E954" s="614"/>
      <c r="F954" s="614"/>
      <c r="G954" s="614"/>
      <c r="H954" s="614"/>
      <c r="I954" s="614"/>
      <c r="J954" s="614"/>
      <c r="K954" s="614"/>
      <c r="L954" s="614"/>
      <c r="M954" s="614"/>
      <c r="N954" s="614"/>
      <c r="O954" s="614"/>
      <c r="P954" s="614"/>
      <c r="Q954" s="614"/>
      <c r="R954" s="614"/>
      <c r="S954" s="614"/>
      <c r="T954" s="614"/>
      <c r="U954" s="614"/>
      <c r="V954" s="614"/>
      <c r="W954" s="614"/>
      <c r="X954" s="614"/>
      <c r="Y954" s="614"/>
      <c r="Z954" s="614"/>
      <c r="AA954" s="614"/>
      <c r="AB954" s="614"/>
      <c r="AC954" s="614"/>
      <c r="AD954" s="614"/>
      <c r="AE954" s="614"/>
      <c r="AF954" s="614"/>
      <c r="AG954" s="614"/>
      <c r="AH954" s="614"/>
    </row>
    <row r="955">
      <c r="A955" s="614"/>
      <c r="B955" s="614"/>
      <c r="C955" s="614"/>
      <c r="D955" s="614"/>
      <c r="E955" s="614"/>
      <c r="F955" s="614"/>
      <c r="G955" s="614"/>
      <c r="H955" s="614"/>
      <c r="I955" s="614"/>
      <c r="J955" s="614"/>
      <c r="K955" s="614"/>
      <c r="L955" s="614"/>
      <c r="M955" s="614"/>
      <c r="N955" s="614"/>
      <c r="O955" s="614"/>
      <c r="P955" s="614"/>
      <c r="Q955" s="614"/>
      <c r="R955" s="614"/>
      <c r="S955" s="614"/>
      <c r="T955" s="614"/>
      <c r="U955" s="614"/>
      <c r="V955" s="614"/>
      <c r="W955" s="614"/>
      <c r="X955" s="614"/>
      <c r="Y955" s="614"/>
      <c r="Z955" s="614"/>
      <c r="AA955" s="614"/>
      <c r="AB955" s="614"/>
      <c r="AC955" s="614"/>
      <c r="AD955" s="614"/>
      <c r="AE955" s="614"/>
      <c r="AF955" s="614"/>
      <c r="AG955" s="614"/>
      <c r="AH955" s="614"/>
    </row>
    <row r="956">
      <c r="A956" s="614"/>
      <c r="B956" s="614"/>
      <c r="C956" s="614"/>
      <c r="D956" s="614"/>
      <c r="E956" s="614"/>
      <c r="F956" s="614"/>
      <c r="G956" s="614"/>
      <c r="H956" s="614"/>
      <c r="I956" s="614"/>
      <c r="J956" s="614"/>
      <c r="K956" s="614"/>
      <c r="L956" s="614"/>
      <c r="M956" s="614"/>
      <c r="N956" s="614"/>
      <c r="O956" s="614"/>
      <c r="P956" s="614"/>
      <c r="Q956" s="614"/>
      <c r="R956" s="614"/>
      <c r="S956" s="614"/>
      <c r="T956" s="614"/>
      <c r="U956" s="614"/>
      <c r="V956" s="614"/>
      <c r="W956" s="614"/>
      <c r="X956" s="614"/>
      <c r="Y956" s="614"/>
      <c r="Z956" s="614"/>
      <c r="AA956" s="614"/>
      <c r="AB956" s="614"/>
      <c r="AC956" s="614"/>
      <c r="AD956" s="614"/>
      <c r="AE956" s="614"/>
      <c r="AF956" s="614"/>
      <c r="AG956" s="614"/>
      <c r="AH956" s="614"/>
    </row>
    <row r="957">
      <c r="A957" s="614"/>
      <c r="B957" s="614"/>
      <c r="C957" s="614"/>
      <c r="D957" s="614"/>
      <c r="E957" s="614"/>
      <c r="F957" s="614"/>
      <c r="G957" s="614"/>
      <c r="H957" s="614"/>
      <c r="I957" s="614"/>
      <c r="J957" s="614"/>
      <c r="K957" s="614"/>
      <c r="L957" s="614"/>
      <c r="M957" s="614"/>
      <c r="N957" s="614"/>
      <c r="O957" s="614"/>
      <c r="P957" s="614"/>
      <c r="Q957" s="614"/>
      <c r="R957" s="614"/>
      <c r="S957" s="614"/>
      <c r="T957" s="614"/>
      <c r="U957" s="614"/>
      <c r="V957" s="614"/>
      <c r="W957" s="614"/>
      <c r="X957" s="614"/>
      <c r="Y957" s="614"/>
      <c r="Z957" s="614"/>
      <c r="AA957" s="614"/>
      <c r="AB957" s="614"/>
      <c r="AC957" s="614"/>
      <c r="AD957" s="614"/>
      <c r="AE957" s="614"/>
      <c r="AF957" s="614"/>
      <c r="AG957" s="614"/>
      <c r="AH957" s="614"/>
    </row>
    <row r="958">
      <c r="A958" s="614"/>
      <c r="B958" s="614"/>
      <c r="C958" s="614"/>
      <c r="D958" s="614"/>
      <c r="E958" s="614"/>
      <c r="F958" s="614"/>
      <c r="G958" s="614"/>
      <c r="H958" s="614"/>
      <c r="I958" s="614"/>
      <c r="J958" s="614"/>
      <c r="K958" s="614"/>
      <c r="L958" s="614"/>
      <c r="M958" s="614"/>
      <c r="N958" s="614"/>
      <c r="O958" s="614"/>
      <c r="P958" s="614"/>
      <c r="Q958" s="614"/>
      <c r="R958" s="614"/>
      <c r="S958" s="614"/>
      <c r="T958" s="614"/>
      <c r="U958" s="614"/>
      <c r="V958" s="614"/>
      <c r="W958" s="614"/>
      <c r="X958" s="614"/>
      <c r="Y958" s="614"/>
      <c r="Z958" s="614"/>
      <c r="AA958" s="614"/>
      <c r="AB958" s="614"/>
      <c r="AC958" s="614"/>
      <c r="AD958" s="614"/>
      <c r="AE958" s="614"/>
      <c r="AF958" s="614"/>
      <c r="AG958" s="614"/>
      <c r="AH958" s="614"/>
    </row>
    <row r="959">
      <c r="A959" s="614"/>
      <c r="B959" s="614"/>
      <c r="C959" s="614"/>
      <c r="D959" s="614"/>
      <c r="E959" s="614"/>
      <c r="F959" s="614"/>
      <c r="G959" s="614"/>
      <c r="H959" s="614"/>
      <c r="I959" s="614"/>
      <c r="J959" s="614"/>
      <c r="K959" s="614"/>
      <c r="L959" s="614"/>
      <c r="M959" s="614"/>
      <c r="N959" s="614"/>
      <c r="O959" s="614"/>
      <c r="P959" s="614"/>
      <c r="Q959" s="614"/>
      <c r="R959" s="614"/>
      <c r="S959" s="614"/>
      <c r="T959" s="614"/>
      <c r="U959" s="614"/>
      <c r="V959" s="614"/>
      <c r="W959" s="614"/>
      <c r="X959" s="614"/>
      <c r="Y959" s="614"/>
      <c r="Z959" s="614"/>
      <c r="AA959" s="614"/>
      <c r="AB959" s="614"/>
      <c r="AC959" s="614"/>
      <c r="AD959" s="614"/>
      <c r="AE959" s="614"/>
      <c r="AF959" s="614"/>
      <c r="AG959" s="614"/>
      <c r="AH959" s="614"/>
    </row>
    <row r="960">
      <c r="A960" s="614"/>
      <c r="B960" s="614"/>
      <c r="C960" s="614"/>
      <c r="D960" s="614"/>
      <c r="E960" s="614"/>
      <c r="F960" s="614"/>
      <c r="G960" s="614"/>
      <c r="H960" s="614"/>
      <c r="I960" s="614"/>
      <c r="J960" s="614"/>
      <c r="K960" s="614"/>
      <c r="L960" s="614"/>
      <c r="M960" s="614"/>
      <c r="N960" s="614"/>
      <c r="O960" s="614"/>
      <c r="P960" s="614"/>
      <c r="Q960" s="614"/>
      <c r="R960" s="614"/>
      <c r="S960" s="614"/>
      <c r="T960" s="614"/>
      <c r="U960" s="614"/>
      <c r="V960" s="614"/>
      <c r="W960" s="614"/>
      <c r="X960" s="614"/>
      <c r="Y960" s="614"/>
      <c r="Z960" s="614"/>
      <c r="AA960" s="614"/>
      <c r="AB960" s="614"/>
      <c r="AC960" s="614"/>
      <c r="AD960" s="614"/>
      <c r="AE960" s="614"/>
      <c r="AF960" s="614"/>
      <c r="AG960" s="614"/>
      <c r="AH960" s="614"/>
    </row>
    <row r="961">
      <c r="A961" s="614"/>
      <c r="B961" s="614"/>
      <c r="C961" s="614"/>
      <c r="D961" s="614"/>
      <c r="E961" s="614"/>
      <c r="F961" s="614"/>
      <c r="G961" s="614"/>
      <c r="H961" s="614"/>
      <c r="I961" s="614"/>
      <c r="J961" s="614"/>
      <c r="K961" s="614"/>
      <c r="L961" s="614"/>
      <c r="M961" s="614"/>
      <c r="N961" s="614"/>
      <c r="O961" s="614"/>
      <c r="P961" s="614"/>
      <c r="Q961" s="614"/>
      <c r="R961" s="614"/>
      <c r="S961" s="614"/>
      <c r="T961" s="614"/>
      <c r="U961" s="614"/>
      <c r="V961" s="614"/>
      <c r="W961" s="614"/>
      <c r="X961" s="614"/>
      <c r="Y961" s="614"/>
      <c r="Z961" s="614"/>
      <c r="AA961" s="614"/>
      <c r="AB961" s="614"/>
      <c r="AC961" s="614"/>
      <c r="AD961" s="614"/>
      <c r="AE961" s="614"/>
      <c r="AF961" s="614"/>
      <c r="AG961" s="614"/>
      <c r="AH961" s="614"/>
    </row>
    <row r="962">
      <c r="A962" s="614"/>
      <c r="B962" s="614"/>
      <c r="C962" s="614"/>
      <c r="D962" s="614"/>
      <c r="E962" s="614"/>
      <c r="F962" s="614"/>
      <c r="G962" s="614"/>
      <c r="H962" s="614"/>
      <c r="I962" s="614"/>
      <c r="J962" s="614"/>
      <c r="K962" s="614"/>
      <c r="L962" s="614"/>
      <c r="M962" s="614"/>
      <c r="N962" s="614"/>
      <c r="O962" s="614"/>
      <c r="P962" s="614"/>
      <c r="Q962" s="614"/>
      <c r="R962" s="614"/>
      <c r="S962" s="614"/>
      <c r="T962" s="614"/>
      <c r="U962" s="614"/>
      <c r="V962" s="614"/>
      <c r="W962" s="614"/>
      <c r="X962" s="614"/>
      <c r="Y962" s="614"/>
      <c r="Z962" s="614"/>
      <c r="AA962" s="614"/>
      <c r="AB962" s="614"/>
      <c r="AC962" s="614"/>
      <c r="AD962" s="614"/>
      <c r="AE962" s="614"/>
      <c r="AF962" s="614"/>
      <c r="AG962" s="614"/>
      <c r="AH962" s="614"/>
    </row>
    <row r="963">
      <c r="A963" s="614"/>
      <c r="B963" s="614"/>
      <c r="C963" s="614"/>
      <c r="D963" s="614"/>
      <c r="E963" s="614"/>
      <c r="F963" s="614"/>
      <c r="G963" s="614"/>
      <c r="H963" s="614"/>
      <c r="I963" s="614"/>
      <c r="J963" s="614"/>
      <c r="K963" s="614"/>
      <c r="L963" s="614"/>
      <c r="M963" s="614"/>
      <c r="N963" s="614"/>
      <c r="O963" s="614"/>
      <c r="P963" s="614"/>
      <c r="Q963" s="614"/>
      <c r="R963" s="614"/>
      <c r="S963" s="614"/>
      <c r="T963" s="614"/>
      <c r="U963" s="614"/>
      <c r="V963" s="614"/>
      <c r="W963" s="614"/>
      <c r="X963" s="614"/>
      <c r="Y963" s="614"/>
      <c r="Z963" s="614"/>
      <c r="AA963" s="614"/>
      <c r="AB963" s="614"/>
      <c r="AC963" s="614"/>
      <c r="AD963" s="614"/>
      <c r="AE963" s="614"/>
      <c r="AF963" s="614"/>
      <c r="AG963" s="614"/>
      <c r="AH963" s="614"/>
    </row>
    <row r="964">
      <c r="A964" s="614"/>
      <c r="B964" s="614"/>
      <c r="C964" s="614"/>
      <c r="D964" s="614"/>
      <c r="E964" s="614"/>
      <c r="F964" s="614"/>
      <c r="G964" s="614"/>
      <c r="H964" s="614"/>
      <c r="I964" s="614"/>
      <c r="J964" s="614"/>
      <c r="K964" s="614"/>
      <c r="L964" s="614"/>
      <c r="M964" s="614"/>
      <c r="N964" s="614"/>
      <c r="O964" s="614"/>
      <c r="P964" s="614"/>
      <c r="Q964" s="614"/>
      <c r="R964" s="614"/>
      <c r="S964" s="614"/>
      <c r="T964" s="614"/>
      <c r="U964" s="614"/>
      <c r="V964" s="614"/>
      <c r="W964" s="614"/>
      <c r="X964" s="614"/>
      <c r="Y964" s="614"/>
      <c r="Z964" s="614"/>
      <c r="AA964" s="614"/>
      <c r="AB964" s="614"/>
      <c r="AC964" s="614"/>
      <c r="AD964" s="614"/>
      <c r="AE964" s="614"/>
      <c r="AF964" s="614"/>
      <c r="AG964" s="614"/>
      <c r="AH964" s="614"/>
    </row>
    <row r="965">
      <c r="A965" s="614"/>
      <c r="B965" s="614"/>
      <c r="C965" s="614"/>
      <c r="D965" s="614"/>
      <c r="E965" s="614"/>
      <c r="F965" s="614"/>
      <c r="G965" s="614"/>
      <c r="H965" s="614"/>
      <c r="I965" s="614"/>
      <c r="J965" s="614"/>
      <c r="K965" s="614"/>
      <c r="L965" s="614"/>
      <c r="M965" s="614"/>
      <c r="N965" s="614"/>
      <c r="O965" s="614"/>
      <c r="P965" s="614"/>
      <c r="Q965" s="614"/>
      <c r="R965" s="614"/>
      <c r="S965" s="614"/>
      <c r="T965" s="614"/>
      <c r="U965" s="614"/>
      <c r="V965" s="614"/>
      <c r="W965" s="614"/>
      <c r="X965" s="614"/>
      <c r="Y965" s="614"/>
      <c r="Z965" s="614"/>
      <c r="AA965" s="614"/>
      <c r="AB965" s="614"/>
      <c r="AC965" s="614"/>
      <c r="AD965" s="614"/>
      <c r="AE965" s="614"/>
      <c r="AF965" s="614"/>
      <c r="AG965" s="614"/>
      <c r="AH965" s="614"/>
    </row>
    <row r="966">
      <c r="A966" s="614"/>
      <c r="B966" s="614"/>
      <c r="C966" s="614"/>
      <c r="D966" s="614"/>
      <c r="E966" s="614"/>
      <c r="F966" s="614"/>
      <c r="G966" s="614"/>
      <c r="H966" s="614"/>
      <c r="I966" s="614"/>
      <c r="J966" s="614"/>
      <c r="K966" s="614"/>
      <c r="L966" s="614"/>
      <c r="M966" s="614"/>
      <c r="N966" s="614"/>
      <c r="O966" s="614"/>
      <c r="P966" s="614"/>
      <c r="Q966" s="614"/>
      <c r="R966" s="614"/>
      <c r="S966" s="614"/>
      <c r="T966" s="614"/>
      <c r="U966" s="614"/>
      <c r="V966" s="614"/>
      <c r="W966" s="614"/>
      <c r="X966" s="614"/>
      <c r="Y966" s="614"/>
      <c r="Z966" s="614"/>
      <c r="AA966" s="614"/>
      <c r="AB966" s="614"/>
      <c r="AC966" s="614"/>
      <c r="AD966" s="614"/>
      <c r="AE966" s="614"/>
      <c r="AF966" s="614"/>
      <c r="AG966" s="614"/>
      <c r="AH966" s="614"/>
    </row>
    <row r="967">
      <c r="A967" s="614"/>
      <c r="B967" s="614"/>
      <c r="C967" s="614"/>
      <c r="D967" s="614"/>
      <c r="E967" s="614"/>
      <c r="F967" s="614"/>
      <c r="G967" s="614"/>
      <c r="H967" s="614"/>
      <c r="I967" s="614"/>
      <c r="J967" s="614"/>
      <c r="K967" s="614"/>
      <c r="L967" s="614"/>
      <c r="M967" s="614"/>
      <c r="N967" s="614"/>
      <c r="O967" s="614"/>
      <c r="P967" s="614"/>
      <c r="Q967" s="614"/>
      <c r="R967" s="614"/>
      <c r="S967" s="614"/>
      <c r="T967" s="614"/>
      <c r="U967" s="614"/>
      <c r="V967" s="614"/>
      <c r="W967" s="614"/>
      <c r="X967" s="614"/>
      <c r="Y967" s="614"/>
      <c r="Z967" s="614"/>
      <c r="AA967" s="614"/>
      <c r="AB967" s="614"/>
      <c r="AC967" s="614"/>
      <c r="AD967" s="614"/>
      <c r="AE967" s="614"/>
      <c r="AF967" s="614"/>
      <c r="AG967" s="614"/>
      <c r="AH967" s="614"/>
    </row>
    <row r="968">
      <c r="A968" s="614"/>
      <c r="B968" s="614"/>
      <c r="C968" s="614"/>
      <c r="D968" s="614"/>
      <c r="E968" s="614"/>
      <c r="F968" s="614"/>
      <c r="G968" s="614"/>
      <c r="H968" s="614"/>
      <c r="I968" s="614"/>
      <c r="J968" s="614"/>
      <c r="K968" s="614"/>
      <c r="L968" s="614"/>
      <c r="M968" s="614"/>
      <c r="N968" s="614"/>
      <c r="O968" s="614"/>
      <c r="P968" s="614"/>
      <c r="Q968" s="614"/>
      <c r="R968" s="614"/>
      <c r="S968" s="614"/>
      <c r="T968" s="614"/>
      <c r="U968" s="614"/>
      <c r="V968" s="614"/>
      <c r="W968" s="614"/>
      <c r="X968" s="614"/>
      <c r="Y968" s="614"/>
      <c r="Z968" s="614"/>
      <c r="AA968" s="614"/>
      <c r="AB968" s="614"/>
      <c r="AC968" s="614"/>
      <c r="AD968" s="614"/>
      <c r="AE968" s="614"/>
      <c r="AF968" s="614"/>
      <c r="AG968" s="614"/>
      <c r="AH968" s="614"/>
    </row>
    <row r="969">
      <c r="A969" s="614"/>
      <c r="B969" s="614"/>
      <c r="C969" s="614"/>
      <c r="D969" s="614"/>
      <c r="E969" s="614"/>
      <c r="F969" s="614"/>
      <c r="G969" s="614"/>
      <c r="H969" s="614"/>
      <c r="I969" s="614"/>
      <c r="J969" s="614"/>
      <c r="K969" s="614"/>
      <c r="L969" s="614"/>
      <c r="M969" s="614"/>
      <c r="N969" s="614"/>
      <c r="O969" s="614"/>
      <c r="P969" s="614"/>
      <c r="Q969" s="614"/>
      <c r="R969" s="614"/>
      <c r="S969" s="614"/>
      <c r="T969" s="614"/>
      <c r="U969" s="614"/>
      <c r="V969" s="614"/>
      <c r="W969" s="614"/>
      <c r="X969" s="614"/>
      <c r="Y969" s="614"/>
      <c r="Z969" s="614"/>
      <c r="AA969" s="614"/>
      <c r="AB969" s="614"/>
      <c r="AC969" s="614"/>
      <c r="AD969" s="614"/>
      <c r="AE969" s="614"/>
      <c r="AF969" s="614"/>
      <c r="AG969" s="614"/>
      <c r="AH969" s="614"/>
    </row>
    <row r="970">
      <c r="A970" s="614"/>
      <c r="B970" s="614"/>
      <c r="C970" s="614"/>
      <c r="D970" s="614"/>
      <c r="E970" s="614"/>
      <c r="F970" s="614"/>
      <c r="G970" s="614"/>
      <c r="H970" s="614"/>
      <c r="I970" s="614"/>
      <c r="J970" s="614"/>
      <c r="K970" s="614"/>
      <c r="L970" s="614"/>
      <c r="M970" s="614"/>
      <c r="N970" s="614"/>
      <c r="O970" s="614"/>
      <c r="P970" s="614"/>
      <c r="Q970" s="614"/>
      <c r="R970" s="614"/>
      <c r="S970" s="614"/>
      <c r="T970" s="614"/>
      <c r="U970" s="614"/>
      <c r="V970" s="614"/>
      <c r="W970" s="614"/>
      <c r="X970" s="614"/>
      <c r="Y970" s="614"/>
      <c r="Z970" s="614"/>
      <c r="AA970" s="614"/>
      <c r="AB970" s="614"/>
      <c r="AC970" s="614"/>
      <c r="AD970" s="614"/>
      <c r="AE970" s="614"/>
      <c r="AF970" s="614"/>
      <c r="AG970" s="614"/>
      <c r="AH970" s="614"/>
    </row>
    <row r="971">
      <c r="A971" s="614"/>
      <c r="B971" s="614"/>
      <c r="C971" s="614"/>
      <c r="D971" s="614"/>
      <c r="E971" s="614"/>
      <c r="F971" s="614"/>
      <c r="G971" s="614"/>
      <c r="H971" s="614"/>
      <c r="I971" s="614"/>
      <c r="J971" s="614"/>
      <c r="K971" s="614"/>
      <c r="L971" s="614"/>
      <c r="M971" s="614"/>
      <c r="N971" s="614"/>
      <c r="O971" s="614"/>
      <c r="P971" s="614"/>
      <c r="Q971" s="614"/>
      <c r="R971" s="614"/>
      <c r="S971" s="614"/>
      <c r="T971" s="614"/>
      <c r="U971" s="614"/>
      <c r="V971" s="614"/>
      <c r="W971" s="614"/>
      <c r="X971" s="614"/>
      <c r="Y971" s="614"/>
      <c r="Z971" s="614"/>
      <c r="AA971" s="614"/>
      <c r="AB971" s="614"/>
      <c r="AC971" s="614"/>
      <c r="AD971" s="614"/>
      <c r="AE971" s="614"/>
      <c r="AF971" s="614"/>
      <c r="AG971" s="614"/>
      <c r="AH971" s="614"/>
    </row>
    <row r="972">
      <c r="A972" s="614"/>
      <c r="B972" s="614"/>
      <c r="C972" s="614"/>
      <c r="D972" s="614"/>
      <c r="E972" s="614"/>
      <c r="F972" s="614"/>
      <c r="G972" s="614"/>
      <c r="H972" s="614"/>
      <c r="I972" s="614"/>
      <c r="J972" s="614"/>
      <c r="K972" s="614"/>
      <c r="L972" s="614"/>
      <c r="M972" s="614"/>
      <c r="N972" s="614"/>
      <c r="O972" s="614"/>
      <c r="P972" s="614"/>
      <c r="Q972" s="614"/>
      <c r="R972" s="614"/>
      <c r="S972" s="614"/>
      <c r="T972" s="614"/>
      <c r="U972" s="614"/>
      <c r="V972" s="614"/>
      <c r="W972" s="614"/>
      <c r="X972" s="614"/>
      <c r="Y972" s="614"/>
      <c r="Z972" s="614"/>
      <c r="AA972" s="614"/>
      <c r="AB972" s="614"/>
      <c r="AC972" s="614"/>
      <c r="AD972" s="614"/>
      <c r="AE972" s="614"/>
      <c r="AF972" s="614"/>
      <c r="AG972" s="614"/>
      <c r="AH972" s="614"/>
    </row>
    <row r="973">
      <c r="A973" s="614"/>
      <c r="B973" s="614"/>
      <c r="C973" s="614"/>
      <c r="D973" s="614"/>
      <c r="E973" s="614"/>
      <c r="F973" s="614"/>
      <c r="G973" s="614"/>
      <c r="H973" s="614"/>
      <c r="I973" s="614"/>
      <c r="J973" s="614"/>
      <c r="K973" s="614"/>
      <c r="L973" s="614"/>
      <c r="M973" s="614"/>
      <c r="N973" s="614"/>
      <c r="O973" s="614"/>
      <c r="P973" s="614"/>
      <c r="Q973" s="614"/>
      <c r="R973" s="614"/>
      <c r="S973" s="614"/>
      <c r="T973" s="614"/>
      <c r="U973" s="614"/>
      <c r="V973" s="614"/>
      <c r="W973" s="614"/>
      <c r="X973" s="614"/>
      <c r="Y973" s="614"/>
      <c r="Z973" s="614"/>
      <c r="AA973" s="614"/>
      <c r="AB973" s="614"/>
      <c r="AC973" s="614"/>
      <c r="AD973" s="614"/>
      <c r="AE973" s="614"/>
      <c r="AF973" s="614"/>
      <c r="AG973" s="614"/>
      <c r="AH973" s="614"/>
    </row>
    <row r="974">
      <c r="A974" s="614"/>
      <c r="B974" s="614"/>
      <c r="C974" s="614"/>
      <c r="D974" s="614"/>
      <c r="E974" s="614"/>
      <c r="F974" s="614"/>
      <c r="G974" s="614"/>
      <c r="H974" s="614"/>
      <c r="I974" s="614"/>
      <c r="J974" s="614"/>
      <c r="K974" s="614"/>
      <c r="L974" s="614"/>
      <c r="M974" s="614"/>
      <c r="N974" s="614"/>
      <c r="O974" s="614"/>
      <c r="P974" s="614"/>
      <c r="Q974" s="614"/>
      <c r="R974" s="614"/>
      <c r="S974" s="614"/>
      <c r="T974" s="614"/>
      <c r="U974" s="614"/>
      <c r="V974" s="614"/>
      <c r="W974" s="614"/>
      <c r="X974" s="614"/>
      <c r="Y974" s="614"/>
      <c r="Z974" s="614"/>
      <c r="AA974" s="614"/>
      <c r="AB974" s="614"/>
      <c r="AC974" s="614"/>
      <c r="AD974" s="614"/>
      <c r="AE974" s="614"/>
      <c r="AF974" s="614"/>
      <c r="AG974" s="614"/>
      <c r="AH974" s="614"/>
    </row>
    <row r="975">
      <c r="A975" s="614"/>
      <c r="B975" s="614"/>
      <c r="C975" s="614"/>
      <c r="D975" s="614"/>
      <c r="E975" s="614"/>
      <c r="F975" s="614"/>
      <c r="G975" s="614"/>
      <c r="H975" s="614"/>
      <c r="I975" s="614"/>
      <c r="J975" s="614"/>
      <c r="K975" s="614"/>
      <c r="L975" s="614"/>
      <c r="M975" s="614"/>
      <c r="N975" s="614"/>
      <c r="O975" s="614"/>
      <c r="P975" s="614"/>
      <c r="Q975" s="614"/>
      <c r="R975" s="614"/>
      <c r="S975" s="614"/>
      <c r="T975" s="614"/>
      <c r="U975" s="614"/>
      <c r="V975" s="614"/>
      <c r="W975" s="614"/>
      <c r="X975" s="614"/>
      <c r="Y975" s="614"/>
      <c r="Z975" s="614"/>
      <c r="AA975" s="614"/>
      <c r="AB975" s="614"/>
      <c r="AC975" s="614"/>
      <c r="AD975" s="614"/>
      <c r="AE975" s="614"/>
      <c r="AF975" s="614"/>
      <c r="AG975" s="614"/>
      <c r="AH975" s="614"/>
    </row>
    <row r="976">
      <c r="A976" s="614"/>
      <c r="B976" s="614"/>
      <c r="C976" s="614"/>
      <c r="D976" s="614"/>
      <c r="E976" s="614"/>
      <c r="F976" s="614"/>
      <c r="G976" s="614"/>
      <c r="H976" s="614"/>
      <c r="I976" s="614"/>
      <c r="J976" s="614"/>
      <c r="K976" s="614"/>
      <c r="L976" s="614"/>
      <c r="M976" s="614"/>
      <c r="N976" s="614"/>
      <c r="O976" s="614"/>
      <c r="P976" s="614"/>
      <c r="Q976" s="614"/>
      <c r="R976" s="614"/>
      <c r="S976" s="614"/>
      <c r="T976" s="614"/>
      <c r="U976" s="614"/>
      <c r="V976" s="614"/>
      <c r="W976" s="614"/>
      <c r="X976" s="614"/>
      <c r="Y976" s="614"/>
      <c r="Z976" s="614"/>
      <c r="AA976" s="614"/>
      <c r="AB976" s="614"/>
      <c r="AC976" s="614"/>
      <c r="AD976" s="614"/>
      <c r="AE976" s="614"/>
      <c r="AF976" s="614"/>
      <c r="AG976" s="614"/>
      <c r="AH976" s="614"/>
    </row>
    <row r="977">
      <c r="A977" s="614"/>
      <c r="B977" s="614"/>
      <c r="C977" s="614"/>
      <c r="D977" s="614"/>
      <c r="E977" s="614"/>
      <c r="F977" s="614"/>
      <c r="G977" s="614"/>
      <c r="H977" s="614"/>
      <c r="I977" s="614"/>
      <c r="J977" s="614"/>
      <c r="K977" s="614"/>
      <c r="L977" s="614"/>
      <c r="M977" s="614"/>
      <c r="N977" s="614"/>
      <c r="O977" s="614"/>
      <c r="P977" s="614"/>
      <c r="Q977" s="614"/>
      <c r="R977" s="614"/>
      <c r="S977" s="614"/>
      <c r="T977" s="614"/>
      <c r="U977" s="614"/>
      <c r="V977" s="614"/>
      <c r="W977" s="614"/>
      <c r="X977" s="614"/>
      <c r="Y977" s="614"/>
      <c r="Z977" s="614"/>
      <c r="AA977" s="614"/>
      <c r="AB977" s="614"/>
      <c r="AC977" s="614"/>
      <c r="AD977" s="614"/>
      <c r="AE977" s="614"/>
      <c r="AF977" s="614"/>
      <c r="AG977" s="614"/>
      <c r="AH977" s="614"/>
    </row>
    <row r="978">
      <c r="A978" s="614"/>
      <c r="B978" s="614"/>
      <c r="C978" s="614"/>
      <c r="D978" s="614"/>
      <c r="E978" s="614"/>
      <c r="F978" s="614"/>
      <c r="G978" s="614"/>
      <c r="H978" s="614"/>
      <c r="I978" s="614"/>
      <c r="J978" s="614"/>
      <c r="K978" s="614"/>
      <c r="L978" s="614"/>
      <c r="M978" s="614"/>
      <c r="N978" s="614"/>
      <c r="O978" s="614"/>
      <c r="P978" s="614"/>
      <c r="Q978" s="614"/>
      <c r="R978" s="614"/>
      <c r="S978" s="614"/>
      <c r="T978" s="614"/>
      <c r="U978" s="614"/>
      <c r="V978" s="614"/>
      <c r="W978" s="614"/>
      <c r="X978" s="614"/>
      <c r="Y978" s="614"/>
      <c r="Z978" s="614"/>
      <c r="AA978" s="614"/>
      <c r="AB978" s="614"/>
      <c r="AC978" s="614"/>
      <c r="AD978" s="614"/>
      <c r="AE978" s="614"/>
      <c r="AF978" s="614"/>
      <c r="AG978" s="614"/>
      <c r="AH978" s="614"/>
    </row>
    <row r="979">
      <c r="A979" s="614"/>
      <c r="B979" s="614"/>
      <c r="C979" s="614"/>
      <c r="D979" s="614"/>
      <c r="E979" s="614"/>
      <c r="F979" s="614"/>
      <c r="G979" s="614"/>
      <c r="H979" s="614"/>
      <c r="I979" s="614"/>
      <c r="J979" s="614"/>
      <c r="K979" s="614"/>
      <c r="L979" s="614"/>
      <c r="M979" s="614"/>
      <c r="N979" s="614"/>
      <c r="O979" s="614"/>
      <c r="P979" s="614"/>
      <c r="Q979" s="614"/>
      <c r="R979" s="614"/>
      <c r="S979" s="614"/>
      <c r="T979" s="614"/>
      <c r="U979" s="614"/>
      <c r="V979" s="614"/>
      <c r="W979" s="614"/>
      <c r="X979" s="614"/>
      <c r="Y979" s="614"/>
      <c r="Z979" s="614"/>
      <c r="AA979" s="614"/>
      <c r="AB979" s="614"/>
      <c r="AC979" s="614"/>
      <c r="AD979" s="614"/>
      <c r="AE979" s="614"/>
      <c r="AF979" s="614"/>
      <c r="AG979" s="614"/>
      <c r="AH979" s="614"/>
    </row>
    <row r="980">
      <c r="A980" s="614"/>
      <c r="B980" s="614"/>
      <c r="C980" s="614"/>
      <c r="D980" s="614"/>
      <c r="E980" s="614"/>
      <c r="F980" s="614"/>
      <c r="G980" s="614"/>
      <c r="H980" s="614"/>
      <c r="I980" s="614"/>
      <c r="J980" s="614"/>
      <c r="K980" s="614"/>
      <c r="L980" s="614"/>
      <c r="M980" s="614"/>
      <c r="N980" s="614"/>
      <c r="O980" s="614"/>
      <c r="P980" s="614"/>
      <c r="Q980" s="614"/>
      <c r="R980" s="614"/>
      <c r="S980" s="614"/>
      <c r="T980" s="614"/>
      <c r="U980" s="614"/>
      <c r="V980" s="614"/>
      <c r="W980" s="614"/>
      <c r="X980" s="614"/>
      <c r="Y980" s="614"/>
      <c r="Z980" s="614"/>
      <c r="AA980" s="614"/>
      <c r="AB980" s="614"/>
      <c r="AC980" s="614"/>
      <c r="AD980" s="614"/>
      <c r="AE980" s="614"/>
      <c r="AF980" s="614"/>
      <c r="AG980" s="614"/>
      <c r="AH980" s="614"/>
    </row>
    <row r="981">
      <c r="A981" s="614"/>
      <c r="B981" s="614"/>
      <c r="C981" s="614"/>
      <c r="D981" s="614"/>
      <c r="E981" s="614"/>
      <c r="F981" s="614"/>
      <c r="G981" s="614"/>
      <c r="H981" s="614"/>
      <c r="I981" s="614"/>
      <c r="J981" s="614"/>
      <c r="K981" s="614"/>
      <c r="L981" s="614"/>
      <c r="M981" s="614"/>
      <c r="N981" s="614"/>
      <c r="O981" s="614"/>
      <c r="P981" s="614"/>
      <c r="Q981" s="614"/>
      <c r="R981" s="614"/>
      <c r="S981" s="614"/>
      <c r="T981" s="614"/>
      <c r="U981" s="614"/>
      <c r="V981" s="614"/>
      <c r="W981" s="614"/>
      <c r="X981" s="614"/>
      <c r="Y981" s="614"/>
      <c r="Z981" s="614"/>
      <c r="AA981" s="614"/>
      <c r="AB981" s="614"/>
      <c r="AC981" s="614"/>
      <c r="AD981" s="614"/>
      <c r="AE981" s="614"/>
      <c r="AF981" s="614"/>
      <c r="AG981" s="614"/>
      <c r="AH981" s="614"/>
    </row>
    <row r="982">
      <c r="A982" s="614"/>
      <c r="B982" s="614"/>
      <c r="C982" s="614"/>
      <c r="D982" s="614"/>
      <c r="E982" s="614"/>
      <c r="F982" s="614"/>
      <c r="G982" s="614"/>
      <c r="H982" s="614"/>
      <c r="I982" s="614"/>
      <c r="J982" s="614"/>
      <c r="K982" s="614"/>
      <c r="L982" s="614"/>
      <c r="M982" s="614"/>
      <c r="N982" s="614"/>
      <c r="O982" s="614"/>
      <c r="P982" s="614"/>
      <c r="Q982" s="614"/>
      <c r="R982" s="614"/>
      <c r="S982" s="614"/>
      <c r="T982" s="614"/>
      <c r="U982" s="614"/>
      <c r="V982" s="614"/>
      <c r="W982" s="614"/>
      <c r="X982" s="614"/>
      <c r="Y982" s="614"/>
      <c r="Z982" s="614"/>
      <c r="AA982" s="614"/>
      <c r="AB982" s="614"/>
      <c r="AC982" s="614"/>
      <c r="AD982" s="614"/>
      <c r="AE982" s="614"/>
      <c r="AF982" s="614"/>
      <c r="AG982" s="614"/>
      <c r="AH982" s="614"/>
    </row>
    <row r="983">
      <c r="A983" s="614"/>
      <c r="B983" s="614"/>
      <c r="C983" s="614"/>
      <c r="D983" s="614"/>
      <c r="E983" s="614"/>
      <c r="F983" s="614"/>
      <c r="G983" s="614"/>
      <c r="H983" s="614"/>
      <c r="I983" s="614"/>
      <c r="J983" s="614"/>
      <c r="K983" s="614"/>
      <c r="L983" s="614"/>
      <c r="M983" s="614"/>
      <c r="N983" s="614"/>
      <c r="O983" s="614"/>
      <c r="P983" s="614"/>
      <c r="Q983" s="614"/>
      <c r="R983" s="614"/>
      <c r="S983" s="614"/>
      <c r="T983" s="614"/>
      <c r="U983" s="614"/>
      <c r="V983" s="614"/>
      <c r="W983" s="614"/>
      <c r="X983" s="614"/>
      <c r="Y983" s="614"/>
      <c r="Z983" s="614"/>
      <c r="AA983" s="614"/>
      <c r="AB983" s="614"/>
      <c r="AC983" s="614"/>
      <c r="AD983" s="614"/>
      <c r="AE983" s="614"/>
      <c r="AF983" s="614"/>
      <c r="AG983" s="614"/>
      <c r="AH983" s="614"/>
    </row>
    <row r="984">
      <c r="A984" s="614"/>
      <c r="B984" s="614"/>
      <c r="C984" s="614"/>
      <c r="D984" s="614"/>
      <c r="E984" s="614"/>
      <c r="F984" s="614"/>
      <c r="G984" s="614"/>
      <c r="H984" s="614"/>
      <c r="I984" s="614"/>
      <c r="J984" s="614"/>
      <c r="K984" s="614"/>
      <c r="L984" s="614"/>
      <c r="M984" s="614"/>
      <c r="N984" s="614"/>
      <c r="O984" s="614"/>
      <c r="P984" s="614"/>
      <c r="Q984" s="614"/>
      <c r="R984" s="614"/>
      <c r="S984" s="614"/>
      <c r="T984" s="614"/>
      <c r="U984" s="614"/>
      <c r="V984" s="614"/>
      <c r="W984" s="614"/>
      <c r="X984" s="614"/>
      <c r="Y984" s="614"/>
      <c r="Z984" s="614"/>
      <c r="AA984" s="614"/>
      <c r="AB984" s="614"/>
      <c r="AC984" s="614"/>
      <c r="AD984" s="614"/>
      <c r="AE984" s="614"/>
      <c r="AF984" s="614"/>
      <c r="AG984" s="614"/>
      <c r="AH984" s="614"/>
    </row>
    <row r="985">
      <c r="A985" s="614"/>
      <c r="B985" s="614"/>
      <c r="C985" s="614"/>
      <c r="D985" s="614"/>
      <c r="E985" s="614"/>
      <c r="F985" s="614"/>
      <c r="G985" s="614"/>
      <c r="H985" s="614"/>
      <c r="I985" s="614"/>
      <c r="J985" s="614"/>
      <c r="K985" s="614"/>
      <c r="L985" s="614"/>
      <c r="M985" s="614"/>
      <c r="N985" s="614"/>
      <c r="O985" s="614"/>
      <c r="P985" s="614"/>
      <c r="Q985" s="614"/>
      <c r="R985" s="614"/>
      <c r="S985" s="614"/>
      <c r="T985" s="614"/>
      <c r="U985" s="614"/>
      <c r="V985" s="614"/>
      <c r="W985" s="614"/>
      <c r="X985" s="614"/>
      <c r="Y985" s="614"/>
      <c r="Z985" s="614"/>
      <c r="AA985" s="614"/>
      <c r="AB985" s="614"/>
      <c r="AC985" s="614"/>
      <c r="AD985" s="614"/>
      <c r="AE985" s="614"/>
      <c r="AF985" s="614"/>
      <c r="AG985" s="614"/>
      <c r="AH985" s="614"/>
    </row>
    <row r="986">
      <c r="A986" s="614"/>
      <c r="B986" s="614"/>
      <c r="C986" s="614"/>
      <c r="D986" s="614"/>
      <c r="E986" s="614"/>
      <c r="F986" s="614"/>
      <c r="G986" s="614"/>
      <c r="H986" s="614"/>
      <c r="I986" s="614"/>
      <c r="J986" s="614"/>
      <c r="K986" s="614"/>
      <c r="L986" s="614"/>
      <c r="M986" s="614"/>
      <c r="N986" s="614"/>
      <c r="O986" s="614"/>
      <c r="P986" s="614"/>
      <c r="Q986" s="614"/>
      <c r="R986" s="614"/>
      <c r="S986" s="614"/>
      <c r="T986" s="614"/>
      <c r="U986" s="614"/>
      <c r="V986" s="614"/>
      <c r="W986" s="614"/>
      <c r="X986" s="614"/>
      <c r="Y986" s="614"/>
      <c r="Z986" s="614"/>
      <c r="AA986" s="614"/>
      <c r="AB986" s="614"/>
      <c r="AC986" s="614"/>
      <c r="AD986" s="614"/>
      <c r="AE986" s="614"/>
      <c r="AF986" s="614"/>
      <c r="AG986" s="614"/>
      <c r="AH986" s="614"/>
    </row>
    <row r="987">
      <c r="A987" s="614"/>
      <c r="B987" s="614"/>
      <c r="C987" s="614"/>
      <c r="D987" s="614"/>
      <c r="E987" s="614"/>
      <c r="F987" s="614"/>
      <c r="G987" s="614"/>
      <c r="H987" s="614"/>
      <c r="I987" s="614"/>
      <c r="J987" s="614"/>
      <c r="K987" s="614"/>
      <c r="L987" s="614"/>
      <c r="M987" s="614"/>
      <c r="N987" s="614"/>
      <c r="O987" s="614"/>
      <c r="P987" s="614"/>
      <c r="Q987" s="614"/>
      <c r="R987" s="614"/>
      <c r="S987" s="614"/>
      <c r="T987" s="614"/>
      <c r="U987" s="614"/>
      <c r="V987" s="614"/>
      <c r="W987" s="614"/>
      <c r="X987" s="614"/>
      <c r="Y987" s="614"/>
      <c r="Z987" s="614"/>
      <c r="AA987" s="614"/>
      <c r="AB987" s="614"/>
      <c r="AC987" s="614"/>
      <c r="AD987" s="614"/>
      <c r="AE987" s="614"/>
      <c r="AF987" s="614"/>
      <c r="AG987" s="614"/>
      <c r="AH987" s="614"/>
    </row>
    <row r="988">
      <c r="A988" s="614"/>
      <c r="B988" s="614"/>
      <c r="C988" s="614"/>
      <c r="D988" s="614"/>
      <c r="E988" s="614"/>
      <c r="F988" s="614"/>
      <c r="G988" s="614"/>
      <c r="H988" s="614"/>
      <c r="I988" s="614"/>
      <c r="J988" s="614"/>
      <c r="K988" s="614"/>
      <c r="L988" s="614"/>
      <c r="M988" s="614"/>
      <c r="N988" s="614"/>
      <c r="O988" s="614"/>
      <c r="P988" s="614"/>
      <c r="Q988" s="614"/>
      <c r="R988" s="614"/>
      <c r="S988" s="614"/>
      <c r="T988" s="614"/>
      <c r="U988" s="614"/>
      <c r="V988" s="614"/>
      <c r="W988" s="614"/>
      <c r="X988" s="614"/>
      <c r="Y988" s="614"/>
      <c r="Z988" s="614"/>
      <c r="AA988" s="614"/>
      <c r="AB988" s="614"/>
      <c r="AC988" s="614"/>
      <c r="AD988" s="614"/>
      <c r="AE988" s="614"/>
      <c r="AF988" s="614"/>
      <c r="AG988" s="614"/>
      <c r="AH988" s="614"/>
    </row>
    <row r="989">
      <c r="A989" s="614"/>
      <c r="B989" s="614"/>
      <c r="C989" s="614"/>
      <c r="D989" s="614"/>
      <c r="E989" s="614"/>
      <c r="F989" s="614"/>
      <c r="G989" s="614"/>
      <c r="H989" s="614"/>
      <c r="I989" s="614"/>
      <c r="J989" s="614"/>
      <c r="K989" s="614"/>
      <c r="L989" s="614"/>
      <c r="M989" s="614"/>
      <c r="N989" s="614"/>
      <c r="O989" s="614"/>
      <c r="P989" s="614"/>
      <c r="Q989" s="614"/>
      <c r="R989" s="614"/>
      <c r="S989" s="614"/>
      <c r="T989" s="614"/>
      <c r="U989" s="614"/>
      <c r="V989" s="614"/>
      <c r="W989" s="614"/>
      <c r="X989" s="614"/>
      <c r="Y989" s="614"/>
      <c r="Z989" s="614"/>
      <c r="AA989" s="614"/>
      <c r="AB989" s="614"/>
      <c r="AC989" s="614"/>
      <c r="AD989" s="614"/>
      <c r="AE989" s="614"/>
      <c r="AF989" s="614"/>
      <c r="AG989" s="614"/>
      <c r="AH989" s="614"/>
    </row>
    <row r="990">
      <c r="A990" s="614"/>
      <c r="B990" s="614"/>
      <c r="C990" s="614"/>
      <c r="D990" s="614"/>
      <c r="E990" s="614"/>
      <c r="F990" s="614"/>
      <c r="G990" s="614"/>
      <c r="H990" s="614"/>
      <c r="I990" s="614"/>
      <c r="J990" s="614"/>
      <c r="K990" s="614"/>
      <c r="L990" s="614"/>
      <c r="M990" s="614"/>
      <c r="N990" s="614"/>
      <c r="O990" s="614"/>
      <c r="P990" s="614"/>
      <c r="Q990" s="614"/>
      <c r="R990" s="614"/>
      <c r="S990" s="614"/>
      <c r="T990" s="614"/>
      <c r="U990" s="614"/>
      <c r="V990" s="614"/>
      <c r="W990" s="614"/>
      <c r="X990" s="614"/>
      <c r="Y990" s="614"/>
      <c r="Z990" s="614"/>
      <c r="AA990" s="614"/>
      <c r="AB990" s="614"/>
      <c r="AC990" s="614"/>
      <c r="AD990" s="614"/>
      <c r="AE990" s="614"/>
      <c r="AF990" s="614"/>
      <c r="AG990" s="614"/>
      <c r="AH990" s="614"/>
    </row>
    <row r="991">
      <c r="A991" s="614"/>
      <c r="B991" s="614"/>
      <c r="C991" s="614"/>
      <c r="D991" s="614"/>
      <c r="E991" s="614"/>
      <c r="F991" s="614"/>
      <c r="G991" s="614"/>
      <c r="H991" s="614"/>
      <c r="I991" s="614"/>
      <c r="J991" s="614"/>
      <c r="K991" s="614"/>
      <c r="L991" s="614"/>
      <c r="M991" s="614"/>
      <c r="N991" s="614"/>
      <c r="O991" s="614"/>
      <c r="P991" s="614"/>
      <c r="Q991" s="614"/>
      <c r="R991" s="614"/>
      <c r="S991" s="614"/>
      <c r="T991" s="614"/>
      <c r="U991" s="614"/>
      <c r="V991" s="614"/>
      <c r="W991" s="614"/>
      <c r="X991" s="614"/>
      <c r="Y991" s="614"/>
      <c r="Z991" s="614"/>
      <c r="AA991" s="614"/>
      <c r="AB991" s="614"/>
      <c r="AC991" s="614"/>
      <c r="AD991" s="614"/>
      <c r="AE991" s="614"/>
      <c r="AF991" s="614"/>
      <c r="AG991" s="614"/>
      <c r="AH991" s="614"/>
    </row>
    <row r="992">
      <c r="A992" s="614"/>
      <c r="B992" s="614"/>
      <c r="C992" s="614"/>
      <c r="D992" s="614"/>
      <c r="E992" s="614"/>
      <c r="F992" s="614"/>
      <c r="G992" s="614"/>
      <c r="H992" s="614"/>
      <c r="I992" s="614"/>
      <c r="J992" s="614"/>
      <c r="K992" s="614"/>
      <c r="L992" s="614"/>
      <c r="M992" s="614"/>
      <c r="N992" s="614"/>
      <c r="O992" s="614"/>
      <c r="P992" s="614"/>
      <c r="Q992" s="614"/>
      <c r="R992" s="614"/>
      <c r="S992" s="614"/>
      <c r="T992" s="614"/>
      <c r="U992" s="614"/>
      <c r="V992" s="614"/>
      <c r="W992" s="614"/>
      <c r="X992" s="614"/>
      <c r="Y992" s="614"/>
      <c r="Z992" s="614"/>
      <c r="AA992" s="614"/>
      <c r="AB992" s="614"/>
      <c r="AC992" s="614"/>
      <c r="AD992" s="614"/>
      <c r="AE992" s="614"/>
      <c r="AF992" s="614"/>
      <c r="AG992" s="614"/>
      <c r="AH992" s="614"/>
    </row>
    <row r="993">
      <c r="A993" s="614"/>
      <c r="B993" s="614"/>
      <c r="C993" s="614"/>
      <c r="D993" s="614"/>
      <c r="E993" s="614"/>
      <c r="F993" s="614"/>
      <c r="G993" s="614"/>
      <c r="H993" s="614"/>
      <c r="I993" s="614"/>
      <c r="J993" s="614"/>
      <c r="K993" s="614"/>
      <c r="L993" s="614"/>
      <c r="M993" s="614"/>
      <c r="N993" s="614"/>
      <c r="O993" s="614"/>
      <c r="P993" s="614"/>
      <c r="Q993" s="614"/>
      <c r="R993" s="614"/>
      <c r="S993" s="614"/>
      <c r="T993" s="614"/>
      <c r="U993" s="614"/>
      <c r="V993" s="614"/>
      <c r="W993" s="614"/>
      <c r="X993" s="614"/>
      <c r="Y993" s="614"/>
      <c r="Z993" s="614"/>
      <c r="AA993" s="614"/>
      <c r="AB993" s="614"/>
      <c r="AC993" s="614"/>
      <c r="AD993" s="614"/>
      <c r="AE993" s="614"/>
      <c r="AF993" s="614"/>
      <c r="AG993" s="614"/>
      <c r="AH993" s="614"/>
    </row>
    <row r="994">
      <c r="A994" s="614"/>
      <c r="B994" s="614"/>
      <c r="C994" s="614"/>
      <c r="D994" s="614"/>
      <c r="E994" s="614"/>
      <c r="F994" s="614"/>
      <c r="G994" s="614"/>
      <c r="H994" s="614"/>
      <c r="I994" s="614"/>
      <c r="J994" s="614"/>
      <c r="K994" s="614"/>
      <c r="L994" s="614"/>
      <c r="M994" s="614"/>
      <c r="N994" s="614"/>
      <c r="O994" s="614"/>
      <c r="P994" s="614"/>
      <c r="Q994" s="614"/>
      <c r="R994" s="614"/>
      <c r="S994" s="614"/>
      <c r="T994" s="614"/>
      <c r="U994" s="614"/>
      <c r="V994" s="614"/>
      <c r="W994" s="614"/>
      <c r="X994" s="614"/>
      <c r="Y994" s="614"/>
      <c r="Z994" s="614"/>
      <c r="AA994" s="614"/>
      <c r="AB994" s="614"/>
      <c r="AC994" s="614"/>
      <c r="AD994" s="614"/>
      <c r="AE994" s="614"/>
      <c r="AF994" s="614"/>
      <c r="AG994" s="614"/>
      <c r="AH994" s="614"/>
    </row>
    <row r="995">
      <c r="A995" s="614"/>
      <c r="B995" s="614"/>
      <c r="C995" s="614"/>
      <c r="D995" s="614"/>
      <c r="E995" s="614"/>
      <c r="F995" s="614"/>
      <c r="G995" s="614"/>
      <c r="H995" s="614"/>
      <c r="I995" s="614"/>
      <c r="J995" s="614"/>
      <c r="K995" s="614"/>
      <c r="L995" s="614"/>
      <c r="M995" s="614"/>
      <c r="N995" s="614"/>
      <c r="O995" s="614"/>
      <c r="P995" s="614"/>
      <c r="Q995" s="614"/>
      <c r="R995" s="614"/>
      <c r="S995" s="614"/>
      <c r="T995" s="614"/>
      <c r="U995" s="614"/>
      <c r="V995" s="614"/>
      <c r="W995" s="614"/>
      <c r="X995" s="614"/>
      <c r="Y995" s="614"/>
      <c r="Z995" s="614"/>
      <c r="AA995" s="614"/>
      <c r="AB995" s="614"/>
      <c r="AC995" s="614"/>
      <c r="AD995" s="614"/>
      <c r="AE995" s="614"/>
      <c r="AF995" s="614"/>
      <c r="AG995" s="614"/>
      <c r="AH995" s="614"/>
    </row>
    <row r="996">
      <c r="A996" s="614"/>
      <c r="B996" s="614"/>
      <c r="C996" s="614"/>
      <c r="D996" s="614"/>
      <c r="E996" s="614"/>
      <c r="F996" s="614"/>
      <c r="G996" s="614"/>
      <c r="H996" s="614"/>
      <c r="I996" s="614"/>
      <c r="J996" s="614"/>
      <c r="K996" s="614"/>
      <c r="L996" s="614"/>
      <c r="M996" s="614"/>
      <c r="N996" s="614"/>
      <c r="O996" s="614"/>
      <c r="P996" s="614"/>
      <c r="Q996" s="614"/>
      <c r="R996" s="614"/>
      <c r="S996" s="614"/>
      <c r="T996" s="614"/>
      <c r="U996" s="614"/>
      <c r="V996" s="614"/>
      <c r="W996" s="614"/>
      <c r="X996" s="614"/>
      <c r="Y996" s="614"/>
      <c r="Z996" s="614"/>
      <c r="AA996" s="614"/>
      <c r="AB996" s="614"/>
      <c r="AC996" s="614"/>
      <c r="AD996" s="614"/>
      <c r="AE996" s="614"/>
      <c r="AF996" s="614"/>
      <c r="AG996" s="614"/>
      <c r="AH996" s="614"/>
    </row>
    <row r="997">
      <c r="A997" s="614"/>
      <c r="B997" s="614"/>
      <c r="C997" s="614"/>
      <c r="D997" s="614"/>
      <c r="E997" s="614"/>
      <c r="F997" s="614"/>
      <c r="G997" s="614"/>
      <c r="H997" s="614"/>
      <c r="I997" s="614"/>
      <c r="J997" s="614"/>
      <c r="K997" s="614"/>
      <c r="L997" s="614"/>
      <c r="M997" s="614"/>
      <c r="N997" s="614"/>
      <c r="O997" s="614"/>
      <c r="P997" s="614"/>
      <c r="Q997" s="614"/>
      <c r="R997" s="614"/>
      <c r="S997" s="614"/>
      <c r="T997" s="614"/>
      <c r="U997" s="614"/>
      <c r="V997" s="614"/>
      <c r="W997" s="614"/>
      <c r="X997" s="614"/>
      <c r="Y997" s="614"/>
      <c r="Z997" s="614"/>
      <c r="AA997" s="614"/>
      <c r="AB997" s="614"/>
      <c r="AC997" s="614"/>
      <c r="AD997" s="614"/>
      <c r="AE997" s="614"/>
      <c r="AF997" s="614"/>
      <c r="AG997" s="614"/>
      <c r="AH997" s="614"/>
    </row>
    <row r="998">
      <c r="A998" s="614"/>
      <c r="B998" s="614"/>
      <c r="C998" s="614"/>
      <c r="D998" s="614"/>
      <c r="E998" s="614"/>
      <c r="F998" s="614"/>
      <c r="G998" s="614"/>
      <c r="H998" s="614"/>
      <c r="I998" s="614"/>
      <c r="J998" s="614"/>
      <c r="K998" s="614"/>
      <c r="L998" s="614"/>
      <c r="M998" s="614"/>
      <c r="N998" s="614"/>
      <c r="O998" s="614"/>
      <c r="P998" s="614"/>
      <c r="Q998" s="614"/>
      <c r="R998" s="614"/>
      <c r="S998" s="614"/>
      <c r="T998" s="614"/>
      <c r="U998" s="614"/>
      <c r="V998" s="614"/>
      <c r="W998" s="614"/>
      <c r="X998" s="614"/>
      <c r="Y998" s="614"/>
      <c r="Z998" s="614"/>
      <c r="AA998" s="614"/>
      <c r="AB998" s="614"/>
      <c r="AC998" s="614"/>
      <c r="AD998" s="614"/>
      <c r="AE998" s="614"/>
      <c r="AF998" s="614"/>
      <c r="AG998" s="614"/>
      <c r="AH998" s="614"/>
    </row>
    <row r="999">
      <c r="A999" s="614"/>
      <c r="B999" s="614"/>
      <c r="C999" s="614"/>
      <c r="D999" s="614"/>
      <c r="E999" s="614"/>
      <c r="F999" s="614"/>
      <c r="G999" s="614"/>
      <c r="H999" s="614"/>
      <c r="I999" s="614"/>
      <c r="J999" s="614"/>
      <c r="K999" s="614"/>
      <c r="L999" s="614"/>
      <c r="M999" s="614"/>
      <c r="N999" s="614"/>
      <c r="O999" s="614"/>
      <c r="P999" s="614"/>
      <c r="Q999" s="614"/>
      <c r="R999" s="614"/>
      <c r="S999" s="614"/>
      <c r="T999" s="614"/>
      <c r="U999" s="614"/>
      <c r="V999" s="614"/>
      <c r="W999" s="614"/>
      <c r="X999" s="614"/>
      <c r="Y999" s="614"/>
      <c r="Z999" s="614"/>
      <c r="AA999" s="614"/>
      <c r="AB999" s="614"/>
      <c r="AC999" s="614"/>
      <c r="AD999" s="614"/>
      <c r="AE999" s="614"/>
      <c r="AF999" s="614"/>
      <c r="AG999" s="614"/>
      <c r="AH999" s="614"/>
    </row>
    <row r="1000">
      <c r="A1000" s="614"/>
      <c r="B1000" s="614"/>
      <c r="C1000" s="614"/>
      <c r="D1000" s="614"/>
      <c r="E1000" s="614"/>
      <c r="F1000" s="614"/>
      <c r="G1000" s="614"/>
      <c r="H1000" s="614"/>
      <c r="I1000" s="614"/>
      <c r="J1000" s="614"/>
      <c r="K1000" s="614"/>
      <c r="L1000" s="614"/>
      <c r="M1000" s="614"/>
      <c r="N1000" s="614"/>
      <c r="O1000" s="614"/>
      <c r="P1000" s="614"/>
      <c r="Q1000" s="614"/>
      <c r="R1000" s="614"/>
      <c r="S1000" s="614"/>
      <c r="T1000" s="614"/>
      <c r="U1000" s="614"/>
      <c r="V1000" s="614"/>
      <c r="W1000" s="614"/>
      <c r="X1000" s="614"/>
      <c r="Y1000" s="614"/>
      <c r="Z1000" s="614"/>
      <c r="AA1000" s="614"/>
      <c r="AB1000" s="614"/>
      <c r="AC1000" s="614"/>
      <c r="AD1000" s="614"/>
      <c r="AE1000" s="614"/>
      <c r="AF1000" s="614"/>
      <c r="AG1000" s="614"/>
      <c r="AH1000" s="614"/>
    </row>
    <row r="1001">
      <c r="A1001" s="614"/>
      <c r="B1001" s="614"/>
      <c r="C1001" s="614"/>
      <c r="D1001" s="614"/>
      <c r="E1001" s="614"/>
      <c r="F1001" s="614"/>
      <c r="G1001" s="614"/>
      <c r="H1001" s="614"/>
      <c r="I1001" s="614"/>
      <c r="J1001" s="614"/>
      <c r="K1001" s="614"/>
      <c r="L1001" s="614"/>
      <c r="M1001" s="614"/>
      <c r="N1001" s="614"/>
      <c r="O1001" s="614"/>
      <c r="P1001" s="614"/>
      <c r="Q1001" s="614"/>
      <c r="R1001" s="614"/>
      <c r="S1001" s="614"/>
      <c r="T1001" s="614"/>
      <c r="U1001" s="614"/>
      <c r="V1001" s="614"/>
      <c r="W1001" s="614"/>
      <c r="X1001" s="614"/>
      <c r="Y1001" s="614"/>
      <c r="Z1001" s="614"/>
      <c r="AA1001" s="614"/>
      <c r="AB1001" s="614"/>
      <c r="AC1001" s="614"/>
      <c r="AD1001" s="614"/>
      <c r="AE1001" s="614"/>
      <c r="AF1001" s="614"/>
      <c r="AG1001" s="614"/>
      <c r="AH1001" s="614"/>
    </row>
    <row r="1002">
      <c r="A1002" s="614"/>
      <c r="B1002" s="614"/>
      <c r="C1002" s="614"/>
      <c r="D1002" s="614"/>
      <c r="E1002" s="614"/>
      <c r="F1002" s="614"/>
      <c r="G1002" s="614"/>
      <c r="H1002" s="614"/>
      <c r="I1002" s="614"/>
      <c r="J1002" s="614"/>
      <c r="K1002" s="614"/>
      <c r="L1002" s="614"/>
      <c r="M1002" s="614"/>
      <c r="N1002" s="614"/>
      <c r="O1002" s="614"/>
      <c r="P1002" s="614"/>
      <c r="Q1002" s="614"/>
      <c r="R1002" s="614"/>
      <c r="S1002" s="614"/>
      <c r="T1002" s="614"/>
      <c r="U1002" s="614"/>
      <c r="V1002" s="614"/>
      <c r="W1002" s="614"/>
      <c r="X1002" s="614"/>
      <c r="Y1002" s="614"/>
      <c r="Z1002" s="614"/>
      <c r="AA1002" s="614"/>
      <c r="AB1002" s="614"/>
      <c r="AC1002" s="614"/>
      <c r="AD1002" s="614"/>
      <c r="AE1002" s="614"/>
      <c r="AF1002" s="614"/>
      <c r="AG1002" s="614"/>
      <c r="AH1002" s="614"/>
    </row>
    <row r="1003">
      <c r="A1003" s="614"/>
      <c r="B1003" s="614"/>
      <c r="C1003" s="614"/>
      <c r="D1003" s="614"/>
      <c r="E1003" s="614"/>
      <c r="F1003" s="614"/>
      <c r="G1003" s="614"/>
      <c r="H1003" s="614"/>
      <c r="I1003" s="614"/>
      <c r="J1003" s="614"/>
      <c r="K1003" s="614"/>
      <c r="L1003" s="614"/>
      <c r="M1003" s="614"/>
      <c r="N1003" s="614"/>
      <c r="O1003" s="614"/>
      <c r="P1003" s="614"/>
      <c r="Q1003" s="614"/>
      <c r="R1003" s="614"/>
      <c r="S1003" s="614"/>
      <c r="T1003" s="614"/>
      <c r="U1003" s="614"/>
      <c r="V1003" s="614"/>
      <c r="W1003" s="614"/>
      <c r="X1003" s="614"/>
      <c r="Y1003" s="614"/>
      <c r="Z1003" s="614"/>
      <c r="AA1003" s="614"/>
      <c r="AB1003" s="614"/>
      <c r="AC1003" s="614"/>
      <c r="AD1003" s="614"/>
      <c r="AE1003" s="614"/>
      <c r="AF1003" s="614"/>
      <c r="AG1003" s="614"/>
      <c r="AH1003" s="614"/>
    </row>
    <row r="1004">
      <c r="A1004" s="614"/>
      <c r="B1004" s="614"/>
      <c r="C1004" s="614"/>
      <c r="D1004" s="614"/>
      <c r="E1004" s="614"/>
      <c r="F1004" s="614"/>
      <c r="G1004" s="614"/>
      <c r="H1004" s="614"/>
      <c r="I1004" s="614"/>
      <c r="J1004" s="614"/>
      <c r="K1004" s="614"/>
      <c r="L1004" s="614"/>
      <c r="M1004" s="614"/>
      <c r="N1004" s="614"/>
      <c r="O1004" s="614"/>
      <c r="P1004" s="614"/>
      <c r="Q1004" s="614"/>
      <c r="R1004" s="614"/>
      <c r="S1004" s="614"/>
      <c r="T1004" s="614"/>
      <c r="U1004" s="614"/>
      <c r="V1004" s="614"/>
      <c r="W1004" s="614"/>
      <c r="X1004" s="614"/>
      <c r="Y1004" s="614"/>
      <c r="Z1004" s="614"/>
      <c r="AA1004" s="614"/>
      <c r="AB1004" s="614"/>
      <c r="AC1004" s="614"/>
      <c r="AD1004" s="614"/>
      <c r="AE1004" s="614"/>
      <c r="AF1004" s="614"/>
      <c r="AG1004" s="614"/>
      <c r="AH1004" s="614"/>
    </row>
    <row r="1005">
      <c r="A1005" s="614"/>
      <c r="B1005" s="614"/>
      <c r="C1005" s="614"/>
      <c r="D1005" s="614"/>
      <c r="E1005" s="614"/>
      <c r="F1005" s="614"/>
      <c r="G1005" s="614"/>
      <c r="H1005" s="614"/>
      <c r="I1005" s="614"/>
      <c r="J1005" s="614"/>
      <c r="K1005" s="614"/>
      <c r="L1005" s="614"/>
      <c r="M1005" s="614"/>
      <c r="N1005" s="614"/>
      <c r="O1005" s="614"/>
      <c r="P1005" s="614"/>
      <c r="Q1005" s="614"/>
      <c r="R1005" s="614"/>
      <c r="S1005" s="614"/>
      <c r="T1005" s="614"/>
      <c r="U1005" s="614"/>
      <c r="V1005" s="614"/>
      <c r="W1005" s="614"/>
      <c r="X1005" s="614"/>
      <c r="Y1005" s="614"/>
      <c r="Z1005" s="614"/>
      <c r="AA1005" s="614"/>
      <c r="AB1005" s="614"/>
      <c r="AC1005" s="614"/>
      <c r="AD1005" s="614"/>
      <c r="AE1005" s="614"/>
      <c r="AF1005" s="614"/>
      <c r="AG1005" s="614"/>
      <c r="AH1005" s="614"/>
    </row>
    <row r="1006">
      <c r="A1006" s="614"/>
      <c r="B1006" s="614"/>
      <c r="C1006" s="614"/>
      <c r="D1006" s="614"/>
      <c r="E1006" s="614"/>
      <c r="F1006" s="614"/>
      <c r="G1006" s="614"/>
      <c r="H1006" s="614"/>
      <c r="I1006" s="614"/>
      <c r="J1006" s="614"/>
      <c r="K1006" s="614"/>
      <c r="L1006" s="614"/>
      <c r="M1006" s="614"/>
      <c r="N1006" s="614"/>
      <c r="O1006" s="614"/>
      <c r="P1006" s="614"/>
      <c r="Q1006" s="614"/>
      <c r="R1006" s="614"/>
      <c r="S1006" s="614"/>
      <c r="T1006" s="614"/>
      <c r="U1006" s="614"/>
      <c r="V1006" s="614"/>
      <c r="W1006" s="614"/>
      <c r="X1006" s="614"/>
      <c r="Y1006" s="614"/>
      <c r="Z1006" s="614"/>
      <c r="AA1006" s="614"/>
      <c r="AB1006" s="614"/>
      <c r="AC1006" s="614"/>
      <c r="AD1006" s="614"/>
      <c r="AE1006" s="614"/>
      <c r="AF1006" s="614"/>
      <c r="AG1006" s="614"/>
      <c r="AH1006" s="614"/>
    </row>
    <row r="1007">
      <c r="A1007" s="614"/>
      <c r="B1007" s="614"/>
      <c r="C1007" s="614"/>
      <c r="D1007" s="614"/>
      <c r="E1007" s="614"/>
      <c r="F1007" s="614"/>
      <c r="G1007" s="614"/>
      <c r="H1007" s="614"/>
      <c r="I1007" s="614"/>
      <c r="J1007" s="614"/>
      <c r="K1007" s="614"/>
      <c r="L1007" s="614"/>
      <c r="M1007" s="614"/>
      <c r="N1007" s="614"/>
      <c r="O1007" s="614"/>
      <c r="P1007" s="614"/>
      <c r="Q1007" s="614"/>
      <c r="R1007" s="614"/>
      <c r="S1007" s="614"/>
      <c r="T1007" s="614"/>
      <c r="U1007" s="614"/>
      <c r="V1007" s="614"/>
      <c r="W1007" s="614"/>
      <c r="X1007" s="614"/>
      <c r="Y1007" s="614"/>
      <c r="Z1007" s="614"/>
      <c r="AA1007" s="614"/>
      <c r="AB1007" s="614"/>
      <c r="AC1007" s="614"/>
      <c r="AD1007" s="614"/>
      <c r="AE1007" s="614"/>
      <c r="AF1007" s="614"/>
      <c r="AG1007" s="614"/>
      <c r="AH1007" s="614"/>
    </row>
    <row r="1008">
      <c r="A1008" s="614"/>
      <c r="B1008" s="614"/>
      <c r="C1008" s="614"/>
      <c r="D1008" s="614"/>
      <c r="E1008" s="614"/>
      <c r="F1008" s="614"/>
      <c r="G1008" s="614"/>
      <c r="H1008" s="614"/>
      <c r="I1008" s="614"/>
      <c r="J1008" s="614"/>
      <c r="K1008" s="614"/>
      <c r="L1008" s="614"/>
      <c r="M1008" s="614"/>
      <c r="N1008" s="614"/>
      <c r="O1008" s="614"/>
      <c r="P1008" s="614"/>
      <c r="Q1008" s="614"/>
      <c r="R1008" s="614"/>
      <c r="S1008" s="614"/>
      <c r="T1008" s="614"/>
      <c r="U1008" s="614"/>
      <c r="V1008" s="614"/>
      <c r="W1008" s="614"/>
      <c r="X1008" s="614"/>
      <c r="Y1008" s="614"/>
      <c r="Z1008" s="614"/>
      <c r="AA1008" s="614"/>
      <c r="AB1008" s="614"/>
      <c r="AC1008" s="614"/>
      <c r="AD1008" s="614"/>
      <c r="AE1008" s="614"/>
      <c r="AF1008" s="614"/>
      <c r="AG1008" s="614"/>
      <c r="AH1008" s="614"/>
    </row>
    <row r="1009">
      <c r="A1009" s="614"/>
      <c r="B1009" s="614"/>
      <c r="C1009" s="614"/>
      <c r="D1009" s="614"/>
      <c r="E1009" s="614"/>
      <c r="F1009" s="614"/>
      <c r="G1009" s="614"/>
      <c r="H1009" s="614"/>
      <c r="I1009" s="614"/>
      <c r="J1009" s="614"/>
      <c r="K1009" s="614"/>
      <c r="L1009" s="614"/>
      <c r="M1009" s="614"/>
      <c r="N1009" s="614"/>
      <c r="O1009" s="614"/>
      <c r="P1009" s="614"/>
      <c r="Q1009" s="614"/>
      <c r="R1009" s="614"/>
      <c r="S1009" s="614"/>
      <c r="T1009" s="614"/>
      <c r="U1009" s="614"/>
      <c r="V1009" s="614"/>
      <c r="W1009" s="614"/>
      <c r="X1009" s="614"/>
      <c r="Y1009" s="614"/>
      <c r="Z1009" s="614"/>
      <c r="AA1009" s="614"/>
      <c r="AB1009" s="614"/>
      <c r="AC1009" s="614"/>
      <c r="AD1009" s="614"/>
      <c r="AE1009" s="614"/>
      <c r="AF1009" s="614"/>
      <c r="AG1009" s="614"/>
      <c r="AH1009" s="614"/>
    </row>
    <row r="1010">
      <c r="A1010" s="614"/>
      <c r="B1010" s="614"/>
      <c r="C1010" s="614"/>
      <c r="D1010" s="614"/>
      <c r="E1010" s="614"/>
      <c r="F1010" s="614"/>
      <c r="G1010" s="614"/>
      <c r="H1010" s="614"/>
      <c r="I1010" s="614"/>
      <c r="J1010" s="614"/>
      <c r="K1010" s="614"/>
      <c r="L1010" s="614"/>
      <c r="M1010" s="614"/>
      <c r="N1010" s="614"/>
      <c r="O1010" s="614"/>
      <c r="P1010" s="614"/>
      <c r="Q1010" s="614"/>
      <c r="R1010" s="614"/>
      <c r="S1010" s="614"/>
      <c r="T1010" s="614"/>
      <c r="U1010" s="614"/>
      <c r="V1010" s="614"/>
      <c r="W1010" s="614"/>
      <c r="X1010" s="614"/>
      <c r="Y1010" s="614"/>
      <c r="Z1010" s="614"/>
      <c r="AA1010" s="614"/>
      <c r="AB1010" s="614"/>
      <c r="AC1010" s="614"/>
      <c r="AD1010" s="614"/>
      <c r="AE1010" s="614"/>
      <c r="AF1010" s="614"/>
      <c r="AG1010" s="614"/>
      <c r="AH1010" s="614"/>
    </row>
    <row r="1011">
      <c r="A1011" s="614"/>
      <c r="B1011" s="614"/>
      <c r="C1011" s="614"/>
      <c r="D1011" s="614"/>
      <c r="E1011" s="614"/>
      <c r="F1011" s="614"/>
      <c r="G1011" s="614"/>
      <c r="H1011" s="614"/>
      <c r="I1011" s="614"/>
      <c r="J1011" s="614"/>
      <c r="K1011" s="614"/>
      <c r="L1011" s="614"/>
      <c r="M1011" s="614"/>
      <c r="N1011" s="614"/>
      <c r="O1011" s="614"/>
      <c r="P1011" s="614"/>
      <c r="Q1011" s="614"/>
      <c r="R1011" s="614"/>
      <c r="S1011" s="614"/>
      <c r="T1011" s="614"/>
      <c r="U1011" s="614"/>
      <c r="V1011" s="614"/>
      <c r="W1011" s="614"/>
      <c r="X1011" s="614"/>
      <c r="Y1011" s="614"/>
      <c r="Z1011" s="614"/>
      <c r="AA1011" s="614"/>
      <c r="AB1011" s="614"/>
      <c r="AC1011" s="614"/>
      <c r="AD1011" s="614"/>
      <c r="AE1011" s="614"/>
      <c r="AF1011" s="614"/>
      <c r="AG1011" s="614"/>
      <c r="AH1011" s="614"/>
    </row>
    <row r="1012">
      <c r="A1012" s="614"/>
      <c r="B1012" s="614"/>
      <c r="C1012" s="614"/>
      <c r="D1012" s="614"/>
      <c r="E1012" s="614"/>
      <c r="F1012" s="614"/>
      <c r="G1012" s="614"/>
      <c r="H1012" s="614"/>
      <c r="I1012" s="614"/>
      <c r="J1012" s="614"/>
      <c r="K1012" s="614"/>
      <c r="L1012" s="614"/>
      <c r="M1012" s="614"/>
      <c r="N1012" s="614"/>
      <c r="O1012" s="614"/>
      <c r="P1012" s="614"/>
      <c r="Q1012" s="614"/>
      <c r="R1012" s="614"/>
      <c r="S1012" s="614"/>
      <c r="T1012" s="614"/>
      <c r="U1012" s="614"/>
      <c r="V1012" s="614"/>
      <c r="W1012" s="614"/>
      <c r="X1012" s="614"/>
      <c r="Y1012" s="614"/>
      <c r="Z1012" s="614"/>
      <c r="AA1012" s="614"/>
      <c r="AB1012" s="614"/>
      <c r="AC1012" s="614"/>
      <c r="AD1012" s="614"/>
      <c r="AE1012" s="614"/>
      <c r="AF1012" s="614"/>
      <c r="AG1012" s="614"/>
      <c r="AH1012" s="614"/>
    </row>
    <row r="1013">
      <c r="A1013" s="614"/>
      <c r="B1013" s="614"/>
      <c r="C1013" s="614"/>
      <c r="D1013" s="614"/>
      <c r="E1013" s="614"/>
      <c r="F1013" s="614"/>
      <c r="G1013" s="614"/>
      <c r="H1013" s="614"/>
      <c r="I1013" s="614"/>
      <c r="J1013" s="614"/>
      <c r="K1013" s="614"/>
      <c r="L1013" s="614"/>
      <c r="M1013" s="614"/>
      <c r="N1013" s="614"/>
      <c r="O1013" s="614"/>
      <c r="P1013" s="614"/>
      <c r="Q1013" s="614"/>
      <c r="R1013" s="614"/>
      <c r="S1013" s="614"/>
      <c r="T1013" s="614"/>
      <c r="U1013" s="614"/>
      <c r="V1013" s="614"/>
      <c r="W1013" s="614"/>
      <c r="X1013" s="614"/>
      <c r="Y1013" s="614"/>
      <c r="Z1013" s="614"/>
      <c r="AA1013" s="614"/>
      <c r="AB1013" s="614"/>
      <c r="AC1013" s="614"/>
      <c r="AD1013" s="614"/>
      <c r="AE1013" s="614"/>
      <c r="AF1013" s="614"/>
      <c r="AG1013" s="614"/>
      <c r="AH1013" s="614"/>
    </row>
    <row r="1014">
      <c r="A1014" s="614"/>
      <c r="B1014" s="614"/>
      <c r="C1014" s="614"/>
      <c r="D1014" s="614"/>
      <c r="E1014" s="614"/>
      <c r="F1014" s="614"/>
      <c r="G1014" s="614"/>
      <c r="H1014" s="614"/>
      <c r="I1014" s="614"/>
      <c r="J1014" s="614"/>
      <c r="K1014" s="614"/>
      <c r="L1014" s="614"/>
      <c r="M1014" s="614"/>
      <c r="N1014" s="614"/>
      <c r="O1014" s="614"/>
      <c r="P1014" s="614"/>
      <c r="Q1014" s="614"/>
      <c r="R1014" s="614"/>
      <c r="S1014" s="614"/>
      <c r="T1014" s="614"/>
      <c r="U1014" s="614"/>
      <c r="V1014" s="614"/>
      <c r="W1014" s="614"/>
      <c r="X1014" s="614"/>
      <c r="Y1014" s="614"/>
      <c r="Z1014" s="614"/>
      <c r="AA1014" s="614"/>
      <c r="AB1014" s="614"/>
      <c r="AC1014" s="614"/>
      <c r="AD1014" s="614"/>
      <c r="AE1014" s="614"/>
      <c r="AF1014" s="614"/>
      <c r="AG1014" s="614"/>
      <c r="AH1014" s="614"/>
    </row>
    <row r="1015">
      <c r="A1015" s="614"/>
      <c r="B1015" s="614"/>
      <c r="C1015" s="614"/>
      <c r="D1015" s="614"/>
      <c r="E1015" s="614"/>
      <c r="F1015" s="614"/>
      <c r="G1015" s="614"/>
      <c r="H1015" s="614"/>
      <c r="I1015" s="614"/>
      <c r="J1015" s="614"/>
      <c r="K1015" s="614"/>
      <c r="L1015" s="614"/>
      <c r="M1015" s="614"/>
      <c r="N1015" s="614"/>
      <c r="O1015" s="614"/>
      <c r="P1015" s="614"/>
      <c r="Q1015" s="614"/>
      <c r="R1015" s="614"/>
      <c r="S1015" s="614"/>
      <c r="T1015" s="614"/>
      <c r="U1015" s="614"/>
      <c r="V1015" s="614"/>
      <c r="W1015" s="614"/>
      <c r="X1015" s="614"/>
      <c r="Y1015" s="614"/>
      <c r="Z1015" s="614"/>
      <c r="AA1015" s="614"/>
      <c r="AB1015" s="614"/>
      <c r="AC1015" s="614"/>
      <c r="AD1015" s="614"/>
      <c r="AE1015" s="614"/>
      <c r="AF1015" s="614"/>
      <c r="AG1015" s="614"/>
      <c r="AH1015" s="614"/>
    </row>
    <row r="1016">
      <c r="A1016" s="614"/>
      <c r="B1016" s="614"/>
      <c r="C1016" s="614"/>
      <c r="D1016" s="614"/>
      <c r="E1016" s="614"/>
      <c r="F1016" s="614"/>
      <c r="G1016" s="614"/>
      <c r="H1016" s="614"/>
      <c r="I1016" s="614"/>
      <c r="J1016" s="614"/>
      <c r="K1016" s="614"/>
      <c r="L1016" s="614"/>
      <c r="M1016" s="614"/>
      <c r="N1016" s="614"/>
      <c r="O1016" s="614"/>
      <c r="P1016" s="614"/>
      <c r="Q1016" s="614"/>
      <c r="R1016" s="614"/>
      <c r="S1016" s="614"/>
      <c r="T1016" s="614"/>
      <c r="U1016" s="614"/>
      <c r="V1016" s="614"/>
      <c r="W1016" s="614"/>
      <c r="X1016" s="614"/>
      <c r="Y1016" s="614"/>
      <c r="Z1016" s="614"/>
      <c r="AA1016" s="614"/>
      <c r="AB1016" s="614"/>
      <c r="AC1016" s="614"/>
      <c r="AD1016" s="614"/>
      <c r="AE1016" s="614"/>
      <c r="AF1016" s="614"/>
      <c r="AG1016" s="614"/>
      <c r="AH1016" s="614"/>
    </row>
    <row r="1017">
      <c r="A1017" s="614"/>
      <c r="B1017" s="614"/>
      <c r="C1017" s="614"/>
      <c r="D1017" s="614"/>
      <c r="E1017" s="614"/>
      <c r="F1017" s="614"/>
      <c r="G1017" s="614"/>
      <c r="H1017" s="614"/>
      <c r="I1017" s="614"/>
      <c r="J1017" s="614"/>
      <c r="K1017" s="614"/>
      <c r="L1017" s="614"/>
      <c r="M1017" s="614"/>
      <c r="N1017" s="614"/>
      <c r="O1017" s="614"/>
      <c r="P1017" s="614"/>
      <c r="Q1017" s="614"/>
      <c r="R1017" s="614"/>
      <c r="S1017" s="614"/>
      <c r="T1017" s="614"/>
      <c r="U1017" s="614"/>
      <c r="V1017" s="614"/>
      <c r="W1017" s="614"/>
      <c r="X1017" s="614"/>
      <c r="Y1017" s="614"/>
      <c r="Z1017" s="614"/>
      <c r="AA1017" s="614"/>
      <c r="AB1017" s="614"/>
      <c r="AC1017" s="614"/>
      <c r="AD1017" s="614"/>
      <c r="AE1017" s="614"/>
      <c r="AF1017" s="614"/>
      <c r="AG1017" s="614"/>
      <c r="AH1017" s="614"/>
    </row>
    <row r="1018">
      <c r="A1018" s="614"/>
      <c r="B1018" s="614"/>
      <c r="C1018" s="614"/>
      <c r="D1018" s="614"/>
      <c r="E1018" s="614"/>
      <c r="F1018" s="614"/>
      <c r="G1018" s="614"/>
      <c r="H1018" s="614"/>
      <c r="I1018" s="614"/>
      <c r="J1018" s="614"/>
      <c r="K1018" s="614"/>
      <c r="L1018" s="614"/>
      <c r="M1018" s="614"/>
      <c r="N1018" s="614"/>
      <c r="O1018" s="614"/>
      <c r="P1018" s="614"/>
      <c r="Q1018" s="614"/>
      <c r="R1018" s="614"/>
      <c r="S1018" s="614"/>
      <c r="T1018" s="614"/>
      <c r="U1018" s="614"/>
      <c r="V1018" s="614"/>
      <c r="W1018" s="614"/>
      <c r="X1018" s="614"/>
      <c r="Y1018" s="614"/>
      <c r="Z1018" s="614"/>
      <c r="AA1018" s="614"/>
      <c r="AB1018" s="614"/>
      <c r="AC1018" s="614"/>
      <c r="AD1018" s="614"/>
      <c r="AE1018" s="614"/>
      <c r="AF1018" s="614"/>
      <c r="AG1018" s="614"/>
      <c r="AH1018" s="614"/>
    </row>
    <row r="1019">
      <c r="A1019" s="614"/>
      <c r="B1019" s="614"/>
      <c r="C1019" s="614"/>
      <c r="D1019" s="614"/>
      <c r="E1019" s="614"/>
      <c r="F1019" s="614"/>
      <c r="G1019" s="614"/>
      <c r="H1019" s="614"/>
      <c r="I1019" s="614"/>
      <c r="J1019" s="614"/>
      <c r="K1019" s="614"/>
      <c r="L1019" s="614"/>
      <c r="M1019" s="614"/>
      <c r="N1019" s="614"/>
      <c r="O1019" s="614"/>
      <c r="P1019" s="614"/>
      <c r="Q1019" s="614"/>
      <c r="R1019" s="614"/>
      <c r="S1019" s="614"/>
      <c r="T1019" s="614"/>
      <c r="U1019" s="614"/>
      <c r="V1019" s="614"/>
      <c r="W1019" s="614"/>
      <c r="X1019" s="614"/>
      <c r="Y1019" s="614"/>
      <c r="Z1019" s="614"/>
      <c r="AA1019" s="614"/>
      <c r="AB1019" s="614"/>
      <c r="AC1019" s="614"/>
      <c r="AD1019" s="614"/>
      <c r="AE1019" s="614"/>
      <c r="AF1019" s="614"/>
      <c r="AG1019" s="614"/>
      <c r="AH1019" s="614"/>
    </row>
    <row r="1020">
      <c r="A1020" s="614"/>
      <c r="B1020" s="614"/>
      <c r="C1020" s="614"/>
      <c r="D1020" s="614"/>
      <c r="E1020" s="614"/>
      <c r="F1020" s="614"/>
      <c r="G1020" s="614"/>
      <c r="H1020" s="614"/>
      <c r="I1020" s="614"/>
      <c r="J1020" s="614"/>
      <c r="K1020" s="614"/>
      <c r="L1020" s="614"/>
      <c r="M1020" s="614"/>
      <c r="N1020" s="614"/>
      <c r="O1020" s="614"/>
      <c r="P1020" s="614"/>
      <c r="Q1020" s="614"/>
      <c r="R1020" s="614"/>
      <c r="S1020" s="614"/>
      <c r="T1020" s="614"/>
      <c r="U1020" s="614"/>
      <c r="V1020" s="614"/>
      <c r="W1020" s="614"/>
      <c r="X1020" s="614"/>
      <c r="Y1020" s="614"/>
      <c r="Z1020" s="614"/>
      <c r="AA1020" s="614"/>
      <c r="AB1020" s="614"/>
      <c r="AC1020" s="614"/>
      <c r="AD1020" s="614"/>
      <c r="AE1020" s="614"/>
      <c r="AF1020" s="614"/>
      <c r="AG1020" s="614"/>
      <c r="AH1020" s="614"/>
    </row>
    <row r="1021">
      <c r="A1021" s="614"/>
      <c r="B1021" s="614"/>
      <c r="C1021" s="614"/>
      <c r="D1021" s="614"/>
      <c r="E1021" s="614"/>
      <c r="F1021" s="614"/>
      <c r="G1021" s="614"/>
      <c r="H1021" s="614"/>
      <c r="I1021" s="614"/>
      <c r="J1021" s="614"/>
      <c r="K1021" s="614"/>
      <c r="L1021" s="614"/>
      <c r="M1021" s="614"/>
      <c r="N1021" s="614"/>
      <c r="O1021" s="614"/>
      <c r="P1021" s="614"/>
      <c r="Q1021" s="614"/>
      <c r="R1021" s="614"/>
      <c r="S1021" s="614"/>
      <c r="T1021" s="614"/>
      <c r="U1021" s="614"/>
      <c r="V1021" s="614"/>
      <c r="W1021" s="614"/>
      <c r="X1021" s="614"/>
      <c r="Y1021" s="614"/>
      <c r="Z1021" s="614"/>
      <c r="AA1021" s="614"/>
      <c r="AB1021" s="614"/>
      <c r="AC1021" s="614"/>
      <c r="AD1021" s="614"/>
      <c r="AE1021" s="614"/>
      <c r="AF1021" s="614"/>
      <c r="AG1021" s="614"/>
      <c r="AH1021" s="614"/>
    </row>
  </sheetData>
  <mergeCells count="24">
    <mergeCell ref="A1:C1"/>
    <mergeCell ref="E1:G1"/>
    <mergeCell ref="H1:I1"/>
    <mergeCell ref="O1:P1"/>
    <mergeCell ref="T1:AB1"/>
    <mergeCell ref="H2:I2"/>
    <mergeCell ref="O2:Q2"/>
    <mergeCell ref="D2:E2"/>
    <mergeCell ref="D3:E3"/>
    <mergeCell ref="H3:I3"/>
    <mergeCell ref="D4:E4"/>
    <mergeCell ref="H4:I4"/>
    <mergeCell ref="D5:E5"/>
    <mergeCell ref="D6:E6"/>
    <mergeCell ref="O18:Q18"/>
    <mergeCell ref="O26:Q26"/>
    <mergeCell ref="O34:Q34"/>
    <mergeCell ref="H5:I5"/>
    <mergeCell ref="H6:I6"/>
    <mergeCell ref="A8:B8"/>
    <mergeCell ref="C8:H8"/>
    <mergeCell ref="I8:M8"/>
    <mergeCell ref="O10:Q10"/>
    <mergeCell ref="T14:AB15"/>
  </mergeCells>
  <conditionalFormatting sqref="V4:AB13">
    <cfRule type="containsBlanks" dxfId="20" priority="1">
      <formula>LEN(TRIM(V4))=0</formula>
    </cfRule>
  </conditionalFormatting>
  <conditionalFormatting sqref="V5:AA13 V4 Y4:Y7 X4:Z4">
    <cfRule type="cellIs" dxfId="21" priority="2" operator="equal">
      <formula>$D$2</formula>
    </cfRule>
  </conditionalFormatting>
  <conditionalFormatting sqref="V5:AA13 V4 Y4:Y7 X4:Z4">
    <cfRule type="cellIs" dxfId="22" priority="3" operator="equal">
      <formula>$D$3</formula>
    </cfRule>
  </conditionalFormatting>
  <conditionalFormatting sqref="V5:AA13 V4 Y4:Y7 X4:Z4">
    <cfRule type="cellIs" dxfId="23" priority="4" operator="equal">
      <formula>$D$4</formula>
    </cfRule>
  </conditionalFormatting>
  <conditionalFormatting sqref="V5:AA13 V4 Y4:Y7 X4:Z4">
    <cfRule type="cellIs" dxfId="24" priority="5" operator="equal">
      <formula>$D$5</formula>
    </cfRule>
  </conditionalFormatting>
  <conditionalFormatting sqref="V5:AA13 V4 Y4:Y7 X4:Z4">
    <cfRule type="cellIs" dxfId="25" priority="6" operator="equal">
      <formula>$D$6</formula>
    </cfRule>
  </conditionalFormatting>
  <conditionalFormatting sqref="V5:AA13 V4 Y4:Y7 X4:Z4">
    <cfRule type="cellIs" dxfId="26" priority="7" operator="equal">
      <formula>$Q$3</formula>
    </cfRule>
  </conditionalFormatting>
  <conditionalFormatting sqref="V5:AA13 V4 Y4:Y7 X4:Z4">
    <cfRule type="cellIs" dxfId="26" priority="8" operator="equal">
      <formula>$Q$4</formula>
    </cfRule>
  </conditionalFormatting>
  <conditionalFormatting sqref="V5:AA13 V4 Y4:Y7 X4:Z4">
    <cfRule type="cellIs" dxfId="26" priority="9" operator="equal">
      <formula>$Q$5</formula>
    </cfRule>
  </conditionalFormatting>
  <conditionalFormatting sqref="V5:AA13 V4 Y4:Y7 X4:Z4">
    <cfRule type="cellIs" dxfId="26" priority="10" operator="equal">
      <formula>$Q$6</formula>
    </cfRule>
  </conditionalFormatting>
  <conditionalFormatting sqref="V5:AA13 V4 Y4:Y7 X4:Z4">
    <cfRule type="cellIs" dxfId="27" priority="11" operator="equal">
      <formula>$Q$11</formula>
    </cfRule>
  </conditionalFormatting>
  <conditionalFormatting sqref="V5:AA13 V4 Y4:Y7 X4:Z4">
    <cfRule type="cellIs" dxfId="27" priority="12" operator="equal">
      <formula>$Q$12</formula>
    </cfRule>
  </conditionalFormatting>
  <conditionalFormatting sqref="V5:AA13 V4 Y4:Y7 X4:Z4">
    <cfRule type="cellIs" dxfId="27" priority="13" operator="equal">
      <formula>$Q$13</formula>
    </cfRule>
  </conditionalFormatting>
  <conditionalFormatting sqref="V5:AA13 V4 Y4:Y7 X4:Z4">
    <cfRule type="cellIs" dxfId="27" priority="14" operator="equal">
      <formula>$Q$14</formula>
    </cfRule>
  </conditionalFormatting>
  <conditionalFormatting sqref="V5:AA13 V4 Y4:Y7 X4:Z4">
    <cfRule type="cellIs" dxfId="28" priority="15" operator="equal">
      <formula>$Q$19</formula>
    </cfRule>
  </conditionalFormatting>
  <conditionalFormatting sqref="V5:AA13 V4 Y4:Y7 X4:Z4">
    <cfRule type="cellIs" dxfId="28" priority="16" operator="equal">
      <formula>$Q$20</formula>
    </cfRule>
  </conditionalFormatting>
  <conditionalFormatting sqref="V5:AA13 V4 Y4:Y7 X4:Z4">
    <cfRule type="cellIs" dxfId="28" priority="17" operator="equal">
      <formula>$Q$21</formula>
    </cfRule>
  </conditionalFormatting>
  <conditionalFormatting sqref="V5:AA13 V4 Y4:Y7 X4:Z4">
    <cfRule type="cellIs" dxfId="28" priority="18" operator="equal">
      <formula>$Q$22</formula>
    </cfRule>
  </conditionalFormatting>
  <conditionalFormatting sqref="V5:AA13 V4 Y4:Y7 X4:Z4">
    <cfRule type="cellIs" dxfId="29" priority="19" operator="equal">
      <formula>$Q$27</formula>
    </cfRule>
  </conditionalFormatting>
  <conditionalFormatting sqref="V5:AA13 V4 Y4:Y7 X4:Z4">
    <cfRule type="cellIs" dxfId="29" priority="20" operator="equal">
      <formula>$Q$28</formula>
    </cfRule>
  </conditionalFormatting>
  <conditionalFormatting sqref="V5:AA13 V4 Y4:Y7 X4:Z4">
    <cfRule type="cellIs" dxfId="29" priority="21" operator="equal">
      <formula>$Q$29</formula>
    </cfRule>
  </conditionalFormatting>
  <conditionalFormatting sqref="V5:AA13 V4 Y4:Y7 X4:Z4">
    <cfRule type="cellIs" dxfId="29" priority="22" operator="equal">
      <formula>$Q$30</formula>
    </cfRule>
  </conditionalFormatting>
  <conditionalFormatting sqref="V5:AA13 V4 Y4:Y7 X4:Z4">
    <cfRule type="cellIs" dxfId="30" priority="23" operator="equal">
      <formula>$Q$35</formula>
    </cfRule>
  </conditionalFormatting>
  <conditionalFormatting sqref="V5:AA13 V4 Y4:Y7 X4:Z4">
    <cfRule type="cellIs" dxfId="30" priority="24" operator="equal">
      <formula>$Q$36</formula>
    </cfRule>
  </conditionalFormatting>
  <conditionalFormatting sqref="V5:AA13 V4 Y4:Y7 X4:Z4">
    <cfRule type="cellIs" dxfId="30" priority="25" operator="equal">
      <formula>$Q$37</formula>
    </cfRule>
  </conditionalFormatting>
  <conditionalFormatting sqref="V5:AA13 V4 Y4:Y7 X4:Z4">
    <cfRule type="cellIs" dxfId="30" priority="26" operator="equal">
      <formula>$Q$38</formula>
    </cfRule>
  </conditionalFormatting>
  <conditionalFormatting sqref="B3">
    <cfRule type="cellIs" dxfId="31" priority="27" operator="equal">
      <formula>"No"</formula>
    </cfRule>
  </conditionalFormatting>
  <conditionalFormatting sqref="B4">
    <cfRule type="cellIs" dxfId="31" priority="28" operator="equal">
      <formula>"No"</formula>
    </cfRule>
  </conditionalFormatting>
  <dataValidations>
    <dataValidation type="list" allowBlank="1" showErrorMessage="1" sqref="H1">
      <formula1>'TC Master Planner'!$AD$4:$AD$27</formula1>
    </dataValidation>
    <dataValidation type="list" allowBlank="1" showErrorMessage="1" sqref="D2:D6">
      <formula1>'TC Connections'!$B$1:$BD$1</formula1>
    </dataValidation>
  </dataValidations>
  <drawing r:id="rId1"/>
  <tableParts count="2">
    <tablePart r:id="rId4"/>
    <tablePart r:id="rId5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1C232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75"/>
  <cols>
    <col customWidth="1" min="1" max="1" width="7.56"/>
    <col customWidth="1" min="2" max="2" width="6.0"/>
    <col customWidth="1" min="3" max="3" width="8.89"/>
    <col customWidth="1" min="4" max="4" width="7.22"/>
    <col customWidth="1" min="5" max="5" width="28.56"/>
    <col customWidth="1" min="6" max="6" width="49.78"/>
    <col customWidth="1" min="7" max="7" width="6.11"/>
    <col customWidth="1" min="8" max="11" width="5.56"/>
    <col customWidth="1" min="12" max="17" width="6.44"/>
    <col customWidth="1" min="18" max="35" width="6.78"/>
    <col customWidth="1" min="36" max="36" width="6.0"/>
  </cols>
  <sheetData>
    <row r="1">
      <c r="A1" s="638" t="s">
        <v>688</v>
      </c>
      <c r="B1" s="638" t="s">
        <v>689</v>
      </c>
      <c r="C1" s="638" t="s">
        <v>690</v>
      </c>
      <c r="D1" s="638" t="s">
        <v>691</v>
      </c>
      <c r="E1" s="638" t="s">
        <v>692</v>
      </c>
      <c r="F1" s="638" t="s">
        <v>693</v>
      </c>
      <c r="G1" s="743" t="s">
        <v>653</v>
      </c>
      <c r="H1" s="638" t="s">
        <v>654</v>
      </c>
      <c r="I1" s="638" t="s">
        <v>655</v>
      </c>
      <c r="J1" s="638" t="s">
        <v>656</v>
      </c>
      <c r="K1" s="638" t="s">
        <v>657</v>
      </c>
      <c r="L1" s="744" t="s">
        <v>694</v>
      </c>
      <c r="M1" s="745" t="s">
        <v>695</v>
      </c>
      <c r="N1" s="745" t="s">
        <v>696</v>
      </c>
      <c r="O1" s="745" t="s">
        <v>697</v>
      </c>
      <c r="P1" s="745" t="s">
        <v>698</v>
      </c>
      <c r="Q1" s="746" t="s">
        <v>699</v>
      </c>
      <c r="R1" s="638" t="s">
        <v>700</v>
      </c>
      <c r="S1" s="638" t="s">
        <v>701</v>
      </c>
      <c r="T1" s="638" t="s">
        <v>702</v>
      </c>
      <c r="U1" s="638" t="s">
        <v>703</v>
      </c>
      <c r="V1" s="747" t="s">
        <v>704</v>
      </c>
      <c r="W1" s="638" t="s">
        <v>705</v>
      </c>
      <c r="X1" s="638" t="s">
        <v>706</v>
      </c>
      <c r="Y1" s="638" t="s">
        <v>656</v>
      </c>
      <c r="Z1" s="748">
        <v>44940.0</v>
      </c>
      <c r="AA1" s="749" t="s">
        <v>707</v>
      </c>
      <c r="AB1" s="749" t="s">
        <v>708</v>
      </c>
      <c r="AC1" s="749" t="s">
        <v>709</v>
      </c>
      <c r="AD1" s="750" t="s">
        <v>710</v>
      </c>
      <c r="AE1" s="751" t="s">
        <v>711</v>
      </c>
      <c r="AF1" s="752" t="s">
        <v>706</v>
      </c>
      <c r="AG1" s="752" t="s">
        <v>656</v>
      </c>
      <c r="AH1" s="752" t="s">
        <v>657</v>
      </c>
      <c r="AI1" s="749"/>
      <c r="AJ1" s="638" t="s">
        <v>689</v>
      </c>
    </row>
    <row r="2">
      <c r="A2" s="745" t="s">
        <v>686</v>
      </c>
      <c r="B2" s="638" t="s">
        <v>712</v>
      </c>
      <c r="C2" s="753" t="s">
        <v>607</v>
      </c>
      <c r="D2" s="754">
        <f>'TC Master Planner'!$H$1+TIME(9,0,0)</f>
        <v>0.875</v>
      </c>
      <c r="E2" s="638" t="s">
        <v>713</v>
      </c>
      <c r="G2" s="755"/>
      <c r="H2" s="638"/>
      <c r="L2" s="755"/>
      <c r="M2" s="638">
        <v>200.0</v>
      </c>
      <c r="P2" s="638">
        <v>10.0</v>
      </c>
      <c r="Q2" s="746"/>
      <c r="V2" s="756"/>
      <c r="Z2" s="756"/>
      <c r="AD2" s="757"/>
      <c r="AJ2" s="638" t="s">
        <v>712</v>
      </c>
    </row>
    <row r="3">
      <c r="A3" s="745" t="s">
        <v>686</v>
      </c>
      <c r="B3" s="638" t="s">
        <v>712</v>
      </c>
      <c r="C3" s="753" t="s">
        <v>607</v>
      </c>
      <c r="D3" s="754">
        <f>'TC Master Planner'!$H$1+TIME(9,0,0)</f>
        <v>0.875</v>
      </c>
      <c r="E3" s="758" t="s">
        <v>714</v>
      </c>
      <c r="F3" s="758" t="s">
        <v>715</v>
      </c>
      <c r="G3" s="759">
        <v>0.8</v>
      </c>
      <c r="H3" s="758"/>
      <c r="L3" s="744"/>
      <c r="M3" s="760">
        <v>780.0</v>
      </c>
      <c r="P3" s="760">
        <v>40.0</v>
      </c>
      <c r="Q3" s="746"/>
      <c r="V3" s="756"/>
      <c r="Z3" s="756"/>
      <c r="AD3" s="757"/>
      <c r="AJ3" s="638" t="s">
        <v>712</v>
      </c>
    </row>
    <row r="4">
      <c r="A4" s="745" t="s">
        <v>686</v>
      </c>
      <c r="B4" s="638" t="s">
        <v>712</v>
      </c>
      <c r="C4" s="753" t="s">
        <v>607</v>
      </c>
      <c r="D4" s="754">
        <f>'TC Master Planner'!$H$1+TIME(9,0,0)</f>
        <v>0.875</v>
      </c>
      <c r="E4" s="638" t="s">
        <v>716</v>
      </c>
      <c r="F4" s="638" t="s">
        <v>717</v>
      </c>
      <c r="G4" s="761"/>
      <c r="H4" s="762">
        <v>0.15</v>
      </c>
      <c r="I4" s="762">
        <v>0.3</v>
      </c>
      <c r="J4" s="762">
        <v>0.6</v>
      </c>
      <c r="K4" s="762">
        <v>0.6</v>
      </c>
      <c r="L4" s="744"/>
      <c r="M4" s="760">
        <v>780.0</v>
      </c>
      <c r="O4" s="638">
        <v>20.0</v>
      </c>
      <c r="P4" s="763">
        <v>20.0</v>
      </c>
      <c r="Q4" s="746"/>
      <c r="V4" s="756"/>
      <c r="Z4" s="756"/>
      <c r="AD4" s="757"/>
      <c r="AJ4" s="638" t="s">
        <v>712</v>
      </c>
    </row>
    <row r="5">
      <c r="A5" s="745" t="s">
        <v>686</v>
      </c>
      <c r="B5" s="638" t="s">
        <v>712</v>
      </c>
      <c r="C5" s="753" t="s">
        <v>607</v>
      </c>
      <c r="D5" s="754">
        <f>'TC Master Planner'!$H$1+TIME(9,0,0)</f>
        <v>0.875</v>
      </c>
      <c r="E5" s="638" t="s">
        <v>718</v>
      </c>
      <c r="F5" s="758"/>
      <c r="G5" s="755"/>
      <c r="H5" s="758"/>
      <c r="L5" s="755"/>
      <c r="M5" s="638">
        <v>200.0</v>
      </c>
      <c r="O5" s="638">
        <v>5.0</v>
      </c>
      <c r="P5" s="638">
        <v>5.0</v>
      </c>
      <c r="Q5" s="746"/>
      <c r="V5" s="756"/>
      <c r="Z5" s="756"/>
      <c r="AD5" s="757"/>
      <c r="AJ5" s="638" t="s">
        <v>712</v>
      </c>
    </row>
    <row r="6">
      <c r="A6" s="745" t="s">
        <v>686</v>
      </c>
      <c r="B6" s="638" t="s">
        <v>712</v>
      </c>
      <c r="C6" s="753" t="s">
        <v>607</v>
      </c>
      <c r="D6" s="754">
        <f>'TC Master Planner'!$H$1+TIME(9,0,0)</f>
        <v>0.875</v>
      </c>
      <c r="E6" s="764" t="s">
        <v>719</v>
      </c>
      <c r="F6" s="764" t="s">
        <v>720</v>
      </c>
      <c r="G6" s="765"/>
      <c r="H6" s="764"/>
      <c r="I6" s="765"/>
      <c r="J6" s="765"/>
      <c r="K6" s="765"/>
      <c r="L6" s="766"/>
      <c r="M6" s="764"/>
      <c r="N6" s="767">
        <v>200.0</v>
      </c>
      <c r="O6" s="767">
        <v>7.0</v>
      </c>
      <c r="P6" s="767">
        <v>7.0</v>
      </c>
      <c r="Q6" s="768">
        <v>21.0</v>
      </c>
      <c r="V6" s="756"/>
      <c r="Z6" s="756"/>
      <c r="AD6" s="757"/>
      <c r="AJ6" s="638" t="s">
        <v>712</v>
      </c>
    </row>
    <row r="7">
      <c r="A7" s="745" t="s">
        <v>686</v>
      </c>
      <c r="B7" s="638" t="s">
        <v>712</v>
      </c>
      <c r="C7" s="753" t="s">
        <v>607</v>
      </c>
      <c r="D7" s="754">
        <f>'TC Master Planner'!$H$1+TIME(9,0,0)</f>
        <v>0.875</v>
      </c>
      <c r="E7" s="769" t="s">
        <v>721</v>
      </c>
      <c r="F7" s="769" t="s">
        <v>722</v>
      </c>
      <c r="G7" s="765"/>
      <c r="H7" s="764"/>
      <c r="I7" s="765"/>
      <c r="J7" s="765"/>
      <c r="K7" s="765"/>
      <c r="L7" s="766"/>
      <c r="M7" s="764"/>
      <c r="N7" s="767">
        <v>200.0</v>
      </c>
      <c r="O7" s="767">
        <v>7.0</v>
      </c>
      <c r="P7" s="767">
        <v>7.0</v>
      </c>
      <c r="Q7" s="768">
        <v>21.0</v>
      </c>
      <c r="V7" s="756"/>
      <c r="Z7" s="756"/>
      <c r="AD7" s="757"/>
      <c r="AJ7" s="638" t="s">
        <v>712</v>
      </c>
    </row>
    <row r="8">
      <c r="A8" s="765" t="s">
        <v>614</v>
      </c>
      <c r="B8" s="765" t="s">
        <v>595</v>
      </c>
      <c r="C8" s="770" t="s">
        <v>602</v>
      </c>
      <c r="D8" s="771">
        <f>'TC Master Planner'!$H$1</f>
        <v>0.5</v>
      </c>
      <c r="E8" s="769" t="s">
        <v>723</v>
      </c>
      <c r="F8" s="769" t="s">
        <v>724</v>
      </c>
      <c r="G8" s="772">
        <v>0.15</v>
      </c>
      <c r="H8" s="773" t="s">
        <v>725</v>
      </c>
      <c r="I8" s="765"/>
      <c r="J8" s="765"/>
      <c r="K8" s="765"/>
      <c r="L8" s="774">
        <v>975.0</v>
      </c>
      <c r="M8" s="765"/>
      <c r="N8" s="765"/>
      <c r="O8" s="765"/>
      <c r="P8" s="765"/>
      <c r="Q8" s="775"/>
      <c r="R8" s="765"/>
      <c r="S8" s="765"/>
      <c r="T8" s="765"/>
      <c r="U8" s="765"/>
      <c r="V8" s="776">
        <v>0.3</v>
      </c>
      <c r="W8" s="777">
        <v>0.4</v>
      </c>
      <c r="X8" s="777">
        <v>0.9</v>
      </c>
      <c r="Y8" s="777">
        <v>1.5</v>
      </c>
      <c r="Z8" s="756"/>
      <c r="AD8" s="757"/>
      <c r="AJ8" s="765" t="s">
        <v>595</v>
      </c>
    </row>
    <row r="9">
      <c r="A9" s="745" t="s">
        <v>614</v>
      </c>
      <c r="B9" s="638" t="s">
        <v>595</v>
      </c>
      <c r="C9" s="753" t="s">
        <v>602</v>
      </c>
      <c r="D9" s="754">
        <f>'TC Master Planner'!$H$1</f>
        <v>0.5</v>
      </c>
      <c r="E9" s="638" t="s">
        <v>726</v>
      </c>
      <c r="F9" s="758"/>
      <c r="G9" s="755"/>
      <c r="H9" s="758"/>
      <c r="L9" s="743">
        <v>200.0</v>
      </c>
      <c r="Q9" s="746"/>
      <c r="V9" s="756"/>
      <c r="Z9" s="756"/>
      <c r="AD9" s="757"/>
      <c r="AJ9" s="638" t="s">
        <v>595</v>
      </c>
    </row>
    <row r="10">
      <c r="A10" s="745" t="s">
        <v>614</v>
      </c>
      <c r="B10" s="638" t="s">
        <v>595</v>
      </c>
      <c r="C10" s="753" t="s">
        <v>602</v>
      </c>
      <c r="D10" s="754">
        <f>'TC Master Planner'!$H$1</f>
        <v>0.5</v>
      </c>
      <c r="E10" s="638" t="s">
        <v>727</v>
      </c>
      <c r="F10" s="758"/>
      <c r="G10" s="755"/>
      <c r="H10" s="758"/>
      <c r="L10" s="743">
        <v>200.0</v>
      </c>
      <c r="Q10" s="746"/>
      <c r="V10" s="756"/>
      <c r="Z10" s="756"/>
      <c r="AD10" s="757"/>
      <c r="AJ10" s="638" t="s">
        <v>595</v>
      </c>
    </row>
    <row r="11">
      <c r="A11" s="745" t="s">
        <v>614</v>
      </c>
      <c r="B11" s="638" t="s">
        <v>595</v>
      </c>
      <c r="C11" s="753" t="s">
        <v>602</v>
      </c>
      <c r="D11" s="754">
        <f>'TC Master Planner'!$H$1</f>
        <v>0.5</v>
      </c>
      <c r="E11" s="638" t="s">
        <v>728</v>
      </c>
      <c r="G11" s="755"/>
      <c r="H11" s="638"/>
      <c r="L11" s="778">
        <v>100.0</v>
      </c>
      <c r="Q11" s="746"/>
      <c r="V11" s="756"/>
      <c r="Z11" s="756"/>
      <c r="AD11" s="757"/>
      <c r="AJ11" s="638" t="s">
        <v>595</v>
      </c>
    </row>
    <row r="12">
      <c r="A12" s="745" t="s">
        <v>614</v>
      </c>
      <c r="B12" s="638" t="s">
        <v>595</v>
      </c>
      <c r="C12" s="753" t="s">
        <v>602</v>
      </c>
      <c r="D12" s="754">
        <f>'TC Master Planner'!$H$1</f>
        <v>0.5</v>
      </c>
      <c r="E12" s="758" t="s">
        <v>729</v>
      </c>
      <c r="F12" s="758" t="s">
        <v>730</v>
      </c>
      <c r="G12" s="759">
        <v>0.25</v>
      </c>
      <c r="H12" s="758"/>
      <c r="L12" s="778">
        <v>975.0</v>
      </c>
      <c r="Q12" s="746"/>
      <c r="V12" s="756"/>
      <c r="Z12" s="756"/>
      <c r="AD12" s="757"/>
      <c r="AJ12" s="638" t="s">
        <v>595</v>
      </c>
    </row>
    <row r="13">
      <c r="A13" s="745" t="s">
        <v>614</v>
      </c>
      <c r="B13" s="638" t="s">
        <v>595</v>
      </c>
      <c r="C13" s="753" t="s">
        <v>602</v>
      </c>
      <c r="D13" s="754">
        <f>'TC Master Planner'!$H$1</f>
        <v>0.5</v>
      </c>
      <c r="E13" s="638" t="s">
        <v>731</v>
      </c>
      <c r="F13" s="779"/>
      <c r="H13" s="758"/>
      <c r="J13" s="746"/>
      <c r="L13" s="638">
        <v>500.0</v>
      </c>
      <c r="Q13" s="746"/>
      <c r="V13" s="756"/>
      <c r="Z13" s="756"/>
      <c r="AD13" s="757"/>
      <c r="AJ13" s="638" t="s">
        <v>595</v>
      </c>
    </row>
    <row r="14">
      <c r="A14" s="745" t="s">
        <v>676</v>
      </c>
      <c r="B14" s="638" t="s">
        <v>712</v>
      </c>
      <c r="C14" s="753" t="s">
        <v>603</v>
      </c>
      <c r="D14" s="754">
        <f>'TC Master Planner'!$H$1+TIME(8,0,0)</f>
        <v>0.8333333333</v>
      </c>
      <c r="E14" s="638" t="s">
        <v>713</v>
      </c>
      <c r="G14" s="755"/>
      <c r="H14" s="638"/>
      <c r="L14" s="755"/>
      <c r="M14" s="638">
        <v>200.0</v>
      </c>
      <c r="P14" s="638">
        <v>10.0</v>
      </c>
      <c r="Q14" s="746"/>
      <c r="V14" s="756"/>
      <c r="Z14" s="756"/>
      <c r="AD14" s="757"/>
      <c r="AJ14" s="638" t="s">
        <v>712</v>
      </c>
    </row>
    <row r="15">
      <c r="A15" s="745" t="s">
        <v>676</v>
      </c>
      <c r="B15" s="638" t="s">
        <v>712</v>
      </c>
      <c r="C15" s="753" t="s">
        <v>603</v>
      </c>
      <c r="D15" s="754">
        <f>'TC Master Planner'!$H$1+TIME(8,0,0)</f>
        <v>0.8333333333</v>
      </c>
      <c r="E15" s="638" t="s">
        <v>718</v>
      </c>
      <c r="F15" s="758"/>
      <c r="G15" s="755"/>
      <c r="H15" s="758"/>
      <c r="L15" s="755"/>
      <c r="M15" s="638">
        <v>200.0</v>
      </c>
      <c r="O15" s="638">
        <v>5.0</v>
      </c>
      <c r="P15" s="638">
        <v>5.0</v>
      </c>
      <c r="Q15" s="746"/>
      <c r="V15" s="756"/>
      <c r="Z15" s="756"/>
      <c r="AD15" s="757"/>
      <c r="AJ15" s="638" t="s">
        <v>712</v>
      </c>
    </row>
    <row r="16">
      <c r="A16" s="745" t="s">
        <v>676</v>
      </c>
      <c r="B16" s="638" t="s">
        <v>712</v>
      </c>
      <c r="C16" s="753" t="s">
        <v>603</v>
      </c>
      <c r="D16" s="754">
        <f>'TC Master Planner'!$H$1+TIME(8,0,0)</f>
        <v>0.8333333333</v>
      </c>
      <c r="E16" s="769" t="s">
        <v>732</v>
      </c>
      <c r="F16" s="769" t="s">
        <v>733</v>
      </c>
      <c r="G16" s="780">
        <v>0.01</v>
      </c>
      <c r="H16" s="773" t="s">
        <v>725</v>
      </c>
      <c r="I16" s="781"/>
      <c r="J16" s="781"/>
      <c r="K16" s="781"/>
      <c r="L16" s="766"/>
      <c r="M16" s="767">
        <v>780.0</v>
      </c>
      <c r="N16" s="765"/>
      <c r="O16" s="782">
        <v>20.0</v>
      </c>
      <c r="P16" s="782">
        <v>20.0</v>
      </c>
      <c r="Q16" s="775"/>
      <c r="R16" s="783">
        <v>0.015</v>
      </c>
      <c r="S16" s="783">
        <v>0.025</v>
      </c>
      <c r="T16" s="784">
        <v>0.0375</v>
      </c>
      <c r="U16" s="777">
        <v>0.05</v>
      </c>
      <c r="V16" s="785"/>
      <c r="Z16" s="756"/>
      <c r="AD16" s="757"/>
      <c r="AJ16" s="638" t="s">
        <v>712</v>
      </c>
    </row>
    <row r="17">
      <c r="A17" s="745" t="s">
        <v>676</v>
      </c>
      <c r="B17" s="638" t="s">
        <v>712</v>
      </c>
      <c r="C17" s="753" t="s">
        <v>603</v>
      </c>
      <c r="D17" s="754">
        <f>'TC Master Planner'!$H$1+TIME(8,0,0)</f>
        <v>0.8333333333</v>
      </c>
      <c r="E17" s="764" t="s">
        <v>719</v>
      </c>
      <c r="F17" s="764" t="s">
        <v>720</v>
      </c>
      <c r="G17" s="765"/>
      <c r="H17" s="764"/>
      <c r="I17" s="765"/>
      <c r="J17" s="765"/>
      <c r="K17" s="765"/>
      <c r="L17" s="766"/>
      <c r="M17" s="764"/>
      <c r="N17" s="767">
        <v>200.0</v>
      </c>
      <c r="O17" s="767">
        <v>7.0</v>
      </c>
      <c r="P17" s="767">
        <v>7.0</v>
      </c>
      <c r="Q17" s="768">
        <v>21.0</v>
      </c>
      <c r="V17" s="756"/>
      <c r="Z17" s="756"/>
      <c r="AD17" s="757"/>
      <c r="AJ17" s="638" t="s">
        <v>712</v>
      </c>
    </row>
    <row r="18">
      <c r="A18" s="745" t="s">
        <v>676</v>
      </c>
      <c r="B18" s="638" t="s">
        <v>712</v>
      </c>
      <c r="C18" s="753" t="s">
        <v>603</v>
      </c>
      <c r="D18" s="754">
        <f>'TC Master Planner'!$H$1+TIME(8,0,0)</f>
        <v>0.8333333333</v>
      </c>
      <c r="E18" s="769" t="s">
        <v>721</v>
      </c>
      <c r="F18" s="769" t="s">
        <v>722</v>
      </c>
      <c r="G18" s="765"/>
      <c r="H18" s="764"/>
      <c r="I18" s="765"/>
      <c r="J18" s="765"/>
      <c r="K18" s="765"/>
      <c r="L18" s="766"/>
      <c r="M18" s="764"/>
      <c r="N18" s="767">
        <v>200.0</v>
      </c>
      <c r="O18" s="767">
        <v>7.0</v>
      </c>
      <c r="P18" s="767">
        <v>7.0</v>
      </c>
      <c r="Q18" s="768">
        <v>21.0</v>
      </c>
      <c r="V18" s="756"/>
      <c r="Z18" s="756"/>
      <c r="AD18" s="757"/>
      <c r="AJ18" s="638" t="s">
        <v>712</v>
      </c>
    </row>
    <row r="19">
      <c r="A19" s="745" t="s">
        <v>676</v>
      </c>
      <c r="B19" s="638" t="s">
        <v>712</v>
      </c>
      <c r="C19" s="753" t="s">
        <v>603</v>
      </c>
      <c r="D19" s="754">
        <f>'TC Master Planner'!$H$1+TIME(8,0,0)</f>
        <v>0.8333333333</v>
      </c>
      <c r="E19" s="758" t="s">
        <v>734</v>
      </c>
      <c r="F19" s="758" t="s">
        <v>735</v>
      </c>
      <c r="G19" s="759">
        <v>0.8</v>
      </c>
      <c r="H19" s="758"/>
      <c r="L19" s="744"/>
      <c r="M19" s="760">
        <v>780.0</v>
      </c>
      <c r="O19" s="760">
        <v>40.0</v>
      </c>
      <c r="Q19" s="746"/>
      <c r="V19" s="756"/>
      <c r="Z19" s="756"/>
      <c r="AD19" s="757"/>
      <c r="AJ19" s="638" t="s">
        <v>712</v>
      </c>
    </row>
    <row r="20">
      <c r="A20" s="745" t="s">
        <v>662</v>
      </c>
      <c r="B20" s="638" t="s">
        <v>595</v>
      </c>
      <c r="C20" s="753" t="s">
        <v>606</v>
      </c>
      <c r="D20" s="754">
        <f>'TC Master Planner'!$H$1+TIME(5,0,0)</f>
        <v>0.7083333333</v>
      </c>
      <c r="E20" s="758" t="s">
        <v>736</v>
      </c>
      <c r="F20" s="758" t="s">
        <v>737</v>
      </c>
      <c r="G20" s="759">
        <v>0.4</v>
      </c>
      <c r="H20" s="758"/>
      <c r="L20" s="778">
        <v>975.0</v>
      </c>
      <c r="Q20" s="746"/>
      <c r="V20" s="756"/>
      <c r="Z20" s="756"/>
      <c r="AD20" s="757"/>
      <c r="AJ20" s="638" t="s">
        <v>595</v>
      </c>
    </row>
    <row r="21">
      <c r="A21" s="745" t="s">
        <v>662</v>
      </c>
      <c r="B21" s="638" t="s">
        <v>595</v>
      </c>
      <c r="C21" s="753" t="s">
        <v>606</v>
      </c>
      <c r="D21" s="754">
        <f>'TC Master Planner'!$H$1+TIME(5,0,0)</f>
        <v>0.7083333333</v>
      </c>
      <c r="E21" s="638" t="s">
        <v>726</v>
      </c>
      <c r="F21" s="758"/>
      <c r="G21" s="755"/>
      <c r="H21" s="758"/>
      <c r="L21" s="743">
        <v>200.0</v>
      </c>
      <c r="Q21" s="746"/>
      <c r="V21" s="756"/>
      <c r="Z21" s="756"/>
      <c r="AD21" s="757"/>
      <c r="AJ21" s="638" t="s">
        <v>595</v>
      </c>
    </row>
    <row r="22">
      <c r="A22" s="745" t="s">
        <v>662</v>
      </c>
      <c r="B22" s="638" t="s">
        <v>595</v>
      </c>
      <c r="C22" s="753" t="s">
        <v>606</v>
      </c>
      <c r="D22" s="754">
        <f>'TC Master Planner'!$H$1+TIME(5,0,0)</f>
        <v>0.7083333333</v>
      </c>
      <c r="E22" s="638" t="s">
        <v>727</v>
      </c>
      <c r="F22" s="758"/>
      <c r="G22" s="755"/>
      <c r="H22" s="758"/>
      <c r="L22" s="743">
        <v>200.0</v>
      </c>
      <c r="Q22" s="746"/>
      <c r="V22" s="756"/>
      <c r="Z22" s="756"/>
      <c r="AD22" s="757"/>
      <c r="AJ22" s="638" t="s">
        <v>595</v>
      </c>
    </row>
    <row r="23">
      <c r="A23" s="745" t="s">
        <v>662</v>
      </c>
      <c r="B23" s="638" t="s">
        <v>595</v>
      </c>
      <c r="C23" s="753" t="s">
        <v>606</v>
      </c>
      <c r="D23" s="754">
        <f>'TC Master Planner'!$H$1+TIME(5,0,0)</f>
        <v>0.7083333333</v>
      </c>
      <c r="E23" s="638" t="s">
        <v>738</v>
      </c>
      <c r="F23" s="746"/>
      <c r="H23" s="638"/>
      <c r="J23" s="746"/>
      <c r="L23" s="760">
        <v>100.0</v>
      </c>
      <c r="Q23" s="746"/>
      <c r="V23" s="756"/>
      <c r="Z23" s="756"/>
      <c r="AD23" s="757"/>
      <c r="AJ23" s="638" t="s">
        <v>595</v>
      </c>
    </row>
    <row r="24">
      <c r="A24" s="745" t="s">
        <v>662</v>
      </c>
      <c r="B24" s="638" t="s">
        <v>595</v>
      </c>
      <c r="C24" s="753" t="s">
        <v>606</v>
      </c>
      <c r="D24" s="754">
        <f>'TC Master Planner'!$H$1+TIME(5,0,0)</f>
        <v>0.7083333333</v>
      </c>
      <c r="E24" s="769" t="s">
        <v>739</v>
      </c>
      <c r="F24" s="769" t="s">
        <v>740</v>
      </c>
      <c r="G24" s="765"/>
      <c r="H24" s="764"/>
      <c r="I24" s="765"/>
      <c r="J24" s="765"/>
      <c r="K24" s="765"/>
      <c r="L24" s="786">
        <v>400.0</v>
      </c>
      <c r="M24" s="764"/>
      <c r="N24" s="767"/>
      <c r="O24" s="767"/>
      <c r="P24" s="767"/>
      <c r="Q24" s="768"/>
      <c r="V24" s="756"/>
      <c r="Z24" s="756"/>
      <c r="AD24" s="757"/>
      <c r="AJ24" s="638" t="s">
        <v>595</v>
      </c>
    </row>
    <row r="25">
      <c r="A25" s="745" t="s">
        <v>662</v>
      </c>
      <c r="B25" s="638" t="s">
        <v>595</v>
      </c>
      <c r="C25" s="753" t="s">
        <v>606</v>
      </c>
      <c r="D25" s="754">
        <f>'TC Master Planner'!$H$1+TIME(5,0,0)</f>
        <v>0.7083333333</v>
      </c>
      <c r="E25" s="638" t="s">
        <v>741</v>
      </c>
      <c r="F25" s="787" t="s">
        <v>742</v>
      </c>
      <c r="G25" s="638">
        <v>1000.0</v>
      </c>
      <c r="H25" s="758"/>
      <c r="L25" s="638"/>
      <c r="M25" s="638">
        <v>780.0</v>
      </c>
      <c r="O25" s="638">
        <v>20.0</v>
      </c>
      <c r="P25" s="638">
        <v>20.0</v>
      </c>
      <c r="Q25" s="746"/>
      <c r="V25" s="756"/>
      <c r="Z25" s="756"/>
      <c r="AD25" s="757"/>
      <c r="AJ25" s="638" t="s">
        <v>595</v>
      </c>
    </row>
    <row r="26">
      <c r="A26" s="745" t="s">
        <v>662</v>
      </c>
      <c r="B26" s="638" t="s">
        <v>595</v>
      </c>
      <c r="C26" s="753" t="s">
        <v>606</v>
      </c>
      <c r="D26" s="754">
        <f>'TC Master Planner'!$H$1+TIME(5,0,0)</f>
        <v>0.7083333333</v>
      </c>
      <c r="E26" s="638" t="s">
        <v>731</v>
      </c>
      <c r="F26" s="758"/>
      <c r="G26" s="755"/>
      <c r="H26" s="758"/>
      <c r="L26" s="743">
        <v>500.0</v>
      </c>
      <c r="Q26" s="746"/>
      <c r="V26" s="756"/>
      <c r="Z26" s="756"/>
      <c r="AD26" s="757"/>
      <c r="AJ26" s="638" t="s">
        <v>595</v>
      </c>
    </row>
    <row r="27">
      <c r="A27" s="745" t="s">
        <v>640</v>
      </c>
      <c r="B27" s="638" t="s">
        <v>595</v>
      </c>
      <c r="C27" s="753" t="s">
        <v>602</v>
      </c>
      <c r="D27" s="754">
        <f>'TC Master Planner'!$H$1+TIME(4,0,0)</f>
        <v>0.6666666667</v>
      </c>
      <c r="E27" s="638" t="s">
        <v>726</v>
      </c>
      <c r="F27" s="758"/>
      <c r="G27" s="755"/>
      <c r="H27" s="758"/>
      <c r="L27" s="743">
        <v>200.0</v>
      </c>
      <c r="Q27" s="746"/>
      <c r="V27" s="756"/>
      <c r="Z27" s="756"/>
      <c r="AD27" s="757"/>
      <c r="AJ27" s="638" t="s">
        <v>595</v>
      </c>
    </row>
    <row r="28">
      <c r="A28" s="745" t="s">
        <v>640</v>
      </c>
      <c r="B28" s="638" t="s">
        <v>595</v>
      </c>
      <c r="C28" s="753" t="s">
        <v>602</v>
      </c>
      <c r="D28" s="754">
        <f>'TC Master Planner'!$H$1+TIME(4,0,0)</f>
        <v>0.6666666667</v>
      </c>
      <c r="E28" s="638" t="s">
        <v>727</v>
      </c>
      <c r="F28" s="758"/>
      <c r="G28" s="755"/>
      <c r="H28" s="758"/>
      <c r="L28" s="743">
        <v>200.0</v>
      </c>
      <c r="Q28" s="746"/>
      <c r="V28" s="756"/>
      <c r="Z28" s="756"/>
      <c r="AD28" s="757"/>
      <c r="AJ28" s="638" t="s">
        <v>595</v>
      </c>
    </row>
    <row r="29">
      <c r="A29" s="745" t="s">
        <v>640</v>
      </c>
      <c r="B29" s="638" t="s">
        <v>595</v>
      </c>
      <c r="C29" s="753" t="s">
        <v>602</v>
      </c>
      <c r="D29" s="754">
        <f>'TC Master Planner'!$H$1+TIME(4,0,0)</f>
        <v>0.6666666667</v>
      </c>
      <c r="E29" s="758" t="s">
        <v>743</v>
      </c>
      <c r="F29" s="758" t="s">
        <v>744</v>
      </c>
      <c r="G29" s="759">
        <v>0.4</v>
      </c>
      <c r="H29" s="758"/>
      <c r="L29" s="778">
        <v>975.0</v>
      </c>
      <c r="Q29" s="746"/>
      <c r="V29" s="756"/>
      <c r="Z29" s="756"/>
      <c r="AD29" s="757"/>
      <c r="AJ29" s="638" t="s">
        <v>595</v>
      </c>
    </row>
    <row r="30">
      <c r="A30" s="745" t="s">
        <v>640</v>
      </c>
      <c r="B30" s="638" t="s">
        <v>595</v>
      </c>
      <c r="C30" s="753" t="s">
        <v>602</v>
      </c>
      <c r="D30" s="754">
        <f>'TC Master Planner'!$H$1+TIME(4,0,0)</f>
        <v>0.6666666667</v>
      </c>
      <c r="E30" s="638" t="s">
        <v>731</v>
      </c>
      <c r="F30" s="758"/>
      <c r="G30" s="755"/>
      <c r="H30" s="758"/>
      <c r="L30" s="743">
        <v>500.0</v>
      </c>
      <c r="Q30" s="746"/>
      <c r="V30" s="756"/>
      <c r="Z30" s="756"/>
      <c r="AD30" s="757"/>
      <c r="AJ30" s="638" t="s">
        <v>595</v>
      </c>
    </row>
    <row r="31">
      <c r="A31" s="745" t="s">
        <v>640</v>
      </c>
      <c r="B31" s="638" t="s">
        <v>595</v>
      </c>
      <c r="C31" s="753" t="s">
        <v>602</v>
      </c>
      <c r="D31" s="754">
        <f>'TC Master Planner'!$H$1+TIME(4,0,0)</f>
        <v>0.6666666667</v>
      </c>
      <c r="E31" s="638" t="s">
        <v>745</v>
      </c>
      <c r="G31" s="755"/>
      <c r="H31" s="638"/>
      <c r="L31" s="778">
        <v>100.0</v>
      </c>
      <c r="Q31" s="746"/>
      <c r="V31" s="756"/>
      <c r="Z31" s="756"/>
      <c r="AD31" s="757"/>
      <c r="AJ31" s="638" t="s">
        <v>595</v>
      </c>
    </row>
    <row r="32">
      <c r="A32" s="745" t="s">
        <v>640</v>
      </c>
      <c r="B32" s="638" t="s">
        <v>595</v>
      </c>
      <c r="C32" s="753" t="s">
        <v>602</v>
      </c>
      <c r="D32" s="754">
        <f>'TC Master Planner'!$H$1+TIME(4,0,0)</f>
        <v>0.6666666667</v>
      </c>
      <c r="E32" s="769" t="s">
        <v>739</v>
      </c>
      <c r="F32" s="769" t="s">
        <v>740</v>
      </c>
      <c r="G32" s="765"/>
      <c r="H32" s="764"/>
      <c r="I32" s="765"/>
      <c r="J32" s="765"/>
      <c r="K32" s="765"/>
      <c r="L32" s="786">
        <v>400.0</v>
      </c>
      <c r="M32" s="764"/>
      <c r="N32" s="767"/>
      <c r="O32" s="767"/>
      <c r="P32" s="767"/>
      <c r="Q32" s="768"/>
      <c r="V32" s="756"/>
      <c r="Z32" s="756"/>
      <c r="AD32" s="757"/>
      <c r="AJ32" s="638" t="s">
        <v>595</v>
      </c>
    </row>
    <row r="33">
      <c r="A33" s="745" t="s">
        <v>640</v>
      </c>
      <c r="B33" s="638" t="s">
        <v>595</v>
      </c>
      <c r="C33" s="753" t="s">
        <v>602</v>
      </c>
      <c r="D33" s="754">
        <f>'TC Master Planner'!$H$1+TIME(4,0,0)</f>
        <v>0.6666666667</v>
      </c>
      <c r="E33" s="638" t="s">
        <v>741</v>
      </c>
      <c r="F33" s="787" t="s">
        <v>742</v>
      </c>
      <c r="G33" s="638">
        <v>1000.0</v>
      </c>
      <c r="H33" s="758"/>
      <c r="L33" s="638"/>
      <c r="M33" s="638">
        <v>780.0</v>
      </c>
      <c r="O33" s="638">
        <v>20.0</v>
      </c>
      <c r="P33" s="638">
        <v>20.0</v>
      </c>
      <c r="Q33" s="746"/>
      <c r="V33" s="756"/>
      <c r="Z33" s="756"/>
      <c r="AD33" s="757"/>
      <c r="AJ33" s="638" t="s">
        <v>595</v>
      </c>
    </row>
    <row r="34">
      <c r="A34" s="745" t="s">
        <v>628</v>
      </c>
      <c r="B34" s="638" t="s">
        <v>712</v>
      </c>
      <c r="C34" s="753" t="s">
        <v>603</v>
      </c>
      <c r="D34" s="754">
        <f>'TC Master Planner'!$H$1+TIME(2,0,0)</f>
        <v>0.5833333333</v>
      </c>
      <c r="E34" s="638" t="s">
        <v>746</v>
      </c>
      <c r="G34" s="755"/>
      <c r="H34" s="638"/>
      <c r="L34" s="755"/>
      <c r="M34" s="638">
        <v>200.0</v>
      </c>
      <c r="O34" s="638">
        <v>10.0</v>
      </c>
      <c r="Q34" s="746"/>
      <c r="V34" s="756"/>
      <c r="Z34" s="756"/>
      <c r="AD34" s="757"/>
      <c r="AJ34" s="638" t="s">
        <v>712</v>
      </c>
    </row>
    <row r="35">
      <c r="A35" s="745" t="s">
        <v>628</v>
      </c>
      <c r="B35" s="638" t="s">
        <v>712</v>
      </c>
      <c r="C35" s="753" t="s">
        <v>603</v>
      </c>
      <c r="D35" s="754">
        <f>'TC Master Planner'!$H$1+TIME(2,0,0)</f>
        <v>0.5833333333</v>
      </c>
      <c r="E35" s="638" t="s">
        <v>718</v>
      </c>
      <c r="F35" s="758"/>
      <c r="G35" s="755"/>
      <c r="H35" s="758"/>
      <c r="L35" s="755"/>
      <c r="M35" s="638">
        <v>200.0</v>
      </c>
      <c r="O35" s="638">
        <v>5.0</v>
      </c>
      <c r="P35" s="638">
        <v>5.0</v>
      </c>
      <c r="Q35" s="746"/>
      <c r="V35" s="756"/>
      <c r="Z35" s="756"/>
      <c r="AD35" s="757"/>
      <c r="AJ35" s="638" t="s">
        <v>712</v>
      </c>
    </row>
    <row r="36">
      <c r="A36" s="745" t="s">
        <v>628</v>
      </c>
      <c r="B36" s="638" t="s">
        <v>712</v>
      </c>
      <c r="C36" s="753" t="s">
        <v>603</v>
      </c>
      <c r="D36" s="754">
        <f>'TC Master Planner'!$H$1+TIME(2,0,0)</f>
        <v>0.5833333333</v>
      </c>
      <c r="E36" s="758" t="s">
        <v>747</v>
      </c>
      <c r="F36" s="758" t="s">
        <v>748</v>
      </c>
      <c r="G36" s="759">
        <v>0.4</v>
      </c>
      <c r="H36" s="758"/>
      <c r="L36" s="744"/>
      <c r="M36" s="760">
        <v>780.0</v>
      </c>
      <c r="P36" s="638">
        <v>40.0</v>
      </c>
      <c r="Q36" s="746"/>
      <c r="V36" s="756"/>
      <c r="Z36" s="756"/>
      <c r="AD36" s="757"/>
      <c r="AJ36" s="638" t="s">
        <v>712</v>
      </c>
    </row>
    <row r="37">
      <c r="A37" s="745" t="s">
        <v>628</v>
      </c>
      <c r="B37" s="638" t="s">
        <v>712</v>
      </c>
      <c r="C37" s="753" t="s">
        <v>603</v>
      </c>
      <c r="D37" s="754">
        <f>'TC Master Planner'!$H$1+TIME(2,0,0)</f>
        <v>0.5833333333</v>
      </c>
      <c r="E37" s="764" t="s">
        <v>719</v>
      </c>
      <c r="F37" s="788" t="s">
        <v>720</v>
      </c>
      <c r="G37" s="765"/>
      <c r="H37" s="764"/>
      <c r="I37" s="765"/>
      <c r="J37" s="775"/>
      <c r="K37" s="765"/>
      <c r="L37" s="765"/>
      <c r="M37" s="764"/>
      <c r="N37" s="767">
        <v>200.0</v>
      </c>
      <c r="O37" s="767">
        <v>7.0</v>
      </c>
      <c r="P37" s="767">
        <v>7.0</v>
      </c>
      <c r="Q37" s="768">
        <v>21.0</v>
      </c>
      <c r="V37" s="756"/>
      <c r="Z37" s="756"/>
      <c r="AD37" s="757"/>
      <c r="AJ37" s="638" t="s">
        <v>712</v>
      </c>
    </row>
    <row r="38">
      <c r="A38" s="745" t="s">
        <v>628</v>
      </c>
      <c r="B38" s="638" t="s">
        <v>712</v>
      </c>
      <c r="C38" s="753" t="s">
        <v>603</v>
      </c>
      <c r="D38" s="754">
        <f>'TC Master Planner'!$H$1+TIME(2,0,0)</f>
        <v>0.5833333333</v>
      </c>
      <c r="E38" s="769" t="s">
        <v>721</v>
      </c>
      <c r="F38" s="769" t="s">
        <v>722</v>
      </c>
      <c r="G38" s="765"/>
      <c r="H38" s="764"/>
      <c r="I38" s="765"/>
      <c r="J38" s="765"/>
      <c r="K38" s="765"/>
      <c r="L38" s="766"/>
      <c r="M38" s="764"/>
      <c r="N38" s="767">
        <v>200.0</v>
      </c>
      <c r="O38" s="767">
        <v>7.0</v>
      </c>
      <c r="P38" s="767">
        <v>7.0</v>
      </c>
      <c r="Q38" s="768">
        <v>21.0</v>
      </c>
      <c r="V38" s="756"/>
      <c r="Z38" s="756"/>
      <c r="AD38" s="757"/>
      <c r="AJ38" s="638" t="s">
        <v>712</v>
      </c>
    </row>
    <row r="39">
      <c r="A39" s="745" t="s">
        <v>628</v>
      </c>
      <c r="B39" s="638" t="s">
        <v>712</v>
      </c>
      <c r="C39" s="753" t="s">
        <v>603</v>
      </c>
      <c r="D39" s="754">
        <f>'TC Master Planner'!$H$1+TIME(2,0,0)</f>
        <v>0.5833333333</v>
      </c>
      <c r="E39" s="638" t="s">
        <v>749</v>
      </c>
      <c r="F39" s="638" t="s">
        <v>750</v>
      </c>
      <c r="G39" s="789"/>
      <c r="H39" s="758"/>
      <c r="L39" s="760"/>
      <c r="M39" s="638">
        <v>780.0</v>
      </c>
      <c r="O39" s="638">
        <v>20.0</v>
      </c>
      <c r="P39" s="638">
        <v>20.0</v>
      </c>
      <c r="Q39" s="746"/>
      <c r="V39" s="756"/>
      <c r="Z39" s="756"/>
      <c r="AD39" s="757"/>
      <c r="AE39" s="638">
        <v>2500.0</v>
      </c>
      <c r="AF39" s="638">
        <v>5000.0</v>
      </c>
      <c r="AG39" s="638">
        <v>7500.0</v>
      </c>
      <c r="AH39" s="638">
        <v>10000.0</v>
      </c>
      <c r="AJ39" s="638"/>
    </row>
    <row r="40">
      <c r="A40" s="745" t="s">
        <v>685</v>
      </c>
      <c r="B40" s="638" t="s">
        <v>595</v>
      </c>
      <c r="C40" s="753" t="s">
        <v>606</v>
      </c>
      <c r="D40" s="754">
        <f>'TC Master Planner'!$H$1+TIME(9,0,0)</f>
        <v>0.875</v>
      </c>
      <c r="E40" s="769" t="s">
        <v>739</v>
      </c>
      <c r="F40" s="769" t="s">
        <v>740</v>
      </c>
      <c r="G40" s="765"/>
      <c r="H40" s="764"/>
      <c r="I40" s="765"/>
      <c r="J40" s="765"/>
      <c r="K40" s="765"/>
      <c r="L40" s="786">
        <v>400.0</v>
      </c>
      <c r="M40" s="764"/>
      <c r="N40" s="767"/>
      <c r="O40" s="767"/>
      <c r="P40" s="767"/>
      <c r="Q40" s="768"/>
      <c r="V40" s="756"/>
      <c r="Z40" s="756"/>
      <c r="AD40" s="757"/>
      <c r="AJ40" s="638"/>
    </row>
    <row r="41">
      <c r="A41" s="745" t="s">
        <v>685</v>
      </c>
      <c r="B41" s="638" t="s">
        <v>595</v>
      </c>
      <c r="C41" s="753" t="s">
        <v>606</v>
      </c>
      <c r="D41" s="754">
        <f>'TC Master Planner'!$H$1+TIME(9,0,0)</f>
        <v>0.875</v>
      </c>
      <c r="E41" s="758" t="s">
        <v>751</v>
      </c>
      <c r="F41" s="758" t="s">
        <v>752</v>
      </c>
      <c r="G41" s="759">
        <v>0.4</v>
      </c>
      <c r="H41" s="758"/>
      <c r="L41" s="778">
        <v>975.0</v>
      </c>
      <c r="Q41" s="746"/>
      <c r="V41" s="756"/>
      <c r="Z41" s="756"/>
      <c r="AD41" s="757"/>
      <c r="AJ41" s="638" t="s">
        <v>595</v>
      </c>
    </row>
    <row r="42">
      <c r="A42" s="745" t="s">
        <v>685</v>
      </c>
      <c r="B42" s="638" t="s">
        <v>595</v>
      </c>
      <c r="C42" s="753" t="s">
        <v>606</v>
      </c>
      <c r="D42" s="754">
        <f>'TC Master Planner'!$H$1+TIME(9,0,0)</f>
        <v>0.875</v>
      </c>
      <c r="E42" s="638" t="s">
        <v>726</v>
      </c>
      <c r="F42" s="758"/>
      <c r="G42" s="755"/>
      <c r="H42" s="758"/>
      <c r="L42" s="743">
        <v>200.0</v>
      </c>
      <c r="Q42" s="746"/>
      <c r="V42" s="756"/>
      <c r="Z42" s="756"/>
      <c r="AD42" s="757"/>
      <c r="AJ42" s="638" t="s">
        <v>595</v>
      </c>
    </row>
    <row r="43">
      <c r="A43" s="745" t="s">
        <v>685</v>
      </c>
      <c r="B43" s="638" t="s">
        <v>595</v>
      </c>
      <c r="C43" s="753" t="s">
        <v>606</v>
      </c>
      <c r="D43" s="754">
        <f>'TC Master Planner'!$H$1+TIME(9,0,0)</f>
        <v>0.875</v>
      </c>
      <c r="E43" s="638" t="s">
        <v>727</v>
      </c>
      <c r="F43" s="758"/>
      <c r="G43" s="755"/>
      <c r="H43" s="758"/>
      <c r="L43" s="743">
        <v>200.0</v>
      </c>
      <c r="Q43" s="746"/>
      <c r="V43" s="756"/>
      <c r="Z43" s="756"/>
      <c r="AD43" s="757"/>
      <c r="AJ43" s="638" t="s">
        <v>595</v>
      </c>
    </row>
    <row r="44">
      <c r="A44" s="745" t="s">
        <v>685</v>
      </c>
      <c r="B44" s="638" t="s">
        <v>595</v>
      </c>
      <c r="C44" s="753" t="s">
        <v>606</v>
      </c>
      <c r="D44" s="754">
        <f>'TC Master Planner'!$H$1+TIME(9,0,0)</f>
        <v>0.875</v>
      </c>
      <c r="E44" s="638" t="s">
        <v>728</v>
      </c>
      <c r="G44" s="755"/>
      <c r="H44" s="638"/>
      <c r="L44" s="778">
        <v>100.0</v>
      </c>
      <c r="Q44" s="746"/>
      <c r="V44" s="756"/>
      <c r="Z44" s="756"/>
      <c r="AD44" s="757"/>
      <c r="AJ44" s="638" t="s">
        <v>595</v>
      </c>
    </row>
    <row r="45">
      <c r="A45" s="745" t="s">
        <v>685</v>
      </c>
      <c r="B45" s="638" t="s">
        <v>595</v>
      </c>
      <c r="C45" s="753" t="s">
        <v>606</v>
      </c>
      <c r="D45" s="754">
        <f>'TC Master Planner'!$H$1+TIME(9,0,0)</f>
        <v>0.875</v>
      </c>
      <c r="E45" s="638" t="s">
        <v>731</v>
      </c>
      <c r="F45" s="758"/>
      <c r="G45" s="755"/>
      <c r="H45" s="758"/>
      <c r="L45" s="743">
        <v>500.0</v>
      </c>
      <c r="Q45" s="746"/>
      <c r="V45" s="756"/>
      <c r="Z45" s="756"/>
      <c r="AD45" s="757"/>
      <c r="AJ45" s="638" t="s">
        <v>595</v>
      </c>
    </row>
    <row r="46">
      <c r="A46" s="745" t="s">
        <v>673</v>
      </c>
      <c r="B46" s="638" t="s">
        <v>753</v>
      </c>
      <c r="C46" s="753" t="s">
        <v>605</v>
      </c>
      <c r="D46" s="754">
        <f>'TC Master Planner'!$H$1+TIME(7,0,0)</f>
        <v>0.7916666667</v>
      </c>
      <c r="E46" s="758" t="s">
        <v>754</v>
      </c>
      <c r="F46" s="758" t="s">
        <v>755</v>
      </c>
      <c r="G46" s="759">
        <v>0.5</v>
      </c>
      <c r="H46" s="762">
        <v>1.0</v>
      </c>
      <c r="I46" s="762">
        <v>2.0</v>
      </c>
      <c r="J46" s="762">
        <v>3.0</v>
      </c>
      <c r="K46" s="762">
        <v>5.0</v>
      </c>
      <c r="L46" s="744"/>
      <c r="N46" s="760">
        <v>1750.0</v>
      </c>
      <c r="O46" s="760">
        <v>140.0</v>
      </c>
      <c r="P46" s="760">
        <v>140.0</v>
      </c>
      <c r="Q46" s="790">
        <v>150.0</v>
      </c>
      <c r="V46" s="756"/>
      <c r="Z46" s="756"/>
      <c r="AD46" s="757"/>
      <c r="AJ46" s="638" t="s">
        <v>753</v>
      </c>
    </row>
    <row r="47">
      <c r="A47" s="745" t="s">
        <v>673</v>
      </c>
      <c r="B47" s="638" t="s">
        <v>753</v>
      </c>
      <c r="C47" s="753" t="s">
        <v>605</v>
      </c>
      <c r="D47" s="754">
        <f>'TC Master Planner'!$H$1+TIME(7,0,0)</f>
        <v>0.7916666667</v>
      </c>
      <c r="E47" s="638" t="s">
        <v>756</v>
      </c>
      <c r="F47" s="638" t="s">
        <v>757</v>
      </c>
      <c r="G47" s="755"/>
      <c r="H47" s="638"/>
      <c r="L47" s="755"/>
      <c r="N47" s="760">
        <v>200.0</v>
      </c>
      <c r="O47" s="760">
        <v>7.0</v>
      </c>
      <c r="P47" s="760">
        <v>7.0</v>
      </c>
      <c r="Q47" s="790">
        <v>21.0</v>
      </c>
      <c r="V47" s="756"/>
      <c r="Z47" s="756"/>
      <c r="AD47" s="757"/>
      <c r="AJ47" s="638" t="s">
        <v>753</v>
      </c>
    </row>
    <row r="48">
      <c r="A48" s="745" t="s">
        <v>673</v>
      </c>
      <c r="B48" s="638" t="s">
        <v>753</v>
      </c>
      <c r="C48" s="753" t="s">
        <v>605</v>
      </c>
      <c r="D48" s="754">
        <f>'TC Master Planner'!$H$1+TIME(7,0,0)</f>
        <v>0.7916666667</v>
      </c>
      <c r="E48" s="638" t="s">
        <v>758</v>
      </c>
      <c r="G48" s="755"/>
      <c r="H48" s="638"/>
      <c r="L48" s="755"/>
      <c r="N48" s="760">
        <v>300.0</v>
      </c>
      <c r="O48" s="760">
        <v>15.0</v>
      </c>
      <c r="P48" s="760">
        <v>15.0</v>
      </c>
      <c r="Q48" s="790">
        <v>20.0</v>
      </c>
      <c r="V48" s="756"/>
      <c r="Z48" s="756"/>
      <c r="AD48" s="757"/>
      <c r="AJ48" s="638" t="s">
        <v>753</v>
      </c>
    </row>
    <row r="49">
      <c r="A49" s="745" t="s">
        <v>673</v>
      </c>
      <c r="B49" s="638" t="s">
        <v>753</v>
      </c>
      <c r="C49" s="753" t="s">
        <v>605</v>
      </c>
      <c r="D49" s="754">
        <f>'TC Master Planner'!$H$1+TIME(7,0,0)</f>
        <v>0.7916666667</v>
      </c>
      <c r="E49" s="638" t="s">
        <v>759</v>
      </c>
      <c r="F49" s="638" t="s">
        <v>760</v>
      </c>
      <c r="G49" s="755"/>
      <c r="I49" s="753"/>
      <c r="J49" s="754"/>
      <c r="K49" s="754"/>
      <c r="L49" s="755"/>
      <c r="N49" s="763">
        <v>225.0</v>
      </c>
      <c r="O49" s="763">
        <v>7500.0</v>
      </c>
      <c r="P49" s="763">
        <v>7500.0</v>
      </c>
      <c r="Q49" s="790">
        <v>21.0</v>
      </c>
      <c r="V49" s="756"/>
      <c r="Z49" s="785"/>
      <c r="AA49" s="765"/>
      <c r="AB49" s="765"/>
      <c r="AC49" s="765"/>
      <c r="AD49" s="791"/>
      <c r="AE49" s="765"/>
      <c r="AF49" s="765"/>
      <c r="AG49" s="765"/>
      <c r="AH49" s="765"/>
      <c r="AI49" s="765"/>
      <c r="AJ49" s="638" t="s">
        <v>753</v>
      </c>
      <c r="AK49" s="765"/>
      <c r="AL49" s="765"/>
      <c r="AM49" s="765"/>
      <c r="AN49" s="765"/>
      <c r="AO49" s="765"/>
    </row>
    <row r="50">
      <c r="A50" s="745" t="s">
        <v>673</v>
      </c>
      <c r="B50" s="638" t="s">
        <v>753</v>
      </c>
      <c r="C50" s="753" t="s">
        <v>605</v>
      </c>
      <c r="D50" s="754">
        <f>'TC Master Planner'!$H$1+TIME(7,0,0)</f>
        <v>0.7916666667</v>
      </c>
      <c r="E50" s="638" t="s">
        <v>761</v>
      </c>
      <c r="F50" s="638" t="s">
        <v>760</v>
      </c>
      <c r="G50" s="759"/>
      <c r="H50" s="758"/>
      <c r="L50" s="744"/>
      <c r="N50" s="763">
        <v>225.0</v>
      </c>
      <c r="O50" s="763">
        <v>7500.0</v>
      </c>
      <c r="P50" s="763">
        <v>7500.0</v>
      </c>
      <c r="Q50" s="790">
        <v>21.0</v>
      </c>
      <c r="V50" s="756"/>
      <c r="Z50" s="785"/>
      <c r="AA50" s="765"/>
      <c r="AB50" s="765"/>
      <c r="AC50" s="765"/>
      <c r="AD50" s="791"/>
      <c r="AE50" s="765"/>
      <c r="AF50" s="765"/>
      <c r="AG50" s="765"/>
      <c r="AH50" s="765"/>
      <c r="AI50" s="765"/>
      <c r="AJ50" s="638"/>
      <c r="AK50" s="765"/>
      <c r="AL50" s="765"/>
      <c r="AM50" s="765"/>
      <c r="AN50" s="765"/>
      <c r="AO50" s="765"/>
    </row>
    <row r="51">
      <c r="A51" s="745" t="s">
        <v>673</v>
      </c>
      <c r="B51" s="638" t="s">
        <v>753</v>
      </c>
      <c r="C51" s="753" t="s">
        <v>605</v>
      </c>
      <c r="D51" s="754">
        <f>'TC Master Planner'!$H$1+TIME(7,0,0)</f>
        <v>0.7916666667</v>
      </c>
      <c r="E51" s="745" t="s">
        <v>762</v>
      </c>
      <c r="F51" s="758" t="s">
        <v>755</v>
      </c>
      <c r="G51" s="759">
        <v>0.5</v>
      </c>
      <c r="H51" s="758"/>
      <c r="L51" s="744"/>
      <c r="N51" s="760">
        <v>850.0</v>
      </c>
      <c r="O51" s="760">
        <v>45.0</v>
      </c>
      <c r="P51" s="760">
        <v>45.0</v>
      </c>
      <c r="Q51" s="790">
        <v>55.0</v>
      </c>
      <c r="V51" s="756"/>
      <c r="Z51" s="785"/>
      <c r="AA51" s="765"/>
      <c r="AB51" s="765"/>
      <c r="AC51" s="765"/>
      <c r="AD51" s="791"/>
      <c r="AE51" s="765"/>
      <c r="AF51" s="765"/>
      <c r="AG51" s="765"/>
      <c r="AH51" s="765"/>
      <c r="AI51" s="765"/>
      <c r="AJ51" s="638" t="s">
        <v>753</v>
      </c>
      <c r="AK51" s="765"/>
      <c r="AL51" s="765"/>
      <c r="AM51" s="765"/>
      <c r="AN51" s="765"/>
      <c r="AO51" s="765"/>
    </row>
    <row r="52">
      <c r="A52" s="745" t="s">
        <v>673</v>
      </c>
      <c r="B52" s="638" t="s">
        <v>753</v>
      </c>
      <c r="C52" s="753" t="s">
        <v>605</v>
      </c>
      <c r="D52" s="754">
        <f>'TC Master Planner'!$H$1+TIME(7,0,0)</f>
        <v>0.7916666667</v>
      </c>
      <c r="E52" s="638" t="s">
        <v>763</v>
      </c>
      <c r="F52" s="638" t="s">
        <v>764</v>
      </c>
      <c r="G52" s="755"/>
      <c r="I52" s="753"/>
      <c r="J52" s="754"/>
      <c r="K52" s="754"/>
      <c r="L52" s="755"/>
      <c r="N52" s="763">
        <v>300.0</v>
      </c>
      <c r="O52" s="763">
        <v>15.0</v>
      </c>
      <c r="P52" s="763">
        <v>15.0</v>
      </c>
      <c r="Q52" s="792">
        <v>20.0</v>
      </c>
      <c r="V52" s="756"/>
      <c r="Z52" s="785"/>
      <c r="AA52" s="765"/>
      <c r="AB52" s="765"/>
      <c r="AC52" s="765"/>
      <c r="AD52" s="791"/>
      <c r="AE52" s="765"/>
      <c r="AF52" s="765"/>
      <c r="AG52" s="765"/>
      <c r="AH52" s="765"/>
      <c r="AI52" s="765"/>
      <c r="AJ52" s="638" t="s">
        <v>753</v>
      </c>
      <c r="AK52" s="765"/>
      <c r="AL52" s="765"/>
      <c r="AM52" s="765"/>
      <c r="AN52" s="765"/>
      <c r="AO52" s="765"/>
    </row>
    <row r="53">
      <c r="A53" s="765" t="s">
        <v>667</v>
      </c>
      <c r="B53" s="765" t="s">
        <v>595</v>
      </c>
      <c r="C53" s="770" t="s">
        <v>604</v>
      </c>
      <c r="D53" s="771">
        <f>'TC Master Planner'!$H$1+TIME(6,0,0)</f>
        <v>0.75</v>
      </c>
      <c r="E53" s="769" t="s">
        <v>723</v>
      </c>
      <c r="F53" s="769" t="s">
        <v>724</v>
      </c>
      <c r="G53" s="772">
        <v>0.15</v>
      </c>
      <c r="H53" s="773" t="s">
        <v>725</v>
      </c>
      <c r="I53" s="765"/>
      <c r="J53" s="765"/>
      <c r="K53" s="765"/>
      <c r="L53" s="774">
        <v>975.0</v>
      </c>
      <c r="M53" s="765"/>
      <c r="N53" s="765"/>
      <c r="O53" s="765"/>
      <c r="P53" s="765"/>
      <c r="Q53" s="775"/>
      <c r="R53" s="765"/>
      <c r="S53" s="765"/>
      <c r="T53" s="765"/>
      <c r="U53" s="765"/>
      <c r="V53" s="776">
        <v>0.3</v>
      </c>
      <c r="W53" s="777">
        <v>0.4</v>
      </c>
      <c r="X53" s="777">
        <v>0.9</v>
      </c>
      <c r="Y53" s="777">
        <v>1.5</v>
      </c>
      <c r="Z53" s="756"/>
      <c r="AD53" s="757"/>
      <c r="AJ53" s="765" t="s">
        <v>595</v>
      </c>
    </row>
    <row r="54">
      <c r="A54" s="745" t="s">
        <v>667</v>
      </c>
      <c r="B54" s="638" t="s">
        <v>595</v>
      </c>
      <c r="C54" s="753" t="s">
        <v>604</v>
      </c>
      <c r="D54" s="754">
        <f>'TC Master Planner'!$H$1+TIME(6,0,0)</f>
        <v>0.75</v>
      </c>
      <c r="E54" s="638" t="s">
        <v>726</v>
      </c>
      <c r="F54" s="758"/>
      <c r="G54" s="755"/>
      <c r="H54" s="758"/>
      <c r="L54" s="743">
        <v>200.0</v>
      </c>
      <c r="Q54" s="746"/>
      <c r="V54" s="756"/>
      <c r="Z54" s="756"/>
      <c r="AD54" s="757"/>
      <c r="AJ54" s="638" t="s">
        <v>595</v>
      </c>
    </row>
    <row r="55">
      <c r="A55" s="745" t="s">
        <v>667</v>
      </c>
      <c r="B55" s="638" t="s">
        <v>595</v>
      </c>
      <c r="C55" s="753" t="s">
        <v>604</v>
      </c>
      <c r="D55" s="754">
        <f>'TC Master Planner'!$H$1+TIME(6,0,0)</f>
        <v>0.75</v>
      </c>
      <c r="E55" s="638" t="s">
        <v>727</v>
      </c>
      <c r="F55" s="758"/>
      <c r="G55" s="755"/>
      <c r="H55" s="758"/>
      <c r="L55" s="743">
        <v>200.0</v>
      </c>
      <c r="Q55" s="746"/>
      <c r="V55" s="756"/>
      <c r="Z55" s="756"/>
      <c r="AD55" s="757"/>
      <c r="AJ55" s="638" t="s">
        <v>595</v>
      </c>
    </row>
    <row r="56">
      <c r="A56" s="745" t="s">
        <v>667</v>
      </c>
      <c r="B56" s="638" t="s">
        <v>595</v>
      </c>
      <c r="C56" s="753" t="s">
        <v>604</v>
      </c>
      <c r="D56" s="754">
        <f>'TC Master Planner'!$H$1+TIME(6,0,0)</f>
        <v>0.75</v>
      </c>
      <c r="E56" s="638" t="s">
        <v>728</v>
      </c>
      <c r="G56" s="755"/>
      <c r="H56" s="638"/>
      <c r="L56" s="778">
        <v>100.0</v>
      </c>
      <c r="Q56" s="746"/>
      <c r="V56" s="756"/>
      <c r="Z56" s="756"/>
      <c r="AD56" s="757"/>
      <c r="AJ56" s="638" t="s">
        <v>595</v>
      </c>
    </row>
    <row r="57">
      <c r="A57" s="745" t="s">
        <v>667</v>
      </c>
      <c r="B57" s="638" t="s">
        <v>595</v>
      </c>
      <c r="C57" s="753" t="s">
        <v>604</v>
      </c>
      <c r="D57" s="754">
        <f>'TC Master Planner'!$H$1+TIME(6,0,0)</f>
        <v>0.75</v>
      </c>
      <c r="E57" s="758" t="s">
        <v>729</v>
      </c>
      <c r="F57" s="758" t="s">
        <v>730</v>
      </c>
      <c r="G57" s="759">
        <v>0.25</v>
      </c>
      <c r="H57" s="758"/>
      <c r="L57" s="778">
        <v>975.0</v>
      </c>
      <c r="Q57" s="746"/>
      <c r="V57" s="756"/>
      <c r="Z57" s="756"/>
      <c r="AD57" s="757"/>
      <c r="AJ57" s="638" t="s">
        <v>595</v>
      </c>
    </row>
    <row r="58">
      <c r="A58" s="745" t="s">
        <v>667</v>
      </c>
      <c r="B58" s="638" t="s">
        <v>595</v>
      </c>
      <c r="C58" s="753" t="s">
        <v>604</v>
      </c>
      <c r="D58" s="754">
        <f>'TC Master Planner'!$H$1+TIME(6,0,0)</f>
        <v>0.75</v>
      </c>
      <c r="E58" s="638" t="s">
        <v>731</v>
      </c>
      <c r="F58" s="758"/>
      <c r="G58" s="755"/>
      <c r="H58" s="758"/>
      <c r="L58" s="743">
        <v>500.0</v>
      </c>
      <c r="Q58" s="746"/>
      <c r="V58" s="756"/>
      <c r="Z58" s="756"/>
      <c r="AD58" s="757"/>
      <c r="AJ58" s="638" t="s">
        <v>595</v>
      </c>
    </row>
    <row r="59">
      <c r="A59" s="745" t="s">
        <v>682</v>
      </c>
      <c r="B59" s="638" t="s">
        <v>712</v>
      </c>
      <c r="C59" s="753" t="s">
        <v>603</v>
      </c>
      <c r="D59" s="754">
        <f>'TC Master Planner'!$H$1+TIME(9,0,0)</f>
        <v>0.875</v>
      </c>
      <c r="E59" s="638" t="s">
        <v>713</v>
      </c>
      <c r="G59" s="755"/>
      <c r="H59" s="638"/>
      <c r="L59" s="755"/>
      <c r="M59" s="638">
        <v>200.0</v>
      </c>
      <c r="P59" s="638">
        <v>10.0</v>
      </c>
      <c r="Q59" s="746"/>
      <c r="V59" s="756"/>
      <c r="Z59" s="756"/>
      <c r="AD59" s="757"/>
      <c r="AJ59" s="638" t="s">
        <v>712</v>
      </c>
    </row>
    <row r="60">
      <c r="A60" s="745" t="s">
        <v>682</v>
      </c>
      <c r="B60" s="638" t="s">
        <v>712</v>
      </c>
      <c r="C60" s="753" t="s">
        <v>603</v>
      </c>
      <c r="D60" s="754">
        <f>'TC Master Planner'!$H$1+TIME(9,0,0)</f>
        <v>0.875</v>
      </c>
      <c r="E60" s="758" t="s">
        <v>765</v>
      </c>
      <c r="F60" s="758" t="s">
        <v>766</v>
      </c>
      <c r="G60" s="759">
        <v>0.7</v>
      </c>
      <c r="H60" s="758"/>
      <c r="L60" s="744"/>
      <c r="M60" s="760">
        <v>780.0</v>
      </c>
      <c r="O60" s="638">
        <v>20.0</v>
      </c>
      <c r="P60" s="638">
        <v>20.0</v>
      </c>
      <c r="Q60" s="746"/>
      <c r="V60" s="756"/>
      <c r="Z60" s="756"/>
      <c r="AD60" s="757"/>
      <c r="AJ60" s="638" t="s">
        <v>712</v>
      </c>
    </row>
    <row r="61">
      <c r="A61" s="745" t="s">
        <v>682</v>
      </c>
      <c r="B61" s="638" t="s">
        <v>712</v>
      </c>
      <c r="C61" s="753" t="s">
        <v>603</v>
      </c>
      <c r="D61" s="754">
        <f>'TC Master Planner'!$H$1+TIME(9,0,0)</f>
        <v>0.875</v>
      </c>
      <c r="E61" s="764" t="s">
        <v>719</v>
      </c>
      <c r="F61" s="788" t="s">
        <v>720</v>
      </c>
      <c r="G61" s="765"/>
      <c r="H61" s="764"/>
      <c r="I61" s="765"/>
      <c r="J61" s="775"/>
      <c r="K61" s="765"/>
      <c r="L61" s="765"/>
      <c r="M61" s="764"/>
      <c r="N61" s="767">
        <v>200.0</v>
      </c>
      <c r="O61" s="767">
        <v>7.0</v>
      </c>
      <c r="P61" s="767">
        <v>7.0</v>
      </c>
      <c r="Q61" s="768">
        <v>21.0</v>
      </c>
      <c r="V61" s="756"/>
      <c r="Z61" s="756"/>
      <c r="AD61" s="757"/>
      <c r="AJ61" s="638"/>
    </row>
    <row r="62">
      <c r="A62" s="745" t="s">
        <v>682</v>
      </c>
      <c r="B62" s="638" t="s">
        <v>712</v>
      </c>
      <c r="C62" s="753" t="s">
        <v>603</v>
      </c>
      <c r="D62" s="754">
        <f>'TC Master Planner'!$H$1+TIME(9,0,0)</f>
        <v>0.875</v>
      </c>
      <c r="E62" s="769" t="s">
        <v>721</v>
      </c>
      <c r="F62" s="769" t="s">
        <v>722</v>
      </c>
      <c r="G62" s="765"/>
      <c r="H62" s="764"/>
      <c r="I62" s="765"/>
      <c r="J62" s="765"/>
      <c r="K62" s="765"/>
      <c r="L62" s="766"/>
      <c r="M62" s="764"/>
      <c r="N62" s="767">
        <v>200.0</v>
      </c>
      <c r="O62" s="767">
        <v>7.0</v>
      </c>
      <c r="P62" s="767">
        <v>7.0</v>
      </c>
      <c r="Q62" s="768">
        <v>21.0</v>
      </c>
      <c r="V62" s="756"/>
      <c r="Z62" s="756"/>
      <c r="AD62" s="757"/>
      <c r="AJ62" s="638"/>
    </row>
    <row r="63">
      <c r="A63" s="745" t="s">
        <v>682</v>
      </c>
      <c r="B63" s="638" t="s">
        <v>712</v>
      </c>
      <c r="C63" s="753" t="s">
        <v>603</v>
      </c>
      <c r="D63" s="754">
        <f>'TC Master Planner'!$H$1+TIME(9,0,0)</f>
        <v>0.875</v>
      </c>
      <c r="E63" s="638" t="s">
        <v>718</v>
      </c>
      <c r="F63" s="758"/>
      <c r="G63" s="755"/>
      <c r="H63" s="758"/>
      <c r="L63" s="755"/>
      <c r="M63" s="638">
        <v>200.0</v>
      </c>
      <c r="O63" s="638">
        <v>5.0</v>
      </c>
      <c r="P63" s="638">
        <v>5.0</v>
      </c>
      <c r="Q63" s="746"/>
      <c r="V63" s="756"/>
      <c r="Z63" s="756"/>
      <c r="AD63" s="757"/>
      <c r="AJ63" s="638" t="s">
        <v>712</v>
      </c>
    </row>
    <row r="64">
      <c r="A64" s="765" t="s">
        <v>682</v>
      </c>
      <c r="B64" s="765" t="s">
        <v>712</v>
      </c>
      <c r="C64" s="770" t="s">
        <v>603</v>
      </c>
      <c r="D64" s="771">
        <f>'TC Master Planner'!$H$1+TIME(9,0,0)</f>
        <v>0.875</v>
      </c>
      <c r="E64" s="769" t="s">
        <v>732</v>
      </c>
      <c r="F64" s="769" t="s">
        <v>733</v>
      </c>
      <c r="G64" s="780">
        <v>0.01</v>
      </c>
      <c r="H64" s="773" t="s">
        <v>725</v>
      </c>
      <c r="I64" s="781"/>
      <c r="J64" s="781"/>
      <c r="K64" s="781"/>
      <c r="L64" s="766"/>
      <c r="M64" s="767">
        <v>780.0</v>
      </c>
      <c r="N64" s="765"/>
      <c r="O64" s="782">
        <v>20.0</v>
      </c>
      <c r="P64" s="782">
        <v>20.0</v>
      </c>
      <c r="Q64" s="775"/>
      <c r="R64" s="783">
        <v>0.015</v>
      </c>
      <c r="S64" s="783">
        <v>0.025</v>
      </c>
      <c r="T64" s="784">
        <v>0.0375</v>
      </c>
      <c r="U64" s="777">
        <v>0.05</v>
      </c>
      <c r="V64" s="785"/>
      <c r="W64" s="765"/>
      <c r="X64" s="765"/>
      <c r="Y64" s="765"/>
      <c r="Z64" s="756"/>
      <c r="AD64" s="757"/>
      <c r="AJ64" s="765" t="s">
        <v>712</v>
      </c>
    </row>
    <row r="65">
      <c r="A65" s="745" t="s">
        <v>620</v>
      </c>
      <c r="B65" s="638" t="s">
        <v>712</v>
      </c>
      <c r="C65" s="753" t="s">
        <v>607</v>
      </c>
      <c r="D65" s="754">
        <f>'TC Master Planner'!$H$1+TIME(6,0,0)</f>
        <v>0.75</v>
      </c>
      <c r="E65" s="638" t="s">
        <v>713</v>
      </c>
      <c r="H65" s="638"/>
      <c r="L65" s="755"/>
      <c r="M65" s="638">
        <v>200.0</v>
      </c>
      <c r="P65" s="638">
        <v>10.0</v>
      </c>
      <c r="Q65" s="746"/>
      <c r="V65" s="756"/>
      <c r="Z65" s="756"/>
      <c r="AD65" s="757"/>
      <c r="AJ65" s="638" t="s">
        <v>712</v>
      </c>
    </row>
    <row r="66">
      <c r="A66" s="745" t="s">
        <v>620</v>
      </c>
      <c r="B66" s="638" t="s">
        <v>712</v>
      </c>
      <c r="C66" s="753" t="s">
        <v>607</v>
      </c>
      <c r="D66" s="754">
        <f>'TC Master Planner'!$H$1+TIME(6,0,0)</f>
        <v>0.75</v>
      </c>
      <c r="E66" s="758" t="s">
        <v>714</v>
      </c>
      <c r="F66" s="758" t="s">
        <v>715</v>
      </c>
      <c r="G66" s="759">
        <v>0.8</v>
      </c>
      <c r="H66" s="758"/>
      <c r="L66" s="744"/>
      <c r="M66" s="760">
        <v>780.0</v>
      </c>
      <c r="P66" s="760">
        <v>40.0</v>
      </c>
      <c r="Q66" s="746"/>
      <c r="V66" s="756"/>
      <c r="Z66" s="756"/>
      <c r="AD66" s="757"/>
      <c r="AJ66" s="638" t="s">
        <v>712</v>
      </c>
    </row>
    <row r="67">
      <c r="A67" s="745" t="s">
        <v>620</v>
      </c>
      <c r="B67" s="638" t="s">
        <v>712</v>
      </c>
      <c r="C67" s="753" t="s">
        <v>607</v>
      </c>
      <c r="D67" s="754">
        <f>'TC Master Planner'!$H$1+TIME(6,0,0)</f>
        <v>0.75</v>
      </c>
      <c r="E67" s="638" t="s">
        <v>718</v>
      </c>
      <c r="F67" s="758"/>
      <c r="G67" s="755"/>
      <c r="H67" s="758"/>
      <c r="L67" s="755"/>
      <c r="M67" s="638">
        <v>200.0</v>
      </c>
      <c r="O67" s="638">
        <v>5.0</v>
      </c>
      <c r="P67" s="638">
        <v>5.0</v>
      </c>
      <c r="Q67" s="746"/>
      <c r="V67" s="756"/>
      <c r="Z67" s="756"/>
      <c r="AD67" s="757"/>
      <c r="AJ67" s="638" t="s">
        <v>712</v>
      </c>
    </row>
    <row r="68">
      <c r="A68" s="745" t="s">
        <v>620</v>
      </c>
      <c r="B68" s="638" t="s">
        <v>712</v>
      </c>
      <c r="C68" s="753" t="s">
        <v>607</v>
      </c>
      <c r="D68" s="754">
        <f>'TC Master Planner'!$H$1+TIME(6,0,0)</f>
        <v>0.75</v>
      </c>
      <c r="E68" s="764" t="s">
        <v>719</v>
      </c>
      <c r="F68" s="764" t="s">
        <v>720</v>
      </c>
      <c r="G68" s="766"/>
      <c r="H68" s="764"/>
      <c r="I68" s="765"/>
      <c r="J68" s="765"/>
      <c r="K68" s="765"/>
      <c r="L68" s="766"/>
      <c r="M68" s="764"/>
      <c r="N68" s="767">
        <v>200.0</v>
      </c>
      <c r="O68" s="767">
        <v>7.0</v>
      </c>
      <c r="P68" s="767">
        <v>7.0</v>
      </c>
      <c r="Q68" s="768">
        <v>21.0</v>
      </c>
      <c r="V68" s="756"/>
      <c r="Z68" s="756"/>
      <c r="AD68" s="757"/>
      <c r="AJ68" s="638" t="s">
        <v>712</v>
      </c>
    </row>
    <row r="69">
      <c r="A69" s="745" t="s">
        <v>620</v>
      </c>
      <c r="B69" s="638" t="s">
        <v>712</v>
      </c>
      <c r="C69" s="753" t="s">
        <v>607</v>
      </c>
      <c r="D69" s="754">
        <f>'TC Master Planner'!$H$1+TIME(6,0,0)</f>
        <v>0.75</v>
      </c>
      <c r="E69" s="769" t="s">
        <v>721</v>
      </c>
      <c r="F69" s="769" t="s">
        <v>722</v>
      </c>
      <c r="G69" s="765"/>
      <c r="H69" s="764"/>
      <c r="I69" s="765"/>
      <c r="J69" s="765"/>
      <c r="K69" s="765"/>
      <c r="L69" s="766"/>
      <c r="M69" s="764"/>
      <c r="N69" s="767">
        <v>200.0</v>
      </c>
      <c r="O69" s="767">
        <v>7.0</v>
      </c>
      <c r="P69" s="767">
        <v>7.0</v>
      </c>
      <c r="Q69" s="768">
        <v>21.0</v>
      </c>
      <c r="V69" s="756"/>
      <c r="Z69" s="756"/>
      <c r="AD69" s="757"/>
      <c r="AJ69" s="638" t="s">
        <v>712</v>
      </c>
    </row>
    <row r="70">
      <c r="A70" s="745" t="s">
        <v>620</v>
      </c>
      <c r="B70" s="638" t="s">
        <v>712</v>
      </c>
      <c r="C70" s="753" t="s">
        <v>607</v>
      </c>
      <c r="D70" s="754">
        <f>'TC Master Planner'!$H$1+TIME(6,0,0)</f>
        <v>0.75</v>
      </c>
      <c r="E70" s="638" t="s">
        <v>741</v>
      </c>
      <c r="F70" s="787" t="s">
        <v>742</v>
      </c>
      <c r="G70" s="638">
        <v>1000.0</v>
      </c>
      <c r="H70" s="758"/>
      <c r="L70" s="638"/>
      <c r="M70" s="638">
        <v>780.0</v>
      </c>
      <c r="O70" s="638">
        <v>20.0</v>
      </c>
      <c r="P70" s="638">
        <v>20.0</v>
      </c>
      <c r="Q70" s="746"/>
      <c r="V70" s="756"/>
      <c r="Z70" s="756"/>
      <c r="AD70" s="757"/>
      <c r="AJ70" s="638" t="s">
        <v>595</v>
      </c>
    </row>
    <row r="71">
      <c r="A71" s="745" t="s">
        <v>620</v>
      </c>
      <c r="B71" s="638" t="s">
        <v>712</v>
      </c>
      <c r="C71" s="753" t="s">
        <v>607</v>
      </c>
      <c r="D71" s="754">
        <f>'TC Master Planner'!$H$1+TIME(6,0,0)</f>
        <v>0.75</v>
      </c>
      <c r="E71" s="638" t="s">
        <v>749</v>
      </c>
      <c r="F71" s="638" t="s">
        <v>750</v>
      </c>
      <c r="G71" s="789"/>
      <c r="H71" s="758"/>
      <c r="L71" s="760"/>
      <c r="M71" s="638">
        <v>780.0</v>
      </c>
      <c r="O71" s="638">
        <v>20.0</v>
      </c>
      <c r="P71" s="638">
        <v>20.0</v>
      </c>
      <c r="Q71" s="746"/>
      <c r="V71" s="756"/>
      <c r="Z71" s="756"/>
      <c r="AD71" s="757"/>
      <c r="AE71" s="638">
        <v>2500.0</v>
      </c>
      <c r="AF71" s="638">
        <v>5000.0</v>
      </c>
      <c r="AG71" s="638">
        <v>7500.0</v>
      </c>
      <c r="AH71" s="638">
        <v>10000.0</v>
      </c>
      <c r="AJ71" s="638"/>
    </row>
    <row r="72">
      <c r="A72" s="638" t="s">
        <v>645</v>
      </c>
      <c r="B72" s="638" t="s">
        <v>712</v>
      </c>
      <c r="C72" s="753" t="s">
        <v>607</v>
      </c>
      <c r="D72" s="754">
        <f>'TC Master Planner'!$H$1+TIME(4,0,0)</f>
        <v>0.6666666667</v>
      </c>
      <c r="E72" s="638" t="s">
        <v>767</v>
      </c>
      <c r="F72" s="746"/>
      <c r="H72" s="638"/>
      <c r="J72" s="746"/>
      <c r="M72" s="638">
        <v>200.0</v>
      </c>
      <c r="O72" s="760">
        <v>5.0</v>
      </c>
      <c r="P72" s="760">
        <v>5.0</v>
      </c>
      <c r="Q72" s="746"/>
      <c r="V72" s="756"/>
      <c r="Z72" s="756"/>
      <c r="AD72" s="757"/>
      <c r="AJ72" s="638" t="s">
        <v>712</v>
      </c>
    </row>
    <row r="73">
      <c r="A73" s="638" t="s">
        <v>645</v>
      </c>
      <c r="B73" s="638" t="s">
        <v>712</v>
      </c>
      <c r="C73" s="753" t="s">
        <v>607</v>
      </c>
      <c r="D73" s="754">
        <f>'TC Master Planner'!$H$1+TIME(4,0,0)</f>
        <v>0.6666666667</v>
      </c>
      <c r="E73" s="758" t="s">
        <v>768</v>
      </c>
      <c r="F73" s="758" t="s">
        <v>769</v>
      </c>
      <c r="G73" s="759">
        <v>0.5</v>
      </c>
      <c r="H73" s="758"/>
      <c r="L73" s="744"/>
      <c r="M73" s="760">
        <v>780.0</v>
      </c>
      <c r="O73" s="760">
        <v>40.0</v>
      </c>
      <c r="Q73" s="746"/>
      <c r="V73" s="756"/>
      <c r="Z73" s="756"/>
      <c r="AD73" s="757"/>
      <c r="AJ73" s="638" t="s">
        <v>712</v>
      </c>
    </row>
    <row r="74">
      <c r="A74" s="638" t="s">
        <v>645</v>
      </c>
      <c r="B74" s="638" t="s">
        <v>712</v>
      </c>
      <c r="C74" s="753" t="s">
        <v>607</v>
      </c>
      <c r="D74" s="754">
        <f>'TC Master Planner'!$H$1+TIME(4,0,0)</f>
        <v>0.6666666667</v>
      </c>
      <c r="E74" s="764" t="s">
        <v>719</v>
      </c>
      <c r="F74" s="764" t="s">
        <v>720</v>
      </c>
      <c r="G74" s="766"/>
      <c r="H74" s="764"/>
      <c r="I74" s="765"/>
      <c r="J74" s="765"/>
      <c r="K74" s="765"/>
      <c r="L74" s="766"/>
      <c r="M74" s="764"/>
      <c r="N74" s="767">
        <v>200.0</v>
      </c>
      <c r="O74" s="767">
        <v>7.0</v>
      </c>
      <c r="P74" s="767">
        <v>7.0</v>
      </c>
      <c r="Q74" s="768">
        <v>21.0</v>
      </c>
      <c r="V74" s="756"/>
      <c r="Z74" s="756"/>
      <c r="AD74" s="757"/>
      <c r="AJ74" s="638" t="s">
        <v>712</v>
      </c>
    </row>
    <row r="75">
      <c r="A75" s="638" t="s">
        <v>645</v>
      </c>
      <c r="B75" s="638" t="s">
        <v>712</v>
      </c>
      <c r="C75" s="753" t="s">
        <v>607</v>
      </c>
      <c r="D75" s="754">
        <f>'TC Master Planner'!$H$1+TIME(4,0,0)</f>
        <v>0.6666666667</v>
      </c>
      <c r="E75" s="769" t="s">
        <v>721</v>
      </c>
      <c r="F75" s="769" t="s">
        <v>722</v>
      </c>
      <c r="G75" s="765"/>
      <c r="H75" s="764"/>
      <c r="I75" s="765"/>
      <c r="J75" s="765"/>
      <c r="K75" s="765"/>
      <c r="L75" s="766"/>
      <c r="M75" s="764"/>
      <c r="N75" s="767">
        <v>200.0</v>
      </c>
      <c r="O75" s="767">
        <v>7.0</v>
      </c>
      <c r="P75" s="767">
        <v>7.0</v>
      </c>
      <c r="Q75" s="768">
        <v>21.0</v>
      </c>
      <c r="V75" s="756"/>
      <c r="Z75" s="756"/>
      <c r="AD75" s="757"/>
      <c r="AJ75" s="638" t="s">
        <v>712</v>
      </c>
    </row>
    <row r="76">
      <c r="A76" s="638" t="s">
        <v>645</v>
      </c>
      <c r="B76" s="638" t="s">
        <v>712</v>
      </c>
      <c r="C76" s="753" t="s">
        <v>607</v>
      </c>
      <c r="D76" s="754">
        <f>'TC Master Planner'!$H$1+TIME(4,0,0)</f>
        <v>0.6666666667</v>
      </c>
      <c r="E76" s="638" t="s">
        <v>718</v>
      </c>
      <c r="F76" s="758"/>
      <c r="G76" s="755"/>
      <c r="H76" s="758"/>
      <c r="L76" s="755"/>
      <c r="M76" s="638">
        <v>200.0</v>
      </c>
      <c r="O76" s="638">
        <v>5.0</v>
      </c>
      <c r="P76" s="638">
        <v>5.0</v>
      </c>
      <c r="Q76" s="746"/>
      <c r="V76" s="756"/>
      <c r="Z76" s="756"/>
      <c r="AD76" s="757"/>
      <c r="AJ76" s="638" t="s">
        <v>712</v>
      </c>
    </row>
    <row r="77">
      <c r="A77" s="638" t="s">
        <v>645</v>
      </c>
      <c r="B77" s="638" t="s">
        <v>712</v>
      </c>
      <c r="C77" s="753" t="s">
        <v>607</v>
      </c>
      <c r="D77" s="754">
        <f>'TC Master Planner'!$H$1+TIME(4,0,0)</f>
        <v>0.6666666667</v>
      </c>
      <c r="E77" s="638" t="s">
        <v>770</v>
      </c>
      <c r="F77" s="638" t="s">
        <v>771</v>
      </c>
      <c r="G77" s="761">
        <v>0.2</v>
      </c>
      <c r="L77" s="755"/>
      <c r="M77" s="760">
        <v>780.0</v>
      </c>
      <c r="O77" s="745">
        <v>20.0</v>
      </c>
      <c r="P77" s="745">
        <v>20.0</v>
      </c>
      <c r="Q77" s="746"/>
      <c r="V77" s="756"/>
      <c r="Z77" s="756"/>
      <c r="AD77" s="757"/>
      <c r="AJ77" s="638" t="s">
        <v>712</v>
      </c>
    </row>
    <row r="78">
      <c r="A78" s="745" t="s">
        <v>684</v>
      </c>
      <c r="B78" s="638" t="s">
        <v>753</v>
      </c>
      <c r="C78" s="753" t="s">
        <v>605</v>
      </c>
      <c r="D78" s="754">
        <f>'TC Master Planner'!$H$1+TIME(9,0,0)</f>
        <v>0.875</v>
      </c>
      <c r="E78" s="758" t="s">
        <v>772</v>
      </c>
      <c r="F78" s="758" t="s">
        <v>773</v>
      </c>
      <c r="G78" s="759">
        <v>0.5</v>
      </c>
      <c r="H78" s="762">
        <v>1.0</v>
      </c>
      <c r="I78" s="762">
        <v>2.0</v>
      </c>
      <c r="J78" s="762">
        <v>3.0</v>
      </c>
      <c r="K78" s="762">
        <v>5.0</v>
      </c>
      <c r="L78" s="744"/>
      <c r="N78" s="760">
        <v>1750.0</v>
      </c>
      <c r="O78" s="760">
        <v>140.0</v>
      </c>
      <c r="P78" s="760">
        <v>140.0</v>
      </c>
      <c r="Q78" s="790">
        <v>150.0</v>
      </c>
      <c r="V78" s="756"/>
      <c r="Z78" s="756"/>
      <c r="AD78" s="757"/>
      <c r="AJ78" s="638" t="s">
        <v>753</v>
      </c>
    </row>
    <row r="79">
      <c r="A79" s="745" t="s">
        <v>684</v>
      </c>
      <c r="B79" s="638" t="s">
        <v>753</v>
      </c>
      <c r="C79" s="753" t="s">
        <v>605</v>
      </c>
      <c r="D79" s="754">
        <f>'TC Master Planner'!$H$1+TIME(9,0,0)</f>
        <v>0.875</v>
      </c>
      <c r="E79" s="638" t="s">
        <v>763</v>
      </c>
      <c r="F79" s="638" t="s">
        <v>764</v>
      </c>
      <c r="G79" s="755"/>
      <c r="I79" s="753"/>
      <c r="J79" s="754"/>
      <c r="K79" s="754"/>
      <c r="L79" s="755"/>
      <c r="N79" s="763">
        <v>300.0</v>
      </c>
      <c r="O79" s="763">
        <v>15.0</v>
      </c>
      <c r="P79" s="763">
        <v>15.0</v>
      </c>
      <c r="Q79" s="792">
        <v>20.0</v>
      </c>
      <c r="V79" s="756"/>
      <c r="Z79" s="785"/>
      <c r="AA79" s="765"/>
      <c r="AB79" s="765"/>
      <c r="AC79" s="765"/>
      <c r="AD79" s="791"/>
      <c r="AE79" s="765"/>
      <c r="AF79" s="765"/>
      <c r="AG79" s="765"/>
      <c r="AH79" s="765"/>
      <c r="AI79" s="765"/>
      <c r="AJ79" s="638" t="s">
        <v>753</v>
      </c>
      <c r="AK79" s="765"/>
      <c r="AL79" s="765"/>
      <c r="AM79" s="765"/>
      <c r="AN79" s="765"/>
      <c r="AO79" s="765"/>
    </row>
    <row r="80">
      <c r="A80" s="745" t="s">
        <v>684</v>
      </c>
      <c r="B80" s="638" t="s">
        <v>753</v>
      </c>
      <c r="C80" s="753" t="s">
        <v>605</v>
      </c>
      <c r="D80" s="754">
        <f>'TC Master Planner'!$H$1+TIME(9,0,0)</f>
        <v>0.875</v>
      </c>
      <c r="E80" s="638" t="s">
        <v>756</v>
      </c>
      <c r="F80" s="638" t="s">
        <v>757</v>
      </c>
      <c r="G80" s="755"/>
      <c r="H80" s="638"/>
      <c r="L80" s="755"/>
      <c r="N80" s="760">
        <v>200.0</v>
      </c>
      <c r="O80" s="760">
        <v>7.0</v>
      </c>
      <c r="P80" s="760">
        <v>7.0</v>
      </c>
      <c r="Q80" s="790">
        <v>21.0</v>
      </c>
      <c r="V80" s="756"/>
      <c r="Z80" s="756"/>
      <c r="AD80" s="757"/>
      <c r="AJ80" s="638" t="s">
        <v>753</v>
      </c>
    </row>
    <row r="81">
      <c r="A81" s="745" t="s">
        <v>684</v>
      </c>
      <c r="B81" s="638" t="s">
        <v>753</v>
      </c>
      <c r="C81" s="753" t="s">
        <v>605</v>
      </c>
      <c r="D81" s="754">
        <f>'TC Master Planner'!$H$1+TIME(9,0,0)</f>
        <v>0.875</v>
      </c>
      <c r="E81" s="638" t="s">
        <v>758</v>
      </c>
      <c r="G81" s="755"/>
      <c r="H81" s="638"/>
      <c r="L81" s="755"/>
      <c r="N81" s="760">
        <v>300.0</v>
      </c>
      <c r="O81" s="760">
        <v>15.0</v>
      </c>
      <c r="P81" s="760">
        <v>15.0</v>
      </c>
      <c r="Q81" s="790">
        <v>20.0</v>
      </c>
      <c r="V81" s="756"/>
      <c r="Z81" s="756"/>
      <c r="AD81" s="757"/>
      <c r="AJ81" s="638" t="s">
        <v>753</v>
      </c>
    </row>
    <row r="82">
      <c r="A82" s="745" t="s">
        <v>684</v>
      </c>
      <c r="B82" s="638" t="s">
        <v>753</v>
      </c>
      <c r="C82" s="753" t="s">
        <v>605</v>
      </c>
      <c r="D82" s="754">
        <f>'TC Master Planner'!$H$1+TIME(9,0,0)</f>
        <v>0.875</v>
      </c>
      <c r="E82" s="758" t="s">
        <v>774</v>
      </c>
      <c r="F82" s="758" t="s">
        <v>773</v>
      </c>
      <c r="G82" s="759">
        <v>0.5</v>
      </c>
      <c r="H82" s="758"/>
      <c r="L82" s="744"/>
      <c r="N82" s="760">
        <v>850.0</v>
      </c>
      <c r="O82" s="760">
        <v>45.0</v>
      </c>
      <c r="P82" s="760">
        <v>45.0</v>
      </c>
      <c r="Q82" s="790">
        <v>55.0</v>
      </c>
      <c r="V82" s="756"/>
      <c r="Z82" s="756"/>
      <c r="AD82" s="757"/>
      <c r="AJ82" s="638" t="s">
        <v>753</v>
      </c>
    </row>
    <row r="83">
      <c r="A83" s="745" t="s">
        <v>684</v>
      </c>
      <c r="B83" s="638" t="s">
        <v>753</v>
      </c>
      <c r="C83" s="753" t="s">
        <v>605</v>
      </c>
      <c r="D83" s="754">
        <f>'TC Master Planner'!$H$1+TIME(9,0,0)</f>
        <v>0.875</v>
      </c>
      <c r="E83" s="638" t="s">
        <v>759</v>
      </c>
      <c r="F83" s="638" t="s">
        <v>760</v>
      </c>
      <c r="G83" s="755"/>
      <c r="I83" s="753"/>
      <c r="J83" s="754"/>
      <c r="K83" s="754"/>
      <c r="L83" s="755"/>
      <c r="N83" s="763">
        <v>225.0</v>
      </c>
      <c r="O83" s="763">
        <v>7500.0</v>
      </c>
      <c r="P83" s="763">
        <v>7500.0</v>
      </c>
      <c r="Q83" s="790">
        <v>21.0</v>
      </c>
      <c r="V83" s="756"/>
      <c r="Z83" s="785"/>
      <c r="AA83" s="765"/>
      <c r="AB83" s="765"/>
      <c r="AC83" s="765"/>
      <c r="AD83" s="791"/>
      <c r="AE83" s="765"/>
      <c r="AF83" s="765"/>
      <c r="AG83" s="765"/>
      <c r="AH83" s="765"/>
      <c r="AI83" s="765"/>
      <c r="AJ83" s="638" t="s">
        <v>753</v>
      </c>
      <c r="AK83" s="765"/>
      <c r="AL83" s="765"/>
      <c r="AM83" s="765"/>
      <c r="AN83" s="765"/>
      <c r="AO83" s="765"/>
    </row>
    <row r="84">
      <c r="A84" s="745" t="s">
        <v>684</v>
      </c>
      <c r="B84" s="638" t="s">
        <v>753</v>
      </c>
      <c r="C84" s="753" t="s">
        <v>605</v>
      </c>
      <c r="D84" s="754">
        <f>'TC Master Planner'!$H$1+TIME(9,0,0)</f>
        <v>0.875</v>
      </c>
      <c r="E84" s="638" t="s">
        <v>761</v>
      </c>
      <c r="F84" s="638" t="s">
        <v>760</v>
      </c>
      <c r="G84" s="759"/>
      <c r="H84" s="758"/>
      <c r="L84" s="744"/>
      <c r="N84" s="763">
        <v>225.0</v>
      </c>
      <c r="O84" s="763">
        <v>7500.0</v>
      </c>
      <c r="P84" s="763">
        <v>7500.0</v>
      </c>
      <c r="Q84" s="790">
        <v>21.0</v>
      </c>
      <c r="V84" s="756"/>
      <c r="Z84" s="785"/>
      <c r="AA84" s="765"/>
      <c r="AB84" s="765"/>
      <c r="AC84" s="765"/>
      <c r="AD84" s="791"/>
      <c r="AE84" s="765"/>
      <c r="AF84" s="765"/>
      <c r="AG84" s="765"/>
      <c r="AH84" s="765"/>
      <c r="AI84" s="765"/>
      <c r="AJ84" s="638"/>
      <c r="AK84" s="765"/>
      <c r="AL84" s="765"/>
      <c r="AM84" s="765"/>
      <c r="AN84" s="765"/>
      <c r="AO84" s="765"/>
    </row>
    <row r="85">
      <c r="A85" s="745" t="s">
        <v>659</v>
      </c>
      <c r="B85" s="638" t="s">
        <v>712</v>
      </c>
      <c r="C85" s="753" t="s">
        <v>603</v>
      </c>
      <c r="D85" s="754">
        <f>'TC Master Planner'!$H$1+TIME(5,0,0)</f>
        <v>0.7083333333</v>
      </c>
      <c r="E85" s="638" t="s">
        <v>767</v>
      </c>
      <c r="G85" s="755"/>
      <c r="H85" s="638"/>
      <c r="L85" s="755"/>
      <c r="M85" s="638">
        <v>200.0</v>
      </c>
      <c r="O85" s="760">
        <v>5.0</v>
      </c>
      <c r="P85" s="760">
        <v>5.0</v>
      </c>
      <c r="Q85" s="746"/>
      <c r="V85" s="756"/>
      <c r="Z85" s="756"/>
      <c r="AD85" s="757"/>
      <c r="AJ85" s="638" t="s">
        <v>712</v>
      </c>
    </row>
    <row r="86">
      <c r="A86" s="745" t="s">
        <v>659</v>
      </c>
      <c r="B86" s="638" t="s">
        <v>712</v>
      </c>
      <c r="C86" s="753" t="s">
        <v>603</v>
      </c>
      <c r="D86" s="754">
        <f>'TC Master Planner'!$H$1+TIME(5,0,0)</f>
        <v>0.7083333333</v>
      </c>
      <c r="E86" s="638" t="s">
        <v>718</v>
      </c>
      <c r="F86" s="758"/>
      <c r="G86" s="755"/>
      <c r="H86" s="758"/>
      <c r="L86" s="755"/>
      <c r="M86" s="638">
        <v>200.0</v>
      </c>
      <c r="O86" s="638">
        <v>5.0</v>
      </c>
      <c r="P86" s="638">
        <v>5.0</v>
      </c>
      <c r="Q86" s="746"/>
      <c r="V86" s="756"/>
      <c r="Z86" s="756"/>
      <c r="AD86" s="757"/>
      <c r="AJ86" s="638" t="s">
        <v>712</v>
      </c>
    </row>
    <row r="87">
      <c r="A87" s="745" t="s">
        <v>659</v>
      </c>
      <c r="B87" s="638" t="s">
        <v>712</v>
      </c>
      <c r="C87" s="753" t="s">
        <v>603</v>
      </c>
      <c r="D87" s="754">
        <f>'TC Master Planner'!$H$1+TIME(5,0,0)</f>
        <v>0.7083333333</v>
      </c>
      <c r="E87" s="758" t="s">
        <v>775</v>
      </c>
      <c r="F87" s="758" t="s">
        <v>776</v>
      </c>
      <c r="G87" s="759">
        <v>0.5</v>
      </c>
      <c r="H87" s="758"/>
      <c r="L87" s="744"/>
      <c r="M87" s="760">
        <v>780.0</v>
      </c>
      <c r="N87" s="760"/>
      <c r="O87" s="760">
        <v>20.0</v>
      </c>
      <c r="P87" s="760">
        <v>20.0</v>
      </c>
      <c r="Q87" s="746"/>
      <c r="V87" s="756"/>
      <c r="Z87" s="756"/>
      <c r="AD87" s="757"/>
      <c r="AJ87" s="638" t="s">
        <v>712</v>
      </c>
    </row>
    <row r="88">
      <c r="A88" s="745" t="s">
        <v>659</v>
      </c>
      <c r="B88" s="638" t="s">
        <v>712</v>
      </c>
      <c r="C88" s="753" t="s">
        <v>603</v>
      </c>
      <c r="D88" s="754">
        <f>'TC Master Planner'!$H$1+TIME(5,0,0)</f>
        <v>0.7083333333</v>
      </c>
      <c r="E88" s="764" t="s">
        <v>719</v>
      </c>
      <c r="F88" s="764" t="s">
        <v>720</v>
      </c>
      <c r="G88" s="766"/>
      <c r="H88" s="764"/>
      <c r="I88" s="765"/>
      <c r="J88" s="765"/>
      <c r="K88" s="765"/>
      <c r="L88" s="766"/>
      <c r="M88" s="764"/>
      <c r="N88" s="767">
        <v>200.0</v>
      </c>
      <c r="O88" s="767">
        <v>7.0</v>
      </c>
      <c r="P88" s="767">
        <v>7.0</v>
      </c>
      <c r="Q88" s="768">
        <v>21.0</v>
      </c>
      <c r="V88" s="756"/>
      <c r="Z88" s="756"/>
      <c r="AD88" s="757"/>
      <c r="AJ88" s="638" t="s">
        <v>712</v>
      </c>
    </row>
    <row r="89">
      <c r="A89" s="745" t="s">
        <v>659</v>
      </c>
      <c r="B89" s="638" t="s">
        <v>712</v>
      </c>
      <c r="C89" s="753" t="s">
        <v>603</v>
      </c>
      <c r="D89" s="754">
        <f>'TC Master Planner'!$H$1+TIME(5,0,0)</f>
        <v>0.7083333333</v>
      </c>
      <c r="E89" s="769" t="s">
        <v>721</v>
      </c>
      <c r="F89" s="769" t="s">
        <v>722</v>
      </c>
      <c r="G89" s="765"/>
      <c r="H89" s="764"/>
      <c r="I89" s="765"/>
      <c r="J89" s="765"/>
      <c r="K89" s="765"/>
      <c r="L89" s="766"/>
      <c r="M89" s="764"/>
      <c r="N89" s="767">
        <v>200.0</v>
      </c>
      <c r="O89" s="767">
        <v>7.0</v>
      </c>
      <c r="P89" s="767">
        <v>7.0</v>
      </c>
      <c r="Q89" s="768">
        <v>21.0</v>
      </c>
      <c r="V89" s="756"/>
      <c r="Z89" s="756"/>
      <c r="AD89" s="757"/>
      <c r="AJ89" s="638" t="s">
        <v>712</v>
      </c>
    </row>
    <row r="90">
      <c r="A90" s="745" t="s">
        <v>659</v>
      </c>
      <c r="B90" s="638" t="s">
        <v>712</v>
      </c>
      <c r="C90" s="753" t="s">
        <v>603</v>
      </c>
      <c r="D90" s="754">
        <f>'TC Master Planner'!$H$1+TIME(5,0,0)</f>
        <v>0.7083333333</v>
      </c>
      <c r="E90" s="638" t="s">
        <v>749</v>
      </c>
      <c r="F90" s="638" t="s">
        <v>750</v>
      </c>
      <c r="G90" s="789"/>
      <c r="H90" s="758"/>
      <c r="L90" s="760"/>
      <c r="M90" s="638">
        <v>780.0</v>
      </c>
      <c r="O90" s="638">
        <v>20.0</v>
      </c>
      <c r="P90" s="638">
        <v>20.0</v>
      </c>
      <c r="Q90" s="746"/>
      <c r="V90" s="756"/>
      <c r="Z90" s="756"/>
      <c r="AD90" s="757"/>
      <c r="AE90" s="638">
        <v>2500.0</v>
      </c>
      <c r="AF90" s="638">
        <v>5000.0</v>
      </c>
      <c r="AG90" s="638">
        <v>7500.0</v>
      </c>
      <c r="AH90" s="638">
        <v>10000.0</v>
      </c>
      <c r="AJ90" s="638"/>
    </row>
    <row r="91">
      <c r="A91" s="745" t="s">
        <v>633</v>
      </c>
      <c r="B91" s="638" t="s">
        <v>712</v>
      </c>
      <c r="C91" s="753" t="s">
        <v>603</v>
      </c>
      <c r="D91" s="754">
        <f>'TC Master Planner'!$H$1+TIME(3,0,0)</f>
        <v>0.625</v>
      </c>
      <c r="E91" s="638" t="s">
        <v>767</v>
      </c>
      <c r="G91" s="755"/>
      <c r="H91" s="638"/>
      <c r="L91" s="755"/>
      <c r="M91" s="638">
        <v>200.0</v>
      </c>
      <c r="O91" s="760">
        <v>5.0</v>
      </c>
      <c r="P91" s="760">
        <v>5.0</v>
      </c>
      <c r="Q91" s="746"/>
      <c r="V91" s="756"/>
      <c r="Z91" s="756"/>
      <c r="AD91" s="757"/>
      <c r="AJ91" s="638" t="s">
        <v>712</v>
      </c>
    </row>
    <row r="92">
      <c r="A92" s="745" t="s">
        <v>633</v>
      </c>
      <c r="B92" s="638" t="s">
        <v>712</v>
      </c>
      <c r="C92" s="753" t="s">
        <v>603</v>
      </c>
      <c r="D92" s="754">
        <f>'TC Master Planner'!$H$1+TIME(3,0,0)</f>
        <v>0.625</v>
      </c>
      <c r="E92" s="638" t="s">
        <v>718</v>
      </c>
      <c r="F92" s="758"/>
      <c r="G92" s="755"/>
      <c r="H92" s="758"/>
      <c r="L92" s="755"/>
      <c r="M92" s="638">
        <v>200.0</v>
      </c>
      <c r="O92" s="638">
        <v>5.0</v>
      </c>
      <c r="P92" s="638">
        <v>5.0</v>
      </c>
      <c r="Q92" s="746"/>
      <c r="V92" s="756"/>
      <c r="Z92" s="756"/>
      <c r="AD92" s="757"/>
      <c r="AJ92" s="638" t="s">
        <v>712</v>
      </c>
    </row>
    <row r="93">
      <c r="A93" s="745" t="s">
        <v>633</v>
      </c>
      <c r="B93" s="638" t="s">
        <v>712</v>
      </c>
      <c r="C93" s="753" t="s">
        <v>603</v>
      </c>
      <c r="D93" s="754">
        <f>'TC Master Planner'!$H$1+TIME(3,0,0)</f>
        <v>0.625</v>
      </c>
      <c r="E93" s="758" t="s">
        <v>777</v>
      </c>
      <c r="F93" s="758" t="s">
        <v>778</v>
      </c>
      <c r="G93" s="759">
        <v>0.4</v>
      </c>
      <c r="H93" s="758"/>
      <c r="L93" s="744"/>
      <c r="M93" s="760">
        <v>780.0</v>
      </c>
      <c r="P93" s="638">
        <v>40.0</v>
      </c>
      <c r="Q93" s="746"/>
      <c r="V93" s="756"/>
      <c r="Z93" s="756"/>
      <c r="AD93" s="757"/>
      <c r="AJ93" s="638" t="s">
        <v>712</v>
      </c>
    </row>
    <row r="94">
      <c r="A94" s="745" t="s">
        <v>633</v>
      </c>
      <c r="B94" s="638" t="s">
        <v>712</v>
      </c>
      <c r="C94" s="753" t="s">
        <v>603</v>
      </c>
      <c r="D94" s="754">
        <f>'TC Master Planner'!$H$1+TIME(3,0,0)</f>
        <v>0.625</v>
      </c>
      <c r="E94" s="764" t="s">
        <v>719</v>
      </c>
      <c r="F94" s="764" t="s">
        <v>720</v>
      </c>
      <c r="G94" s="766"/>
      <c r="H94" s="764"/>
      <c r="I94" s="765"/>
      <c r="J94" s="765"/>
      <c r="K94" s="765"/>
      <c r="L94" s="766"/>
      <c r="M94" s="764"/>
      <c r="N94" s="767">
        <v>200.0</v>
      </c>
      <c r="O94" s="767">
        <v>7.0</v>
      </c>
      <c r="P94" s="767">
        <v>7.0</v>
      </c>
      <c r="Q94" s="768">
        <v>21.0</v>
      </c>
      <c r="V94" s="756"/>
      <c r="Z94" s="756"/>
      <c r="AD94" s="757"/>
      <c r="AJ94" s="638" t="s">
        <v>712</v>
      </c>
    </row>
    <row r="95">
      <c r="A95" s="745" t="s">
        <v>633</v>
      </c>
      <c r="B95" s="638" t="s">
        <v>712</v>
      </c>
      <c r="C95" s="753" t="s">
        <v>603</v>
      </c>
      <c r="D95" s="754">
        <f>'TC Master Planner'!$H$1+TIME(3,0,0)</f>
        <v>0.625</v>
      </c>
      <c r="E95" s="769" t="s">
        <v>721</v>
      </c>
      <c r="F95" s="769" t="s">
        <v>722</v>
      </c>
      <c r="G95" s="765"/>
      <c r="H95" s="764"/>
      <c r="I95" s="765"/>
      <c r="J95" s="765"/>
      <c r="K95" s="765"/>
      <c r="L95" s="766"/>
      <c r="M95" s="764"/>
      <c r="N95" s="767">
        <v>200.0</v>
      </c>
      <c r="O95" s="767">
        <v>7.0</v>
      </c>
      <c r="P95" s="767">
        <v>7.0</v>
      </c>
      <c r="Q95" s="768">
        <v>21.0</v>
      </c>
      <c r="V95" s="756"/>
      <c r="Z95" s="756"/>
      <c r="AD95" s="757"/>
      <c r="AJ95" s="638" t="s">
        <v>712</v>
      </c>
    </row>
    <row r="96">
      <c r="A96" s="745" t="s">
        <v>633</v>
      </c>
      <c r="B96" s="638" t="s">
        <v>712</v>
      </c>
      <c r="C96" s="753" t="s">
        <v>603</v>
      </c>
      <c r="D96" s="754">
        <f>'TC Master Planner'!$H$1+TIME(3,0,0)</f>
        <v>0.625</v>
      </c>
      <c r="E96" s="638" t="s">
        <v>749</v>
      </c>
      <c r="F96" s="638" t="s">
        <v>750</v>
      </c>
      <c r="G96" s="789"/>
      <c r="H96" s="758"/>
      <c r="L96" s="760"/>
      <c r="M96" s="638">
        <v>780.0</v>
      </c>
      <c r="O96" s="638">
        <v>20.0</v>
      </c>
      <c r="P96" s="638">
        <v>20.0</v>
      </c>
      <c r="Q96" s="746"/>
      <c r="V96" s="756"/>
      <c r="Z96" s="756"/>
      <c r="AD96" s="757"/>
      <c r="AE96" s="638">
        <v>2500.0</v>
      </c>
      <c r="AF96" s="638">
        <v>5000.0</v>
      </c>
      <c r="AG96" s="638">
        <v>7500.0</v>
      </c>
      <c r="AH96" s="638">
        <v>10000.0</v>
      </c>
      <c r="AJ96" s="638"/>
    </row>
    <row r="97">
      <c r="A97" s="745" t="s">
        <v>616</v>
      </c>
      <c r="B97" s="638" t="s">
        <v>595</v>
      </c>
      <c r="C97" s="753" t="s">
        <v>604</v>
      </c>
      <c r="D97" s="754">
        <f>'TC Master Planner'!$H$1</f>
        <v>0.5</v>
      </c>
      <c r="E97" s="758" t="s">
        <v>779</v>
      </c>
      <c r="F97" s="758" t="s">
        <v>780</v>
      </c>
      <c r="G97" s="759">
        <v>0.4</v>
      </c>
      <c r="H97" s="758"/>
      <c r="L97" s="778">
        <v>975.0</v>
      </c>
      <c r="Q97" s="746"/>
      <c r="V97" s="756"/>
      <c r="Z97" s="756"/>
      <c r="AD97" s="757"/>
      <c r="AJ97" s="638" t="s">
        <v>595</v>
      </c>
    </row>
    <row r="98">
      <c r="A98" s="745" t="s">
        <v>616</v>
      </c>
      <c r="B98" s="638" t="s">
        <v>595</v>
      </c>
      <c r="C98" s="753" t="s">
        <v>604</v>
      </c>
      <c r="D98" s="754">
        <f>'TC Master Planner'!$H$1</f>
        <v>0.5</v>
      </c>
      <c r="E98" s="638" t="s">
        <v>726</v>
      </c>
      <c r="F98" s="758"/>
      <c r="G98" s="755"/>
      <c r="H98" s="758"/>
      <c r="L98" s="743">
        <v>200.0</v>
      </c>
      <c r="Q98" s="746"/>
      <c r="V98" s="756"/>
      <c r="Z98" s="756"/>
      <c r="AD98" s="757"/>
      <c r="AJ98" s="638" t="s">
        <v>595</v>
      </c>
    </row>
    <row r="99">
      <c r="A99" s="745" t="s">
        <v>616</v>
      </c>
      <c r="B99" s="638" t="s">
        <v>595</v>
      </c>
      <c r="C99" s="753" t="s">
        <v>604</v>
      </c>
      <c r="D99" s="754">
        <f>'TC Master Planner'!$H$1</f>
        <v>0.5</v>
      </c>
      <c r="E99" s="638" t="s">
        <v>727</v>
      </c>
      <c r="F99" s="758"/>
      <c r="G99" s="755"/>
      <c r="H99" s="758"/>
      <c r="L99" s="743">
        <v>200.0</v>
      </c>
      <c r="Q99" s="746"/>
      <c r="V99" s="756"/>
      <c r="Z99" s="756"/>
      <c r="AD99" s="757"/>
      <c r="AJ99" s="638" t="s">
        <v>595</v>
      </c>
    </row>
    <row r="100">
      <c r="A100" s="745" t="s">
        <v>616</v>
      </c>
      <c r="B100" s="638" t="s">
        <v>595</v>
      </c>
      <c r="C100" s="753" t="s">
        <v>604</v>
      </c>
      <c r="D100" s="754">
        <f>'TC Master Planner'!$H$1</f>
        <v>0.5</v>
      </c>
      <c r="E100" s="638" t="s">
        <v>738</v>
      </c>
      <c r="G100" s="755"/>
      <c r="H100" s="638"/>
      <c r="L100" s="778">
        <v>100.0</v>
      </c>
      <c r="Q100" s="746"/>
      <c r="V100" s="756"/>
      <c r="Z100" s="756"/>
      <c r="AD100" s="757"/>
      <c r="AJ100" s="638" t="s">
        <v>595</v>
      </c>
    </row>
    <row r="101">
      <c r="A101" s="745" t="s">
        <v>616</v>
      </c>
      <c r="B101" s="638" t="s">
        <v>595</v>
      </c>
      <c r="C101" s="753" t="s">
        <v>604</v>
      </c>
      <c r="D101" s="754">
        <f>'TC Master Planner'!$H$1</f>
        <v>0.5</v>
      </c>
      <c r="E101" s="769" t="s">
        <v>739</v>
      </c>
      <c r="F101" s="769" t="s">
        <v>740</v>
      </c>
      <c r="G101" s="765"/>
      <c r="H101" s="764"/>
      <c r="I101" s="765"/>
      <c r="J101" s="765"/>
      <c r="K101" s="765"/>
      <c r="L101" s="786">
        <v>400.0</v>
      </c>
      <c r="M101" s="764"/>
      <c r="N101" s="767"/>
      <c r="O101" s="767"/>
      <c r="P101" s="767"/>
      <c r="Q101" s="768"/>
      <c r="V101" s="756"/>
      <c r="Z101" s="756"/>
      <c r="AD101" s="757"/>
      <c r="AJ101" s="638" t="s">
        <v>595</v>
      </c>
    </row>
    <row r="102">
      <c r="A102" s="745" t="s">
        <v>616</v>
      </c>
      <c r="B102" s="638" t="s">
        <v>595</v>
      </c>
      <c r="C102" s="753" t="s">
        <v>604</v>
      </c>
      <c r="D102" s="754">
        <f>'TC Master Planner'!$H$1</f>
        <v>0.5</v>
      </c>
      <c r="E102" s="638" t="s">
        <v>731</v>
      </c>
      <c r="F102" s="758"/>
      <c r="G102" s="755"/>
      <c r="H102" s="758"/>
      <c r="L102" s="743">
        <v>500.0</v>
      </c>
      <c r="Q102" s="746"/>
      <c r="V102" s="756"/>
      <c r="Z102" s="756"/>
      <c r="AD102" s="757"/>
      <c r="AJ102" s="638" t="s">
        <v>595</v>
      </c>
    </row>
    <row r="103">
      <c r="A103" s="745" t="s">
        <v>661</v>
      </c>
      <c r="B103" s="638" t="s">
        <v>753</v>
      </c>
      <c r="C103" s="753" t="s">
        <v>605</v>
      </c>
      <c r="D103" s="754">
        <f>'TC Master Planner'!$H$1+TIME(5,0,0)</f>
        <v>0.7083333333</v>
      </c>
      <c r="E103" s="758" t="s">
        <v>781</v>
      </c>
      <c r="F103" s="758" t="s">
        <v>782</v>
      </c>
      <c r="G103" s="759">
        <v>0.5</v>
      </c>
      <c r="H103" s="762">
        <v>0.75</v>
      </c>
      <c r="I103" s="762">
        <v>1.0</v>
      </c>
      <c r="J103" s="762">
        <v>1.5</v>
      </c>
      <c r="K103" s="762">
        <v>3.0</v>
      </c>
      <c r="L103" s="744"/>
      <c r="N103" s="760">
        <v>1750.0</v>
      </c>
      <c r="O103" s="760">
        <v>140.0</v>
      </c>
      <c r="P103" s="760">
        <v>140.0</v>
      </c>
      <c r="Q103" s="790">
        <v>150.0</v>
      </c>
      <c r="V103" s="756"/>
      <c r="Z103" s="756"/>
      <c r="AD103" s="757"/>
      <c r="AJ103" s="638" t="s">
        <v>753</v>
      </c>
    </row>
    <row r="104">
      <c r="A104" s="745" t="s">
        <v>661</v>
      </c>
      <c r="B104" s="638" t="s">
        <v>753</v>
      </c>
      <c r="C104" s="753" t="s">
        <v>605</v>
      </c>
      <c r="D104" s="754">
        <f>'TC Master Planner'!$H$1+TIME(5,0,0)</f>
        <v>0.7083333333</v>
      </c>
      <c r="E104" s="638" t="s">
        <v>756</v>
      </c>
      <c r="F104" s="638" t="s">
        <v>757</v>
      </c>
      <c r="G104" s="755"/>
      <c r="H104" s="638"/>
      <c r="L104" s="755"/>
      <c r="N104" s="760">
        <v>200.0</v>
      </c>
      <c r="O104" s="760">
        <v>7.0</v>
      </c>
      <c r="P104" s="760">
        <v>7.0</v>
      </c>
      <c r="Q104" s="790">
        <v>21.0</v>
      </c>
      <c r="V104" s="756"/>
      <c r="Z104" s="756"/>
      <c r="AD104" s="757"/>
      <c r="AJ104" s="638" t="s">
        <v>753</v>
      </c>
    </row>
    <row r="105">
      <c r="A105" s="745" t="s">
        <v>661</v>
      </c>
      <c r="B105" s="638" t="s">
        <v>753</v>
      </c>
      <c r="C105" s="753" t="s">
        <v>605</v>
      </c>
      <c r="D105" s="754">
        <f>'TC Master Planner'!$H$1+TIME(5,0,0)</f>
        <v>0.7083333333</v>
      </c>
      <c r="E105" s="638" t="s">
        <v>758</v>
      </c>
      <c r="G105" s="755"/>
      <c r="H105" s="638"/>
      <c r="L105" s="755"/>
      <c r="N105" s="760">
        <v>300.0</v>
      </c>
      <c r="O105" s="760">
        <v>15.0</v>
      </c>
      <c r="P105" s="760">
        <v>15.0</v>
      </c>
      <c r="Q105" s="790">
        <v>20.0</v>
      </c>
      <c r="V105" s="756"/>
      <c r="Z105" s="756"/>
      <c r="AD105" s="757"/>
      <c r="AJ105" s="638" t="s">
        <v>753</v>
      </c>
    </row>
    <row r="106">
      <c r="A106" s="745" t="s">
        <v>661</v>
      </c>
      <c r="B106" s="638" t="s">
        <v>753</v>
      </c>
      <c r="C106" s="753" t="s">
        <v>605</v>
      </c>
      <c r="D106" s="754">
        <f>'TC Master Planner'!$H$1+TIME(5,0,0)</f>
        <v>0.7083333333</v>
      </c>
      <c r="E106" s="638" t="s">
        <v>763</v>
      </c>
      <c r="F106" s="638" t="s">
        <v>764</v>
      </c>
      <c r="G106" s="755"/>
      <c r="I106" s="753"/>
      <c r="J106" s="754"/>
      <c r="K106" s="754"/>
      <c r="L106" s="755"/>
      <c r="N106" s="763">
        <v>300.0</v>
      </c>
      <c r="O106" s="763">
        <v>15.0</v>
      </c>
      <c r="P106" s="763">
        <v>15.0</v>
      </c>
      <c r="Q106" s="792">
        <v>20.0</v>
      </c>
      <c r="V106" s="756"/>
      <c r="Z106" s="785"/>
      <c r="AA106" s="765"/>
      <c r="AB106" s="765"/>
      <c r="AC106" s="765"/>
      <c r="AD106" s="791"/>
      <c r="AE106" s="765"/>
      <c r="AF106" s="765"/>
      <c r="AG106" s="765"/>
      <c r="AH106" s="765"/>
      <c r="AI106" s="765"/>
      <c r="AJ106" s="638" t="s">
        <v>753</v>
      </c>
      <c r="AK106" s="765"/>
      <c r="AL106" s="765"/>
      <c r="AM106" s="765"/>
      <c r="AN106" s="765"/>
      <c r="AO106" s="765"/>
    </row>
    <row r="107">
      <c r="A107" s="745" t="s">
        <v>661</v>
      </c>
      <c r="B107" s="638" t="s">
        <v>753</v>
      </c>
      <c r="C107" s="753" t="s">
        <v>605</v>
      </c>
      <c r="D107" s="754">
        <f>'TC Master Planner'!$H$1+TIME(5,0,0)</f>
        <v>0.7083333333</v>
      </c>
      <c r="E107" s="758" t="s">
        <v>783</v>
      </c>
      <c r="F107" s="758" t="s">
        <v>782</v>
      </c>
      <c r="G107" s="759">
        <v>0.5</v>
      </c>
      <c r="H107" s="758"/>
      <c r="L107" s="744"/>
      <c r="N107" s="760">
        <v>850.0</v>
      </c>
      <c r="O107" s="760">
        <v>45.0</v>
      </c>
      <c r="P107" s="760">
        <v>45.0</v>
      </c>
      <c r="Q107" s="790">
        <v>55.0</v>
      </c>
      <c r="V107" s="756"/>
      <c r="Z107" s="756"/>
      <c r="AD107" s="757"/>
      <c r="AJ107" s="638" t="s">
        <v>753</v>
      </c>
    </row>
    <row r="108">
      <c r="A108" s="745" t="s">
        <v>661</v>
      </c>
      <c r="B108" s="638" t="s">
        <v>753</v>
      </c>
      <c r="C108" s="753" t="s">
        <v>605</v>
      </c>
      <c r="D108" s="754">
        <f>'TC Master Planner'!$H$1+TIME(5,0,0)</f>
        <v>0.7083333333</v>
      </c>
      <c r="E108" s="638" t="s">
        <v>759</v>
      </c>
      <c r="F108" s="638" t="s">
        <v>760</v>
      </c>
      <c r="G108" s="755"/>
      <c r="I108" s="753"/>
      <c r="J108" s="754"/>
      <c r="K108" s="754"/>
      <c r="L108" s="755"/>
      <c r="N108" s="763">
        <v>225.0</v>
      </c>
      <c r="O108" s="763">
        <v>7500.0</v>
      </c>
      <c r="P108" s="763">
        <v>7500.0</v>
      </c>
      <c r="Q108" s="790">
        <v>21.0</v>
      </c>
      <c r="V108" s="756"/>
      <c r="Z108" s="785"/>
      <c r="AA108" s="765"/>
      <c r="AB108" s="765"/>
      <c r="AC108" s="765"/>
      <c r="AD108" s="791"/>
      <c r="AE108" s="765"/>
      <c r="AF108" s="765"/>
      <c r="AG108" s="765"/>
      <c r="AH108" s="765"/>
      <c r="AI108" s="765"/>
      <c r="AJ108" s="638" t="s">
        <v>753</v>
      </c>
      <c r="AK108" s="765"/>
      <c r="AL108" s="765"/>
      <c r="AM108" s="765"/>
      <c r="AN108" s="765"/>
      <c r="AO108" s="765"/>
    </row>
    <row r="109">
      <c r="A109" s="745" t="s">
        <v>661</v>
      </c>
      <c r="B109" s="638" t="s">
        <v>753</v>
      </c>
      <c r="C109" s="753" t="s">
        <v>605</v>
      </c>
      <c r="D109" s="754">
        <f>'TC Master Planner'!$H$1+TIME(5,0,0)</f>
        <v>0.7083333333</v>
      </c>
      <c r="E109" s="638" t="s">
        <v>761</v>
      </c>
      <c r="F109" s="638" t="s">
        <v>760</v>
      </c>
      <c r="G109" s="759"/>
      <c r="H109" s="758"/>
      <c r="L109" s="744"/>
      <c r="N109" s="763">
        <v>225.0</v>
      </c>
      <c r="O109" s="763">
        <v>7500.0</v>
      </c>
      <c r="P109" s="763">
        <v>7500.0</v>
      </c>
      <c r="Q109" s="790">
        <v>21.0</v>
      </c>
      <c r="V109" s="756"/>
      <c r="Z109" s="785"/>
      <c r="AA109" s="765"/>
      <c r="AB109" s="765"/>
      <c r="AC109" s="765"/>
      <c r="AD109" s="791"/>
      <c r="AE109" s="765"/>
      <c r="AF109" s="765"/>
      <c r="AG109" s="765"/>
      <c r="AH109" s="765"/>
      <c r="AI109" s="765"/>
      <c r="AJ109" s="638"/>
      <c r="AK109" s="765"/>
      <c r="AL109" s="765"/>
      <c r="AM109" s="765"/>
      <c r="AN109" s="765"/>
      <c r="AO109" s="765"/>
    </row>
    <row r="110">
      <c r="A110" s="745" t="s">
        <v>636</v>
      </c>
      <c r="B110" s="638" t="s">
        <v>712</v>
      </c>
      <c r="C110" s="753" t="s">
        <v>607</v>
      </c>
      <c r="D110" s="754">
        <f>'TC Master Planner'!$H$1+TIME(3,0,0)</f>
        <v>0.625</v>
      </c>
      <c r="E110" s="638" t="s">
        <v>746</v>
      </c>
      <c r="G110" s="755"/>
      <c r="H110" s="638"/>
      <c r="L110" s="755"/>
      <c r="M110" s="638">
        <v>200.0</v>
      </c>
      <c r="O110" s="638">
        <v>10.0</v>
      </c>
      <c r="Q110" s="746"/>
      <c r="V110" s="756"/>
      <c r="Z110" s="756"/>
      <c r="AD110" s="757"/>
      <c r="AJ110" s="638" t="s">
        <v>712</v>
      </c>
    </row>
    <row r="111">
      <c r="A111" s="745" t="s">
        <v>636</v>
      </c>
      <c r="B111" s="638" t="s">
        <v>712</v>
      </c>
      <c r="C111" s="753" t="s">
        <v>607</v>
      </c>
      <c r="D111" s="754">
        <f>'TC Master Planner'!$H$1+TIME(3,0,0)</f>
        <v>0.625</v>
      </c>
      <c r="E111" s="638" t="s">
        <v>718</v>
      </c>
      <c r="F111" s="758"/>
      <c r="G111" s="755"/>
      <c r="H111" s="758"/>
      <c r="L111" s="755"/>
      <c r="M111" s="638">
        <v>200.0</v>
      </c>
      <c r="O111" s="638">
        <v>5.0</v>
      </c>
      <c r="P111" s="638">
        <v>5.0</v>
      </c>
      <c r="Q111" s="746"/>
      <c r="V111" s="756"/>
      <c r="Z111" s="756"/>
      <c r="AD111" s="757"/>
      <c r="AJ111" s="638" t="s">
        <v>712</v>
      </c>
    </row>
    <row r="112">
      <c r="A112" s="765" t="s">
        <v>636</v>
      </c>
      <c r="B112" s="765" t="s">
        <v>712</v>
      </c>
      <c r="C112" s="770" t="s">
        <v>607</v>
      </c>
      <c r="D112" s="771">
        <f>'TC Master Planner'!$H$1+TIME(3,0,0)</f>
        <v>0.625</v>
      </c>
      <c r="E112" s="769" t="s">
        <v>770</v>
      </c>
      <c r="F112" s="769" t="s">
        <v>771</v>
      </c>
      <c r="G112" s="772">
        <v>0.2</v>
      </c>
      <c r="H112" s="765"/>
      <c r="I112" s="765"/>
      <c r="J112" s="765"/>
      <c r="K112" s="765"/>
      <c r="L112" s="766"/>
      <c r="M112" s="767">
        <v>780.0</v>
      </c>
      <c r="N112" s="765"/>
      <c r="O112" s="782">
        <v>20.0</v>
      </c>
      <c r="P112" s="782">
        <v>20.0</v>
      </c>
      <c r="Q112" s="775"/>
      <c r="R112" s="765"/>
      <c r="S112" s="765"/>
      <c r="T112" s="765"/>
      <c r="U112" s="765"/>
      <c r="V112" s="785"/>
      <c r="W112" s="765"/>
      <c r="X112" s="765"/>
      <c r="Y112" s="765"/>
      <c r="Z112" s="785"/>
      <c r="AA112" s="765"/>
      <c r="AB112" s="765"/>
      <c r="AC112" s="765"/>
      <c r="AD112" s="791"/>
      <c r="AE112" s="765"/>
      <c r="AF112" s="765"/>
      <c r="AG112" s="765"/>
      <c r="AH112" s="765"/>
      <c r="AI112" s="765"/>
      <c r="AJ112" s="765" t="s">
        <v>712</v>
      </c>
      <c r="AK112" s="765"/>
      <c r="AL112" s="765"/>
      <c r="AM112" s="765"/>
      <c r="AN112" s="765"/>
      <c r="AO112" s="765"/>
    </row>
    <row r="113">
      <c r="A113" s="745" t="s">
        <v>636</v>
      </c>
      <c r="B113" s="638" t="s">
        <v>712</v>
      </c>
      <c r="C113" s="753" t="s">
        <v>607</v>
      </c>
      <c r="D113" s="754">
        <f>'TC Master Planner'!$H$1+TIME(3,0,0)</f>
        <v>0.625</v>
      </c>
      <c r="E113" s="745" t="s">
        <v>784</v>
      </c>
      <c r="F113" s="758" t="s">
        <v>785</v>
      </c>
      <c r="G113" s="759">
        <v>0.5</v>
      </c>
      <c r="H113" s="758"/>
      <c r="L113" s="755"/>
      <c r="M113" s="760">
        <v>780.0</v>
      </c>
      <c r="O113" s="638">
        <v>20.0</v>
      </c>
      <c r="P113" s="638">
        <v>20.0</v>
      </c>
      <c r="Q113" s="746"/>
      <c r="V113" s="756"/>
      <c r="Z113" s="756"/>
      <c r="AD113" s="757"/>
      <c r="AJ113" s="638" t="s">
        <v>712</v>
      </c>
    </row>
    <row r="114">
      <c r="A114" s="745" t="s">
        <v>626</v>
      </c>
      <c r="B114" s="638" t="s">
        <v>712</v>
      </c>
      <c r="C114" s="753" t="s">
        <v>607</v>
      </c>
      <c r="D114" s="754">
        <f>'TC Master Planner'!$H$1+TIME(7,0,0)</f>
        <v>0.7916666667</v>
      </c>
      <c r="E114" s="638" t="s">
        <v>713</v>
      </c>
      <c r="G114" s="755"/>
      <c r="H114" s="638"/>
      <c r="L114" s="755"/>
      <c r="M114" s="638">
        <v>200.0</v>
      </c>
      <c r="P114" s="638">
        <v>10.0</v>
      </c>
      <c r="Q114" s="746"/>
      <c r="V114" s="756"/>
      <c r="Z114" s="756"/>
      <c r="AD114" s="757"/>
      <c r="AJ114" s="638" t="s">
        <v>712</v>
      </c>
    </row>
    <row r="115">
      <c r="A115" s="745" t="s">
        <v>626</v>
      </c>
      <c r="B115" s="638" t="s">
        <v>712</v>
      </c>
      <c r="C115" s="753" t="s">
        <v>607</v>
      </c>
      <c r="D115" s="754">
        <f>'TC Master Planner'!$H$1+TIME(7,0,0)</f>
        <v>0.7916666667</v>
      </c>
      <c r="E115" s="638" t="s">
        <v>718</v>
      </c>
      <c r="F115" s="758"/>
      <c r="G115" s="755"/>
      <c r="H115" s="758"/>
      <c r="L115" s="755"/>
      <c r="M115" s="638">
        <v>200.0</v>
      </c>
      <c r="O115" s="638">
        <v>5.0</v>
      </c>
      <c r="P115" s="638">
        <v>5.0</v>
      </c>
      <c r="Q115" s="746"/>
      <c r="V115" s="756"/>
      <c r="Z115" s="756"/>
      <c r="AD115" s="757"/>
      <c r="AJ115" s="638" t="s">
        <v>712</v>
      </c>
    </row>
    <row r="116">
      <c r="A116" s="745" t="s">
        <v>626</v>
      </c>
      <c r="B116" s="638" t="s">
        <v>712</v>
      </c>
      <c r="C116" s="753" t="s">
        <v>607</v>
      </c>
      <c r="D116" s="754">
        <f>'TC Master Planner'!$H$1+TIME(7,0,0)</f>
        <v>0.7916666667</v>
      </c>
      <c r="E116" s="758" t="s">
        <v>734</v>
      </c>
      <c r="F116" s="758" t="s">
        <v>735</v>
      </c>
      <c r="G116" s="759">
        <v>0.8</v>
      </c>
      <c r="H116" s="758"/>
      <c r="L116" s="744"/>
      <c r="M116" s="760">
        <v>780.0</v>
      </c>
      <c r="N116" s="760"/>
      <c r="O116" s="760">
        <v>40.0</v>
      </c>
      <c r="Q116" s="746"/>
      <c r="V116" s="756"/>
      <c r="Z116" s="756"/>
      <c r="AD116" s="757"/>
      <c r="AJ116" s="638" t="s">
        <v>712</v>
      </c>
    </row>
    <row r="117">
      <c r="A117" s="745" t="s">
        <v>626</v>
      </c>
      <c r="B117" s="638" t="s">
        <v>712</v>
      </c>
      <c r="C117" s="753" t="s">
        <v>607</v>
      </c>
      <c r="D117" s="754">
        <f>'TC Master Planner'!$H$1+TIME(7,0,0)</f>
        <v>0.7916666667</v>
      </c>
      <c r="E117" s="764" t="s">
        <v>719</v>
      </c>
      <c r="F117" s="764" t="s">
        <v>720</v>
      </c>
      <c r="G117" s="766"/>
      <c r="H117" s="764"/>
      <c r="I117" s="765"/>
      <c r="J117" s="765"/>
      <c r="K117" s="765"/>
      <c r="L117" s="766"/>
      <c r="M117" s="764"/>
      <c r="N117" s="767">
        <v>200.0</v>
      </c>
      <c r="O117" s="767">
        <v>7.0</v>
      </c>
      <c r="P117" s="767">
        <v>7.0</v>
      </c>
      <c r="Q117" s="768">
        <v>21.0</v>
      </c>
      <c r="V117" s="756"/>
      <c r="Z117" s="756"/>
      <c r="AD117" s="757"/>
      <c r="AJ117" s="638" t="s">
        <v>712</v>
      </c>
    </row>
    <row r="118">
      <c r="A118" s="745" t="s">
        <v>680</v>
      </c>
      <c r="B118" s="638" t="s">
        <v>712</v>
      </c>
      <c r="C118" s="753" t="s">
        <v>607</v>
      </c>
      <c r="D118" s="754">
        <f>'TC Master Planner'!$H$1+TIME(8,0,0)</f>
        <v>0.8333333333</v>
      </c>
      <c r="E118" s="638" t="s">
        <v>746</v>
      </c>
      <c r="G118" s="755"/>
      <c r="H118" s="638"/>
      <c r="L118" s="755"/>
      <c r="M118" s="638">
        <v>200.0</v>
      </c>
      <c r="O118" s="638">
        <v>10.0</v>
      </c>
      <c r="Q118" s="746"/>
      <c r="V118" s="756"/>
      <c r="Z118" s="756"/>
      <c r="AD118" s="757"/>
      <c r="AJ118" s="638" t="s">
        <v>712</v>
      </c>
    </row>
    <row r="119">
      <c r="A119" s="745" t="s">
        <v>680</v>
      </c>
      <c r="B119" s="638" t="s">
        <v>712</v>
      </c>
      <c r="C119" s="753" t="s">
        <v>607</v>
      </c>
      <c r="D119" s="754">
        <f>'TC Master Planner'!$H$1+TIME(8,0,0)</f>
        <v>0.8333333333</v>
      </c>
      <c r="E119" s="638" t="s">
        <v>718</v>
      </c>
      <c r="F119" s="758"/>
      <c r="G119" s="755"/>
      <c r="H119" s="758"/>
      <c r="L119" s="755"/>
      <c r="M119" s="638">
        <v>200.0</v>
      </c>
      <c r="O119" s="638">
        <v>5.0</v>
      </c>
      <c r="P119" s="638">
        <v>5.0</v>
      </c>
      <c r="Q119" s="746"/>
      <c r="V119" s="756"/>
      <c r="Z119" s="756"/>
      <c r="AD119" s="757"/>
      <c r="AJ119" s="638" t="s">
        <v>712</v>
      </c>
    </row>
    <row r="120">
      <c r="A120" s="745" t="s">
        <v>680</v>
      </c>
      <c r="B120" s="638" t="s">
        <v>712</v>
      </c>
      <c r="C120" s="753" t="s">
        <v>607</v>
      </c>
      <c r="D120" s="754">
        <f>'TC Master Planner'!$H$1+TIME(8,0,0)</f>
        <v>0.8333333333</v>
      </c>
      <c r="E120" s="745" t="s">
        <v>784</v>
      </c>
      <c r="F120" s="758" t="s">
        <v>785</v>
      </c>
      <c r="G120" s="759">
        <v>0.5</v>
      </c>
      <c r="H120" s="758"/>
      <c r="L120" s="744"/>
      <c r="M120" s="760">
        <v>780.0</v>
      </c>
      <c r="O120" s="638">
        <v>20.0</v>
      </c>
      <c r="P120" s="638">
        <v>20.0</v>
      </c>
      <c r="Q120" s="746"/>
      <c r="V120" s="756"/>
      <c r="Z120" s="756"/>
      <c r="AD120" s="757"/>
      <c r="AJ120" s="638" t="s">
        <v>712</v>
      </c>
    </row>
    <row r="121">
      <c r="A121" s="745" t="s">
        <v>642</v>
      </c>
      <c r="B121" s="638" t="s">
        <v>595</v>
      </c>
      <c r="C121" s="753" t="s">
        <v>604</v>
      </c>
      <c r="D121" s="754">
        <f>'TC Master Planner'!$H$1+TIME(4,0,0)</f>
        <v>0.6666666667</v>
      </c>
      <c r="E121" s="758" t="s">
        <v>786</v>
      </c>
      <c r="F121" s="758" t="s">
        <v>787</v>
      </c>
      <c r="G121" s="759">
        <v>0.25</v>
      </c>
      <c r="H121" s="758"/>
      <c r="L121" s="778">
        <v>975.0</v>
      </c>
      <c r="Q121" s="746"/>
      <c r="V121" s="756"/>
      <c r="Z121" s="756"/>
      <c r="AD121" s="757"/>
      <c r="AJ121" s="638" t="s">
        <v>595</v>
      </c>
    </row>
    <row r="122">
      <c r="A122" s="745" t="s">
        <v>642</v>
      </c>
      <c r="B122" s="638" t="s">
        <v>595</v>
      </c>
      <c r="C122" s="753" t="s">
        <v>604</v>
      </c>
      <c r="D122" s="754">
        <f>'TC Master Planner'!$H$1+TIME(4,0,0)</f>
        <v>0.6666666667</v>
      </c>
      <c r="E122" s="638" t="s">
        <v>726</v>
      </c>
      <c r="F122" s="758"/>
      <c r="G122" s="755"/>
      <c r="H122" s="758"/>
      <c r="L122" s="743">
        <v>200.0</v>
      </c>
      <c r="Q122" s="746"/>
      <c r="V122" s="756"/>
      <c r="Z122" s="756"/>
      <c r="AD122" s="757"/>
      <c r="AJ122" s="638" t="s">
        <v>595</v>
      </c>
    </row>
    <row r="123">
      <c r="A123" s="745" t="s">
        <v>642</v>
      </c>
      <c r="B123" s="638" t="s">
        <v>595</v>
      </c>
      <c r="C123" s="753" t="s">
        <v>604</v>
      </c>
      <c r="D123" s="754">
        <f>'TC Master Planner'!$H$1+TIME(4,0,0)</f>
        <v>0.6666666667</v>
      </c>
      <c r="E123" s="638" t="s">
        <v>727</v>
      </c>
      <c r="F123" s="758"/>
      <c r="G123" s="755"/>
      <c r="H123" s="758"/>
      <c r="L123" s="743">
        <v>200.0</v>
      </c>
      <c r="Q123" s="746"/>
      <c r="V123" s="756"/>
      <c r="Z123" s="756"/>
      <c r="AD123" s="757"/>
      <c r="AJ123" s="638" t="s">
        <v>595</v>
      </c>
    </row>
    <row r="124">
      <c r="A124" s="745" t="s">
        <v>642</v>
      </c>
      <c r="B124" s="638" t="s">
        <v>595</v>
      </c>
      <c r="C124" s="753" t="s">
        <v>604</v>
      </c>
      <c r="D124" s="754">
        <f>'TC Master Planner'!$H$1+TIME(4,0,0)</f>
        <v>0.6666666667</v>
      </c>
      <c r="E124" s="638" t="s">
        <v>731</v>
      </c>
      <c r="F124" s="758"/>
      <c r="G124" s="755"/>
      <c r="H124" s="758"/>
      <c r="L124" s="743">
        <v>500.0</v>
      </c>
      <c r="Q124" s="746"/>
      <c r="V124" s="756"/>
      <c r="Z124" s="756"/>
      <c r="AD124" s="757"/>
      <c r="AJ124" s="638" t="s">
        <v>595</v>
      </c>
    </row>
    <row r="125">
      <c r="A125" s="745" t="s">
        <v>642</v>
      </c>
      <c r="B125" s="638" t="s">
        <v>595</v>
      </c>
      <c r="C125" s="753" t="s">
        <v>604</v>
      </c>
      <c r="D125" s="754">
        <f>'TC Master Planner'!$H$1+TIME(4,0,0)</f>
        <v>0.6666666667</v>
      </c>
      <c r="E125" s="638" t="s">
        <v>745</v>
      </c>
      <c r="G125" s="755"/>
      <c r="H125" s="638"/>
      <c r="L125" s="778">
        <v>100.0</v>
      </c>
      <c r="Q125" s="746"/>
      <c r="V125" s="756"/>
      <c r="Z125" s="756"/>
      <c r="AD125" s="757"/>
      <c r="AJ125" s="638" t="s">
        <v>595</v>
      </c>
    </row>
    <row r="126">
      <c r="A126" s="745" t="s">
        <v>594</v>
      </c>
      <c r="B126" s="638" t="s">
        <v>595</v>
      </c>
      <c r="C126" s="753" t="s">
        <v>604</v>
      </c>
      <c r="D126" s="754">
        <f>'TC Master Planner'!$H$1+TIME(1,0,0)</f>
        <v>0.5416666667</v>
      </c>
      <c r="E126" s="638" t="s">
        <v>726</v>
      </c>
      <c r="F126" s="758"/>
      <c r="G126" s="755"/>
      <c r="H126" s="758"/>
      <c r="L126" s="743">
        <v>200.0</v>
      </c>
      <c r="Q126" s="746"/>
      <c r="V126" s="756"/>
      <c r="Z126" s="756"/>
      <c r="AD126" s="757"/>
      <c r="AJ126" s="638" t="s">
        <v>595</v>
      </c>
    </row>
    <row r="127">
      <c r="A127" s="745" t="s">
        <v>594</v>
      </c>
      <c r="B127" s="638" t="s">
        <v>595</v>
      </c>
      <c r="C127" s="753" t="s">
        <v>604</v>
      </c>
      <c r="D127" s="754">
        <f>'TC Master Planner'!$H$1+TIME(1,0,0)</f>
        <v>0.5416666667</v>
      </c>
      <c r="E127" s="638" t="s">
        <v>727</v>
      </c>
      <c r="F127" s="758"/>
      <c r="G127" s="755"/>
      <c r="H127" s="758"/>
      <c r="L127" s="743">
        <v>200.0</v>
      </c>
      <c r="Q127" s="746"/>
      <c r="V127" s="756"/>
      <c r="Z127" s="756"/>
      <c r="AD127" s="757"/>
      <c r="AJ127" s="638" t="s">
        <v>595</v>
      </c>
    </row>
    <row r="128">
      <c r="A128" s="745" t="s">
        <v>594</v>
      </c>
      <c r="B128" s="638" t="s">
        <v>595</v>
      </c>
      <c r="C128" s="753" t="s">
        <v>604</v>
      </c>
      <c r="D128" s="754">
        <f>'TC Master Planner'!$H$1+TIME(1,0,0)</f>
        <v>0.5416666667</v>
      </c>
      <c r="E128" s="638" t="s">
        <v>738</v>
      </c>
      <c r="G128" s="755"/>
      <c r="H128" s="638"/>
      <c r="L128" s="778">
        <v>100.0</v>
      </c>
      <c r="Q128" s="746"/>
      <c r="V128" s="756"/>
      <c r="Z128" s="756"/>
      <c r="AD128" s="757"/>
      <c r="AJ128" s="638" t="s">
        <v>595</v>
      </c>
    </row>
    <row r="129">
      <c r="A129" s="745" t="s">
        <v>594</v>
      </c>
      <c r="B129" s="638" t="s">
        <v>595</v>
      </c>
      <c r="C129" s="753" t="s">
        <v>604</v>
      </c>
      <c r="D129" s="754">
        <f>'TC Master Planner'!$H$1+TIME(1,0,0)</f>
        <v>0.5416666667</v>
      </c>
      <c r="E129" s="758" t="s">
        <v>788</v>
      </c>
      <c r="F129" s="758" t="s">
        <v>789</v>
      </c>
      <c r="G129" s="759">
        <v>0.4</v>
      </c>
      <c r="H129" s="758"/>
      <c r="L129" s="778">
        <v>975.0</v>
      </c>
      <c r="Q129" s="746"/>
      <c r="V129" s="756"/>
      <c r="Z129" s="756"/>
      <c r="AD129" s="757"/>
      <c r="AJ129" s="638" t="s">
        <v>595</v>
      </c>
    </row>
    <row r="130">
      <c r="A130" s="745" t="s">
        <v>594</v>
      </c>
      <c r="B130" s="638" t="s">
        <v>595</v>
      </c>
      <c r="C130" s="753" t="s">
        <v>604</v>
      </c>
      <c r="D130" s="754">
        <f>'TC Master Planner'!$H$1+TIME(1,0,0)</f>
        <v>0.5416666667</v>
      </c>
      <c r="E130" s="638" t="s">
        <v>731</v>
      </c>
      <c r="F130" s="758"/>
      <c r="G130" s="755"/>
      <c r="H130" s="758"/>
      <c r="L130" s="743">
        <v>500.0</v>
      </c>
      <c r="Q130" s="746"/>
      <c r="V130" s="756"/>
      <c r="Z130" s="756"/>
      <c r="AD130" s="757"/>
      <c r="AJ130" s="638" t="s">
        <v>595</v>
      </c>
    </row>
    <row r="131">
      <c r="A131" s="745" t="s">
        <v>623</v>
      </c>
      <c r="B131" s="638" t="s">
        <v>595</v>
      </c>
      <c r="C131" s="753" t="s">
        <v>606</v>
      </c>
      <c r="D131" s="754">
        <f>'TC Master Planner'!$H$1+TIME(1,0,0)</f>
        <v>0.5416666667</v>
      </c>
      <c r="E131" s="758" t="s">
        <v>751</v>
      </c>
      <c r="F131" s="758" t="s">
        <v>752</v>
      </c>
      <c r="G131" s="759">
        <v>0.4</v>
      </c>
      <c r="H131" s="758"/>
      <c r="L131" s="778">
        <v>975.0</v>
      </c>
      <c r="Q131" s="746"/>
      <c r="V131" s="756"/>
      <c r="Z131" s="756"/>
      <c r="AD131" s="757"/>
      <c r="AJ131" s="638" t="s">
        <v>595</v>
      </c>
    </row>
    <row r="132">
      <c r="A132" s="745" t="s">
        <v>623</v>
      </c>
      <c r="B132" s="638" t="s">
        <v>595</v>
      </c>
      <c r="C132" s="753" t="s">
        <v>606</v>
      </c>
      <c r="D132" s="754">
        <f>'TC Master Planner'!$H$1+TIME(1,0,0)</f>
        <v>0.5416666667</v>
      </c>
      <c r="E132" s="638" t="s">
        <v>726</v>
      </c>
      <c r="F132" s="758"/>
      <c r="G132" s="755"/>
      <c r="H132" s="758"/>
      <c r="L132" s="743">
        <v>200.0</v>
      </c>
      <c r="Q132" s="746"/>
      <c r="V132" s="756"/>
      <c r="Z132" s="756"/>
      <c r="AD132" s="757"/>
      <c r="AJ132" s="638" t="s">
        <v>595</v>
      </c>
    </row>
    <row r="133">
      <c r="A133" s="745" t="s">
        <v>623</v>
      </c>
      <c r="B133" s="638" t="s">
        <v>595</v>
      </c>
      <c r="C133" s="753" t="s">
        <v>606</v>
      </c>
      <c r="D133" s="754">
        <f>'TC Master Planner'!$H$1+TIME(1,0,0)</f>
        <v>0.5416666667</v>
      </c>
      <c r="E133" s="638" t="s">
        <v>727</v>
      </c>
      <c r="F133" s="758"/>
      <c r="G133" s="755"/>
      <c r="H133" s="758"/>
      <c r="L133" s="743">
        <v>200.0</v>
      </c>
      <c r="Q133" s="746"/>
      <c r="V133" s="756"/>
      <c r="Z133" s="756"/>
      <c r="AD133" s="757"/>
      <c r="AJ133" s="638" t="s">
        <v>595</v>
      </c>
    </row>
    <row r="134">
      <c r="A134" s="745" t="s">
        <v>623</v>
      </c>
      <c r="B134" s="638" t="s">
        <v>595</v>
      </c>
      <c r="C134" s="753" t="s">
        <v>606</v>
      </c>
      <c r="D134" s="754">
        <f>'TC Master Planner'!$H$1+TIME(1,0,0)</f>
        <v>0.5416666667</v>
      </c>
      <c r="E134" s="638" t="s">
        <v>728</v>
      </c>
      <c r="G134" s="755"/>
      <c r="H134" s="638"/>
      <c r="L134" s="778">
        <v>100.0</v>
      </c>
      <c r="Q134" s="746"/>
      <c r="V134" s="756"/>
      <c r="Z134" s="756"/>
      <c r="AD134" s="757"/>
      <c r="AJ134" s="638" t="s">
        <v>595</v>
      </c>
    </row>
    <row r="135">
      <c r="A135" s="745" t="s">
        <v>623</v>
      </c>
      <c r="B135" s="638" t="s">
        <v>595</v>
      </c>
      <c r="C135" s="753" t="s">
        <v>606</v>
      </c>
      <c r="D135" s="754">
        <f>'TC Master Planner'!$H$1+TIME(1,0,0)</f>
        <v>0.5416666667</v>
      </c>
      <c r="E135" s="638" t="s">
        <v>731</v>
      </c>
      <c r="F135" s="758"/>
      <c r="G135" s="755"/>
      <c r="H135" s="758"/>
      <c r="L135" s="743">
        <v>500.0</v>
      </c>
      <c r="Q135" s="746"/>
      <c r="V135" s="756"/>
      <c r="Z135" s="756"/>
      <c r="AD135" s="757"/>
      <c r="AJ135" s="638" t="s">
        <v>595</v>
      </c>
    </row>
    <row r="136">
      <c r="A136" s="745" t="s">
        <v>644</v>
      </c>
      <c r="B136" s="638" t="s">
        <v>595</v>
      </c>
      <c r="C136" s="753" t="s">
        <v>606</v>
      </c>
      <c r="D136" s="754">
        <f>'TC Master Planner'!$H$1+TIME(4,0,0)</f>
        <v>0.6666666667</v>
      </c>
      <c r="E136" s="758" t="s">
        <v>790</v>
      </c>
      <c r="F136" s="758" t="s">
        <v>791</v>
      </c>
      <c r="G136" s="759">
        <v>0.4</v>
      </c>
      <c r="H136" s="758"/>
      <c r="L136" s="778">
        <v>975.0</v>
      </c>
      <c r="Q136" s="746"/>
      <c r="V136" s="756"/>
      <c r="Z136" s="756"/>
      <c r="AD136" s="757"/>
      <c r="AJ136" s="638" t="s">
        <v>595</v>
      </c>
    </row>
    <row r="137">
      <c r="A137" s="745" t="s">
        <v>644</v>
      </c>
      <c r="B137" s="638" t="s">
        <v>595</v>
      </c>
      <c r="C137" s="753" t="s">
        <v>606</v>
      </c>
      <c r="D137" s="754">
        <f>'TC Master Planner'!$H$1+TIME(4,0,0)</f>
        <v>0.6666666667</v>
      </c>
      <c r="E137" s="638" t="s">
        <v>726</v>
      </c>
      <c r="F137" s="758"/>
      <c r="G137" s="755"/>
      <c r="H137" s="758"/>
      <c r="L137" s="743">
        <v>200.0</v>
      </c>
      <c r="Q137" s="746"/>
      <c r="V137" s="756"/>
      <c r="Z137" s="756"/>
      <c r="AD137" s="757"/>
      <c r="AJ137" s="638" t="s">
        <v>595</v>
      </c>
    </row>
    <row r="138">
      <c r="A138" s="745" t="s">
        <v>644</v>
      </c>
      <c r="B138" s="638" t="s">
        <v>595</v>
      </c>
      <c r="C138" s="753" t="s">
        <v>606</v>
      </c>
      <c r="D138" s="754">
        <f>'TC Master Planner'!$H$1+TIME(4,0,0)</f>
        <v>0.6666666667</v>
      </c>
      <c r="E138" s="638" t="s">
        <v>727</v>
      </c>
      <c r="F138" s="758"/>
      <c r="G138" s="755"/>
      <c r="H138" s="758"/>
      <c r="L138" s="743">
        <v>200.0</v>
      </c>
      <c r="Q138" s="746"/>
      <c r="V138" s="756"/>
      <c r="Z138" s="756"/>
      <c r="AD138" s="757"/>
      <c r="AJ138" s="638" t="s">
        <v>595</v>
      </c>
    </row>
    <row r="139">
      <c r="A139" s="745" t="s">
        <v>644</v>
      </c>
      <c r="B139" s="638" t="s">
        <v>595</v>
      </c>
      <c r="C139" s="753" t="s">
        <v>606</v>
      </c>
      <c r="D139" s="754">
        <f>'TC Master Planner'!$H$1+TIME(4,0,0)</f>
        <v>0.6666666667</v>
      </c>
      <c r="E139" s="638" t="s">
        <v>738</v>
      </c>
      <c r="G139" s="755"/>
      <c r="H139" s="638"/>
      <c r="L139" s="778">
        <v>100.0</v>
      </c>
      <c r="Q139" s="746"/>
      <c r="V139" s="756"/>
      <c r="Z139" s="756"/>
      <c r="AD139" s="757"/>
      <c r="AJ139" s="638" t="s">
        <v>595</v>
      </c>
    </row>
    <row r="140">
      <c r="A140" s="745" t="s">
        <v>644</v>
      </c>
      <c r="B140" s="638" t="s">
        <v>595</v>
      </c>
      <c r="C140" s="753" t="s">
        <v>606</v>
      </c>
      <c r="D140" s="754">
        <f>'TC Master Planner'!$H$1+TIME(4,0,0)</f>
        <v>0.6666666667</v>
      </c>
      <c r="E140" s="638" t="s">
        <v>731</v>
      </c>
      <c r="F140" s="758"/>
      <c r="G140" s="755"/>
      <c r="H140" s="758"/>
      <c r="L140" s="743">
        <v>500.0</v>
      </c>
      <c r="Q140" s="746"/>
      <c r="V140" s="756"/>
      <c r="Z140" s="756"/>
      <c r="AD140" s="757"/>
      <c r="AJ140" s="638" t="s">
        <v>595</v>
      </c>
    </row>
    <row r="141">
      <c r="A141" s="745" t="s">
        <v>624</v>
      </c>
      <c r="B141" s="638" t="s">
        <v>712</v>
      </c>
      <c r="C141" s="753" t="s">
        <v>607</v>
      </c>
      <c r="D141" s="754">
        <f>'TC Master Planner'!$H$1+TIME(1,0,0)</f>
        <v>0.5416666667</v>
      </c>
      <c r="E141" s="638" t="s">
        <v>767</v>
      </c>
      <c r="G141" s="755"/>
      <c r="H141" s="638"/>
      <c r="L141" s="755"/>
      <c r="M141" s="638">
        <v>200.0</v>
      </c>
      <c r="O141" s="760">
        <v>5.0</v>
      </c>
      <c r="P141" s="760">
        <v>5.0</v>
      </c>
      <c r="Q141" s="746"/>
      <c r="V141" s="756"/>
      <c r="Z141" s="756"/>
      <c r="AD141" s="757"/>
      <c r="AJ141" s="638" t="s">
        <v>712</v>
      </c>
    </row>
    <row r="142">
      <c r="A142" s="745" t="s">
        <v>624</v>
      </c>
      <c r="B142" s="638" t="s">
        <v>712</v>
      </c>
      <c r="C142" s="753" t="s">
        <v>607</v>
      </c>
      <c r="D142" s="754">
        <f>'TC Master Planner'!$H$1+TIME(1,0,0)</f>
        <v>0.5416666667</v>
      </c>
      <c r="E142" s="638" t="s">
        <v>718</v>
      </c>
      <c r="F142" s="758"/>
      <c r="G142" s="755"/>
      <c r="H142" s="758"/>
      <c r="L142" s="755"/>
      <c r="M142" s="638">
        <v>200.0</v>
      </c>
      <c r="O142" s="638">
        <v>5.0</v>
      </c>
      <c r="P142" s="638">
        <v>5.0</v>
      </c>
      <c r="Q142" s="746"/>
      <c r="V142" s="756"/>
      <c r="Z142" s="756"/>
      <c r="AD142" s="757"/>
      <c r="AJ142" s="638" t="s">
        <v>712</v>
      </c>
    </row>
    <row r="143">
      <c r="A143" s="745" t="s">
        <v>624</v>
      </c>
      <c r="B143" s="638" t="s">
        <v>712</v>
      </c>
      <c r="C143" s="753" t="s">
        <v>607</v>
      </c>
      <c r="D143" s="754">
        <f>'TC Master Planner'!$H$1+TIME(1,0,0)</f>
        <v>0.5416666667</v>
      </c>
      <c r="E143" s="758" t="s">
        <v>777</v>
      </c>
      <c r="F143" s="758" t="s">
        <v>778</v>
      </c>
      <c r="G143" s="759">
        <v>0.4</v>
      </c>
      <c r="H143" s="758"/>
      <c r="L143" s="744"/>
      <c r="M143" s="760">
        <v>780.0</v>
      </c>
      <c r="P143" s="638">
        <v>40.0</v>
      </c>
      <c r="Q143" s="746"/>
      <c r="V143" s="756"/>
      <c r="Z143" s="756"/>
      <c r="AD143" s="757"/>
      <c r="AJ143" s="638" t="s">
        <v>712</v>
      </c>
    </row>
    <row r="144">
      <c r="A144" s="745" t="s">
        <v>624</v>
      </c>
      <c r="B144" s="638" t="s">
        <v>712</v>
      </c>
      <c r="C144" s="753" t="s">
        <v>607</v>
      </c>
      <c r="D144" s="754">
        <f>'TC Master Planner'!$H$1+TIME(1,0,0)</f>
        <v>0.5416666667</v>
      </c>
      <c r="E144" s="764" t="s">
        <v>719</v>
      </c>
      <c r="F144" s="764" t="s">
        <v>720</v>
      </c>
      <c r="G144" s="766"/>
      <c r="H144" s="764"/>
      <c r="I144" s="765"/>
      <c r="J144" s="765"/>
      <c r="K144" s="765"/>
      <c r="L144" s="766"/>
      <c r="M144" s="764"/>
      <c r="N144" s="767">
        <v>200.0</v>
      </c>
      <c r="O144" s="767">
        <v>7.0</v>
      </c>
      <c r="P144" s="767">
        <v>7.0</v>
      </c>
      <c r="Q144" s="768">
        <v>21.0</v>
      </c>
      <c r="V144" s="756"/>
      <c r="Z144" s="756"/>
      <c r="AD144" s="757"/>
      <c r="AJ144" s="638" t="s">
        <v>712</v>
      </c>
    </row>
    <row r="145">
      <c r="A145" s="745" t="s">
        <v>666</v>
      </c>
      <c r="B145" s="638" t="s">
        <v>712</v>
      </c>
      <c r="C145" s="753" t="s">
        <v>603</v>
      </c>
      <c r="D145" s="754">
        <f>'TC Master Planner'!$H$1+TIME(6,0,0)</f>
        <v>0.75</v>
      </c>
      <c r="E145" s="638" t="s">
        <v>746</v>
      </c>
      <c r="G145" s="755"/>
      <c r="H145" s="638"/>
      <c r="L145" s="755"/>
      <c r="M145" s="638">
        <v>200.0</v>
      </c>
      <c r="O145" s="638">
        <v>10.0</v>
      </c>
      <c r="Q145" s="746"/>
      <c r="V145" s="756"/>
      <c r="Z145" s="756"/>
      <c r="AD145" s="757"/>
      <c r="AJ145" s="638" t="s">
        <v>712</v>
      </c>
    </row>
    <row r="146">
      <c r="A146" s="745" t="s">
        <v>666</v>
      </c>
      <c r="B146" s="638" t="s">
        <v>712</v>
      </c>
      <c r="C146" s="753" t="s">
        <v>603</v>
      </c>
      <c r="D146" s="754">
        <f>'TC Master Planner'!$H$1+TIME(6,0,0)</f>
        <v>0.75</v>
      </c>
      <c r="E146" s="638" t="s">
        <v>718</v>
      </c>
      <c r="F146" s="758"/>
      <c r="G146" s="755"/>
      <c r="H146" s="758"/>
      <c r="L146" s="755"/>
      <c r="M146" s="638">
        <v>200.0</v>
      </c>
      <c r="O146" s="638">
        <v>5.0</v>
      </c>
      <c r="P146" s="638">
        <v>5.0</v>
      </c>
      <c r="Q146" s="746"/>
      <c r="V146" s="756"/>
      <c r="Z146" s="756"/>
      <c r="AD146" s="757"/>
      <c r="AJ146" s="638" t="s">
        <v>712</v>
      </c>
    </row>
    <row r="147">
      <c r="A147" s="745" t="s">
        <v>666</v>
      </c>
      <c r="B147" s="638" t="s">
        <v>712</v>
      </c>
      <c r="C147" s="753" t="s">
        <v>603</v>
      </c>
      <c r="D147" s="754">
        <f>'TC Master Planner'!$H$1+TIME(6,0,0)</f>
        <v>0.75</v>
      </c>
      <c r="E147" s="745" t="s">
        <v>792</v>
      </c>
      <c r="F147" s="758" t="s">
        <v>793</v>
      </c>
      <c r="G147" s="759">
        <v>0.75</v>
      </c>
      <c r="H147" s="758"/>
      <c r="L147" s="744"/>
      <c r="M147" s="760">
        <v>780.0</v>
      </c>
      <c r="O147" s="638">
        <v>40.0</v>
      </c>
      <c r="Q147" s="746"/>
      <c r="V147" s="756"/>
      <c r="Z147" s="756"/>
      <c r="AD147" s="757"/>
      <c r="AJ147" s="638" t="s">
        <v>712</v>
      </c>
    </row>
    <row r="148">
      <c r="A148" s="745" t="s">
        <v>666</v>
      </c>
      <c r="B148" s="638" t="s">
        <v>712</v>
      </c>
      <c r="C148" s="753" t="s">
        <v>603</v>
      </c>
      <c r="D148" s="754">
        <f>'TC Master Planner'!$H$1+TIME(6,0,0)</f>
        <v>0.75</v>
      </c>
      <c r="E148" s="764" t="s">
        <v>719</v>
      </c>
      <c r="F148" s="764" t="s">
        <v>720</v>
      </c>
      <c r="G148" s="766"/>
      <c r="H148" s="764"/>
      <c r="I148" s="765"/>
      <c r="J148" s="765"/>
      <c r="K148" s="765"/>
      <c r="L148" s="766"/>
      <c r="M148" s="764"/>
      <c r="N148" s="767">
        <v>200.0</v>
      </c>
      <c r="O148" s="767">
        <v>7.0</v>
      </c>
      <c r="P148" s="767">
        <v>7.0</v>
      </c>
      <c r="Q148" s="768">
        <v>21.0</v>
      </c>
      <c r="V148" s="756"/>
      <c r="Z148" s="756"/>
      <c r="AD148" s="757"/>
      <c r="AJ148" s="638" t="s">
        <v>712</v>
      </c>
    </row>
    <row r="149">
      <c r="A149" s="745" t="s">
        <v>630</v>
      </c>
      <c r="B149" s="638" t="s">
        <v>595</v>
      </c>
      <c r="C149" s="753" t="s">
        <v>606</v>
      </c>
      <c r="D149" s="754">
        <f>'TC Master Planner'!$H$1+TIME(2,0,0)</f>
        <v>0.5833333333</v>
      </c>
      <c r="E149" s="758" t="s">
        <v>736</v>
      </c>
      <c r="F149" s="758" t="s">
        <v>737</v>
      </c>
      <c r="G149" s="759">
        <v>0.4</v>
      </c>
      <c r="H149" s="758"/>
      <c r="L149" s="778">
        <v>975.0</v>
      </c>
      <c r="Q149" s="746"/>
      <c r="V149" s="756"/>
      <c r="Z149" s="756"/>
      <c r="AD149" s="757"/>
      <c r="AJ149" s="638" t="s">
        <v>595</v>
      </c>
    </row>
    <row r="150">
      <c r="A150" s="745" t="s">
        <v>630</v>
      </c>
      <c r="B150" s="638" t="s">
        <v>595</v>
      </c>
      <c r="C150" s="753" t="s">
        <v>606</v>
      </c>
      <c r="D150" s="754">
        <f>'TC Master Planner'!$H$1+TIME(2,0,0)</f>
        <v>0.5833333333</v>
      </c>
      <c r="E150" s="638" t="s">
        <v>726</v>
      </c>
      <c r="F150" s="758"/>
      <c r="G150" s="755"/>
      <c r="H150" s="758"/>
      <c r="L150" s="743">
        <v>200.0</v>
      </c>
      <c r="Q150" s="746"/>
      <c r="V150" s="756"/>
      <c r="Z150" s="756"/>
      <c r="AD150" s="757"/>
      <c r="AJ150" s="638" t="s">
        <v>595</v>
      </c>
    </row>
    <row r="151">
      <c r="A151" s="745" t="s">
        <v>630</v>
      </c>
      <c r="B151" s="638" t="s">
        <v>595</v>
      </c>
      <c r="C151" s="753" t="s">
        <v>606</v>
      </c>
      <c r="D151" s="754">
        <f>'TC Master Planner'!$H$1+TIME(2,0,0)</f>
        <v>0.5833333333</v>
      </c>
      <c r="E151" s="638" t="s">
        <v>727</v>
      </c>
      <c r="F151" s="758"/>
      <c r="G151" s="755"/>
      <c r="H151" s="758"/>
      <c r="L151" s="743">
        <v>200.0</v>
      </c>
      <c r="Q151" s="746"/>
      <c r="V151" s="756"/>
      <c r="Z151" s="756"/>
      <c r="AD151" s="757"/>
      <c r="AJ151" s="638" t="s">
        <v>595</v>
      </c>
    </row>
    <row r="152">
      <c r="A152" s="745" t="s">
        <v>630</v>
      </c>
      <c r="B152" s="638" t="s">
        <v>595</v>
      </c>
      <c r="C152" s="753" t="s">
        <v>606</v>
      </c>
      <c r="D152" s="754">
        <f>'TC Master Planner'!$H$1+TIME(2,0,0)</f>
        <v>0.5833333333</v>
      </c>
      <c r="E152" s="638" t="s">
        <v>738</v>
      </c>
      <c r="G152" s="755"/>
      <c r="H152" s="638"/>
      <c r="L152" s="778">
        <v>100.0</v>
      </c>
      <c r="Q152" s="746"/>
      <c r="V152" s="756"/>
      <c r="Z152" s="756"/>
      <c r="AD152" s="757"/>
      <c r="AJ152" s="638" t="s">
        <v>595</v>
      </c>
    </row>
    <row r="153">
      <c r="A153" s="745" t="s">
        <v>630</v>
      </c>
      <c r="B153" s="638" t="s">
        <v>595</v>
      </c>
      <c r="C153" s="753" t="s">
        <v>606</v>
      </c>
      <c r="D153" s="754">
        <f>'TC Master Planner'!$H$1+TIME(2,0,0)</f>
        <v>0.5833333333</v>
      </c>
      <c r="E153" s="638" t="s">
        <v>731</v>
      </c>
      <c r="F153" s="758"/>
      <c r="G153" s="755"/>
      <c r="H153" s="758"/>
      <c r="L153" s="743">
        <v>500.0</v>
      </c>
      <c r="Q153" s="746"/>
      <c r="V153" s="756"/>
      <c r="Z153" s="756"/>
      <c r="AD153" s="757"/>
      <c r="AJ153" s="638" t="s">
        <v>595</v>
      </c>
    </row>
    <row r="154">
      <c r="A154" s="745" t="s">
        <v>672</v>
      </c>
      <c r="B154" s="638" t="s">
        <v>595</v>
      </c>
      <c r="C154" s="753" t="s">
        <v>604</v>
      </c>
      <c r="D154" s="754">
        <f>'TC Master Planner'!$H$1+TIME(7,0,0)</f>
        <v>0.7916666667</v>
      </c>
      <c r="E154" s="758" t="s">
        <v>794</v>
      </c>
      <c r="F154" s="758" t="s">
        <v>795</v>
      </c>
      <c r="G154" s="759">
        <v>0.25</v>
      </c>
      <c r="H154" s="758"/>
      <c r="L154" s="778">
        <v>975.0</v>
      </c>
      <c r="Q154" s="746"/>
      <c r="V154" s="756"/>
      <c r="Z154" s="756"/>
      <c r="AD154" s="757"/>
      <c r="AJ154" s="638" t="s">
        <v>595</v>
      </c>
    </row>
    <row r="155">
      <c r="A155" s="745" t="s">
        <v>672</v>
      </c>
      <c r="B155" s="638" t="s">
        <v>595</v>
      </c>
      <c r="C155" s="753" t="s">
        <v>604</v>
      </c>
      <c r="D155" s="754">
        <f>'TC Master Planner'!$H$1+TIME(7,0,0)</f>
        <v>0.7916666667</v>
      </c>
      <c r="E155" s="638" t="s">
        <v>726</v>
      </c>
      <c r="F155" s="758"/>
      <c r="G155" s="755"/>
      <c r="H155" s="758"/>
      <c r="L155" s="743">
        <v>200.0</v>
      </c>
      <c r="Q155" s="746"/>
      <c r="V155" s="756"/>
      <c r="Z155" s="756"/>
      <c r="AD155" s="757"/>
      <c r="AJ155" s="638" t="s">
        <v>595</v>
      </c>
    </row>
    <row r="156">
      <c r="A156" s="745" t="s">
        <v>672</v>
      </c>
      <c r="B156" s="638" t="s">
        <v>595</v>
      </c>
      <c r="C156" s="753" t="s">
        <v>604</v>
      </c>
      <c r="D156" s="754">
        <f>'TC Master Planner'!$H$1+TIME(7,0,0)</f>
        <v>0.7916666667</v>
      </c>
      <c r="E156" s="638" t="s">
        <v>727</v>
      </c>
      <c r="F156" s="758"/>
      <c r="G156" s="755"/>
      <c r="H156" s="758"/>
      <c r="L156" s="743">
        <v>200.0</v>
      </c>
      <c r="Q156" s="746"/>
      <c r="V156" s="756"/>
      <c r="Z156" s="756"/>
      <c r="AD156" s="757"/>
      <c r="AJ156" s="638" t="s">
        <v>595</v>
      </c>
    </row>
    <row r="157">
      <c r="A157" s="745" t="s">
        <v>672</v>
      </c>
      <c r="B157" s="638" t="s">
        <v>595</v>
      </c>
      <c r="C157" s="753" t="s">
        <v>604</v>
      </c>
      <c r="D157" s="754">
        <f>'TC Master Planner'!$H$1+TIME(7,0,0)</f>
        <v>0.7916666667</v>
      </c>
      <c r="E157" s="638" t="s">
        <v>738</v>
      </c>
      <c r="G157" s="755"/>
      <c r="H157" s="638"/>
      <c r="L157" s="778">
        <v>100.0</v>
      </c>
      <c r="Q157" s="746"/>
      <c r="V157" s="756"/>
      <c r="Z157" s="756"/>
      <c r="AD157" s="757"/>
      <c r="AJ157" s="638" t="s">
        <v>595</v>
      </c>
    </row>
    <row r="158">
      <c r="A158" s="745" t="s">
        <v>672</v>
      </c>
      <c r="B158" s="638" t="s">
        <v>595</v>
      </c>
      <c r="C158" s="753" t="s">
        <v>604</v>
      </c>
      <c r="D158" s="754">
        <f>'TC Master Planner'!$H$1+TIME(7,0,0)</f>
        <v>0.7916666667</v>
      </c>
      <c r="E158" s="638" t="s">
        <v>731</v>
      </c>
      <c r="F158" s="758"/>
      <c r="G158" s="755"/>
      <c r="H158" s="758"/>
      <c r="L158" s="743">
        <v>500.0</v>
      </c>
      <c r="Q158" s="746"/>
      <c r="V158" s="756"/>
      <c r="Z158" s="756"/>
      <c r="AD158" s="757"/>
      <c r="AJ158" s="638" t="s">
        <v>595</v>
      </c>
    </row>
    <row r="159">
      <c r="A159" s="745" t="s">
        <v>660</v>
      </c>
      <c r="B159" s="638" t="s">
        <v>595</v>
      </c>
      <c r="C159" s="753" t="s">
        <v>604</v>
      </c>
      <c r="D159" s="754">
        <f>'TC Master Planner'!$H$1+TIME(5,0,0)</f>
        <v>0.7083333333</v>
      </c>
      <c r="E159" s="758" t="s">
        <v>786</v>
      </c>
      <c r="F159" s="779" t="s">
        <v>787</v>
      </c>
      <c r="G159" s="789">
        <v>0.25</v>
      </c>
      <c r="H159" s="758"/>
      <c r="J159" s="746"/>
      <c r="L159" s="760">
        <v>975.0</v>
      </c>
      <c r="Q159" s="746"/>
      <c r="V159" s="756"/>
      <c r="Z159" s="756"/>
      <c r="AD159" s="757"/>
      <c r="AJ159" s="638" t="s">
        <v>595</v>
      </c>
    </row>
    <row r="160">
      <c r="A160" s="745" t="s">
        <v>660</v>
      </c>
      <c r="B160" s="638" t="s">
        <v>595</v>
      </c>
      <c r="C160" s="753" t="s">
        <v>604</v>
      </c>
      <c r="D160" s="754">
        <f>'TC Master Planner'!$H$1+TIME(5,0,0)</f>
        <v>0.7083333333</v>
      </c>
      <c r="E160" s="638" t="s">
        <v>726</v>
      </c>
      <c r="F160" s="758"/>
      <c r="G160" s="755"/>
      <c r="H160" s="758"/>
      <c r="L160" s="743">
        <v>200.0</v>
      </c>
      <c r="Q160" s="746"/>
      <c r="V160" s="756"/>
      <c r="Z160" s="756"/>
      <c r="AD160" s="757"/>
      <c r="AJ160" s="638" t="s">
        <v>595</v>
      </c>
    </row>
    <row r="161">
      <c r="A161" s="745" t="s">
        <v>660</v>
      </c>
      <c r="B161" s="638" t="s">
        <v>595</v>
      </c>
      <c r="C161" s="753" t="s">
        <v>604</v>
      </c>
      <c r="D161" s="754">
        <f>'TC Master Planner'!$H$1+TIME(5,0,0)</f>
        <v>0.7083333333</v>
      </c>
      <c r="E161" s="638" t="s">
        <v>727</v>
      </c>
      <c r="F161" s="758"/>
      <c r="G161" s="755"/>
      <c r="H161" s="758"/>
      <c r="L161" s="743">
        <v>200.0</v>
      </c>
      <c r="Q161" s="746"/>
      <c r="V161" s="756"/>
      <c r="Z161" s="756"/>
      <c r="AD161" s="757"/>
      <c r="AJ161" s="638" t="s">
        <v>595</v>
      </c>
    </row>
    <row r="162">
      <c r="A162" s="745" t="s">
        <v>660</v>
      </c>
      <c r="B162" s="638" t="s">
        <v>595</v>
      </c>
      <c r="C162" s="753" t="s">
        <v>604</v>
      </c>
      <c r="D162" s="754">
        <f>'TC Master Planner'!$H$1+TIME(5,0,0)</f>
        <v>0.7083333333</v>
      </c>
      <c r="E162" s="638" t="s">
        <v>731</v>
      </c>
      <c r="F162" s="758"/>
      <c r="G162" s="755"/>
      <c r="H162" s="758"/>
      <c r="L162" s="743">
        <v>500.0</v>
      </c>
      <c r="Q162" s="746"/>
      <c r="V162" s="756"/>
      <c r="Z162" s="756"/>
      <c r="AD162" s="757"/>
      <c r="AJ162" s="638" t="s">
        <v>595</v>
      </c>
    </row>
    <row r="163">
      <c r="A163" s="745" t="s">
        <v>660</v>
      </c>
      <c r="B163" s="638" t="s">
        <v>595</v>
      </c>
      <c r="C163" s="753" t="s">
        <v>604</v>
      </c>
      <c r="D163" s="754">
        <f>'TC Master Planner'!$H$1+TIME(5,0,0)</f>
        <v>0.7083333333</v>
      </c>
      <c r="E163" s="638" t="s">
        <v>745</v>
      </c>
      <c r="G163" s="755"/>
      <c r="H163" s="638"/>
      <c r="L163" s="778">
        <v>100.0</v>
      </c>
      <c r="Q163" s="746"/>
      <c r="V163" s="756"/>
      <c r="Z163" s="756"/>
      <c r="AD163" s="757"/>
      <c r="AJ163" s="638" t="s">
        <v>595</v>
      </c>
    </row>
    <row r="164">
      <c r="A164" s="765" t="s">
        <v>681</v>
      </c>
      <c r="B164" s="765" t="s">
        <v>595</v>
      </c>
      <c r="C164" s="770" t="s">
        <v>602</v>
      </c>
      <c r="D164" s="771">
        <f>'TC Master Planner'!$H$1+TIME(9,0,0)</f>
        <v>0.875</v>
      </c>
      <c r="E164" s="769" t="s">
        <v>796</v>
      </c>
      <c r="F164" s="769" t="s">
        <v>797</v>
      </c>
      <c r="G164" s="766"/>
      <c r="H164" s="783">
        <v>0.075</v>
      </c>
      <c r="I164" s="777">
        <v>0.1</v>
      </c>
      <c r="J164" s="777">
        <v>0.15</v>
      </c>
      <c r="K164" s="777"/>
      <c r="L164" s="793">
        <v>975.0</v>
      </c>
      <c r="M164" s="765"/>
      <c r="N164" s="765"/>
      <c r="O164" s="765"/>
      <c r="P164" s="765"/>
      <c r="Q164" s="775"/>
      <c r="R164" s="765"/>
      <c r="S164" s="765"/>
      <c r="T164" s="765"/>
      <c r="U164" s="765"/>
      <c r="V164" s="785"/>
      <c r="W164" s="765"/>
      <c r="X164" s="765"/>
      <c r="Y164" s="765"/>
      <c r="Z164" s="756"/>
      <c r="AD164" s="757"/>
      <c r="AJ164" s="765" t="s">
        <v>595</v>
      </c>
    </row>
    <row r="165">
      <c r="A165" s="745" t="s">
        <v>681</v>
      </c>
      <c r="B165" s="638" t="s">
        <v>595</v>
      </c>
      <c r="C165" s="753" t="s">
        <v>602</v>
      </c>
      <c r="D165" s="754">
        <f>'TC Master Planner'!$H$1+TIME(9,0,0)</f>
        <v>0.875</v>
      </c>
      <c r="E165" s="638" t="s">
        <v>726</v>
      </c>
      <c r="F165" s="758"/>
      <c r="G165" s="755"/>
      <c r="H165" s="758"/>
      <c r="L165" s="743">
        <v>200.0</v>
      </c>
      <c r="Q165" s="746"/>
      <c r="V165" s="756"/>
      <c r="Z165" s="756"/>
      <c r="AD165" s="757"/>
      <c r="AJ165" s="638" t="s">
        <v>595</v>
      </c>
    </row>
    <row r="166">
      <c r="A166" s="745" t="s">
        <v>681</v>
      </c>
      <c r="B166" s="638" t="s">
        <v>595</v>
      </c>
      <c r="C166" s="753" t="s">
        <v>602</v>
      </c>
      <c r="D166" s="754">
        <f>'TC Master Planner'!$H$1+TIME(9,0,0)</f>
        <v>0.875</v>
      </c>
      <c r="E166" s="638" t="s">
        <v>727</v>
      </c>
      <c r="F166" s="758"/>
      <c r="G166" s="755"/>
      <c r="H166" s="758"/>
      <c r="L166" s="743">
        <v>200.0</v>
      </c>
      <c r="Q166" s="746"/>
      <c r="V166" s="756"/>
      <c r="Z166" s="756"/>
      <c r="AD166" s="757"/>
      <c r="AJ166" s="638" t="s">
        <v>595</v>
      </c>
    </row>
    <row r="167">
      <c r="A167" s="745" t="s">
        <v>681</v>
      </c>
      <c r="B167" s="638" t="s">
        <v>595</v>
      </c>
      <c r="C167" s="753" t="s">
        <v>602</v>
      </c>
      <c r="D167" s="754">
        <f>'TC Master Planner'!$H$1+TIME(9,0,0)</f>
        <v>0.875</v>
      </c>
      <c r="E167" s="638" t="s">
        <v>731</v>
      </c>
      <c r="F167" s="779"/>
      <c r="H167" s="758"/>
      <c r="J167" s="746"/>
      <c r="L167" s="638">
        <v>500.0</v>
      </c>
      <c r="Q167" s="746"/>
      <c r="V167" s="756"/>
      <c r="Z167" s="756"/>
      <c r="AD167" s="757"/>
      <c r="AJ167" s="638" t="s">
        <v>595</v>
      </c>
    </row>
    <row r="168">
      <c r="A168" s="745" t="s">
        <v>681</v>
      </c>
      <c r="B168" s="638" t="s">
        <v>595</v>
      </c>
      <c r="C168" s="753" t="s">
        <v>602</v>
      </c>
      <c r="D168" s="754">
        <f>'TC Master Planner'!$H$1+TIME(9,0,0)</f>
        <v>0.875</v>
      </c>
      <c r="E168" s="745" t="s">
        <v>798</v>
      </c>
      <c r="F168" s="758" t="s">
        <v>799</v>
      </c>
      <c r="G168" s="759">
        <v>0.4</v>
      </c>
      <c r="H168" s="758"/>
      <c r="L168" s="778">
        <v>975.0</v>
      </c>
      <c r="Q168" s="746"/>
      <c r="V168" s="756"/>
      <c r="Z168" s="756"/>
      <c r="AD168" s="757"/>
      <c r="AJ168" s="638" t="s">
        <v>595</v>
      </c>
    </row>
    <row r="169">
      <c r="A169" s="745" t="s">
        <v>681</v>
      </c>
      <c r="B169" s="638" t="s">
        <v>595</v>
      </c>
      <c r="C169" s="753" t="s">
        <v>602</v>
      </c>
      <c r="D169" s="754">
        <f>'TC Master Planner'!$H$1+TIME(9,0,0)</f>
        <v>0.875</v>
      </c>
      <c r="E169" s="638" t="s">
        <v>745</v>
      </c>
      <c r="G169" s="755"/>
      <c r="H169" s="638"/>
      <c r="L169" s="778">
        <v>100.0</v>
      </c>
      <c r="Q169" s="746"/>
      <c r="V169" s="756"/>
      <c r="Z169" s="756"/>
      <c r="AD169" s="757"/>
      <c r="AJ169" s="638" t="s">
        <v>595</v>
      </c>
    </row>
    <row r="170">
      <c r="A170" s="745" t="s">
        <v>643</v>
      </c>
      <c r="B170" s="638" t="s">
        <v>753</v>
      </c>
      <c r="C170" s="753" t="s">
        <v>605</v>
      </c>
      <c r="D170" s="754">
        <f>'TC Master Planner'!$H$1+TIME(4,0,0)</f>
        <v>0.6666666667</v>
      </c>
      <c r="E170" s="758" t="s">
        <v>800</v>
      </c>
      <c r="F170" s="758" t="s">
        <v>801</v>
      </c>
      <c r="G170" s="759">
        <v>0.5</v>
      </c>
      <c r="H170" s="762">
        <v>1.5</v>
      </c>
      <c r="I170" s="762">
        <v>3.0</v>
      </c>
      <c r="J170" s="762">
        <v>5.0</v>
      </c>
      <c r="K170" s="762">
        <v>7.0</v>
      </c>
      <c r="L170" s="744"/>
      <c r="M170" s="760"/>
      <c r="N170" s="760">
        <v>1750.0</v>
      </c>
      <c r="O170" s="760">
        <v>140.0</v>
      </c>
      <c r="P170" s="760">
        <v>140.0</v>
      </c>
      <c r="Q170" s="790">
        <v>150.0</v>
      </c>
      <c r="V170" s="756"/>
      <c r="Z170" s="756"/>
      <c r="AD170" s="757"/>
      <c r="AJ170" s="638" t="s">
        <v>753</v>
      </c>
    </row>
    <row r="171">
      <c r="A171" s="745" t="s">
        <v>643</v>
      </c>
      <c r="B171" s="638" t="s">
        <v>753</v>
      </c>
      <c r="C171" s="753" t="s">
        <v>605</v>
      </c>
      <c r="D171" s="754">
        <f>'TC Master Planner'!$H$1+TIME(4,0,0)</f>
        <v>0.6666666667</v>
      </c>
      <c r="E171" s="758" t="s">
        <v>802</v>
      </c>
      <c r="F171" s="758" t="s">
        <v>801</v>
      </c>
      <c r="G171" s="759">
        <v>0.5</v>
      </c>
      <c r="H171" s="758"/>
      <c r="L171" s="744"/>
      <c r="N171" s="760">
        <v>850.0</v>
      </c>
      <c r="O171" s="760">
        <v>45.0</v>
      </c>
      <c r="P171" s="760">
        <v>45.0</v>
      </c>
      <c r="Q171" s="790">
        <v>55.0</v>
      </c>
      <c r="V171" s="756"/>
      <c r="Z171" s="756"/>
      <c r="AD171" s="757"/>
      <c r="AJ171" s="638" t="s">
        <v>753</v>
      </c>
    </row>
    <row r="172">
      <c r="A172" s="745" t="s">
        <v>643</v>
      </c>
      <c r="B172" s="638" t="s">
        <v>753</v>
      </c>
      <c r="C172" s="753" t="s">
        <v>605</v>
      </c>
      <c r="D172" s="754">
        <f>'TC Master Planner'!$H$1+TIME(4,0,0)</f>
        <v>0.6666666667</v>
      </c>
      <c r="E172" s="638" t="s">
        <v>756</v>
      </c>
      <c r="F172" s="638" t="s">
        <v>757</v>
      </c>
      <c r="G172" s="755"/>
      <c r="H172" s="638"/>
      <c r="L172" s="755"/>
      <c r="N172" s="760">
        <v>200.0</v>
      </c>
      <c r="O172" s="760">
        <v>7.0</v>
      </c>
      <c r="P172" s="760">
        <v>7.0</v>
      </c>
      <c r="Q172" s="790">
        <v>21.0</v>
      </c>
      <c r="V172" s="756"/>
      <c r="Z172" s="756"/>
      <c r="AD172" s="757"/>
      <c r="AJ172" s="638" t="s">
        <v>753</v>
      </c>
    </row>
    <row r="173">
      <c r="A173" s="745" t="s">
        <v>643</v>
      </c>
      <c r="B173" s="638" t="s">
        <v>753</v>
      </c>
      <c r="C173" s="753" t="s">
        <v>605</v>
      </c>
      <c r="D173" s="754">
        <f>'TC Master Planner'!$H$1+TIME(4,0,0)</f>
        <v>0.6666666667</v>
      </c>
      <c r="E173" s="638" t="s">
        <v>758</v>
      </c>
      <c r="G173" s="755"/>
      <c r="H173" s="638"/>
      <c r="L173" s="755"/>
      <c r="N173" s="760">
        <v>300.0</v>
      </c>
      <c r="O173" s="760">
        <v>15.0</v>
      </c>
      <c r="P173" s="760">
        <v>15.0</v>
      </c>
      <c r="Q173" s="790">
        <v>20.0</v>
      </c>
      <c r="V173" s="756"/>
      <c r="Z173" s="756"/>
      <c r="AD173" s="757"/>
      <c r="AJ173" s="638" t="s">
        <v>753</v>
      </c>
    </row>
    <row r="174">
      <c r="A174" s="745" t="s">
        <v>643</v>
      </c>
      <c r="B174" s="638" t="s">
        <v>753</v>
      </c>
      <c r="C174" s="753" t="s">
        <v>605</v>
      </c>
      <c r="D174" s="754">
        <f>'TC Master Planner'!$H$1+TIME(4,0,0)</f>
        <v>0.6666666667</v>
      </c>
      <c r="E174" s="638" t="s">
        <v>763</v>
      </c>
      <c r="F174" s="794" t="s">
        <v>764</v>
      </c>
      <c r="I174" s="753"/>
      <c r="J174" s="795"/>
      <c r="K174" s="754"/>
      <c r="N174" s="763">
        <v>300.0</v>
      </c>
      <c r="O174" s="763">
        <v>15.0</v>
      </c>
      <c r="P174" s="763">
        <v>15.0</v>
      </c>
      <c r="Q174" s="792">
        <v>20.0</v>
      </c>
      <c r="V174" s="756"/>
      <c r="Z174" s="785"/>
      <c r="AA174" s="765"/>
      <c r="AB174" s="765"/>
      <c r="AC174" s="765"/>
      <c r="AD174" s="791"/>
      <c r="AE174" s="765"/>
      <c r="AF174" s="765"/>
      <c r="AG174" s="765"/>
      <c r="AH174" s="765"/>
      <c r="AI174" s="765"/>
      <c r="AJ174" s="638" t="s">
        <v>753</v>
      </c>
      <c r="AK174" s="765"/>
      <c r="AL174" s="765"/>
      <c r="AM174" s="765"/>
      <c r="AN174" s="765"/>
      <c r="AO174" s="765"/>
    </row>
    <row r="175">
      <c r="A175" s="745" t="s">
        <v>643</v>
      </c>
      <c r="B175" s="638" t="s">
        <v>753</v>
      </c>
      <c r="C175" s="753" t="s">
        <v>605</v>
      </c>
      <c r="D175" s="754">
        <f>'TC Master Planner'!$H$1+TIME(4,0,0)</f>
        <v>0.6666666667</v>
      </c>
      <c r="E175" s="638" t="s">
        <v>719</v>
      </c>
      <c r="F175" s="638" t="s">
        <v>720</v>
      </c>
      <c r="G175" s="755"/>
      <c r="I175" s="753"/>
      <c r="J175" s="754"/>
      <c r="K175" s="754"/>
      <c r="L175" s="755"/>
      <c r="N175" s="763">
        <v>200.0</v>
      </c>
      <c r="O175" s="760">
        <v>7.0</v>
      </c>
      <c r="P175" s="760">
        <v>7.0</v>
      </c>
      <c r="Q175" s="790">
        <v>21.0</v>
      </c>
      <c r="V175" s="756"/>
      <c r="Z175" s="785"/>
      <c r="AA175" s="765"/>
      <c r="AB175" s="765"/>
      <c r="AC175" s="765"/>
      <c r="AD175" s="791"/>
      <c r="AE175" s="765"/>
      <c r="AF175" s="765"/>
      <c r="AG175" s="765"/>
      <c r="AH175" s="765"/>
      <c r="AI175" s="765"/>
      <c r="AJ175" s="638" t="s">
        <v>753</v>
      </c>
      <c r="AK175" s="765"/>
      <c r="AL175" s="765"/>
      <c r="AM175" s="765"/>
      <c r="AN175" s="765"/>
      <c r="AO175" s="765"/>
    </row>
    <row r="176">
      <c r="A176" s="765" t="s">
        <v>600</v>
      </c>
      <c r="B176" s="765" t="s">
        <v>595</v>
      </c>
      <c r="C176" s="770" t="s">
        <v>602</v>
      </c>
      <c r="D176" s="771">
        <f>'TC Master Planner'!$H$1+TIME(6,0,0)</f>
        <v>0.75</v>
      </c>
      <c r="E176" s="769" t="s">
        <v>796</v>
      </c>
      <c r="F176" s="769" t="s">
        <v>797</v>
      </c>
      <c r="G176" s="796"/>
      <c r="H176" s="783">
        <v>0.075</v>
      </c>
      <c r="I176" s="777">
        <v>0.1</v>
      </c>
      <c r="J176" s="777">
        <v>0.15</v>
      </c>
      <c r="K176" s="777"/>
      <c r="L176" s="793">
        <v>975.0</v>
      </c>
      <c r="M176" s="765"/>
      <c r="N176" s="765"/>
      <c r="O176" s="765"/>
      <c r="P176" s="765"/>
      <c r="Q176" s="775"/>
      <c r="R176" s="765"/>
      <c r="S176" s="765"/>
      <c r="T176" s="765"/>
      <c r="U176" s="765"/>
      <c r="V176" s="785"/>
      <c r="W176" s="765"/>
      <c r="X176" s="765"/>
      <c r="Y176" s="765"/>
      <c r="Z176" s="756"/>
      <c r="AD176" s="757"/>
      <c r="AJ176" s="765" t="s">
        <v>595</v>
      </c>
    </row>
    <row r="177">
      <c r="A177" s="745" t="s">
        <v>600</v>
      </c>
      <c r="B177" s="638" t="s">
        <v>595</v>
      </c>
      <c r="C177" s="753" t="s">
        <v>602</v>
      </c>
      <c r="D177" s="754">
        <f>'TC Master Planner'!$H$1+TIME(6,0,0)</f>
        <v>0.75</v>
      </c>
      <c r="E177" s="758" t="s">
        <v>803</v>
      </c>
      <c r="F177" s="758" t="s">
        <v>804</v>
      </c>
      <c r="G177" s="759">
        <v>0.4</v>
      </c>
      <c r="H177" s="758"/>
      <c r="L177" s="778">
        <v>975.0</v>
      </c>
      <c r="Q177" s="746"/>
      <c r="V177" s="756"/>
      <c r="Z177" s="756"/>
      <c r="AD177" s="757"/>
      <c r="AJ177" s="638" t="s">
        <v>595</v>
      </c>
    </row>
    <row r="178">
      <c r="A178" s="745" t="s">
        <v>600</v>
      </c>
      <c r="B178" s="638" t="s">
        <v>595</v>
      </c>
      <c r="C178" s="753" t="s">
        <v>602</v>
      </c>
      <c r="D178" s="754">
        <f>'TC Master Planner'!$H$1+TIME(6,0,0)</f>
        <v>0.75</v>
      </c>
      <c r="E178" s="638" t="s">
        <v>726</v>
      </c>
      <c r="F178" s="779"/>
      <c r="H178" s="758"/>
      <c r="J178" s="746"/>
      <c r="L178" s="638">
        <v>200.0</v>
      </c>
      <c r="Q178" s="746"/>
      <c r="V178" s="756"/>
      <c r="Z178" s="756"/>
      <c r="AD178" s="757"/>
      <c r="AJ178" s="638" t="s">
        <v>595</v>
      </c>
    </row>
    <row r="179">
      <c r="A179" s="745" t="s">
        <v>600</v>
      </c>
      <c r="B179" s="638" t="s">
        <v>595</v>
      </c>
      <c r="C179" s="753" t="s">
        <v>602</v>
      </c>
      <c r="D179" s="754">
        <f>'TC Master Planner'!$H$1+TIME(6,0,0)</f>
        <v>0.75</v>
      </c>
      <c r="E179" s="638" t="s">
        <v>727</v>
      </c>
      <c r="F179" s="758"/>
      <c r="G179" s="755"/>
      <c r="H179" s="758"/>
      <c r="L179" s="743">
        <v>200.0</v>
      </c>
      <c r="Q179" s="746"/>
      <c r="V179" s="756"/>
      <c r="Z179" s="756"/>
      <c r="AD179" s="757"/>
      <c r="AJ179" s="638" t="s">
        <v>595</v>
      </c>
    </row>
    <row r="180">
      <c r="A180" s="745" t="s">
        <v>600</v>
      </c>
      <c r="B180" s="638" t="s">
        <v>595</v>
      </c>
      <c r="C180" s="753" t="s">
        <v>602</v>
      </c>
      <c r="D180" s="754">
        <f>'TC Master Planner'!$H$1+TIME(6,0,0)</f>
        <v>0.75</v>
      </c>
      <c r="E180" s="638" t="s">
        <v>728</v>
      </c>
      <c r="G180" s="755"/>
      <c r="H180" s="638"/>
      <c r="L180" s="778">
        <v>100.0</v>
      </c>
      <c r="Q180" s="746"/>
      <c r="V180" s="756"/>
      <c r="Z180" s="756"/>
      <c r="AD180" s="757"/>
      <c r="AJ180" s="638" t="s">
        <v>595</v>
      </c>
    </row>
    <row r="181">
      <c r="A181" s="745" t="s">
        <v>600</v>
      </c>
      <c r="B181" s="638" t="s">
        <v>595</v>
      </c>
      <c r="C181" s="753" t="s">
        <v>602</v>
      </c>
      <c r="D181" s="754">
        <f>'TC Master Planner'!$H$1+TIME(6,0,0)</f>
        <v>0.75</v>
      </c>
      <c r="E181" s="638" t="s">
        <v>731</v>
      </c>
      <c r="F181" s="758"/>
      <c r="G181" s="755"/>
      <c r="H181" s="758"/>
      <c r="L181" s="743">
        <v>500.0</v>
      </c>
      <c r="Q181" s="746"/>
      <c r="V181" s="756"/>
      <c r="Z181" s="756"/>
      <c r="AD181" s="757"/>
      <c r="AJ181" s="638" t="s">
        <v>595</v>
      </c>
    </row>
    <row r="182">
      <c r="A182" s="745" t="s">
        <v>612</v>
      </c>
      <c r="B182" s="638" t="s">
        <v>753</v>
      </c>
      <c r="C182" s="753" t="s">
        <v>605</v>
      </c>
      <c r="D182" s="754">
        <f>'TC Master Planner'!$H$1+TIME(6,0,0)</f>
        <v>0.75</v>
      </c>
      <c r="E182" s="758" t="s">
        <v>805</v>
      </c>
      <c r="F182" s="758" t="s">
        <v>806</v>
      </c>
      <c r="G182" s="789">
        <v>0.75</v>
      </c>
      <c r="H182" s="762">
        <v>1.0</v>
      </c>
      <c r="I182" s="762">
        <v>2.0</v>
      </c>
      <c r="J182" s="762">
        <v>3.0</v>
      </c>
      <c r="K182" s="762">
        <v>4.0</v>
      </c>
      <c r="L182" s="744"/>
      <c r="N182" s="760">
        <v>1750.0</v>
      </c>
      <c r="O182" s="760">
        <v>140.0</v>
      </c>
      <c r="P182" s="760">
        <v>140.0</v>
      </c>
      <c r="Q182" s="790">
        <v>150.0</v>
      </c>
      <c r="V182" s="756"/>
      <c r="Z182" s="756"/>
      <c r="AD182" s="757"/>
      <c r="AJ182" s="638" t="s">
        <v>753</v>
      </c>
    </row>
    <row r="183">
      <c r="A183" s="745" t="s">
        <v>612</v>
      </c>
      <c r="B183" s="638" t="s">
        <v>753</v>
      </c>
      <c r="C183" s="753" t="s">
        <v>605</v>
      </c>
      <c r="D183" s="754">
        <f>'TC Master Planner'!$H$1+TIME(6,0,0)</f>
        <v>0.75</v>
      </c>
      <c r="E183" s="758" t="s">
        <v>807</v>
      </c>
      <c r="F183" s="758" t="s">
        <v>806</v>
      </c>
      <c r="G183" s="759">
        <v>0.75</v>
      </c>
      <c r="H183" s="758"/>
      <c r="L183" s="744"/>
      <c r="N183" s="760">
        <v>850.0</v>
      </c>
      <c r="O183" s="760">
        <v>45.0</v>
      </c>
      <c r="P183" s="760">
        <v>45.0</v>
      </c>
      <c r="Q183" s="790">
        <v>55.0</v>
      </c>
      <c r="V183" s="756"/>
      <c r="Z183" s="785"/>
      <c r="AA183" s="765"/>
      <c r="AB183" s="765"/>
      <c r="AC183" s="765"/>
      <c r="AD183" s="791"/>
      <c r="AE183" s="765"/>
      <c r="AF183" s="765"/>
      <c r="AG183" s="765"/>
      <c r="AH183" s="765"/>
      <c r="AI183" s="765"/>
      <c r="AJ183" s="638" t="s">
        <v>753</v>
      </c>
      <c r="AK183" s="765"/>
      <c r="AL183" s="765"/>
      <c r="AM183" s="765"/>
      <c r="AN183" s="765"/>
      <c r="AO183" s="765"/>
    </row>
    <row r="184">
      <c r="A184" s="745" t="s">
        <v>612</v>
      </c>
      <c r="B184" s="638" t="s">
        <v>753</v>
      </c>
      <c r="C184" s="753" t="s">
        <v>605</v>
      </c>
      <c r="D184" s="754">
        <f>'TC Master Planner'!$H$1+TIME(6,0,0)</f>
        <v>0.75</v>
      </c>
      <c r="E184" s="638" t="s">
        <v>719</v>
      </c>
      <c r="F184" s="638" t="s">
        <v>720</v>
      </c>
      <c r="G184" s="755"/>
      <c r="I184" s="753"/>
      <c r="J184" s="754"/>
      <c r="K184" s="754"/>
      <c r="L184" s="755"/>
      <c r="N184" s="760">
        <v>200.0</v>
      </c>
      <c r="O184" s="760">
        <v>7.0</v>
      </c>
      <c r="P184" s="760">
        <v>7.0</v>
      </c>
      <c r="Q184" s="790">
        <v>21.0</v>
      </c>
      <c r="V184" s="756"/>
      <c r="Z184" s="785"/>
      <c r="AA184" s="765"/>
      <c r="AB184" s="765"/>
      <c r="AC184" s="765"/>
      <c r="AD184" s="791"/>
      <c r="AE184" s="765"/>
      <c r="AF184" s="765"/>
      <c r="AG184" s="765"/>
      <c r="AH184" s="765"/>
      <c r="AI184" s="765"/>
      <c r="AJ184" s="638" t="s">
        <v>753</v>
      </c>
      <c r="AK184" s="765"/>
      <c r="AL184" s="765"/>
      <c r="AM184" s="765"/>
      <c r="AN184" s="765"/>
      <c r="AO184" s="765"/>
    </row>
    <row r="185">
      <c r="A185" s="745" t="s">
        <v>612</v>
      </c>
      <c r="B185" s="638" t="s">
        <v>753</v>
      </c>
      <c r="C185" s="753" t="s">
        <v>605</v>
      </c>
      <c r="D185" s="754">
        <f>'TC Master Planner'!$H$1+TIME(6,0,0)</f>
        <v>0.75</v>
      </c>
      <c r="E185" s="638" t="s">
        <v>756</v>
      </c>
      <c r="F185" s="638" t="s">
        <v>757</v>
      </c>
      <c r="G185" s="755"/>
      <c r="H185" s="638"/>
      <c r="L185" s="755"/>
      <c r="N185" s="760">
        <v>200.0</v>
      </c>
      <c r="O185" s="760">
        <v>7.0</v>
      </c>
      <c r="P185" s="760">
        <v>7.0</v>
      </c>
      <c r="Q185" s="790">
        <v>21.0</v>
      </c>
      <c r="V185" s="756"/>
      <c r="Z185" s="756"/>
      <c r="AD185" s="757"/>
      <c r="AJ185" s="638" t="s">
        <v>753</v>
      </c>
    </row>
    <row r="186">
      <c r="A186" s="745" t="s">
        <v>612</v>
      </c>
      <c r="B186" s="638" t="s">
        <v>753</v>
      </c>
      <c r="C186" s="753" t="s">
        <v>605</v>
      </c>
      <c r="D186" s="754">
        <f>'TC Master Planner'!$H$1+TIME(6,0,0)</f>
        <v>0.75</v>
      </c>
      <c r="E186" s="638" t="s">
        <v>758</v>
      </c>
      <c r="G186" s="755"/>
      <c r="H186" s="638"/>
      <c r="L186" s="755"/>
      <c r="N186" s="760">
        <v>300.0</v>
      </c>
      <c r="O186" s="760">
        <v>15.0</v>
      </c>
      <c r="P186" s="760">
        <v>15.0</v>
      </c>
      <c r="Q186" s="790">
        <v>20.0</v>
      </c>
      <c r="V186" s="756"/>
      <c r="Z186" s="756"/>
      <c r="AD186" s="757"/>
      <c r="AJ186" s="638" t="s">
        <v>753</v>
      </c>
    </row>
    <row r="187">
      <c r="A187" s="745" t="s">
        <v>612</v>
      </c>
      <c r="B187" s="638" t="s">
        <v>753</v>
      </c>
      <c r="C187" s="753" t="s">
        <v>605</v>
      </c>
      <c r="D187" s="754">
        <f>'TC Master Planner'!$H$1+TIME(6,0,0)</f>
        <v>0.75</v>
      </c>
      <c r="E187" s="638" t="s">
        <v>763</v>
      </c>
      <c r="F187" s="638" t="s">
        <v>764</v>
      </c>
      <c r="G187" s="755"/>
      <c r="I187" s="753"/>
      <c r="J187" s="754"/>
      <c r="K187" s="754"/>
      <c r="L187" s="755"/>
      <c r="N187" s="763">
        <v>300.0</v>
      </c>
      <c r="O187" s="763">
        <v>15.0</v>
      </c>
      <c r="P187" s="763">
        <v>15.0</v>
      </c>
      <c r="Q187" s="792">
        <v>20.0</v>
      </c>
      <c r="V187" s="756"/>
      <c r="Z187" s="785"/>
      <c r="AA187" s="765"/>
      <c r="AB187" s="765"/>
      <c r="AC187" s="765"/>
      <c r="AD187" s="791"/>
      <c r="AE187" s="765"/>
      <c r="AF187" s="765"/>
      <c r="AG187" s="765"/>
      <c r="AH187" s="765"/>
      <c r="AI187" s="765"/>
      <c r="AJ187" s="638" t="s">
        <v>753</v>
      </c>
      <c r="AK187" s="765"/>
      <c r="AL187" s="765"/>
      <c r="AM187" s="765"/>
      <c r="AN187" s="765"/>
      <c r="AO187" s="765"/>
    </row>
    <row r="188">
      <c r="A188" s="745" t="s">
        <v>621</v>
      </c>
      <c r="B188" s="638" t="s">
        <v>595</v>
      </c>
      <c r="C188" s="753" t="s">
        <v>602</v>
      </c>
      <c r="D188" s="754">
        <f>'TC Master Planner'!$H$1+TIME(1,0,0)</f>
        <v>0.5416666667</v>
      </c>
      <c r="E188" s="638" t="s">
        <v>726</v>
      </c>
      <c r="F188" s="758"/>
      <c r="H188" s="758"/>
      <c r="L188" s="743">
        <v>200.0</v>
      </c>
      <c r="Q188" s="746"/>
      <c r="V188" s="756"/>
      <c r="Z188" s="756"/>
      <c r="AD188" s="757"/>
      <c r="AJ188" s="638" t="s">
        <v>595</v>
      </c>
    </row>
    <row r="189">
      <c r="A189" s="745" t="s">
        <v>621</v>
      </c>
      <c r="B189" s="638" t="s">
        <v>595</v>
      </c>
      <c r="C189" s="753" t="s">
        <v>602</v>
      </c>
      <c r="D189" s="754">
        <f>'TC Master Planner'!$H$1+TIME(1,0,0)</f>
        <v>0.5416666667</v>
      </c>
      <c r="E189" s="638" t="s">
        <v>727</v>
      </c>
      <c r="F189" s="758"/>
      <c r="G189" s="755"/>
      <c r="H189" s="758"/>
      <c r="L189" s="743">
        <v>200.0</v>
      </c>
      <c r="Q189" s="746"/>
      <c r="V189" s="756"/>
      <c r="Z189" s="756"/>
      <c r="AD189" s="757"/>
      <c r="AJ189" s="638" t="s">
        <v>595</v>
      </c>
    </row>
    <row r="190">
      <c r="A190" s="745" t="s">
        <v>621</v>
      </c>
      <c r="B190" s="638" t="s">
        <v>595</v>
      </c>
      <c r="C190" s="753" t="s">
        <v>602</v>
      </c>
      <c r="D190" s="754">
        <f>'TC Master Planner'!$H$1+TIME(1,0,0)</f>
        <v>0.5416666667</v>
      </c>
      <c r="E190" s="638" t="s">
        <v>738</v>
      </c>
      <c r="G190" s="755"/>
      <c r="H190" s="638"/>
      <c r="L190" s="778">
        <v>100.0</v>
      </c>
      <c r="Q190" s="746"/>
      <c r="V190" s="756"/>
      <c r="Z190" s="756"/>
      <c r="AD190" s="757"/>
      <c r="AJ190" s="638" t="s">
        <v>595</v>
      </c>
    </row>
    <row r="191">
      <c r="A191" s="745" t="s">
        <v>621</v>
      </c>
      <c r="B191" s="638" t="s">
        <v>595</v>
      </c>
      <c r="C191" s="753" t="s">
        <v>602</v>
      </c>
      <c r="D191" s="754">
        <f>'TC Master Planner'!$H$1+TIME(1,0,0)</f>
        <v>0.5416666667</v>
      </c>
      <c r="E191" s="758" t="s">
        <v>788</v>
      </c>
      <c r="F191" s="758" t="s">
        <v>789</v>
      </c>
      <c r="G191" s="789">
        <v>0.4</v>
      </c>
      <c r="H191" s="758"/>
      <c r="L191" s="778">
        <v>975.0</v>
      </c>
      <c r="Q191" s="746"/>
      <c r="V191" s="756"/>
      <c r="Z191" s="756"/>
      <c r="AD191" s="757"/>
      <c r="AJ191" s="638" t="s">
        <v>595</v>
      </c>
    </row>
    <row r="192">
      <c r="A192" s="745" t="s">
        <v>621</v>
      </c>
      <c r="B192" s="638" t="s">
        <v>595</v>
      </c>
      <c r="C192" s="753" t="s">
        <v>602</v>
      </c>
      <c r="D192" s="754">
        <f>'TC Master Planner'!$H$1+TIME(1,0,0)</f>
        <v>0.5416666667</v>
      </c>
      <c r="E192" s="638" t="s">
        <v>731</v>
      </c>
      <c r="F192" s="758"/>
      <c r="G192" s="755"/>
      <c r="H192" s="758"/>
      <c r="L192" s="743">
        <v>500.0</v>
      </c>
      <c r="Q192" s="746"/>
      <c r="V192" s="756"/>
      <c r="Z192" s="756"/>
      <c r="AD192" s="757"/>
      <c r="AJ192" s="638" t="s">
        <v>595</v>
      </c>
    </row>
    <row r="193">
      <c r="A193" s="765" t="s">
        <v>679</v>
      </c>
      <c r="B193" s="765" t="s">
        <v>595</v>
      </c>
      <c r="C193" s="770" t="s">
        <v>606</v>
      </c>
      <c r="D193" s="771">
        <f>'TC Master Planner'!$H$1+TIME(8,0,0)</f>
        <v>0.8333333333</v>
      </c>
      <c r="E193" s="769" t="s">
        <v>808</v>
      </c>
      <c r="F193" s="769" t="s">
        <v>809</v>
      </c>
      <c r="G193" s="780">
        <v>0.03</v>
      </c>
      <c r="H193" s="765"/>
      <c r="I193" s="765"/>
      <c r="J193" s="765"/>
      <c r="K193" s="765"/>
      <c r="L193" s="774">
        <v>975.0</v>
      </c>
      <c r="Q193" s="746"/>
      <c r="V193" s="756"/>
      <c r="Z193" s="797">
        <v>0.03</v>
      </c>
      <c r="AA193" s="798">
        <v>0.08</v>
      </c>
      <c r="AB193" s="798">
        <v>0.2</v>
      </c>
      <c r="AC193" s="798">
        <v>0.32</v>
      </c>
      <c r="AD193" s="799">
        <v>0.4</v>
      </c>
      <c r="AE193" s="798"/>
      <c r="AF193" s="798"/>
      <c r="AG193" s="798"/>
      <c r="AH193" s="798"/>
      <c r="AI193" s="798"/>
      <c r="AJ193" s="765" t="s">
        <v>595</v>
      </c>
    </row>
    <row r="194">
      <c r="A194" s="745" t="s">
        <v>679</v>
      </c>
      <c r="B194" s="638" t="s">
        <v>595</v>
      </c>
      <c r="C194" s="753" t="s">
        <v>606</v>
      </c>
      <c r="D194" s="754">
        <f>'TC Master Planner'!$H$1+TIME(8,0,0)</f>
        <v>0.8333333333</v>
      </c>
      <c r="E194" s="638" t="s">
        <v>726</v>
      </c>
      <c r="F194" s="758"/>
      <c r="G194" s="755"/>
      <c r="H194" s="758"/>
      <c r="L194" s="743">
        <v>200.0</v>
      </c>
      <c r="Q194" s="746"/>
      <c r="V194" s="756"/>
      <c r="Z194" s="756"/>
      <c r="AD194" s="757"/>
      <c r="AJ194" s="638" t="s">
        <v>595</v>
      </c>
    </row>
    <row r="195" ht="16.5" customHeight="1">
      <c r="A195" s="745" t="s">
        <v>679</v>
      </c>
      <c r="B195" s="638" t="s">
        <v>595</v>
      </c>
      <c r="C195" s="753" t="s">
        <v>606</v>
      </c>
      <c r="D195" s="754">
        <f>'TC Master Planner'!$H$1+TIME(8,0,0)</f>
        <v>0.8333333333</v>
      </c>
      <c r="E195" s="638" t="s">
        <v>727</v>
      </c>
      <c r="F195" s="758"/>
      <c r="G195" s="755"/>
      <c r="H195" s="758"/>
      <c r="L195" s="743">
        <v>200.0</v>
      </c>
      <c r="Q195" s="746"/>
      <c r="V195" s="756"/>
      <c r="Z195" s="756"/>
      <c r="AD195" s="757"/>
      <c r="AJ195" s="638" t="s">
        <v>595</v>
      </c>
    </row>
    <row r="196" ht="16.5" customHeight="1">
      <c r="A196" s="745" t="s">
        <v>679</v>
      </c>
      <c r="B196" s="638" t="s">
        <v>595</v>
      </c>
      <c r="C196" s="753" t="s">
        <v>606</v>
      </c>
      <c r="D196" s="754">
        <f>'TC Master Planner'!$H$1+TIME(8,0,0)</f>
        <v>0.8333333333</v>
      </c>
      <c r="E196" s="638" t="s">
        <v>731</v>
      </c>
      <c r="F196" s="758"/>
      <c r="H196" s="758"/>
      <c r="L196" s="743">
        <v>500.0</v>
      </c>
      <c r="Q196" s="746"/>
      <c r="V196" s="756"/>
      <c r="Z196" s="756"/>
      <c r="AD196" s="757"/>
      <c r="AJ196" s="638" t="s">
        <v>595</v>
      </c>
    </row>
    <row r="197">
      <c r="A197" s="745" t="s">
        <v>679</v>
      </c>
      <c r="B197" s="638" t="s">
        <v>595</v>
      </c>
      <c r="C197" s="753" t="s">
        <v>606</v>
      </c>
      <c r="D197" s="754">
        <f>'TC Master Planner'!$H$1+TIME(8,0,0)</f>
        <v>0.8333333333</v>
      </c>
      <c r="E197" s="745" t="s">
        <v>798</v>
      </c>
      <c r="F197" s="758" t="s">
        <v>799</v>
      </c>
      <c r="G197" s="759">
        <v>0.4</v>
      </c>
      <c r="H197" s="758"/>
      <c r="L197" s="778">
        <v>975.0</v>
      </c>
      <c r="Q197" s="746"/>
      <c r="V197" s="756"/>
      <c r="Z197" s="756"/>
      <c r="AD197" s="757"/>
      <c r="AJ197" s="638" t="s">
        <v>595</v>
      </c>
    </row>
    <row r="198">
      <c r="A198" s="745" t="s">
        <v>679</v>
      </c>
      <c r="B198" s="638" t="s">
        <v>595</v>
      </c>
      <c r="C198" s="753" t="s">
        <v>606</v>
      </c>
      <c r="D198" s="754">
        <f>'TC Master Planner'!$H$1+TIME(8,0,0)</f>
        <v>0.8333333333</v>
      </c>
      <c r="E198" s="638" t="s">
        <v>745</v>
      </c>
      <c r="G198" s="755"/>
      <c r="H198" s="638"/>
      <c r="L198" s="778">
        <v>100.0</v>
      </c>
      <c r="Q198" s="746"/>
      <c r="V198" s="756"/>
      <c r="Z198" s="756"/>
      <c r="AD198" s="757"/>
      <c r="AJ198" s="638" t="s">
        <v>595</v>
      </c>
    </row>
    <row r="199">
      <c r="A199" s="745" t="s">
        <v>627</v>
      </c>
      <c r="B199" s="638" t="s">
        <v>595</v>
      </c>
      <c r="C199" s="753" t="s">
        <v>602</v>
      </c>
      <c r="D199" s="754">
        <f>'TC Master Planner'!$H$1+TIME(2,0,0)</f>
        <v>0.5833333333</v>
      </c>
      <c r="E199" s="758" t="s">
        <v>810</v>
      </c>
      <c r="F199" s="758" t="s">
        <v>811</v>
      </c>
      <c r="G199" s="759">
        <v>0.2</v>
      </c>
      <c r="H199" s="758"/>
      <c r="L199" s="778">
        <v>975.0</v>
      </c>
      <c r="Q199" s="746"/>
      <c r="V199" s="756"/>
      <c r="Z199" s="756"/>
      <c r="AD199" s="757"/>
      <c r="AJ199" s="638" t="s">
        <v>595</v>
      </c>
    </row>
    <row r="200">
      <c r="A200" s="745" t="s">
        <v>627</v>
      </c>
      <c r="B200" s="638" t="s">
        <v>595</v>
      </c>
      <c r="C200" s="753" t="s">
        <v>602</v>
      </c>
      <c r="D200" s="754">
        <f>'TC Master Planner'!$H$1+TIME(2,0,0)</f>
        <v>0.5833333333</v>
      </c>
      <c r="E200" s="638" t="s">
        <v>726</v>
      </c>
      <c r="F200" s="779"/>
      <c r="H200" s="758"/>
      <c r="J200" s="746"/>
      <c r="L200" s="638">
        <v>200.0</v>
      </c>
      <c r="Q200" s="746"/>
      <c r="V200" s="756"/>
      <c r="Z200" s="756"/>
      <c r="AD200" s="757"/>
      <c r="AJ200" s="638" t="s">
        <v>595</v>
      </c>
    </row>
    <row r="201">
      <c r="A201" s="745" t="s">
        <v>627</v>
      </c>
      <c r="B201" s="638" t="s">
        <v>595</v>
      </c>
      <c r="C201" s="753" t="s">
        <v>602</v>
      </c>
      <c r="D201" s="754">
        <f>'TC Master Planner'!$H$1+TIME(2,0,0)</f>
        <v>0.5833333333</v>
      </c>
      <c r="E201" s="638" t="s">
        <v>727</v>
      </c>
      <c r="F201" s="758"/>
      <c r="G201" s="755"/>
      <c r="H201" s="758"/>
      <c r="L201" s="743">
        <v>200.0</v>
      </c>
      <c r="Q201" s="746"/>
      <c r="V201" s="756"/>
      <c r="Z201" s="756"/>
      <c r="AD201" s="757"/>
      <c r="AJ201" s="638" t="s">
        <v>595</v>
      </c>
    </row>
    <row r="202">
      <c r="A202" s="745" t="s">
        <v>627</v>
      </c>
      <c r="B202" s="638" t="s">
        <v>595</v>
      </c>
      <c r="C202" s="753" t="s">
        <v>602</v>
      </c>
      <c r="D202" s="754">
        <f>'TC Master Planner'!$H$1+TIME(2,0,0)</f>
        <v>0.5833333333</v>
      </c>
      <c r="E202" s="638" t="s">
        <v>731</v>
      </c>
      <c r="F202" s="758"/>
      <c r="G202" s="755"/>
      <c r="H202" s="758"/>
      <c r="L202" s="743">
        <v>500.0</v>
      </c>
      <c r="Q202" s="746"/>
      <c r="V202" s="756"/>
      <c r="Z202" s="756"/>
      <c r="AD202" s="757"/>
      <c r="AJ202" s="638" t="s">
        <v>595</v>
      </c>
    </row>
    <row r="203">
      <c r="A203" s="745" t="s">
        <v>627</v>
      </c>
      <c r="B203" s="638" t="s">
        <v>595</v>
      </c>
      <c r="C203" s="753" t="s">
        <v>602</v>
      </c>
      <c r="D203" s="754">
        <f>'TC Master Planner'!$H$1+TIME(2,0,0)</f>
        <v>0.5833333333</v>
      </c>
      <c r="E203" s="638" t="s">
        <v>745</v>
      </c>
      <c r="G203" s="755"/>
      <c r="H203" s="638"/>
      <c r="L203" s="778">
        <v>100.0</v>
      </c>
      <c r="Q203" s="746"/>
      <c r="V203" s="756"/>
      <c r="Z203" s="756"/>
      <c r="AD203" s="757"/>
      <c r="AJ203" s="638" t="s">
        <v>595</v>
      </c>
    </row>
    <row r="204">
      <c r="A204" s="745" t="s">
        <v>617</v>
      </c>
      <c r="B204" s="638" t="s">
        <v>595</v>
      </c>
      <c r="C204" s="753" t="s">
        <v>606</v>
      </c>
      <c r="D204" s="754">
        <f>'TC Master Planner'!$H$1</f>
        <v>0.5</v>
      </c>
      <c r="E204" s="758" t="s">
        <v>812</v>
      </c>
      <c r="F204" s="758" t="s">
        <v>813</v>
      </c>
      <c r="G204" s="759">
        <v>0.4</v>
      </c>
      <c r="H204" s="758"/>
      <c r="L204" s="778">
        <v>975.0</v>
      </c>
      <c r="Q204" s="746"/>
      <c r="V204" s="756"/>
      <c r="Z204" s="756"/>
      <c r="AD204" s="757"/>
      <c r="AJ204" s="638" t="s">
        <v>595</v>
      </c>
    </row>
    <row r="205">
      <c r="A205" s="745" t="s">
        <v>617</v>
      </c>
      <c r="B205" s="638" t="s">
        <v>595</v>
      </c>
      <c r="C205" s="753" t="s">
        <v>606</v>
      </c>
      <c r="D205" s="754">
        <f>'TC Master Planner'!$H$1</f>
        <v>0.5</v>
      </c>
      <c r="E205" s="638" t="s">
        <v>726</v>
      </c>
      <c r="F205" s="758"/>
      <c r="G205" s="755"/>
      <c r="H205" s="758"/>
      <c r="L205" s="743">
        <v>200.0</v>
      </c>
      <c r="Q205" s="746"/>
      <c r="V205" s="756"/>
      <c r="Z205" s="756"/>
      <c r="AD205" s="757"/>
      <c r="AJ205" s="638" t="s">
        <v>595</v>
      </c>
    </row>
    <row r="206">
      <c r="A206" s="745" t="s">
        <v>617</v>
      </c>
      <c r="B206" s="638" t="s">
        <v>595</v>
      </c>
      <c r="C206" s="753" t="s">
        <v>606</v>
      </c>
      <c r="D206" s="754">
        <f>'TC Master Planner'!$H$1</f>
        <v>0.5</v>
      </c>
      <c r="E206" s="638" t="s">
        <v>727</v>
      </c>
      <c r="F206" s="758"/>
      <c r="G206" s="755"/>
      <c r="H206" s="758"/>
      <c r="L206" s="743">
        <v>200.0</v>
      </c>
      <c r="Q206" s="746"/>
      <c r="V206" s="756"/>
      <c r="Z206" s="756"/>
      <c r="AD206" s="757"/>
      <c r="AJ206" s="638" t="s">
        <v>595</v>
      </c>
    </row>
    <row r="207">
      <c r="A207" s="745" t="s">
        <v>617</v>
      </c>
      <c r="B207" s="638" t="s">
        <v>595</v>
      </c>
      <c r="C207" s="753" t="s">
        <v>606</v>
      </c>
      <c r="D207" s="754">
        <f>'TC Master Planner'!$H$1</f>
        <v>0.5</v>
      </c>
      <c r="E207" s="638" t="s">
        <v>731</v>
      </c>
      <c r="F207" s="758"/>
      <c r="G207" s="755"/>
      <c r="H207" s="758"/>
      <c r="L207" s="743">
        <v>500.0</v>
      </c>
      <c r="Q207" s="746"/>
      <c r="V207" s="756"/>
      <c r="Z207" s="756"/>
      <c r="AD207" s="757"/>
      <c r="AJ207" s="638" t="s">
        <v>595</v>
      </c>
    </row>
    <row r="208">
      <c r="A208" s="745" t="s">
        <v>617</v>
      </c>
      <c r="B208" s="638" t="s">
        <v>595</v>
      </c>
      <c r="C208" s="753" t="s">
        <v>606</v>
      </c>
      <c r="D208" s="754">
        <f>'TC Master Planner'!$H$1</f>
        <v>0.5</v>
      </c>
      <c r="E208" s="638" t="s">
        <v>745</v>
      </c>
      <c r="F208" s="746"/>
      <c r="H208" s="638"/>
      <c r="J208" s="746"/>
      <c r="L208" s="760">
        <v>100.0</v>
      </c>
      <c r="Q208" s="746"/>
      <c r="V208" s="756"/>
      <c r="Z208" s="756"/>
      <c r="AD208" s="757"/>
      <c r="AJ208" s="638" t="s">
        <v>595</v>
      </c>
    </row>
    <row r="209">
      <c r="A209" s="745" t="s">
        <v>663</v>
      </c>
      <c r="B209" s="638" t="s">
        <v>712</v>
      </c>
      <c r="C209" s="753" t="s">
        <v>607</v>
      </c>
      <c r="D209" s="754">
        <f>'TC Master Planner'!$H$1+TIME(5,0,0)</f>
        <v>0.7083333333</v>
      </c>
      <c r="E209" s="638" t="s">
        <v>746</v>
      </c>
      <c r="G209" s="755"/>
      <c r="H209" s="638"/>
      <c r="L209" s="755"/>
      <c r="M209" s="638">
        <v>200.0</v>
      </c>
      <c r="O209" s="638">
        <v>10.0</v>
      </c>
      <c r="Q209" s="746"/>
      <c r="V209" s="756"/>
      <c r="Z209" s="756"/>
      <c r="AD209" s="757"/>
      <c r="AJ209" s="638" t="s">
        <v>712</v>
      </c>
    </row>
    <row r="210">
      <c r="A210" s="745" t="s">
        <v>663</v>
      </c>
      <c r="B210" s="638" t="s">
        <v>712</v>
      </c>
      <c r="C210" s="753" t="s">
        <v>607</v>
      </c>
      <c r="D210" s="754">
        <f>'TC Master Planner'!$H$1+TIME(5,0,0)</f>
        <v>0.7083333333</v>
      </c>
      <c r="E210" s="638" t="s">
        <v>718</v>
      </c>
      <c r="F210" s="758"/>
      <c r="G210" s="755"/>
      <c r="H210" s="758"/>
      <c r="L210" s="755"/>
      <c r="M210" s="638">
        <v>200.0</v>
      </c>
      <c r="O210" s="638">
        <v>5.0</v>
      </c>
      <c r="P210" s="638">
        <v>5.0</v>
      </c>
      <c r="Q210" s="746"/>
      <c r="V210" s="756"/>
      <c r="Z210" s="756"/>
      <c r="AD210" s="757"/>
      <c r="AJ210" s="638" t="s">
        <v>712</v>
      </c>
    </row>
    <row r="211">
      <c r="A211" s="745" t="s">
        <v>663</v>
      </c>
      <c r="B211" s="638" t="s">
        <v>712</v>
      </c>
      <c r="C211" s="753" t="s">
        <v>607</v>
      </c>
      <c r="D211" s="754">
        <f>'TC Master Planner'!$H$1+TIME(5,0,0)</f>
        <v>0.7083333333</v>
      </c>
      <c r="E211" s="745" t="s">
        <v>792</v>
      </c>
      <c r="F211" s="758" t="s">
        <v>793</v>
      </c>
      <c r="G211" s="759">
        <v>0.75</v>
      </c>
      <c r="H211" s="758"/>
      <c r="L211" s="744"/>
      <c r="M211" s="760">
        <v>780.0</v>
      </c>
      <c r="O211" s="638">
        <v>40.0</v>
      </c>
      <c r="Q211" s="746"/>
      <c r="V211" s="756"/>
      <c r="Z211" s="756"/>
      <c r="AD211" s="757"/>
      <c r="AJ211" s="638" t="s">
        <v>712</v>
      </c>
    </row>
    <row r="212">
      <c r="A212" s="745" t="s">
        <v>663</v>
      </c>
      <c r="B212" s="638" t="s">
        <v>712</v>
      </c>
      <c r="C212" s="753" t="s">
        <v>607</v>
      </c>
      <c r="D212" s="754">
        <f>'TC Master Planner'!$H$1+TIME(5,0,0)</f>
        <v>0.7083333333</v>
      </c>
      <c r="E212" s="764" t="s">
        <v>719</v>
      </c>
      <c r="F212" s="764" t="s">
        <v>720</v>
      </c>
      <c r="G212" s="766"/>
      <c r="H212" s="764"/>
      <c r="I212" s="765"/>
      <c r="J212" s="765"/>
      <c r="K212" s="765"/>
      <c r="L212" s="766"/>
      <c r="M212" s="764"/>
      <c r="N212" s="767">
        <v>200.0</v>
      </c>
      <c r="O212" s="767">
        <v>7.0</v>
      </c>
      <c r="P212" s="767">
        <v>7.0</v>
      </c>
      <c r="Q212" s="768">
        <v>21.0</v>
      </c>
      <c r="V212" s="756"/>
      <c r="Z212" s="756"/>
      <c r="AD212" s="757"/>
      <c r="AJ212" s="638" t="s">
        <v>712</v>
      </c>
    </row>
    <row r="213">
      <c r="A213" s="745" t="s">
        <v>629</v>
      </c>
      <c r="B213" s="638" t="s">
        <v>595</v>
      </c>
      <c r="C213" s="753" t="s">
        <v>604</v>
      </c>
      <c r="D213" s="754">
        <f>'TC Master Planner'!$H$1+TIME(2,0,0)</f>
        <v>0.5833333333</v>
      </c>
      <c r="E213" s="758" t="s">
        <v>790</v>
      </c>
      <c r="F213" s="758" t="s">
        <v>791</v>
      </c>
      <c r="G213" s="759">
        <v>0.4</v>
      </c>
      <c r="H213" s="758"/>
      <c r="L213" s="778">
        <v>975.0</v>
      </c>
      <c r="Q213" s="746"/>
      <c r="V213" s="756"/>
      <c r="Z213" s="756"/>
      <c r="AD213" s="757"/>
      <c r="AJ213" s="638" t="s">
        <v>595</v>
      </c>
    </row>
    <row r="214">
      <c r="A214" s="745" t="s">
        <v>629</v>
      </c>
      <c r="B214" s="638" t="s">
        <v>595</v>
      </c>
      <c r="C214" s="753" t="s">
        <v>604</v>
      </c>
      <c r="D214" s="754">
        <f>'TC Master Planner'!$H$1+TIME(2,0,0)</f>
        <v>0.5833333333</v>
      </c>
      <c r="E214" s="638" t="s">
        <v>726</v>
      </c>
      <c r="F214" s="758"/>
      <c r="G214" s="755"/>
      <c r="H214" s="758"/>
      <c r="L214" s="743">
        <v>200.0</v>
      </c>
      <c r="Q214" s="746"/>
      <c r="V214" s="756"/>
      <c r="Z214" s="756"/>
      <c r="AD214" s="757"/>
      <c r="AJ214" s="638" t="s">
        <v>595</v>
      </c>
    </row>
    <row r="215">
      <c r="A215" s="745" t="s">
        <v>629</v>
      </c>
      <c r="B215" s="638" t="s">
        <v>595</v>
      </c>
      <c r="C215" s="753" t="s">
        <v>604</v>
      </c>
      <c r="D215" s="754">
        <f>'TC Master Planner'!$H$1+TIME(2,0,0)</f>
        <v>0.5833333333</v>
      </c>
      <c r="E215" s="638" t="s">
        <v>727</v>
      </c>
      <c r="F215" s="758"/>
      <c r="G215" s="755"/>
      <c r="H215" s="758"/>
      <c r="L215" s="743">
        <v>200.0</v>
      </c>
      <c r="Q215" s="746"/>
      <c r="V215" s="756"/>
      <c r="Z215" s="756"/>
      <c r="AD215" s="757"/>
      <c r="AJ215" s="638" t="s">
        <v>595</v>
      </c>
    </row>
    <row r="216">
      <c r="A216" s="745" t="s">
        <v>629</v>
      </c>
      <c r="B216" s="638" t="s">
        <v>595</v>
      </c>
      <c r="C216" s="753" t="s">
        <v>604</v>
      </c>
      <c r="D216" s="754">
        <f>'TC Master Planner'!$H$1+TIME(2,0,0)</f>
        <v>0.5833333333</v>
      </c>
      <c r="E216" s="638" t="s">
        <v>738</v>
      </c>
      <c r="G216" s="755"/>
      <c r="H216" s="638"/>
      <c r="L216" s="778">
        <v>100.0</v>
      </c>
      <c r="Q216" s="746"/>
      <c r="V216" s="756"/>
      <c r="Z216" s="756"/>
      <c r="AD216" s="757"/>
      <c r="AJ216" s="638" t="s">
        <v>595</v>
      </c>
    </row>
    <row r="217">
      <c r="A217" s="745" t="s">
        <v>629</v>
      </c>
      <c r="B217" s="638" t="s">
        <v>595</v>
      </c>
      <c r="C217" s="753" t="s">
        <v>604</v>
      </c>
      <c r="D217" s="754">
        <f>'TC Master Planner'!$H$1+TIME(2,0,0)</f>
        <v>0.5833333333</v>
      </c>
      <c r="E217" s="638" t="s">
        <v>731</v>
      </c>
      <c r="F217" s="758"/>
      <c r="G217" s="755"/>
      <c r="H217" s="758"/>
      <c r="L217" s="743">
        <v>500.0</v>
      </c>
      <c r="Q217" s="746"/>
      <c r="V217" s="756"/>
      <c r="Z217" s="756"/>
      <c r="AD217" s="757"/>
      <c r="AJ217" s="638" t="s">
        <v>595</v>
      </c>
    </row>
    <row r="218">
      <c r="A218" s="745" t="s">
        <v>634</v>
      </c>
      <c r="B218" s="638" t="s">
        <v>595</v>
      </c>
      <c r="C218" s="753" t="s">
        <v>604</v>
      </c>
      <c r="D218" s="754">
        <f>'TC Master Planner'!$H$1+TIME(3,0,0)</f>
        <v>0.625</v>
      </c>
      <c r="E218" s="758" t="s">
        <v>814</v>
      </c>
      <c r="F218" s="758" t="s">
        <v>815</v>
      </c>
      <c r="G218" s="759">
        <v>0.3</v>
      </c>
      <c r="H218" s="758"/>
      <c r="L218" s="778">
        <v>975.0</v>
      </c>
      <c r="Q218" s="746"/>
      <c r="V218" s="756"/>
      <c r="Z218" s="756"/>
      <c r="AD218" s="757"/>
      <c r="AJ218" s="638" t="s">
        <v>595</v>
      </c>
    </row>
    <row r="219">
      <c r="A219" s="745" t="s">
        <v>634</v>
      </c>
      <c r="B219" s="638" t="s">
        <v>595</v>
      </c>
      <c r="C219" s="753" t="s">
        <v>604</v>
      </c>
      <c r="D219" s="754">
        <f>'TC Master Planner'!$H$1+TIME(3,0,0)</f>
        <v>0.625</v>
      </c>
      <c r="E219" s="638" t="s">
        <v>726</v>
      </c>
      <c r="F219" s="758"/>
      <c r="G219" s="755"/>
      <c r="H219" s="758"/>
      <c r="L219" s="743">
        <v>200.0</v>
      </c>
      <c r="Q219" s="746"/>
      <c r="V219" s="756"/>
      <c r="Z219" s="756"/>
      <c r="AD219" s="757"/>
      <c r="AJ219" s="638" t="s">
        <v>595</v>
      </c>
    </row>
    <row r="220">
      <c r="A220" s="745" t="s">
        <v>634</v>
      </c>
      <c r="B220" s="638" t="s">
        <v>595</v>
      </c>
      <c r="C220" s="753" t="s">
        <v>604</v>
      </c>
      <c r="D220" s="754">
        <f>'TC Master Planner'!$H$1+TIME(3,0,0)</f>
        <v>0.625</v>
      </c>
      <c r="E220" s="638" t="s">
        <v>727</v>
      </c>
      <c r="F220" s="758"/>
      <c r="G220" s="755"/>
      <c r="H220" s="758"/>
      <c r="L220" s="743">
        <v>200.0</v>
      </c>
      <c r="Q220" s="746"/>
      <c r="V220" s="756"/>
      <c r="Z220" s="756"/>
      <c r="AD220" s="757"/>
      <c r="AJ220" s="638" t="s">
        <v>595</v>
      </c>
    </row>
    <row r="221">
      <c r="A221" s="745" t="s">
        <v>634</v>
      </c>
      <c r="B221" s="638" t="s">
        <v>595</v>
      </c>
      <c r="C221" s="753" t="s">
        <v>604</v>
      </c>
      <c r="D221" s="754">
        <f>'TC Master Planner'!$H$1+TIME(3,0,0)</f>
        <v>0.625</v>
      </c>
      <c r="E221" s="638" t="s">
        <v>728</v>
      </c>
      <c r="G221" s="755"/>
      <c r="H221" s="638"/>
      <c r="L221" s="778">
        <v>100.0</v>
      </c>
      <c r="Q221" s="746"/>
      <c r="V221" s="756"/>
      <c r="Z221" s="756"/>
      <c r="AD221" s="757"/>
      <c r="AJ221" s="638" t="s">
        <v>595</v>
      </c>
    </row>
    <row r="222">
      <c r="A222" s="745" t="s">
        <v>634</v>
      </c>
      <c r="B222" s="638" t="s">
        <v>595</v>
      </c>
      <c r="C222" s="753" t="s">
        <v>604</v>
      </c>
      <c r="D222" s="754">
        <f>'TC Master Planner'!$H$1+TIME(3,0,0)</f>
        <v>0.625</v>
      </c>
      <c r="E222" s="638" t="s">
        <v>731</v>
      </c>
      <c r="F222" s="758"/>
      <c r="G222" s="755"/>
      <c r="H222" s="758"/>
      <c r="L222" s="743">
        <v>500.0</v>
      </c>
      <c r="Q222" s="746"/>
      <c r="V222" s="756"/>
      <c r="Z222" s="756"/>
      <c r="AD222" s="757"/>
      <c r="AJ222" s="638" t="s">
        <v>595</v>
      </c>
    </row>
    <row r="223">
      <c r="A223" s="745" t="s">
        <v>674</v>
      </c>
      <c r="B223" s="638" t="s">
        <v>595</v>
      </c>
      <c r="C223" s="753" t="s">
        <v>606</v>
      </c>
      <c r="D223" s="754">
        <f>'TC Master Planner'!$H$1+TIME(7,0,0)</f>
        <v>0.7916666667</v>
      </c>
      <c r="E223" s="758" t="s">
        <v>810</v>
      </c>
      <c r="F223" s="758" t="s">
        <v>811</v>
      </c>
      <c r="G223" s="759">
        <v>0.2</v>
      </c>
      <c r="H223" s="758"/>
      <c r="L223" s="778">
        <v>975.0</v>
      </c>
      <c r="Q223" s="746"/>
      <c r="V223" s="756"/>
      <c r="Z223" s="756"/>
      <c r="AD223" s="757"/>
      <c r="AJ223" s="638" t="s">
        <v>595</v>
      </c>
    </row>
    <row r="224">
      <c r="A224" s="745" t="s">
        <v>674</v>
      </c>
      <c r="B224" s="638" t="s">
        <v>595</v>
      </c>
      <c r="C224" s="753" t="s">
        <v>606</v>
      </c>
      <c r="D224" s="754">
        <f>'TC Master Planner'!$H$1+TIME(7,0,0)</f>
        <v>0.7916666667</v>
      </c>
      <c r="E224" s="638" t="s">
        <v>726</v>
      </c>
      <c r="F224" s="758"/>
      <c r="G224" s="755"/>
      <c r="H224" s="758"/>
      <c r="L224" s="743">
        <v>200.0</v>
      </c>
      <c r="Q224" s="746"/>
      <c r="V224" s="756"/>
      <c r="Z224" s="756"/>
      <c r="AD224" s="757"/>
      <c r="AJ224" s="638" t="s">
        <v>595</v>
      </c>
    </row>
    <row r="225">
      <c r="A225" s="745" t="s">
        <v>674</v>
      </c>
      <c r="B225" s="638" t="s">
        <v>595</v>
      </c>
      <c r="C225" s="753" t="s">
        <v>606</v>
      </c>
      <c r="D225" s="754">
        <f>'TC Master Planner'!$H$1+TIME(7,0,0)</f>
        <v>0.7916666667</v>
      </c>
      <c r="E225" s="638" t="s">
        <v>727</v>
      </c>
      <c r="F225" s="758"/>
      <c r="G225" s="755"/>
      <c r="H225" s="758"/>
      <c r="L225" s="743">
        <v>200.0</v>
      </c>
      <c r="Q225" s="746"/>
      <c r="V225" s="756"/>
      <c r="Z225" s="756"/>
      <c r="AD225" s="757"/>
      <c r="AJ225" s="638" t="s">
        <v>595</v>
      </c>
    </row>
    <row r="226">
      <c r="A226" s="745" t="s">
        <v>674</v>
      </c>
      <c r="B226" s="638" t="s">
        <v>595</v>
      </c>
      <c r="C226" s="753" t="s">
        <v>606</v>
      </c>
      <c r="D226" s="754">
        <f>'TC Master Planner'!$H$1+TIME(7,0,0)</f>
        <v>0.7916666667</v>
      </c>
      <c r="E226" s="638" t="s">
        <v>731</v>
      </c>
      <c r="F226" s="758"/>
      <c r="G226" s="755"/>
      <c r="H226" s="758"/>
      <c r="L226" s="743">
        <v>500.0</v>
      </c>
      <c r="Q226" s="746"/>
      <c r="V226" s="756"/>
      <c r="Z226" s="756"/>
      <c r="AD226" s="757"/>
      <c r="AJ226" s="638" t="s">
        <v>595</v>
      </c>
    </row>
    <row r="227">
      <c r="A227" s="745" t="s">
        <v>674</v>
      </c>
      <c r="B227" s="638" t="s">
        <v>595</v>
      </c>
      <c r="C227" s="753" t="s">
        <v>606</v>
      </c>
      <c r="D227" s="754">
        <f>'TC Master Planner'!$H$1+TIME(7,0,0)</f>
        <v>0.7916666667</v>
      </c>
      <c r="E227" s="638" t="s">
        <v>745</v>
      </c>
      <c r="G227" s="755"/>
      <c r="H227" s="638"/>
      <c r="L227" s="778">
        <v>100.0</v>
      </c>
      <c r="Q227" s="746"/>
      <c r="V227" s="756"/>
      <c r="Z227" s="756"/>
      <c r="AD227" s="757"/>
      <c r="AJ227" s="638" t="s">
        <v>595</v>
      </c>
    </row>
    <row r="228">
      <c r="A228" s="765" t="s">
        <v>677</v>
      </c>
      <c r="B228" s="765" t="s">
        <v>595</v>
      </c>
      <c r="C228" s="770" t="s">
        <v>604</v>
      </c>
      <c r="D228" s="771">
        <f>'TC Master Planner'!$H$1+TIME(8,0,0)</f>
        <v>0.8333333333</v>
      </c>
      <c r="E228" s="769" t="s">
        <v>816</v>
      </c>
      <c r="F228" s="769" t="s">
        <v>817</v>
      </c>
      <c r="G228" s="772">
        <v>0.15</v>
      </c>
      <c r="H228" s="773" t="s">
        <v>725</v>
      </c>
      <c r="I228" s="777">
        <v>0.9</v>
      </c>
      <c r="J228" s="777">
        <v>1.5</v>
      </c>
      <c r="K228" s="777"/>
      <c r="L228" s="774">
        <v>975.0</v>
      </c>
      <c r="M228" s="765"/>
      <c r="N228" s="765"/>
      <c r="O228" s="765"/>
      <c r="P228" s="765"/>
      <c r="Q228" s="775"/>
      <c r="R228" s="765"/>
      <c r="S228" s="765"/>
      <c r="T228" s="765"/>
      <c r="U228" s="765"/>
      <c r="V228" s="776">
        <v>0.3</v>
      </c>
      <c r="W228" s="777">
        <v>0.4</v>
      </c>
      <c r="X228" s="777">
        <v>0.9</v>
      </c>
      <c r="Y228" s="777">
        <v>1.5</v>
      </c>
      <c r="Z228" s="756"/>
      <c r="AD228" s="757"/>
      <c r="AJ228" s="765" t="s">
        <v>595</v>
      </c>
    </row>
    <row r="229">
      <c r="A229" s="745" t="s">
        <v>677</v>
      </c>
      <c r="B229" s="638" t="s">
        <v>595</v>
      </c>
      <c r="C229" s="753" t="s">
        <v>604</v>
      </c>
      <c r="D229" s="754">
        <f>'TC Master Planner'!$H$1+TIME(8,0,0)</f>
        <v>0.8333333333</v>
      </c>
      <c r="E229" s="758" t="s">
        <v>803</v>
      </c>
      <c r="F229" s="758" t="s">
        <v>804</v>
      </c>
      <c r="G229" s="759">
        <v>0.4</v>
      </c>
      <c r="H229" s="758"/>
      <c r="L229" s="778">
        <v>975.0</v>
      </c>
      <c r="Q229" s="746"/>
      <c r="V229" s="756"/>
      <c r="Z229" s="756"/>
      <c r="AD229" s="757"/>
      <c r="AJ229" s="638" t="s">
        <v>595</v>
      </c>
    </row>
    <row r="230">
      <c r="A230" s="745" t="s">
        <v>677</v>
      </c>
      <c r="B230" s="638" t="s">
        <v>595</v>
      </c>
      <c r="C230" s="753" t="s">
        <v>604</v>
      </c>
      <c r="D230" s="754">
        <f>'TC Master Planner'!$H$1+TIME(8,0,0)</f>
        <v>0.8333333333</v>
      </c>
      <c r="E230" s="638" t="s">
        <v>726</v>
      </c>
      <c r="F230" s="758"/>
      <c r="G230" s="755"/>
      <c r="H230" s="758"/>
      <c r="L230" s="743">
        <v>200.0</v>
      </c>
      <c r="Q230" s="746"/>
      <c r="V230" s="756"/>
      <c r="Z230" s="756"/>
      <c r="AD230" s="757"/>
      <c r="AJ230" s="638" t="s">
        <v>595</v>
      </c>
    </row>
    <row r="231">
      <c r="A231" s="745" t="s">
        <v>677</v>
      </c>
      <c r="B231" s="638" t="s">
        <v>595</v>
      </c>
      <c r="C231" s="753" t="s">
        <v>604</v>
      </c>
      <c r="D231" s="754">
        <f>'TC Master Planner'!$H$1+TIME(8,0,0)</f>
        <v>0.8333333333</v>
      </c>
      <c r="E231" s="638" t="s">
        <v>727</v>
      </c>
      <c r="F231" s="758"/>
      <c r="G231" s="755"/>
      <c r="H231" s="758"/>
      <c r="L231" s="743">
        <v>200.0</v>
      </c>
      <c r="Q231" s="746"/>
      <c r="V231" s="756"/>
      <c r="Z231" s="756"/>
      <c r="AD231" s="757"/>
      <c r="AJ231" s="638" t="s">
        <v>595</v>
      </c>
    </row>
    <row r="232">
      <c r="A232" s="745" t="s">
        <v>677</v>
      </c>
      <c r="B232" s="638" t="s">
        <v>595</v>
      </c>
      <c r="C232" s="753" t="s">
        <v>604</v>
      </c>
      <c r="D232" s="754">
        <f>'TC Master Planner'!$H$1+TIME(8,0,0)</f>
        <v>0.8333333333</v>
      </c>
      <c r="E232" s="638" t="s">
        <v>728</v>
      </c>
      <c r="G232" s="755"/>
      <c r="H232" s="638"/>
      <c r="L232" s="778">
        <v>100.0</v>
      </c>
      <c r="Q232" s="746"/>
      <c r="V232" s="756"/>
      <c r="Z232" s="756"/>
      <c r="AD232" s="757"/>
      <c r="AJ232" s="638" t="s">
        <v>595</v>
      </c>
    </row>
    <row r="233">
      <c r="A233" s="745" t="s">
        <v>677</v>
      </c>
      <c r="B233" s="638" t="s">
        <v>595</v>
      </c>
      <c r="C233" s="753" t="s">
        <v>604</v>
      </c>
      <c r="D233" s="754">
        <f>'TC Master Planner'!$H$1+TIME(8,0,0)</f>
        <v>0.8333333333</v>
      </c>
      <c r="E233" s="638" t="s">
        <v>731</v>
      </c>
      <c r="F233" s="758"/>
      <c r="G233" s="755"/>
      <c r="H233" s="758"/>
      <c r="L233" s="743">
        <v>500.0</v>
      </c>
      <c r="Q233" s="746"/>
      <c r="V233" s="756"/>
      <c r="Z233" s="756"/>
      <c r="AD233" s="757"/>
      <c r="AJ233" s="638" t="s">
        <v>595</v>
      </c>
    </row>
    <row r="234">
      <c r="A234" s="745" t="s">
        <v>658</v>
      </c>
      <c r="B234" s="638" t="s">
        <v>595</v>
      </c>
      <c r="C234" s="753" t="s">
        <v>602</v>
      </c>
      <c r="D234" s="754">
        <f>'TC Master Planner'!$H$1+TIME(5,0,0)</f>
        <v>0.7083333333</v>
      </c>
      <c r="E234" s="758" t="s">
        <v>779</v>
      </c>
      <c r="F234" s="758" t="s">
        <v>780</v>
      </c>
      <c r="G234" s="759">
        <v>0.4</v>
      </c>
      <c r="H234" s="758"/>
      <c r="L234" s="778">
        <v>975.0</v>
      </c>
      <c r="Q234" s="746"/>
      <c r="V234" s="756"/>
      <c r="Z234" s="756"/>
      <c r="AD234" s="757"/>
      <c r="AJ234" s="638" t="s">
        <v>595</v>
      </c>
    </row>
    <row r="235">
      <c r="A235" s="765" t="s">
        <v>658</v>
      </c>
      <c r="B235" s="765" t="s">
        <v>595</v>
      </c>
      <c r="C235" s="770" t="s">
        <v>602</v>
      </c>
      <c r="D235" s="771">
        <f>'TC Master Planner'!$H$1+TIME(5,0,0)</f>
        <v>0.7083333333</v>
      </c>
      <c r="E235" s="769" t="s">
        <v>723</v>
      </c>
      <c r="F235" s="769" t="s">
        <v>724</v>
      </c>
      <c r="G235" s="772">
        <v>0.15</v>
      </c>
      <c r="H235" s="773" t="s">
        <v>725</v>
      </c>
      <c r="I235" s="765"/>
      <c r="J235" s="765"/>
      <c r="K235" s="765"/>
      <c r="L235" s="774">
        <v>975.0</v>
      </c>
      <c r="M235" s="765"/>
      <c r="N235" s="765"/>
      <c r="O235" s="765"/>
      <c r="P235" s="765"/>
      <c r="Q235" s="775"/>
      <c r="R235" s="765"/>
      <c r="S235" s="765"/>
      <c r="T235" s="765"/>
      <c r="U235" s="765"/>
      <c r="V235" s="776">
        <v>0.3</v>
      </c>
      <c r="W235" s="777">
        <v>0.4</v>
      </c>
      <c r="X235" s="777">
        <v>0.9</v>
      </c>
      <c r="Y235" s="777">
        <v>1.5</v>
      </c>
      <c r="Z235" s="756"/>
      <c r="AD235" s="757"/>
      <c r="AJ235" s="765" t="s">
        <v>595</v>
      </c>
    </row>
    <row r="236">
      <c r="A236" s="745" t="s">
        <v>658</v>
      </c>
      <c r="B236" s="638" t="s">
        <v>595</v>
      </c>
      <c r="C236" s="753" t="s">
        <v>602</v>
      </c>
      <c r="D236" s="754">
        <f>'TC Master Planner'!$H$1+TIME(5,0,0)</f>
        <v>0.7083333333</v>
      </c>
      <c r="E236" s="638" t="s">
        <v>726</v>
      </c>
      <c r="F236" s="758"/>
      <c r="G236" s="755"/>
      <c r="H236" s="758"/>
      <c r="L236" s="743">
        <v>200.0</v>
      </c>
      <c r="Q236" s="746"/>
      <c r="V236" s="756"/>
      <c r="Z236" s="756"/>
      <c r="AD236" s="757"/>
      <c r="AJ236" s="638" t="s">
        <v>595</v>
      </c>
    </row>
    <row r="237">
      <c r="A237" s="745" t="s">
        <v>658</v>
      </c>
      <c r="B237" s="638" t="s">
        <v>595</v>
      </c>
      <c r="C237" s="753" t="s">
        <v>602</v>
      </c>
      <c r="D237" s="754">
        <f>'TC Master Planner'!$H$1+TIME(5,0,0)</f>
        <v>0.7083333333</v>
      </c>
      <c r="E237" s="638" t="s">
        <v>727</v>
      </c>
      <c r="F237" s="758"/>
      <c r="G237" s="755"/>
      <c r="H237" s="758"/>
      <c r="L237" s="743">
        <v>200.0</v>
      </c>
      <c r="Q237" s="746"/>
      <c r="V237" s="756"/>
      <c r="Z237" s="756"/>
      <c r="AD237" s="757"/>
      <c r="AJ237" s="638" t="s">
        <v>595</v>
      </c>
    </row>
    <row r="238">
      <c r="A238" s="745" t="s">
        <v>658</v>
      </c>
      <c r="B238" s="638" t="s">
        <v>595</v>
      </c>
      <c r="C238" s="753" t="s">
        <v>602</v>
      </c>
      <c r="D238" s="754">
        <f>'TC Master Planner'!$H$1+TIME(5,0,0)</f>
        <v>0.7083333333</v>
      </c>
      <c r="E238" s="638" t="s">
        <v>738</v>
      </c>
      <c r="G238" s="755"/>
      <c r="H238" s="638"/>
      <c r="L238" s="778">
        <v>100.0</v>
      </c>
      <c r="Q238" s="746"/>
      <c r="V238" s="756"/>
      <c r="Z238" s="756"/>
      <c r="AD238" s="757"/>
      <c r="AJ238" s="638" t="s">
        <v>595</v>
      </c>
    </row>
    <row r="239">
      <c r="A239" s="745" t="s">
        <v>658</v>
      </c>
      <c r="B239" s="638" t="s">
        <v>595</v>
      </c>
      <c r="C239" s="753" t="s">
        <v>602</v>
      </c>
      <c r="D239" s="754">
        <f>'TC Master Planner'!$H$1+TIME(5,0,0)</f>
        <v>0.7083333333</v>
      </c>
      <c r="E239" s="638" t="s">
        <v>731</v>
      </c>
      <c r="F239" s="758"/>
      <c r="G239" s="755"/>
      <c r="H239" s="758"/>
      <c r="L239" s="743">
        <v>500.0</v>
      </c>
      <c r="Q239" s="746"/>
      <c r="V239" s="756"/>
      <c r="Z239" s="756"/>
      <c r="AD239" s="757"/>
      <c r="AJ239" s="638" t="s">
        <v>595</v>
      </c>
    </row>
    <row r="240">
      <c r="A240" s="745" t="s">
        <v>668</v>
      </c>
      <c r="B240" s="638" t="s">
        <v>595</v>
      </c>
      <c r="C240" s="753" t="s">
        <v>606</v>
      </c>
      <c r="D240" s="754">
        <f>'TC Master Planner'!$H$1+TIME(6,0,0)</f>
        <v>0.75</v>
      </c>
      <c r="E240" s="758" t="s">
        <v>818</v>
      </c>
      <c r="F240" s="758" t="s">
        <v>819</v>
      </c>
      <c r="G240" s="759">
        <v>0.4</v>
      </c>
      <c r="H240" s="758"/>
      <c r="L240" s="778">
        <v>975.0</v>
      </c>
      <c r="Q240" s="746"/>
      <c r="V240" s="756"/>
      <c r="Z240" s="756"/>
      <c r="AD240" s="757"/>
      <c r="AJ240" s="638" t="s">
        <v>595</v>
      </c>
    </row>
    <row r="241">
      <c r="A241" s="745" t="s">
        <v>668</v>
      </c>
      <c r="B241" s="638" t="s">
        <v>595</v>
      </c>
      <c r="C241" s="753" t="s">
        <v>606</v>
      </c>
      <c r="D241" s="754">
        <f>'TC Master Planner'!$H$1+TIME(6,0,0)</f>
        <v>0.75</v>
      </c>
      <c r="E241" s="638" t="s">
        <v>726</v>
      </c>
      <c r="F241" s="779"/>
      <c r="H241" s="758"/>
      <c r="J241" s="746"/>
      <c r="L241" s="638">
        <v>200.0</v>
      </c>
      <c r="Q241" s="746"/>
      <c r="V241" s="756"/>
      <c r="Z241" s="756"/>
      <c r="AD241" s="757"/>
      <c r="AJ241" s="638" t="s">
        <v>595</v>
      </c>
    </row>
    <row r="242">
      <c r="A242" s="745" t="s">
        <v>668</v>
      </c>
      <c r="B242" s="638" t="s">
        <v>595</v>
      </c>
      <c r="C242" s="753" t="s">
        <v>606</v>
      </c>
      <c r="D242" s="754">
        <f>'TC Master Planner'!$H$1+TIME(6,0,0)</f>
        <v>0.75</v>
      </c>
      <c r="E242" s="638" t="s">
        <v>727</v>
      </c>
      <c r="F242" s="758"/>
      <c r="G242" s="755"/>
      <c r="H242" s="758"/>
      <c r="L242" s="743">
        <v>200.0</v>
      </c>
      <c r="Q242" s="746"/>
      <c r="V242" s="756"/>
      <c r="Z242" s="756"/>
      <c r="AD242" s="757"/>
      <c r="AJ242" s="638" t="s">
        <v>595</v>
      </c>
    </row>
    <row r="243">
      <c r="A243" s="745" t="s">
        <v>668</v>
      </c>
      <c r="B243" s="638" t="s">
        <v>595</v>
      </c>
      <c r="C243" s="753" t="s">
        <v>606</v>
      </c>
      <c r="D243" s="754">
        <f>'TC Master Planner'!$H$1+TIME(6,0,0)</f>
        <v>0.75</v>
      </c>
      <c r="E243" s="638" t="s">
        <v>728</v>
      </c>
      <c r="G243" s="755"/>
      <c r="H243" s="638"/>
      <c r="L243" s="778">
        <v>100.0</v>
      </c>
      <c r="Q243" s="746"/>
      <c r="V243" s="756"/>
      <c r="Z243" s="756"/>
      <c r="AD243" s="757"/>
      <c r="AJ243" s="638" t="s">
        <v>595</v>
      </c>
    </row>
    <row r="244">
      <c r="A244" s="745" t="s">
        <v>668</v>
      </c>
      <c r="B244" s="638" t="s">
        <v>595</v>
      </c>
      <c r="C244" s="753" t="s">
        <v>606</v>
      </c>
      <c r="D244" s="754">
        <f>'TC Master Planner'!$H$1+TIME(6,0,0)</f>
        <v>0.75</v>
      </c>
      <c r="E244" s="638" t="s">
        <v>731</v>
      </c>
      <c r="F244" s="758"/>
      <c r="G244" s="755"/>
      <c r="H244" s="758"/>
      <c r="L244" s="743">
        <v>500.0</v>
      </c>
      <c r="Q244" s="746"/>
      <c r="V244" s="756"/>
      <c r="Z244" s="756"/>
      <c r="AD244" s="757"/>
      <c r="AJ244" s="638" t="s">
        <v>595</v>
      </c>
    </row>
    <row r="245">
      <c r="A245" s="745" t="s">
        <v>671</v>
      </c>
      <c r="B245" s="638" t="s">
        <v>712</v>
      </c>
      <c r="C245" s="753" t="s">
        <v>603</v>
      </c>
      <c r="D245" s="754">
        <f>'TC Master Planner'!$H$1+TIME(7,0,0)</f>
        <v>0.7916666667</v>
      </c>
      <c r="E245" s="638" t="s">
        <v>713</v>
      </c>
      <c r="G245" s="755"/>
      <c r="H245" s="638"/>
      <c r="L245" s="755"/>
      <c r="M245" s="638">
        <v>200.0</v>
      </c>
      <c r="P245" s="638">
        <v>10.0</v>
      </c>
      <c r="Q245" s="746"/>
      <c r="V245" s="756"/>
      <c r="Z245" s="756"/>
      <c r="AD245" s="757"/>
      <c r="AJ245" s="638" t="s">
        <v>712</v>
      </c>
    </row>
    <row r="246">
      <c r="A246" s="745" t="s">
        <v>671</v>
      </c>
      <c r="B246" s="638" t="s">
        <v>712</v>
      </c>
      <c r="C246" s="753" t="s">
        <v>603</v>
      </c>
      <c r="D246" s="754">
        <f>'TC Master Planner'!$H$1+TIME(7,0,0)</f>
        <v>0.7916666667</v>
      </c>
      <c r="E246" s="758" t="s">
        <v>765</v>
      </c>
      <c r="F246" s="758" t="s">
        <v>766</v>
      </c>
      <c r="G246" s="759">
        <v>0.7</v>
      </c>
      <c r="H246" s="758"/>
      <c r="L246" s="744"/>
      <c r="M246" s="760">
        <v>780.0</v>
      </c>
      <c r="O246" s="638">
        <v>20.0</v>
      </c>
      <c r="P246" s="638">
        <v>20.0</v>
      </c>
      <c r="Q246" s="746"/>
      <c r="V246" s="756"/>
      <c r="Z246" s="756"/>
      <c r="AD246" s="757"/>
      <c r="AJ246" s="638" t="s">
        <v>712</v>
      </c>
    </row>
    <row r="247">
      <c r="A247" s="745" t="s">
        <v>671</v>
      </c>
      <c r="B247" s="638" t="s">
        <v>712</v>
      </c>
      <c r="C247" s="753" t="s">
        <v>603</v>
      </c>
      <c r="D247" s="754">
        <f>'TC Master Planner'!$H$1+TIME(7,0,0)</f>
        <v>0.7916666667</v>
      </c>
      <c r="E247" s="638" t="s">
        <v>718</v>
      </c>
      <c r="F247" s="758"/>
      <c r="G247" s="755"/>
      <c r="H247" s="758"/>
      <c r="L247" s="755"/>
      <c r="M247" s="638">
        <v>200.0</v>
      </c>
      <c r="O247" s="638">
        <v>5.0</v>
      </c>
      <c r="P247" s="638">
        <v>5.0</v>
      </c>
      <c r="Q247" s="746"/>
      <c r="V247" s="756"/>
      <c r="Z247" s="756"/>
      <c r="AD247" s="757"/>
      <c r="AJ247" s="638" t="s">
        <v>712</v>
      </c>
    </row>
    <row r="248">
      <c r="A248" s="765" t="s">
        <v>671</v>
      </c>
      <c r="B248" s="765" t="s">
        <v>712</v>
      </c>
      <c r="C248" s="770" t="s">
        <v>603</v>
      </c>
      <c r="D248" s="771">
        <f>'TC Master Planner'!$H$1+TIME(7,0,0)</f>
        <v>0.7916666667</v>
      </c>
      <c r="E248" s="769" t="s">
        <v>770</v>
      </c>
      <c r="F248" s="769" t="s">
        <v>771</v>
      </c>
      <c r="G248" s="772">
        <v>0.2</v>
      </c>
      <c r="H248" s="765"/>
      <c r="I248" s="765"/>
      <c r="J248" s="765"/>
      <c r="K248" s="765"/>
      <c r="L248" s="766"/>
      <c r="M248" s="767">
        <v>780.0</v>
      </c>
      <c r="N248" s="765"/>
      <c r="O248" s="782">
        <v>20.0</v>
      </c>
      <c r="P248" s="782">
        <v>20.0</v>
      </c>
      <c r="Q248" s="775"/>
      <c r="R248" s="765"/>
      <c r="S248" s="765"/>
      <c r="T248" s="765"/>
      <c r="U248" s="765"/>
      <c r="V248" s="785"/>
      <c r="W248" s="765"/>
      <c r="X248" s="765"/>
      <c r="Y248" s="765"/>
      <c r="Z248" s="756"/>
      <c r="AD248" s="757"/>
      <c r="AJ248" s="765" t="s">
        <v>712</v>
      </c>
    </row>
    <row r="249">
      <c r="A249" s="765" t="s">
        <v>671</v>
      </c>
      <c r="B249" s="765" t="s">
        <v>712</v>
      </c>
      <c r="C249" s="770" t="s">
        <v>603</v>
      </c>
      <c r="D249" s="771">
        <f>'TC Master Planner'!$H$1+TIME(7,0,0)</f>
        <v>0.7916666667</v>
      </c>
      <c r="E249" s="764" t="s">
        <v>719</v>
      </c>
      <c r="F249" s="764" t="s">
        <v>720</v>
      </c>
      <c r="G249" s="766"/>
      <c r="H249" s="764"/>
      <c r="I249" s="765"/>
      <c r="J249" s="765"/>
      <c r="K249" s="765"/>
      <c r="L249" s="766"/>
      <c r="M249" s="764"/>
      <c r="N249" s="767">
        <v>200.0</v>
      </c>
      <c r="O249" s="767">
        <v>7.0</v>
      </c>
      <c r="P249" s="767">
        <v>7.0</v>
      </c>
      <c r="Q249" s="768">
        <v>21.0</v>
      </c>
      <c r="V249" s="756"/>
      <c r="Z249" s="756"/>
      <c r="AD249" s="757"/>
      <c r="AJ249" s="765" t="s">
        <v>712</v>
      </c>
    </row>
    <row r="250">
      <c r="A250" s="765" t="s">
        <v>632</v>
      </c>
      <c r="B250" s="765" t="s">
        <v>595</v>
      </c>
      <c r="C250" s="770" t="s">
        <v>602</v>
      </c>
      <c r="D250" s="771">
        <f>'TC Master Planner'!$H$1+TIME(3,0,0)</f>
        <v>0.625</v>
      </c>
      <c r="E250" s="769" t="s">
        <v>816</v>
      </c>
      <c r="F250" s="769" t="s">
        <v>817</v>
      </c>
      <c r="G250" s="772">
        <v>0.15</v>
      </c>
      <c r="H250" s="773" t="s">
        <v>725</v>
      </c>
      <c r="I250" s="777">
        <v>0.9</v>
      </c>
      <c r="J250" s="777">
        <v>1.5</v>
      </c>
      <c r="K250" s="777"/>
      <c r="L250" s="774">
        <v>975.0</v>
      </c>
      <c r="M250" s="765"/>
      <c r="N250" s="765"/>
      <c r="O250" s="765"/>
      <c r="P250" s="765"/>
      <c r="Q250" s="775"/>
      <c r="R250" s="765"/>
      <c r="S250" s="765"/>
      <c r="T250" s="765"/>
      <c r="U250" s="765"/>
      <c r="V250" s="776">
        <v>0.3</v>
      </c>
      <c r="W250" s="777">
        <v>0.4</v>
      </c>
      <c r="X250" s="777">
        <v>0.9</v>
      </c>
      <c r="Y250" s="777">
        <v>1.5</v>
      </c>
      <c r="Z250" s="756"/>
      <c r="AD250" s="757"/>
      <c r="AJ250" s="765" t="s">
        <v>595</v>
      </c>
    </row>
    <row r="251">
      <c r="A251" s="745" t="s">
        <v>632</v>
      </c>
      <c r="B251" s="638" t="s">
        <v>595</v>
      </c>
      <c r="C251" s="753" t="s">
        <v>602</v>
      </c>
      <c r="D251" s="754">
        <f>'TC Master Planner'!$H$1+TIME(3,0,0)</f>
        <v>0.625</v>
      </c>
      <c r="E251" s="758" t="s">
        <v>794</v>
      </c>
      <c r="F251" s="758" t="s">
        <v>795</v>
      </c>
      <c r="G251" s="759">
        <v>0.25</v>
      </c>
      <c r="H251" s="758"/>
      <c r="L251" s="778">
        <v>975.0</v>
      </c>
      <c r="Q251" s="746"/>
      <c r="V251" s="756"/>
      <c r="Z251" s="756"/>
      <c r="AD251" s="757"/>
      <c r="AJ251" s="638" t="s">
        <v>595</v>
      </c>
    </row>
    <row r="252">
      <c r="A252" s="745" t="s">
        <v>632</v>
      </c>
      <c r="B252" s="638" t="s">
        <v>595</v>
      </c>
      <c r="C252" s="753" t="s">
        <v>602</v>
      </c>
      <c r="D252" s="754">
        <f>'TC Master Planner'!$H$1+TIME(3,0,0)</f>
        <v>0.625</v>
      </c>
      <c r="E252" s="638" t="s">
        <v>726</v>
      </c>
      <c r="F252" s="758"/>
      <c r="G252" s="755"/>
      <c r="H252" s="758"/>
      <c r="L252" s="743">
        <v>200.0</v>
      </c>
      <c r="Q252" s="746"/>
      <c r="V252" s="756"/>
      <c r="Z252" s="756"/>
      <c r="AD252" s="757"/>
      <c r="AJ252" s="638" t="s">
        <v>595</v>
      </c>
    </row>
    <row r="253">
      <c r="A253" s="745" t="s">
        <v>632</v>
      </c>
      <c r="B253" s="638" t="s">
        <v>595</v>
      </c>
      <c r="C253" s="753" t="s">
        <v>602</v>
      </c>
      <c r="D253" s="754">
        <f>'TC Master Planner'!$H$1+TIME(3,0,0)</f>
        <v>0.625</v>
      </c>
      <c r="E253" s="638" t="s">
        <v>727</v>
      </c>
      <c r="F253" s="758"/>
      <c r="G253" s="755"/>
      <c r="H253" s="758"/>
      <c r="L253" s="743">
        <v>200.0</v>
      </c>
      <c r="Q253" s="746"/>
      <c r="V253" s="756"/>
      <c r="Z253" s="756"/>
      <c r="AD253" s="757"/>
      <c r="AJ253" s="638" t="s">
        <v>595</v>
      </c>
    </row>
    <row r="254">
      <c r="A254" s="745" t="s">
        <v>632</v>
      </c>
      <c r="B254" s="638" t="s">
        <v>595</v>
      </c>
      <c r="C254" s="753" t="s">
        <v>602</v>
      </c>
      <c r="D254" s="754">
        <f>'TC Master Planner'!$H$1+TIME(3,0,0)</f>
        <v>0.625</v>
      </c>
      <c r="E254" s="638" t="s">
        <v>738</v>
      </c>
      <c r="G254" s="755"/>
      <c r="H254" s="638"/>
      <c r="L254" s="778">
        <v>100.0</v>
      </c>
      <c r="Q254" s="746"/>
      <c r="V254" s="756"/>
      <c r="Z254" s="756"/>
      <c r="AD254" s="757"/>
      <c r="AJ254" s="638" t="s">
        <v>595</v>
      </c>
    </row>
    <row r="255">
      <c r="A255" s="745" t="s">
        <v>632</v>
      </c>
      <c r="B255" s="638" t="s">
        <v>595</v>
      </c>
      <c r="C255" s="753" t="s">
        <v>602</v>
      </c>
      <c r="D255" s="754">
        <f>'TC Master Planner'!$H$1+TIME(3,0,0)</f>
        <v>0.625</v>
      </c>
      <c r="E255" s="638" t="s">
        <v>731</v>
      </c>
      <c r="F255" s="758"/>
      <c r="G255" s="755"/>
      <c r="H255" s="758"/>
      <c r="L255" s="743">
        <v>500.0</v>
      </c>
      <c r="Q255" s="746"/>
      <c r="V255" s="756"/>
      <c r="Z255" s="756"/>
      <c r="AD255" s="757"/>
      <c r="AJ255" s="638" t="s">
        <v>595</v>
      </c>
    </row>
    <row r="256">
      <c r="A256" s="745" t="s">
        <v>678</v>
      </c>
      <c r="B256" s="638" t="s">
        <v>753</v>
      </c>
      <c r="C256" s="753" t="s">
        <v>605</v>
      </c>
      <c r="D256" s="754">
        <f>'TC Master Planner'!$H$1+TIME(8,0,0)</f>
        <v>0.8333333333</v>
      </c>
      <c r="E256" s="758" t="s">
        <v>820</v>
      </c>
      <c r="F256" s="758" t="s">
        <v>821</v>
      </c>
      <c r="G256" s="759">
        <v>0.35</v>
      </c>
      <c r="H256" s="762">
        <v>0.75</v>
      </c>
      <c r="I256" s="762">
        <v>1.25</v>
      </c>
      <c r="J256" s="762">
        <v>2.0</v>
      </c>
      <c r="K256" s="762">
        <v>2.5</v>
      </c>
      <c r="L256" s="744"/>
      <c r="N256" s="760">
        <v>1750.0</v>
      </c>
      <c r="O256" s="760">
        <v>140.0</v>
      </c>
      <c r="P256" s="760">
        <v>140.0</v>
      </c>
      <c r="Q256" s="790">
        <v>150.0</v>
      </c>
      <c r="V256" s="756"/>
      <c r="Z256" s="756"/>
      <c r="AD256" s="757"/>
      <c r="AJ256" s="638" t="s">
        <v>753</v>
      </c>
    </row>
    <row r="257">
      <c r="A257" s="745" t="s">
        <v>678</v>
      </c>
      <c r="B257" s="638" t="s">
        <v>753</v>
      </c>
      <c r="C257" s="753" t="s">
        <v>605</v>
      </c>
      <c r="D257" s="754">
        <f>'TC Master Planner'!$H$1+TIME(8,0,0)</f>
        <v>0.8333333333</v>
      </c>
      <c r="E257" s="638" t="s">
        <v>719</v>
      </c>
      <c r="F257" s="638" t="s">
        <v>720</v>
      </c>
      <c r="G257" s="755"/>
      <c r="I257" s="753"/>
      <c r="J257" s="754"/>
      <c r="K257" s="754"/>
      <c r="L257" s="755"/>
      <c r="N257" s="763">
        <v>200.0</v>
      </c>
      <c r="O257" s="760">
        <v>7.0</v>
      </c>
      <c r="P257" s="760">
        <v>7.0</v>
      </c>
      <c r="Q257" s="790">
        <v>21.0</v>
      </c>
      <c r="V257" s="756"/>
      <c r="Z257" s="785"/>
      <c r="AA257" s="765"/>
      <c r="AB257" s="765"/>
      <c r="AC257" s="765"/>
      <c r="AD257" s="791"/>
      <c r="AE257" s="765"/>
      <c r="AF257" s="765"/>
      <c r="AG257" s="765"/>
      <c r="AH257" s="765"/>
      <c r="AI257" s="765"/>
      <c r="AJ257" s="638" t="s">
        <v>753</v>
      </c>
      <c r="AK257" s="765"/>
      <c r="AL257" s="765"/>
      <c r="AM257" s="765"/>
      <c r="AN257" s="765"/>
      <c r="AO257" s="765"/>
    </row>
    <row r="258">
      <c r="A258" s="745" t="s">
        <v>678</v>
      </c>
      <c r="B258" s="638" t="s">
        <v>753</v>
      </c>
      <c r="C258" s="753" t="s">
        <v>605</v>
      </c>
      <c r="D258" s="754">
        <f>'TC Master Planner'!$H$1+TIME(8,0,0)</f>
        <v>0.8333333333</v>
      </c>
      <c r="E258" s="638" t="s">
        <v>763</v>
      </c>
      <c r="F258" s="638" t="s">
        <v>764</v>
      </c>
      <c r="G258" s="755"/>
      <c r="I258" s="753"/>
      <c r="J258" s="754"/>
      <c r="K258" s="754"/>
      <c r="L258" s="755"/>
      <c r="N258" s="763">
        <v>300.0</v>
      </c>
      <c r="O258" s="763">
        <v>15.0</v>
      </c>
      <c r="P258" s="763">
        <v>15.0</v>
      </c>
      <c r="Q258" s="792">
        <v>20.0</v>
      </c>
      <c r="V258" s="756"/>
      <c r="Z258" s="785"/>
      <c r="AA258" s="765"/>
      <c r="AB258" s="765"/>
      <c r="AC258" s="765"/>
      <c r="AD258" s="791"/>
      <c r="AE258" s="765"/>
      <c r="AF258" s="765"/>
      <c r="AG258" s="765"/>
      <c r="AH258" s="765"/>
      <c r="AI258" s="765"/>
      <c r="AJ258" s="638" t="s">
        <v>753</v>
      </c>
      <c r="AK258" s="765"/>
      <c r="AL258" s="765"/>
      <c r="AM258" s="765"/>
      <c r="AN258" s="765"/>
      <c r="AO258" s="765"/>
    </row>
    <row r="259">
      <c r="A259" s="745" t="s">
        <v>678</v>
      </c>
      <c r="B259" s="638" t="s">
        <v>753</v>
      </c>
      <c r="C259" s="753" t="s">
        <v>605</v>
      </c>
      <c r="D259" s="754">
        <f>'TC Master Planner'!$H$1+TIME(8,0,0)</f>
        <v>0.8333333333</v>
      </c>
      <c r="E259" s="758" t="s">
        <v>822</v>
      </c>
      <c r="F259" s="758" t="s">
        <v>821</v>
      </c>
      <c r="G259" s="759">
        <v>0.35</v>
      </c>
      <c r="H259" s="758"/>
      <c r="L259" s="744"/>
      <c r="N259" s="760">
        <v>850.0</v>
      </c>
      <c r="O259" s="760">
        <v>45.0</v>
      </c>
      <c r="P259" s="760">
        <v>45.0</v>
      </c>
      <c r="Q259" s="790">
        <v>55.0</v>
      </c>
      <c r="V259" s="756"/>
      <c r="Z259" s="785"/>
      <c r="AA259" s="765"/>
      <c r="AB259" s="765"/>
      <c r="AC259" s="765"/>
      <c r="AD259" s="791"/>
      <c r="AE259" s="765"/>
      <c r="AF259" s="765"/>
      <c r="AG259" s="765"/>
      <c r="AH259" s="765"/>
      <c r="AI259" s="765"/>
      <c r="AJ259" s="638" t="s">
        <v>753</v>
      </c>
      <c r="AK259" s="765"/>
      <c r="AL259" s="765"/>
      <c r="AM259" s="765"/>
      <c r="AN259" s="765"/>
      <c r="AO259" s="765"/>
    </row>
    <row r="260">
      <c r="A260" s="745" t="s">
        <v>678</v>
      </c>
      <c r="B260" s="638" t="s">
        <v>753</v>
      </c>
      <c r="C260" s="753" t="s">
        <v>605</v>
      </c>
      <c r="D260" s="754">
        <f>'TC Master Planner'!$H$1+TIME(8,0,0)</f>
        <v>0.8333333333</v>
      </c>
      <c r="E260" s="638" t="s">
        <v>756</v>
      </c>
      <c r="F260" s="638" t="s">
        <v>757</v>
      </c>
      <c r="G260" s="755"/>
      <c r="H260" s="638"/>
      <c r="L260" s="755"/>
      <c r="N260" s="760">
        <v>200.0</v>
      </c>
      <c r="O260" s="760">
        <v>7.0</v>
      </c>
      <c r="P260" s="760">
        <v>7.0</v>
      </c>
      <c r="Q260" s="790">
        <v>21.0</v>
      </c>
      <c r="V260" s="756"/>
      <c r="Z260" s="756"/>
      <c r="AD260" s="757"/>
      <c r="AJ260" s="638" t="s">
        <v>753</v>
      </c>
    </row>
    <row r="261">
      <c r="A261" s="745" t="s">
        <v>678</v>
      </c>
      <c r="B261" s="638" t="s">
        <v>753</v>
      </c>
      <c r="C261" s="753" t="s">
        <v>605</v>
      </c>
      <c r="D261" s="754">
        <f>'TC Master Planner'!$H$1+TIME(8,0,0)</f>
        <v>0.8333333333</v>
      </c>
      <c r="E261" s="638" t="s">
        <v>758</v>
      </c>
      <c r="G261" s="755"/>
      <c r="H261" s="638"/>
      <c r="L261" s="755"/>
      <c r="N261" s="760">
        <v>300.0</v>
      </c>
      <c r="O261" s="760">
        <v>15.0</v>
      </c>
      <c r="P261" s="760">
        <v>15.0</v>
      </c>
      <c r="Q261" s="790">
        <v>20.0</v>
      </c>
      <c r="V261" s="756"/>
      <c r="Z261" s="756"/>
      <c r="AD261" s="757"/>
      <c r="AJ261" s="638" t="s">
        <v>753</v>
      </c>
    </row>
    <row r="262">
      <c r="A262" s="745" t="s">
        <v>675</v>
      </c>
      <c r="B262" s="638" t="s">
        <v>595</v>
      </c>
      <c r="C262" s="753" t="s">
        <v>602</v>
      </c>
      <c r="D262" s="754">
        <f>'TC Master Planner'!$H$1+TIME(8,0,0)</f>
        <v>0.8333333333</v>
      </c>
      <c r="E262" s="758" t="s">
        <v>814</v>
      </c>
      <c r="F262" s="758" t="s">
        <v>815</v>
      </c>
      <c r="G262" s="759">
        <v>0.3</v>
      </c>
      <c r="H262" s="758"/>
      <c r="L262" s="778">
        <v>975.0</v>
      </c>
      <c r="Q262" s="746"/>
      <c r="V262" s="756"/>
      <c r="Z262" s="756"/>
      <c r="AD262" s="757"/>
      <c r="AJ262" s="638" t="s">
        <v>595</v>
      </c>
    </row>
    <row r="263">
      <c r="A263" s="765" t="s">
        <v>675</v>
      </c>
      <c r="B263" s="765" t="s">
        <v>595</v>
      </c>
      <c r="C263" s="770" t="s">
        <v>602</v>
      </c>
      <c r="D263" s="771">
        <f>'TC Master Planner'!$H$1+TIME(8,0,0)</f>
        <v>0.8333333333</v>
      </c>
      <c r="E263" s="769" t="s">
        <v>808</v>
      </c>
      <c r="F263" s="769" t="s">
        <v>809</v>
      </c>
      <c r="G263" s="780">
        <v>0.03</v>
      </c>
      <c r="H263" s="765"/>
      <c r="I263" s="765"/>
      <c r="J263" s="765"/>
      <c r="K263" s="765"/>
      <c r="L263" s="774">
        <v>975.0</v>
      </c>
      <c r="Q263" s="746"/>
      <c r="V263" s="756"/>
      <c r="Z263" s="797">
        <v>0.03</v>
      </c>
      <c r="AA263" s="798">
        <v>0.08</v>
      </c>
      <c r="AB263" s="798">
        <v>0.2</v>
      </c>
      <c r="AC263" s="798">
        <v>0.32</v>
      </c>
      <c r="AD263" s="799">
        <v>0.4</v>
      </c>
      <c r="AE263" s="798"/>
      <c r="AF263" s="798"/>
      <c r="AG263" s="798"/>
      <c r="AH263" s="798"/>
      <c r="AI263" s="798"/>
      <c r="AJ263" s="765" t="s">
        <v>595</v>
      </c>
    </row>
    <row r="264">
      <c r="A264" s="745" t="s">
        <v>675</v>
      </c>
      <c r="B264" s="638" t="s">
        <v>595</v>
      </c>
      <c r="C264" s="753" t="s">
        <v>602</v>
      </c>
      <c r="D264" s="754">
        <f>'TC Master Planner'!$H$1+TIME(8,0,0)</f>
        <v>0.8333333333</v>
      </c>
      <c r="E264" s="638" t="s">
        <v>726</v>
      </c>
      <c r="F264" s="758"/>
      <c r="G264" s="755"/>
      <c r="H264" s="758"/>
      <c r="L264" s="743">
        <v>200.0</v>
      </c>
      <c r="Q264" s="746"/>
      <c r="V264" s="756"/>
      <c r="Z264" s="756"/>
      <c r="AD264" s="757"/>
      <c r="AJ264" s="638" t="s">
        <v>595</v>
      </c>
    </row>
    <row r="265">
      <c r="A265" s="745" t="s">
        <v>675</v>
      </c>
      <c r="B265" s="638" t="s">
        <v>595</v>
      </c>
      <c r="C265" s="753" t="s">
        <v>602</v>
      </c>
      <c r="D265" s="754">
        <f>'TC Master Planner'!$H$1+TIME(8,0,0)</f>
        <v>0.8333333333</v>
      </c>
      <c r="E265" s="638" t="s">
        <v>727</v>
      </c>
      <c r="F265" s="758"/>
      <c r="G265" s="755"/>
      <c r="H265" s="758"/>
      <c r="L265" s="743">
        <v>200.0</v>
      </c>
      <c r="Q265" s="746"/>
      <c r="V265" s="756"/>
      <c r="Z265" s="756"/>
      <c r="AD265" s="757"/>
      <c r="AJ265" s="638" t="s">
        <v>595</v>
      </c>
    </row>
    <row r="266">
      <c r="A266" s="745" t="s">
        <v>675</v>
      </c>
      <c r="B266" s="638" t="s">
        <v>595</v>
      </c>
      <c r="C266" s="753" t="s">
        <v>602</v>
      </c>
      <c r="D266" s="754">
        <f>'TC Master Planner'!$H$1+TIME(8,0,0)</f>
        <v>0.8333333333</v>
      </c>
      <c r="E266" s="638" t="s">
        <v>728</v>
      </c>
      <c r="G266" s="755"/>
      <c r="H266" s="638"/>
      <c r="L266" s="778">
        <v>100.0</v>
      </c>
      <c r="Q266" s="746"/>
      <c r="V266" s="756"/>
      <c r="Z266" s="756"/>
      <c r="AD266" s="757"/>
      <c r="AJ266" s="638" t="s">
        <v>595</v>
      </c>
    </row>
    <row r="267">
      <c r="A267" s="745" t="s">
        <v>675</v>
      </c>
      <c r="B267" s="638" t="s">
        <v>595</v>
      </c>
      <c r="C267" s="753" t="s">
        <v>602</v>
      </c>
      <c r="D267" s="754">
        <f>'TC Master Planner'!$H$1+TIME(8,0,0)</f>
        <v>0.8333333333</v>
      </c>
      <c r="E267" s="638" t="s">
        <v>731</v>
      </c>
      <c r="F267" s="758"/>
      <c r="G267" s="755"/>
      <c r="H267" s="758"/>
      <c r="L267" s="743">
        <v>500.0</v>
      </c>
      <c r="Q267" s="746"/>
      <c r="V267" s="756"/>
      <c r="Z267" s="756"/>
      <c r="AD267" s="757"/>
      <c r="AJ267" s="638" t="s">
        <v>595</v>
      </c>
    </row>
    <row r="268">
      <c r="A268" s="745" t="s">
        <v>683</v>
      </c>
      <c r="B268" s="638" t="s">
        <v>595</v>
      </c>
      <c r="C268" s="753" t="s">
        <v>604</v>
      </c>
      <c r="D268" s="754">
        <f>'TC Master Planner'!$H$1+TIME(9,0,0)</f>
        <v>0.875</v>
      </c>
      <c r="E268" s="758" t="s">
        <v>812</v>
      </c>
      <c r="F268" s="758" t="s">
        <v>813</v>
      </c>
      <c r="G268" s="759">
        <v>0.4</v>
      </c>
      <c r="H268" s="758"/>
      <c r="L268" s="778">
        <v>975.0</v>
      </c>
      <c r="Q268" s="746"/>
      <c r="V268" s="756"/>
      <c r="Z268" s="756"/>
      <c r="AD268" s="757"/>
      <c r="AJ268" s="638" t="s">
        <v>595</v>
      </c>
    </row>
    <row r="269">
      <c r="A269" s="745" t="s">
        <v>683</v>
      </c>
      <c r="B269" s="638" t="s">
        <v>595</v>
      </c>
      <c r="C269" s="753" t="s">
        <v>604</v>
      </c>
      <c r="D269" s="754">
        <f>'TC Master Planner'!$H$1+TIME(9,0,0)</f>
        <v>0.875</v>
      </c>
      <c r="E269" s="638" t="s">
        <v>726</v>
      </c>
      <c r="F269" s="758"/>
      <c r="G269" s="755"/>
      <c r="H269" s="758"/>
      <c r="L269" s="743">
        <v>200.0</v>
      </c>
      <c r="Q269" s="746"/>
      <c r="V269" s="756"/>
      <c r="Z269" s="756"/>
      <c r="AD269" s="757"/>
      <c r="AJ269" s="638" t="s">
        <v>595</v>
      </c>
    </row>
    <row r="270">
      <c r="A270" s="745" t="s">
        <v>683</v>
      </c>
      <c r="B270" s="638" t="s">
        <v>595</v>
      </c>
      <c r="C270" s="753" t="s">
        <v>604</v>
      </c>
      <c r="D270" s="754">
        <f>'TC Master Planner'!$H$1+TIME(9,0,0)</f>
        <v>0.875</v>
      </c>
      <c r="E270" s="638" t="s">
        <v>727</v>
      </c>
      <c r="F270" s="758"/>
      <c r="G270" s="755"/>
      <c r="H270" s="758"/>
      <c r="L270" s="743">
        <v>200.0</v>
      </c>
      <c r="Q270" s="746"/>
      <c r="V270" s="756"/>
      <c r="Z270" s="756"/>
      <c r="AD270" s="757"/>
      <c r="AJ270" s="638" t="s">
        <v>595</v>
      </c>
    </row>
    <row r="271">
      <c r="A271" s="745" t="s">
        <v>683</v>
      </c>
      <c r="B271" s="638" t="s">
        <v>595</v>
      </c>
      <c r="C271" s="753" t="s">
        <v>604</v>
      </c>
      <c r="D271" s="754">
        <f>'TC Master Planner'!$H$1+TIME(9,0,0)</f>
        <v>0.875</v>
      </c>
      <c r="E271" s="638" t="s">
        <v>731</v>
      </c>
      <c r="F271" s="758"/>
      <c r="G271" s="755"/>
      <c r="H271" s="758"/>
      <c r="L271" s="743">
        <v>500.0</v>
      </c>
      <c r="Q271" s="746"/>
      <c r="V271" s="756"/>
      <c r="Z271" s="756"/>
      <c r="AD271" s="757"/>
      <c r="AJ271" s="638" t="s">
        <v>595</v>
      </c>
    </row>
    <row r="272">
      <c r="A272" s="745" t="s">
        <v>683</v>
      </c>
      <c r="B272" s="638" t="s">
        <v>595</v>
      </c>
      <c r="C272" s="753" t="s">
        <v>604</v>
      </c>
      <c r="D272" s="754">
        <f>'TC Master Planner'!$H$1+TIME(9,0,0)</f>
        <v>0.875</v>
      </c>
      <c r="E272" s="638" t="s">
        <v>745</v>
      </c>
      <c r="G272" s="755"/>
      <c r="H272" s="638"/>
      <c r="L272" s="778">
        <v>100.0</v>
      </c>
      <c r="Q272" s="746"/>
      <c r="V272" s="756"/>
      <c r="Z272" s="756"/>
      <c r="AD272" s="757"/>
      <c r="AJ272" s="638" t="s">
        <v>595</v>
      </c>
    </row>
    <row r="273">
      <c r="A273" s="745" t="s">
        <v>641</v>
      </c>
      <c r="B273" s="638" t="s">
        <v>712</v>
      </c>
      <c r="C273" s="753" t="s">
        <v>603</v>
      </c>
      <c r="D273" s="754">
        <f>'TC Master Planner'!$H$1+TIME(4,0,0)</f>
        <v>0.6666666667</v>
      </c>
      <c r="E273" s="638" t="s">
        <v>716</v>
      </c>
      <c r="F273" s="638" t="s">
        <v>823</v>
      </c>
      <c r="G273" s="761">
        <v>0.15</v>
      </c>
      <c r="H273" s="762">
        <v>0.2</v>
      </c>
      <c r="I273" s="762">
        <v>0.3</v>
      </c>
      <c r="J273" s="762">
        <v>0.6</v>
      </c>
      <c r="K273" s="762"/>
      <c r="L273" s="744"/>
      <c r="M273" s="760">
        <v>780.0</v>
      </c>
      <c r="O273" s="760">
        <v>20.0</v>
      </c>
      <c r="P273" s="760">
        <v>20.0</v>
      </c>
      <c r="Q273" s="746"/>
      <c r="V273" s="756"/>
      <c r="Z273" s="756"/>
      <c r="AD273" s="757"/>
      <c r="AJ273" s="638" t="s">
        <v>712</v>
      </c>
    </row>
    <row r="274">
      <c r="A274" s="745" t="s">
        <v>641</v>
      </c>
      <c r="B274" s="638" t="s">
        <v>712</v>
      </c>
      <c r="C274" s="753" t="s">
        <v>603</v>
      </c>
      <c r="D274" s="754">
        <f>'TC Master Planner'!$H$1+TIME(4,0,0)</f>
        <v>0.6666666667</v>
      </c>
      <c r="E274" s="638" t="s">
        <v>767</v>
      </c>
      <c r="G274" s="755"/>
      <c r="H274" s="638"/>
      <c r="L274" s="755"/>
      <c r="M274" s="638">
        <v>200.0</v>
      </c>
      <c r="O274" s="760">
        <v>5.0</v>
      </c>
      <c r="P274" s="760">
        <v>5.0</v>
      </c>
      <c r="Q274" s="746"/>
      <c r="V274" s="756"/>
      <c r="Z274" s="756"/>
      <c r="AD274" s="757"/>
      <c r="AJ274" s="638" t="s">
        <v>712</v>
      </c>
    </row>
    <row r="275">
      <c r="A275" s="745" t="s">
        <v>641</v>
      </c>
      <c r="B275" s="638" t="s">
        <v>712</v>
      </c>
      <c r="C275" s="753" t="s">
        <v>603</v>
      </c>
      <c r="D275" s="754">
        <f>'TC Master Planner'!$H$1+TIME(4,0,0)</f>
        <v>0.6666666667</v>
      </c>
      <c r="E275" s="638" t="s">
        <v>718</v>
      </c>
      <c r="F275" s="758"/>
      <c r="G275" s="755"/>
      <c r="H275" s="758"/>
      <c r="L275" s="755"/>
      <c r="M275" s="638">
        <v>200.0</v>
      </c>
      <c r="O275" s="638">
        <v>5.0</v>
      </c>
      <c r="P275" s="638">
        <v>5.0</v>
      </c>
      <c r="Q275" s="746"/>
      <c r="V275" s="756"/>
      <c r="Z275" s="756"/>
      <c r="AD275" s="757"/>
      <c r="AJ275" s="638" t="s">
        <v>712</v>
      </c>
    </row>
    <row r="276">
      <c r="A276" s="745" t="s">
        <v>641</v>
      </c>
      <c r="B276" s="638" t="s">
        <v>712</v>
      </c>
      <c r="C276" s="753" t="s">
        <v>603</v>
      </c>
      <c r="D276" s="754">
        <f>'TC Master Planner'!$H$1+TIME(4,0,0)</f>
        <v>0.6666666667</v>
      </c>
      <c r="E276" s="758" t="s">
        <v>775</v>
      </c>
      <c r="F276" s="758" t="s">
        <v>776</v>
      </c>
      <c r="G276" s="759">
        <v>0.5</v>
      </c>
      <c r="H276" s="758"/>
      <c r="L276" s="744"/>
      <c r="M276" s="760">
        <v>780.0</v>
      </c>
      <c r="O276" s="760">
        <v>20.0</v>
      </c>
      <c r="P276" s="760">
        <v>20.0</v>
      </c>
      <c r="Q276" s="746"/>
      <c r="V276" s="756"/>
      <c r="Z276" s="756"/>
      <c r="AD276" s="757"/>
      <c r="AJ276" s="638" t="s">
        <v>712</v>
      </c>
    </row>
    <row r="277">
      <c r="A277" s="745" t="s">
        <v>622</v>
      </c>
      <c r="B277" s="638" t="s">
        <v>712</v>
      </c>
      <c r="C277" s="753" t="s">
        <v>603</v>
      </c>
      <c r="D277" s="754">
        <f>'TC Master Planner'!$H$1+TIME(1,0,0)</f>
        <v>0.5416666667</v>
      </c>
      <c r="E277" s="638" t="s">
        <v>746</v>
      </c>
      <c r="G277" s="755"/>
      <c r="H277" s="638"/>
      <c r="L277" s="755"/>
      <c r="M277" s="638">
        <v>200.0</v>
      </c>
      <c r="O277" s="638">
        <v>10.0</v>
      </c>
      <c r="Q277" s="746"/>
      <c r="V277" s="756"/>
      <c r="Z277" s="756"/>
      <c r="AD277" s="757"/>
      <c r="AJ277" s="638" t="s">
        <v>712</v>
      </c>
    </row>
    <row r="278">
      <c r="A278" s="745" t="s">
        <v>622</v>
      </c>
      <c r="B278" s="638" t="s">
        <v>712</v>
      </c>
      <c r="C278" s="753" t="s">
        <v>603</v>
      </c>
      <c r="D278" s="754">
        <f>'TC Master Planner'!$H$1+TIME(1,0,0)</f>
        <v>0.5416666667</v>
      </c>
      <c r="E278" s="638" t="s">
        <v>718</v>
      </c>
      <c r="F278" s="779"/>
      <c r="H278" s="758"/>
      <c r="J278" s="746"/>
      <c r="M278" s="638">
        <v>200.0</v>
      </c>
      <c r="O278" s="638">
        <v>5.0</v>
      </c>
      <c r="P278" s="638">
        <v>5.0</v>
      </c>
      <c r="Q278" s="746"/>
      <c r="V278" s="756"/>
      <c r="Z278" s="756"/>
      <c r="AD278" s="757"/>
      <c r="AJ278" s="638" t="s">
        <v>712</v>
      </c>
    </row>
    <row r="279">
      <c r="A279" s="745" t="s">
        <v>622</v>
      </c>
      <c r="B279" s="638" t="s">
        <v>712</v>
      </c>
      <c r="C279" s="753" t="s">
        <v>603</v>
      </c>
      <c r="D279" s="754">
        <f>'TC Master Planner'!$H$1+TIME(1,0,0)</f>
        <v>0.5416666667</v>
      </c>
      <c r="E279" s="758" t="s">
        <v>747</v>
      </c>
      <c r="F279" s="758" t="s">
        <v>748</v>
      </c>
      <c r="G279" s="759">
        <v>0.4</v>
      </c>
      <c r="H279" s="758"/>
      <c r="L279" s="744"/>
      <c r="M279" s="760">
        <v>780.0</v>
      </c>
      <c r="P279" s="638">
        <v>40.0</v>
      </c>
      <c r="Q279" s="746"/>
      <c r="V279" s="756"/>
      <c r="Z279" s="756"/>
      <c r="AD279" s="757"/>
      <c r="AJ279" s="638" t="s">
        <v>712</v>
      </c>
    </row>
    <row r="280">
      <c r="A280" s="745" t="s">
        <v>622</v>
      </c>
      <c r="B280" s="638" t="s">
        <v>712</v>
      </c>
      <c r="C280" s="753" t="s">
        <v>603</v>
      </c>
      <c r="D280" s="754">
        <f>'TC Master Planner'!$H$1+TIME(1,0,0)</f>
        <v>0.5416666667</v>
      </c>
      <c r="E280" s="764" t="s">
        <v>719</v>
      </c>
      <c r="F280" s="764" t="s">
        <v>720</v>
      </c>
      <c r="G280" s="766"/>
      <c r="H280" s="764"/>
      <c r="I280" s="765"/>
      <c r="J280" s="765"/>
      <c r="K280" s="765"/>
      <c r="L280" s="766"/>
      <c r="M280" s="764"/>
      <c r="N280" s="767">
        <v>200.0</v>
      </c>
      <c r="O280" s="767">
        <v>7.0</v>
      </c>
      <c r="P280" s="767">
        <v>7.0</v>
      </c>
      <c r="Q280" s="768">
        <v>21.0</v>
      </c>
      <c r="V280" s="756"/>
      <c r="Z280" s="756"/>
      <c r="AD280" s="757"/>
      <c r="AJ280" s="638" t="s">
        <v>712</v>
      </c>
    </row>
    <row r="281">
      <c r="A281" s="745" t="s">
        <v>635</v>
      </c>
      <c r="B281" s="638" t="s">
        <v>595</v>
      </c>
      <c r="C281" s="753" t="s">
        <v>606</v>
      </c>
      <c r="D281" s="754">
        <f>'TC Master Planner'!$H$1+TIME(3,0,0)</f>
        <v>0.625</v>
      </c>
      <c r="E281" s="638" t="s">
        <v>726</v>
      </c>
      <c r="F281" s="758"/>
      <c r="G281" s="755"/>
      <c r="H281" s="758"/>
      <c r="L281" s="743">
        <v>200.0</v>
      </c>
      <c r="Q281" s="746"/>
      <c r="V281" s="756"/>
      <c r="Z281" s="756"/>
      <c r="AD281" s="757"/>
      <c r="AJ281" s="638" t="s">
        <v>595</v>
      </c>
    </row>
    <row r="282">
      <c r="A282" s="745" t="s">
        <v>635</v>
      </c>
      <c r="B282" s="638" t="s">
        <v>595</v>
      </c>
      <c r="C282" s="753" t="s">
        <v>606</v>
      </c>
      <c r="D282" s="754">
        <f>'TC Master Planner'!$H$1+TIME(3,0,0)</f>
        <v>0.625</v>
      </c>
      <c r="E282" s="638" t="s">
        <v>727</v>
      </c>
      <c r="F282" s="758"/>
      <c r="G282" s="755"/>
      <c r="H282" s="758"/>
      <c r="L282" s="743">
        <v>200.0</v>
      </c>
      <c r="Q282" s="746"/>
      <c r="V282" s="756"/>
      <c r="Z282" s="756"/>
      <c r="AD282" s="757"/>
      <c r="AJ282" s="638" t="s">
        <v>595</v>
      </c>
    </row>
    <row r="283">
      <c r="A283" s="745" t="s">
        <v>635</v>
      </c>
      <c r="B283" s="638" t="s">
        <v>595</v>
      </c>
      <c r="C283" s="753" t="s">
        <v>606</v>
      </c>
      <c r="D283" s="754">
        <f>'TC Master Planner'!$H$1+TIME(3,0,0)</f>
        <v>0.625</v>
      </c>
      <c r="E283" s="758" t="s">
        <v>743</v>
      </c>
      <c r="F283" s="758" t="s">
        <v>744</v>
      </c>
      <c r="G283" s="759">
        <v>0.4</v>
      </c>
      <c r="H283" s="758"/>
      <c r="L283" s="778">
        <v>975.0</v>
      </c>
      <c r="Q283" s="746"/>
      <c r="V283" s="756"/>
      <c r="Z283" s="756"/>
      <c r="AD283" s="757"/>
      <c r="AJ283" s="638" t="s">
        <v>595</v>
      </c>
    </row>
    <row r="284">
      <c r="A284" s="745" t="s">
        <v>635</v>
      </c>
      <c r="B284" s="638" t="s">
        <v>595</v>
      </c>
      <c r="C284" s="753" t="s">
        <v>606</v>
      </c>
      <c r="D284" s="754">
        <f>'TC Master Planner'!$H$1+TIME(3,0,0)</f>
        <v>0.625</v>
      </c>
      <c r="E284" s="638" t="s">
        <v>731</v>
      </c>
      <c r="F284" s="758"/>
      <c r="G284" s="755"/>
      <c r="H284" s="758"/>
      <c r="L284" s="743">
        <v>500.0</v>
      </c>
      <c r="Q284" s="746"/>
      <c r="V284" s="756"/>
      <c r="Z284" s="756"/>
      <c r="AD284" s="757"/>
      <c r="AJ284" s="638" t="s">
        <v>595</v>
      </c>
    </row>
    <row r="285">
      <c r="A285" s="745" t="s">
        <v>635</v>
      </c>
      <c r="B285" s="638" t="s">
        <v>595</v>
      </c>
      <c r="C285" s="753" t="s">
        <v>606</v>
      </c>
      <c r="D285" s="754">
        <f>'TC Master Planner'!$H$1+TIME(3,0,0)</f>
        <v>0.625</v>
      </c>
      <c r="E285" s="638" t="s">
        <v>745</v>
      </c>
      <c r="G285" s="755"/>
      <c r="H285" s="638"/>
      <c r="L285" s="778">
        <v>100.0</v>
      </c>
      <c r="Q285" s="746"/>
      <c r="V285" s="756"/>
      <c r="Z285" s="756"/>
      <c r="AD285" s="757"/>
      <c r="AJ285" s="638" t="s">
        <v>595</v>
      </c>
    </row>
    <row r="286">
      <c r="A286" s="745" t="s">
        <v>670</v>
      </c>
      <c r="B286" s="638" t="s">
        <v>595</v>
      </c>
      <c r="C286" s="753" t="s">
        <v>602</v>
      </c>
      <c r="D286" s="754">
        <f>'TC Master Planner'!$H$1+TIME(7,0,0)</f>
        <v>0.7916666667</v>
      </c>
      <c r="E286" s="758" t="s">
        <v>818</v>
      </c>
      <c r="F286" s="758" t="s">
        <v>819</v>
      </c>
      <c r="G286" s="759">
        <v>0.4</v>
      </c>
      <c r="H286" s="758"/>
      <c r="L286" s="778">
        <v>975.0</v>
      </c>
      <c r="Q286" s="746"/>
      <c r="V286" s="756"/>
      <c r="Z286" s="756"/>
      <c r="AD286" s="757"/>
      <c r="AJ286" s="638" t="s">
        <v>595</v>
      </c>
    </row>
    <row r="287">
      <c r="A287" s="745" t="s">
        <v>670</v>
      </c>
      <c r="B287" s="638" t="s">
        <v>595</v>
      </c>
      <c r="C287" s="753" t="s">
        <v>602</v>
      </c>
      <c r="D287" s="754">
        <f>'TC Master Planner'!$H$1+TIME(7,0,0)</f>
        <v>0.7916666667</v>
      </c>
      <c r="E287" s="638" t="s">
        <v>726</v>
      </c>
      <c r="F287" s="758"/>
      <c r="G287" s="755"/>
      <c r="H287" s="758"/>
      <c r="L287" s="743">
        <v>200.0</v>
      </c>
      <c r="Q287" s="746"/>
      <c r="V287" s="756"/>
      <c r="Z287" s="756"/>
      <c r="AD287" s="757"/>
      <c r="AJ287" s="638" t="s">
        <v>595</v>
      </c>
    </row>
    <row r="288">
      <c r="A288" s="745" t="s">
        <v>670</v>
      </c>
      <c r="B288" s="638" t="s">
        <v>595</v>
      </c>
      <c r="C288" s="753" t="s">
        <v>602</v>
      </c>
      <c r="D288" s="754">
        <f>'TC Master Planner'!$H$1+TIME(7,0,0)</f>
        <v>0.7916666667</v>
      </c>
      <c r="E288" s="638" t="s">
        <v>727</v>
      </c>
      <c r="F288" s="758"/>
      <c r="G288" s="755"/>
      <c r="H288" s="758"/>
      <c r="L288" s="743">
        <v>200.0</v>
      </c>
      <c r="Q288" s="746"/>
      <c r="V288" s="756"/>
      <c r="Z288" s="756"/>
      <c r="AD288" s="757"/>
      <c r="AJ288" s="638" t="s">
        <v>595</v>
      </c>
    </row>
    <row r="289">
      <c r="A289" s="745" t="s">
        <v>670</v>
      </c>
      <c r="B289" s="638" t="s">
        <v>595</v>
      </c>
      <c r="C289" s="753" t="s">
        <v>602</v>
      </c>
      <c r="D289" s="754">
        <f>'TC Master Planner'!$H$1+TIME(7,0,0)</f>
        <v>0.7916666667</v>
      </c>
      <c r="E289" s="638" t="s">
        <v>728</v>
      </c>
      <c r="G289" s="755"/>
      <c r="H289" s="638"/>
      <c r="L289" s="778">
        <v>100.0</v>
      </c>
      <c r="Q289" s="746"/>
      <c r="V289" s="756"/>
      <c r="Z289" s="756"/>
      <c r="AD289" s="757"/>
      <c r="AJ289" s="638" t="s">
        <v>595</v>
      </c>
    </row>
    <row r="290">
      <c r="A290" s="745" t="s">
        <v>670</v>
      </c>
      <c r="B290" s="638" t="s">
        <v>595</v>
      </c>
      <c r="C290" s="753" t="s">
        <v>602</v>
      </c>
      <c r="D290" s="754">
        <f>'TC Master Planner'!$H$1+TIME(7,0,0)</f>
        <v>0.7916666667</v>
      </c>
      <c r="E290" s="638" t="s">
        <v>731</v>
      </c>
      <c r="F290" s="758"/>
      <c r="G290" s="755"/>
      <c r="H290" s="758"/>
      <c r="L290" s="743">
        <v>500.0</v>
      </c>
      <c r="Q290" s="746"/>
      <c r="V290" s="756"/>
      <c r="Z290" s="756"/>
      <c r="AD290" s="757"/>
      <c r="AJ290" s="638" t="s">
        <v>595</v>
      </c>
    </row>
    <row r="291">
      <c r="A291" s="745" t="s">
        <v>631</v>
      </c>
      <c r="B291" s="638" t="s">
        <v>712</v>
      </c>
      <c r="C291" s="753" t="s">
        <v>607</v>
      </c>
      <c r="D291" s="754">
        <f>'TC Master Planner'!$H$1+TIME(2,0,0)</f>
        <v>0.5833333333</v>
      </c>
      <c r="E291" s="638" t="s">
        <v>767</v>
      </c>
      <c r="G291" s="755"/>
      <c r="H291" s="638"/>
      <c r="L291" s="755"/>
      <c r="M291" s="638">
        <v>200.0</v>
      </c>
      <c r="O291" s="760">
        <v>5.0</v>
      </c>
      <c r="P291" s="760">
        <v>5.0</v>
      </c>
      <c r="Q291" s="746"/>
      <c r="V291" s="756"/>
      <c r="Z291" s="756"/>
      <c r="AD291" s="757"/>
      <c r="AJ291" s="638" t="s">
        <v>712</v>
      </c>
    </row>
    <row r="292">
      <c r="A292" s="745" t="s">
        <v>631</v>
      </c>
      <c r="B292" s="638" t="s">
        <v>712</v>
      </c>
      <c r="C292" s="753" t="s">
        <v>607</v>
      </c>
      <c r="D292" s="754">
        <f>'TC Master Planner'!$H$1+TIME(2,0,0)</f>
        <v>0.5833333333</v>
      </c>
      <c r="E292" s="758" t="s">
        <v>768</v>
      </c>
      <c r="F292" s="758" t="s">
        <v>769</v>
      </c>
      <c r="G292" s="759">
        <v>0.5</v>
      </c>
      <c r="H292" s="758"/>
      <c r="L292" s="744"/>
      <c r="M292" s="760">
        <v>780.0</v>
      </c>
      <c r="O292" s="760">
        <v>40.0</v>
      </c>
      <c r="Q292" s="746"/>
      <c r="V292" s="756"/>
      <c r="Z292" s="756"/>
      <c r="AD292" s="757"/>
      <c r="AJ292" s="638" t="s">
        <v>712</v>
      </c>
    </row>
    <row r="293">
      <c r="A293" s="745" t="s">
        <v>631</v>
      </c>
      <c r="B293" s="638" t="s">
        <v>712</v>
      </c>
      <c r="C293" s="753" t="s">
        <v>607</v>
      </c>
      <c r="D293" s="754">
        <f>'TC Master Planner'!$H$1+TIME(2,0,0)</f>
        <v>0.5833333333</v>
      </c>
      <c r="E293" s="638" t="s">
        <v>718</v>
      </c>
      <c r="F293" s="758"/>
      <c r="G293" s="755"/>
      <c r="H293" s="758"/>
      <c r="L293" s="755"/>
      <c r="M293" s="638">
        <v>200.0</v>
      </c>
      <c r="O293" s="638">
        <v>5.0</v>
      </c>
      <c r="P293" s="638">
        <v>5.0</v>
      </c>
      <c r="Q293" s="746"/>
      <c r="V293" s="756"/>
      <c r="Z293" s="756"/>
      <c r="AD293" s="757"/>
      <c r="AJ293" s="638" t="s">
        <v>712</v>
      </c>
    </row>
    <row r="294">
      <c r="A294" s="745" t="s">
        <v>631</v>
      </c>
      <c r="B294" s="638" t="s">
        <v>712</v>
      </c>
      <c r="C294" s="753" t="s">
        <v>607</v>
      </c>
      <c r="D294" s="754">
        <f>'TC Master Planner'!$H$1+TIME(2,0,0)</f>
        <v>0.5833333333</v>
      </c>
      <c r="E294" s="764" t="s">
        <v>719</v>
      </c>
      <c r="F294" s="764" t="s">
        <v>720</v>
      </c>
      <c r="G294" s="766"/>
      <c r="H294" s="764"/>
      <c r="I294" s="765"/>
      <c r="J294" s="765"/>
      <c r="K294" s="765"/>
      <c r="L294" s="766"/>
      <c r="M294" s="764"/>
      <c r="N294" s="767">
        <v>200.0</v>
      </c>
      <c r="O294" s="767">
        <v>7.0</v>
      </c>
      <c r="P294" s="767">
        <v>7.0</v>
      </c>
      <c r="Q294" s="768">
        <v>21.0</v>
      </c>
      <c r="V294" s="756"/>
      <c r="Z294" s="756"/>
      <c r="AD294" s="757"/>
      <c r="AJ294" s="638" t="s">
        <v>712</v>
      </c>
    </row>
    <row r="295">
      <c r="B295" s="638"/>
      <c r="C295" s="753"/>
      <c r="D295" s="754"/>
      <c r="E295" s="638"/>
      <c r="F295" s="638"/>
      <c r="G295" s="755"/>
      <c r="I295" s="753"/>
      <c r="J295" s="754"/>
      <c r="K295" s="754"/>
      <c r="L295" s="755"/>
      <c r="N295" s="763"/>
      <c r="O295" s="760"/>
      <c r="P295" s="760"/>
      <c r="Q295" s="790"/>
      <c r="V295" s="756"/>
      <c r="Z295" s="785"/>
      <c r="AA295" s="765"/>
      <c r="AB295" s="765"/>
      <c r="AC295" s="765"/>
      <c r="AD295" s="791"/>
      <c r="AE295" s="765"/>
      <c r="AF295" s="765"/>
      <c r="AG295" s="765"/>
      <c r="AH295" s="765"/>
      <c r="AI295" s="765"/>
      <c r="AJ295" s="638"/>
      <c r="AK295" s="765"/>
      <c r="AL295" s="765"/>
      <c r="AM295" s="765"/>
      <c r="AN295" s="765"/>
      <c r="AO295" s="765"/>
    </row>
    <row r="296">
      <c r="B296" s="638"/>
      <c r="C296" s="753"/>
      <c r="D296" s="754"/>
      <c r="E296" s="638"/>
      <c r="F296" s="638"/>
      <c r="G296" s="755"/>
      <c r="I296" s="753"/>
      <c r="J296" s="754"/>
      <c r="K296" s="754"/>
      <c r="L296" s="755"/>
      <c r="N296" s="763"/>
      <c r="O296" s="760"/>
      <c r="P296" s="760"/>
      <c r="Q296" s="790"/>
      <c r="V296" s="756"/>
      <c r="Z296" s="785"/>
      <c r="AA296" s="765"/>
      <c r="AB296" s="765"/>
      <c r="AC296" s="765"/>
      <c r="AD296" s="791"/>
      <c r="AE296" s="765"/>
      <c r="AF296" s="765"/>
      <c r="AG296" s="765"/>
      <c r="AH296" s="765"/>
      <c r="AI296" s="765"/>
      <c r="AJ296" s="638"/>
      <c r="AK296" s="765"/>
      <c r="AL296" s="765"/>
      <c r="AM296" s="765"/>
      <c r="AN296" s="765"/>
      <c r="AO296" s="765"/>
    </row>
    <row r="297">
      <c r="B297" s="638"/>
      <c r="C297" s="753"/>
      <c r="D297" s="754"/>
      <c r="E297" s="638"/>
      <c r="F297" s="638"/>
      <c r="G297" s="755"/>
      <c r="I297" s="753"/>
      <c r="J297" s="754"/>
      <c r="K297" s="754"/>
      <c r="L297" s="755"/>
      <c r="N297" s="763"/>
      <c r="O297" s="760"/>
      <c r="P297" s="760"/>
      <c r="Q297" s="790"/>
      <c r="V297" s="756"/>
      <c r="Z297" s="785"/>
      <c r="AA297" s="765"/>
      <c r="AB297" s="765"/>
      <c r="AC297" s="765"/>
      <c r="AD297" s="791"/>
      <c r="AE297" s="765"/>
      <c r="AF297" s="765"/>
      <c r="AG297" s="765"/>
      <c r="AH297" s="765"/>
      <c r="AI297" s="765"/>
      <c r="AJ297" s="638"/>
      <c r="AK297" s="765"/>
      <c r="AL297" s="765"/>
      <c r="AM297" s="765"/>
      <c r="AN297" s="765"/>
      <c r="AO297" s="765"/>
    </row>
  </sheetData>
  <autoFilter ref="$A$1:$AO$297">
    <sortState ref="A1:AO297">
      <sortCondition ref="A1:A297"/>
      <sortCondition ref="K1:K297"/>
      <sortCondition ref="B1:B297"/>
      <sortCondition ref="J1:J297"/>
      <sortCondition ref="E1:E297"/>
      <sortCondition ref="D1:D297"/>
      <sortCondition ref="F1:F297"/>
    </sortState>
  </autoFil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1C232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75"/>
  <cols>
    <col customWidth="1" min="1" max="1" width="23.11"/>
    <col customWidth="1" min="2" max="2" width="4.56"/>
    <col customWidth="1" min="3" max="3" width="51.56"/>
    <col customWidth="1" min="4" max="4" width="4.22"/>
    <col customWidth="1" min="5" max="5" width="7.44"/>
    <col customWidth="1" min="6" max="6" width="5.56"/>
    <col customWidth="1" min="7" max="8" width="6.56"/>
    <col customWidth="1" min="9" max="14" width="5.0"/>
    <col customWidth="1" min="15" max="27" width="6.0"/>
    <col customWidth="1" min="28" max="37" width="5.0"/>
  </cols>
  <sheetData>
    <row r="1">
      <c r="A1" s="800" t="s">
        <v>692</v>
      </c>
      <c r="B1" s="801"/>
      <c r="C1" s="801" t="s">
        <v>693</v>
      </c>
      <c r="D1" s="802" t="s">
        <v>653</v>
      </c>
      <c r="E1" s="803" t="s">
        <v>654</v>
      </c>
      <c r="F1" s="803" t="s">
        <v>655</v>
      </c>
      <c r="G1" s="803" t="s">
        <v>656</v>
      </c>
      <c r="H1" s="804" t="s">
        <v>657</v>
      </c>
      <c r="I1" s="805" t="s">
        <v>694</v>
      </c>
      <c r="J1" s="806" t="s">
        <v>695</v>
      </c>
      <c r="K1" s="806" t="s">
        <v>696</v>
      </c>
      <c r="L1" s="806" t="s">
        <v>697</v>
      </c>
      <c r="M1" s="806" t="s">
        <v>698</v>
      </c>
      <c r="N1" s="807" t="s">
        <v>699</v>
      </c>
      <c r="O1" s="803" t="s">
        <v>700</v>
      </c>
      <c r="P1" s="803" t="s">
        <v>701</v>
      </c>
      <c r="Q1" s="803" t="s">
        <v>702</v>
      </c>
      <c r="R1" s="803" t="s">
        <v>703</v>
      </c>
      <c r="S1" s="803" t="s">
        <v>704</v>
      </c>
      <c r="T1" s="803" t="s">
        <v>705</v>
      </c>
      <c r="U1" s="803" t="s">
        <v>706</v>
      </c>
      <c r="V1" s="803" t="s">
        <v>656</v>
      </c>
      <c r="W1" s="808">
        <v>44940.0</v>
      </c>
      <c r="X1" s="809" t="s">
        <v>707</v>
      </c>
      <c r="Y1" s="809" t="s">
        <v>708</v>
      </c>
      <c r="Z1" s="809" t="s">
        <v>709</v>
      </c>
      <c r="AA1" s="809" t="s">
        <v>710</v>
      </c>
      <c r="AB1" s="800"/>
      <c r="AC1" s="800"/>
      <c r="AD1" s="800"/>
      <c r="AE1" s="800"/>
      <c r="AF1" s="800"/>
      <c r="AG1" s="800"/>
      <c r="AH1" s="800"/>
      <c r="AI1" s="800"/>
      <c r="AJ1" s="800"/>
      <c r="AK1" s="800"/>
    </row>
    <row r="2">
      <c r="A2" s="745" t="s">
        <v>779</v>
      </c>
      <c r="B2" s="745" t="s">
        <v>595</v>
      </c>
      <c r="C2" s="745" t="s">
        <v>780</v>
      </c>
      <c r="D2" s="810">
        <v>0.4</v>
      </c>
      <c r="E2" s="811"/>
      <c r="F2" s="811"/>
      <c r="G2" s="811"/>
      <c r="H2" s="811"/>
      <c r="I2" s="812">
        <v>975.0</v>
      </c>
      <c r="J2" s="811"/>
      <c r="K2" s="811"/>
      <c r="L2" s="811"/>
      <c r="M2" s="811"/>
      <c r="N2" s="813"/>
      <c r="O2" s="811"/>
      <c r="P2" s="811"/>
      <c r="Q2" s="811"/>
      <c r="R2" s="811"/>
      <c r="S2" s="811"/>
      <c r="T2" s="811"/>
      <c r="U2" s="811"/>
      <c r="V2" s="811"/>
      <c r="W2" s="811"/>
      <c r="X2" s="811"/>
      <c r="Y2" s="811"/>
      <c r="Z2" s="811"/>
      <c r="AA2" s="811"/>
    </row>
    <row r="3">
      <c r="A3" s="745" t="s">
        <v>794</v>
      </c>
      <c r="B3" s="745" t="s">
        <v>595</v>
      </c>
      <c r="C3" s="745" t="s">
        <v>795</v>
      </c>
      <c r="D3" s="810">
        <v>0.25</v>
      </c>
      <c r="E3" s="811"/>
      <c r="F3" s="811"/>
      <c r="G3" s="811"/>
      <c r="H3" s="811"/>
      <c r="I3" s="812">
        <v>975.0</v>
      </c>
      <c r="J3" s="811"/>
      <c r="K3" s="811"/>
      <c r="L3" s="811"/>
      <c r="M3" s="811"/>
      <c r="N3" s="813"/>
      <c r="O3" s="811"/>
      <c r="P3" s="811"/>
      <c r="Q3" s="811"/>
      <c r="R3" s="811"/>
      <c r="S3" s="811"/>
      <c r="T3" s="811"/>
      <c r="U3" s="811"/>
      <c r="V3" s="811"/>
      <c r="W3" s="811"/>
      <c r="X3" s="811"/>
      <c r="Y3" s="811"/>
      <c r="Z3" s="811"/>
      <c r="AA3" s="811"/>
    </row>
    <row r="4">
      <c r="A4" s="745" t="s">
        <v>812</v>
      </c>
      <c r="B4" s="745" t="s">
        <v>595</v>
      </c>
      <c r="C4" s="745" t="s">
        <v>813</v>
      </c>
      <c r="D4" s="810">
        <v>0.4</v>
      </c>
      <c r="E4" s="811"/>
      <c r="F4" s="811"/>
      <c r="G4" s="811"/>
      <c r="H4" s="811"/>
      <c r="I4" s="812">
        <v>975.0</v>
      </c>
      <c r="J4" s="811"/>
      <c r="K4" s="811"/>
      <c r="L4" s="811"/>
      <c r="M4" s="811"/>
      <c r="N4" s="813"/>
      <c r="O4" s="811"/>
      <c r="P4" s="811"/>
      <c r="Q4" s="811"/>
      <c r="R4" s="811"/>
      <c r="S4" s="811"/>
      <c r="T4" s="811"/>
      <c r="U4" s="811"/>
      <c r="V4" s="811"/>
      <c r="W4" s="811"/>
      <c r="X4" s="811"/>
      <c r="Y4" s="811"/>
      <c r="Z4" s="811"/>
      <c r="AA4" s="811"/>
    </row>
    <row r="5">
      <c r="A5" s="745" t="s">
        <v>818</v>
      </c>
      <c r="B5" s="745" t="s">
        <v>595</v>
      </c>
      <c r="C5" s="745" t="s">
        <v>819</v>
      </c>
      <c r="D5" s="810">
        <v>0.4</v>
      </c>
      <c r="E5" s="811"/>
      <c r="F5" s="811"/>
      <c r="G5" s="811"/>
      <c r="H5" s="811"/>
      <c r="I5" s="812">
        <v>975.0</v>
      </c>
      <c r="J5" s="811"/>
      <c r="K5" s="811"/>
      <c r="L5" s="811"/>
      <c r="M5" s="811"/>
      <c r="N5" s="813"/>
      <c r="O5" s="811"/>
      <c r="P5" s="811"/>
      <c r="Q5" s="811"/>
      <c r="R5" s="811"/>
      <c r="S5" s="811"/>
      <c r="T5" s="811"/>
      <c r="U5" s="811"/>
      <c r="V5" s="811"/>
      <c r="W5" s="811"/>
      <c r="X5" s="811"/>
      <c r="Y5" s="811"/>
      <c r="Z5" s="811"/>
      <c r="AA5" s="811"/>
    </row>
    <row r="6">
      <c r="A6" s="745" t="s">
        <v>814</v>
      </c>
      <c r="B6" s="745" t="s">
        <v>595</v>
      </c>
      <c r="C6" s="745" t="s">
        <v>815</v>
      </c>
      <c r="D6" s="810">
        <v>0.3</v>
      </c>
      <c r="E6" s="811"/>
      <c r="F6" s="811"/>
      <c r="G6" s="811"/>
      <c r="H6" s="811"/>
      <c r="I6" s="812">
        <v>975.0</v>
      </c>
      <c r="J6" s="811"/>
      <c r="K6" s="811"/>
      <c r="L6" s="811"/>
      <c r="M6" s="811"/>
      <c r="N6" s="813"/>
      <c r="O6" s="811"/>
      <c r="P6" s="811"/>
      <c r="Q6" s="811"/>
      <c r="R6" s="811"/>
      <c r="S6" s="811"/>
      <c r="T6" s="811"/>
      <c r="U6" s="811"/>
      <c r="V6" s="811"/>
      <c r="W6" s="811"/>
      <c r="X6" s="811"/>
      <c r="Y6" s="811"/>
      <c r="Z6" s="811"/>
      <c r="AA6" s="811"/>
    </row>
    <row r="7">
      <c r="A7" s="745" t="s">
        <v>810</v>
      </c>
      <c r="B7" s="745" t="s">
        <v>595</v>
      </c>
      <c r="C7" s="745" t="s">
        <v>811</v>
      </c>
      <c r="D7" s="810">
        <v>0.2</v>
      </c>
      <c r="E7" s="811"/>
      <c r="F7" s="811"/>
      <c r="G7" s="811"/>
      <c r="H7" s="811"/>
      <c r="I7" s="812">
        <v>975.0</v>
      </c>
      <c r="J7" s="811"/>
      <c r="K7" s="811"/>
      <c r="L7" s="811"/>
      <c r="M7" s="811"/>
      <c r="N7" s="813"/>
      <c r="O7" s="811"/>
      <c r="P7" s="811"/>
      <c r="Q7" s="811"/>
      <c r="R7" s="811"/>
      <c r="S7" s="811"/>
      <c r="T7" s="811"/>
      <c r="U7" s="811"/>
      <c r="V7" s="811"/>
      <c r="W7" s="811"/>
      <c r="X7" s="811"/>
      <c r="Y7" s="811"/>
      <c r="Z7" s="811"/>
      <c r="AA7" s="811"/>
    </row>
    <row r="8">
      <c r="A8" s="745" t="s">
        <v>751</v>
      </c>
      <c r="B8" s="745" t="s">
        <v>595</v>
      </c>
      <c r="C8" s="745" t="s">
        <v>752</v>
      </c>
      <c r="D8" s="810">
        <v>0.4</v>
      </c>
      <c r="E8" s="811"/>
      <c r="F8" s="811"/>
      <c r="G8" s="811"/>
      <c r="H8" s="811"/>
      <c r="I8" s="812">
        <v>975.0</v>
      </c>
      <c r="J8" s="811"/>
      <c r="K8" s="811"/>
      <c r="L8" s="811"/>
      <c r="M8" s="811"/>
      <c r="N8" s="813"/>
      <c r="O8" s="811"/>
      <c r="P8" s="811"/>
      <c r="Q8" s="811"/>
      <c r="R8" s="811"/>
      <c r="S8" s="811"/>
      <c r="T8" s="811"/>
      <c r="U8" s="811"/>
      <c r="V8" s="811"/>
      <c r="W8" s="811"/>
      <c r="X8" s="811"/>
      <c r="Y8" s="811"/>
      <c r="Z8" s="811"/>
      <c r="AA8" s="811"/>
    </row>
    <row r="9">
      <c r="A9" s="745" t="s">
        <v>790</v>
      </c>
      <c r="B9" s="745" t="s">
        <v>595</v>
      </c>
      <c r="C9" s="745" t="s">
        <v>791</v>
      </c>
      <c r="D9" s="810">
        <v>0.4</v>
      </c>
      <c r="E9" s="811"/>
      <c r="F9" s="811"/>
      <c r="G9" s="811"/>
      <c r="H9" s="811"/>
      <c r="I9" s="812">
        <v>975.0</v>
      </c>
      <c r="J9" s="811"/>
      <c r="K9" s="811"/>
      <c r="L9" s="811"/>
      <c r="M9" s="811"/>
      <c r="N9" s="813"/>
      <c r="O9" s="811"/>
      <c r="P9" s="811"/>
      <c r="Q9" s="811"/>
      <c r="R9" s="811"/>
      <c r="S9" s="811"/>
      <c r="T9" s="811"/>
      <c r="U9" s="811"/>
      <c r="V9" s="811"/>
      <c r="W9" s="811"/>
      <c r="X9" s="811"/>
      <c r="Y9" s="811"/>
      <c r="Z9" s="811"/>
      <c r="AA9" s="811"/>
    </row>
    <row r="10">
      <c r="A10" s="745" t="s">
        <v>803</v>
      </c>
      <c r="B10" s="745" t="s">
        <v>595</v>
      </c>
      <c r="C10" s="745" t="s">
        <v>804</v>
      </c>
      <c r="D10" s="810">
        <v>0.4</v>
      </c>
      <c r="E10" s="811"/>
      <c r="F10" s="811"/>
      <c r="G10" s="811"/>
      <c r="H10" s="811"/>
      <c r="I10" s="812">
        <v>975.0</v>
      </c>
      <c r="J10" s="811"/>
      <c r="K10" s="811"/>
      <c r="L10" s="811"/>
      <c r="M10" s="811"/>
      <c r="N10" s="813"/>
      <c r="O10" s="811"/>
      <c r="P10" s="811"/>
      <c r="Q10" s="811"/>
      <c r="R10" s="811"/>
      <c r="S10" s="811"/>
      <c r="T10" s="811"/>
      <c r="U10" s="811"/>
      <c r="V10" s="811"/>
      <c r="W10" s="811"/>
      <c r="X10" s="811"/>
      <c r="Y10" s="811"/>
      <c r="Z10" s="811"/>
      <c r="AA10" s="811"/>
    </row>
    <row r="11">
      <c r="A11" s="745" t="s">
        <v>736</v>
      </c>
      <c r="B11" s="745" t="s">
        <v>595</v>
      </c>
      <c r="C11" s="745" t="s">
        <v>737</v>
      </c>
      <c r="D11" s="810">
        <v>0.4</v>
      </c>
      <c r="E11" s="811"/>
      <c r="F11" s="811"/>
      <c r="G11" s="811"/>
      <c r="H11" s="811"/>
      <c r="I11" s="812">
        <v>975.0</v>
      </c>
      <c r="J11" s="811"/>
      <c r="K11" s="811"/>
      <c r="L11" s="811"/>
      <c r="M11" s="811"/>
      <c r="N11" s="813"/>
      <c r="O11" s="811"/>
      <c r="P11" s="811"/>
      <c r="Q11" s="811"/>
      <c r="R11" s="811"/>
      <c r="S11" s="811"/>
      <c r="T11" s="811"/>
      <c r="U11" s="811"/>
      <c r="V11" s="811"/>
      <c r="W11" s="811"/>
      <c r="X11" s="811"/>
      <c r="Y11" s="811"/>
      <c r="Z11" s="811"/>
      <c r="AA11" s="811"/>
    </row>
    <row r="12">
      <c r="A12" s="745" t="s">
        <v>786</v>
      </c>
      <c r="B12" s="745" t="s">
        <v>595</v>
      </c>
      <c r="C12" s="745" t="s">
        <v>787</v>
      </c>
      <c r="D12" s="810">
        <v>0.25</v>
      </c>
      <c r="E12" s="811"/>
      <c r="F12" s="811"/>
      <c r="G12" s="811"/>
      <c r="H12" s="811"/>
      <c r="I12" s="812">
        <v>975.0</v>
      </c>
      <c r="J12" s="811"/>
      <c r="K12" s="811"/>
      <c r="L12" s="811"/>
      <c r="M12" s="811"/>
      <c r="N12" s="813"/>
      <c r="O12" s="811"/>
      <c r="P12" s="811"/>
      <c r="Q12" s="811"/>
      <c r="R12" s="811"/>
      <c r="S12" s="811"/>
      <c r="T12" s="811"/>
      <c r="U12" s="811"/>
      <c r="V12" s="811"/>
      <c r="W12" s="811"/>
      <c r="X12" s="811"/>
      <c r="Y12" s="811"/>
      <c r="Z12" s="811"/>
      <c r="AA12" s="811"/>
    </row>
    <row r="13">
      <c r="A13" s="745" t="s">
        <v>726</v>
      </c>
      <c r="B13" s="745" t="s">
        <v>595</v>
      </c>
      <c r="D13" s="814"/>
      <c r="E13" s="811"/>
      <c r="F13" s="811"/>
      <c r="G13" s="811"/>
      <c r="H13" s="811"/>
      <c r="I13" s="814">
        <v>200.0</v>
      </c>
      <c r="J13" s="811"/>
      <c r="K13" s="811"/>
      <c r="L13" s="811"/>
      <c r="M13" s="811"/>
      <c r="N13" s="813"/>
      <c r="O13" s="811"/>
      <c r="P13" s="811"/>
      <c r="Q13" s="811"/>
      <c r="R13" s="811"/>
      <c r="S13" s="811"/>
      <c r="T13" s="811"/>
      <c r="U13" s="811"/>
      <c r="V13" s="811"/>
      <c r="W13" s="811"/>
      <c r="X13" s="811"/>
      <c r="Y13" s="811"/>
      <c r="Z13" s="811"/>
      <c r="AA13" s="811"/>
    </row>
    <row r="14">
      <c r="A14" s="745" t="s">
        <v>727</v>
      </c>
      <c r="B14" s="745" t="s">
        <v>595</v>
      </c>
      <c r="D14" s="814"/>
      <c r="E14" s="811"/>
      <c r="F14" s="811"/>
      <c r="G14" s="811"/>
      <c r="H14" s="811"/>
      <c r="I14" s="814">
        <v>200.0</v>
      </c>
      <c r="J14" s="811"/>
      <c r="K14" s="811"/>
      <c r="L14" s="811"/>
      <c r="M14" s="811"/>
      <c r="N14" s="813"/>
      <c r="O14" s="811"/>
      <c r="P14" s="811"/>
      <c r="Q14" s="811"/>
      <c r="R14" s="811"/>
      <c r="S14" s="811"/>
      <c r="T14" s="811"/>
      <c r="U14" s="811"/>
      <c r="V14" s="811"/>
      <c r="W14" s="811"/>
      <c r="X14" s="811"/>
      <c r="Y14" s="811"/>
      <c r="Z14" s="811"/>
      <c r="AA14" s="811"/>
    </row>
    <row r="15">
      <c r="A15" s="745" t="s">
        <v>743</v>
      </c>
      <c r="B15" s="745" t="s">
        <v>595</v>
      </c>
      <c r="C15" s="745" t="s">
        <v>744</v>
      </c>
      <c r="D15" s="810">
        <v>0.4</v>
      </c>
      <c r="E15" s="811"/>
      <c r="F15" s="811"/>
      <c r="G15" s="811"/>
      <c r="H15" s="811"/>
      <c r="I15" s="812">
        <v>975.0</v>
      </c>
      <c r="J15" s="811"/>
      <c r="K15" s="811"/>
      <c r="L15" s="811"/>
      <c r="M15" s="811"/>
      <c r="N15" s="813"/>
      <c r="O15" s="811"/>
      <c r="P15" s="811"/>
      <c r="Q15" s="811"/>
      <c r="R15" s="811"/>
      <c r="S15" s="811"/>
      <c r="T15" s="811"/>
      <c r="U15" s="811"/>
      <c r="V15" s="811"/>
      <c r="W15" s="811"/>
      <c r="X15" s="811"/>
      <c r="Y15" s="811"/>
      <c r="Z15" s="811"/>
      <c r="AA15" s="811"/>
    </row>
    <row r="16">
      <c r="A16" s="745" t="s">
        <v>728</v>
      </c>
      <c r="B16" s="745" t="s">
        <v>595</v>
      </c>
      <c r="D16" s="814"/>
      <c r="E16" s="811"/>
      <c r="F16" s="811"/>
      <c r="G16" s="811"/>
      <c r="H16" s="811"/>
      <c r="I16" s="812">
        <v>100.0</v>
      </c>
      <c r="J16" s="811"/>
      <c r="K16" s="811"/>
      <c r="L16" s="811"/>
      <c r="M16" s="811"/>
      <c r="N16" s="813"/>
      <c r="O16" s="811"/>
      <c r="P16" s="811"/>
      <c r="Q16" s="811"/>
      <c r="R16" s="811"/>
      <c r="S16" s="811"/>
      <c r="T16" s="811"/>
      <c r="U16" s="811"/>
      <c r="V16" s="811"/>
      <c r="W16" s="811"/>
      <c r="X16" s="811"/>
      <c r="Y16" s="811"/>
      <c r="Z16" s="811"/>
      <c r="AA16" s="811"/>
    </row>
    <row r="17">
      <c r="A17" s="745" t="s">
        <v>729</v>
      </c>
      <c r="B17" s="745" t="s">
        <v>595</v>
      </c>
      <c r="C17" s="745" t="s">
        <v>730</v>
      </c>
      <c r="D17" s="810">
        <v>0.25</v>
      </c>
      <c r="E17" s="811"/>
      <c r="F17" s="811"/>
      <c r="G17" s="811"/>
      <c r="H17" s="811"/>
      <c r="I17" s="812">
        <v>975.0</v>
      </c>
      <c r="J17" s="811"/>
      <c r="K17" s="811"/>
      <c r="L17" s="811"/>
      <c r="M17" s="811"/>
      <c r="N17" s="813"/>
      <c r="O17" s="811"/>
      <c r="P17" s="811"/>
      <c r="Q17" s="811"/>
      <c r="R17" s="811"/>
      <c r="S17" s="811"/>
      <c r="T17" s="811"/>
      <c r="U17" s="811"/>
      <c r="V17" s="811"/>
      <c r="W17" s="811"/>
      <c r="X17" s="811"/>
      <c r="Y17" s="811"/>
      <c r="Z17" s="811"/>
      <c r="AA17" s="811"/>
    </row>
    <row r="18">
      <c r="A18" s="745" t="s">
        <v>738</v>
      </c>
      <c r="B18" s="745" t="s">
        <v>595</v>
      </c>
      <c r="D18" s="814"/>
      <c r="E18" s="811"/>
      <c r="F18" s="811"/>
      <c r="G18" s="811"/>
      <c r="H18" s="811"/>
      <c r="I18" s="812">
        <v>100.0</v>
      </c>
      <c r="J18" s="811"/>
      <c r="K18" s="811"/>
      <c r="L18" s="811"/>
      <c r="M18" s="811"/>
      <c r="N18" s="813"/>
      <c r="O18" s="811"/>
      <c r="P18" s="811"/>
      <c r="Q18" s="811"/>
      <c r="R18" s="811"/>
      <c r="S18" s="811"/>
      <c r="T18" s="811"/>
      <c r="U18" s="811"/>
      <c r="V18" s="811"/>
      <c r="W18" s="811"/>
      <c r="X18" s="811"/>
      <c r="Y18" s="811"/>
      <c r="Z18" s="811"/>
      <c r="AA18" s="811"/>
    </row>
    <row r="19">
      <c r="A19" s="745" t="s">
        <v>788</v>
      </c>
      <c r="B19" s="745" t="s">
        <v>595</v>
      </c>
      <c r="C19" s="745" t="s">
        <v>789</v>
      </c>
      <c r="D19" s="810">
        <v>0.4</v>
      </c>
      <c r="E19" s="811"/>
      <c r="F19" s="811"/>
      <c r="G19" s="811"/>
      <c r="H19" s="811"/>
      <c r="I19" s="812">
        <v>975.0</v>
      </c>
      <c r="J19" s="811"/>
      <c r="K19" s="811"/>
      <c r="L19" s="811"/>
      <c r="M19" s="811"/>
      <c r="N19" s="813"/>
      <c r="O19" s="811"/>
      <c r="P19" s="811"/>
      <c r="Q19" s="811"/>
      <c r="R19" s="811"/>
      <c r="S19" s="811"/>
      <c r="T19" s="811"/>
      <c r="U19" s="811"/>
      <c r="V19" s="811"/>
      <c r="W19" s="811"/>
      <c r="X19" s="811"/>
      <c r="Y19" s="811"/>
      <c r="Z19" s="811"/>
      <c r="AA19" s="811"/>
    </row>
    <row r="20">
      <c r="A20" s="745" t="s">
        <v>731</v>
      </c>
      <c r="B20" s="745" t="s">
        <v>595</v>
      </c>
      <c r="D20" s="814"/>
      <c r="E20" s="811"/>
      <c r="F20" s="811"/>
      <c r="G20" s="811"/>
      <c r="H20" s="811"/>
      <c r="I20" s="814">
        <v>500.0</v>
      </c>
      <c r="J20" s="811"/>
      <c r="K20" s="811"/>
      <c r="L20" s="811"/>
      <c r="M20" s="811"/>
      <c r="N20" s="813"/>
      <c r="O20" s="811"/>
      <c r="P20" s="811"/>
      <c r="Q20" s="811"/>
      <c r="R20" s="811"/>
      <c r="S20" s="811"/>
      <c r="T20" s="811"/>
      <c r="U20" s="811"/>
      <c r="V20" s="811"/>
      <c r="W20" s="811"/>
      <c r="X20" s="811"/>
      <c r="Y20" s="811"/>
      <c r="Z20" s="811"/>
      <c r="AA20" s="811"/>
    </row>
    <row r="21">
      <c r="A21" s="745" t="s">
        <v>798</v>
      </c>
      <c r="B21" s="745" t="s">
        <v>595</v>
      </c>
      <c r="C21" s="745" t="s">
        <v>799</v>
      </c>
      <c r="D21" s="810">
        <v>0.4</v>
      </c>
      <c r="E21" s="811"/>
      <c r="F21" s="811"/>
      <c r="G21" s="811"/>
      <c r="H21" s="811"/>
      <c r="I21" s="812">
        <v>975.0</v>
      </c>
      <c r="J21" s="811"/>
      <c r="K21" s="811"/>
      <c r="L21" s="811"/>
      <c r="M21" s="811"/>
      <c r="N21" s="813"/>
      <c r="O21" s="811"/>
      <c r="P21" s="811"/>
      <c r="Q21" s="811"/>
      <c r="R21" s="811"/>
      <c r="S21" s="811"/>
      <c r="T21" s="811"/>
      <c r="U21" s="811"/>
      <c r="V21" s="811"/>
      <c r="W21" s="811"/>
      <c r="X21" s="811"/>
      <c r="Y21" s="811"/>
      <c r="Z21" s="811"/>
      <c r="AA21" s="811"/>
    </row>
    <row r="22">
      <c r="A22" s="745" t="s">
        <v>745</v>
      </c>
      <c r="B22" s="745" t="s">
        <v>595</v>
      </c>
      <c r="D22" s="814"/>
      <c r="E22" s="811"/>
      <c r="F22" s="811"/>
      <c r="G22" s="811"/>
      <c r="H22" s="811"/>
      <c r="I22" s="812">
        <v>100.0</v>
      </c>
      <c r="J22" s="811"/>
      <c r="K22" s="811"/>
      <c r="L22" s="811"/>
      <c r="M22" s="811"/>
      <c r="N22" s="813"/>
      <c r="O22" s="811"/>
      <c r="P22" s="811"/>
      <c r="Q22" s="811"/>
      <c r="R22" s="811"/>
      <c r="S22" s="811"/>
      <c r="T22" s="811"/>
      <c r="U22" s="811"/>
      <c r="V22" s="811"/>
      <c r="W22" s="811"/>
      <c r="X22" s="811"/>
      <c r="Y22" s="811"/>
      <c r="Z22" s="811"/>
      <c r="AA22" s="811"/>
    </row>
    <row r="23">
      <c r="A23" s="815" t="s">
        <v>816</v>
      </c>
      <c r="B23" s="815" t="s">
        <v>595</v>
      </c>
      <c r="C23" s="815" t="s">
        <v>817</v>
      </c>
      <c r="D23" s="816">
        <v>0.15</v>
      </c>
      <c r="E23" s="817" t="s">
        <v>725</v>
      </c>
      <c r="F23" s="818">
        <v>0.9</v>
      </c>
      <c r="G23" s="818">
        <v>1.5</v>
      </c>
      <c r="H23" s="818"/>
      <c r="I23" s="819">
        <v>975.0</v>
      </c>
      <c r="J23" s="817"/>
      <c r="K23" s="817"/>
      <c r="L23" s="817"/>
      <c r="M23" s="817"/>
      <c r="N23" s="820"/>
      <c r="O23" s="817"/>
      <c r="P23" s="817"/>
      <c r="Q23" s="817"/>
      <c r="R23" s="817"/>
      <c r="S23" s="821">
        <v>0.3</v>
      </c>
      <c r="T23" s="821">
        <v>0.4</v>
      </c>
      <c r="U23" s="821">
        <v>0.9</v>
      </c>
      <c r="V23" s="821">
        <v>1.5</v>
      </c>
      <c r="W23" s="817"/>
      <c r="X23" s="817"/>
      <c r="Y23" s="817"/>
      <c r="Z23" s="817"/>
      <c r="AA23" s="817"/>
      <c r="AB23" s="815"/>
      <c r="AC23" s="815"/>
      <c r="AD23" s="815"/>
      <c r="AE23" s="815"/>
      <c r="AF23" s="815"/>
      <c r="AG23" s="815"/>
      <c r="AH23" s="815"/>
      <c r="AI23" s="815"/>
      <c r="AJ23" s="815"/>
      <c r="AK23" s="815"/>
    </row>
    <row r="24">
      <c r="A24" s="815" t="s">
        <v>723</v>
      </c>
      <c r="B24" s="815" t="s">
        <v>595</v>
      </c>
      <c r="C24" s="815" t="s">
        <v>724</v>
      </c>
      <c r="D24" s="816">
        <v>0.15</v>
      </c>
      <c r="E24" s="817" t="s">
        <v>725</v>
      </c>
      <c r="F24" s="817"/>
      <c r="G24" s="817"/>
      <c r="H24" s="817"/>
      <c r="I24" s="819">
        <v>975.0</v>
      </c>
      <c r="J24" s="817"/>
      <c r="K24" s="817"/>
      <c r="L24" s="817"/>
      <c r="M24" s="817"/>
      <c r="N24" s="820"/>
      <c r="O24" s="817"/>
      <c r="P24" s="817"/>
      <c r="Q24" s="817"/>
      <c r="R24" s="817"/>
      <c r="S24" s="821">
        <v>0.3</v>
      </c>
      <c r="T24" s="821">
        <v>0.4</v>
      </c>
      <c r="U24" s="821">
        <v>0.9</v>
      </c>
      <c r="V24" s="821">
        <v>1.5</v>
      </c>
      <c r="W24" s="817"/>
      <c r="X24" s="817"/>
      <c r="Y24" s="817"/>
      <c r="Z24" s="817"/>
      <c r="AA24" s="817"/>
      <c r="AB24" s="815"/>
      <c r="AC24" s="815"/>
      <c r="AD24" s="815"/>
      <c r="AE24" s="815"/>
      <c r="AF24" s="815"/>
      <c r="AG24" s="815"/>
      <c r="AH24" s="815"/>
      <c r="AI24" s="815"/>
      <c r="AJ24" s="815"/>
      <c r="AK24" s="815"/>
    </row>
    <row r="25">
      <c r="A25" s="815" t="s">
        <v>796</v>
      </c>
      <c r="B25" s="815" t="s">
        <v>595</v>
      </c>
      <c r="C25" s="815" t="s">
        <v>797</v>
      </c>
      <c r="D25" s="822"/>
      <c r="E25" s="823">
        <v>0.075</v>
      </c>
      <c r="F25" s="821">
        <v>0.1</v>
      </c>
      <c r="G25" s="821">
        <v>0.15</v>
      </c>
      <c r="H25" s="821"/>
      <c r="I25" s="824">
        <v>975.0</v>
      </c>
      <c r="J25" s="817"/>
      <c r="K25" s="817"/>
      <c r="L25" s="817"/>
      <c r="M25" s="817"/>
      <c r="N25" s="820"/>
      <c r="O25" s="817"/>
      <c r="P25" s="817"/>
      <c r="Q25" s="817"/>
      <c r="R25" s="817"/>
      <c r="S25" s="817"/>
      <c r="T25" s="817"/>
      <c r="U25" s="817"/>
      <c r="V25" s="817"/>
      <c r="W25" s="817"/>
      <c r="X25" s="817"/>
      <c r="Y25" s="817"/>
      <c r="Z25" s="817"/>
      <c r="AA25" s="817"/>
      <c r="AB25" s="815"/>
      <c r="AC25" s="815"/>
      <c r="AD25" s="815"/>
      <c r="AE25" s="815"/>
      <c r="AF25" s="815"/>
      <c r="AG25" s="815"/>
      <c r="AH25" s="815"/>
      <c r="AI25" s="815"/>
      <c r="AJ25" s="815"/>
      <c r="AK25" s="815"/>
    </row>
    <row r="26">
      <c r="A26" s="825" t="s">
        <v>808</v>
      </c>
      <c r="B26" s="826" t="s">
        <v>595</v>
      </c>
      <c r="C26" s="826" t="s">
        <v>809</v>
      </c>
      <c r="D26" s="827">
        <v>0.03</v>
      </c>
      <c r="E26" s="828"/>
      <c r="F26" s="828"/>
      <c r="G26" s="828"/>
      <c r="H26" s="828"/>
      <c r="I26" s="829">
        <v>975.0</v>
      </c>
      <c r="J26" s="828"/>
      <c r="K26" s="828"/>
      <c r="L26" s="828"/>
      <c r="M26" s="828"/>
      <c r="N26" s="830"/>
      <c r="O26" s="828"/>
      <c r="P26" s="828"/>
      <c r="Q26" s="828"/>
      <c r="R26" s="828"/>
      <c r="S26" s="828"/>
      <c r="T26" s="828"/>
      <c r="U26" s="828"/>
      <c r="V26" s="828"/>
      <c r="W26" s="831">
        <v>0.03</v>
      </c>
      <c r="X26" s="831">
        <v>0.08</v>
      </c>
      <c r="Y26" s="831">
        <v>0.2</v>
      </c>
      <c r="Z26" s="831">
        <v>0.32</v>
      </c>
      <c r="AA26" s="831">
        <v>0.4</v>
      </c>
      <c r="AB26" s="826"/>
      <c r="AC26" s="826"/>
      <c r="AD26" s="826"/>
      <c r="AE26" s="826"/>
      <c r="AF26" s="826"/>
      <c r="AG26" s="826"/>
      <c r="AH26" s="826"/>
      <c r="AI26" s="826"/>
      <c r="AJ26" s="826"/>
      <c r="AK26" s="826"/>
    </row>
    <row r="27">
      <c r="A27" s="745" t="s">
        <v>713</v>
      </c>
      <c r="B27" s="745" t="s">
        <v>712</v>
      </c>
      <c r="D27" s="814"/>
      <c r="E27" s="811"/>
      <c r="F27" s="811"/>
      <c r="G27" s="811"/>
      <c r="H27" s="811"/>
      <c r="I27" s="814"/>
      <c r="J27" s="811">
        <v>200.0</v>
      </c>
      <c r="K27" s="811"/>
      <c r="L27" s="811"/>
      <c r="M27" s="811">
        <v>10.0</v>
      </c>
      <c r="N27" s="813"/>
      <c r="O27" s="811"/>
      <c r="P27" s="811"/>
      <c r="Q27" s="811"/>
      <c r="R27" s="811"/>
      <c r="S27" s="811"/>
      <c r="T27" s="811"/>
      <c r="U27" s="811"/>
      <c r="V27" s="811"/>
      <c r="W27" s="811"/>
      <c r="X27" s="811"/>
      <c r="Y27" s="811"/>
      <c r="Z27" s="811"/>
      <c r="AA27" s="811"/>
    </row>
    <row r="28">
      <c r="A28" s="745" t="s">
        <v>746</v>
      </c>
      <c r="B28" s="745" t="s">
        <v>712</v>
      </c>
      <c r="D28" s="814"/>
      <c r="E28" s="811"/>
      <c r="F28" s="811"/>
      <c r="G28" s="811"/>
      <c r="H28" s="811"/>
      <c r="I28" s="814"/>
      <c r="J28" s="811">
        <v>200.0</v>
      </c>
      <c r="K28" s="811"/>
      <c r="L28" s="811">
        <v>10.0</v>
      </c>
      <c r="M28" s="811"/>
      <c r="N28" s="813"/>
      <c r="O28" s="811"/>
      <c r="P28" s="811"/>
      <c r="Q28" s="811"/>
      <c r="R28" s="811"/>
      <c r="S28" s="811"/>
      <c r="T28" s="811"/>
      <c r="U28" s="811"/>
      <c r="V28" s="811"/>
      <c r="W28" s="811"/>
      <c r="X28" s="811"/>
      <c r="Y28" s="811"/>
      <c r="Z28" s="811"/>
      <c r="AA28" s="811"/>
    </row>
    <row r="29">
      <c r="A29" s="745" t="s">
        <v>767</v>
      </c>
      <c r="B29" s="745" t="s">
        <v>712</v>
      </c>
      <c r="D29" s="814"/>
      <c r="E29" s="811"/>
      <c r="F29" s="811"/>
      <c r="G29" s="811"/>
      <c r="H29" s="811"/>
      <c r="I29" s="814"/>
      <c r="J29" s="811">
        <v>200.0</v>
      </c>
      <c r="K29" s="811"/>
      <c r="L29" s="832">
        <v>5.0</v>
      </c>
      <c r="M29" s="832">
        <v>5.0</v>
      </c>
      <c r="N29" s="813"/>
      <c r="O29" s="811"/>
      <c r="P29" s="811"/>
      <c r="Q29" s="811"/>
      <c r="R29" s="811"/>
      <c r="S29" s="811"/>
      <c r="T29" s="811"/>
      <c r="U29" s="811"/>
      <c r="V29" s="811"/>
      <c r="W29" s="811"/>
      <c r="X29" s="811"/>
      <c r="Y29" s="811"/>
      <c r="Z29" s="811"/>
      <c r="AA29" s="811"/>
    </row>
    <row r="30">
      <c r="A30" s="745" t="s">
        <v>768</v>
      </c>
      <c r="B30" s="745" t="s">
        <v>712</v>
      </c>
      <c r="C30" s="745" t="s">
        <v>769</v>
      </c>
      <c r="D30" s="810">
        <v>0.5</v>
      </c>
      <c r="E30" s="811"/>
      <c r="F30" s="811"/>
      <c r="G30" s="811"/>
      <c r="H30" s="811"/>
      <c r="I30" s="814"/>
      <c r="J30" s="832">
        <v>780.0</v>
      </c>
      <c r="K30" s="811"/>
      <c r="L30" s="832">
        <v>40.0</v>
      </c>
      <c r="M30" s="811"/>
      <c r="N30" s="813"/>
      <c r="O30" s="811"/>
      <c r="P30" s="811"/>
      <c r="Q30" s="811"/>
      <c r="R30" s="811"/>
      <c r="S30" s="811"/>
      <c r="T30" s="811"/>
      <c r="U30" s="811"/>
      <c r="V30" s="811"/>
      <c r="W30" s="811"/>
      <c r="X30" s="811"/>
      <c r="Y30" s="811"/>
      <c r="Z30" s="811"/>
      <c r="AA30" s="811"/>
    </row>
    <row r="31">
      <c r="A31" s="745" t="s">
        <v>714</v>
      </c>
      <c r="B31" s="745" t="s">
        <v>712</v>
      </c>
      <c r="C31" s="745" t="s">
        <v>715</v>
      </c>
      <c r="D31" s="810">
        <v>0.8</v>
      </c>
      <c r="E31" s="811"/>
      <c r="F31" s="811"/>
      <c r="G31" s="811"/>
      <c r="H31" s="811"/>
      <c r="I31" s="814"/>
      <c r="J31" s="832">
        <v>780.0</v>
      </c>
      <c r="K31" s="811"/>
      <c r="L31" s="811"/>
      <c r="M31" s="832">
        <v>40.0</v>
      </c>
      <c r="N31" s="813"/>
      <c r="O31" s="811"/>
      <c r="P31" s="811"/>
      <c r="Q31" s="811"/>
      <c r="R31" s="811"/>
      <c r="S31" s="811"/>
      <c r="T31" s="811"/>
      <c r="U31" s="811"/>
      <c r="V31" s="811"/>
      <c r="W31" s="811"/>
      <c r="X31" s="811"/>
      <c r="Y31" s="811"/>
      <c r="Z31" s="811"/>
      <c r="AA31" s="811"/>
    </row>
    <row r="32">
      <c r="A32" s="745" t="s">
        <v>765</v>
      </c>
      <c r="B32" s="745" t="s">
        <v>712</v>
      </c>
      <c r="C32" s="745" t="s">
        <v>766</v>
      </c>
      <c r="D32" s="810">
        <v>0.7</v>
      </c>
      <c r="E32" s="811"/>
      <c r="F32" s="811"/>
      <c r="G32" s="811"/>
      <c r="H32" s="811"/>
      <c r="I32" s="814"/>
      <c r="J32" s="832">
        <v>780.0</v>
      </c>
      <c r="K32" s="811"/>
      <c r="L32" s="811">
        <v>20.0</v>
      </c>
      <c r="M32" s="811">
        <v>20.0</v>
      </c>
      <c r="N32" s="813"/>
      <c r="O32" s="811"/>
      <c r="P32" s="811"/>
      <c r="Q32" s="811"/>
      <c r="R32" s="811"/>
      <c r="S32" s="811"/>
      <c r="T32" s="811"/>
      <c r="U32" s="811"/>
      <c r="V32" s="811"/>
      <c r="W32" s="811"/>
      <c r="X32" s="811"/>
      <c r="Y32" s="811"/>
      <c r="Z32" s="811"/>
      <c r="AA32" s="811"/>
    </row>
    <row r="33">
      <c r="A33" s="745" t="s">
        <v>718</v>
      </c>
      <c r="B33" s="745" t="s">
        <v>712</v>
      </c>
      <c r="D33" s="814"/>
      <c r="E33" s="811"/>
      <c r="F33" s="811"/>
      <c r="G33" s="811"/>
      <c r="H33" s="811"/>
      <c r="I33" s="814"/>
      <c r="J33" s="811">
        <v>200.0</v>
      </c>
      <c r="K33" s="811"/>
      <c r="L33" s="811">
        <v>5.0</v>
      </c>
      <c r="M33" s="811">
        <v>5.0</v>
      </c>
      <c r="N33" s="813"/>
      <c r="O33" s="811"/>
      <c r="P33" s="811"/>
      <c r="Q33" s="811"/>
      <c r="R33" s="811"/>
      <c r="S33" s="811"/>
      <c r="T33" s="811"/>
      <c r="U33" s="811"/>
      <c r="V33" s="811"/>
      <c r="W33" s="811"/>
      <c r="X33" s="811"/>
      <c r="Y33" s="811"/>
      <c r="Z33" s="811"/>
      <c r="AA33" s="811"/>
    </row>
    <row r="34">
      <c r="A34" s="745" t="s">
        <v>747</v>
      </c>
      <c r="B34" s="745" t="s">
        <v>712</v>
      </c>
      <c r="C34" s="745" t="s">
        <v>748</v>
      </c>
      <c r="D34" s="810">
        <v>0.4</v>
      </c>
      <c r="E34" s="811"/>
      <c r="F34" s="811"/>
      <c r="G34" s="811"/>
      <c r="H34" s="811"/>
      <c r="I34" s="814"/>
      <c r="J34" s="832">
        <v>780.0</v>
      </c>
      <c r="K34" s="811"/>
      <c r="L34" s="811"/>
      <c r="M34" s="811">
        <v>40.0</v>
      </c>
      <c r="N34" s="813"/>
      <c r="O34" s="811"/>
      <c r="P34" s="811"/>
      <c r="Q34" s="811"/>
      <c r="R34" s="811"/>
      <c r="S34" s="811"/>
      <c r="T34" s="811"/>
      <c r="U34" s="811"/>
      <c r="V34" s="811"/>
      <c r="W34" s="811"/>
      <c r="X34" s="811"/>
      <c r="Y34" s="811"/>
      <c r="Z34" s="811"/>
      <c r="AA34" s="811"/>
    </row>
    <row r="35">
      <c r="A35" s="745" t="s">
        <v>777</v>
      </c>
      <c r="B35" s="745" t="s">
        <v>712</v>
      </c>
      <c r="C35" s="745" t="s">
        <v>778</v>
      </c>
      <c r="D35" s="810">
        <v>0.4</v>
      </c>
      <c r="E35" s="811"/>
      <c r="F35" s="811"/>
      <c r="G35" s="811"/>
      <c r="H35" s="811"/>
      <c r="I35" s="814"/>
      <c r="J35" s="832">
        <v>780.0</v>
      </c>
      <c r="K35" s="811"/>
      <c r="L35" s="811"/>
      <c r="M35" s="811">
        <v>40.0</v>
      </c>
      <c r="N35" s="813"/>
      <c r="O35" s="811"/>
      <c r="P35" s="811"/>
      <c r="Q35" s="811"/>
      <c r="R35" s="811"/>
      <c r="S35" s="811"/>
      <c r="T35" s="811"/>
      <c r="U35" s="811"/>
      <c r="V35" s="811"/>
      <c r="W35" s="811"/>
      <c r="X35" s="811"/>
      <c r="Y35" s="811"/>
      <c r="Z35" s="811"/>
      <c r="AA35" s="811"/>
    </row>
    <row r="36">
      <c r="A36" s="745" t="s">
        <v>734</v>
      </c>
      <c r="B36" s="745" t="s">
        <v>712</v>
      </c>
      <c r="C36" s="745" t="s">
        <v>735</v>
      </c>
      <c r="D36" s="810">
        <v>0.8</v>
      </c>
      <c r="E36" s="811"/>
      <c r="F36" s="811"/>
      <c r="G36" s="811"/>
      <c r="H36" s="811"/>
      <c r="I36" s="814"/>
      <c r="J36" s="832">
        <v>780.0</v>
      </c>
      <c r="K36" s="832"/>
      <c r="L36" s="832">
        <v>40.0</v>
      </c>
      <c r="M36" s="811"/>
      <c r="N36" s="813"/>
      <c r="O36" s="811"/>
      <c r="P36" s="811"/>
      <c r="Q36" s="811"/>
      <c r="R36" s="811"/>
      <c r="S36" s="811"/>
      <c r="T36" s="811"/>
      <c r="U36" s="811"/>
      <c r="V36" s="811"/>
      <c r="W36" s="811"/>
      <c r="X36" s="811"/>
      <c r="Y36" s="811"/>
      <c r="Z36" s="811"/>
      <c r="AA36" s="811"/>
    </row>
    <row r="37">
      <c r="A37" s="745" t="s">
        <v>775</v>
      </c>
      <c r="B37" s="745" t="s">
        <v>712</v>
      </c>
      <c r="C37" s="745" t="s">
        <v>776</v>
      </c>
      <c r="D37" s="810">
        <v>0.5</v>
      </c>
      <c r="E37" s="811"/>
      <c r="F37" s="811"/>
      <c r="G37" s="811"/>
      <c r="H37" s="811"/>
      <c r="I37" s="814"/>
      <c r="J37" s="832">
        <v>780.0</v>
      </c>
      <c r="K37" s="811"/>
      <c r="L37" s="832">
        <v>20.0</v>
      </c>
      <c r="M37" s="832">
        <v>20.0</v>
      </c>
      <c r="N37" s="813"/>
      <c r="O37" s="811"/>
      <c r="P37" s="811"/>
      <c r="Q37" s="811"/>
      <c r="R37" s="811"/>
      <c r="S37" s="811"/>
      <c r="T37" s="811"/>
      <c r="U37" s="811"/>
      <c r="V37" s="811"/>
      <c r="W37" s="811"/>
      <c r="X37" s="811"/>
      <c r="Y37" s="811"/>
      <c r="Z37" s="811"/>
      <c r="AA37" s="811"/>
      <c r="AB37" s="765"/>
      <c r="AC37" s="765"/>
      <c r="AD37" s="765"/>
      <c r="AE37" s="765"/>
      <c r="AF37" s="765"/>
      <c r="AG37" s="765"/>
      <c r="AH37" s="765"/>
      <c r="AI37" s="765"/>
      <c r="AJ37" s="765"/>
      <c r="AK37" s="765"/>
    </row>
    <row r="38">
      <c r="A38" s="745" t="s">
        <v>792</v>
      </c>
      <c r="B38" s="745" t="s">
        <v>712</v>
      </c>
      <c r="C38" s="745" t="s">
        <v>793</v>
      </c>
      <c r="D38" s="810">
        <v>0.75</v>
      </c>
      <c r="E38" s="811"/>
      <c r="F38" s="811"/>
      <c r="G38" s="811"/>
      <c r="H38" s="811"/>
      <c r="I38" s="814"/>
      <c r="J38" s="832">
        <v>780.0</v>
      </c>
      <c r="K38" s="811"/>
      <c r="L38" s="811">
        <v>40.0</v>
      </c>
      <c r="M38" s="811"/>
      <c r="N38" s="813"/>
      <c r="O38" s="811"/>
      <c r="P38" s="811"/>
      <c r="Q38" s="811"/>
      <c r="R38" s="811"/>
      <c r="S38" s="811"/>
      <c r="T38" s="811"/>
      <c r="U38" s="811"/>
      <c r="V38" s="811"/>
      <c r="W38" s="811"/>
      <c r="X38" s="811"/>
      <c r="Y38" s="811"/>
      <c r="Z38" s="811"/>
      <c r="AA38" s="811"/>
      <c r="AB38" s="765"/>
      <c r="AC38" s="765"/>
      <c r="AD38" s="765"/>
      <c r="AE38" s="765"/>
      <c r="AF38" s="765"/>
      <c r="AG38" s="765"/>
      <c r="AH38" s="765"/>
      <c r="AI38" s="765"/>
      <c r="AJ38" s="765"/>
      <c r="AK38" s="765"/>
    </row>
    <row r="39">
      <c r="A39" s="745" t="s">
        <v>784</v>
      </c>
      <c r="B39" s="745" t="s">
        <v>712</v>
      </c>
      <c r="C39" s="745" t="s">
        <v>785</v>
      </c>
      <c r="D39" s="810">
        <v>0.5</v>
      </c>
      <c r="E39" s="811"/>
      <c r="F39" s="811"/>
      <c r="G39" s="811"/>
      <c r="H39" s="811"/>
      <c r="I39" s="814"/>
      <c r="J39" s="832">
        <v>780.0</v>
      </c>
      <c r="K39" s="811"/>
      <c r="L39" s="811">
        <v>20.0</v>
      </c>
      <c r="M39" s="811">
        <v>20.0</v>
      </c>
      <c r="N39" s="813"/>
      <c r="O39" s="811"/>
      <c r="P39" s="811"/>
      <c r="Q39" s="811"/>
      <c r="R39" s="811"/>
      <c r="S39" s="811"/>
      <c r="T39" s="811"/>
      <c r="U39" s="811"/>
      <c r="V39" s="811"/>
      <c r="W39" s="811"/>
      <c r="X39" s="811"/>
      <c r="Y39" s="811"/>
      <c r="Z39" s="811"/>
      <c r="AA39" s="811"/>
      <c r="AB39" s="765"/>
      <c r="AC39" s="765"/>
      <c r="AD39" s="765"/>
      <c r="AE39" s="765"/>
      <c r="AF39" s="765"/>
      <c r="AG39" s="765"/>
      <c r="AH39" s="765"/>
      <c r="AI39" s="765"/>
      <c r="AJ39" s="765"/>
      <c r="AK39" s="765"/>
    </row>
    <row r="40">
      <c r="A40" s="833" t="s">
        <v>716</v>
      </c>
      <c r="B40" s="815" t="s">
        <v>712</v>
      </c>
      <c r="C40" s="833" t="s">
        <v>823</v>
      </c>
      <c r="D40" s="834">
        <v>0.15</v>
      </c>
      <c r="E40" s="835">
        <v>0.2</v>
      </c>
      <c r="F40" s="835">
        <v>0.3</v>
      </c>
      <c r="G40" s="835">
        <v>0.6</v>
      </c>
      <c r="H40" s="835"/>
      <c r="I40" s="836"/>
      <c r="J40" s="837">
        <v>780.0</v>
      </c>
      <c r="K40" s="815"/>
      <c r="L40" s="837">
        <v>20.0</v>
      </c>
      <c r="M40" s="837">
        <v>20.0</v>
      </c>
      <c r="N40" s="838"/>
      <c r="O40" s="823"/>
      <c r="P40" s="823"/>
      <c r="Q40" s="839"/>
      <c r="R40" s="821"/>
      <c r="S40" s="817"/>
      <c r="T40" s="817"/>
      <c r="U40" s="817"/>
      <c r="V40" s="817"/>
      <c r="W40" s="817"/>
      <c r="X40" s="817"/>
      <c r="Y40" s="817"/>
      <c r="Z40" s="817"/>
      <c r="AA40" s="817"/>
      <c r="AB40" s="815"/>
      <c r="AC40" s="815"/>
      <c r="AD40" s="815"/>
      <c r="AE40" s="815"/>
      <c r="AF40" s="815"/>
      <c r="AG40" s="815"/>
      <c r="AH40" s="815"/>
      <c r="AI40" s="815"/>
      <c r="AJ40" s="815"/>
      <c r="AK40" s="815"/>
    </row>
    <row r="41">
      <c r="A41" s="815" t="s">
        <v>732</v>
      </c>
      <c r="B41" s="815" t="s">
        <v>712</v>
      </c>
      <c r="C41" s="815" t="s">
        <v>733</v>
      </c>
      <c r="D41" s="816">
        <v>0.01</v>
      </c>
      <c r="E41" s="817" t="s">
        <v>725</v>
      </c>
      <c r="F41" s="821"/>
      <c r="G41" s="821"/>
      <c r="H41" s="821"/>
      <c r="I41" s="824"/>
      <c r="J41" s="840">
        <v>780.0</v>
      </c>
      <c r="K41" s="817"/>
      <c r="L41" s="817">
        <v>20.0</v>
      </c>
      <c r="M41" s="817">
        <v>20.0</v>
      </c>
      <c r="N41" s="820"/>
      <c r="O41" s="823">
        <v>0.015</v>
      </c>
      <c r="P41" s="823">
        <v>0.025</v>
      </c>
      <c r="Q41" s="839">
        <v>0.0375</v>
      </c>
      <c r="R41" s="821">
        <v>0.05</v>
      </c>
      <c r="S41" s="817"/>
      <c r="T41" s="817"/>
      <c r="U41" s="817"/>
      <c r="V41" s="817"/>
      <c r="W41" s="817"/>
      <c r="X41" s="817"/>
      <c r="Y41" s="817"/>
      <c r="Z41" s="817"/>
      <c r="AA41" s="817"/>
      <c r="AB41" s="815"/>
      <c r="AC41" s="815"/>
      <c r="AD41" s="815"/>
      <c r="AE41" s="815"/>
      <c r="AF41" s="815"/>
      <c r="AG41" s="815"/>
      <c r="AH41" s="815"/>
      <c r="AI41" s="815"/>
      <c r="AJ41" s="815"/>
      <c r="AK41" s="815"/>
    </row>
    <row r="42">
      <c r="A42" s="826" t="s">
        <v>770</v>
      </c>
      <c r="B42" s="826" t="s">
        <v>712</v>
      </c>
      <c r="C42" s="826" t="s">
        <v>771</v>
      </c>
      <c r="D42" s="827">
        <v>0.2</v>
      </c>
      <c r="E42" s="828"/>
      <c r="F42" s="828"/>
      <c r="G42" s="828"/>
      <c r="H42" s="828"/>
      <c r="I42" s="841"/>
      <c r="J42" s="842">
        <v>780.0</v>
      </c>
      <c r="K42" s="828"/>
      <c r="L42" s="828">
        <v>20.0</v>
      </c>
      <c r="M42" s="828">
        <v>20.0</v>
      </c>
      <c r="N42" s="830"/>
      <c r="O42" s="828"/>
      <c r="P42" s="828"/>
      <c r="Q42" s="828"/>
      <c r="R42" s="828"/>
      <c r="S42" s="828"/>
      <c r="T42" s="828"/>
      <c r="U42" s="828"/>
      <c r="V42" s="828"/>
      <c r="W42" s="828"/>
      <c r="X42" s="828"/>
      <c r="Y42" s="828"/>
      <c r="Z42" s="828"/>
      <c r="AA42" s="828"/>
      <c r="AB42" s="826"/>
      <c r="AC42" s="826"/>
      <c r="AD42" s="826"/>
      <c r="AE42" s="826"/>
      <c r="AF42" s="826"/>
      <c r="AG42" s="826"/>
      <c r="AH42" s="826"/>
      <c r="AI42" s="826"/>
      <c r="AJ42" s="826"/>
      <c r="AK42" s="826"/>
    </row>
    <row r="43">
      <c r="A43" s="765" t="s">
        <v>800</v>
      </c>
      <c r="B43" s="745" t="s">
        <v>753</v>
      </c>
      <c r="C43" s="745" t="s">
        <v>801</v>
      </c>
      <c r="D43" s="810">
        <v>0.5</v>
      </c>
      <c r="E43" s="843">
        <v>1.5</v>
      </c>
      <c r="F43" s="843">
        <v>3.0</v>
      </c>
      <c r="G43" s="843">
        <v>5.0</v>
      </c>
      <c r="H43" s="844">
        <v>7.0</v>
      </c>
      <c r="I43" s="814"/>
      <c r="J43" s="832"/>
      <c r="K43" s="832">
        <v>1750.0</v>
      </c>
      <c r="L43" s="832">
        <v>140.0</v>
      </c>
      <c r="M43" s="832">
        <v>140.0</v>
      </c>
      <c r="N43" s="845">
        <v>150.0</v>
      </c>
      <c r="O43" s="811"/>
      <c r="P43" s="811"/>
      <c r="Q43" s="811"/>
      <c r="R43" s="811"/>
      <c r="S43" s="811"/>
      <c r="T43" s="811"/>
      <c r="U43" s="811"/>
      <c r="V43" s="811"/>
      <c r="W43" s="811"/>
      <c r="X43" s="811"/>
      <c r="Y43" s="811"/>
      <c r="Z43" s="811"/>
      <c r="AA43" s="811"/>
    </row>
    <row r="44">
      <c r="A44" s="765" t="s">
        <v>772</v>
      </c>
      <c r="B44" s="745" t="s">
        <v>753</v>
      </c>
      <c r="C44" s="745" t="s">
        <v>773</v>
      </c>
      <c r="D44" s="810">
        <v>0.5</v>
      </c>
      <c r="E44" s="843">
        <v>1.0</v>
      </c>
      <c r="F44" s="843">
        <v>2.0</v>
      </c>
      <c r="G44" s="843">
        <v>3.0</v>
      </c>
      <c r="H44" s="844">
        <v>5.0</v>
      </c>
      <c r="I44" s="814"/>
      <c r="J44" s="811"/>
      <c r="K44" s="832">
        <v>1750.0</v>
      </c>
      <c r="L44" s="832">
        <v>140.0</v>
      </c>
      <c r="M44" s="832">
        <v>140.0</v>
      </c>
      <c r="N44" s="845">
        <v>150.0</v>
      </c>
      <c r="O44" s="811"/>
      <c r="P44" s="811"/>
      <c r="Q44" s="811"/>
      <c r="R44" s="811"/>
      <c r="S44" s="811"/>
      <c r="T44" s="811"/>
      <c r="U44" s="811"/>
      <c r="V44" s="811"/>
      <c r="W44" s="811"/>
      <c r="X44" s="811"/>
      <c r="Y44" s="811"/>
      <c r="Z44" s="811"/>
      <c r="AA44" s="811"/>
    </row>
    <row r="45">
      <c r="A45" s="745" t="s">
        <v>781</v>
      </c>
      <c r="B45" s="745" t="s">
        <v>753</v>
      </c>
      <c r="C45" s="745" t="s">
        <v>782</v>
      </c>
      <c r="D45" s="810">
        <v>0.5</v>
      </c>
      <c r="E45" s="843">
        <v>0.75</v>
      </c>
      <c r="F45" s="843">
        <v>1.0</v>
      </c>
      <c r="G45" s="843">
        <v>1.5</v>
      </c>
      <c r="H45" s="844">
        <v>2.5</v>
      </c>
      <c r="I45" s="814"/>
      <c r="J45" s="811"/>
      <c r="K45" s="832">
        <v>1750.0</v>
      </c>
      <c r="L45" s="832">
        <v>140.0</v>
      </c>
      <c r="M45" s="832">
        <v>140.0</v>
      </c>
      <c r="N45" s="845">
        <v>150.0</v>
      </c>
      <c r="O45" s="811"/>
      <c r="P45" s="811"/>
      <c r="Q45" s="811"/>
      <c r="R45" s="811"/>
      <c r="S45" s="811"/>
      <c r="T45" s="811"/>
      <c r="U45" s="811"/>
      <c r="V45" s="811"/>
      <c r="W45" s="811"/>
      <c r="X45" s="811"/>
      <c r="Y45" s="811"/>
      <c r="Z45" s="811"/>
      <c r="AA45" s="811"/>
    </row>
    <row r="46">
      <c r="A46" s="745" t="s">
        <v>820</v>
      </c>
      <c r="B46" s="745" t="s">
        <v>753</v>
      </c>
      <c r="C46" s="745" t="s">
        <v>821</v>
      </c>
      <c r="D46" s="810">
        <v>0.35</v>
      </c>
      <c r="E46" s="843">
        <v>0.75</v>
      </c>
      <c r="F46" s="843">
        <v>1.25</v>
      </c>
      <c r="G46" s="843">
        <v>2.0</v>
      </c>
      <c r="H46" s="844">
        <v>2.5</v>
      </c>
      <c r="I46" s="814"/>
      <c r="J46" s="811"/>
      <c r="K46" s="832">
        <v>1750.0</v>
      </c>
      <c r="L46" s="832">
        <v>140.0</v>
      </c>
      <c r="M46" s="832">
        <v>140.0</v>
      </c>
      <c r="N46" s="845">
        <v>150.0</v>
      </c>
      <c r="O46" s="811"/>
      <c r="P46" s="811"/>
      <c r="Q46" s="811"/>
      <c r="R46" s="811"/>
      <c r="S46" s="811"/>
      <c r="T46" s="811"/>
      <c r="U46" s="811"/>
      <c r="V46" s="811"/>
      <c r="W46" s="811"/>
      <c r="X46" s="811"/>
      <c r="Y46" s="811"/>
      <c r="Z46" s="811"/>
      <c r="AA46" s="811"/>
    </row>
    <row r="47">
      <c r="A47" s="745" t="s">
        <v>805</v>
      </c>
      <c r="B47" s="745" t="s">
        <v>753</v>
      </c>
      <c r="C47" s="745" t="s">
        <v>806</v>
      </c>
      <c r="D47" s="810">
        <v>0.75</v>
      </c>
      <c r="E47" s="843">
        <v>1.0</v>
      </c>
      <c r="F47" s="843">
        <v>2.0</v>
      </c>
      <c r="G47" s="843">
        <v>3.0</v>
      </c>
      <c r="H47" s="844">
        <v>4.0</v>
      </c>
      <c r="I47" s="814"/>
      <c r="J47" s="811"/>
      <c r="K47" s="832">
        <v>1750.0</v>
      </c>
      <c r="L47" s="832">
        <v>140.0</v>
      </c>
      <c r="M47" s="832">
        <v>140.0</v>
      </c>
      <c r="N47" s="845">
        <v>150.0</v>
      </c>
      <c r="O47" s="811"/>
      <c r="P47" s="811"/>
      <c r="Q47" s="811"/>
      <c r="R47" s="811"/>
      <c r="S47" s="811"/>
      <c r="T47" s="811"/>
      <c r="U47" s="811"/>
      <c r="V47" s="811"/>
      <c r="W47" s="811"/>
      <c r="X47" s="811"/>
      <c r="Y47" s="811"/>
      <c r="Z47" s="811"/>
      <c r="AA47" s="811"/>
    </row>
    <row r="48">
      <c r="A48" s="745" t="s">
        <v>754</v>
      </c>
      <c r="B48" s="745" t="s">
        <v>753</v>
      </c>
      <c r="C48" s="745" t="s">
        <v>755</v>
      </c>
      <c r="D48" s="810">
        <v>0.5</v>
      </c>
      <c r="E48" s="843">
        <v>1.0</v>
      </c>
      <c r="F48" s="843">
        <v>2.0</v>
      </c>
      <c r="G48" s="843">
        <v>3.0</v>
      </c>
      <c r="H48" s="844">
        <v>5.0</v>
      </c>
      <c r="I48" s="814"/>
      <c r="J48" s="811"/>
      <c r="K48" s="832">
        <v>1750.0</v>
      </c>
      <c r="L48" s="832">
        <v>140.0</v>
      </c>
      <c r="M48" s="832">
        <v>140.0</v>
      </c>
      <c r="N48" s="845">
        <v>150.0</v>
      </c>
      <c r="O48" s="811"/>
      <c r="P48" s="811"/>
      <c r="Q48" s="811"/>
      <c r="R48" s="811"/>
      <c r="S48" s="811"/>
      <c r="T48" s="811"/>
      <c r="U48" s="811"/>
      <c r="V48" s="811"/>
      <c r="W48" s="811"/>
      <c r="X48" s="811"/>
      <c r="Y48" s="811"/>
      <c r="Z48" s="811"/>
      <c r="AA48" s="811"/>
    </row>
    <row r="49">
      <c r="A49" s="745" t="s">
        <v>802</v>
      </c>
      <c r="B49" s="745" t="s">
        <v>753</v>
      </c>
      <c r="C49" s="745" t="s">
        <v>801</v>
      </c>
      <c r="D49" s="810">
        <v>0.5</v>
      </c>
      <c r="E49" s="811"/>
      <c r="F49" s="811"/>
      <c r="G49" s="811"/>
      <c r="H49" s="811"/>
      <c r="I49" s="814"/>
      <c r="J49" s="811"/>
      <c r="K49" s="832">
        <v>850.0</v>
      </c>
      <c r="L49" s="832">
        <v>45.0</v>
      </c>
      <c r="M49" s="832">
        <v>45.0</v>
      </c>
      <c r="N49" s="845">
        <v>55.0</v>
      </c>
      <c r="O49" s="811"/>
      <c r="P49" s="811"/>
      <c r="Q49" s="811"/>
      <c r="R49" s="811"/>
      <c r="S49" s="811"/>
      <c r="T49" s="811"/>
      <c r="U49" s="811"/>
      <c r="V49" s="811"/>
      <c r="W49" s="811"/>
      <c r="X49" s="811"/>
      <c r="Y49" s="811"/>
      <c r="Z49" s="811"/>
      <c r="AA49" s="811"/>
    </row>
    <row r="50">
      <c r="A50" s="745" t="s">
        <v>774</v>
      </c>
      <c r="B50" s="745" t="s">
        <v>753</v>
      </c>
      <c r="C50" s="745" t="s">
        <v>773</v>
      </c>
      <c r="D50" s="810">
        <v>0.5</v>
      </c>
      <c r="E50" s="811"/>
      <c r="F50" s="811"/>
      <c r="G50" s="811"/>
      <c r="H50" s="811"/>
      <c r="I50" s="814"/>
      <c r="J50" s="811"/>
      <c r="K50" s="832">
        <v>850.0</v>
      </c>
      <c r="L50" s="832">
        <v>45.0</v>
      </c>
      <c r="M50" s="832">
        <v>45.0</v>
      </c>
      <c r="N50" s="845">
        <v>55.0</v>
      </c>
      <c r="O50" s="811"/>
      <c r="P50" s="811"/>
      <c r="Q50" s="811"/>
      <c r="R50" s="811"/>
      <c r="S50" s="811"/>
      <c r="T50" s="811"/>
      <c r="U50" s="811"/>
      <c r="V50" s="811"/>
      <c r="W50" s="811"/>
      <c r="X50" s="811"/>
      <c r="Y50" s="811"/>
      <c r="Z50" s="811"/>
      <c r="AA50" s="811"/>
    </row>
    <row r="51">
      <c r="A51" s="745" t="s">
        <v>756</v>
      </c>
      <c r="B51" s="745" t="s">
        <v>753</v>
      </c>
      <c r="C51" s="745" t="s">
        <v>757</v>
      </c>
      <c r="D51" s="814"/>
      <c r="E51" s="811"/>
      <c r="F51" s="811"/>
      <c r="G51" s="811"/>
      <c r="H51" s="811"/>
      <c r="I51" s="814"/>
      <c r="J51" s="811"/>
      <c r="K51" s="832">
        <v>200.0</v>
      </c>
      <c r="L51" s="832">
        <v>7.0</v>
      </c>
      <c r="M51" s="832">
        <v>7.0</v>
      </c>
      <c r="N51" s="845">
        <v>21.0</v>
      </c>
      <c r="O51" s="811"/>
      <c r="P51" s="811"/>
      <c r="Q51" s="811"/>
      <c r="R51" s="811"/>
      <c r="S51" s="811"/>
      <c r="T51" s="811"/>
      <c r="U51" s="811"/>
      <c r="V51" s="811"/>
      <c r="W51" s="811"/>
      <c r="X51" s="811"/>
      <c r="Y51" s="811"/>
      <c r="Z51" s="811"/>
      <c r="AA51" s="811"/>
    </row>
    <row r="52">
      <c r="A52" s="745" t="s">
        <v>758</v>
      </c>
      <c r="B52" s="745" t="s">
        <v>753</v>
      </c>
      <c r="D52" s="814"/>
      <c r="E52" s="811"/>
      <c r="F52" s="811"/>
      <c r="G52" s="811"/>
      <c r="H52" s="811"/>
      <c r="I52" s="814"/>
      <c r="J52" s="811"/>
      <c r="K52" s="832">
        <v>300.0</v>
      </c>
      <c r="L52" s="832">
        <v>15.0</v>
      </c>
      <c r="M52" s="832">
        <v>15.0</v>
      </c>
      <c r="N52" s="845">
        <v>20.0</v>
      </c>
      <c r="O52" s="811"/>
      <c r="P52" s="811"/>
      <c r="Q52" s="811"/>
      <c r="R52" s="811"/>
      <c r="S52" s="811"/>
      <c r="T52" s="811"/>
      <c r="U52" s="811"/>
      <c r="V52" s="811"/>
      <c r="W52" s="811"/>
      <c r="X52" s="811"/>
      <c r="Y52" s="811"/>
      <c r="Z52" s="811"/>
      <c r="AA52" s="811"/>
    </row>
    <row r="53">
      <c r="A53" s="745" t="s">
        <v>783</v>
      </c>
      <c r="B53" s="745" t="s">
        <v>753</v>
      </c>
      <c r="C53" s="745" t="s">
        <v>782</v>
      </c>
      <c r="D53" s="810">
        <v>0.5</v>
      </c>
      <c r="E53" s="811"/>
      <c r="F53" s="811"/>
      <c r="G53" s="811"/>
      <c r="H53" s="811"/>
      <c r="I53" s="814"/>
      <c r="J53" s="811"/>
      <c r="K53" s="832">
        <v>850.0</v>
      </c>
      <c r="L53" s="832">
        <v>45.0</v>
      </c>
      <c r="M53" s="832">
        <v>45.0</v>
      </c>
      <c r="N53" s="845">
        <v>55.0</v>
      </c>
      <c r="O53" s="811"/>
      <c r="P53" s="811"/>
      <c r="Q53" s="811"/>
      <c r="R53" s="811"/>
      <c r="S53" s="811"/>
      <c r="T53" s="811"/>
      <c r="U53" s="811"/>
      <c r="V53" s="811"/>
      <c r="W53" s="811"/>
      <c r="X53" s="811"/>
      <c r="Y53" s="811"/>
      <c r="Z53" s="811"/>
      <c r="AA53" s="811"/>
    </row>
    <row r="54">
      <c r="A54" s="815" t="s">
        <v>719</v>
      </c>
      <c r="B54" s="815" t="s">
        <v>753</v>
      </c>
      <c r="C54" s="815" t="s">
        <v>720</v>
      </c>
      <c r="D54" s="824"/>
      <c r="E54" s="817"/>
      <c r="F54" s="817"/>
      <c r="G54" s="817"/>
      <c r="H54" s="817"/>
      <c r="I54" s="824"/>
      <c r="J54" s="817"/>
      <c r="K54" s="840">
        <v>200.0</v>
      </c>
      <c r="L54" s="840">
        <v>7.0</v>
      </c>
      <c r="M54" s="840">
        <v>7.0</v>
      </c>
      <c r="N54" s="846">
        <v>21.0</v>
      </c>
      <c r="O54" s="817"/>
      <c r="P54" s="817"/>
      <c r="Q54" s="817"/>
      <c r="R54" s="817"/>
      <c r="S54" s="817"/>
      <c r="T54" s="817"/>
      <c r="U54" s="817"/>
      <c r="V54" s="817"/>
      <c r="W54" s="817"/>
      <c r="X54" s="817"/>
      <c r="Y54" s="817"/>
      <c r="Z54" s="817"/>
      <c r="AA54" s="817"/>
      <c r="AB54" s="815"/>
      <c r="AC54" s="815"/>
      <c r="AD54" s="815"/>
      <c r="AE54" s="815"/>
      <c r="AF54" s="815"/>
      <c r="AG54" s="815"/>
      <c r="AH54" s="815"/>
      <c r="AI54" s="815"/>
      <c r="AJ54" s="815"/>
      <c r="AK54" s="815"/>
    </row>
    <row r="55">
      <c r="A55" s="815" t="s">
        <v>763</v>
      </c>
      <c r="B55" s="815" t="s">
        <v>753</v>
      </c>
      <c r="C55" s="815" t="s">
        <v>764</v>
      </c>
      <c r="D55" s="824"/>
      <c r="E55" s="817"/>
      <c r="F55" s="817"/>
      <c r="G55" s="817"/>
      <c r="H55" s="817"/>
      <c r="I55" s="824"/>
      <c r="J55" s="817"/>
      <c r="K55" s="840">
        <v>300.0</v>
      </c>
      <c r="L55" s="840">
        <v>15.0</v>
      </c>
      <c r="M55" s="840">
        <v>15.0</v>
      </c>
      <c r="N55" s="846">
        <v>20.0</v>
      </c>
      <c r="O55" s="817"/>
      <c r="P55" s="817"/>
      <c r="Q55" s="817"/>
      <c r="R55" s="817"/>
      <c r="S55" s="817"/>
      <c r="T55" s="817"/>
      <c r="U55" s="817"/>
      <c r="V55" s="817"/>
      <c r="W55" s="817"/>
      <c r="X55" s="817"/>
      <c r="Y55" s="817"/>
      <c r="Z55" s="817"/>
      <c r="AA55" s="817"/>
      <c r="AB55" s="815"/>
      <c r="AC55" s="815"/>
      <c r="AD55" s="815"/>
      <c r="AE55" s="815"/>
      <c r="AF55" s="815"/>
      <c r="AG55" s="815"/>
      <c r="AH55" s="815"/>
      <c r="AI55" s="815"/>
      <c r="AJ55" s="815"/>
      <c r="AK55" s="815"/>
    </row>
    <row r="56">
      <c r="A56" s="745" t="s">
        <v>822</v>
      </c>
      <c r="B56" s="745" t="s">
        <v>753</v>
      </c>
      <c r="C56" s="745" t="s">
        <v>821</v>
      </c>
      <c r="D56" s="810">
        <v>0.35</v>
      </c>
      <c r="E56" s="811"/>
      <c r="F56" s="811"/>
      <c r="G56" s="811"/>
      <c r="H56" s="811"/>
      <c r="I56" s="814"/>
      <c r="J56" s="811"/>
      <c r="K56" s="832">
        <v>850.0</v>
      </c>
      <c r="L56" s="832">
        <v>45.0</v>
      </c>
      <c r="M56" s="832">
        <v>45.0</v>
      </c>
      <c r="N56" s="845">
        <v>55.0</v>
      </c>
      <c r="O56" s="811"/>
      <c r="P56" s="811"/>
      <c r="Q56" s="811"/>
      <c r="R56" s="811"/>
      <c r="S56" s="811"/>
      <c r="T56" s="811"/>
      <c r="U56" s="811"/>
      <c r="V56" s="811"/>
      <c r="W56" s="811"/>
      <c r="X56" s="811"/>
      <c r="Y56" s="811"/>
      <c r="Z56" s="811"/>
      <c r="AA56" s="811"/>
    </row>
    <row r="57">
      <c r="A57" s="765" t="s">
        <v>807</v>
      </c>
      <c r="B57" s="745" t="s">
        <v>753</v>
      </c>
      <c r="C57" s="745" t="s">
        <v>806</v>
      </c>
      <c r="D57" s="810">
        <v>0.75</v>
      </c>
      <c r="E57" s="811"/>
      <c r="F57" s="811"/>
      <c r="G57" s="811"/>
      <c r="H57" s="811"/>
      <c r="I57" s="814"/>
      <c r="J57" s="811"/>
      <c r="K57" s="832">
        <v>850.0</v>
      </c>
      <c r="L57" s="832">
        <v>45.0</v>
      </c>
      <c r="M57" s="832">
        <v>45.0</v>
      </c>
      <c r="N57" s="845">
        <v>55.0</v>
      </c>
      <c r="O57" s="811"/>
      <c r="P57" s="811"/>
      <c r="Q57" s="811"/>
      <c r="R57" s="811"/>
      <c r="S57" s="811"/>
      <c r="T57" s="811"/>
      <c r="U57" s="811"/>
      <c r="V57" s="811"/>
      <c r="W57" s="811"/>
      <c r="X57" s="811"/>
      <c r="Y57" s="811"/>
      <c r="Z57" s="811"/>
      <c r="AA57" s="811"/>
    </row>
    <row r="58">
      <c r="A58" s="765" t="s">
        <v>762</v>
      </c>
      <c r="B58" s="745" t="s">
        <v>753</v>
      </c>
      <c r="C58" s="745" t="s">
        <v>755</v>
      </c>
      <c r="D58" s="810">
        <v>0.5</v>
      </c>
      <c r="E58" s="811"/>
      <c r="F58" s="811"/>
      <c r="G58" s="811"/>
      <c r="H58" s="811"/>
      <c r="I58" s="814"/>
      <c r="J58" s="811"/>
      <c r="K58" s="832">
        <v>850.0</v>
      </c>
      <c r="L58" s="832">
        <v>45.0</v>
      </c>
      <c r="M58" s="832">
        <v>45.0</v>
      </c>
      <c r="N58" s="845">
        <v>55.0</v>
      </c>
      <c r="O58" s="811"/>
      <c r="P58" s="811"/>
      <c r="Q58" s="811"/>
      <c r="R58" s="811"/>
      <c r="S58" s="811"/>
      <c r="T58" s="811"/>
      <c r="U58" s="811"/>
      <c r="V58" s="811"/>
      <c r="W58" s="811"/>
      <c r="X58" s="811"/>
      <c r="Y58" s="811"/>
      <c r="Z58" s="811"/>
      <c r="AA58" s="811"/>
    </row>
    <row r="59">
      <c r="A59" s="765"/>
      <c r="D59" s="814"/>
      <c r="E59" s="811"/>
      <c r="F59" s="811"/>
      <c r="G59" s="811"/>
      <c r="H59" s="811"/>
      <c r="I59" s="814"/>
      <c r="J59" s="811"/>
      <c r="K59" s="811"/>
      <c r="L59" s="811"/>
      <c r="M59" s="811"/>
      <c r="N59" s="813"/>
      <c r="O59" s="811"/>
      <c r="P59" s="811"/>
      <c r="Q59" s="811"/>
      <c r="R59" s="811"/>
      <c r="S59" s="811"/>
      <c r="T59" s="811"/>
      <c r="U59" s="811"/>
      <c r="V59" s="811"/>
      <c r="W59" s="811"/>
      <c r="X59" s="811"/>
      <c r="Y59" s="811"/>
      <c r="Z59" s="811"/>
      <c r="AA59" s="811"/>
      <c r="AB59" s="798"/>
      <c r="AC59" s="798"/>
      <c r="AD59" s="798"/>
      <c r="AE59" s="798"/>
    </row>
    <row r="60">
      <c r="A60" s="765"/>
      <c r="D60" s="814"/>
      <c r="E60" s="811"/>
      <c r="F60" s="811"/>
      <c r="G60" s="811"/>
      <c r="H60" s="811"/>
      <c r="I60" s="814"/>
      <c r="J60" s="811"/>
      <c r="K60" s="811"/>
      <c r="L60" s="811"/>
      <c r="M60" s="811"/>
      <c r="N60" s="813"/>
      <c r="O60" s="811"/>
      <c r="P60" s="811"/>
      <c r="Q60" s="811"/>
      <c r="R60" s="811"/>
      <c r="S60" s="811"/>
      <c r="T60" s="811"/>
      <c r="U60" s="811"/>
      <c r="V60" s="811"/>
      <c r="W60" s="811"/>
      <c r="X60" s="811"/>
      <c r="Y60" s="811"/>
      <c r="Z60" s="811"/>
      <c r="AA60" s="811"/>
      <c r="AB60" s="798"/>
      <c r="AC60" s="798"/>
      <c r="AD60" s="798"/>
      <c r="AE60" s="798"/>
    </row>
    <row r="61">
      <c r="D61" s="814"/>
      <c r="E61" s="811"/>
      <c r="F61" s="811"/>
      <c r="G61" s="811"/>
      <c r="H61" s="811"/>
      <c r="I61" s="814"/>
      <c r="J61" s="811"/>
      <c r="K61" s="811"/>
      <c r="L61" s="811"/>
      <c r="M61" s="811"/>
      <c r="N61" s="813"/>
      <c r="O61" s="811"/>
      <c r="P61" s="811"/>
      <c r="Q61" s="811"/>
      <c r="R61" s="811"/>
      <c r="S61" s="811"/>
      <c r="T61" s="811"/>
      <c r="U61" s="811"/>
      <c r="V61" s="811"/>
      <c r="W61" s="811"/>
      <c r="X61" s="811"/>
      <c r="Y61" s="811"/>
      <c r="Z61" s="811"/>
      <c r="AA61" s="811"/>
    </row>
    <row r="62">
      <c r="D62" s="814"/>
      <c r="E62" s="811"/>
      <c r="F62" s="811"/>
      <c r="G62" s="811"/>
      <c r="H62" s="811"/>
      <c r="I62" s="814"/>
      <c r="J62" s="811"/>
      <c r="K62" s="811"/>
      <c r="L62" s="811"/>
      <c r="M62" s="811"/>
      <c r="N62" s="813"/>
      <c r="O62" s="811"/>
      <c r="P62" s="811"/>
      <c r="Q62" s="811"/>
      <c r="R62" s="811"/>
      <c r="S62" s="811"/>
      <c r="T62" s="811"/>
      <c r="U62" s="811"/>
      <c r="V62" s="811"/>
      <c r="W62" s="811"/>
      <c r="X62" s="811"/>
      <c r="Y62" s="811"/>
      <c r="Z62" s="811"/>
      <c r="AA62" s="811"/>
    </row>
    <row r="63">
      <c r="D63" s="814"/>
      <c r="E63" s="811"/>
      <c r="F63" s="811"/>
      <c r="G63" s="811"/>
      <c r="H63" s="811"/>
      <c r="I63" s="814"/>
      <c r="J63" s="811"/>
      <c r="K63" s="811"/>
      <c r="L63" s="811"/>
      <c r="M63" s="811"/>
      <c r="N63" s="813"/>
      <c r="O63" s="811"/>
      <c r="P63" s="811"/>
      <c r="Q63" s="811"/>
      <c r="R63" s="811"/>
      <c r="S63" s="811"/>
      <c r="T63" s="811"/>
      <c r="U63" s="811"/>
      <c r="V63" s="811"/>
      <c r="W63" s="811"/>
      <c r="X63" s="811"/>
      <c r="Y63" s="811"/>
      <c r="Z63" s="811"/>
      <c r="AA63" s="811"/>
    </row>
    <row r="64">
      <c r="D64" s="814"/>
      <c r="E64" s="811"/>
      <c r="F64" s="811"/>
      <c r="G64" s="811"/>
      <c r="H64" s="811"/>
      <c r="I64" s="814"/>
      <c r="J64" s="811"/>
      <c r="K64" s="811"/>
      <c r="L64" s="811"/>
      <c r="M64" s="811"/>
      <c r="N64" s="813"/>
      <c r="O64" s="811"/>
      <c r="P64" s="811"/>
      <c r="Q64" s="811"/>
      <c r="R64" s="811"/>
      <c r="S64" s="811"/>
      <c r="T64" s="811"/>
      <c r="U64" s="811"/>
      <c r="V64" s="811"/>
      <c r="W64" s="811"/>
      <c r="X64" s="811"/>
      <c r="Y64" s="811"/>
      <c r="Z64" s="811"/>
      <c r="AA64" s="811"/>
    </row>
    <row r="65">
      <c r="D65" s="814"/>
      <c r="E65" s="811"/>
      <c r="F65" s="811"/>
      <c r="G65" s="811"/>
      <c r="H65" s="811"/>
      <c r="I65" s="814"/>
      <c r="J65" s="811"/>
      <c r="K65" s="811"/>
      <c r="L65" s="811"/>
      <c r="M65" s="811"/>
      <c r="N65" s="813"/>
      <c r="O65" s="811"/>
      <c r="P65" s="811"/>
      <c r="Q65" s="811"/>
      <c r="R65" s="811"/>
      <c r="S65" s="811"/>
      <c r="T65" s="811"/>
      <c r="U65" s="811"/>
      <c r="V65" s="811"/>
      <c r="W65" s="811"/>
      <c r="X65" s="811"/>
      <c r="Y65" s="811"/>
      <c r="Z65" s="811"/>
      <c r="AA65" s="811"/>
    </row>
    <row r="66">
      <c r="D66" s="814"/>
      <c r="E66" s="811"/>
      <c r="F66" s="811"/>
      <c r="G66" s="811"/>
      <c r="H66" s="811"/>
      <c r="I66" s="814"/>
      <c r="J66" s="811"/>
      <c r="K66" s="811"/>
      <c r="L66" s="811"/>
      <c r="M66" s="811"/>
      <c r="N66" s="813"/>
      <c r="O66" s="811"/>
      <c r="P66" s="811"/>
      <c r="Q66" s="811"/>
      <c r="R66" s="811"/>
      <c r="S66" s="811"/>
      <c r="T66" s="811"/>
      <c r="U66" s="811"/>
      <c r="V66" s="811"/>
      <c r="W66" s="811"/>
      <c r="X66" s="811"/>
      <c r="Y66" s="811"/>
      <c r="Z66" s="811"/>
      <c r="AA66" s="811"/>
    </row>
    <row r="67">
      <c r="D67" s="814"/>
      <c r="E67" s="811"/>
      <c r="F67" s="811"/>
      <c r="G67" s="811"/>
      <c r="H67" s="811"/>
      <c r="I67" s="814"/>
      <c r="J67" s="811"/>
      <c r="K67" s="811"/>
      <c r="L67" s="811"/>
      <c r="M67" s="811"/>
      <c r="N67" s="813"/>
      <c r="O67" s="811"/>
      <c r="P67" s="811"/>
      <c r="Q67" s="811"/>
      <c r="R67" s="811"/>
      <c r="S67" s="811"/>
      <c r="T67" s="811"/>
      <c r="U67" s="811"/>
      <c r="V67" s="811"/>
      <c r="W67" s="811"/>
      <c r="X67" s="811"/>
      <c r="Y67" s="811"/>
      <c r="Z67" s="811"/>
      <c r="AA67" s="811"/>
    </row>
    <row r="68">
      <c r="D68" s="814"/>
      <c r="E68" s="811"/>
      <c r="F68" s="811"/>
      <c r="G68" s="811"/>
      <c r="H68" s="811"/>
      <c r="I68" s="814"/>
      <c r="J68" s="811"/>
      <c r="K68" s="811"/>
      <c r="L68" s="811"/>
      <c r="M68" s="811"/>
      <c r="N68" s="813"/>
      <c r="O68" s="811"/>
      <c r="P68" s="811"/>
      <c r="Q68" s="811"/>
      <c r="R68" s="811"/>
      <c r="S68" s="811"/>
      <c r="T68" s="811"/>
      <c r="U68" s="811"/>
      <c r="V68" s="811"/>
      <c r="W68" s="811"/>
      <c r="X68" s="811"/>
      <c r="Y68" s="811"/>
      <c r="Z68" s="811"/>
      <c r="AA68" s="811"/>
    </row>
    <row r="69">
      <c r="D69" s="814"/>
      <c r="E69" s="811"/>
      <c r="F69" s="811"/>
      <c r="G69" s="811"/>
      <c r="H69" s="811"/>
      <c r="I69" s="814"/>
      <c r="J69" s="811"/>
      <c r="K69" s="811"/>
      <c r="L69" s="811"/>
      <c r="M69" s="811"/>
      <c r="N69" s="813"/>
      <c r="O69" s="811"/>
      <c r="P69" s="811"/>
      <c r="Q69" s="811"/>
      <c r="R69" s="811"/>
      <c r="S69" s="811"/>
      <c r="T69" s="811"/>
      <c r="U69" s="811"/>
      <c r="V69" s="811"/>
      <c r="W69" s="811"/>
      <c r="X69" s="811"/>
      <c r="Y69" s="811"/>
      <c r="Z69" s="811"/>
      <c r="AA69" s="811"/>
    </row>
    <row r="70">
      <c r="D70" s="814"/>
      <c r="E70" s="811"/>
      <c r="F70" s="811"/>
      <c r="G70" s="811"/>
      <c r="H70" s="811"/>
      <c r="I70" s="814"/>
      <c r="J70" s="811"/>
      <c r="K70" s="811"/>
      <c r="L70" s="811"/>
      <c r="M70" s="811"/>
      <c r="N70" s="813"/>
      <c r="O70" s="811"/>
      <c r="P70" s="811"/>
      <c r="Q70" s="811"/>
      <c r="R70" s="811"/>
      <c r="S70" s="811"/>
      <c r="T70" s="811"/>
      <c r="U70" s="811"/>
      <c r="V70" s="811"/>
      <c r="W70" s="811"/>
      <c r="X70" s="811"/>
      <c r="Y70" s="811"/>
      <c r="Z70" s="811"/>
      <c r="AA70" s="811"/>
    </row>
    <row r="71">
      <c r="D71" s="814"/>
      <c r="E71" s="811"/>
      <c r="F71" s="811"/>
      <c r="G71" s="811"/>
      <c r="H71" s="811"/>
      <c r="I71" s="814"/>
      <c r="J71" s="811"/>
      <c r="K71" s="811"/>
      <c r="L71" s="811"/>
      <c r="M71" s="811"/>
      <c r="N71" s="813"/>
      <c r="O71" s="811"/>
      <c r="P71" s="811"/>
      <c r="Q71" s="811"/>
      <c r="R71" s="811"/>
      <c r="S71" s="811"/>
      <c r="T71" s="811"/>
      <c r="U71" s="811"/>
      <c r="V71" s="811"/>
      <c r="W71" s="811"/>
      <c r="X71" s="811"/>
      <c r="Y71" s="811"/>
      <c r="Z71" s="811"/>
      <c r="AA71" s="811"/>
    </row>
    <row r="72">
      <c r="D72" s="814"/>
      <c r="E72" s="811"/>
      <c r="F72" s="811"/>
      <c r="G72" s="811"/>
      <c r="H72" s="811"/>
      <c r="I72" s="814"/>
      <c r="J72" s="811"/>
      <c r="K72" s="811"/>
      <c r="L72" s="811"/>
      <c r="M72" s="811"/>
      <c r="N72" s="813"/>
      <c r="O72" s="811"/>
      <c r="P72" s="811"/>
      <c r="Q72" s="811"/>
      <c r="R72" s="811"/>
      <c r="S72" s="811"/>
      <c r="T72" s="811"/>
      <c r="U72" s="811"/>
      <c r="V72" s="811"/>
      <c r="W72" s="811"/>
      <c r="X72" s="811"/>
      <c r="Y72" s="811"/>
      <c r="Z72" s="811"/>
      <c r="AA72" s="811"/>
    </row>
    <row r="73">
      <c r="D73" s="814"/>
      <c r="E73" s="811"/>
      <c r="F73" s="811"/>
      <c r="G73" s="811"/>
      <c r="H73" s="811"/>
      <c r="I73" s="814"/>
      <c r="J73" s="811"/>
      <c r="K73" s="811"/>
      <c r="L73" s="811"/>
      <c r="M73" s="811"/>
      <c r="N73" s="813"/>
      <c r="O73" s="811"/>
      <c r="P73" s="811"/>
      <c r="Q73" s="811"/>
      <c r="R73" s="811"/>
      <c r="S73" s="811"/>
      <c r="T73" s="811"/>
      <c r="U73" s="811"/>
      <c r="V73" s="811"/>
      <c r="W73" s="811"/>
      <c r="X73" s="811"/>
      <c r="Y73" s="811"/>
      <c r="Z73" s="811"/>
      <c r="AA73" s="811"/>
    </row>
    <row r="74">
      <c r="D74" s="814"/>
      <c r="E74" s="811"/>
      <c r="F74" s="811"/>
      <c r="G74" s="811"/>
      <c r="H74" s="811"/>
      <c r="I74" s="814"/>
      <c r="J74" s="811"/>
      <c r="K74" s="811"/>
      <c r="L74" s="811"/>
      <c r="M74" s="811"/>
      <c r="N74" s="813"/>
      <c r="O74" s="811"/>
      <c r="P74" s="811"/>
      <c r="Q74" s="811"/>
      <c r="R74" s="811"/>
      <c r="S74" s="811"/>
      <c r="T74" s="811"/>
      <c r="U74" s="811"/>
      <c r="V74" s="811"/>
      <c r="W74" s="811"/>
      <c r="X74" s="811"/>
      <c r="Y74" s="811"/>
      <c r="Z74" s="811"/>
      <c r="AA74" s="811"/>
    </row>
    <row r="75">
      <c r="D75" s="814"/>
      <c r="E75" s="811"/>
      <c r="F75" s="811"/>
      <c r="G75" s="811"/>
      <c r="H75" s="811"/>
      <c r="I75" s="814"/>
      <c r="J75" s="811"/>
      <c r="K75" s="811"/>
      <c r="L75" s="811"/>
      <c r="M75" s="811"/>
      <c r="N75" s="813"/>
      <c r="O75" s="811"/>
      <c r="P75" s="811"/>
      <c r="Q75" s="811"/>
      <c r="R75" s="811"/>
      <c r="S75" s="811"/>
      <c r="T75" s="811"/>
      <c r="U75" s="811"/>
      <c r="V75" s="811"/>
      <c r="W75" s="811"/>
      <c r="X75" s="811"/>
      <c r="Y75" s="811"/>
      <c r="Z75" s="811"/>
      <c r="AA75" s="811"/>
    </row>
    <row r="76">
      <c r="D76" s="814"/>
      <c r="E76" s="811"/>
      <c r="F76" s="811"/>
      <c r="G76" s="811"/>
      <c r="H76" s="811"/>
      <c r="I76" s="814"/>
      <c r="J76" s="811"/>
      <c r="K76" s="811"/>
      <c r="L76" s="811"/>
      <c r="M76" s="811"/>
      <c r="N76" s="813"/>
      <c r="O76" s="811"/>
      <c r="P76" s="811"/>
      <c r="Q76" s="811"/>
      <c r="R76" s="811"/>
      <c r="S76" s="811"/>
      <c r="T76" s="811"/>
      <c r="U76" s="811"/>
      <c r="V76" s="811"/>
      <c r="W76" s="811"/>
      <c r="X76" s="811"/>
      <c r="Y76" s="811"/>
      <c r="Z76" s="811"/>
      <c r="AA76" s="811"/>
    </row>
    <row r="77">
      <c r="D77" s="814"/>
      <c r="E77" s="811"/>
      <c r="F77" s="811"/>
      <c r="G77" s="811"/>
      <c r="H77" s="811"/>
      <c r="I77" s="814"/>
      <c r="J77" s="811"/>
      <c r="K77" s="811"/>
      <c r="L77" s="811"/>
      <c r="M77" s="811"/>
      <c r="N77" s="813"/>
      <c r="O77" s="811"/>
      <c r="P77" s="811"/>
      <c r="Q77" s="811"/>
      <c r="R77" s="811"/>
      <c r="S77" s="811"/>
      <c r="T77" s="811"/>
      <c r="U77" s="811"/>
      <c r="V77" s="811"/>
      <c r="W77" s="811"/>
      <c r="X77" s="811"/>
      <c r="Y77" s="811"/>
      <c r="Z77" s="811"/>
      <c r="AA77" s="811"/>
    </row>
    <row r="78">
      <c r="D78" s="814"/>
      <c r="E78" s="811"/>
      <c r="F78" s="811"/>
      <c r="G78" s="811"/>
      <c r="H78" s="811"/>
      <c r="I78" s="814"/>
      <c r="J78" s="811"/>
      <c r="K78" s="811"/>
      <c r="L78" s="811"/>
      <c r="M78" s="811"/>
      <c r="N78" s="813"/>
      <c r="O78" s="811"/>
      <c r="P78" s="811"/>
      <c r="Q78" s="811"/>
      <c r="R78" s="811"/>
      <c r="S78" s="811"/>
      <c r="T78" s="811"/>
      <c r="U78" s="811"/>
      <c r="V78" s="811"/>
      <c r="W78" s="811"/>
      <c r="X78" s="811"/>
      <c r="Y78" s="811"/>
      <c r="Z78" s="811"/>
      <c r="AA78" s="811"/>
    </row>
    <row r="79">
      <c r="D79" s="814"/>
      <c r="E79" s="811"/>
      <c r="F79" s="811"/>
      <c r="G79" s="811"/>
      <c r="H79" s="811"/>
      <c r="I79" s="814"/>
      <c r="J79" s="811"/>
      <c r="K79" s="811"/>
      <c r="L79" s="811"/>
      <c r="M79" s="811"/>
      <c r="N79" s="813"/>
      <c r="O79" s="811"/>
      <c r="P79" s="811"/>
      <c r="Q79" s="811"/>
      <c r="R79" s="811"/>
      <c r="S79" s="811"/>
      <c r="T79" s="811"/>
      <c r="U79" s="811"/>
      <c r="V79" s="811"/>
      <c r="W79" s="811"/>
      <c r="X79" s="811"/>
      <c r="Y79" s="811"/>
      <c r="Z79" s="811"/>
      <c r="AA79" s="811"/>
    </row>
    <row r="80">
      <c r="D80" s="814"/>
      <c r="E80" s="811"/>
      <c r="F80" s="811"/>
      <c r="G80" s="811"/>
      <c r="H80" s="811"/>
      <c r="I80" s="814"/>
      <c r="J80" s="811"/>
      <c r="K80" s="811"/>
      <c r="L80" s="811"/>
      <c r="M80" s="811"/>
      <c r="N80" s="813"/>
      <c r="O80" s="811"/>
      <c r="P80" s="811"/>
      <c r="Q80" s="811"/>
      <c r="R80" s="811"/>
      <c r="S80" s="811"/>
      <c r="T80" s="811"/>
      <c r="U80" s="811"/>
      <c r="V80" s="811"/>
      <c r="W80" s="811"/>
      <c r="X80" s="811"/>
      <c r="Y80" s="811"/>
      <c r="Z80" s="811"/>
      <c r="AA80" s="811"/>
    </row>
    <row r="81">
      <c r="D81" s="814"/>
      <c r="E81" s="811"/>
      <c r="F81" s="811"/>
      <c r="G81" s="811"/>
      <c r="H81" s="811"/>
      <c r="I81" s="814"/>
      <c r="J81" s="811"/>
      <c r="K81" s="811"/>
      <c r="L81" s="811"/>
      <c r="M81" s="811"/>
      <c r="N81" s="813"/>
      <c r="O81" s="811"/>
      <c r="P81" s="811"/>
      <c r="Q81" s="811"/>
      <c r="R81" s="811"/>
      <c r="S81" s="811"/>
      <c r="T81" s="811"/>
      <c r="U81" s="811"/>
      <c r="V81" s="811"/>
      <c r="W81" s="811"/>
      <c r="X81" s="811"/>
      <c r="Y81" s="811"/>
      <c r="Z81" s="811"/>
      <c r="AA81" s="811"/>
    </row>
    <row r="82">
      <c r="D82" s="814"/>
      <c r="E82" s="811"/>
      <c r="F82" s="811"/>
      <c r="G82" s="811"/>
      <c r="H82" s="811"/>
      <c r="I82" s="814"/>
      <c r="J82" s="811"/>
      <c r="K82" s="811"/>
      <c r="L82" s="811"/>
      <c r="M82" s="811"/>
      <c r="N82" s="813"/>
      <c r="O82" s="811"/>
      <c r="P82" s="811"/>
      <c r="Q82" s="811"/>
      <c r="R82" s="811"/>
      <c r="S82" s="811"/>
      <c r="T82" s="811"/>
      <c r="U82" s="811"/>
      <c r="V82" s="811"/>
      <c r="W82" s="811"/>
      <c r="X82" s="811"/>
      <c r="Y82" s="811"/>
      <c r="Z82" s="811"/>
      <c r="AA82" s="811"/>
    </row>
    <row r="83">
      <c r="D83" s="814"/>
      <c r="E83" s="811"/>
      <c r="F83" s="811"/>
      <c r="G83" s="811"/>
      <c r="H83" s="811"/>
      <c r="I83" s="814"/>
      <c r="J83" s="811"/>
      <c r="K83" s="811"/>
      <c r="L83" s="811"/>
      <c r="M83" s="811"/>
      <c r="N83" s="813"/>
      <c r="O83" s="811"/>
      <c r="P83" s="811"/>
      <c r="Q83" s="811"/>
      <c r="R83" s="811"/>
      <c r="S83" s="811"/>
      <c r="T83" s="811"/>
      <c r="U83" s="811"/>
      <c r="V83" s="811"/>
      <c r="W83" s="811"/>
      <c r="X83" s="811"/>
      <c r="Y83" s="811"/>
      <c r="Z83" s="811"/>
      <c r="AA83" s="811"/>
    </row>
    <row r="84">
      <c r="D84" s="814"/>
      <c r="E84" s="811"/>
      <c r="F84" s="811"/>
      <c r="G84" s="811"/>
      <c r="H84" s="811"/>
      <c r="I84" s="814"/>
      <c r="J84" s="811"/>
      <c r="K84" s="811"/>
      <c r="L84" s="811"/>
      <c r="M84" s="811"/>
      <c r="N84" s="813"/>
      <c r="O84" s="811"/>
      <c r="P84" s="811"/>
      <c r="Q84" s="811"/>
      <c r="R84" s="811"/>
      <c r="S84" s="811"/>
      <c r="T84" s="811"/>
      <c r="U84" s="811"/>
      <c r="V84" s="811"/>
      <c r="W84" s="811"/>
      <c r="X84" s="811"/>
      <c r="Y84" s="811"/>
      <c r="Z84" s="811"/>
      <c r="AA84" s="811"/>
    </row>
    <row r="85">
      <c r="D85" s="814"/>
      <c r="E85" s="811"/>
      <c r="F85" s="811"/>
      <c r="G85" s="811"/>
      <c r="H85" s="811"/>
      <c r="I85" s="814"/>
      <c r="J85" s="811"/>
      <c r="K85" s="811"/>
      <c r="L85" s="811"/>
      <c r="M85" s="811"/>
      <c r="N85" s="813"/>
      <c r="O85" s="811"/>
      <c r="P85" s="811"/>
      <c r="Q85" s="811"/>
      <c r="R85" s="811"/>
      <c r="S85" s="811"/>
      <c r="T85" s="811"/>
      <c r="U85" s="811"/>
      <c r="V85" s="811"/>
      <c r="W85" s="811"/>
      <c r="X85" s="811"/>
      <c r="Y85" s="811"/>
      <c r="Z85" s="811"/>
      <c r="AA85" s="811"/>
    </row>
    <row r="86">
      <c r="D86" s="814"/>
      <c r="E86" s="811"/>
      <c r="F86" s="811"/>
      <c r="G86" s="811"/>
      <c r="H86" s="811"/>
      <c r="I86" s="814"/>
      <c r="J86" s="811"/>
      <c r="K86" s="811"/>
      <c r="L86" s="811"/>
      <c r="M86" s="811"/>
      <c r="N86" s="813"/>
      <c r="O86" s="811"/>
      <c r="P86" s="811"/>
      <c r="Q86" s="811"/>
      <c r="R86" s="811"/>
      <c r="S86" s="811"/>
      <c r="T86" s="811"/>
      <c r="U86" s="811"/>
      <c r="V86" s="811"/>
      <c r="W86" s="811"/>
      <c r="X86" s="811"/>
      <c r="Y86" s="811"/>
      <c r="Z86" s="811"/>
      <c r="AA86" s="811"/>
    </row>
    <row r="87">
      <c r="D87" s="814"/>
      <c r="E87" s="811"/>
      <c r="F87" s="811"/>
      <c r="G87" s="811"/>
      <c r="H87" s="811"/>
      <c r="I87" s="814"/>
      <c r="J87" s="811"/>
      <c r="K87" s="811"/>
      <c r="L87" s="811"/>
      <c r="M87" s="811"/>
      <c r="N87" s="813"/>
      <c r="O87" s="811"/>
      <c r="P87" s="811"/>
      <c r="Q87" s="811"/>
      <c r="R87" s="811"/>
      <c r="S87" s="811"/>
      <c r="T87" s="811"/>
      <c r="U87" s="811"/>
      <c r="V87" s="811"/>
      <c r="W87" s="811"/>
      <c r="X87" s="811"/>
      <c r="Y87" s="811"/>
      <c r="Z87" s="811"/>
      <c r="AA87" s="811"/>
    </row>
    <row r="88">
      <c r="D88" s="814"/>
      <c r="E88" s="811"/>
      <c r="F88" s="811"/>
      <c r="G88" s="811"/>
      <c r="H88" s="811"/>
      <c r="I88" s="814"/>
      <c r="J88" s="811"/>
      <c r="K88" s="811"/>
      <c r="L88" s="811"/>
      <c r="M88" s="811"/>
      <c r="N88" s="813"/>
      <c r="O88" s="811"/>
      <c r="P88" s="811"/>
      <c r="Q88" s="811"/>
      <c r="R88" s="811"/>
      <c r="S88" s="811"/>
      <c r="T88" s="811"/>
      <c r="U88" s="811"/>
      <c r="V88" s="811"/>
      <c r="W88" s="811"/>
      <c r="X88" s="811"/>
      <c r="Y88" s="811"/>
      <c r="Z88" s="811"/>
      <c r="AA88" s="811"/>
    </row>
    <row r="89">
      <c r="D89" s="814"/>
      <c r="E89" s="811"/>
      <c r="F89" s="811"/>
      <c r="G89" s="811"/>
      <c r="H89" s="811"/>
      <c r="I89" s="814"/>
      <c r="J89" s="811"/>
      <c r="K89" s="811"/>
      <c r="L89" s="811"/>
      <c r="M89" s="811"/>
      <c r="N89" s="813"/>
      <c r="O89" s="811"/>
      <c r="P89" s="811"/>
      <c r="Q89" s="811"/>
      <c r="R89" s="811"/>
      <c r="S89" s="811"/>
      <c r="T89" s="811"/>
      <c r="U89" s="811"/>
      <c r="V89" s="811"/>
      <c r="W89" s="811"/>
      <c r="X89" s="811"/>
      <c r="Y89" s="811"/>
      <c r="Z89" s="811"/>
      <c r="AA89" s="811"/>
    </row>
    <row r="90">
      <c r="D90" s="814"/>
      <c r="E90" s="811"/>
      <c r="F90" s="811"/>
      <c r="G90" s="811"/>
      <c r="H90" s="811"/>
      <c r="I90" s="814"/>
      <c r="J90" s="811"/>
      <c r="K90" s="811"/>
      <c r="L90" s="811"/>
      <c r="M90" s="811"/>
      <c r="N90" s="813"/>
      <c r="O90" s="811"/>
      <c r="P90" s="811"/>
      <c r="Q90" s="811"/>
      <c r="R90" s="811"/>
      <c r="S90" s="811"/>
      <c r="T90" s="811"/>
      <c r="U90" s="811"/>
      <c r="V90" s="811"/>
      <c r="W90" s="811"/>
      <c r="X90" s="811"/>
      <c r="Y90" s="811"/>
      <c r="Z90" s="811"/>
      <c r="AA90" s="811"/>
    </row>
    <row r="91">
      <c r="D91" s="814"/>
      <c r="E91" s="811"/>
      <c r="F91" s="811"/>
      <c r="G91" s="811"/>
      <c r="H91" s="811"/>
      <c r="I91" s="814"/>
      <c r="J91" s="811"/>
      <c r="K91" s="811"/>
      <c r="L91" s="811"/>
      <c r="M91" s="811"/>
      <c r="N91" s="813"/>
      <c r="O91" s="811"/>
      <c r="P91" s="811"/>
      <c r="Q91" s="811"/>
      <c r="R91" s="811"/>
      <c r="S91" s="811"/>
      <c r="T91" s="811"/>
      <c r="U91" s="811"/>
      <c r="V91" s="811"/>
      <c r="W91" s="811"/>
      <c r="X91" s="811"/>
      <c r="Y91" s="811"/>
      <c r="Z91" s="811"/>
      <c r="AA91" s="811"/>
    </row>
    <row r="92">
      <c r="D92" s="814"/>
      <c r="E92" s="811"/>
      <c r="F92" s="811"/>
      <c r="G92" s="811"/>
      <c r="H92" s="811"/>
      <c r="I92" s="814"/>
      <c r="J92" s="811"/>
      <c r="K92" s="811"/>
      <c r="L92" s="811"/>
      <c r="M92" s="811"/>
      <c r="N92" s="813"/>
      <c r="O92" s="811"/>
      <c r="P92" s="811"/>
      <c r="Q92" s="811"/>
      <c r="R92" s="811"/>
      <c r="S92" s="811"/>
      <c r="T92" s="811"/>
      <c r="U92" s="811"/>
      <c r="V92" s="811"/>
      <c r="W92" s="811"/>
      <c r="X92" s="811"/>
      <c r="Y92" s="811"/>
      <c r="Z92" s="811"/>
      <c r="AA92" s="811"/>
    </row>
    <row r="93">
      <c r="D93" s="814"/>
      <c r="E93" s="811"/>
      <c r="F93" s="811"/>
      <c r="G93" s="811"/>
      <c r="H93" s="811"/>
      <c r="I93" s="814"/>
      <c r="J93" s="811"/>
      <c r="K93" s="811"/>
      <c r="L93" s="811"/>
      <c r="M93" s="811"/>
      <c r="N93" s="813"/>
      <c r="O93" s="811"/>
      <c r="P93" s="811"/>
      <c r="Q93" s="811"/>
      <c r="R93" s="811"/>
      <c r="S93" s="811"/>
      <c r="T93" s="811"/>
      <c r="U93" s="811"/>
      <c r="V93" s="811"/>
      <c r="W93" s="811"/>
      <c r="X93" s="811"/>
      <c r="Y93" s="811"/>
      <c r="Z93" s="811"/>
      <c r="AA93" s="811"/>
    </row>
    <row r="94">
      <c r="D94" s="814"/>
      <c r="E94" s="811"/>
      <c r="F94" s="811"/>
      <c r="G94" s="811"/>
      <c r="H94" s="811"/>
      <c r="I94" s="814"/>
      <c r="J94" s="811"/>
      <c r="K94" s="811"/>
      <c r="L94" s="811"/>
      <c r="M94" s="811"/>
      <c r="N94" s="813"/>
      <c r="O94" s="811"/>
      <c r="P94" s="811"/>
      <c r="Q94" s="811"/>
      <c r="R94" s="811"/>
      <c r="S94" s="811"/>
      <c r="T94" s="811"/>
      <c r="U94" s="811"/>
      <c r="V94" s="811"/>
      <c r="W94" s="811"/>
      <c r="X94" s="811"/>
      <c r="Y94" s="811"/>
      <c r="Z94" s="811"/>
      <c r="AA94" s="811"/>
    </row>
    <row r="95">
      <c r="D95" s="814"/>
      <c r="E95" s="811"/>
      <c r="F95" s="811"/>
      <c r="G95" s="811"/>
      <c r="H95" s="811"/>
      <c r="I95" s="814"/>
      <c r="J95" s="811"/>
      <c r="K95" s="811"/>
      <c r="L95" s="811"/>
      <c r="M95" s="811"/>
      <c r="N95" s="813"/>
      <c r="O95" s="811"/>
      <c r="P95" s="811"/>
      <c r="Q95" s="811"/>
      <c r="R95" s="811"/>
      <c r="S95" s="811"/>
      <c r="T95" s="811"/>
      <c r="U95" s="811"/>
      <c r="V95" s="811"/>
      <c r="W95" s="811"/>
      <c r="X95" s="811"/>
      <c r="Y95" s="811"/>
      <c r="Z95" s="811"/>
      <c r="AA95" s="811"/>
    </row>
    <row r="96">
      <c r="D96" s="814"/>
      <c r="E96" s="811"/>
      <c r="F96" s="811"/>
      <c r="G96" s="811"/>
      <c r="H96" s="811"/>
      <c r="I96" s="814"/>
      <c r="J96" s="811"/>
      <c r="K96" s="811"/>
      <c r="L96" s="811"/>
      <c r="M96" s="811"/>
      <c r="N96" s="813"/>
      <c r="O96" s="811"/>
      <c r="P96" s="811"/>
      <c r="Q96" s="811"/>
      <c r="R96" s="811"/>
      <c r="S96" s="811"/>
      <c r="T96" s="811"/>
      <c r="U96" s="811"/>
      <c r="V96" s="811"/>
      <c r="W96" s="811"/>
      <c r="X96" s="811"/>
      <c r="Y96" s="811"/>
      <c r="Z96" s="811"/>
      <c r="AA96" s="811"/>
    </row>
    <row r="97">
      <c r="D97" s="814"/>
      <c r="E97" s="811"/>
      <c r="F97" s="811"/>
      <c r="G97" s="811"/>
      <c r="H97" s="811"/>
      <c r="I97" s="814"/>
      <c r="J97" s="811"/>
      <c r="K97" s="811"/>
      <c r="L97" s="811"/>
      <c r="M97" s="811"/>
      <c r="N97" s="813"/>
      <c r="O97" s="811"/>
      <c r="P97" s="811"/>
      <c r="Q97" s="811"/>
      <c r="R97" s="811"/>
      <c r="S97" s="811"/>
      <c r="T97" s="811"/>
      <c r="U97" s="811"/>
      <c r="V97" s="811"/>
      <c r="W97" s="811"/>
      <c r="X97" s="811"/>
      <c r="Y97" s="811"/>
      <c r="Z97" s="811"/>
      <c r="AA97" s="811"/>
    </row>
    <row r="98">
      <c r="D98" s="814"/>
      <c r="E98" s="811"/>
      <c r="F98" s="811"/>
      <c r="G98" s="811"/>
      <c r="H98" s="811"/>
      <c r="I98" s="814"/>
      <c r="J98" s="811"/>
      <c r="K98" s="811"/>
      <c r="L98" s="811"/>
      <c r="M98" s="811"/>
      <c r="N98" s="813"/>
      <c r="O98" s="811"/>
      <c r="P98" s="811"/>
      <c r="Q98" s="811"/>
      <c r="R98" s="811"/>
      <c r="S98" s="811"/>
      <c r="T98" s="811"/>
      <c r="U98" s="811"/>
      <c r="V98" s="811"/>
      <c r="W98" s="811"/>
      <c r="X98" s="811"/>
      <c r="Y98" s="811"/>
      <c r="Z98" s="811"/>
      <c r="AA98" s="811"/>
    </row>
    <row r="99">
      <c r="D99" s="814"/>
      <c r="E99" s="811"/>
      <c r="F99" s="811"/>
      <c r="G99" s="811"/>
      <c r="H99" s="811"/>
      <c r="I99" s="814"/>
      <c r="J99" s="811"/>
      <c r="K99" s="811"/>
      <c r="L99" s="811"/>
      <c r="M99" s="811"/>
      <c r="N99" s="813"/>
      <c r="O99" s="811"/>
      <c r="P99" s="811"/>
      <c r="Q99" s="811"/>
      <c r="R99" s="811"/>
      <c r="S99" s="811"/>
      <c r="T99" s="811"/>
      <c r="U99" s="811"/>
      <c r="V99" s="811"/>
      <c r="W99" s="811"/>
      <c r="X99" s="811"/>
      <c r="Y99" s="811"/>
      <c r="Z99" s="811"/>
      <c r="AA99" s="811"/>
    </row>
    <row r="100">
      <c r="D100" s="814"/>
      <c r="E100" s="811"/>
      <c r="F100" s="811"/>
      <c r="G100" s="811"/>
      <c r="H100" s="811"/>
      <c r="I100" s="814"/>
      <c r="J100" s="811"/>
      <c r="K100" s="811"/>
      <c r="L100" s="811"/>
      <c r="M100" s="811"/>
      <c r="N100" s="813"/>
      <c r="O100" s="811"/>
      <c r="P100" s="811"/>
      <c r="Q100" s="811"/>
      <c r="R100" s="811"/>
      <c r="S100" s="811"/>
      <c r="T100" s="811"/>
      <c r="U100" s="811"/>
      <c r="V100" s="811"/>
      <c r="W100" s="811"/>
      <c r="X100" s="811"/>
      <c r="Y100" s="811"/>
      <c r="Z100" s="811"/>
      <c r="AA100" s="811"/>
    </row>
    <row r="101">
      <c r="D101" s="814"/>
      <c r="E101" s="811"/>
      <c r="F101" s="811"/>
      <c r="G101" s="811"/>
      <c r="H101" s="811"/>
      <c r="I101" s="814"/>
      <c r="J101" s="811"/>
      <c r="K101" s="811"/>
      <c r="L101" s="811"/>
      <c r="M101" s="811"/>
      <c r="N101" s="813"/>
      <c r="O101" s="811"/>
      <c r="P101" s="811"/>
      <c r="Q101" s="811"/>
      <c r="R101" s="811"/>
      <c r="S101" s="811"/>
      <c r="T101" s="811"/>
      <c r="U101" s="811"/>
      <c r="V101" s="811"/>
      <c r="W101" s="811"/>
      <c r="X101" s="811"/>
      <c r="Y101" s="811"/>
      <c r="Z101" s="811"/>
      <c r="AA101" s="811"/>
    </row>
    <row r="102">
      <c r="D102" s="814"/>
      <c r="E102" s="811"/>
      <c r="F102" s="811"/>
      <c r="G102" s="811"/>
      <c r="H102" s="811"/>
      <c r="I102" s="814"/>
      <c r="J102" s="811"/>
      <c r="K102" s="811"/>
      <c r="L102" s="811"/>
      <c r="M102" s="811"/>
      <c r="N102" s="813"/>
      <c r="O102" s="811"/>
      <c r="P102" s="811"/>
      <c r="Q102" s="811"/>
      <c r="R102" s="811"/>
      <c r="S102" s="811"/>
      <c r="T102" s="811"/>
      <c r="U102" s="811"/>
      <c r="V102" s="811"/>
      <c r="W102" s="811"/>
      <c r="X102" s="811"/>
      <c r="Y102" s="811"/>
      <c r="Z102" s="811"/>
      <c r="AA102" s="811"/>
    </row>
    <row r="103">
      <c r="D103" s="814"/>
      <c r="E103" s="811"/>
      <c r="F103" s="811"/>
      <c r="G103" s="811"/>
      <c r="H103" s="811"/>
      <c r="I103" s="814"/>
      <c r="J103" s="811"/>
      <c r="K103" s="811"/>
      <c r="L103" s="811"/>
      <c r="M103" s="811"/>
      <c r="N103" s="813"/>
      <c r="O103" s="811"/>
      <c r="P103" s="811"/>
      <c r="Q103" s="811"/>
      <c r="R103" s="811"/>
      <c r="S103" s="811"/>
      <c r="T103" s="811"/>
      <c r="U103" s="811"/>
      <c r="V103" s="811"/>
      <c r="W103" s="811"/>
      <c r="X103" s="811"/>
      <c r="Y103" s="811"/>
      <c r="Z103" s="811"/>
      <c r="AA103" s="811"/>
    </row>
    <row r="104">
      <c r="D104" s="814"/>
      <c r="E104" s="811"/>
      <c r="F104" s="811"/>
      <c r="G104" s="811"/>
      <c r="H104" s="811"/>
      <c r="I104" s="814"/>
      <c r="J104" s="811"/>
      <c r="K104" s="811"/>
      <c r="L104" s="811"/>
      <c r="M104" s="811"/>
      <c r="N104" s="813"/>
      <c r="O104" s="811"/>
      <c r="P104" s="811"/>
      <c r="Q104" s="811"/>
      <c r="R104" s="811"/>
      <c r="S104" s="811"/>
      <c r="T104" s="811"/>
      <c r="U104" s="811"/>
      <c r="V104" s="811"/>
      <c r="W104" s="811"/>
      <c r="X104" s="811"/>
      <c r="Y104" s="811"/>
      <c r="Z104" s="811"/>
      <c r="AA104" s="811"/>
    </row>
    <row r="105">
      <c r="D105" s="814"/>
      <c r="E105" s="811"/>
      <c r="F105" s="811"/>
      <c r="G105" s="811"/>
      <c r="H105" s="811"/>
      <c r="I105" s="814"/>
      <c r="J105" s="811"/>
      <c r="K105" s="811"/>
      <c r="L105" s="811"/>
      <c r="M105" s="811"/>
      <c r="N105" s="813"/>
      <c r="O105" s="811"/>
      <c r="P105" s="811"/>
      <c r="Q105" s="811"/>
      <c r="R105" s="811"/>
      <c r="S105" s="811"/>
      <c r="T105" s="811"/>
      <c r="U105" s="811"/>
      <c r="V105" s="811"/>
      <c r="W105" s="811"/>
      <c r="X105" s="811"/>
      <c r="Y105" s="811"/>
      <c r="Z105" s="811"/>
      <c r="AA105" s="811"/>
    </row>
    <row r="106">
      <c r="D106" s="814"/>
      <c r="E106" s="811"/>
      <c r="F106" s="811"/>
      <c r="G106" s="811"/>
      <c r="H106" s="811"/>
      <c r="I106" s="814"/>
      <c r="J106" s="811"/>
      <c r="K106" s="811"/>
      <c r="L106" s="811"/>
      <c r="M106" s="811"/>
      <c r="N106" s="813"/>
      <c r="O106" s="811"/>
      <c r="P106" s="811"/>
      <c r="Q106" s="811"/>
      <c r="R106" s="811"/>
      <c r="S106" s="811"/>
      <c r="T106" s="811"/>
      <c r="U106" s="811"/>
      <c r="V106" s="811"/>
      <c r="W106" s="811"/>
      <c r="X106" s="811"/>
      <c r="Y106" s="811"/>
      <c r="Z106" s="811"/>
      <c r="AA106" s="811"/>
    </row>
    <row r="107">
      <c r="D107" s="814"/>
      <c r="E107" s="811"/>
      <c r="F107" s="811"/>
      <c r="G107" s="811"/>
      <c r="H107" s="811"/>
      <c r="I107" s="814"/>
      <c r="J107" s="811"/>
      <c r="K107" s="811"/>
      <c r="L107" s="811"/>
      <c r="M107" s="811"/>
      <c r="N107" s="813"/>
      <c r="O107" s="811"/>
      <c r="P107" s="811"/>
      <c r="Q107" s="811"/>
      <c r="R107" s="811"/>
      <c r="S107" s="811"/>
      <c r="T107" s="811"/>
      <c r="U107" s="811"/>
      <c r="V107" s="811"/>
      <c r="W107" s="811"/>
      <c r="X107" s="811"/>
      <c r="Y107" s="811"/>
      <c r="Z107" s="811"/>
      <c r="AA107" s="811"/>
    </row>
    <row r="108">
      <c r="D108" s="814"/>
      <c r="E108" s="811"/>
      <c r="F108" s="811"/>
      <c r="G108" s="811"/>
      <c r="H108" s="811"/>
      <c r="I108" s="814"/>
      <c r="J108" s="811"/>
      <c r="K108" s="811"/>
      <c r="L108" s="811"/>
      <c r="M108" s="811"/>
      <c r="N108" s="813"/>
      <c r="O108" s="811"/>
      <c r="P108" s="811"/>
      <c r="Q108" s="811"/>
      <c r="R108" s="811"/>
      <c r="S108" s="811"/>
      <c r="T108" s="811"/>
      <c r="U108" s="811"/>
      <c r="V108" s="811"/>
      <c r="W108" s="811"/>
      <c r="X108" s="811"/>
      <c r="Y108" s="811"/>
      <c r="Z108" s="811"/>
      <c r="AA108" s="811"/>
    </row>
    <row r="109">
      <c r="D109" s="814"/>
      <c r="E109" s="811"/>
      <c r="F109" s="811"/>
      <c r="G109" s="811"/>
      <c r="H109" s="811"/>
      <c r="I109" s="814"/>
      <c r="J109" s="811"/>
      <c r="K109" s="811"/>
      <c r="L109" s="811"/>
      <c r="M109" s="811"/>
      <c r="N109" s="813"/>
      <c r="O109" s="811"/>
      <c r="P109" s="811"/>
      <c r="Q109" s="811"/>
      <c r="R109" s="811"/>
      <c r="S109" s="811"/>
      <c r="T109" s="811"/>
      <c r="U109" s="811"/>
      <c r="V109" s="811"/>
      <c r="W109" s="811"/>
      <c r="X109" s="811"/>
      <c r="Y109" s="811"/>
      <c r="Z109" s="811"/>
      <c r="AA109" s="811"/>
    </row>
    <row r="110">
      <c r="D110" s="814"/>
      <c r="E110" s="811"/>
      <c r="F110" s="811"/>
      <c r="G110" s="811"/>
      <c r="H110" s="811"/>
      <c r="I110" s="814"/>
      <c r="J110" s="811"/>
      <c r="K110" s="811"/>
      <c r="L110" s="811"/>
      <c r="M110" s="811"/>
      <c r="N110" s="813"/>
      <c r="O110" s="811"/>
      <c r="P110" s="811"/>
      <c r="Q110" s="811"/>
      <c r="R110" s="811"/>
      <c r="S110" s="811"/>
      <c r="T110" s="811"/>
      <c r="U110" s="811"/>
      <c r="V110" s="811"/>
      <c r="W110" s="811"/>
      <c r="X110" s="811"/>
      <c r="Y110" s="811"/>
      <c r="Z110" s="811"/>
      <c r="AA110" s="811"/>
    </row>
    <row r="111">
      <c r="D111" s="814"/>
      <c r="E111" s="811"/>
      <c r="F111" s="811"/>
      <c r="G111" s="811"/>
      <c r="H111" s="811"/>
      <c r="I111" s="814"/>
      <c r="J111" s="811"/>
      <c r="K111" s="811"/>
      <c r="L111" s="811"/>
      <c r="M111" s="811"/>
      <c r="N111" s="813"/>
      <c r="O111" s="811"/>
      <c r="P111" s="811"/>
      <c r="Q111" s="811"/>
      <c r="R111" s="811"/>
      <c r="S111" s="811"/>
      <c r="T111" s="811"/>
      <c r="U111" s="811"/>
      <c r="V111" s="811"/>
      <c r="W111" s="811"/>
      <c r="X111" s="811"/>
      <c r="Y111" s="811"/>
      <c r="Z111" s="811"/>
      <c r="AA111" s="811"/>
    </row>
    <row r="112">
      <c r="D112" s="814"/>
      <c r="E112" s="811"/>
      <c r="F112" s="811"/>
      <c r="G112" s="811"/>
      <c r="H112" s="811"/>
      <c r="I112" s="814"/>
      <c r="J112" s="811"/>
      <c r="K112" s="811"/>
      <c r="L112" s="811"/>
      <c r="M112" s="811"/>
      <c r="N112" s="813"/>
      <c r="O112" s="811"/>
      <c r="P112" s="811"/>
      <c r="Q112" s="811"/>
      <c r="R112" s="811"/>
      <c r="S112" s="811"/>
      <c r="T112" s="811"/>
      <c r="U112" s="811"/>
      <c r="V112" s="811"/>
      <c r="W112" s="811"/>
      <c r="X112" s="811"/>
      <c r="Y112" s="811"/>
      <c r="Z112" s="811"/>
      <c r="AA112" s="811"/>
    </row>
    <row r="113">
      <c r="D113" s="814"/>
      <c r="E113" s="811"/>
      <c r="F113" s="811"/>
      <c r="G113" s="811"/>
      <c r="H113" s="811"/>
      <c r="I113" s="814"/>
      <c r="J113" s="811"/>
      <c r="K113" s="811"/>
      <c r="L113" s="811"/>
      <c r="M113" s="811"/>
      <c r="N113" s="813"/>
      <c r="O113" s="811"/>
      <c r="P113" s="811"/>
      <c r="Q113" s="811"/>
      <c r="R113" s="811"/>
      <c r="S113" s="811"/>
      <c r="T113" s="811"/>
      <c r="U113" s="811"/>
      <c r="V113" s="811"/>
      <c r="W113" s="811"/>
      <c r="X113" s="811"/>
      <c r="Y113" s="811"/>
      <c r="Z113" s="811"/>
      <c r="AA113" s="811"/>
    </row>
    <row r="114">
      <c r="D114" s="814"/>
      <c r="E114" s="811"/>
      <c r="F114" s="811"/>
      <c r="G114" s="811"/>
      <c r="H114" s="811"/>
      <c r="I114" s="814"/>
      <c r="J114" s="811"/>
      <c r="K114" s="811"/>
      <c r="L114" s="811"/>
      <c r="M114" s="811"/>
      <c r="N114" s="813"/>
      <c r="O114" s="811"/>
      <c r="P114" s="811"/>
      <c r="Q114" s="811"/>
      <c r="R114" s="811"/>
      <c r="S114" s="811"/>
      <c r="T114" s="811"/>
      <c r="U114" s="811"/>
      <c r="V114" s="811"/>
      <c r="W114" s="811"/>
      <c r="X114" s="811"/>
      <c r="Y114" s="811"/>
      <c r="Z114" s="811"/>
      <c r="AA114" s="811"/>
    </row>
    <row r="115">
      <c r="D115" s="814"/>
      <c r="E115" s="811"/>
      <c r="F115" s="811"/>
      <c r="G115" s="811"/>
      <c r="H115" s="811"/>
      <c r="I115" s="814"/>
      <c r="J115" s="811"/>
      <c r="K115" s="811"/>
      <c r="L115" s="811"/>
      <c r="M115" s="811"/>
      <c r="N115" s="813"/>
      <c r="O115" s="811"/>
      <c r="P115" s="811"/>
      <c r="Q115" s="811"/>
      <c r="R115" s="811"/>
      <c r="S115" s="811"/>
      <c r="T115" s="811"/>
      <c r="U115" s="811"/>
      <c r="V115" s="811"/>
      <c r="W115" s="811"/>
      <c r="X115" s="811"/>
      <c r="Y115" s="811"/>
      <c r="Z115" s="811"/>
      <c r="AA115" s="811"/>
    </row>
    <row r="116">
      <c r="D116" s="814"/>
      <c r="E116" s="811"/>
      <c r="F116" s="811"/>
      <c r="G116" s="811"/>
      <c r="H116" s="811"/>
      <c r="I116" s="814"/>
      <c r="J116" s="811"/>
      <c r="K116" s="811"/>
      <c r="L116" s="811"/>
      <c r="M116" s="811"/>
      <c r="N116" s="813"/>
      <c r="O116" s="811"/>
      <c r="P116" s="811"/>
      <c r="Q116" s="811"/>
      <c r="R116" s="811"/>
      <c r="S116" s="811"/>
      <c r="T116" s="811"/>
      <c r="U116" s="811"/>
      <c r="V116" s="811"/>
      <c r="W116" s="811"/>
      <c r="X116" s="811"/>
      <c r="Y116" s="811"/>
      <c r="Z116" s="811"/>
      <c r="AA116" s="811"/>
    </row>
    <row r="117">
      <c r="D117" s="814"/>
      <c r="E117" s="811"/>
      <c r="F117" s="811"/>
      <c r="G117" s="811"/>
      <c r="H117" s="811"/>
      <c r="I117" s="814"/>
      <c r="J117" s="811"/>
      <c r="K117" s="811"/>
      <c r="L117" s="811"/>
      <c r="M117" s="811"/>
      <c r="N117" s="813"/>
      <c r="O117" s="811"/>
      <c r="P117" s="811"/>
      <c r="Q117" s="811"/>
      <c r="R117" s="811"/>
      <c r="S117" s="811"/>
      <c r="T117" s="811"/>
      <c r="U117" s="811"/>
      <c r="V117" s="811"/>
      <c r="W117" s="811"/>
      <c r="X117" s="811"/>
      <c r="Y117" s="811"/>
      <c r="Z117" s="811"/>
      <c r="AA117" s="811"/>
    </row>
    <row r="118">
      <c r="D118" s="814"/>
      <c r="E118" s="811"/>
      <c r="F118" s="811"/>
      <c r="G118" s="811"/>
      <c r="H118" s="811"/>
      <c r="I118" s="814"/>
      <c r="J118" s="811"/>
      <c r="K118" s="811"/>
      <c r="L118" s="811"/>
      <c r="M118" s="811"/>
      <c r="N118" s="813"/>
      <c r="O118" s="811"/>
      <c r="P118" s="811"/>
      <c r="Q118" s="811"/>
      <c r="R118" s="811"/>
      <c r="S118" s="811"/>
      <c r="T118" s="811"/>
      <c r="U118" s="811"/>
      <c r="V118" s="811"/>
      <c r="W118" s="811"/>
      <c r="X118" s="811"/>
      <c r="Y118" s="811"/>
      <c r="Z118" s="811"/>
      <c r="AA118" s="811"/>
    </row>
    <row r="119">
      <c r="D119" s="847"/>
      <c r="E119" s="848"/>
      <c r="F119" s="811"/>
      <c r="G119" s="811"/>
      <c r="H119" s="811"/>
      <c r="I119" s="814"/>
      <c r="J119" s="811"/>
      <c r="K119" s="811"/>
      <c r="L119" s="811"/>
      <c r="M119" s="849"/>
      <c r="N119" s="813"/>
      <c r="O119" s="811"/>
      <c r="P119" s="811"/>
      <c r="Q119" s="811"/>
      <c r="R119" s="813"/>
      <c r="S119" s="811"/>
      <c r="T119" s="811"/>
      <c r="U119" s="811"/>
      <c r="V119" s="811"/>
      <c r="W119" s="811"/>
      <c r="X119" s="811"/>
      <c r="Y119" s="811"/>
      <c r="Z119" s="811"/>
      <c r="AA119" s="811"/>
    </row>
    <row r="120">
      <c r="D120" s="847"/>
      <c r="E120" s="848"/>
      <c r="F120" s="811"/>
      <c r="G120" s="811"/>
      <c r="H120" s="811"/>
      <c r="I120" s="814"/>
      <c r="J120" s="811"/>
      <c r="K120" s="811"/>
      <c r="L120" s="811"/>
      <c r="M120" s="849"/>
      <c r="N120" s="813"/>
      <c r="O120" s="811"/>
      <c r="P120" s="811"/>
      <c r="Q120" s="811"/>
      <c r="R120" s="813"/>
      <c r="S120" s="811"/>
      <c r="T120" s="811"/>
      <c r="U120" s="811"/>
      <c r="V120" s="811"/>
      <c r="W120" s="811"/>
      <c r="X120" s="811"/>
      <c r="Y120" s="811"/>
      <c r="Z120" s="811"/>
      <c r="AA120" s="811"/>
    </row>
    <row r="121">
      <c r="D121" s="847"/>
      <c r="E121" s="848"/>
      <c r="F121" s="811"/>
      <c r="G121" s="811"/>
      <c r="H121" s="811"/>
      <c r="I121" s="814"/>
      <c r="J121" s="811"/>
      <c r="K121" s="811"/>
      <c r="L121" s="811"/>
      <c r="M121" s="849"/>
      <c r="N121" s="813"/>
      <c r="O121" s="811"/>
      <c r="P121" s="811"/>
      <c r="Q121" s="811"/>
      <c r="R121" s="813"/>
      <c r="S121" s="811"/>
      <c r="T121" s="811"/>
      <c r="U121" s="811"/>
      <c r="V121" s="811"/>
      <c r="W121" s="811"/>
      <c r="X121" s="811"/>
      <c r="Y121" s="811"/>
      <c r="Z121" s="811"/>
      <c r="AA121" s="811"/>
    </row>
    <row r="122">
      <c r="D122" s="847"/>
      <c r="E122" s="848"/>
      <c r="F122" s="811"/>
      <c r="G122" s="811"/>
      <c r="H122" s="811"/>
      <c r="I122" s="814"/>
      <c r="J122" s="811"/>
      <c r="K122" s="811"/>
      <c r="L122" s="811"/>
      <c r="M122" s="849"/>
      <c r="N122" s="813"/>
      <c r="O122" s="811"/>
      <c r="P122" s="811"/>
      <c r="Q122" s="811"/>
      <c r="R122" s="813"/>
      <c r="S122" s="811"/>
      <c r="T122" s="811"/>
      <c r="U122" s="811"/>
      <c r="V122" s="811"/>
      <c r="W122" s="811"/>
      <c r="X122" s="811"/>
      <c r="Y122" s="811"/>
      <c r="Z122" s="811"/>
      <c r="AA122" s="811"/>
    </row>
    <row r="123">
      <c r="D123" s="847"/>
      <c r="E123" s="848"/>
      <c r="F123" s="811"/>
      <c r="G123" s="811"/>
      <c r="H123" s="811"/>
      <c r="I123" s="814"/>
      <c r="J123" s="811"/>
      <c r="K123" s="811"/>
      <c r="L123" s="811"/>
      <c r="M123" s="849"/>
      <c r="N123" s="813"/>
      <c r="O123" s="811"/>
      <c r="P123" s="811"/>
      <c r="Q123" s="811"/>
      <c r="R123" s="813"/>
      <c r="S123" s="811"/>
      <c r="T123" s="811"/>
      <c r="U123" s="811"/>
      <c r="V123" s="811"/>
      <c r="W123" s="811"/>
      <c r="X123" s="811"/>
      <c r="Y123" s="811"/>
      <c r="Z123" s="811"/>
      <c r="AA123" s="811"/>
    </row>
    <row r="124">
      <c r="D124" s="847"/>
      <c r="E124" s="848"/>
      <c r="F124" s="811"/>
      <c r="G124" s="811"/>
      <c r="H124" s="811"/>
      <c r="I124" s="814"/>
      <c r="J124" s="811"/>
      <c r="K124" s="811"/>
      <c r="L124" s="811"/>
      <c r="M124" s="849"/>
      <c r="N124" s="813"/>
      <c r="O124" s="811"/>
      <c r="P124" s="811"/>
      <c r="Q124" s="811"/>
      <c r="R124" s="813"/>
      <c r="S124" s="811"/>
      <c r="T124" s="811"/>
      <c r="U124" s="811"/>
      <c r="V124" s="811"/>
      <c r="W124" s="811"/>
      <c r="X124" s="811"/>
      <c r="Y124" s="811"/>
      <c r="Z124" s="811"/>
      <c r="AA124" s="811"/>
    </row>
    <row r="125">
      <c r="D125" s="847"/>
      <c r="E125" s="848"/>
      <c r="F125" s="811"/>
      <c r="G125" s="811"/>
      <c r="H125" s="811"/>
      <c r="I125" s="814"/>
      <c r="J125" s="811"/>
      <c r="K125" s="811"/>
      <c r="L125" s="811"/>
      <c r="M125" s="849"/>
      <c r="N125" s="813"/>
      <c r="O125" s="811"/>
      <c r="P125" s="811"/>
      <c r="Q125" s="811"/>
      <c r="R125" s="813"/>
      <c r="S125" s="811"/>
      <c r="T125" s="811"/>
      <c r="U125" s="811"/>
      <c r="V125" s="811"/>
      <c r="W125" s="811"/>
      <c r="X125" s="811"/>
      <c r="Y125" s="811"/>
      <c r="Z125" s="811"/>
      <c r="AA125" s="811"/>
    </row>
    <row r="126">
      <c r="D126" s="847"/>
      <c r="E126" s="848"/>
      <c r="F126" s="811"/>
      <c r="G126" s="811"/>
      <c r="H126" s="811"/>
      <c r="I126" s="814"/>
      <c r="J126" s="811"/>
      <c r="K126" s="811"/>
      <c r="L126" s="811"/>
      <c r="M126" s="814"/>
      <c r="N126" s="813"/>
      <c r="O126" s="811"/>
      <c r="P126" s="811"/>
      <c r="Q126" s="811"/>
      <c r="R126" s="813"/>
      <c r="S126" s="811"/>
      <c r="T126" s="811"/>
      <c r="U126" s="811"/>
      <c r="V126" s="811"/>
      <c r="W126" s="811"/>
      <c r="X126" s="811"/>
      <c r="Y126" s="811"/>
      <c r="Z126" s="811"/>
      <c r="AA126" s="811"/>
    </row>
    <row r="127">
      <c r="D127" s="847"/>
      <c r="E127" s="848"/>
      <c r="F127" s="811"/>
      <c r="G127" s="811"/>
      <c r="H127" s="811"/>
      <c r="I127" s="814"/>
      <c r="J127" s="811"/>
      <c r="K127" s="811"/>
      <c r="L127" s="811"/>
      <c r="M127" s="814"/>
      <c r="N127" s="813"/>
      <c r="O127" s="811"/>
      <c r="P127" s="811"/>
      <c r="Q127" s="811"/>
      <c r="R127" s="813"/>
      <c r="S127" s="811"/>
      <c r="T127" s="811"/>
      <c r="U127" s="811"/>
      <c r="V127" s="811"/>
      <c r="W127" s="811"/>
      <c r="X127" s="811"/>
      <c r="Y127" s="811"/>
      <c r="Z127" s="811"/>
      <c r="AA127" s="811"/>
    </row>
    <row r="128">
      <c r="D128" s="847"/>
      <c r="E128" s="848"/>
      <c r="F128" s="811"/>
      <c r="G128" s="811"/>
      <c r="H128" s="811"/>
      <c r="I128" s="814"/>
      <c r="J128" s="811"/>
      <c r="K128" s="811"/>
      <c r="L128" s="811"/>
      <c r="M128" s="814"/>
      <c r="N128" s="813"/>
      <c r="O128" s="811"/>
      <c r="P128" s="811"/>
      <c r="Q128" s="811"/>
      <c r="R128" s="813"/>
      <c r="S128" s="811"/>
      <c r="T128" s="811"/>
      <c r="U128" s="811"/>
      <c r="V128" s="811"/>
      <c r="W128" s="811"/>
      <c r="X128" s="811"/>
      <c r="Y128" s="811"/>
      <c r="Z128" s="811"/>
      <c r="AA128" s="811"/>
    </row>
    <row r="129">
      <c r="D129" s="847"/>
      <c r="E129" s="848"/>
      <c r="F129" s="811"/>
      <c r="G129" s="811"/>
      <c r="H129" s="811"/>
      <c r="I129" s="814"/>
      <c r="J129" s="811"/>
      <c r="K129" s="811"/>
      <c r="L129" s="811"/>
      <c r="M129" s="814"/>
      <c r="N129" s="813"/>
      <c r="O129" s="811"/>
      <c r="P129" s="811"/>
      <c r="Q129" s="811"/>
      <c r="R129" s="813"/>
      <c r="S129" s="811"/>
      <c r="T129" s="811"/>
      <c r="U129" s="811"/>
      <c r="V129" s="811"/>
      <c r="W129" s="811"/>
      <c r="X129" s="811"/>
      <c r="Y129" s="811"/>
      <c r="Z129" s="811"/>
      <c r="AA129" s="811"/>
    </row>
    <row r="130">
      <c r="D130" s="847"/>
      <c r="E130" s="848"/>
      <c r="F130" s="811"/>
      <c r="G130" s="811"/>
      <c r="H130" s="811"/>
      <c r="I130" s="814"/>
      <c r="J130" s="811"/>
      <c r="K130" s="811"/>
      <c r="L130" s="811"/>
      <c r="M130" s="814"/>
      <c r="N130" s="813"/>
      <c r="O130" s="811"/>
      <c r="P130" s="811"/>
      <c r="Q130" s="811"/>
      <c r="R130" s="813"/>
      <c r="S130" s="811"/>
      <c r="T130" s="811"/>
      <c r="U130" s="811"/>
      <c r="V130" s="811"/>
      <c r="W130" s="811"/>
      <c r="X130" s="811"/>
      <c r="Y130" s="811"/>
      <c r="Z130" s="811"/>
      <c r="AA130" s="811"/>
    </row>
    <row r="131">
      <c r="D131" s="847"/>
      <c r="E131" s="848"/>
      <c r="F131" s="811"/>
      <c r="G131" s="811"/>
      <c r="H131" s="811"/>
      <c r="I131" s="814"/>
      <c r="J131" s="811"/>
      <c r="K131" s="811"/>
      <c r="L131" s="811"/>
      <c r="M131" s="814"/>
      <c r="N131" s="813"/>
      <c r="O131" s="811"/>
      <c r="P131" s="811"/>
      <c r="Q131" s="811"/>
      <c r="R131" s="813"/>
      <c r="S131" s="811"/>
      <c r="T131" s="811"/>
      <c r="U131" s="811"/>
      <c r="V131" s="811"/>
      <c r="W131" s="811"/>
      <c r="X131" s="811"/>
      <c r="Y131" s="811"/>
      <c r="Z131" s="811"/>
      <c r="AA131" s="811"/>
    </row>
    <row r="132">
      <c r="D132" s="847"/>
      <c r="E132" s="848"/>
      <c r="F132" s="811"/>
      <c r="G132" s="811"/>
      <c r="H132" s="811"/>
      <c r="I132" s="814"/>
      <c r="J132" s="811"/>
      <c r="K132" s="811"/>
      <c r="L132" s="811"/>
      <c r="M132" s="814"/>
      <c r="N132" s="813"/>
      <c r="O132" s="811"/>
      <c r="P132" s="811"/>
      <c r="Q132" s="811"/>
      <c r="R132" s="813"/>
      <c r="S132" s="811"/>
      <c r="T132" s="811"/>
      <c r="U132" s="811"/>
      <c r="V132" s="811"/>
      <c r="W132" s="811"/>
      <c r="X132" s="811"/>
      <c r="Y132" s="811"/>
      <c r="Z132" s="811"/>
      <c r="AA132" s="811"/>
    </row>
    <row r="133">
      <c r="D133" s="847"/>
      <c r="E133" s="848"/>
      <c r="F133" s="811"/>
      <c r="G133" s="811"/>
      <c r="H133" s="811"/>
      <c r="I133" s="814"/>
      <c r="J133" s="811"/>
      <c r="K133" s="811"/>
      <c r="L133" s="811"/>
      <c r="M133" s="814"/>
      <c r="N133" s="813"/>
      <c r="O133" s="811"/>
      <c r="P133" s="811"/>
      <c r="Q133" s="811"/>
      <c r="R133" s="813"/>
      <c r="S133" s="811"/>
      <c r="T133" s="811"/>
      <c r="U133" s="811"/>
      <c r="V133" s="811"/>
      <c r="W133" s="811"/>
      <c r="X133" s="811"/>
      <c r="Y133" s="811"/>
      <c r="Z133" s="811"/>
      <c r="AA133" s="811"/>
    </row>
    <row r="134">
      <c r="D134" s="847"/>
      <c r="E134" s="848"/>
      <c r="F134" s="811"/>
      <c r="G134" s="811"/>
      <c r="H134" s="811"/>
      <c r="I134" s="814"/>
      <c r="J134" s="811"/>
      <c r="K134" s="811"/>
      <c r="L134" s="811"/>
      <c r="M134" s="814"/>
      <c r="N134" s="813"/>
      <c r="O134" s="811"/>
      <c r="P134" s="811"/>
      <c r="Q134" s="811"/>
      <c r="R134" s="813"/>
      <c r="S134" s="811"/>
      <c r="T134" s="811"/>
      <c r="U134" s="811"/>
      <c r="V134" s="811"/>
      <c r="W134" s="811"/>
      <c r="X134" s="811"/>
      <c r="Y134" s="811"/>
      <c r="Z134" s="811"/>
      <c r="AA134" s="811"/>
    </row>
    <row r="135">
      <c r="D135" s="847"/>
      <c r="E135" s="848"/>
      <c r="F135" s="811"/>
      <c r="G135" s="811"/>
      <c r="H135" s="811"/>
      <c r="I135" s="814"/>
      <c r="J135" s="811"/>
      <c r="K135" s="811"/>
      <c r="L135" s="811"/>
      <c r="M135" s="814"/>
      <c r="N135" s="813"/>
      <c r="O135" s="811"/>
      <c r="P135" s="811"/>
      <c r="Q135" s="811"/>
      <c r="R135" s="813"/>
      <c r="S135" s="811"/>
      <c r="T135" s="811"/>
      <c r="U135" s="811"/>
      <c r="V135" s="811"/>
      <c r="W135" s="811"/>
      <c r="X135" s="811"/>
      <c r="Y135" s="811"/>
      <c r="Z135" s="811"/>
      <c r="AA135" s="811"/>
    </row>
    <row r="136">
      <c r="D136" s="847"/>
      <c r="E136" s="848"/>
      <c r="F136" s="811"/>
      <c r="G136" s="811"/>
      <c r="H136" s="811"/>
      <c r="I136" s="814"/>
      <c r="J136" s="811"/>
      <c r="K136" s="811"/>
      <c r="L136" s="811"/>
      <c r="M136" s="814"/>
      <c r="N136" s="813"/>
      <c r="O136" s="811"/>
      <c r="P136" s="811"/>
      <c r="Q136" s="811"/>
      <c r="R136" s="813"/>
      <c r="S136" s="811"/>
      <c r="T136" s="811"/>
      <c r="U136" s="811"/>
      <c r="V136" s="811"/>
      <c r="W136" s="811"/>
      <c r="X136" s="811"/>
      <c r="Y136" s="811"/>
      <c r="Z136" s="811"/>
      <c r="AA136" s="811"/>
    </row>
    <row r="137">
      <c r="D137" s="847"/>
      <c r="E137" s="848"/>
      <c r="F137" s="811"/>
      <c r="G137" s="811"/>
      <c r="H137" s="811"/>
      <c r="I137" s="814"/>
      <c r="J137" s="811"/>
      <c r="K137" s="811"/>
      <c r="L137" s="811"/>
      <c r="M137" s="814"/>
      <c r="N137" s="813"/>
      <c r="O137" s="811"/>
      <c r="P137" s="811"/>
      <c r="Q137" s="811"/>
      <c r="R137" s="813"/>
      <c r="S137" s="811"/>
      <c r="T137" s="811"/>
      <c r="U137" s="811"/>
      <c r="V137" s="811"/>
      <c r="W137" s="811"/>
      <c r="X137" s="811"/>
      <c r="Y137" s="811"/>
      <c r="Z137" s="811"/>
      <c r="AA137" s="811"/>
    </row>
    <row r="138">
      <c r="D138" s="847"/>
      <c r="E138" s="848"/>
      <c r="F138" s="811"/>
      <c r="G138" s="811"/>
      <c r="H138" s="811"/>
      <c r="I138" s="814"/>
      <c r="J138" s="811"/>
      <c r="K138" s="811"/>
      <c r="L138" s="811"/>
      <c r="M138" s="814"/>
      <c r="N138" s="813"/>
      <c r="O138" s="811"/>
      <c r="P138" s="811"/>
      <c r="Q138" s="811"/>
      <c r="R138" s="813"/>
      <c r="S138" s="811"/>
      <c r="T138" s="811"/>
      <c r="U138" s="811"/>
      <c r="V138" s="811"/>
      <c r="W138" s="811"/>
      <c r="X138" s="811"/>
      <c r="Y138" s="811"/>
      <c r="Z138" s="811"/>
      <c r="AA138" s="811"/>
    </row>
    <row r="139">
      <c r="D139" s="847"/>
      <c r="E139" s="848"/>
      <c r="F139" s="811"/>
      <c r="G139" s="811"/>
      <c r="H139" s="811"/>
      <c r="I139" s="814"/>
      <c r="J139" s="811"/>
      <c r="K139" s="811"/>
      <c r="L139" s="811"/>
      <c r="M139" s="814"/>
      <c r="N139" s="813"/>
      <c r="O139" s="811"/>
      <c r="P139" s="811"/>
      <c r="Q139" s="811"/>
      <c r="R139" s="813"/>
      <c r="S139" s="811"/>
      <c r="T139" s="811"/>
      <c r="U139" s="811"/>
      <c r="V139" s="811"/>
      <c r="W139" s="811"/>
      <c r="X139" s="811"/>
      <c r="Y139" s="811"/>
      <c r="Z139" s="811"/>
      <c r="AA139" s="811"/>
    </row>
    <row r="140">
      <c r="D140" s="847"/>
      <c r="E140" s="848"/>
      <c r="F140" s="811"/>
      <c r="G140" s="811"/>
      <c r="H140" s="811"/>
      <c r="I140" s="814"/>
      <c r="J140" s="811"/>
      <c r="K140" s="811"/>
      <c r="L140" s="811"/>
      <c r="M140" s="814"/>
      <c r="N140" s="813"/>
      <c r="O140" s="811"/>
      <c r="P140" s="811"/>
      <c r="Q140" s="811"/>
      <c r="R140" s="813"/>
      <c r="S140" s="811"/>
      <c r="T140" s="811"/>
      <c r="U140" s="811"/>
      <c r="V140" s="811"/>
      <c r="W140" s="811"/>
      <c r="X140" s="811"/>
      <c r="Y140" s="811"/>
      <c r="Z140" s="811"/>
      <c r="AA140" s="811"/>
    </row>
    <row r="141">
      <c r="D141" s="847"/>
      <c r="E141" s="848"/>
      <c r="F141" s="811"/>
      <c r="G141" s="811"/>
      <c r="H141" s="811"/>
      <c r="I141" s="814"/>
      <c r="J141" s="811"/>
      <c r="K141" s="811"/>
      <c r="L141" s="811"/>
      <c r="M141" s="814"/>
      <c r="N141" s="813"/>
      <c r="O141" s="811"/>
      <c r="P141" s="811"/>
      <c r="Q141" s="811"/>
      <c r="R141" s="813"/>
      <c r="S141" s="811"/>
      <c r="T141" s="811"/>
      <c r="U141" s="811"/>
      <c r="V141" s="811"/>
      <c r="W141" s="811"/>
      <c r="X141" s="811"/>
      <c r="Y141" s="811"/>
      <c r="Z141" s="811"/>
      <c r="AA141" s="811"/>
    </row>
    <row r="142">
      <c r="D142" s="847"/>
      <c r="E142" s="848"/>
      <c r="F142" s="811"/>
      <c r="G142" s="811"/>
      <c r="H142" s="811"/>
      <c r="I142" s="814"/>
      <c r="J142" s="811"/>
      <c r="K142" s="811"/>
      <c r="L142" s="811"/>
      <c r="M142" s="814"/>
      <c r="N142" s="813"/>
      <c r="O142" s="811"/>
      <c r="P142" s="811"/>
      <c r="Q142" s="811"/>
      <c r="R142" s="813"/>
      <c r="S142" s="811"/>
      <c r="T142" s="811"/>
      <c r="U142" s="811"/>
      <c r="V142" s="811"/>
      <c r="W142" s="811"/>
      <c r="X142" s="811"/>
      <c r="Y142" s="811"/>
      <c r="Z142" s="811"/>
      <c r="AA142" s="811"/>
    </row>
    <row r="143">
      <c r="D143" s="847"/>
      <c r="E143" s="848"/>
      <c r="F143" s="811"/>
      <c r="G143" s="811"/>
      <c r="H143" s="811"/>
      <c r="I143" s="814"/>
      <c r="J143" s="811"/>
      <c r="K143" s="811"/>
      <c r="L143" s="811"/>
      <c r="M143" s="814"/>
      <c r="N143" s="813"/>
      <c r="O143" s="811"/>
      <c r="P143" s="811"/>
      <c r="Q143" s="811"/>
      <c r="R143" s="813"/>
      <c r="S143" s="811"/>
      <c r="T143" s="811"/>
      <c r="U143" s="811"/>
      <c r="V143" s="811"/>
      <c r="W143" s="811"/>
      <c r="X143" s="811"/>
      <c r="Y143" s="811"/>
      <c r="Z143" s="811"/>
      <c r="AA143" s="811"/>
    </row>
    <row r="144">
      <c r="D144" s="847"/>
      <c r="E144" s="848"/>
      <c r="F144" s="811"/>
      <c r="G144" s="811"/>
      <c r="H144" s="811"/>
      <c r="I144" s="814"/>
      <c r="J144" s="811"/>
      <c r="K144" s="811"/>
      <c r="L144" s="811"/>
      <c r="M144" s="814"/>
      <c r="N144" s="813"/>
      <c r="O144" s="832"/>
      <c r="P144" s="832"/>
      <c r="Q144" s="832"/>
      <c r="R144" s="845"/>
      <c r="S144" s="811"/>
      <c r="T144" s="811"/>
      <c r="U144" s="811"/>
      <c r="V144" s="811"/>
      <c r="W144" s="811"/>
      <c r="X144" s="811"/>
      <c r="Y144" s="811"/>
      <c r="Z144" s="811"/>
      <c r="AA144" s="811"/>
    </row>
    <row r="145">
      <c r="D145" s="847"/>
      <c r="E145" s="848"/>
      <c r="F145" s="811"/>
      <c r="G145" s="811"/>
      <c r="H145" s="811"/>
      <c r="I145" s="814"/>
      <c r="J145" s="811"/>
      <c r="K145" s="811"/>
      <c r="L145" s="811"/>
      <c r="M145" s="814"/>
      <c r="N145" s="813"/>
      <c r="O145" s="832"/>
      <c r="P145" s="832"/>
      <c r="Q145" s="832"/>
      <c r="R145" s="845"/>
      <c r="S145" s="811"/>
      <c r="T145" s="811"/>
      <c r="U145" s="811"/>
      <c r="V145" s="811"/>
      <c r="W145" s="811"/>
      <c r="X145" s="811"/>
      <c r="Y145" s="811"/>
      <c r="Z145" s="811"/>
      <c r="AA145" s="811"/>
    </row>
    <row r="146">
      <c r="D146" s="847"/>
      <c r="E146" s="848"/>
      <c r="F146" s="811"/>
      <c r="G146" s="811"/>
      <c r="H146" s="811"/>
      <c r="I146" s="814"/>
      <c r="J146" s="811"/>
      <c r="K146" s="811"/>
      <c r="L146" s="811"/>
      <c r="M146" s="814"/>
      <c r="N146" s="813"/>
      <c r="O146" s="832"/>
      <c r="P146" s="832"/>
      <c r="Q146" s="832"/>
      <c r="R146" s="845"/>
      <c r="S146" s="811"/>
      <c r="T146" s="811"/>
      <c r="U146" s="811"/>
      <c r="V146" s="811"/>
      <c r="W146" s="811"/>
      <c r="X146" s="811"/>
      <c r="Y146" s="811"/>
      <c r="Z146" s="811"/>
      <c r="AA146" s="811"/>
    </row>
    <row r="147">
      <c r="D147" s="847"/>
      <c r="E147" s="848"/>
      <c r="F147" s="811"/>
      <c r="G147" s="811"/>
      <c r="H147" s="811"/>
      <c r="I147" s="814"/>
      <c r="J147" s="811"/>
      <c r="K147" s="811"/>
      <c r="L147" s="811"/>
      <c r="M147" s="814"/>
      <c r="N147" s="813"/>
      <c r="O147" s="832"/>
      <c r="P147" s="832"/>
      <c r="Q147" s="832"/>
      <c r="R147" s="845"/>
      <c r="S147" s="811"/>
      <c r="T147" s="811"/>
      <c r="U147" s="811"/>
      <c r="V147" s="811"/>
      <c r="W147" s="811"/>
      <c r="X147" s="811"/>
      <c r="Y147" s="811"/>
      <c r="Z147" s="811"/>
      <c r="AA147" s="811"/>
    </row>
    <row r="148">
      <c r="D148" s="847"/>
      <c r="E148" s="848"/>
      <c r="F148" s="811"/>
      <c r="G148" s="811"/>
      <c r="H148" s="811"/>
      <c r="I148" s="814"/>
      <c r="J148" s="811"/>
      <c r="K148" s="811"/>
      <c r="L148" s="811"/>
      <c r="M148" s="814"/>
      <c r="N148" s="813"/>
      <c r="O148" s="832"/>
      <c r="P148" s="832"/>
      <c r="Q148" s="832"/>
      <c r="R148" s="845"/>
      <c r="S148" s="811"/>
      <c r="T148" s="811"/>
      <c r="U148" s="811"/>
      <c r="V148" s="811"/>
      <c r="W148" s="811"/>
      <c r="X148" s="811"/>
      <c r="Y148" s="811"/>
      <c r="Z148" s="811"/>
      <c r="AA148" s="811"/>
    </row>
    <row r="149">
      <c r="D149" s="847"/>
      <c r="E149" s="848"/>
      <c r="F149" s="811"/>
      <c r="G149" s="811"/>
      <c r="H149" s="811"/>
      <c r="I149" s="814"/>
      <c r="J149" s="811"/>
      <c r="K149" s="811"/>
      <c r="L149" s="811"/>
      <c r="M149" s="814"/>
      <c r="N149" s="813"/>
      <c r="O149" s="832"/>
      <c r="P149" s="832"/>
      <c r="Q149" s="832"/>
      <c r="R149" s="845"/>
      <c r="S149" s="811"/>
      <c r="T149" s="811"/>
      <c r="U149" s="811"/>
      <c r="V149" s="811"/>
      <c r="W149" s="811"/>
      <c r="X149" s="811"/>
      <c r="Y149" s="811"/>
      <c r="Z149" s="811"/>
      <c r="AA149" s="811"/>
    </row>
    <row r="150">
      <c r="A150" s="765"/>
      <c r="B150" s="765"/>
      <c r="C150" s="765"/>
      <c r="D150" s="850"/>
      <c r="E150" s="851"/>
      <c r="F150" s="852"/>
      <c r="G150" s="852"/>
      <c r="H150" s="852"/>
      <c r="I150" s="853"/>
      <c r="J150" s="852"/>
      <c r="K150" s="854"/>
      <c r="L150" s="854"/>
      <c r="M150" s="855"/>
      <c r="N150" s="856"/>
      <c r="O150" s="854"/>
      <c r="P150" s="854"/>
      <c r="Q150" s="854"/>
      <c r="R150" s="856"/>
      <c r="S150" s="854"/>
      <c r="T150" s="854"/>
      <c r="U150" s="854"/>
      <c r="V150" s="854"/>
      <c r="W150" s="857"/>
      <c r="X150" s="857"/>
      <c r="Y150" s="857"/>
      <c r="Z150" s="857"/>
      <c r="AA150" s="811"/>
    </row>
    <row r="151">
      <c r="A151" s="765"/>
      <c r="B151" s="765"/>
      <c r="C151" s="765"/>
      <c r="D151" s="850"/>
      <c r="E151" s="851"/>
      <c r="F151" s="852"/>
      <c r="G151" s="852"/>
      <c r="H151" s="852"/>
      <c r="I151" s="853"/>
      <c r="J151" s="852"/>
      <c r="K151" s="854"/>
      <c r="L151" s="854"/>
      <c r="M151" s="855"/>
      <c r="N151" s="856"/>
      <c r="O151" s="854"/>
      <c r="P151" s="854"/>
      <c r="Q151" s="854"/>
      <c r="R151" s="856"/>
      <c r="S151" s="854"/>
      <c r="T151" s="854"/>
      <c r="U151" s="854"/>
      <c r="V151" s="854"/>
      <c r="W151" s="857"/>
      <c r="X151" s="857"/>
      <c r="Y151" s="857"/>
      <c r="Z151" s="857"/>
      <c r="AA151" s="811"/>
    </row>
    <row r="152">
      <c r="D152" s="847"/>
      <c r="E152" s="848"/>
      <c r="F152" s="811"/>
      <c r="G152" s="811"/>
      <c r="H152" s="811"/>
      <c r="I152" s="814"/>
      <c r="J152" s="811"/>
      <c r="K152" s="811"/>
      <c r="L152" s="811"/>
      <c r="M152" s="814"/>
      <c r="N152" s="813"/>
      <c r="O152" s="832"/>
      <c r="P152" s="832"/>
      <c r="Q152" s="832"/>
      <c r="R152" s="845"/>
      <c r="S152" s="811"/>
      <c r="T152" s="811"/>
      <c r="U152" s="811"/>
      <c r="V152" s="811"/>
      <c r="W152" s="811"/>
      <c r="X152" s="811"/>
      <c r="Y152" s="811"/>
      <c r="Z152" s="811"/>
      <c r="AA152" s="811"/>
    </row>
    <row r="153">
      <c r="D153" s="847"/>
      <c r="E153" s="848"/>
      <c r="F153" s="811"/>
      <c r="G153" s="811"/>
      <c r="H153" s="811"/>
      <c r="I153" s="814"/>
      <c r="J153" s="811"/>
      <c r="K153" s="811"/>
      <c r="L153" s="811"/>
      <c r="M153" s="814"/>
      <c r="N153" s="813"/>
      <c r="O153" s="832"/>
      <c r="P153" s="832"/>
      <c r="Q153" s="832"/>
      <c r="R153" s="845"/>
      <c r="S153" s="811"/>
      <c r="T153" s="811"/>
      <c r="U153" s="811"/>
      <c r="V153" s="811"/>
      <c r="W153" s="811"/>
      <c r="X153" s="811"/>
      <c r="Y153" s="811"/>
      <c r="Z153" s="811"/>
      <c r="AA153" s="811"/>
    </row>
    <row r="154">
      <c r="D154" s="847"/>
      <c r="E154" s="848"/>
      <c r="F154" s="811"/>
      <c r="G154" s="811"/>
      <c r="H154" s="811"/>
      <c r="I154" s="814"/>
      <c r="J154" s="811"/>
      <c r="K154" s="811"/>
      <c r="L154" s="811"/>
      <c r="M154" s="814"/>
      <c r="N154" s="813"/>
      <c r="O154" s="832"/>
      <c r="P154" s="832"/>
      <c r="Q154" s="832"/>
      <c r="R154" s="845"/>
      <c r="S154" s="811"/>
      <c r="T154" s="811"/>
      <c r="U154" s="811"/>
      <c r="V154" s="811"/>
      <c r="W154" s="811"/>
      <c r="X154" s="811"/>
      <c r="Y154" s="811"/>
      <c r="Z154" s="811"/>
      <c r="AA154" s="811"/>
    </row>
    <row r="155">
      <c r="D155" s="847"/>
      <c r="E155" s="848"/>
      <c r="F155" s="811"/>
      <c r="G155" s="811"/>
      <c r="H155" s="811"/>
      <c r="I155" s="814"/>
      <c r="J155" s="811"/>
      <c r="K155" s="811"/>
      <c r="L155" s="811"/>
      <c r="M155" s="814"/>
      <c r="N155" s="813"/>
      <c r="O155" s="832"/>
      <c r="P155" s="832"/>
      <c r="Q155" s="832"/>
      <c r="R155" s="845"/>
      <c r="S155" s="811"/>
      <c r="T155" s="811"/>
      <c r="U155" s="811"/>
      <c r="V155" s="811"/>
      <c r="W155" s="811"/>
      <c r="X155" s="811"/>
      <c r="Y155" s="811"/>
      <c r="Z155" s="811"/>
      <c r="AA155" s="811"/>
    </row>
    <row r="156">
      <c r="D156" s="847"/>
      <c r="E156" s="848"/>
      <c r="F156" s="811"/>
      <c r="G156" s="811"/>
      <c r="H156" s="811"/>
      <c r="I156" s="814"/>
      <c r="J156" s="811"/>
      <c r="K156" s="811"/>
      <c r="L156" s="811"/>
      <c r="M156" s="814"/>
      <c r="N156" s="813"/>
      <c r="O156" s="832"/>
      <c r="P156" s="832"/>
      <c r="Q156" s="832"/>
      <c r="R156" s="845"/>
      <c r="S156" s="811"/>
      <c r="T156" s="811"/>
      <c r="U156" s="811"/>
      <c r="V156" s="811"/>
      <c r="W156" s="811"/>
      <c r="X156" s="811"/>
      <c r="Y156" s="811"/>
      <c r="Z156" s="811"/>
      <c r="AA156" s="811"/>
    </row>
    <row r="157">
      <c r="D157" s="847"/>
      <c r="E157" s="848"/>
      <c r="F157" s="811"/>
      <c r="G157" s="811"/>
      <c r="H157" s="811"/>
      <c r="I157" s="814"/>
      <c r="J157" s="811"/>
      <c r="K157" s="811"/>
      <c r="L157" s="811"/>
      <c r="M157" s="814"/>
      <c r="N157" s="813"/>
      <c r="O157" s="832"/>
      <c r="P157" s="832"/>
      <c r="Q157" s="832"/>
      <c r="R157" s="845"/>
      <c r="S157" s="811"/>
      <c r="T157" s="811"/>
      <c r="U157" s="811"/>
      <c r="V157" s="811"/>
      <c r="W157" s="811"/>
      <c r="X157" s="811"/>
      <c r="Y157" s="811"/>
      <c r="Z157" s="811"/>
      <c r="AA157" s="811"/>
    </row>
    <row r="158">
      <c r="D158" s="847"/>
      <c r="E158" s="848"/>
      <c r="F158" s="811"/>
      <c r="G158" s="811"/>
      <c r="H158" s="811"/>
      <c r="I158" s="810"/>
      <c r="J158" s="811"/>
      <c r="K158" s="811"/>
      <c r="L158" s="811"/>
      <c r="M158" s="849"/>
      <c r="N158" s="813"/>
      <c r="O158" s="832"/>
      <c r="P158" s="832"/>
      <c r="Q158" s="832"/>
      <c r="R158" s="845"/>
      <c r="S158" s="811"/>
      <c r="T158" s="811"/>
      <c r="U158" s="811"/>
      <c r="V158" s="811"/>
      <c r="W158" s="811"/>
      <c r="X158" s="811"/>
      <c r="Y158" s="811"/>
      <c r="Z158" s="811"/>
      <c r="AA158" s="811"/>
    </row>
    <row r="159">
      <c r="D159" s="847"/>
      <c r="E159" s="848"/>
      <c r="F159" s="811"/>
      <c r="G159" s="811"/>
      <c r="H159" s="811"/>
      <c r="I159" s="814"/>
      <c r="J159" s="811"/>
      <c r="K159" s="811"/>
      <c r="L159" s="811"/>
      <c r="M159" s="814"/>
      <c r="N159" s="813"/>
      <c r="O159" s="832"/>
      <c r="P159" s="832"/>
      <c r="Q159" s="832"/>
      <c r="R159" s="845"/>
      <c r="S159" s="811"/>
      <c r="T159" s="811"/>
      <c r="U159" s="811"/>
      <c r="V159" s="811"/>
      <c r="W159" s="811"/>
      <c r="X159" s="811"/>
      <c r="Y159" s="811"/>
      <c r="Z159" s="811"/>
      <c r="AA159" s="854"/>
      <c r="AB159" s="765"/>
      <c r="AC159" s="765"/>
      <c r="AD159" s="765"/>
      <c r="AE159" s="765"/>
      <c r="AF159" s="765"/>
      <c r="AG159" s="765"/>
      <c r="AH159" s="765"/>
      <c r="AI159" s="765"/>
      <c r="AJ159" s="765"/>
      <c r="AK159" s="765"/>
    </row>
    <row r="160" ht="16.5" customHeight="1">
      <c r="D160" s="847"/>
      <c r="E160" s="848"/>
      <c r="F160" s="811"/>
      <c r="G160" s="811"/>
      <c r="H160" s="811"/>
      <c r="I160" s="814"/>
      <c r="J160" s="811"/>
      <c r="K160" s="811"/>
      <c r="L160" s="811"/>
      <c r="M160" s="814"/>
      <c r="N160" s="813"/>
      <c r="O160" s="832"/>
      <c r="P160" s="832"/>
      <c r="Q160" s="832"/>
      <c r="R160" s="845"/>
      <c r="S160" s="811"/>
      <c r="T160" s="811"/>
      <c r="U160" s="811"/>
      <c r="V160" s="811"/>
      <c r="W160" s="811"/>
      <c r="X160" s="811"/>
      <c r="Y160" s="811"/>
      <c r="Z160" s="811"/>
      <c r="AA160" s="854"/>
      <c r="AB160" s="765"/>
      <c r="AC160" s="765"/>
      <c r="AD160" s="765"/>
      <c r="AE160" s="765"/>
      <c r="AF160" s="765"/>
      <c r="AG160" s="765"/>
      <c r="AH160" s="765"/>
      <c r="AI160" s="765"/>
      <c r="AJ160" s="765"/>
      <c r="AK160" s="765"/>
    </row>
    <row r="161" ht="16.5" customHeight="1">
      <c r="D161" s="847"/>
      <c r="E161" s="848"/>
      <c r="F161" s="811"/>
      <c r="G161" s="811"/>
      <c r="H161" s="811"/>
      <c r="I161" s="814"/>
      <c r="J161" s="811"/>
      <c r="K161" s="811"/>
      <c r="L161" s="811"/>
      <c r="M161" s="814"/>
      <c r="N161" s="813"/>
      <c r="O161" s="832"/>
      <c r="P161" s="832"/>
      <c r="Q161" s="832"/>
      <c r="R161" s="845"/>
      <c r="S161" s="811"/>
      <c r="T161" s="811"/>
      <c r="U161" s="811"/>
      <c r="V161" s="811"/>
      <c r="W161" s="811"/>
      <c r="X161" s="811"/>
      <c r="Y161" s="811"/>
      <c r="Z161" s="811"/>
      <c r="AA161" s="854"/>
      <c r="AB161" s="765"/>
      <c r="AC161" s="765"/>
      <c r="AD161" s="765"/>
      <c r="AE161" s="765"/>
      <c r="AF161" s="765"/>
      <c r="AG161" s="765"/>
      <c r="AH161" s="765"/>
      <c r="AI161" s="765"/>
      <c r="AJ161" s="765"/>
      <c r="AK161" s="765"/>
    </row>
    <row r="162">
      <c r="D162" s="847"/>
      <c r="E162" s="848"/>
      <c r="F162" s="811"/>
      <c r="G162" s="811"/>
      <c r="H162" s="811"/>
      <c r="I162" s="810"/>
      <c r="J162" s="811"/>
      <c r="K162" s="811"/>
      <c r="L162" s="811"/>
      <c r="M162" s="849"/>
      <c r="N162" s="845"/>
      <c r="O162" s="811"/>
      <c r="P162" s="811"/>
      <c r="Q162" s="811"/>
      <c r="R162" s="813"/>
      <c r="S162" s="811"/>
      <c r="T162" s="811"/>
      <c r="U162" s="811"/>
      <c r="V162" s="811"/>
      <c r="W162" s="811"/>
      <c r="X162" s="811"/>
      <c r="Y162" s="811"/>
      <c r="Z162" s="811"/>
      <c r="AA162" s="811"/>
    </row>
    <row r="163">
      <c r="D163" s="847"/>
      <c r="E163" s="848"/>
      <c r="F163" s="811"/>
      <c r="G163" s="811"/>
      <c r="H163" s="811"/>
      <c r="I163" s="810"/>
      <c r="J163" s="811"/>
      <c r="K163" s="811"/>
      <c r="L163" s="811"/>
      <c r="M163" s="849"/>
      <c r="N163" s="845"/>
      <c r="O163" s="811"/>
      <c r="P163" s="811"/>
      <c r="Q163" s="811"/>
      <c r="R163" s="813"/>
      <c r="S163" s="811"/>
      <c r="T163" s="811"/>
      <c r="U163" s="811"/>
      <c r="V163" s="811"/>
      <c r="W163" s="811"/>
      <c r="X163" s="811"/>
      <c r="Y163" s="811"/>
      <c r="Z163" s="811"/>
      <c r="AA163" s="811"/>
    </row>
    <row r="164">
      <c r="D164" s="847"/>
      <c r="E164" s="848"/>
      <c r="F164" s="811"/>
      <c r="G164" s="811"/>
      <c r="H164" s="811"/>
      <c r="I164" s="810"/>
      <c r="J164" s="811"/>
      <c r="K164" s="811"/>
      <c r="L164" s="811"/>
      <c r="M164" s="849"/>
      <c r="N164" s="845"/>
      <c r="O164" s="811"/>
      <c r="P164" s="811"/>
      <c r="Q164" s="811"/>
      <c r="R164" s="813"/>
      <c r="S164" s="811"/>
      <c r="T164" s="811"/>
      <c r="U164" s="811"/>
      <c r="V164" s="811"/>
      <c r="W164" s="811"/>
      <c r="X164" s="811"/>
      <c r="Y164" s="811"/>
      <c r="Z164" s="811"/>
      <c r="AA164" s="811"/>
    </row>
    <row r="165">
      <c r="D165" s="847"/>
      <c r="E165" s="848"/>
      <c r="F165" s="811"/>
      <c r="G165" s="811"/>
      <c r="H165" s="811"/>
      <c r="I165" s="810"/>
      <c r="J165" s="811"/>
      <c r="K165" s="811"/>
      <c r="L165" s="811"/>
      <c r="M165" s="849"/>
      <c r="N165" s="845"/>
      <c r="O165" s="811"/>
      <c r="P165" s="811"/>
      <c r="Q165" s="811"/>
      <c r="R165" s="813"/>
      <c r="S165" s="811"/>
      <c r="T165" s="811"/>
      <c r="U165" s="811"/>
      <c r="V165" s="811"/>
      <c r="W165" s="811"/>
      <c r="X165" s="811"/>
      <c r="Y165" s="811"/>
      <c r="Z165" s="811"/>
      <c r="AA165" s="811"/>
    </row>
    <row r="166">
      <c r="D166" s="847"/>
      <c r="E166" s="848"/>
      <c r="F166" s="811"/>
      <c r="G166" s="811"/>
      <c r="H166" s="811"/>
      <c r="I166" s="810"/>
      <c r="J166" s="811"/>
      <c r="K166" s="811"/>
      <c r="L166" s="811"/>
      <c r="M166" s="849"/>
      <c r="N166" s="813"/>
      <c r="O166" s="832"/>
      <c r="P166" s="832"/>
      <c r="Q166" s="832"/>
      <c r="R166" s="845"/>
      <c r="S166" s="811"/>
      <c r="T166" s="811"/>
      <c r="U166" s="811"/>
      <c r="V166" s="811"/>
      <c r="W166" s="811"/>
      <c r="X166" s="811"/>
      <c r="Y166" s="811"/>
      <c r="Z166" s="811"/>
      <c r="AA166" s="854"/>
      <c r="AB166" s="765"/>
      <c r="AC166" s="765"/>
      <c r="AD166" s="765"/>
      <c r="AE166" s="765"/>
      <c r="AF166" s="765"/>
      <c r="AG166" s="765"/>
      <c r="AH166" s="765"/>
      <c r="AI166" s="765"/>
      <c r="AJ166" s="765"/>
      <c r="AK166" s="765"/>
    </row>
    <row r="167">
      <c r="D167" s="847"/>
      <c r="E167" s="848"/>
      <c r="F167" s="811"/>
      <c r="G167" s="811"/>
      <c r="H167" s="811"/>
      <c r="I167" s="810"/>
      <c r="J167" s="811"/>
      <c r="K167" s="811"/>
      <c r="L167" s="811"/>
      <c r="M167" s="812"/>
      <c r="N167" s="813"/>
      <c r="O167" s="811"/>
      <c r="P167" s="811"/>
      <c r="Q167" s="811"/>
      <c r="R167" s="813"/>
      <c r="S167" s="811"/>
      <c r="T167" s="811"/>
      <c r="U167" s="811"/>
      <c r="V167" s="811"/>
      <c r="W167" s="811"/>
      <c r="X167" s="811"/>
      <c r="Y167" s="811"/>
      <c r="Z167" s="811"/>
      <c r="AA167" s="811"/>
    </row>
    <row r="168">
      <c r="D168" s="847"/>
      <c r="E168" s="848"/>
      <c r="F168" s="811"/>
      <c r="G168" s="811"/>
      <c r="H168" s="811"/>
      <c r="I168" s="810"/>
      <c r="J168" s="811"/>
      <c r="K168" s="811"/>
      <c r="L168" s="811"/>
      <c r="M168" s="812"/>
      <c r="N168" s="813"/>
      <c r="O168" s="811"/>
      <c r="P168" s="811"/>
      <c r="Q168" s="811"/>
      <c r="R168" s="813"/>
      <c r="S168" s="811"/>
      <c r="T168" s="811"/>
      <c r="U168" s="811"/>
      <c r="V168" s="811"/>
      <c r="W168" s="811"/>
      <c r="X168" s="811"/>
      <c r="Y168" s="811"/>
      <c r="Z168" s="811"/>
      <c r="AA168" s="811"/>
    </row>
    <row r="169">
      <c r="A169" s="765"/>
      <c r="B169" s="765"/>
      <c r="C169" s="765"/>
      <c r="D169" s="850"/>
      <c r="E169" s="851"/>
      <c r="F169" s="852"/>
      <c r="G169" s="852"/>
      <c r="H169" s="852"/>
      <c r="I169" s="853"/>
      <c r="J169" s="854"/>
      <c r="K169" s="854"/>
      <c r="L169" s="854"/>
      <c r="M169" s="858"/>
      <c r="N169" s="859"/>
      <c r="O169" s="854"/>
      <c r="P169" s="854"/>
      <c r="Q169" s="854"/>
      <c r="R169" s="856"/>
      <c r="S169" s="854"/>
      <c r="T169" s="854"/>
      <c r="U169" s="854"/>
      <c r="V169" s="854"/>
      <c r="W169" s="854"/>
      <c r="X169" s="854"/>
      <c r="Y169" s="854"/>
      <c r="Z169" s="854"/>
      <c r="AA169" s="811"/>
    </row>
    <row r="170">
      <c r="A170" s="765"/>
      <c r="B170" s="765"/>
      <c r="C170" s="765"/>
      <c r="D170" s="850"/>
      <c r="E170" s="851"/>
      <c r="F170" s="852"/>
      <c r="G170" s="852"/>
      <c r="H170" s="852"/>
      <c r="I170" s="853"/>
      <c r="J170" s="854"/>
      <c r="K170" s="854"/>
      <c r="L170" s="854"/>
      <c r="M170" s="858"/>
      <c r="N170" s="859"/>
      <c r="O170" s="854"/>
      <c r="P170" s="854"/>
      <c r="Q170" s="854"/>
      <c r="R170" s="856"/>
      <c r="S170" s="854"/>
      <c r="T170" s="854"/>
      <c r="U170" s="854"/>
      <c r="V170" s="854"/>
      <c r="W170" s="854"/>
      <c r="X170" s="854"/>
      <c r="Y170" s="854"/>
      <c r="Z170" s="854"/>
      <c r="AA170" s="854"/>
      <c r="AB170" s="765"/>
      <c r="AC170" s="765"/>
      <c r="AD170" s="765"/>
      <c r="AE170" s="765"/>
      <c r="AF170" s="765"/>
      <c r="AG170" s="765"/>
      <c r="AH170" s="765"/>
      <c r="AI170" s="765"/>
      <c r="AJ170" s="765"/>
      <c r="AK170" s="765"/>
    </row>
    <row r="171">
      <c r="D171" s="847"/>
      <c r="E171" s="848"/>
      <c r="F171" s="811"/>
      <c r="G171" s="811"/>
      <c r="H171" s="811"/>
      <c r="I171" s="814"/>
      <c r="J171" s="811"/>
      <c r="K171" s="811"/>
      <c r="L171" s="811"/>
      <c r="M171" s="812"/>
      <c r="N171" s="813"/>
      <c r="O171" s="811"/>
      <c r="P171" s="811"/>
      <c r="Q171" s="811"/>
      <c r="R171" s="813"/>
      <c r="S171" s="811"/>
      <c r="T171" s="811"/>
      <c r="U171" s="811"/>
      <c r="V171" s="811"/>
      <c r="W171" s="811"/>
      <c r="X171" s="811"/>
      <c r="Y171" s="811"/>
      <c r="Z171" s="811"/>
      <c r="AA171" s="811"/>
    </row>
    <row r="172">
      <c r="D172" s="847"/>
      <c r="E172" s="848"/>
      <c r="F172" s="811"/>
      <c r="G172" s="811"/>
      <c r="H172" s="811"/>
      <c r="I172" s="814"/>
      <c r="J172" s="811"/>
      <c r="K172" s="811"/>
      <c r="L172" s="811"/>
      <c r="M172" s="812"/>
      <c r="N172" s="813"/>
      <c r="O172" s="811"/>
      <c r="P172" s="811"/>
      <c r="Q172" s="811"/>
      <c r="R172" s="813"/>
      <c r="S172" s="811"/>
      <c r="T172" s="811"/>
      <c r="U172" s="811"/>
      <c r="V172" s="811"/>
      <c r="W172" s="811"/>
      <c r="X172" s="811"/>
      <c r="Y172" s="811"/>
      <c r="Z172" s="811"/>
      <c r="AA172" s="811"/>
    </row>
    <row r="173">
      <c r="D173" s="847"/>
      <c r="E173" s="848"/>
      <c r="F173" s="811"/>
      <c r="G173" s="811"/>
      <c r="H173" s="811"/>
      <c r="I173" s="814"/>
      <c r="J173" s="811"/>
      <c r="K173" s="811"/>
      <c r="L173" s="811"/>
      <c r="M173" s="812"/>
      <c r="N173" s="813"/>
      <c r="O173" s="811"/>
      <c r="P173" s="811"/>
      <c r="Q173" s="811"/>
      <c r="R173" s="813"/>
      <c r="S173" s="811"/>
      <c r="T173" s="811"/>
      <c r="U173" s="811"/>
      <c r="V173" s="811"/>
      <c r="W173" s="811"/>
      <c r="X173" s="811"/>
      <c r="Y173" s="811"/>
      <c r="Z173" s="811"/>
      <c r="AA173" s="811"/>
    </row>
    <row r="174">
      <c r="D174" s="847"/>
      <c r="E174" s="848"/>
      <c r="F174" s="811"/>
      <c r="G174" s="811"/>
      <c r="H174" s="811"/>
      <c r="I174" s="814"/>
      <c r="J174" s="811"/>
      <c r="K174" s="811"/>
      <c r="L174" s="811"/>
      <c r="M174" s="812"/>
      <c r="N174" s="813"/>
      <c r="O174" s="811"/>
      <c r="P174" s="811"/>
      <c r="Q174" s="811"/>
      <c r="R174" s="813"/>
      <c r="S174" s="811"/>
      <c r="T174" s="811"/>
      <c r="U174" s="811"/>
      <c r="V174" s="811"/>
      <c r="W174" s="811"/>
      <c r="X174" s="811"/>
      <c r="Y174" s="811"/>
      <c r="Z174" s="811"/>
      <c r="AA174" s="811"/>
    </row>
    <row r="175">
      <c r="D175" s="847"/>
      <c r="E175" s="848"/>
      <c r="F175" s="811"/>
      <c r="G175" s="811"/>
      <c r="H175" s="811"/>
      <c r="I175" s="814"/>
      <c r="J175" s="811"/>
      <c r="K175" s="811"/>
      <c r="L175" s="811"/>
      <c r="M175" s="812"/>
      <c r="N175" s="813"/>
      <c r="O175" s="811"/>
      <c r="P175" s="811"/>
      <c r="Q175" s="811"/>
      <c r="R175" s="813"/>
      <c r="S175" s="811"/>
      <c r="T175" s="811"/>
      <c r="U175" s="811"/>
      <c r="V175" s="811"/>
      <c r="W175" s="811"/>
      <c r="X175" s="811"/>
      <c r="Y175" s="811"/>
      <c r="Z175" s="811"/>
      <c r="AA175" s="811"/>
    </row>
    <row r="176">
      <c r="D176" s="847"/>
      <c r="E176" s="848"/>
      <c r="F176" s="811"/>
      <c r="G176" s="811"/>
      <c r="H176" s="811"/>
      <c r="I176" s="814"/>
      <c r="J176" s="811"/>
      <c r="K176" s="811"/>
      <c r="L176" s="811"/>
      <c r="M176" s="812"/>
      <c r="N176" s="813"/>
      <c r="O176" s="811"/>
      <c r="P176" s="811"/>
      <c r="Q176" s="811"/>
      <c r="R176" s="813"/>
      <c r="S176" s="811"/>
      <c r="T176" s="811"/>
      <c r="U176" s="811"/>
      <c r="V176" s="811"/>
      <c r="W176" s="811"/>
      <c r="X176" s="811"/>
      <c r="Y176" s="811"/>
      <c r="Z176" s="811"/>
      <c r="AA176" s="811"/>
    </row>
    <row r="177">
      <c r="D177" s="847"/>
      <c r="E177" s="848"/>
      <c r="F177" s="811"/>
      <c r="G177" s="811"/>
      <c r="H177" s="811"/>
      <c r="I177" s="814"/>
      <c r="J177" s="811"/>
      <c r="K177" s="811"/>
      <c r="L177" s="811"/>
      <c r="M177" s="812"/>
      <c r="N177" s="813"/>
      <c r="O177" s="811"/>
      <c r="P177" s="811"/>
      <c r="Q177" s="811"/>
      <c r="R177" s="813"/>
      <c r="S177" s="811"/>
      <c r="T177" s="811"/>
      <c r="U177" s="811"/>
      <c r="V177" s="811"/>
      <c r="W177" s="811"/>
      <c r="X177" s="811"/>
      <c r="Y177" s="811"/>
      <c r="Z177" s="811"/>
      <c r="AA177" s="811"/>
    </row>
    <row r="178">
      <c r="D178" s="847"/>
      <c r="E178" s="848"/>
      <c r="F178" s="811"/>
      <c r="G178" s="811"/>
      <c r="H178" s="811"/>
      <c r="I178" s="814"/>
      <c r="J178" s="811"/>
      <c r="K178" s="811"/>
      <c r="L178" s="811"/>
      <c r="M178" s="812"/>
      <c r="N178" s="813"/>
      <c r="O178" s="811"/>
      <c r="P178" s="811"/>
      <c r="Q178" s="811"/>
      <c r="R178" s="813"/>
      <c r="S178" s="811"/>
      <c r="T178" s="811"/>
      <c r="U178" s="811"/>
      <c r="V178" s="811"/>
      <c r="W178" s="811"/>
      <c r="X178" s="811"/>
      <c r="Y178" s="811"/>
      <c r="Z178" s="811"/>
      <c r="AA178" s="811"/>
    </row>
    <row r="179">
      <c r="D179" s="847"/>
      <c r="E179" s="848"/>
      <c r="F179" s="811"/>
      <c r="G179" s="811"/>
      <c r="H179" s="811"/>
      <c r="I179" s="814"/>
      <c r="J179" s="811"/>
      <c r="K179" s="811"/>
      <c r="L179" s="811"/>
      <c r="M179" s="812"/>
      <c r="N179" s="813"/>
      <c r="O179" s="811"/>
      <c r="P179" s="811"/>
      <c r="Q179" s="811"/>
      <c r="R179" s="813"/>
      <c r="S179" s="811"/>
      <c r="T179" s="811"/>
      <c r="U179" s="811"/>
      <c r="V179" s="811"/>
      <c r="W179" s="811"/>
      <c r="X179" s="811"/>
      <c r="Y179" s="811"/>
      <c r="Z179" s="811"/>
      <c r="AA179" s="811"/>
    </row>
    <row r="180">
      <c r="D180" s="847"/>
      <c r="E180" s="848"/>
      <c r="F180" s="811"/>
      <c r="G180" s="811"/>
      <c r="H180" s="811"/>
      <c r="I180" s="814"/>
      <c r="J180" s="811"/>
      <c r="K180" s="811"/>
      <c r="L180" s="811"/>
      <c r="M180" s="812"/>
      <c r="N180" s="813"/>
      <c r="O180" s="811"/>
      <c r="P180" s="811"/>
      <c r="Q180" s="811"/>
      <c r="R180" s="813"/>
      <c r="S180" s="811"/>
      <c r="T180" s="811"/>
      <c r="U180" s="811"/>
      <c r="V180" s="811"/>
      <c r="W180" s="811"/>
      <c r="X180" s="811"/>
      <c r="Y180" s="811"/>
      <c r="Z180" s="811"/>
      <c r="AA180" s="811"/>
    </row>
    <row r="181">
      <c r="D181" s="847"/>
      <c r="E181" s="848"/>
      <c r="F181" s="811"/>
      <c r="G181" s="811"/>
      <c r="H181" s="811"/>
      <c r="I181" s="810"/>
      <c r="J181" s="811"/>
      <c r="K181" s="811"/>
      <c r="L181" s="811"/>
      <c r="M181" s="849"/>
      <c r="N181" s="845"/>
      <c r="O181" s="832"/>
      <c r="P181" s="832"/>
      <c r="Q181" s="811"/>
      <c r="R181" s="813"/>
      <c r="S181" s="811"/>
      <c r="T181" s="811"/>
      <c r="U181" s="811"/>
      <c r="V181" s="811"/>
      <c r="W181" s="811"/>
      <c r="X181" s="811"/>
      <c r="Y181" s="811"/>
      <c r="Z181" s="811"/>
      <c r="AA181" s="811"/>
    </row>
    <row r="182">
      <c r="D182" s="847"/>
      <c r="E182" s="848"/>
      <c r="F182" s="811"/>
      <c r="G182" s="811"/>
      <c r="H182" s="811"/>
      <c r="I182" s="810"/>
      <c r="J182" s="811"/>
      <c r="K182" s="811"/>
      <c r="L182" s="811"/>
      <c r="M182" s="849"/>
      <c r="N182" s="845"/>
      <c r="O182" s="811"/>
      <c r="P182" s="832"/>
      <c r="Q182" s="811"/>
      <c r="R182" s="813"/>
      <c r="S182" s="811"/>
      <c r="T182" s="811"/>
      <c r="U182" s="811"/>
      <c r="V182" s="811"/>
      <c r="W182" s="811"/>
      <c r="X182" s="811"/>
      <c r="Y182" s="811"/>
      <c r="Z182" s="811"/>
      <c r="AA182" s="811"/>
    </row>
    <row r="183">
      <c r="D183" s="847"/>
      <c r="E183" s="848"/>
      <c r="F183" s="811"/>
      <c r="G183" s="811"/>
      <c r="H183" s="811"/>
      <c r="I183" s="810"/>
      <c r="J183" s="811"/>
      <c r="K183" s="811"/>
      <c r="L183" s="811"/>
      <c r="M183" s="849"/>
      <c r="N183" s="845"/>
      <c r="O183" s="811"/>
      <c r="P183" s="832"/>
      <c r="Q183" s="832"/>
      <c r="R183" s="813"/>
      <c r="S183" s="811"/>
      <c r="T183" s="811"/>
      <c r="U183" s="811"/>
      <c r="V183" s="811"/>
      <c r="W183" s="811"/>
      <c r="X183" s="811"/>
      <c r="Y183" s="811"/>
      <c r="Z183" s="811"/>
      <c r="AA183" s="811"/>
    </row>
    <row r="184">
      <c r="D184" s="847"/>
      <c r="E184" s="848"/>
      <c r="F184" s="811"/>
      <c r="G184" s="811"/>
      <c r="H184" s="811"/>
      <c r="I184" s="810"/>
      <c r="J184" s="811"/>
      <c r="K184" s="811"/>
      <c r="L184" s="811"/>
      <c r="M184" s="849"/>
      <c r="N184" s="845"/>
      <c r="O184" s="832"/>
      <c r="P184" s="832"/>
      <c r="Q184" s="832"/>
      <c r="R184" s="813"/>
      <c r="S184" s="811"/>
      <c r="T184" s="811"/>
      <c r="U184" s="811"/>
      <c r="V184" s="811"/>
      <c r="W184" s="811"/>
      <c r="X184" s="811"/>
      <c r="Y184" s="811"/>
      <c r="Z184" s="811"/>
      <c r="AA184" s="811"/>
    </row>
    <row r="185">
      <c r="D185" s="847"/>
      <c r="E185" s="848"/>
      <c r="F185" s="811"/>
      <c r="G185" s="811"/>
      <c r="H185" s="811"/>
      <c r="I185" s="810"/>
      <c r="J185" s="811"/>
      <c r="K185" s="811"/>
      <c r="L185" s="811"/>
      <c r="M185" s="812"/>
      <c r="N185" s="813"/>
      <c r="O185" s="811"/>
      <c r="P185" s="811"/>
      <c r="Q185" s="811"/>
      <c r="R185" s="813"/>
      <c r="S185" s="811"/>
      <c r="T185" s="811"/>
      <c r="U185" s="811"/>
      <c r="V185" s="811"/>
      <c r="W185" s="811"/>
      <c r="X185" s="811"/>
      <c r="Y185" s="811"/>
      <c r="Z185" s="811"/>
      <c r="AA185" s="811"/>
    </row>
    <row r="186">
      <c r="D186" s="847"/>
      <c r="E186" s="848"/>
      <c r="F186" s="811"/>
      <c r="G186" s="811"/>
      <c r="H186" s="811"/>
      <c r="I186" s="810"/>
      <c r="J186" s="811"/>
      <c r="K186" s="811"/>
      <c r="L186" s="811"/>
      <c r="M186" s="812"/>
      <c r="N186" s="813"/>
      <c r="O186" s="811"/>
      <c r="P186" s="811"/>
      <c r="Q186" s="811"/>
      <c r="R186" s="813"/>
      <c r="S186" s="811"/>
      <c r="T186" s="811"/>
      <c r="U186" s="811"/>
      <c r="V186" s="811"/>
      <c r="W186" s="811"/>
      <c r="X186" s="811"/>
      <c r="Y186" s="811"/>
      <c r="Z186" s="811"/>
      <c r="AA186" s="811"/>
    </row>
    <row r="187">
      <c r="A187" s="765"/>
      <c r="B187" s="765"/>
      <c r="C187" s="765"/>
      <c r="D187" s="850"/>
      <c r="E187" s="851"/>
      <c r="F187" s="852"/>
      <c r="G187" s="852"/>
      <c r="H187" s="852"/>
      <c r="I187" s="853"/>
      <c r="J187" s="852"/>
      <c r="K187" s="857"/>
      <c r="L187" s="857"/>
      <c r="M187" s="858"/>
      <c r="N187" s="859"/>
      <c r="O187" s="854"/>
      <c r="P187" s="854"/>
      <c r="Q187" s="854"/>
      <c r="R187" s="856"/>
      <c r="S187" s="860"/>
      <c r="T187" s="860"/>
      <c r="U187" s="861"/>
      <c r="V187" s="857"/>
      <c r="W187" s="854"/>
      <c r="X187" s="854"/>
      <c r="Y187" s="854"/>
      <c r="Z187" s="854"/>
      <c r="AA187" s="811"/>
    </row>
    <row r="188">
      <c r="D188" s="847"/>
      <c r="E188" s="848"/>
      <c r="F188" s="811"/>
      <c r="G188" s="811"/>
      <c r="H188" s="811"/>
      <c r="I188" s="814"/>
      <c r="J188" s="811"/>
      <c r="K188" s="811"/>
      <c r="L188" s="811"/>
      <c r="M188" s="812"/>
      <c r="N188" s="813"/>
      <c r="O188" s="811"/>
      <c r="P188" s="811"/>
      <c r="Q188" s="811"/>
      <c r="R188" s="813"/>
      <c r="S188" s="811"/>
      <c r="T188" s="811"/>
      <c r="U188" s="811"/>
      <c r="V188" s="811"/>
      <c r="W188" s="811"/>
      <c r="X188" s="811"/>
      <c r="Y188" s="811"/>
      <c r="Z188" s="811"/>
      <c r="AA188" s="811"/>
    </row>
    <row r="189">
      <c r="D189" s="847"/>
      <c r="E189" s="848"/>
      <c r="F189" s="811"/>
      <c r="G189" s="811"/>
      <c r="H189" s="811"/>
      <c r="I189" s="814"/>
      <c r="J189" s="811"/>
      <c r="K189" s="811"/>
      <c r="L189" s="811"/>
      <c r="M189" s="812"/>
      <c r="N189" s="813"/>
      <c r="O189" s="811"/>
      <c r="P189" s="811"/>
      <c r="Q189" s="811"/>
      <c r="R189" s="813"/>
      <c r="S189" s="811"/>
      <c r="T189" s="811"/>
      <c r="U189" s="811"/>
      <c r="V189" s="811"/>
      <c r="W189" s="811"/>
      <c r="X189" s="811"/>
      <c r="Y189" s="811"/>
      <c r="Z189" s="811"/>
      <c r="AA189" s="811"/>
    </row>
    <row r="190">
      <c r="D190" s="847"/>
      <c r="E190" s="848"/>
      <c r="F190" s="811"/>
      <c r="G190" s="811"/>
      <c r="H190" s="811"/>
      <c r="I190" s="814"/>
      <c r="J190" s="811"/>
      <c r="K190" s="811"/>
      <c r="L190" s="811"/>
      <c r="M190" s="812"/>
      <c r="N190" s="813"/>
      <c r="O190" s="811"/>
      <c r="P190" s="811"/>
      <c r="Q190" s="811"/>
      <c r="R190" s="813"/>
      <c r="S190" s="811"/>
      <c r="T190" s="811"/>
      <c r="U190" s="811"/>
      <c r="V190" s="811"/>
      <c r="W190" s="811"/>
      <c r="X190" s="811"/>
      <c r="Y190" s="811"/>
      <c r="Z190" s="811"/>
      <c r="AA190" s="811"/>
    </row>
    <row r="191">
      <c r="D191" s="847"/>
      <c r="E191" s="848"/>
      <c r="F191" s="811"/>
      <c r="G191" s="811"/>
      <c r="H191" s="811"/>
      <c r="I191" s="814"/>
      <c r="J191" s="811"/>
      <c r="K191" s="811"/>
      <c r="L191" s="811"/>
      <c r="M191" s="812"/>
      <c r="N191" s="813"/>
      <c r="O191" s="811"/>
      <c r="P191" s="811"/>
      <c r="Q191" s="811"/>
      <c r="R191" s="813"/>
      <c r="S191" s="811"/>
      <c r="T191" s="811"/>
      <c r="U191" s="811"/>
      <c r="V191" s="811"/>
      <c r="W191" s="811"/>
      <c r="X191" s="811"/>
      <c r="Y191" s="811"/>
      <c r="Z191" s="811"/>
      <c r="AA191" s="811"/>
    </row>
    <row r="192">
      <c r="D192" s="847"/>
      <c r="E192" s="848"/>
      <c r="F192" s="811"/>
      <c r="G192" s="811"/>
      <c r="H192" s="811"/>
      <c r="I192" s="814"/>
      <c r="J192" s="811"/>
      <c r="K192" s="811"/>
      <c r="L192" s="811"/>
      <c r="M192" s="812"/>
      <c r="N192" s="813"/>
      <c r="O192" s="811"/>
      <c r="P192" s="811"/>
      <c r="Q192" s="811"/>
      <c r="R192" s="813"/>
      <c r="S192" s="811"/>
      <c r="T192" s="811"/>
      <c r="U192" s="811"/>
      <c r="V192" s="811"/>
      <c r="W192" s="811"/>
      <c r="X192" s="811"/>
      <c r="Y192" s="811"/>
      <c r="Z192" s="811"/>
      <c r="AA192" s="811"/>
    </row>
    <row r="193">
      <c r="D193" s="847"/>
      <c r="E193" s="848"/>
      <c r="F193" s="811"/>
      <c r="G193" s="811"/>
      <c r="H193" s="811"/>
      <c r="I193" s="814"/>
      <c r="J193" s="811"/>
      <c r="K193" s="811"/>
      <c r="L193" s="811"/>
      <c r="M193" s="812"/>
      <c r="N193" s="813"/>
      <c r="O193" s="811"/>
      <c r="P193" s="811"/>
      <c r="Q193" s="811"/>
      <c r="R193" s="813"/>
      <c r="S193" s="811"/>
      <c r="T193" s="811"/>
      <c r="U193" s="811"/>
      <c r="V193" s="811"/>
      <c r="W193" s="811"/>
      <c r="X193" s="811"/>
      <c r="Y193" s="811"/>
      <c r="Z193" s="811"/>
      <c r="AA193" s="811"/>
    </row>
    <row r="194">
      <c r="D194" s="847"/>
      <c r="E194" s="848"/>
      <c r="F194" s="811"/>
      <c r="G194" s="811"/>
      <c r="H194" s="811"/>
      <c r="I194" s="814"/>
      <c r="J194" s="811"/>
      <c r="K194" s="811"/>
      <c r="L194" s="811"/>
      <c r="M194" s="812"/>
      <c r="N194" s="813"/>
      <c r="O194" s="811"/>
      <c r="P194" s="811"/>
      <c r="Q194" s="811"/>
      <c r="R194" s="813"/>
      <c r="S194" s="811"/>
      <c r="T194" s="811"/>
      <c r="U194" s="811"/>
      <c r="V194" s="811"/>
      <c r="W194" s="811"/>
      <c r="X194" s="811"/>
      <c r="Y194" s="811"/>
      <c r="Z194" s="811"/>
      <c r="AA194" s="811"/>
    </row>
    <row r="195">
      <c r="D195" s="847"/>
      <c r="E195" s="848"/>
      <c r="F195" s="811"/>
      <c r="G195" s="811"/>
      <c r="H195" s="811"/>
      <c r="I195" s="814"/>
      <c r="J195" s="811"/>
      <c r="K195" s="811"/>
      <c r="L195" s="811"/>
      <c r="M195" s="812"/>
      <c r="N195" s="813"/>
      <c r="O195" s="811"/>
      <c r="P195" s="811"/>
      <c r="Q195" s="811"/>
      <c r="R195" s="813"/>
      <c r="S195" s="811"/>
      <c r="T195" s="811"/>
      <c r="U195" s="811"/>
      <c r="V195" s="811"/>
      <c r="W195" s="811"/>
      <c r="X195" s="811"/>
      <c r="Y195" s="811"/>
      <c r="Z195" s="811"/>
      <c r="AA195" s="811"/>
    </row>
    <row r="196">
      <c r="D196" s="847"/>
      <c r="E196" s="848"/>
      <c r="F196" s="811"/>
      <c r="G196" s="811"/>
      <c r="H196" s="811"/>
      <c r="I196" s="814"/>
      <c r="J196" s="811"/>
      <c r="K196" s="811"/>
      <c r="L196" s="811"/>
      <c r="M196" s="812"/>
      <c r="N196" s="813"/>
      <c r="O196" s="811"/>
      <c r="P196" s="811"/>
      <c r="Q196" s="811"/>
      <c r="R196" s="813"/>
      <c r="S196" s="811"/>
      <c r="T196" s="811"/>
      <c r="U196" s="811"/>
      <c r="V196" s="811"/>
      <c r="W196" s="811"/>
      <c r="X196" s="811"/>
      <c r="Y196" s="811"/>
      <c r="Z196" s="811"/>
      <c r="AA196" s="811"/>
    </row>
    <row r="197">
      <c r="D197" s="847"/>
      <c r="E197" s="848"/>
      <c r="F197" s="811"/>
      <c r="G197" s="811"/>
      <c r="H197" s="811"/>
      <c r="I197" s="814"/>
      <c r="J197" s="811"/>
      <c r="K197" s="811"/>
      <c r="L197" s="811"/>
      <c r="M197" s="812"/>
      <c r="N197" s="813"/>
      <c r="O197" s="811"/>
      <c r="P197" s="811"/>
      <c r="Q197" s="811"/>
      <c r="R197" s="813"/>
      <c r="S197" s="811"/>
      <c r="T197" s="811"/>
      <c r="U197" s="811"/>
      <c r="V197" s="811"/>
      <c r="W197" s="811"/>
      <c r="X197" s="811"/>
      <c r="Y197" s="811"/>
      <c r="Z197" s="811"/>
      <c r="AA197" s="811"/>
    </row>
    <row r="198">
      <c r="D198" s="847"/>
      <c r="E198" s="848"/>
      <c r="F198" s="811"/>
      <c r="G198" s="811"/>
      <c r="H198" s="811"/>
      <c r="I198" s="810"/>
      <c r="J198" s="811"/>
      <c r="K198" s="811"/>
      <c r="L198" s="811"/>
      <c r="M198" s="849"/>
      <c r="N198" s="813"/>
      <c r="O198" s="832"/>
      <c r="P198" s="832"/>
      <c r="Q198" s="832"/>
      <c r="R198" s="845"/>
      <c r="S198" s="811"/>
      <c r="T198" s="811"/>
      <c r="U198" s="811"/>
      <c r="V198" s="811"/>
      <c r="W198" s="811"/>
      <c r="X198" s="811"/>
      <c r="Y198" s="811"/>
      <c r="Z198" s="811"/>
      <c r="AA198" s="854"/>
      <c r="AB198" s="765"/>
      <c r="AC198" s="765"/>
      <c r="AD198" s="765"/>
      <c r="AE198" s="765"/>
      <c r="AF198" s="765"/>
      <c r="AG198" s="765"/>
      <c r="AH198" s="765"/>
      <c r="AI198" s="765"/>
      <c r="AJ198" s="765"/>
      <c r="AK198" s="765"/>
    </row>
    <row r="199">
      <c r="D199" s="847"/>
      <c r="E199" s="848"/>
      <c r="F199" s="811"/>
      <c r="G199" s="811"/>
      <c r="H199" s="811"/>
      <c r="I199" s="810"/>
      <c r="J199" s="811"/>
      <c r="K199" s="811"/>
      <c r="L199" s="811"/>
      <c r="M199" s="812"/>
      <c r="N199" s="813"/>
      <c r="O199" s="811"/>
      <c r="P199" s="811"/>
      <c r="Q199" s="811"/>
      <c r="R199" s="813"/>
      <c r="S199" s="811"/>
      <c r="T199" s="811"/>
      <c r="U199" s="811"/>
      <c r="V199" s="811"/>
      <c r="W199" s="811"/>
      <c r="X199" s="811"/>
      <c r="Y199" s="811"/>
      <c r="Z199" s="811"/>
      <c r="AA199" s="811"/>
    </row>
    <row r="200">
      <c r="D200" s="847"/>
      <c r="E200" s="848"/>
      <c r="F200" s="811"/>
      <c r="G200" s="811"/>
      <c r="H200" s="811"/>
      <c r="I200" s="810"/>
      <c r="J200" s="811"/>
      <c r="K200" s="811"/>
      <c r="L200" s="811"/>
      <c r="M200" s="812"/>
      <c r="N200" s="813"/>
      <c r="O200" s="811"/>
      <c r="P200" s="811"/>
      <c r="Q200" s="811"/>
      <c r="R200" s="813"/>
      <c r="S200" s="811"/>
      <c r="T200" s="811"/>
      <c r="U200" s="811"/>
      <c r="V200" s="811"/>
      <c r="W200" s="811"/>
      <c r="X200" s="811"/>
      <c r="Y200" s="811"/>
      <c r="Z200" s="811"/>
      <c r="AA200" s="811"/>
    </row>
    <row r="201">
      <c r="D201" s="847"/>
      <c r="E201" s="848"/>
      <c r="F201" s="811"/>
      <c r="G201" s="811"/>
      <c r="H201" s="811"/>
      <c r="I201" s="810"/>
      <c r="J201" s="811"/>
      <c r="K201" s="811"/>
      <c r="L201" s="811"/>
      <c r="M201" s="849"/>
      <c r="N201" s="845"/>
      <c r="O201" s="811"/>
      <c r="P201" s="811"/>
      <c r="Q201" s="811"/>
      <c r="R201" s="813"/>
      <c r="S201" s="811"/>
      <c r="T201" s="811"/>
      <c r="U201" s="811"/>
      <c r="V201" s="811"/>
      <c r="W201" s="811"/>
      <c r="X201" s="811"/>
      <c r="Y201" s="811"/>
      <c r="Z201" s="811"/>
      <c r="AA201" s="811"/>
    </row>
    <row r="202">
      <c r="D202" s="847"/>
      <c r="E202" s="848"/>
      <c r="F202" s="811"/>
      <c r="G202" s="811"/>
      <c r="H202" s="811"/>
      <c r="I202" s="810"/>
      <c r="J202" s="811"/>
      <c r="K202" s="811"/>
      <c r="L202" s="811"/>
      <c r="M202" s="849"/>
      <c r="N202" s="845"/>
      <c r="O202" s="811"/>
      <c r="P202" s="811"/>
      <c r="Q202" s="811"/>
      <c r="R202" s="813"/>
      <c r="S202" s="811"/>
      <c r="T202" s="811"/>
      <c r="U202" s="811"/>
      <c r="V202" s="811"/>
      <c r="W202" s="811"/>
      <c r="X202" s="811"/>
      <c r="Y202" s="811"/>
      <c r="Z202" s="811"/>
      <c r="AA202" s="811"/>
    </row>
    <row r="203">
      <c r="D203" s="847"/>
      <c r="E203" s="848"/>
      <c r="F203" s="811"/>
      <c r="G203" s="811"/>
      <c r="H203" s="811"/>
      <c r="I203" s="814"/>
      <c r="J203" s="811"/>
      <c r="K203" s="811"/>
      <c r="L203" s="811"/>
      <c r="M203" s="849"/>
      <c r="N203" s="813"/>
      <c r="O203" s="811"/>
      <c r="P203" s="811"/>
      <c r="Q203" s="811"/>
      <c r="R203" s="813"/>
      <c r="S203" s="811"/>
      <c r="T203" s="811"/>
      <c r="U203" s="811"/>
      <c r="V203" s="811"/>
      <c r="W203" s="811"/>
      <c r="X203" s="811"/>
      <c r="Y203" s="811"/>
      <c r="Z203" s="811"/>
      <c r="AA203" s="811"/>
    </row>
    <row r="204">
      <c r="D204" s="847"/>
      <c r="E204" s="848"/>
      <c r="F204" s="811"/>
      <c r="G204" s="811"/>
      <c r="H204" s="811"/>
      <c r="I204" s="814"/>
      <c r="J204" s="811"/>
      <c r="K204" s="811"/>
      <c r="L204" s="811"/>
      <c r="M204" s="849"/>
      <c r="N204" s="813"/>
      <c r="O204" s="811"/>
      <c r="P204" s="811"/>
      <c r="Q204" s="811"/>
      <c r="R204" s="813"/>
      <c r="S204" s="811"/>
      <c r="T204" s="811"/>
      <c r="U204" s="811"/>
      <c r="V204" s="811"/>
      <c r="W204" s="811"/>
      <c r="X204" s="811"/>
      <c r="Y204" s="811"/>
      <c r="Z204" s="811"/>
      <c r="AA204" s="811"/>
    </row>
    <row r="205">
      <c r="D205" s="847"/>
      <c r="E205" s="848"/>
      <c r="F205" s="811"/>
      <c r="G205" s="811"/>
      <c r="H205" s="811"/>
      <c r="I205" s="814"/>
      <c r="J205" s="811"/>
      <c r="K205" s="811"/>
      <c r="L205" s="811"/>
      <c r="M205" s="849"/>
      <c r="N205" s="813"/>
      <c r="O205" s="811"/>
      <c r="P205" s="811"/>
      <c r="Q205" s="811"/>
      <c r="R205" s="813"/>
      <c r="S205" s="811"/>
      <c r="T205" s="811"/>
      <c r="U205" s="811"/>
      <c r="V205" s="811"/>
      <c r="W205" s="811"/>
      <c r="X205" s="811"/>
      <c r="Y205" s="811"/>
      <c r="Z205" s="811"/>
      <c r="AA205" s="811"/>
    </row>
    <row r="206">
      <c r="D206" s="847"/>
      <c r="E206" s="848"/>
      <c r="F206" s="811"/>
      <c r="G206" s="811"/>
      <c r="H206" s="811"/>
      <c r="I206" s="814"/>
      <c r="J206" s="811"/>
      <c r="K206" s="811"/>
      <c r="L206" s="811"/>
      <c r="M206" s="849"/>
      <c r="N206" s="813"/>
      <c r="O206" s="811"/>
      <c r="P206" s="811"/>
      <c r="Q206" s="811"/>
      <c r="R206" s="813"/>
      <c r="S206" s="811"/>
      <c r="T206" s="811"/>
      <c r="U206" s="811"/>
      <c r="V206" s="811"/>
      <c r="W206" s="811"/>
      <c r="X206" s="811"/>
      <c r="Y206" s="811"/>
      <c r="Z206" s="811"/>
      <c r="AA206" s="811"/>
    </row>
    <row r="207">
      <c r="D207" s="847"/>
      <c r="E207" s="848"/>
      <c r="F207" s="811"/>
      <c r="G207" s="811"/>
      <c r="H207" s="811"/>
      <c r="I207" s="814"/>
      <c r="J207" s="811"/>
      <c r="K207" s="811"/>
      <c r="L207" s="811"/>
      <c r="M207" s="849"/>
      <c r="N207" s="813"/>
      <c r="O207" s="811"/>
      <c r="P207" s="811"/>
      <c r="Q207" s="811"/>
      <c r="R207" s="813"/>
      <c r="S207" s="811"/>
      <c r="T207" s="811"/>
      <c r="U207" s="811"/>
      <c r="V207" s="811"/>
      <c r="W207" s="811"/>
      <c r="X207" s="811"/>
      <c r="Y207" s="811"/>
      <c r="Z207" s="811"/>
      <c r="AA207" s="811"/>
    </row>
    <row r="208">
      <c r="D208" s="847"/>
      <c r="E208" s="848"/>
      <c r="F208" s="811"/>
      <c r="G208" s="811"/>
      <c r="H208" s="811"/>
      <c r="I208" s="814"/>
      <c r="J208" s="811"/>
      <c r="K208" s="811"/>
      <c r="L208" s="811"/>
      <c r="M208" s="849"/>
      <c r="N208" s="813"/>
      <c r="O208" s="811"/>
      <c r="P208" s="811"/>
      <c r="Q208" s="811"/>
      <c r="R208" s="813"/>
      <c r="S208" s="811"/>
      <c r="T208" s="811"/>
      <c r="U208" s="811"/>
      <c r="V208" s="811"/>
      <c r="W208" s="811"/>
      <c r="X208" s="811"/>
      <c r="Y208" s="811"/>
      <c r="Z208" s="811"/>
      <c r="AA208" s="811"/>
    </row>
    <row r="209">
      <c r="D209" s="847"/>
      <c r="E209" s="848"/>
      <c r="F209" s="811"/>
      <c r="G209" s="811"/>
      <c r="H209" s="811"/>
      <c r="I209" s="814"/>
      <c r="J209" s="811"/>
      <c r="K209" s="811"/>
      <c r="L209" s="811"/>
      <c r="M209" s="849"/>
      <c r="N209" s="813"/>
      <c r="O209" s="811"/>
      <c r="P209" s="811"/>
      <c r="Q209" s="811"/>
      <c r="R209" s="813"/>
      <c r="S209" s="811"/>
      <c r="T209" s="811"/>
      <c r="U209" s="811"/>
      <c r="V209" s="811"/>
      <c r="W209" s="811"/>
      <c r="X209" s="811"/>
      <c r="Y209" s="811"/>
      <c r="Z209" s="811"/>
      <c r="AA209" s="811"/>
    </row>
    <row r="210">
      <c r="D210" s="847"/>
      <c r="E210" s="848"/>
      <c r="F210" s="811"/>
      <c r="G210" s="811"/>
      <c r="H210" s="811"/>
      <c r="I210" s="814"/>
      <c r="J210" s="811"/>
      <c r="K210" s="811"/>
      <c r="L210" s="811"/>
      <c r="M210" s="849"/>
      <c r="N210" s="813"/>
      <c r="O210" s="811"/>
      <c r="P210" s="811"/>
      <c r="Q210" s="811"/>
      <c r="R210" s="813"/>
      <c r="S210" s="811"/>
      <c r="T210" s="811"/>
      <c r="U210" s="811"/>
      <c r="V210" s="811"/>
      <c r="W210" s="811"/>
      <c r="X210" s="811"/>
      <c r="Y210" s="811"/>
      <c r="Z210" s="811"/>
      <c r="AA210" s="811"/>
    </row>
    <row r="211">
      <c r="D211" s="847"/>
      <c r="E211" s="848"/>
      <c r="F211" s="811"/>
      <c r="G211" s="811"/>
      <c r="H211" s="811"/>
      <c r="I211" s="814"/>
      <c r="J211" s="811"/>
      <c r="K211" s="811"/>
      <c r="L211" s="811"/>
      <c r="M211" s="849"/>
      <c r="N211" s="813"/>
      <c r="O211" s="811"/>
      <c r="P211" s="811"/>
      <c r="Q211" s="811"/>
      <c r="R211" s="813"/>
      <c r="S211" s="811"/>
      <c r="T211" s="811"/>
      <c r="U211" s="811"/>
      <c r="V211" s="811"/>
      <c r="W211" s="811"/>
      <c r="X211" s="811"/>
      <c r="Y211" s="811"/>
      <c r="Z211" s="811"/>
      <c r="AA211" s="811"/>
    </row>
    <row r="212">
      <c r="D212" s="847"/>
      <c r="E212" s="848"/>
      <c r="F212" s="811"/>
      <c r="G212" s="811"/>
      <c r="H212" s="811"/>
      <c r="I212" s="814"/>
      <c r="J212" s="811"/>
      <c r="K212" s="811"/>
      <c r="L212" s="811"/>
      <c r="M212" s="849"/>
      <c r="N212" s="813"/>
      <c r="O212" s="811"/>
      <c r="P212" s="811"/>
      <c r="Q212" s="811"/>
      <c r="R212" s="813"/>
      <c r="S212" s="811"/>
      <c r="T212" s="811"/>
      <c r="U212" s="811"/>
      <c r="V212" s="811"/>
      <c r="W212" s="811"/>
      <c r="X212" s="811"/>
      <c r="Y212" s="811"/>
      <c r="Z212" s="811"/>
      <c r="AA212" s="811"/>
    </row>
    <row r="213">
      <c r="D213" s="847"/>
      <c r="E213" s="848"/>
      <c r="F213" s="811"/>
      <c r="G213" s="811"/>
      <c r="H213" s="811"/>
      <c r="I213" s="814"/>
      <c r="J213" s="811"/>
      <c r="K213" s="811"/>
      <c r="L213" s="811"/>
      <c r="M213" s="849"/>
      <c r="N213" s="813"/>
      <c r="O213" s="811"/>
      <c r="P213" s="811"/>
      <c r="Q213" s="811"/>
      <c r="R213" s="813"/>
      <c r="S213" s="811"/>
      <c r="T213" s="811"/>
      <c r="U213" s="811"/>
      <c r="V213" s="811"/>
      <c r="W213" s="811"/>
      <c r="X213" s="811"/>
      <c r="Y213" s="811"/>
      <c r="Z213" s="811"/>
      <c r="AA213" s="811"/>
    </row>
    <row r="214">
      <c r="D214" s="847"/>
      <c r="E214" s="848"/>
      <c r="F214" s="811"/>
      <c r="G214" s="811"/>
      <c r="H214" s="811"/>
      <c r="I214" s="814"/>
      <c r="J214" s="811"/>
      <c r="K214" s="811"/>
      <c r="L214" s="811"/>
      <c r="M214" s="849"/>
      <c r="N214" s="813"/>
      <c r="O214" s="811"/>
      <c r="P214" s="811"/>
      <c r="Q214" s="811"/>
      <c r="R214" s="813"/>
      <c r="S214" s="811"/>
      <c r="T214" s="811"/>
      <c r="U214" s="811"/>
      <c r="V214" s="811"/>
      <c r="W214" s="811"/>
      <c r="X214" s="811"/>
      <c r="Y214" s="811"/>
      <c r="Z214" s="811"/>
      <c r="AA214" s="811"/>
    </row>
    <row r="215">
      <c r="D215" s="847"/>
      <c r="E215" s="848"/>
      <c r="F215" s="811"/>
      <c r="G215" s="811"/>
      <c r="H215" s="811"/>
      <c r="I215" s="814"/>
      <c r="J215" s="811"/>
      <c r="K215" s="811"/>
      <c r="L215" s="811"/>
      <c r="M215" s="849"/>
      <c r="N215" s="813"/>
      <c r="O215" s="811"/>
      <c r="P215" s="811"/>
      <c r="Q215" s="811"/>
      <c r="R215" s="813"/>
      <c r="S215" s="811"/>
      <c r="T215" s="811"/>
      <c r="U215" s="811"/>
      <c r="V215" s="811"/>
      <c r="W215" s="811"/>
      <c r="X215" s="811"/>
      <c r="Y215" s="811"/>
      <c r="Z215" s="811"/>
      <c r="AA215" s="811"/>
    </row>
    <row r="216">
      <c r="D216" s="847"/>
      <c r="E216" s="848"/>
      <c r="F216" s="811"/>
      <c r="G216" s="811"/>
      <c r="H216" s="811"/>
      <c r="I216" s="814"/>
      <c r="J216" s="811"/>
      <c r="K216" s="811"/>
      <c r="L216" s="811"/>
      <c r="M216" s="849"/>
      <c r="N216" s="813"/>
      <c r="O216" s="811"/>
      <c r="P216" s="811"/>
      <c r="Q216" s="811"/>
      <c r="R216" s="813"/>
      <c r="S216" s="811"/>
      <c r="T216" s="811"/>
      <c r="U216" s="811"/>
      <c r="V216" s="811"/>
      <c r="W216" s="811"/>
      <c r="X216" s="811"/>
      <c r="Y216" s="811"/>
      <c r="Z216" s="811"/>
      <c r="AA216" s="811"/>
    </row>
    <row r="217">
      <c r="D217" s="847"/>
      <c r="E217" s="848"/>
      <c r="F217" s="811"/>
      <c r="G217" s="811"/>
      <c r="H217" s="811"/>
      <c r="I217" s="814"/>
      <c r="J217" s="811"/>
      <c r="K217" s="811"/>
      <c r="L217" s="811"/>
      <c r="M217" s="849"/>
      <c r="N217" s="813"/>
      <c r="O217" s="811"/>
      <c r="P217" s="811"/>
      <c r="Q217" s="811"/>
      <c r="R217" s="813"/>
      <c r="S217" s="811"/>
      <c r="T217" s="811"/>
      <c r="U217" s="811"/>
      <c r="V217" s="811"/>
      <c r="W217" s="811"/>
      <c r="X217" s="811"/>
      <c r="Y217" s="811"/>
      <c r="Z217" s="811"/>
      <c r="AA217" s="811"/>
    </row>
    <row r="218">
      <c r="D218" s="847"/>
      <c r="E218" s="848"/>
      <c r="F218" s="811"/>
      <c r="G218" s="811"/>
      <c r="H218" s="811"/>
      <c r="I218" s="814"/>
      <c r="J218" s="811"/>
      <c r="K218" s="811"/>
      <c r="L218" s="811"/>
      <c r="M218" s="849"/>
      <c r="N218" s="813"/>
      <c r="O218" s="811"/>
      <c r="P218" s="811"/>
      <c r="Q218" s="811"/>
      <c r="R218" s="813"/>
      <c r="S218" s="811"/>
      <c r="T218" s="811"/>
      <c r="U218" s="811"/>
      <c r="V218" s="811"/>
      <c r="W218" s="811"/>
      <c r="X218" s="811"/>
      <c r="Y218" s="811"/>
      <c r="Z218" s="811"/>
      <c r="AA218" s="811"/>
    </row>
    <row r="219">
      <c r="D219" s="847"/>
      <c r="E219" s="848"/>
      <c r="F219" s="811"/>
      <c r="G219" s="811"/>
      <c r="H219" s="811"/>
      <c r="I219" s="814"/>
      <c r="J219" s="811"/>
      <c r="K219" s="811"/>
      <c r="L219" s="811"/>
      <c r="M219" s="849"/>
      <c r="N219" s="813"/>
      <c r="O219" s="811"/>
      <c r="P219" s="811"/>
      <c r="Q219" s="811"/>
      <c r="R219" s="813"/>
      <c r="S219" s="811"/>
      <c r="T219" s="811"/>
      <c r="U219" s="811"/>
      <c r="V219" s="811"/>
      <c r="W219" s="811"/>
      <c r="X219" s="811"/>
      <c r="Y219" s="811"/>
      <c r="Z219" s="811"/>
      <c r="AA219" s="811"/>
    </row>
    <row r="220">
      <c r="D220" s="847"/>
      <c r="E220" s="848"/>
      <c r="F220" s="811"/>
      <c r="G220" s="811"/>
      <c r="H220" s="811"/>
      <c r="I220" s="814"/>
      <c r="J220" s="811"/>
      <c r="K220" s="811"/>
      <c r="L220" s="811"/>
      <c r="M220" s="849"/>
      <c r="N220" s="813"/>
      <c r="O220" s="811"/>
      <c r="P220" s="811"/>
      <c r="Q220" s="811"/>
      <c r="R220" s="813"/>
      <c r="S220" s="811"/>
      <c r="T220" s="811"/>
      <c r="U220" s="811"/>
      <c r="V220" s="811"/>
      <c r="W220" s="811"/>
      <c r="X220" s="811"/>
      <c r="Y220" s="811"/>
      <c r="Z220" s="811"/>
      <c r="AA220" s="811"/>
    </row>
    <row r="221">
      <c r="D221" s="847"/>
      <c r="E221" s="848"/>
      <c r="F221" s="811"/>
      <c r="G221" s="811"/>
      <c r="H221" s="811"/>
      <c r="I221" s="814"/>
      <c r="J221" s="811"/>
      <c r="K221" s="811"/>
      <c r="L221" s="811"/>
      <c r="M221" s="849"/>
      <c r="N221" s="813"/>
      <c r="O221" s="811"/>
      <c r="P221" s="811"/>
      <c r="Q221" s="811"/>
      <c r="R221" s="813"/>
      <c r="S221" s="811"/>
      <c r="T221" s="811"/>
      <c r="U221" s="811"/>
      <c r="V221" s="811"/>
      <c r="W221" s="811"/>
      <c r="X221" s="811"/>
      <c r="Y221" s="811"/>
      <c r="Z221" s="811"/>
      <c r="AA221" s="811"/>
    </row>
    <row r="222">
      <c r="D222" s="847"/>
      <c r="E222" s="848"/>
      <c r="F222" s="811"/>
      <c r="G222" s="811"/>
      <c r="H222" s="811"/>
      <c r="I222" s="814"/>
      <c r="J222" s="811"/>
      <c r="K222" s="811"/>
      <c r="L222" s="811"/>
      <c r="M222" s="849"/>
      <c r="N222" s="813"/>
      <c r="O222" s="811"/>
      <c r="P222" s="811"/>
      <c r="Q222" s="811"/>
      <c r="R222" s="813"/>
      <c r="S222" s="811"/>
      <c r="T222" s="811"/>
      <c r="U222" s="811"/>
      <c r="V222" s="811"/>
      <c r="W222" s="811"/>
      <c r="X222" s="811"/>
      <c r="Y222" s="811"/>
      <c r="Z222" s="811"/>
      <c r="AA222" s="811"/>
    </row>
    <row r="223">
      <c r="D223" s="847"/>
      <c r="E223" s="848"/>
      <c r="F223" s="811"/>
      <c r="G223" s="811"/>
      <c r="H223" s="811"/>
      <c r="I223" s="814"/>
      <c r="J223" s="811"/>
      <c r="K223" s="811"/>
      <c r="L223" s="811"/>
      <c r="M223" s="849"/>
      <c r="N223" s="813"/>
      <c r="O223" s="811"/>
      <c r="P223" s="811"/>
      <c r="Q223" s="811"/>
      <c r="R223" s="813"/>
      <c r="S223" s="811"/>
      <c r="T223" s="811"/>
      <c r="U223" s="811"/>
      <c r="V223" s="811"/>
      <c r="W223" s="811"/>
      <c r="X223" s="811"/>
      <c r="Y223" s="811"/>
      <c r="Z223" s="811"/>
      <c r="AA223" s="811"/>
    </row>
    <row r="224">
      <c r="D224" s="847"/>
      <c r="E224" s="848"/>
      <c r="F224" s="811"/>
      <c r="G224" s="811"/>
      <c r="H224" s="811"/>
      <c r="I224" s="814"/>
      <c r="J224" s="811"/>
      <c r="K224" s="811"/>
      <c r="L224" s="811"/>
      <c r="M224" s="849"/>
      <c r="N224" s="813"/>
      <c r="O224" s="811"/>
      <c r="P224" s="811"/>
      <c r="Q224" s="811"/>
      <c r="R224" s="813"/>
      <c r="S224" s="811"/>
      <c r="T224" s="811"/>
      <c r="U224" s="811"/>
      <c r="V224" s="811"/>
      <c r="W224" s="811"/>
      <c r="X224" s="811"/>
      <c r="Y224" s="811"/>
      <c r="Z224" s="811"/>
      <c r="AA224" s="811"/>
    </row>
    <row r="225">
      <c r="D225" s="847"/>
      <c r="E225" s="848"/>
      <c r="F225" s="811"/>
      <c r="G225" s="811"/>
      <c r="H225" s="811"/>
      <c r="I225" s="814"/>
      <c r="J225" s="811"/>
      <c r="K225" s="811"/>
      <c r="L225" s="811"/>
      <c r="M225" s="849"/>
      <c r="N225" s="813"/>
      <c r="O225" s="811"/>
      <c r="P225" s="811"/>
      <c r="Q225" s="811"/>
      <c r="R225" s="813"/>
      <c r="S225" s="811"/>
      <c r="T225" s="811"/>
      <c r="U225" s="811"/>
      <c r="V225" s="811"/>
      <c r="W225" s="811"/>
      <c r="X225" s="811"/>
      <c r="Y225" s="811"/>
      <c r="Z225" s="811"/>
      <c r="AA225" s="811"/>
    </row>
    <row r="226">
      <c r="D226" s="847"/>
      <c r="E226" s="848"/>
      <c r="F226" s="811"/>
      <c r="G226" s="811"/>
      <c r="H226" s="811"/>
      <c r="I226" s="814"/>
      <c r="J226" s="811"/>
      <c r="K226" s="811"/>
      <c r="L226" s="811"/>
      <c r="M226" s="849"/>
      <c r="N226" s="813"/>
      <c r="O226" s="811"/>
      <c r="P226" s="811"/>
      <c r="Q226" s="811"/>
      <c r="R226" s="813"/>
      <c r="S226" s="811"/>
      <c r="T226" s="811"/>
      <c r="U226" s="811"/>
      <c r="V226" s="811"/>
      <c r="W226" s="811"/>
      <c r="X226" s="811"/>
      <c r="Y226" s="811"/>
      <c r="Z226" s="811"/>
      <c r="AA226" s="811"/>
    </row>
    <row r="227">
      <c r="D227" s="847"/>
      <c r="E227" s="848"/>
      <c r="F227" s="811"/>
      <c r="G227" s="811"/>
      <c r="H227" s="811"/>
      <c r="I227" s="814"/>
      <c r="J227" s="811"/>
      <c r="K227" s="811"/>
      <c r="L227" s="811"/>
      <c r="M227" s="849"/>
      <c r="N227" s="813"/>
      <c r="O227" s="811"/>
      <c r="P227" s="811"/>
      <c r="Q227" s="811"/>
      <c r="R227" s="813"/>
      <c r="S227" s="811"/>
      <c r="T227" s="811"/>
      <c r="U227" s="811"/>
      <c r="V227" s="811"/>
      <c r="W227" s="811"/>
      <c r="X227" s="811"/>
      <c r="Y227" s="811"/>
      <c r="Z227" s="811"/>
      <c r="AA227" s="811"/>
    </row>
    <row r="228">
      <c r="D228" s="847"/>
      <c r="E228" s="848"/>
      <c r="F228" s="811"/>
      <c r="G228" s="811"/>
      <c r="H228" s="811"/>
      <c r="I228" s="814"/>
      <c r="J228" s="811"/>
      <c r="K228" s="811"/>
      <c r="L228" s="811"/>
      <c r="M228" s="849"/>
      <c r="N228" s="813"/>
      <c r="O228" s="811"/>
      <c r="P228" s="811"/>
      <c r="Q228" s="811"/>
      <c r="R228" s="813"/>
      <c r="S228" s="811"/>
      <c r="T228" s="811"/>
      <c r="U228" s="811"/>
      <c r="V228" s="811"/>
      <c r="W228" s="811"/>
      <c r="X228" s="811"/>
      <c r="Y228" s="811"/>
      <c r="Z228" s="811"/>
      <c r="AA228" s="811"/>
    </row>
    <row r="229">
      <c r="D229" s="847"/>
      <c r="E229" s="848"/>
      <c r="F229" s="811"/>
      <c r="G229" s="811"/>
      <c r="H229" s="811"/>
      <c r="I229" s="814"/>
      <c r="J229" s="811"/>
      <c r="K229" s="811"/>
      <c r="L229" s="811"/>
      <c r="M229" s="849"/>
      <c r="N229" s="813"/>
      <c r="O229" s="811"/>
      <c r="P229" s="811"/>
      <c r="Q229" s="811"/>
      <c r="R229" s="813"/>
      <c r="S229" s="811"/>
      <c r="T229" s="811"/>
      <c r="U229" s="811"/>
      <c r="V229" s="811"/>
      <c r="W229" s="811"/>
      <c r="X229" s="811"/>
      <c r="Y229" s="811"/>
      <c r="Z229" s="811"/>
      <c r="AA229" s="811"/>
    </row>
    <row r="230">
      <c r="D230" s="847"/>
      <c r="E230" s="848"/>
      <c r="F230" s="811"/>
      <c r="G230" s="811"/>
      <c r="H230" s="811"/>
      <c r="I230" s="814"/>
      <c r="J230" s="811"/>
      <c r="K230" s="811"/>
      <c r="L230" s="811"/>
      <c r="M230" s="849"/>
      <c r="N230" s="813"/>
      <c r="O230" s="811"/>
      <c r="P230" s="811"/>
      <c r="Q230" s="811"/>
      <c r="R230" s="813"/>
      <c r="S230" s="811"/>
      <c r="T230" s="811"/>
      <c r="U230" s="811"/>
      <c r="V230" s="811"/>
      <c r="W230" s="811"/>
      <c r="X230" s="811"/>
      <c r="Y230" s="811"/>
      <c r="Z230" s="811"/>
      <c r="AA230" s="811"/>
    </row>
    <row r="231">
      <c r="D231" s="847"/>
      <c r="E231" s="848"/>
      <c r="F231" s="811"/>
      <c r="G231" s="811"/>
      <c r="H231" s="811"/>
      <c r="I231" s="814"/>
      <c r="J231" s="811"/>
      <c r="K231" s="811"/>
      <c r="L231" s="811"/>
      <c r="M231" s="849"/>
      <c r="N231" s="813"/>
      <c r="O231" s="811"/>
      <c r="P231" s="811"/>
      <c r="Q231" s="811"/>
      <c r="R231" s="813"/>
      <c r="S231" s="811"/>
      <c r="T231" s="811"/>
      <c r="U231" s="811"/>
      <c r="V231" s="811"/>
      <c r="W231" s="811"/>
      <c r="X231" s="811"/>
      <c r="Y231" s="811"/>
      <c r="Z231" s="811"/>
      <c r="AA231" s="811"/>
    </row>
    <row r="232">
      <c r="D232" s="847"/>
      <c r="E232" s="848"/>
      <c r="F232" s="811"/>
      <c r="G232" s="811"/>
      <c r="H232" s="811"/>
      <c r="I232" s="814"/>
      <c r="J232" s="811"/>
      <c r="K232" s="811"/>
      <c r="L232" s="811"/>
      <c r="M232" s="849"/>
      <c r="N232" s="813"/>
      <c r="O232" s="811"/>
      <c r="P232" s="811"/>
      <c r="Q232" s="811"/>
      <c r="R232" s="813"/>
      <c r="S232" s="811"/>
      <c r="T232" s="811"/>
      <c r="U232" s="811"/>
      <c r="V232" s="811"/>
      <c r="W232" s="811"/>
      <c r="X232" s="811"/>
      <c r="Y232" s="811"/>
      <c r="Z232" s="811"/>
      <c r="AA232" s="811"/>
    </row>
    <row r="233">
      <c r="D233" s="847"/>
      <c r="E233" s="848"/>
      <c r="F233" s="811"/>
      <c r="G233" s="811"/>
      <c r="H233" s="811"/>
      <c r="I233" s="810"/>
      <c r="J233" s="811"/>
      <c r="K233" s="811"/>
      <c r="L233" s="811"/>
      <c r="M233" s="849"/>
      <c r="N233" s="813"/>
      <c r="O233" s="832"/>
      <c r="P233" s="832"/>
      <c r="Q233" s="832"/>
      <c r="R233" s="845"/>
      <c r="S233" s="811"/>
      <c r="T233" s="811"/>
      <c r="U233" s="811"/>
      <c r="V233" s="811"/>
      <c r="W233" s="811"/>
      <c r="X233" s="811"/>
      <c r="Y233" s="811"/>
      <c r="Z233" s="811"/>
      <c r="AA233" s="854"/>
      <c r="AB233" s="765"/>
      <c r="AC233" s="765"/>
      <c r="AD233" s="765"/>
      <c r="AE233" s="765"/>
      <c r="AF233" s="765"/>
      <c r="AG233" s="765"/>
      <c r="AH233" s="765"/>
      <c r="AI233" s="765"/>
      <c r="AJ233" s="765"/>
      <c r="AK233" s="765"/>
    </row>
    <row r="234">
      <c r="D234" s="847"/>
      <c r="E234" s="848"/>
      <c r="F234" s="811"/>
      <c r="G234" s="811"/>
      <c r="H234" s="811"/>
      <c r="I234" s="810"/>
      <c r="J234" s="811"/>
      <c r="K234" s="811"/>
      <c r="L234" s="811"/>
      <c r="M234" s="812"/>
      <c r="N234" s="813"/>
      <c r="O234" s="811"/>
      <c r="P234" s="811"/>
      <c r="Q234" s="811"/>
      <c r="R234" s="813"/>
      <c r="S234" s="811"/>
      <c r="T234" s="811"/>
      <c r="U234" s="811"/>
      <c r="V234" s="811"/>
      <c r="W234" s="811"/>
      <c r="X234" s="811"/>
      <c r="Y234" s="811"/>
      <c r="Z234" s="811"/>
      <c r="AA234" s="811"/>
    </row>
    <row r="235">
      <c r="D235" s="847"/>
      <c r="E235" s="848"/>
      <c r="F235" s="811"/>
      <c r="G235" s="811"/>
      <c r="H235" s="811"/>
      <c r="I235" s="810"/>
      <c r="J235" s="811"/>
      <c r="K235" s="811"/>
      <c r="L235" s="811"/>
      <c r="M235" s="812"/>
      <c r="N235" s="813"/>
      <c r="O235" s="811"/>
      <c r="P235" s="811"/>
      <c r="Q235" s="811"/>
      <c r="R235" s="813"/>
      <c r="S235" s="811"/>
      <c r="T235" s="811"/>
      <c r="U235" s="811"/>
      <c r="V235" s="811"/>
      <c r="W235" s="811"/>
      <c r="X235" s="811"/>
      <c r="Y235" s="811"/>
      <c r="Z235" s="811"/>
      <c r="AA235" s="811"/>
    </row>
    <row r="236">
      <c r="D236" s="847"/>
      <c r="E236" s="848"/>
      <c r="F236" s="811"/>
      <c r="G236" s="811"/>
      <c r="H236" s="811"/>
      <c r="I236" s="810"/>
      <c r="J236" s="811"/>
      <c r="K236" s="811"/>
      <c r="L236" s="811"/>
      <c r="M236" s="814"/>
      <c r="N236" s="845"/>
      <c r="O236" s="811"/>
      <c r="P236" s="811"/>
      <c r="Q236" s="811"/>
      <c r="R236" s="813"/>
      <c r="S236" s="811"/>
      <c r="T236" s="811"/>
      <c r="U236" s="811"/>
      <c r="V236" s="811"/>
      <c r="W236" s="811"/>
      <c r="X236" s="811"/>
      <c r="Y236" s="811"/>
      <c r="Z236" s="811"/>
      <c r="AA236" s="811"/>
    </row>
    <row r="237">
      <c r="D237" s="847"/>
      <c r="E237" s="848"/>
      <c r="F237" s="811"/>
      <c r="G237" s="811"/>
      <c r="H237" s="811"/>
      <c r="I237" s="810"/>
      <c r="J237" s="811"/>
      <c r="K237" s="811"/>
      <c r="L237" s="811"/>
      <c r="M237" s="849"/>
      <c r="N237" s="845"/>
      <c r="O237" s="811"/>
      <c r="P237" s="811"/>
      <c r="Q237" s="811"/>
      <c r="R237" s="813"/>
      <c r="S237" s="811"/>
      <c r="T237" s="811"/>
      <c r="U237" s="811"/>
      <c r="V237" s="811"/>
      <c r="W237" s="811"/>
      <c r="X237" s="811"/>
      <c r="Y237" s="811"/>
      <c r="Z237" s="811"/>
      <c r="AA237" s="811"/>
    </row>
    <row r="238">
      <c r="D238" s="847"/>
      <c r="E238" s="848"/>
      <c r="F238" s="811"/>
      <c r="G238" s="811"/>
      <c r="H238" s="811"/>
      <c r="I238" s="814"/>
      <c r="J238" s="811"/>
      <c r="K238" s="811"/>
      <c r="L238" s="811"/>
      <c r="M238" s="812"/>
      <c r="N238" s="813"/>
      <c r="O238" s="811"/>
      <c r="P238" s="811"/>
      <c r="Q238" s="811"/>
      <c r="R238" s="813"/>
      <c r="S238" s="811"/>
      <c r="T238" s="811"/>
      <c r="U238" s="811"/>
      <c r="V238" s="811"/>
      <c r="W238" s="811"/>
      <c r="X238" s="811"/>
      <c r="Y238" s="811"/>
      <c r="Z238" s="811"/>
      <c r="AA238" s="811"/>
    </row>
    <row r="239">
      <c r="D239" s="847"/>
      <c r="E239" s="848"/>
      <c r="F239" s="811"/>
      <c r="G239" s="811"/>
      <c r="H239" s="811"/>
      <c r="I239" s="814"/>
      <c r="J239" s="811"/>
      <c r="K239" s="811"/>
      <c r="L239" s="811"/>
      <c r="M239" s="812"/>
      <c r="N239" s="813"/>
      <c r="O239" s="811"/>
      <c r="P239" s="811"/>
      <c r="Q239" s="811"/>
      <c r="R239" s="813"/>
      <c r="S239" s="811"/>
      <c r="T239" s="811"/>
      <c r="U239" s="811"/>
      <c r="V239" s="811"/>
      <c r="W239" s="811"/>
      <c r="X239" s="811"/>
      <c r="Y239" s="811"/>
      <c r="Z239" s="811"/>
      <c r="AA239" s="811"/>
    </row>
    <row r="240">
      <c r="D240" s="847"/>
      <c r="E240" s="848"/>
      <c r="F240" s="811"/>
      <c r="G240" s="811"/>
      <c r="H240" s="811"/>
      <c r="I240" s="814"/>
      <c r="J240" s="811"/>
      <c r="K240" s="811"/>
      <c r="L240" s="811"/>
      <c r="M240" s="812"/>
      <c r="N240" s="813"/>
      <c r="O240" s="811"/>
      <c r="P240" s="811"/>
      <c r="Q240" s="811"/>
      <c r="R240" s="813"/>
      <c r="S240" s="811"/>
      <c r="T240" s="811"/>
      <c r="U240" s="811"/>
      <c r="V240" s="811"/>
      <c r="W240" s="811"/>
      <c r="X240" s="811"/>
      <c r="Y240" s="811"/>
      <c r="Z240" s="811"/>
      <c r="AA240" s="811"/>
    </row>
    <row r="241">
      <c r="D241" s="847"/>
      <c r="E241" s="848"/>
      <c r="F241" s="811"/>
      <c r="G241" s="811"/>
      <c r="H241" s="811"/>
      <c r="I241" s="814"/>
      <c r="J241" s="811"/>
      <c r="K241" s="811"/>
      <c r="L241" s="811"/>
      <c r="M241" s="812"/>
      <c r="N241" s="813"/>
      <c r="O241" s="811"/>
      <c r="P241" s="811"/>
      <c r="Q241" s="811"/>
      <c r="R241" s="813"/>
      <c r="S241" s="811"/>
      <c r="T241" s="811"/>
      <c r="U241" s="811"/>
      <c r="V241" s="811"/>
      <c r="W241" s="811"/>
      <c r="X241" s="811"/>
      <c r="Y241" s="811"/>
      <c r="Z241" s="811"/>
      <c r="AA241" s="811"/>
    </row>
    <row r="242">
      <c r="D242" s="847"/>
      <c r="E242" s="848"/>
      <c r="F242" s="811"/>
      <c r="G242" s="811"/>
      <c r="H242" s="811"/>
      <c r="I242" s="814"/>
      <c r="J242" s="811"/>
      <c r="K242" s="811"/>
      <c r="L242" s="811"/>
      <c r="M242" s="812"/>
      <c r="N242" s="813"/>
      <c r="O242" s="811"/>
      <c r="P242" s="811"/>
      <c r="Q242" s="811"/>
      <c r="R242" s="813"/>
      <c r="S242" s="811"/>
      <c r="T242" s="811"/>
      <c r="U242" s="811"/>
      <c r="V242" s="811"/>
      <c r="W242" s="811"/>
      <c r="X242" s="811"/>
      <c r="Y242" s="811"/>
      <c r="Z242" s="811"/>
      <c r="AA242" s="811"/>
    </row>
    <row r="243">
      <c r="D243" s="847"/>
      <c r="E243" s="848"/>
      <c r="F243" s="811"/>
      <c r="G243" s="811"/>
      <c r="H243" s="811"/>
      <c r="I243" s="814"/>
      <c r="J243" s="811"/>
      <c r="K243" s="811"/>
      <c r="L243" s="811"/>
      <c r="M243" s="812"/>
      <c r="N243" s="813"/>
      <c r="O243" s="811"/>
      <c r="P243" s="811"/>
      <c r="Q243" s="811"/>
      <c r="R243" s="813"/>
      <c r="S243" s="811"/>
      <c r="T243" s="811"/>
      <c r="U243" s="811"/>
      <c r="V243" s="811"/>
      <c r="W243" s="811"/>
      <c r="X243" s="811"/>
      <c r="Y243" s="811"/>
      <c r="Z243" s="811"/>
      <c r="AA243" s="811"/>
    </row>
    <row r="244">
      <c r="D244" s="847"/>
      <c r="E244" s="848"/>
      <c r="F244" s="811"/>
      <c r="G244" s="811"/>
      <c r="H244" s="811"/>
      <c r="I244" s="814"/>
      <c r="J244" s="811"/>
      <c r="K244" s="811"/>
      <c r="L244" s="811"/>
      <c r="M244" s="812"/>
      <c r="N244" s="813"/>
      <c r="O244" s="811"/>
      <c r="P244" s="811"/>
      <c r="Q244" s="811"/>
      <c r="R244" s="813"/>
      <c r="S244" s="811"/>
      <c r="T244" s="811"/>
      <c r="U244" s="811"/>
      <c r="V244" s="811"/>
      <c r="W244" s="811"/>
      <c r="X244" s="811"/>
      <c r="Y244" s="811"/>
      <c r="Z244" s="811"/>
      <c r="AA244" s="811"/>
    </row>
    <row r="245">
      <c r="D245" s="847"/>
      <c r="E245" s="848"/>
      <c r="F245" s="811"/>
      <c r="G245" s="811"/>
      <c r="H245" s="811"/>
      <c r="I245" s="814"/>
      <c r="J245" s="811"/>
      <c r="K245" s="811"/>
      <c r="L245" s="811"/>
      <c r="M245" s="812"/>
      <c r="N245" s="813"/>
      <c r="O245" s="811"/>
      <c r="P245" s="811"/>
      <c r="Q245" s="811"/>
      <c r="R245" s="813"/>
      <c r="S245" s="811"/>
      <c r="T245" s="811"/>
      <c r="U245" s="811"/>
      <c r="V245" s="811"/>
      <c r="W245" s="811"/>
      <c r="X245" s="811"/>
      <c r="Y245" s="811"/>
      <c r="Z245" s="811"/>
      <c r="AA245" s="811"/>
    </row>
    <row r="246">
      <c r="D246" s="847"/>
      <c r="E246" s="848"/>
      <c r="F246" s="811"/>
      <c r="G246" s="813"/>
      <c r="H246" s="811"/>
      <c r="I246" s="814"/>
      <c r="J246" s="811"/>
      <c r="K246" s="811"/>
      <c r="L246" s="813"/>
      <c r="M246" s="832"/>
      <c r="N246" s="813"/>
      <c r="O246" s="811"/>
      <c r="P246" s="811"/>
      <c r="Q246" s="811"/>
      <c r="R246" s="813"/>
      <c r="S246" s="811"/>
      <c r="T246" s="811"/>
      <c r="U246" s="811"/>
      <c r="V246" s="811"/>
      <c r="W246" s="811"/>
      <c r="X246" s="811"/>
      <c r="Y246" s="811"/>
      <c r="Z246" s="811"/>
      <c r="AA246" s="811"/>
    </row>
    <row r="247">
      <c r="D247" s="847"/>
      <c r="E247" s="848"/>
      <c r="F247" s="811"/>
      <c r="G247" s="813"/>
      <c r="H247" s="811"/>
      <c r="I247" s="814"/>
      <c r="J247" s="811"/>
      <c r="K247" s="811"/>
      <c r="L247" s="813"/>
      <c r="M247" s="832"/>
      <c r="N247" s="813"/>
      <c r="O247" s="811"/>
      <c r="P247" s="811"/>
      <c r="Q247" s="811"/>
      <c r="R247" s="813"/>
      <c r="S247" s="811"/>
      <c r="T247" s="811"/>
      <c r="U247" s="811"/>
      <c r="V247" s="811"/>
      <c r="W247" s="811"/>
      <c r="X247" s="811"/>
      <c r="Y247" s="811"/>
      <c r="Z247" s="811"/>
      <c r="AA247" s="811"/>
    </row>
    <row r="248">
      <c r="D248" s="814"/>
      <c r="E248" s="811"/>
      <c r="F248" s="811"/>
      <c r="G248" s="811"/>
      <c r="H248" s="811"/>
      <c r="I248" s="814"/>
      <c r="J248" s="811"/>
      <c r="K248" s="811"/>
      <c r="L248" s="811"/>
      <c r="M248" s="814"/>
      <c r="N248" s="813"/>
      <c r="O248" s="811"/>
      <c r="P248" s="811"/>
      <c r="Q248" s="811"/>
      <c r="R248" s="813"/>
      <c r="S248" s="811"/>
      <c r="T248" s="811"/>
      <c r="U248" s="811"/>
      <c r="V248" s="811"/>
      <c r="W248" s="811"/>
      <c r="X248" s="811"/>
      <c r="Y248" s="811"/>
      <c r="Z248" s="811"/>
      <c r="AA248" s="862"/>
      <c r="AB248" s="798"/>
      <c r="AC248" s="798"/>
      <c r="AD248" s="798"/>
      <c r="AE248" s="798"/>
    </row>
    <row r="249">
      <c r="D249" s="814"/>
      <c r="E249" s="811"/>
      <c r="F249" s="811"/>
      <c r="G249" s="811"/>
      <c r="H249" s="811"/>
      <c r="I249" s="814"/>
      <c r="J249" s="811"/>
      <c r="K249" s="811"/>
      <c r="L249" s="811"/>
      <c r="M249" s="814"/>
      <c r="N249" s="813"/>
      <c r="O249" s="811"/>
      <c r="P249" s="811"/>
      <c r="Q249" s="811"/>
      <c r="R249" s="813"/>
      <c r="S249" s="811"/>
      <c r="T249" s="863"/>
      <c r="U249" s="864"/>
      <c r="V249" s="864"/>
      <c r="W249" s="864"/>
      <c r="X249" s="864"/>
      <c r="Y249" s="811"/>
      <c r="Z249" s="811"/>
      <c r="AA249" s="811"/>
    </row>
    <row r="250">
      <c r="D250" s="814"/>
      <c r="E250" s="811"/>
      <c r="F250" s="811"/>
      <c r="G250" s="811"/>
      <c r="H250" s="811"/>
      <c r="I250" s="814"/>
      <c r="J250" s="811"/>
      <c r="K250" s="811"/>
      <c r="L250" s="811"/>
      <c r="M250" s="814"/>
      <c r="N250" s="813"/>
      <c r="O250" s="811"/>
      <c r="P250" s="811"/>
      <c r="Q250" s="811"/>
      <c r="R250" s="813"/>
      <c r="S250" s="811"/>
      <c r="T250" s="862"/>
      <c r="U250" s="862"/>
      <c r="V250" s="862"/>
      <c r="W250" s="862"/>
      <c r="X250" s="862"/>
      <c r="Y250" s="811"/>
      <c r="Z250" s="811"/>
      <c r="AA250" s="811"/>
    </row>
    <row r="251">
      <c r="D251" s="814"/>
      <c r="E251" s="811"/>
      <c r="F251" s="811"/>
      <c r="G251" s="811"/>
      <c r="H251" s="811"/>
      <c r="I251" s="814"/>
      <c r="J251" s="811"/>
      <c r="K251" s="811"/>
      <c r="L251" s="811"/>
      <c r="M251" s="814"/>
      <c r="N251" s="813"/>
      <c r="O251" s="811"/>
      <c r="P251" s="811"/>
      <c r="Q251" s="811"/>
      <c r="R251" s="813"/>
      <c r="S251" s="811"/>
      <c r="T251" s="863"/>
      <c r="U251" s="864"/>
      <c r="V251" s="864"/>
      <c r="W251" s="864"/>
      <c r="X251" s="864"/>
      <c r="Y251" s="811"/>
      <c r="Z251" s="811"/>
      <c r="AA251" s="811"/>
    </row>
    <row r="252">
      <c r="D252" s="814"/>
      <c r="E252" s="811"/>
      <c r="F252" s="811"/>
      <c r="G252" s="811"/>
      <c r="H252" s="811"/>
      <c r="I252" s="814"/>
      <c r="J252" s="811"/>
      <c r="K252" s="811"/>
      <c r="L252" s="811"/>
      <c r="M252" s="814"/>
      <c r="N252" s="813"/>
      <c r="O252" s="811"/>
      <c r="P252" s="811"/>
      <c r="Q252" s="811"/>
      <c r="R252" s="813"/>
      <c r="S252" s="811"/>
      <c r="T252" s="862"/>
      <c r="U252" s="862"/>
      <c r="V252" s="862"/>
      <c r="W252" s="862"/>
      <c r="X252" s="862"/>
      <c r="Y252" s="811"/>
      <c r="Z252" s="811"/>
      <c r="AA252" s="811"/>
    </row>
    <row r="253">
      <c r="D253" s="814"/>
      <c r="E253" s="811"/>
      <c r="F253" s="811"/>
      <c r="G253" s="811"/>
      <c r="H253" s="811"/>
      <c r="I253" s="814"/>
      <c r="J253" s="811"/>
      <c r="K253" s="811"/>
      <c r="L253" s="811"/>
      <c r="M253" s="814"/>
      <c r="N253" s="813"/>
      <c r="O253" s="811"/>
      <c r="P253" s="811"/>
      <c r="Q253" s="811"/>
      <c r="R253" s="813"/>
      <c r="S253" s="811"/>
      <c r="T253" s="864"/>
      <c r="U253" s="862"/>
      <c r="V253" s="811"/>
      <c r="W253" s="811"/>
      <c r="X253" s="811"/>
      <c r="Y253" s="811"/>
      <c r="Z253" s="811"/>
      <c r="AA253" s="811"/>
    </row>
    <row r="254">
      <c r="D254" s="814"/>
      <c r="E254" s="811"/>
      <c r="F254" s="811"/>
      <c r="G254" s="811"/>
      <c r="H254" s="811"/>
      <c r="I254" s="814"/>
      <c r="J254" s="811"/>
      <c r="K254" s="811"/>
      <c r="L254" s="811"/>
      <c r="M254" s="814"/>
      <c r="N254" s="813"/>
      <c r="O254" s="811"/>
      <c r="P254" s="811"/>
      <c r="Q254" s="811"/>
      <c r="R254" s="813"/>
      <c r="S254" s="811"/>
      <c r="T254" s="811"/>
      <c r="U254" s="811"/>
      <c r="V254" s="811"/>
      <c r="W254" s="811"/>
      <c r="X254" s="811"/>
      <c r="Y254" s="811"/>
      <c r="Z254" s="811"/>
      <c r="AA254" s="811"/>
    </row>
    <row r="255">
      <c r="D255" s="814"/>
      <c r="E255" s="811"/>
      <c r="F255" s="811"/>
      <c r="G255" s="811"/>
      <c r="H255" s="811"/>
      <c r="I255" s="814"/>
      <c r="J255" s="811"/>
      <c r="K255" s="811"/>
      <c r="L255" s="811"/>
      <c r="M255" s="814"/>
      <c r="N255" s="813"/>
      <c r="O255" s="811"/>
      <c r="P255" s="811"/>
      <c r="Q255" s="811"/>
      <c r="R255" s="813"/>
      <c r="S255" s="811"/>
      <c r="T255" s="811"/>
      <c r="U255" s="811"/>
      <c r="V255" s="811"/>
      <c r="W255" s="811"/>
      <c r="X255" s="811"/>
      <c r="Y255" s="811"/>
      <c r="Z255" s="811"/>
      <c r="AA255" s="811"/>
    </row>
    <row r="256">
      <c r="D256" s="814"/>
      <c r="E256" s="811"/>
      <c r="F256" s="811"/>
      <c r="G256" s="811"/>
      <c r="H256" s="811"/>
      <c r="I256" s="814"/>
      <c r="J256" s="811"/>
      <c r="K256" s="811"/>
      <c r="L256" s="811"/>
      <c r="M256" s="814"/>
      <c r="N256" s="813"/>
      <c r="O256" s="811"/>
      <c r="P256" s="811"/>
      <c r="Q256" s="811"/>
      <c r="R256" s="813"/>
      <c r="S256" s="811"/>
      <c r="T256" s="811"/>
      <c r="U256" s="811"/>
      <c r="V256" s="811"/>
      <c r="W256" s="811"/>
      <c r="X256" s="811"/>
      <c r="Y256" s="811"/>
      <c r="Z256" s="811"/>
      <c r="AA256" s="811"/>
    </row>
    <row r="257">
      <c r="D257" s="814"/>
      <c r="E257" s="811"/>
      <c r="F257" s="811"/>
      <c r="G257" s="811"/>
      <c r="H257" s="811"/>
      <c r="I257" s="814"/>
      <c r="J257" s="811"/>
      <c r="K257" s="811"/>
      <c r="L257" s="811"/>
      <c r="M257" s="814"/>
      <c r="N257" s="813"/>
      <c r="O257" s="811"/>
      <c r="P257" s="811"/>
      <c r="Q257" s="811"/>
      <c r="R257" s="813"/>
      <c r="S257" s="811"/>
      <c r="T257" s="811"/>
      <c r="U257" s="811"/>
      <c r="V257" s="811"/>
      <c r="W257" s="811"/>
      <c r="X257" s="811"/>
      <c r="Y257" s="811"/>
      <c r="Z257" s="811"/>
      <c r="AA257" s="811"/>
    </row>
    <row r="258">
      <c r="D258" s="814"/>
      <c r="E258" s="811"/>
      <c r="F258" s="811"/>
      <c r="G258" s="811"/>
      <c r="H258" s="811"/>
      <c r="I258" s="814"/>
      <c r="J258" s="811"/>
      <c r="K258" s="811"/>
      <c r="L258" s="811"/>
      <c r="M258" s="814"/>
      <c r="N258" s="813"/>
      <c r="O258" s="811"/>
      <c r="P258" s="811"/>
      <c r="Q258" s="811"/>
      <c r="R258" s="813"/>
      <c r="S258" s="811"/>
      <c r="T258" s="811"/>
      <c r="U258" s="811"/>
      <c r="V258" s="811"/>
      <c r="W258" s="811"/>
      <c r="X258" s="811"/>
      <c r="Y258" s="811"/>
      <c r="Z258" s="811"/>
      <c r="AA258" s="811"/>
    </row>
    <row r="259">
      <c r="D259" s="814"/>
      <c r="E259" s="811"/>
      <c r="F259" s="811"/>
      <c r="G259" s="811"/>
      <c r="H259" s="811"/>
      <c r="I259" s="814"/>
      <c r="J259" s="811"/>
      <c r="K259" s="811"/>
      <c r="L259" s="811"/>
      <c r="M259" s="814"/>
      <c r="N259" s="813"/>
      <c r="O259" s="811"/>
      <c r="P259" s="811"/>
      <c r="Q259" s="811"/>
      <c r="R259" s="813"/>
      <c r="S259" s="811"/>
      <c r="T259" s="811"/>
      <c r="U259" s="811"/>
      <c r="V259" s="811"/>
      <c r="W259" s="811"/>
      <c r="X259" s="811"/>
      <c r="Y259" s="811"/>
      <c r="Z259" s="811"/>
      <c r="AA259" s="811"/>
    </row>
    <row r="260">
      <c r="D260" s="814"/>
      <c r="E260" s="811"/>
      <c r="F260" s="811"/>
      <c r="G260" s="811"/>
      <c r="H260" s="811"/>
      <c r="I260" s="814"/>
      <c r="J260" s="811"/>
      <c r="K260" s="811"/>
      <c r="L260" s="811"/>
      <c r="M260" s="814"/>
      <c r="N260" s="813"/>
      <c r="O260" s="811"/>
      <c r="P260" s="811"/>
      <c r="Q260" s="811"/>
      <c r="R260" s="813"/>
      <c r="S260" s="811"/>
      <c r="T260" s="811"/>
      <c r="U260" s="811"/>
      <c r="V260" s="811"/>
      <c r="W260" s="811"/>
      <c r="X260" s="811"/>
      <c r="Y260" s="811"/>
      <c r="Z260" s="811"/>
      <c r="AA260" s="811"/>
    </row>
    <row r="261">
      <c r="D261" s="814"/>
      <c r="E261" s="811"/>
      <c r="F261" s="811"/>
      <c r="G261" s="811"/>
      <c r="H261" s="811"/>
      <c r="I261" s="814"/>
      <c r="J261" s="811"/>
      <c r="K261" s="811"/>
      <c r="L261" s="811"/>
      <c r="M261" s="814"/>
      <c r="N261" s="813"/>
      <c r="O261" s="811"/>
      <c r="P261" s="811"/>
      <c r="Q261" s="811"/>
      <c r="R261" s="813"/>
      <c r="S261" s="811"/>
      <c r="T261" s="811"/>
      <c r="U261" s="811"/>
      <c r="V261" s="811"/>
      <c r="W261" s="811"/>
      <c r="X261" s="811"/>
      <c r="Y261" s="811"/>
      <c r="Z261" s="811"/>
      <c r="AA261" s="811"/>
    </row>
    <row r="262">
      <c r="D262" s="814"/>
      <c r="E262" s="811"/>
      <c r="F262" s="811"/>
      <c r="G262" s="811"/>
      <c r="H262" s="811"/>
      <c r="I262" s="814"/>
      <c r="J262" s="811"/>
      <c r="K262" s="811"/>
      <c r="L262" s="811"/>
      <c r="M262" s="814"/>
      <c r="N262" s="813"/>
      <c r="O262" s="811"/>
      <c r="P262" s="811"/>
      <c r="Q262" s="811"/>
      <c r="R262" s="813"/>
      <c r="S262" s="811"/>
      <c r="T262" s="811"/>
      <c r="U262" s="811"/>
      <c r="V262" s="811"/>
      <c r="W262" s="811"/>
      <c r="X262" s="811"/>
      <c r="Y262" s="811"/>
      <c r="Z262" s="811"/>
      <c r="AA262" s="811"/>
    </row>
    <row r="263">
      <c r="D263" s="814"/>
      <c r="E263" s="811"/>
      <c r="F263" s="811"/>
      <c r="G263" s="811"/>
      <c r="H263" s="811"/>
      <c r="I263" s="814"/>
      <c r="J263" s="811"/>
      <c r="K263" s="811"/>
      <c r="L263" s="811"/>
      <c r="M263" s="814"/>
      <c r="N263" s="813"/>
      <c r="O263" s="811"/>
      <c r="P263" s="811"/>
      <c r="Q263" s="811"/>
      <c r="R263" s="813"/>
      <c r="S263" s="811"/>
      <c r="T263" s="811"/>
      <c r="U263" s="811"/>
      <c r="V263" s="811"/>
      <c r="W263" s="811"/>
      <c r="X263" s="811"/>
      <c r="Y263" s="811"/>
      <c r="Z263" s="811"/>
      <c r="AA263" s="811"/>
    </row>
    <row r="264">
      <c r="D264" s="814"/>
      <c r="E264" s="811"/>
      <c r="F264" s="811"/>
      <c r="G264" s="811"/>
      <c r="H264" s="811"/>
      <c r="I264" s="814"/>
      <c r="J264" s="811"/>
      <c r="K264" s="811"/>
      <c r="L264" s="811"/>
      <c r="M264" s="814"/>
      <c r="N264" s="813"/>
      <c r="O264" s="811"/>
      <c r="P264" s="811"/>
      <c r="Q264" s="811"/>
      <c r="R264" s="813"/>
      <c r="S264" s="811"/>
      <c r="T264" s="811"/>
      <c r="U264" s="811"/>
      <c r="V264" s="811"/>
      <c r="W264" s="811"/>
      <c r="X264" s="811"/>
      <c r="Y264" s="811"/>
      <c r="Z264" s="811"/>
      <c r="AA264" s="811"/>
    </row>
    <row r="265">
      <c r="D265" s="814"/>
      <c r="E265" s="811"/>
      <c r="F265" s="811"/>
      <c r="G265" s="811"/>
      <c r="H265" s="811"/>
      <c r="I265" s="814"/>
      <c r="J265" s="811"/>
      <c r="K265" s="811"/>
      <c r="L265" s="811"/>
      <c r="M265" s="814"/>
      <c r="N265" s="813"/>
      <c r="O265" s="811"/>
      <c r="P265" s="811"/>
      <c r="Q265" s="811"/>
      <c r="R265" s="813"/>
      <c r="S265" s="811"/>
      <c r="T265" s="811"/>
      <c r="U265" s="811"/>
      <c r="V265" s="811"/>
      <c r="W265" s="811"/>
      <c r="X265" s="811"/>
      <c r="Y265" s="811"/>
      <c r="Z265" s="811"/>
      <c r="AA265" s="811"/>
    </row>
    <row r="266">
      <c r="D266" s="814"/>
      <c r="E266" s="811"/>
      <c r="F266" s="811"/>
      <c r="G266" s="811"/>
      <c r="H266" s="811"/>
      <c r="I266" s="814"/>
      <c r="J266" s="811"/>
      <c r="K266" s="811"/>
      <c r="L266" s="811"/>
      <c r="M266" s="814"/>
      <c r="N266" s="813"/>
      <c r="O266" s="811"/>
      <c r="P266" s="811"/>
      <c r="Q266" s="811"/>
      <c r="R266" s="813"/>
      <c r="S266" s="811"/>
      <c r="T266" s="811"/>
      <c r="U266" s="811"/>
      <c r="V266" s="811"/>
      <c r="W266" s="811"/>
      <c r="X266" s="811"/>
      <c r="Y266" s="811"/>
      <c r="Z266" s="811"/>
      <c r="AA266" s="811"/>
    </row>
    <row r="267">
      <c r="D267" s="814"/>
      <c r="E267" s="811"/>
      <c r="F267" s="811"/>
      <c r="G267" s="811"/>
      <c r="H267" s="811"/>
      <c r="I267" s="814"/>
      <c r="J267" s="811"/>
      <c r="K267" s="811"/>
      <c r="L267" s="811"/>
      <c r="M267" s="814"/>
      <c r="N267" s="813"/>
      <c r="O267" s="811"/>
      <c r="P267" s="811"/>
      <c r="Q267" s="811"/>
      <c r="R267" s="813"/>
      <c r="S267" s="811"/>
      <c r="T267" s="811"/>
      <c r="U267" s="811"/>
      <c r="V267" s="811"/>
      <c r="W267" s="811"/>
      <c r="X267" s="811"/>
      <c r="Y267" s="811"/>
      <c r="Z267" s="811"/>
      <c r="AA267" s="811"/>
    </row>
    <row r="268">
      <c r="D268" s="814"/>
      <c r="E268" s="811"/>
      <c r="F268" s="811"/>
      <c r="G268" s="811"/>
      <c r="H268" s="811"/>
      <c r="I268" s="814"/>
      <c r="J268" s="811"/>
      <c r="K268" s="811"/>
      <c r="L268" s="811"/>
      <c r="M268" s="814"/>
      <c r="N268" s="813"/>
      <c r="O268" s="811"/>
      <c r="P268" s="811"/>
      <c r="Q268" s="811"/>
      <c r="R268" s="813"/>
      <c r="S268" s="811"/>
      <c r="T268" s="811"/>
      <c r="U268" s="811"/>
      <c r="V268" s="811"/>
      <c r="W268" s="811"/>
      <c r="X268" s="811"/>
      <c r="Y268" s="811"/>
      <c r="Z268" s="811"/>
      <c r="AA268" s="811"/>
    </row>
    <row r="269">
      <c r="D269" s="814"/>
      <c r="E269" s="811"/>
      <c r="F269" s="811"/>
      <c r="G269" s="811"/>
      <c r="H269" s="811"/>
      <c r="I269" s="814"/>
      <c r="J269" s="811"/>
      <c r="K269" s="811"/>
      <c r="L269" s="811"/>
      <c r="M269" s="814"/>
      <c r="N269" s="813"/>
      <c r="O269" s="811"/>
      <c r="P269" s="811"/>
      <c r="Q269" s="811"/>
      <c r="R269" s="813"/>
      <c r="S269" s="811"/>
      <c r="T269" s="811"/>
      <c r="U269" s="811"/>
      <c r="V269" s="811"/>
      <c r="W269" s="811"/>
      <c r="X269" s="811"/>
      <c r="Y269" s="811"/>
      <c r="Z269" s="811"/>
      <c r="AA269" s="811"/>
    </row>
    <row r="270">
      <c r="D270" s="814"/>
      <c r="E270" s="811"/>
      <c r="F270" s="811"/>
      <c r="G270" s="811"/>
      <c r="H270" s="811"/>
      <c r="I270" s="814"/>
      <c r="J270" s="811"/>
      <c r="K270" s="811"/>
      <c r="L270" s="811"/>
      <c r="M270" s="814"/>
      <c r="N270" s="813"/>
      <c r="O270" s="811"/>
      <c r="P270" s="811"/>
      <c r="Q270" s="811"/>
      <c r="R270" s="813"/>
      <c r="S270" s="811"/>
      <c r="T270" s="811"/>
      <c r="U270" s="811"/>
      <c r="V270" s="811"/>
      <c r="W270" s="811"/>
      <c r="X270" s="811"/>
      <c r="Y270" s="811"/>
      <c r="Z270" s="811"/>
      <c r="AA270" s="811"/>
    </row>
    <row r="271">
      <c r="D271" s="814"/>
      <c r="E271" s="811"/>
      <c r="F271" s="811"/>
      <c r="G271" s="811"/>
      <c r="H271" s="811"/>
      <c r="I271" s="814"/>
      <c r="J271" s="811"/>
      <c r="K271" s="811"/>
      <c r="L271" s="811"/>
      <c r="M271" s="814"/>
      <c r="N271" s="813"/>
      <c r="O271" s="811"/>
      <c r="P271" s="811"/>
      <c r="Q271" s="811"/>
      <c r="R271" s="813"/>
      <c r="S271" s="811"/>
      <c r="T271" s="811"/>
      <c r="U271" s="811"/>
      <c r="V271" s="811"/>
      <c r="W271" s="811"/>
      <c r="X271" s="811"/>
      <c r="Y271" s="811"/>
      <c r="Z271" s="811"/>
      <c r="AA271" s="811"/>
    </row>
    <row r="272">
      <c r="D272" s="814"/>
      <c r="E272" s="811"/>
      <c r="F272" s="811"/>
      <c r="G272" s="811"/>
      <c r="H272" s="811"/>
      <c r="I272" s="814"/>
      <c r="J272" s="811"/>
      <c r="K272" s="811"/>
      <c r="L272" s="811"/>
      <c r="M272" s="814"/>
      <c r="N272" s="813"/>
      <c r="O272" s="811"/>
      <c r="P272" s="811"/>
      <c r="Q272" s="811"/>
      <c r="R272" s="813"/>
      <c r="S272" s="811"/>
      <c r="T272" s="811"/>
      <c r="U272" s="811"/>
      <c r="V272" s="811"/>
      <c r="W272" s="811"/>
      <c r="X272" s="811"/>
      <c r="Y272" s="811"/>
      <c r="Z272" s="811"/>
      <c r="AA272" s="811"/>
    </row>
    <row r="273">
      <c r="D273" s="814"/>
      <c r="E273" s="811"/>
      <c r="F273" s="811"/>
      <c r="G273" s="811"/>
      <c r="H273" s="811"/>
      <c r="I273" s="814"/>
      <c r="J273" s="811"/>
      <c r="K273" s="811"/>
      <c r="L273" s="811"/>
      <c r="M273" s="814"/>
      <c r="N273" s="813"/>
      <c r="O273" s="811"/>
      <c r="P273" s="811"/>
      <c r="Q273" s="811"/>
      <c r="R273" s="813"/>
      <c r="S273" s="811"/>
      <c r="T273" s="811"/>
      <c r="U273" s="811"/>
      <c r="V273" s="811"/>
      <c r="W273" s="811"/>
      <c r="X273" s="811"/>
      <c r="Y273" s="811"/>
      <c r="Z273" s="811"/>
      <c r="AA273" s="811"/>
    </row>
    <row r="274">
      <c r="D274" s="814"/>
      <c r="E274" s="811"/>
      <c r="F274" s="811"/>
      <c r="G274" s="811"/>
      <c r="H274" s="811"/>
      <c r="I274" s="849"/>
      <c r="J274" s="811"/>
      <c r="K274" s="811"/>
      <c r="L274" s="811"/>
      <c r="M274" s="814"/>
      <c r="N274" s="813"/>
      <c r="O274" s="811"/>
      <c r="P274" s="811"/>
      <c r="Q274" s="811"/>
      <c r="R274" s="813"/>
      <c r="S274" s="811"/>
      <c r="T274" s="811"/>
      <c r="U274" s="811"/>
      <c r="V274" s="811"/>
      <c r="W274" s="811"/>
      <c r="X274" s="811"/>
      <c r="Y274" s="811"/>
      <c r="Z274" s="811"/>
      <c r="AA274" s="811"/>
    </row>
    <row r="275">
      <c r="D275" s="814"/>
      <c r="E275" s="811"/>
      <c r="F275" s="811"/>
      <c r="G275" s="811"/>
      <c r="H275" s="811"/>
      <c r="I275" s="814"/>
      <c r="J275" s="811"/>
      <c r="K275" s="811"/>
      <c r="L275" s="811"/>
      <c r="M275" s="814"/>
      <c r="N275" s="813"/>
      <c r="O275" s="811"/>
      <c r="P275" s="811"/>
      <c r="Q275" s="811"/>
      <c r="R275" s="813"/>
      <c r="S275" s="811"/>
      <c r="T275" s="811"/>
      <c r="U275" s="811"/>
      <c r="V275" s="811"/>
      <c r="W275" s="811"/>
      <c r="X275" s="811"/>
      <c r="Y275" s="811"/>
      <c r="Z275" s="811"/>
      <c r="AA275" s="811"/>
    </row>
    <row r="276">
      <c r="D276" s="814"/>
      <c r="E276" s="811"/>
      <c r="F276" s="811"/>
      <c r="G276" s="811"/>
      <c r="H276" s="811"/>
      <c r="I276" s="849"/>
      <c r="J276" s="811"/>
      <c r="K276" s="811"/>
      <c r="L276" s="811"/>
      <c r="M276" s="814"/>
      <c r="N276" s="813"/>
      <c r="O276" s="811"/>
      <c r="P276" s="811"/>
      <c r="Q276" s="811"/>
      <c r="R276" s="813"/>
      <c r="S276" s="811"/>
      <c r="T276" s="811"/>
      <c r="U276" s="811"/>
      <c r="V276" s="811"/>
      <c r="W276" s="811"/>
      <c r="X276" s="811"/>
      <c r="Y276" s="811"/>
      <c r="Z276" s="811"/>
      <c r="AA276" s="811"/>
    </row>
    <row r="277">
      <c r="D277" s="814"/>
      <c r="E277" s="811"/>
      <c r="F277" s="811"/>
      <c r="G277" s="811"/>
      <c r="H277" s="811"/>
      <c r="I277" s="814"/>
      <c r="J277" s="811"/>
      <c r="K277" s="811"/>
      <c r="L277" s="811"/>
      <c r="M277" s="814"/>
      <c r="N277" s="813"/>
      <c r="O277" s="811"/>
      <c r="P277" s="811"/>
      <c r="Q277" s="811"/>
      <c r="R277" s="813"/>
      <c r="S277" s="811"/>
      <c r="T277" s="811"/>
      <c r="U277" s="811"/>
      <c r="V277" s="811"/>
      <c r="W277" s="811"/>
      <c r="X277" s="811"/>
      <c r="Y277" s="811"/>
      <c r="Z277" s="811"/>
      <c r="AA277" s="811"/>
    </row>
    <row r="278">
      <c r="D278" s="814"/>
      <c r="E278" s="811"/>
      <c r="F278" s="811"/>
      <c r="G278" s="811"/>
      <c r="H278" s="811"/>
      <c r="I278" s="849"/>
      <c r="J278" s="811"/>
      <c r="K278" s="811"/>
      <c r="L278" s="811"/>
      <c r="M278" s="814"/>
      <c r="N278" s="813"/>
      <c r="O278" s="811"/>
      <c r="P278" s="811"/>
      <c r="Q278" s="811"/>
      <c r="R278" s="813"/>
      <c r="S278" s="811"/>
      <c r="T278" s="811"/>
      <c r="U278" s="811"/>
      <c r="V278" s="811"/>
      <c r="W278" s="811"/>
      <c r="X278" s="811"/>
      <c r="Y278" s="811"/>
      <c r="Z278" s="811"/>
      <c r="AA278" s="811"/>
    </row>
    <row r="279">
      <c r="D279" s="814"/>
      <c r="E279" s="811"/>
      <c r="F279" s="811"/>
      <c r="G279" s="811"/>
      <c r="H279" s="811"/>
      <c r="I279" s="814"/>
      <c r="J279" s="811"/>
      <c r="K279" s="811"/>
      <c r="L279" s="811"/>
      <c r="M279" s="814"/>
      <c r="N279" s="813"/>
      <c r="O279" s="811"/>
      <c r="P279" s="811"/>
      <c r="Q279" s="811"/>
      <c r="R279" s="813"/>
      <c r="S279" s="811"/>
      <c r="T279" s="811"/>
      <c r="U279" s="811"/>
      <c r="V279" s="811"/>
      <c r="W279" s="811"/>
      <c r="X279" s="811"/>
      <c r="Y279" s="811"/>
      <c r="Z279" s="811"/>
      <c r="AA279" s="811"/>
    </row>
    <row r="280">
      <c r="D280" s="814"/>
      <c r="E280" s="811"/>
      <c r="F280" s="811"/>
      <c r="G280" s="811"/>
      <c r="H280" s="811"/>
      <c r="I280" s="849"/>
      <c r="J280" s="811"/>
      <c r="K280" s="811"/>
      <c r="L280" s="811"/>
      <c r="M280" s="814"/>
      <c r="N280" s="813"/>
      <c r="O280" s="811"/>
      <c r="P280" s="811"/>
      <c r="Q280" s="811"/>
      <c r="R280" s="813"/>
      <c r="S280" s="811"/>
      <c r="T280" s="811"/>
      <c r="U280" s="811"/>
      <c r="V280" s="811"/>
      <c r="W280" s="811"/>
      <c r="X280" s="811"/>
      <c r="Y280" s="811"/>
      <c r="Z280" s="811"/>
      <c r="AA280" s="811"/>
    </row>
    <row r="281">
      <c r="D281" s="814"/>
      <c r="E281" s="811"/>
      <c r="F281" s="811"/>
      <c r="G281" s="811"/>
      <c r="H281" s="811"/>
      <c r="I281" s="814"/>
      <c r="J281" s="811"/>
      <c r="K281" s="811"/>
      <c r="L281" s="811"/>
      <c r="M281" s="814"/>
      <c r="N281" s="813"/>
      <c r="O281" s="811"/>
      <c r="P281" s="811"/>
      <c r="Q281" s="811"/>
      <c r="R281" s="813"/>
      <c r="S281" s="811"/>
      <c r="T281" s="811"/>
      <c r="U281" s="811"/>
      <c r="V281" s="811"/>
      <c r="W281" s="811"/>
      <c r="X281" s="811"/>
      <c r="Y281" s="811"/>
      <c r="Z281" s="811"/>
      <c r="AA281" s="811"/>
    </row>
    <row r="282">
      <c r="D282" s="814"/>
      <c r="E282" s="811"/>
      <c r="F282" s="811"/>
      <c r="G282" s="811"/>
      <c r="H282" s="811"/>
      <c r="I282" s="849"/>
      <c r="J282" s="811"/>
      <c r="K282" s="811"/>
      <c r="L282" s="811"/>
      <c r="M282" s="814"/>
      <c r="N282" s="813"/>
      <c r="O282" s="811"/>
      <c r="P282" s="811"/>
      <c r="Q282" s="811"/>
      <c r="R282" s="813"/>
      <c r="S282" s="811"/>
      <c r="T282" s="811"/>
      <c r="U282" s="811"/>
      <c r="V282" s="811"/>
      <c r="W282" s="811"/>
      <c r="X282" s="811"/>
      <c r="Y282" s="811"/>
      <c r="Z282" s="811"/>
      <c r="AA282" s="811"/>
    </row>
    <row r="283">
      <c r="D283" s="814"/>
      <c r="E283" s="811"/>
      <c r="F283" s="811"/>
      <c r="G283" s="811"/>
      <c r="H283" s="811"/>
      <c r="I283" s="814"/>
      <c r="J283" s="811"/>
      <c r="K283" s="811"/>
      <c r="L283" s="811"/>
      <c r="M283" s="814"/>
      <c r="N283" s="813"/>
      <c r="O283" s="811"/>
      <c r="P283" s="811"/>
      <c r="Q283" s="811"/>
      <c r="R283" s="813"/>
      <c r="S283" s="811"/>
      <c r="T283" s="811"/>
      <c r="U283" s="811"/>
      <c r="V283" s="811"/>
      <c r="W283" s="811"/>
      <c r="X283" s="811"/>
      <c r="Y283" s="811"/>
      <c r="Z283" s="811"/>
      <c r="AA283" s="811"/>
    </row>
    <row r="284">
      <c r="D284" s="814"/>
      <c r="E284" s="811"/>
      <c r="F284" s="811"/>
      <c r="G284" s="811"/>
      <c r="H284" s="811"/>
      <c r="I284" s="849"/>
      <c r="J284" s="811"/>
      <c r="K284" s="811"/>
      <c r="L284" s="811"/>
      <c r="M284" s="814"/>
      <c r="N284" s="813"/>
      <c r="O284" s="811"/>
      <c r="P284" s="811"/>
      <c r="Q284" s="811"/>
      <c r="R284" s="813"/>
      <c r="S284" s="811"/>
      <c r="T284" s="811"/>
      <c r="U284" s="811"/>
      <c r="V284" s="811"/>
      <c r="W284" s="811"/>
      <c r="X284" s="811"/>
      <c r="Y284" s="811"/>
      <c r="Z284" s="811"/>
      <c r="AA284" s="811"/>
    </row>
    <row r="285">
      <c r="D285" s="814"/>
      <c r="E285" s="811"/>
      <c r="F285" s="811"/>
      <c r="G285" s="811"/>
      <c r="H285" s="811"/>
      <c r="I285" s="814"/>
      <c r="J285" s="811"/>
      <c r="K285" s="811"/>
      <c r="L285" s="811"/>
      <c r="M285" s="814"/>
      <c r="N285" s="813"/>
      <c r="O285" s="811"/>
      <c r="P285" s="811"/>
      <c r="Q285" s="811"/>
      <c r="R285" s="813"/>
      <c r="S285" s="811"/>
      <c r="T285" s="811"/>
      <c r="U285" s="811"/>
      <c r="V285" s="811"/>
      <c r="W285" s="811"/>
      <c r="X285" s="811"/>
      <c r="Y285" s="811"/>
      <c r="Z285" s="811"/>
      <c r="AA285" s="811"/>
    </row>
    <row r="286">
      <c r="D286" s="814"/>
      <c r="E286" s="811"/>
      <c r="F286" s="811"/>
      <c r="G286" s="811"/>
      <c r="H286" s="811"/>
      <c r="I286" s="849"/>
      <c r="J286" s="811"/>
      <c r="K286" s="811"/>
      <c r="L286" s="811"/>
      <c r="M286" s="814"/>
      <c r="N286" s="813"/>
      <c r="O286" s="811"/>
      <c r="P286" s="811"/>
      <c r="Q286" s="811"/>
      <c r="R286" s="813"/>
      <c r="S286" s="811"/>
      <c r="T286" s="811"/>
      <c r="U286" s="811"/>
      <c r="V286" s="811"/>
      <c r="W286" s="811"/>
      <c r="X286" s="811"/>
      <c r="Y286" s="811"/>
      <c r="Z286" s="811"/>
      <c r="AA286" s="811"/>
    </row>
    <row r="287">
      <c r="D287" s="814"/>
      <c r="E287" s="811"/>
      <c r="F287" s="811"/>
      <c r="G287" s="811"/>
      <c r="H287" s="811"/>
      <c r="I287" s="814"/>
      <c r="J287" s="811"/>
      <c r="K287" s="811"/>
      <c r="L287" s="811"/>
      <c r="M287" s="814"/>
      <c r="N287" s="813"/>
      <c r="O287" s="811"/>
      <c r="P287" s="811"/>
      <c r="Q287" s="811"/>
      <c r="R287" s="813"/>
      <c r="S287" s="811"/>
      <c r="T287" s="811"/>
      <c r="U287" s="811"/>
      <c r="V287" s="811"/>
      <c r="W287" s="811"/>
      <c r="X287" s="811"/>
      <c r="Y287" s="811"/>
      <c r="Z287" s="811"/>
      <c r="AA287" s="811"/>
    </row>
    <row r="288">
      <c r="D288" s="814"/>
      <c r="E288" s="811"/>
      <c r="F288" s="811"/>
      <c r="G288" s="811"/>
      <c r="H288" s="811"/>
      <c r="I288" s="849"/>
      <c r="J288" s="811"/>
      <c r="K288" s="811"/>
      <c r="L288" s="811"/>
      <c r="M288" s="814"/>
      <c r="N288" s="813"/>
      <c r="O288" s="811"/>
      <c r="P288" s="811"/>
      <c r="Q288" s="811"/>
      <c r="R288" s="813"/>
      <c r="S288" s="811"/>
      <c r="T288" s="811"/>
      <c r="U288" s="811"/>
      <c r="V288" s="811"/>
      <c r="W288" s="811"/>
      <c r="X288" s="811"/>
      <c r="Y288" s="811"/>
      <c r="Z288" s="811"/>
      <c r="AA288" s="811"/>
    </row>
    <row r="289">
      <c r="D289" s="814"/>
      <c r="E289" s="811"/>
      <c r="F289" s="811"/>
      <c r="G289" s="811"/>
      <c r="H289" s="811"/>
      <c r="I289" s="814"/>
      <c r="J289" s="811"/>
      <c r="K289" s="811"/>
      <c r="L289" s="811"/>
      <c r="M289" s="814"/>
      <c r="N289" s="813"/>
      <c r="O289" s="811"/>
      <c r="P289" s="811"/>
      <c r="Q289" s="811"/>
      <c r="R289" s="813"/>
      <c r="S289" s="811"/>
      <c r="T289" s="811"/>
      <c r="U289" s="811"/>
      <c r="V289" s="811"/>
      <c r="W289" s="811"/>
      <c r="X289" s="811"/>
      <c r="Y289" s="811"/>
      <c r="Z289" s="811"/>
      <c r="AA289" s="811"/>
    </row>
    <row r="290">
      <c r="D290" s="814"/>
      <c r="E290" s="811"/>
      <c r="F290" s="811"/>
      <c r="G290" s="811"/>
      <c r="H290" s="811"/>
      <c r="I290" s="849"/>
      <c r="J290" s="811"/>
      <c r="K290" s="811"/>
      <c r="L290" s="811"/>
      <c r="M290" s="814"/>
      <c r="N290" s="813"/>
      <c r="O290" s="811"/>
      <c r="P290" s="811"/>
      <c r="Q290" s="811"/>
      <c r="R290" s="813"/>
      <c r="S290" s="811"/>
      <c r="T290" s="811"/>
      <c r="U290" s="811"/>
      <c r="V290" s="811"/>
      <c r="W290" s="811"/>
      <c r="X290" s="811"/>
      <c r="Y290" s="811"/>
      <c r="Z290" s="811"/>
      <c r="AA290" s="811"/>
    </row>
    <row r="291">
      <c r="D291" s="814"/>
      <c r="E291" s="811"/>
      <c r="F291" s="811"/>
      <c r="G291" s="811"/>
      <c r="H291" s="811"/>
      <c r="I291" s="814"/>
      <c r="J291" s="811"/>
      <c r="K291" s="811"/>
      <c r="L291" s="811"/>
      <c r="M291" s="814"/>
      <c r="N291" s="813"/>
      <c r="O291" s="811"/>
      <c r="P291" s="811"/>
      <c r="Q291" s="811"/>
      <c r="R291" s="813"/>
      <c r="S291" s="811"/>
      <c r="T291" s="811"/>
      <c r="U291" s="811"/>
      <c r="V291" s="811"/>
      <c r="W291" s="811"/>
      <c r="X291" s="811"/>
      <c r="Y291" s="811"/>
      <c r="Z291" s="811"/>
      <c r="AA291" s="811"/>
    </row>
    <row r="292">
      <c r="D292" s="814"/>
      <c r="E292" s="811"/>
      <c r="F292" s="811"/>
      <c r="G292" s="811"/>
      <c r="H292" s="811"/>
      <c r="I292" s="849"/>
      <c r="J292" s="811"/>
      <c r="K292" s="811"/>
      <c r="L292" s="811"/>
      <c r="M292" s="814"/>
      <c r="N292" s="813"/>
      <c r="O292" s="811"/>
      <c r="P292" s="811"/>
      <c r="Q292" s="811"/>
      <c r="R292" s="813"/>
      <c r="S292" s="811"/>
      <c r="T292" s="811"/>
      <c r="U292" s="811"/>
      <c r="V292" s="811"/>
      <c r="W292" s="811"/>
      <c r="X292" s="811"/>
      <c r="Y292" s="811"/>
      <c r="Z292" s="811"/>
      <c r="AA292" s="811"/>
    </row>
    <row r="293">
      <c r="D293" s="814"/>
      <c r="E293" s="811"/>
      <c r="F293" s="811"/>
      <c r="G293" s="811"/>
      <c r="H293" s="811"/>
      <c r="I293" s="814"/>
      <c r="J293" s="811"/>
      <c r="K293" s="811"/>
      <c r="L293" s="811"/>
      <c r="M293" s="814"/>
      <c r="N293" s="813"/>
      <c r="O293" s="811"/>
      <c r="P293" s="811"/>
      <c r="Q293" s="811"/>
      <c r="R293" s="813"/>
      <c r="S293" s="811"/>
      <c r="T293" s="811"/>
      <c r="U293" s="811"/>
      <c r="V293" s="811"/>
      <c r="W293" s="811"/>
      <c r="X293" s="811"/>
      <c r="Y293" s="811"/>
      <c r="Z293" s="811"/>
      <c r="AA293" s="811"/>
    </row>
    <row r="294">
      <c r="D294" s="814"/>
      <c r="E294" s="811"/>
      <c r="F294" s="811"/>
      <c r="G294" s="811"/>
      <c r="H294" s="811"/>
      <c r="I294" s="849"/>
      <c r="J294" s="811"/>
      <c r="K294" s="811"/>
      <c r="L294" s="811"/>
      <c r="M294" s="814"/>
      <c r="N294" s="813"/>
      <c r="O294" s="811"/>
      <c r="P294" s="811"/>
      <c r="Q294" s="811"/>
      <c r="R294" s="813"/>
      <c r="S294" s="811"/>
      <c r="T294" s="811"/>
      <c r="U294" s="811"/>
      <c r="V294" s="811"/>
      <c r="W294" s="811"/>
      <c r="X294" s="811"/>
      <c r="Y294" s="811"/>
      <c r="Z294" s="811"/>
      <c r="AA294" s="811"/>
    </row>
    <row r="295">
      <c r="D295" s="814"/>
      <c r="E295" s="811"/>
      <c r="F295" s="811"/>
      <c r="G295" s="811"/>
      <c r="H295" s="811"/>
      <c r="I295" s="814"/>
      <c r="J295" s="811"/>
      <c r="K295" s="811"/>
      <c r="L295" s="811"/>
      <c r="M295" s="814"/>
      <c r="N295" s="813"/>
      <c r="O295" s="811"/>
      <c r="P295" s="811"/>
      <c r="Q295" s="811"/>
      <c r="R295" s="813"/>
      <c r="S295" s="811"/>
      <c r="T295" s="811"/>
      <c r="U295" s="811"/>
      <c r="V295" s="811"/>
      <c r="W295" s="811"/>
      <c r="X295" s="811"/>
      <c r="Y295" s="811"/>
      <c r="Z295" s="811"/>
      <c r="AA295" s="811"/>
    </row>
    <row r="296">
      <c r="D296" s="814"/>
      <c r="E296" s="811"/>
      <c r="F296" s="811"/>
      <c r="G296" s="811"/>
      <c r="H296" s="811"/>
      <c r="I296" s="849"/>
      <c r="J296" s="811"/>
      <c r="K296" s="811"/>
      <c r="L296" s="811"/>
      <c r="M296" s="814"/>
      <c r="N296" s="813"/>
      <c r="O296" s="811"/>
      <c r="P296" s="811"/>
      <c r="Q296" s="811"/>
      <c r="R296" s="813"/>
      <c r="S296" s="811"/>
      <c r="T296" s="811"/>
      <c r="U296" s="811"/>
      <c r="V296" s="811"/>
      <c r="W296" s="811"/>
      <c r="X296" s="811"/>
      <c r="Y296" s="811"/>
      <c r="Z296" s="811"/>
      <c r="AA296" s="811"/>
    </row>
    <row r="297">
      <c r="D297" s="814"/>
      <c r="E297" s="811"/>
      <c r="F297" s="811"/>
      <c r="G297" s="811"/>
      <c r="H297" s="811"/>
      <c r="I297" s="814"/>
      <c r="J297" s="811"/>
      <c r="K297" s="811"/>
      <c r="L297" s="811"/>
      <c r="M297" s="814"/>
      <c r="N297" s="813"/>
      <c r="O297" s="811"/>
      <c r="P297" s="811"/>
      <c r="Q297" s="811"/>
      <c r="R297" s="813"/>
      <c r="S297" s="811"/>
      <c r="T297" s="811"/>
      <c r="U297" s="811"/>
      <c r="V297" s="811"/>
      <c r="W297" s="811"/>
      <c r="X297" s="811"/>
      <c r="Y297" s="811"/>
      <c r="Z297" s="811"/>
      <c r="AA297" s="811"/>
    </row>
    <row r="298">
      <c r="D298" s="814"/>
      <c r="E298" s="811"/>
      <c r="F298" s="811"/>
      <c r="G298" s="811"/>
      <c r="H298" s="811"/>
      <c r="I298" s="849"/>
      <c r="J298" s="811"/>
      <c r="K298" s="811"/>
      <c r="L298" s="811"/>
      <c r="M298" s="814"/>
      <c r="N298" s="813"/>
      <c r="O298" s="811"/>
      <c r="P298" s="811"/>
      <c r="Q298" s="811"/>
      <c r="R298" s="813"/>
      <c r="S298" s="811"/>
      <c r="T298" s="811"/>
      <c r="U298" s="811"/>
      <c r="V298" s="811"/>
      <c r="W298" s="811"/>
      <c r="X298" s="811"/>
      <c r="Y298" s="811"/>
      <c r="Z298" s="811"/>
      <c r="AA298" s="811"/>
    </row>
    <row r="299">
      <c r="D299" s="814"/>
      <c r="E299" s="811"/>
      <c r="F299" s="811"/>
      <c r="G299" s="811"/>
      <c r="H299" s="811"/>
      <c r="I299" s="814"/>
      <c r="J299" s="811"/>
      <c r="K299" s="811"/>
      <c r="L299" s="811"/>
      <c r="M299" s="814"/>
      <c r="N299" s="813"/>
      <c r="O299" s="811"/>
      <c r="P299" s="811"/>
      <c r="Q299" s="811"/>
      <c r="R299" s="813"/>
      <c r="S299" s="811"/>
      <c r="T299" s="811"/>
      <c r="U299" s="811"/>
      <c r="V299" s="811"/>
      <c r="W299" s="811"/>
      <c r="X299" s="811"/>
      <c r="Y299" s="811"/>
      <c r="Z299" s="811"/>
      <c r="AA299" s="811"/>
    </row>
    <row r="300">
      <c r="D300" s="814"/>
      <c r="E300" s="811"/>
      <c r="F300" s="811"/>
      <c r="G300" s="811"/>
      <c r="H300" s="811"/>
      <c r="I300" s="849"/>
      <c r="J300" s="811"/>
      <c r="K300" s="811"/>
      <c r="L300" s="811"/>
      <c r="M300" s="814"/>
      <c r="N300" s="813"/>
      <c r="O300" s="811"/>
      <c r="P300" s="811"/>
      <c r="Q300" s="811"/>
      <c r="R300" s="813"/>
      <c r="S300" s="811"/>
      <c r="T300" s="811"/>
      <c r="U300" s="811"/>
      <c r="V300" s="811"/>
      <c r="W300" s="811"/>
      <c r="X300" s="811"/>
      <c r="Y300" s="811"/>
      <c r="Z300" s="811"/>
      <c r="AA300" s="811"/>
    </row>
    <row r="301">
      <c r="D301" s="814"/>
      <c r="E301" s="811"/>
      <c r="F301" s="811"/>
      <c r="G301" s="811"/>
      <c r="H301" s="811"/>
      <c r="I301" s="814"/>
      <c r="J301" s="811"/>
      <c r="K301" s="811"/>
      <c r="L301" s="811"/>
      <c r="M301" s="814"/>
      <c r="N301" s="813"/>
      <c r="O301" s="811"/>
      <c r="P301" s="811"/>
      <c r="Q301" s="811"/>
      <c r="R301" s="813"/>
      <c r="S301" s="811"/>
      <c r="T301" s="811"/>
      <c r="U301" s="811"/>
      <c r="V301" s="811"/>
      <c r="W301" s="811"/>
      <c r="X301" s="811"/>
      <c r="Y301" s="811"/>
      <c r="Z301" s="811"/>
      <c r="AA301" s="811"/>
    </row>
    <row r="302">
      <c r="D302" s="814"/>
      <c r="E302" s="811"/>
      <c r="F302" s="811"/>
      <c r="G302" s="811"/>
      <c r="H302" s="811"/>
      <c r="I302" s="849"/>
      <c r="J302" s="811"/>
      <c r="K302" s="811"/>
      <c r="L302" s="811"/>
      <c r="M302" s="814"/>
      <c r="N302" s="813"/>
      <c r="O302" s="811"/>
      <c r="P302" s="811"/>
      <c r="Q302" s="811"/>
      <c r="R302" s="813"/>
      <c r="S302" s="811"/>
      <c r="T302" s="811"/>
      <c r="U302" s="811"/>
      <c r="V302" s="811"/>
      <c r="W302" s="811"/>
      <c r="X302" s="811"/>
      <c r="Y302" s="811"/>
      <c r="Z302" s="811"/>
      <c r="AA302" s="811"/>
    </row>
    <row r="303">
      <c r="D303" s="814"/>
      <c r="E303" s="811"/>
      <c r="F303" s="811"/>
      <c r="G303" s="811"/>
      <c r="H303" s="811"/>
      <c r="I303" s="814"/>
      <c r="J303" s="811"/>
      <c r="K303" s="811"/>
      <c r="L303" s="811"/>
      <c r="M303" s="814"/>
      <c r="N303" s="813"/>
      <c r="O303" s="811"/>
      <c r="P303" s="811"/>
      <c r="Q303" s="811"/>
      <c r="R303" s="813"/>
      <c r="S303" s="811"/>
      <c r="T303" s="811"/>
      <c r="U303" s="811"/>
      <c r="V303" s="811"/>
      <c r="W303" s="811"/>
      <c r="X303" s="811"/>
      <c r="Y303" s="811"/>
      <c r="Z303" s="811"/>
      <c r="AA303" s="811"/>
    </row>
    <row r="304">
      <c r="D304" s="814"/>
      <c r="E304" s="811"/>
      <c r="F304" s="811"/>
      <c r="G304" s="811"/>
      <c r="H304" s="811"/>
      <c r="I304" s="849"/>
      <c r="J304" s="811"/>
      <c r="K304" s="811"/>
      <c r="L304" s="811"/>
      <c r="M304" s="814"/>
      <c r="N304" s="813"/>
      <c r="O304" s="811"/>
      <c r="P304" s="811"/>
      <c r="Q304" s="811"/>
      <c r="R304" s="813"/>
      <c r="S304" s="811"/>
      <c r="T304" s="811"/>
      <c r="U304" s="811"/>
      <c r="V304" s="811"/>
      <c r="W304" s="811"/>
      <c r="X304" s="811"/>
      <c r="Y304" s="811"/>
      <c r="Z304" s="811"/>
      <c r="AA304" s="811"/>
    </row>
    <row r="305">
      <c r="D305" s="814"/>
      <c r="E305" s="811"/>
      <c r="F305" s="811"/>
      <c r="G305" s="811"/>
      <c r="H305" s="811"/>
      <c r="I305" s="814"/>
      <c r="J305" s="811"/>
      <c r="K305" s="811"/>
      <c r="L305" s="811"/>
      <c r="M305" s="814"/>
      <c r="N305" s="813"/>
      <c r="O305" s="811"/>
      <c r="P305" s="811"/>
      <c r="Q305" s="811"/>
      <c r="R305" s="813"/>
      <c r="S305" s="811"/>
      <c r="T305" s="811"/>
      <c r="U305" s="811"/>
      <c r="V305" s="811"/>
      <c r="W305" s="811"/>
      <c r="X305" s="811"/>
      <c r="Y305" s="811"/>
      <c r="Z305" s="811"/>
      <c r="AA305" s="811"/>
    </row>
    <row r="306">
      <c r="D306" s="814"/>
      <c r="E306" s="811"/>
      <c r="F306" s="811"/>
      <c r="G306" s="811"/>
      <c r="H306" s="811"/>
      <c r="I306" s="814"/>
      <c r="J306" s="811"/>
      <c r="K306" s="811"/>
      <c r="L306" s="811"/>
      <c r="M306" s="814"/>
      <c r="N306" s="813"/>
      <c r="O306" s="811"/>
      <c r="P306" s="811"/>
      <c r="Q306" s="811"/>
      <c r="R306" s="813"/>
      <c r="S306" s="811"/>
      <c r="T306" s="811"/>
      <c r="U306" s="811"/>
      <c r="V306" s="811"/>
      <c r="W306" s="811"/>
      <c r="X306" s="811"/>
      <c r="Y306" s="811"/>
      <c r="Z306" s="811"/>
      <c r="AA306" s="811"/>
    </row>
    <row r="307">
      <c r="D307" s="814"/>
      <c r="E307" s="811"/>
      <c r="F307" s="811"/>
      <c r="G307" s="811"/>
      <c r="H307" s="811"/>
      <c r="I307" s="814"/>
      <c r="J307" s="811"/>
      <c r="K307" s="811"/>
      <c r="L307" s="811"/>
      <c r="M307" s="814"/>
      <c r="N307" s="813"/>
      <c r="O307" s="811"/>
      <c r="P307" s="811"/>
      <c r="Q307" s="811"/>
      <c r="R307" s="813"/>
      <c r="S307" s="811"/>
      <c r="T307" s="811"/>
      <c r="U307" s="811"/>
      <c r="V307" s="811"/>
      <c r="W307" s="811"/>
      <c r="X307" s="811"/>
      <c r="Y307" s="811"/>
      <c r="Z307" s="811"/>
      <c r="AA307" s="811"/>
    </row>
    <row r="308">
      <c r="D308" s="814"/>
      <c r="E308" s="811"/>
      <c r="F308" s="811"/>
      <c r="G308" s="811"/>
      <c r="H308" s="811"/>
      <c r="I308" s="814"/>
      <c r="J308" s="811"/>
      <c r="K308" s="811"/>
      <c r="L308" s="811"/>
      <c r="M308" s="814"/>
      <c r="N308" s="813"/>
      <c r="O308" s="811"/>
      <c r="P308" s="811"/>
      <c r="Q308" s="811"/>
      <c r="R308" s="813"/>
      <c r="S308" s="811"/>
      <c r="T308" s="811"/>
      <c r="U308" s="811"/>
      <c r="V308" s="811"/>
      <c r="W308" s="811"/>
      <c r="X308" s="811"/>
      <c r="Y308" s="811"/>
      <c r="Z308" s="811"/>
      <c r="AA308" s="811"/>
    </row>
    <row r="309">
      <c r="D309" s="814"/>
      <c r="E309" s="811"/>
      <c r="F309" s="811"/>
      <c r="G309" s="811"/>
      <c r="H309" s="811"/>
      <c r="I309" s="814"/>
      <c r="J309" s="811"/>
      <c r="K309" s="811"/>
      <c r="L309" s="811"/>
      <c r="M309" s="814"/>
      <c r="N309" s="813"/>
      <c r="O309" s="811"/>
      <c r="P309" s="811"/>
      <c r="Q309" s="811"/>
      <c r="R309" s="813"/>
      <c r="S309" s="811"/>
      <c r="T309" s="811"/>
      <c r="U309" s="811"/>
      <c r="V309" s="811"/>
      <c r="W309" s="811"/>
      <c r="X309" s="811"/>
      <c r="Y309" s="811"/>
      <c r="Z309" s="811"/>
      <c r="AA309" s="811"/>
    </row>
    <row r="310">
      <c r="D310" s="814"/>
      <c r="E310" s="811"/>
      <c r="F310" s="811"/>
      <c r="G310" s="811"/>
      <c r="H310" s="811"/>
      <c r="I310" s="814"/>
      <c r="J310" s="811"/>
      <c r="K310" s="811"/>
      <c r="L310" s="811"/>
      <c r="M310" s="814"/>
      <c r="N310" s="813"/>
      <c r="O310" s="811"/>
      <c r="P310" s="811"/>
      <c r="Q310" s="811"/>
      <c r="R310" s="813"/>
      <c r="S310" s="811"/>
      <c r="T310" s="811"/>
      <c r="U310" s="811"/>
      <c r="V310" s="811"/>
      <c r="W310" s="811"/>
      <c r="X310" s="811"/>
      <c r="Y310" s="811"/>
      <c r="Z310" s="811"/>
      <c r="AA310" s="811"/>
    </row>
    <row r="311">
      <c r="D311" s="814"/>
      <c r="E311" s="811"/>
      <c r="F311" s="811"/>
      <c r="G311" s="811"/>
      <c r="H311" s="811"/>
      <c r="I311" s="814"/>
      <c r="J311" s="811"/>
      <c r="K311" s="811"/>
      <c r="L311" s="811"/>
      <c r="M311" s="814"/>
      <c r="N311" s="813"/>
      <c r="O311" s="811"/>
      <c r="P311" s="811"/>
      <c r="Q311" s="811"/>
      <c r="R311" s="813"/>
      <c r="S311" s="811"/>
      <c r="T311" s="811"/>
      <c r="U311" s="811"/>
      <c r="V311" s="811"/>
      <c r="W311" s="811"/>
      <c r="X311" s="811"/>
      <c r="Y311" s="811"/>
      <c r="Z311" s="811"/>
      <c r="AA311" s="811"/>
    </row>
    <row r="312">
      <c r="D312" s="814"/>
      <c r="E312" s="811"/>
      <c r="F312" s="811"/>
      <c r="G312" s="811"/>
      <c r="H312" s="811"/>
      <c r="I312" s="814"/>
      <c r="J312" s="811"/>
      <c r="K312" s="811"/>
      <c r="L312" s="811"/>
      <c r="M312" s="814"/>
      <c r="N312" s="813"/>
      <c r="O312" s="811"/>
      <c r="P312" s="811"/>
      <c r="Q312" s="811"/>
      <c r="R312" s="813"/>
      <c r="S312" s="811"/>
      <c r="T312" s="811"/>
      <c r="U312" s="811"/>
      <c r="V312" s="811"/>
      <c r="W312" s="811"/>
      <c r="X312" s="811"/>
      <c r="Y312" s="811"/>
      <c r="Z312" s="811"/>
      <c r="AA312" s="811"/>
    </row>
    <row r="313">
      <c r="D313" s="814"/>
      <c r="E313" s="811"/>
      <c r="F313" s="811"/>
      <c r="G313" s="811"/>
      <c r="H313" s="811"/>
      <c r="I313" s="814"/>
      <c r="J313" s="811"/>
      <c r="K313" s="811"/>
      <c r="L313" s="811"/>
      <c r="M313" s="814"/>
      <c r="N313" s="813"/>
      <c r="O313" s="811"/>
      <c r="P313" s="811"/>
      <c r="Q313" s="811"/>
      <c r="R313" s="813"/>
      <c r="S313" s="811"/>
      <c r="T313" s="811"/>
      <c r="U313" s="811"/>
      <c r="V313" s="811"/>
      <c r="W313" s="811"/>
      <c r="X313" s="811"/>
      <c r="Y313" s="811"/>
      <c r="Z313" s="811"/>
      <c r="AA313" s="811"/>
    </row>
    <row r="314">
      <c r="D314" s="814"/>
      <c r="E314" s="811"/>
      <c r="F314" s="811"/>
      <c r="G314" s="811"/>
      <c r="H314" s="811"/>
      <c r="I314" s="814"/>
      <c r="J314" s="811"/>
      <c r="K314" s="811"/>
      <c r="L314" s="811"/>
      <c r="M314" s="814"/>
      <c r="N314" s="813"/>
      <c r="O314" s="811"/>
      <c r="P314" s="811"/>
      <c r="Q314" s="811"/>
      <c r="R314" s="813"/>
      <c r="S314" s="811"/>
      <c r="T314" s="811"/>
      <c r="U314" s="811"/>
      <c r="V314" s="811"/>
      <c r="W314" s="811"/>
      <c r="X314" s="811"/>
      <c r="Y314" s="811"/>
      <c r="Z314" s="811"/>
      <c r="AA314" s="811"/>
    </row>
    <row r="315">
      <c r="D315" s="814"/>
      <c r="E315" s="811"/>
      <c r="F315" s="811"/>
      <c r="G315" s="811"/>
      <c r="H315" s="811"/>
      <c r="I315" s="814"/>
      <c r="J315" s="811"/>
      <c r="K315" s="811"/>
      <c r="L315" s="811"/>
      <c r="M315" s="814"/>
      <c r="N315" s="813"/>
      <c r="O315" s="811"/>
      <c r="P315" s="811"/>
      <c r="Q315" s="811"/>
      <c r="R315" s="813"/>
      <c r="S315" s="811"/>
      <c r="T315" s="811"/>
      <c r="U315" s="811"/>
      <c r="V315" s="811"/>
      <c r="W315" s="811"/>
      <c r="X315" s="811"/>
      <c r="Y315" s="811"/>
      <c r="Z315" s="811"/>
      <c r="AA315" s="811"/>
    </row>
    <row r="316">
      <c r="D316" s="814"/>
      <c r="E316" s="811"/>
      <c r="F316" s="811"/>
      <c r="G316" s="811"/>
      <c r="H316" s="811"/>
      <c r="I316" s="814"/>
      <c r="J316" s="811"/>
      <c r="K316" s="811"/>
      <c r="L316" s="811"/>
      <c r="M316" s="814"/>
      <c r="N316" s="813"/>
      <c r="O316" s="811"/>
      <c r="P316" s="811"/>
      <c r="Q316" s="811"/>
      <c r="R316" s="813"/>
      <c r="S316" s="811"/>
      <c r="T316" s="811"/>
      <c r="U316" s="811"/>
      <c r="V316" s="811"/>
      <c r="W316" s="811"/>
      <c r="X316" s="811"/>
      <c r="Y316" s="811"/>
      <c r="Z316" s="811"/>
      <c r="AA316" s="811"/>
    </row>
    <row r="317">
      <c r="D317" s="814"/>
      <c r="E317" s="811"/>
      <c r="F317" s="811"/>
      <c r="G317" s="811"/>
      <c r="H317" s="811"/>
      <c r="I317" s="814"/>
      <c r="J317" s="811"/>
      <c r="K317" s="811"/>
      <c r="L317" s="811"/>
      <c r="M317" s="814"/>
      <c r="N317" s="813"/>
      <c r="O317" s="811"/>
      <c r="P317" s="811"/>
      <c r="Q317" s="811"/>
      <c r="R317" s="813"/>
      <c r="S317" s="811"/>
      <c r="T317" s="811"/>
      <c r="U317" s="811"/>
      <c r="V317" s="811"/>
      <c r="W317" s="811"/>
      <c r="X317" s="811"/>
      <c r="Y317" s="811"/>
      <c r="Z317" s="811"/>
      <c r="AA317" s="811"/>
    </row>
    <row r="318">
      <c r="D318" s="814"/>
      <c r="E318" s="811"/>
      <c r="F318" s="811"/>
      <c r="G318" s="811"/>
      <c r="H318" s="811"/>
      <c r="I318" s="814"/>
      <c r="J318" s="811"/>
      <c r="K318" s="811"/>
      <c r="L318" s="811"/>
      <c r="M318" s="814"/>
      <c r="N318" s="813"/>
      <c r="O318" s="811"/>
      <c r="P318" s="811"/>
      <c r="Q318" s="811"/>
      <c r="R318" s="813"/>
      <c r="S318" s="811"/>
      <c r="T318" s="811"/>
      <c r="U318" s="811"/>
      <c r="V318" s="811"/>
      <c r="W318" s="811"/>
      <c r="X318" s="811"/>
      <c r="Y318" s="811"/>
      <c r="Z318" s="811"/>
      <c r="AA318" s="811"/>
    </row>
    <row r="319">
      <c r="D319" s="814"/>
      <c r="E319" s="811"/>
      <c r="F319" s="811"/>
      <c r="G319" s="811"/>
      <c r="H319" s="811"/>
      <c r="I319" s="814"/>
      <c r="J319" s="811"/>
      <c r="K319" s="811"/>
      <c r="L319" s="811"/>
      <c r="M319" s="814"/>
      <c r="N319" s="813"/>
      <c r="O319" s="811"/>
      <c r="P319" s="811"/>
      <c r="Q319" s="811"/>
      <c r="R319" s="813"/>
      <c r="S319" s="811"/>
      <c r="T319" s="811"/>
      <c r="U319" s="811"/>
      <c r="V319" s="811"/>
      <c r="W319" s="811"/>
      <c r="X319" s="811"/>
      <c r="Y319" s="811"/>
      <c r="Z319" s="811"/>
      <c r="AA319" s="811"/>
    </row>
    <row r="320">
      <c r="D320" s="814"/>
      <c r="E320" s="811"/>
      <c r="F320" s="811"/>
      <c r="G320" s="811"/>
      <c r="H320" s="811"/>
      <c r="I320" s="814"/>
      <c r="J320" s="811"/>
      <c r="K320" s="811"/>
      <c r="L320" s="811"/>
      <c r="M320" s="814"/>
      <c r="N320" s="813"/>
      <c r="O320" s="811"/>
      <c r="P320" s="811"/>
      <c r="Q320" s="811"/>
      <c r="R320" s="813"/>
      <c r="S320" s="811"/>
      <c r="T320" s="811"/>
      <c r="U320" s="811"/>
      <c r="V320" s="811"/>
      <c r="W320" s="811"/>
      <c r="X320" s="811"/>
      <c r="Y320" s="811"/>
      <c r="Z320" s="811"/>
      <c r="AA320" s="811"/>
    </row>
    <row r="321">
      <c r="D321" s="814"/>
      <c r="E321" s="811"/>
      <c r="F321" s="811"/>
      <c r="G321" s="811"/>
      <c r="H321" s="811"/>
      <c r="I321" s="814"/>
      <c r="J321" s="811"/>
      <c r="K321" s="811"/>
      <c r="L321" s="811"/>
      <c r="M321" s="814"/>
      <c r="N321" s="813"/>
      <c r="O321" s="811"/>
      <c r="P321" s="811"/>
      <c r="Q321" s="811"/>
      <c r="R321" s="813"/>
      <c r="S321" s="811"/>
      <c r="T321" s="811"/>
      <c r="U321" s="811"/>
      <c r="V321" s="811"/>
      <c r="W321" s="811"/>
      <c r="X321" s="811"/>
      <c r="Y321" s="811"/>
      <c r="Z321" s="811"/>
      <c r="AA321" s="811"/>
    </row>
    <row r="322">
      <c r="D322" s="814"/>
      <c r="E322" s="811"/>
      <c r="F322" s="811"/>
      <c r="G322" s="811"/>
      <c r="H322" s="811"/>
      <c r="I322" s="814"/>
      <c r="J322" s="811"/>
      <c r="K322" s="811"/>
      <c r="L322" s="811"/>
      <c r="M322" s="814"/>
      <c r="N322" s="813"/>
      <c r="O322" s="811"/>
      <c r="P322" s="811"/>
      <c r="Q322" s="811"/>
      <c r="R322" s="813"/>
      <c r="S322" s="811"/>
      <c r="T322" s="811"/>
      <c r="U322" s="811"/>
      <c r="V322" s="811"/>
      <c r="W322" s="811"/>
      <c r="X322" s="811"/>
      <c r="Y322" s="811"/>
      <c r="Z322" s="811"/>
      <c r="AA322" s="811"/>
    </row>
    <row r="323">
      <c r="D323" s="814"/>
      <c r="E323" s="811"/>
      <c r="F323" s="811"/>
      <c r="G323" s="811"/>
      <c r="H323" s="811"/>
      <c r="I323" s="814"/>
      <c r="J323" s="811"/>
      <c r="K323" s="811"/>
      <c r="L323" s="811"/>
      <c r="M323" s="814"/>
      <c r="N323" s="813"/>
      <c r="O323" s="811"/>
      <c r="P323" s="811"/>
      <c r="Q323" s="811"/>
      <c r="R323" s="813"/>
      <c r="S323" s="811"/>
      <c r="T323" s="811"/>
      <c r="U323" s="811"/>
      <c r="V323" s="811"/>
      <c r="W323" s="811"/>
      <c r="X323" s="811"/>
      <c r="Y323" s="811"/>
      <c r="Z323" s="811"/>
      <c r="AA323" s="811"/>
    </row>
    <row r="324">
      <c r="D324" s="814"/>
      <c r="E324" s="811"/>
      <c r="F324" s="811"/>
      <c r="G324" s="811"/>
      <c r="H324" s="811"/>
      <c r="I324" s="814"/>
      <c r="J324" s="811"/>
      <c r="K324" s="811"/>
      <c r="L324" s="811"/>
      <c r="M324" s="814"/>
      <c r="N324" s="813"/>
      <c r="O324" s="811"/>
      <c r="P324" s="811"/>
      <c r="Q324" s="811"/>
      <c r="R324" s="813"/>
      <c r="S324" s="811"/>
      <c r="T324" s="811"/>
      <c r="U324" s="811"/>
      <c r="V324" s="811"/>
      <c r="W324" s="811"/>
      <c r="X324" s="811"/>
      <c r="Y324" s="811"/>
      <c r="Z324" s="811"/>
      <c r="AA324" s="811"/>
    </row>
    <row r="325">
      <c r="D325" s="814"/>
      <c r="E325" s="811"/>
      <c r="F325" s="811"/>
      <c r="G325" s="811"/>
      <c r="H325" s="811"/>
      <c r="I325" s="814"/>
      <c r="J325" s="811"/>
      <c r="K325" s="811"/>
      <c r="L325" s="811"/>
      <c r="M325" s="814"/>
      <c r="N325" s="813"/>
      <c r="O325" s="811"/>
      <c r="P325" s="811"/>
      <c r="Q325" s="811"/>
      <c r="R325" s="813"/>
      <c r="S325" s="811"/>
      <c r="T325" s="811"/>
      <c r="U325" s="811"/>
      <c r="V325" s="811"/>
      <c r="W325" s="811"/>
      <c r="X325" s="811"/>
      <c r="Y325" s="811"/>
      <c r="Z325" s="811"/>
      <c r="AA325" s="811"/>
    </row>
    <row r="326">
      <c r="D326" s="814"/>
      <c r="E326" s="811"/>
      <c r="F326" s="811"/>
      <c r="G326" s="811"/>
      <c r="H326" s="811"/>
      <c r="I326" s="814"/>
      <c r="J326" s="811"/>
      <c r="K326" s="811"/>
      <c r="L326" s="811"/>
      <c r="M326" s="814"/>
      <c r="N326" s="813"/>
      <c r="O326" s="811"/>
      <c r="P326" s="811"/>
      <c r="Q326" s="811"/>
      <c r="R326" s="813"/>
      <c r="S326" s="811"/>
      <c r="T326" s="811"/>
      <c r="U326" s="811"/>
      <c r="V326" s="811"/>
      <c r="W326" s="811"/>
      <c r="X326" s="811"/>
      <c r="Y326" s="811"/>
      <c r="Z326" s="811"/>
      <c r="AA326" s="811"/>
    </row>
    <row r="327">
      <c r="D327" s="814"/>
      <c r="E327" s="811"/>
      <c r="F327" s="811"/>
      <c r="G327" s="811"/>
      <c r="H327" s="811"/>
      <c r="I327" s="814"/>
      <c r="J327" s="811"/>
      <c r="K327" s="811"/>
      <c r="L327" s="811"/>
      <c r="M327" s="814"/>
      <c r="N327" s="813"/>
      <c r="O327" s="811"/>
      <c r="P327" s="811"/>
      <c r="Q327" s="811"/>
      <c r="R327" s="813"/>
      <c r="S327" s="811"/>
      <c r="T327" s="811"/>
      <c r="U327" s="811"/>
      <c r="V327" s="811"/>
      <c r="W327" s="811"/>
      <c r="X327" s="811"/>
      <c r="Y327" s="811"/>
      <c r="Z327" s="811"/>
      <c r="AA327" s="811"/>
    </row>
    <row r="328">
      <c r="D328" s="814"/>
      <c r="E328" s="811"/>
      <c r="F328" s="811"/>
      <c r="G328" s="811"/>
      <c r="H328" s="811"/>
      <c r="I328" s="814"/>
      <c r="J328" s="811"/>
      <c r="K328" s="811"/>
      <c r="L328" s="811"/>
      <c r="M328" s="814"/>
      <c r="N328" s="813"/>
      <c r="O328" s="811"/>
      <c r="P328" s="811"/>
      <c r="Q328" s="811"/>
      <c r="R328" s="813"/>
      <c r="S328" s="811"/>
      <c r="T328" s="811"/>
      <c r="U328" s="811"/>
      <c r="V328" s="811"/>
      <c r="W328" s="811"/>
      <c r="X328" s="811"/>
      <c r="Y328" s="811"/>
      <c r="Z328" s="811"/>
      <c r="AA328" s="811"/>
    </row>
    <row r="329">
      <c r="D329" s="814"/>
      <c r="E329" s="811"/>
      <c r="F329" s="811"/>
      <c r="G329" s="811"/>
      <c r="H329" s="811"/>
      <c r="I329" s="814"/>
      <c r="J329" s="811"/>
      <c r="K329" s="811"/>
      <c r="L329" s="811"/>
      <c r="M329" s="814"/>
      <c r="N329" s="813"/>
      <c r="O329" s="811"/>
      <c r="P329" s="811"/>
      <c r="Q329" s="811"/>
      <c r="R329" s="813"/>
      <c r="S329" s="811"/>
      <c r="T329" s="811"/>
      <c r="U329" s="811"/>
      <c r="V329" s="811"/>
      <c r="W329" s="811"/>
      <c r="X329" s="811"/>
      <c r="Y329" s="811"/>
      <c r="Z329" s="811"/>
      <c r="AA329" s="811"/>
    </row>
    <row r="330">
      <c r="D330" s="814"/>
      <c r="E330" s="811"/>
      <c r="F330" s="811"/>
      <c r="G330" s="811"/>
      <c r="H330" s="811"/>
      <c r="I330" s="814"/>
      <c r="J330" s="811"/>
      <c r="K330" s="811"/>
      <c r="L330" s="811"/>
      <c r="M330" s="814"/>
      <c r="N330" s="813"/>
      <c r="O330" s="811"/>
      <c r="P330" s="811"/>
      <c r="Q330" s="811"/>
      <c r="R330" s="813"/>
      <c r="S330" s="811"/>
      <c r="T330" s="811"/>
      <c r="U330" s="811"/>
      <c r="V330" s="811"/>
      <c r="W330" s="811"/>
      <c r="X330" s="811"/>
      <c r="Y330" s="811"/>
      <c r="Z330" s="811"/>
      <c r="AA330" s="811"/>
    </row>
    <row r="331">
      <c r="D331" s="814"/>
      <c r="E331" s="811"/>
      <c r="F331" s="811"/>
      <c r="G331" s="811"/>
      <c r="H331" s="811"/>
      <c r="I331" s="814"/>
      <c r="J331" s="811"/>
      <c r="K331" s="811"/>
      <c r="L331" s="811"/>
      <c r="M331" s="814"/>
      <c r="N331" s="813"/>
      <c r="O331" s="811"/>
      <c r="P331" s="811"/>
      <c r="Q331" s="811"/>
      <c r="R331" s="813"/>
      <c r="S331" s="811"/>
      <c r="T331" s="811"/>
      <c r="U331" s="811"/>
      <c r="V331" s="811"/>
      <c r="W331" s="811"/>
      <c r="X331" s="811"/>
      <c r="Y331" s="811"/>
      <c r="Z331" s="811"/>
      <c r="AA331" s="811"/>
    </row>
    <row r="332">
      <c r="D332" s="814"/>
      <c r="E332" s="811"/>
      <c r="F332" s="811"/>
      <c r="G332" s="811"/>
      <c r="H332" s="811"/>
      <c r="I332" s="814"/>
      <c r="J332" s="811"/>
      <c r="K332" s="811"/>
      <c r="L332" s="811"/>
      <c r="M332" s="814"/>
      <c r="N332" s="813"/>
      <c r="O332" s="811"/>
      <c r="P332" s="811"/>
      <c r="Q332" s="811"/>
      <c r="R332" s="813"/>
      <c r="S332" s="811"/>
      <c r="T332" s="811"/>
      <c r="U332" s="811"/>
      <c r="V332" s="811"/>
      <c r="W332" s="811"/>
      <c r="X332" s="811"/>
      <c r="Y332" s="811"/>
      <c r="Z332" s="811"/>
      <c r="AA332" s="811"/>
    </row>
    <row r="333">
      <c r="D333" s="814"/>
      <c r="E333" s="811"/>
      <c r="F333" s="811"/>
      <c r="G333" s="811"/>
      <c r="H333" s="811"/>
      <c r="I333" s="814"/>
      <c r="J333" s="811"/>
      <c r="K333" s="811"/>
      <c r="L333" s="811"/>
      <c r="M333" s="814"/>
      <c r="N333" s="813"/>
      <c r="O333" s="811"/>
      <c r="P333" s="811"/>
      <c r="Q333" s="811"/>
      <c r="R333" s="813"/>
      <c r="S333" s="811"/>
      <c r="T333" s="811"/>
      <c r="U333" s="811"/>
      <c r="V333" s="811"/>
      <c r="W333" s="811"/>
      <c r="X333" s="811"/>
      <c r="Y333" s="811"/>
      <c r="Z333" s="811"/>
      <c r="AA333" s="811"/>
    </row>
    <row r="334">
      <c r="D334" s="814"/>
      <c r="E334" s="811"/>
      <c r="F334" s="811"/>
      <c r="G334" s="811"/>
      <c r="H334" s="811"/>
      <c r="I334" s="814"/>
      <c r="J334" s="811"/>
      <c r="K334" s="811"/>
      <c r="L334" s="811"/>
      <c r="M334" s="814"/>
      <c r="N334" s="813"/>
      <c r="O334" s="811"/>
      <c r="P334" s="811"/>
      <c r="Q334" s="811"/>
      <c r="R334" s="813"/>
      <c r="S334" s="811"/>
      <c r="T334" s="811"/>
      <c r="U334" s="811"/>
      <c r="V334" s="811"/>
      <c r="W334" s="811"/>
      <c r="X334" s="811"/>
      <c r="Y334" s="811"/>
      <c r="Z334" s="811"/>
      <c r="AA334" s="811"/>
    </row>
    <row r="335">
      <c r="D335" s="814"/>
      <c r="E335" s="811"/>
      <c r="F335" s="811"/>
      <c r="G335" s="811"/>
      <c r="H335" s="811"/>
      <c r="I335" s="814"/>
      <c r="J335" s="811"/>
      <c r="K335" s="811"/>
      <c r="L335" s="811"/>
      <c r="M335" s="814"/>
      <c r="N335" s="813"/>
      <c r="O335" s="811"/>
      <c r="P335" s="811"/>
      <c r="Q335" s="811"/>
      <c r="R335" s="813"/>
      <c r="S335" s="811"/>
      <c r="T335" s="811"/>
      <c r="U335" s="811"/>
      <c r="V335" s="811"/>
      <c r="W335" s="811"/>
      <c r="X335" s="811"/>
      <c r="Y335" s="811"/>
      <c r="Z335" s="811"/>
      <c r="AA335" s="811"/>
    </row>
    <row r="336">
      <c r="D336" s="814"/>
      <c r="E336" s="811"/>
      <c r="F336" s="811"/>
      <c r="G336" s="811"/>
      <c r="H336" s="811"/>
      <c r="I336" s="814"/>
      <c r="J336" s="811"/>
      <c r="K336" s="811"/>
      <c r="L336" s="811"/>
      <c r="M336" s="814"/>
      <c r="N336" s="813"/>
      <c r="O336" s="811"/>
      <c r="P336" s="811"/>
      <c r="Q336" s="811"/>
      <c r="R336" s="813"/>
      <c r="S336" s="811"/>
      <c r="T336" s="811"/>
      <c r="U336" s="811"/>
      <c r="V336" s="811"/>
      <c r="W336" s="811"/>
      <c r="X336" s="811"/>
      <c r="Y336" s="811"/>
      <c r="Z336" s="811"/>
      <c r="AA336" s="811"/>
    </row>
    <row r="337">
      <c r="D337" s="814"/>
      <c r="E337" s="811"/>
      <c r="F337" s="811"/>
      <c r="G337" s="811"/>
      <c r="H337" s="811"/>
      <c r="I337" s="814"/>
      <c r="J337" s="811"/>
      <c r="K337" s="811"/>
      <c r="L337" s="811"/>
      <c r="M337" s="814"/>
      <c r="N337" s="813"/>
      <c r="O337" s="811"/>
      <c r="P337" s="811"/>
      <c r="Q337" s="811"/>
      <c r="R337" s="813"/>
      <c r="S337" s="811"/>
      <c r="T337" s="811"/>
      <c r="U337" s="811"/>
      <c r="V337" s="811"/>
      <c r="W337" s="811"/>
      <c r="X337" s="811"/>
      <c r="Y337" s="811"/>
      <c r="Z337" s="811"/>
      <c r="AA337" s="811"/>
    </row>
    <row r="338">
      <c r="D338" s="814"/>
      <c r="E338" s="811"/>
      <c r="F338" s="811"/>
      <c r="G338" s="811"/>
      <c r="H338" s="811"/>
      <c r="I338" s="814"/>
      <c r="J338" s="811"/>
      <c r="K338" s="811"/>
      <c r="L338" s="811"/>
      <c r="M338" s="814"/>
      <c r="N338" s="813"/>
      <c r="O338" s="811"/>
      <c r="P338" s="811"/>
      <c r="Q338" s="811"/>
      <c r="R338" s="813"/>
      <c r="S338" s="811"/>
      <c r="T338" s="811"/>
      <c r="U338" s="811"/>
      <c r="V338" s="811"/>
      <c r="W338" s="811"/>
      <c r="X338" s="811"/>
      <c r="Y338" s="811"/>
      <c r="Z338" s="811"/>
      <c r="AA338" s="811"/>
    </row>
    <row r="339">
      <c r="D339" s="814"/>
      <c r="E339" s="811"/>
      <c r="F339" s="811"/>
      <c r="G339" s="811"/>
      <c r="H339" s="811"/>
      <c r="I339" s="814"/>
      <c r="J339" s="811"/>
      <c r="K339" s="811"/>
      <c r="L339" s="811"/>
      <c r="M339" s="814"/>
      <c r="N339" s="813"/>
      <c r="O339" s="811"/>
      <c r="P339" s="811"/>
      <c r="Q339" s="811"/>
      <c r="R339" s="813"/>
      <c r="S339" s="811"/>
      <c r="T339" s="811"/>
      <c r="U339" s="811"/>
      <c r="V339" s="811"/>
      <c r="W339" s="811"/>
      <c r="X339" s="811"/>
      <c r="Y339" s="811"/>
      <c r="Z339" s="811"/>
      <c r="AA339" s="811"/>
    </row>
    <row r="340">
      <c r="D340" s="814"/>
      <c r="E340" s="811"/>
      <c r="F340" s="811"/>
      <c r="G340" s="811"/>
      <c r="H340" s="811"/>
      <c r="I340" s="814"/>
      <c r="J340" s="811"/>
      <c r="K340" s="811"/>
      <c r="L340" s="811"/>
      <c r="M340" s="814"/>
      <c r="N340" s="813"/>
      <c r="O340" s="811"/>
      <c r="P340" s="811"/>
      <c r="Q340" s="811"/>
      <c r="R340" s="813"/>
      <c r="S340" s="811"/>
      <c r="T340" s="811"/>
      <c r="U340" s="811"/>
      <c r="V340" s="811"/>
      <c r="W340" s="811"/>
      <c r="X340" s="811"/>
      <c r="Y340" s="811"/>
      <c r="Z340" s="811"/>
      <c r="AA340" s="811"/>
    </row>
    <row r="341">
      <c r="D341" s="814"/>
      <c r="E341" s="811"/>
      <c r="F341" s="811"/>
      <c r="G341" s="811"/>
      <c r="H341" s="811"/>
      <c r="I341" s="814"/>
      <c r="J341" s="811"/>
      <c r="K341" s="811"/>
      <c r="L341" s="811"/>
      <c r="M341" s="814"/>
      <c r="N341" s="813"/>
      <c r="O341" s="811"/>
      <c r="P341" s="811"/>
      <c r="Q341" s="811"/>
      <c r="R341" s="813"/>
      <c r="S341" s="811"/>
      <c r="T341" s="811"/>
      <c r="U341" s="811"/>
      <c r="V341" s="811"/>
      <c r="W341" s="811"/>
      <c r="X341" s="811"/>
      <c r="Y341" s="811"/>
      <c r="Z341" s="811"/>
      <c r="AA341" s="811"/>
    </row>
    <row r="342">
      <c r="D342" s="814"/>
      <c r="E342" s="811"/>
      <c r="F342" s="811"/>
      <c r="G342" s="811"/>
      <c r="H342" s="811"/>
      <c r="I342" s="814"/>
      <c r="J342" s="811"/>
      <c r="K342" s="811"/>
      <c r="L342" s="811"/>
      <c r="M342" s="814"/>
      <c r="N342" s="813"/>
      <c r="O342" s="811"/>
      <c r="P342" s="811"/>
      <c r="Q342" s="811"/>
      <c r="R342" s="813"/>
      <c r="S342" s="811"/>
      <c r="T342" s="811"/>
      <c r="U342" s="811"/>
      <c r="V342" s="811"/>
      <c r="W342" s="811"/>
      <c r="X342" s="811"/>
      <c r="Y342" s="811"/>
      <c r="Z342" s="811"/>
      <c r="AA342" s="811"/>
    </row>
    <row r="343">
      <c r="D343" s="814"/>
      <c r="E343" s="811"/>
      <c r="F343" s="811"/>
      <c r="G343" s="811"/>
      <c r="H343" s="811"/>
      <c r="I343" s="814"/>
      <c r="J343" s="811"/>
      <c r="K343" s="811"/>
      <c r="L343" s="811"/>
      <c r="M343" s="814"/>
      <c r="N343" s="813"/>
      <c r="O343" s="811"/>
      <c r="P343" s="811"/>
      <c r="Q343" s="811"/>
      <c r="R343" s="813"/>
      <c r="S343" s="811"/>
      <c r="T343" s="811"/>
      <c r="U343" s="811"/>
      <c r="V343" s="811"/>
      <c r="W343" s="811"/>
      <c r="X343" s="811"/>
      <c r="Y343" s="811"/>
      <c r="Z343" s="811"/>
      <c r="AA343" s="811"/>
    </row>
    <row r="344">
      <c r="D344" s="814"/>
      <c r="E344" s="811"/>
      <c r="F344" s="811"/>
      <c r="G344" s="811"/>
      <c r="H344" s="811"/>
      <c r="I344" s="814"/>
      <c r="J344" s="811"/>
      <c r="K344" s="811"/>
      <c r="L344" s="811"/>
      <c r="M344" s="814"/>
      <c r="N344" s="813"/>
      <c r="O344" s="811"/>
      <c r="P344" s="811"/>
      <c r="Q344" s="811"/>
      <c r="R344" s="813"/>
      <c r="S344" s="811"/>
      <c r="T344" s="811"/>
      <c r="U344" s="811"/>
      <c r="V344" s="811"/>
      <c r="W344" s="811"/>
      <c r="X344" s="811"/>
      <c r="Y344" s="811"/>
      <c r="Z344" s="811"/>
      <c r="AA344" s="811"/>
    </row>
    <row r="345">
      <c r="D345" s="814"/>
      <c r="E345" s="811"/>
      <c r="F345" s="811"/>
      <c r="G345" s="811"/>
      <c r="H345" s="811"/>
      <c r="I345" s="814"/>
      <c r="J345" s="811"/>
      <c r="K345" s="811"/>
      <c r="L345" s="811"/>
      <c r="M345" s="814"/>
      <c r="N345" s="813"/>
      <c r="O345" s="811"/>
      <c r="P345" s="811"/>
      <c r="Q345" s="811"/>
      <c r="R345" s="813"/>
      <c r="S345" s="811"/>
      <c r="T345" s="811"/>
      <c r="U345" s="811"/>
      <c r="V345" s="811"/>
      <c r="W345" s="811"/>
      <c r="X345" s="811"/>
      <c r="Y345" s="811"/>
      <c r="Z345" s="811"/>
      <c r="AA345" s="811"/>
    </row>
    <row r="346">
      <c r="D346" s="814"/>
      <c r="E346" s="811"/>
      <c r="F346" s="811"/>
      <c r="G346" s="811"/>
      <c r="H346" s="811"/>
      <c r="I346" s="814"/>
      <c r="J346" s="811"/>
      <c r="K346" s="811"/>
      <c r="L346" s="811"/>
      <c r="M346" s="814"/>
      <c r="N346" s="813"/>
      <c r="O346" s="811"/>
      <c r="P346" s="811"/>
      <c r="Q346" s="811"/>
      <c r="R346" s="813"/>
      <c r="S346" s="811"/>
      <c r="T346" s="811"/>
      <c r="U346" s="811"/>
      <c r="V346" s="811"/>
      <c r="W346" s="811"/>
      <c r="X346" s="811"/>
      <c r="Y346" s="811"/>
      <c r="Z346" s="811"/>
      <c r="AA346" s="811"/>
    </row>
    <row r="347">
      <c r="D347" s="814"/>
      <c r="E347" s="811"/>
      <c r="F347" s="811"/>
      <c r="G347" s="811"/>
      <c r="H347" s="811"/>
      <c r="I347" s="814"/>
      <c r="J347" s="811"/>
      <c r="K347" s="811"/>
      <c r="L347" s="811"/>
      <c r="M347" s="814"/>
      <c r="N347" s="813"/>
      <c r="O347" s="811"/>
      <c r="P347" s="811"/>
      <c r="Q347" s="811"/>
      <c r="R347" s="813"/>
      <c r="S347" s="811"/>
      <c r="T347" s="811"/>
      <c r="U347" s="811"/>
      <c r="V347" s="811"/>
      <c r="W347" s="811"/>
      <c r="X347" s="811"/>
      <c r="Y347" s="811"/>
      <c r="Z347" s="811"/>
      <c r="AA347" s="811"/>
    </row>
    <row r="348">
      <c r="D348" s="814"/>
      <c r="E348" s="811"/>
      <c r="F348" s="811"/>
      <c r="G348" s="811"/>
      <c r="H348" s="811"/>
      <c r="I348" s="814"/>
      <c r="J348" s="811"/>
      <c r="K348" s="811"/>
      <c r="L348" s="811"/>
      <c r="M348" s="814"/>
      <c r="N348" s="813"/>
      <c r="O348" s="811"/>
      <c r="P348" s="811"/>
      <c r="Q348" s="811"/>
      <c r="R348" s="813"/>
      <c r="S348" s="811"/>
      <c r="T348" s="811"/>
      <c r="U348" s="811"/>
      <c r="V348" s="811"/>
      <c r="W348" s="811"/>
      <c r="X348" s="811"/>
      <c r="Y348" s="811"/>
      <c r="Z348" s="811"/>
      <c r="AA348" s="811"/>
    </row>
    <row r="349">
      <c r="D349" s="814"/>
      <c r="E349" s="811"/>
      <c r="F349" s="811"/>
      <c r="G349" s="811"/>
      <c r="H349" s="811"/>
      <c r="I349" s="814"/>
      <c r="J349" s="811"/>
      <c r="K349" s="811"/>
      <c r="L349" s="811"/>
      <c r="M349" s="814"/>
      <c r="N349" s="813"/>
      <c r="O349" s="811"/>
      <c r="P349" s="811"/>
      <c r="Q349" s="811"/>
      <c r="R349" s="813"/>
      <c r="S349" s="811"/>
      <c r="T349" s="811"/>
      <c r="U349" s="811"/>
      <c r="V349" s="811"/>
      <c r="W349" s="811"/>
      <c r="X349" s="811"/>
      <c r="Y349" s="811"/>
      <c r="Z349" s="811"/>
      <c r="AA349" s="811"/>
    </row>
    <row r="350">
      <c r="D350" s="814"/>
      <c r="E350" s="811"/>
      <c r="F350" s="811"/>
      <c r="G350" s="811"/>
      <c r="H350" s="811"/>
      <c r="I350" s="814"/>
      <c r="J350" s="811"/>
      <c r="K350" s="811"/>
      <c r="L350" s="811"/>
      <c r="M350" s="814"/>
      <c r="N350" s="813"/>
      <c r="O350" s="811"/>
      <c r="P350" s="811"/>
      <c r="Q350" s="811"/>
      <c r="R350" s="813"/>
      <c r="S350" s="811"/>
      <c r="T350" s="811"/>
      <c r="U350" s="811"/>
      <c r="V350" s="811"/>
      <c r="W350" s="811"/>
      <c r="X350" s="811"/>
      <c r="Y350" s="811"/>
      <c r="Z350" s="811"/>
      <c r="AA350" s="811"/>
    </row>
    <row r="351">
      <c r="D351" s="814"/>
      <c r="E351" s="811"/>
      <c r="F351" s="811"/>
      <c r="G351" s="811"/>
      <c r="H351" s="811"/>
      <c r="I351" s="814"/>
      <c r="J351" s="811"/>
      <c r="K351" s="811"/>
      <c r="L351" s="811"/>
      <c r="M351" s="814"/>
      <c r="N351" s="813"/>
      <c r="O351" s="811"/>
      <c r="P351" s="811"/>
      <c r="Q351" s="811"/>
      <c r="R351" s="813"/>
      <c r="S351" s="811"/>
      <c r="T351" s="811"/>
      <c r="U351" s="811"/>
      <c r="V351" s="811"/>
      <c r="W351" s="811"/>
      <c r="X351" s="811"/>
      <c r="Y351" s="811"/>
      <c r="Z351" s="811"/>
      <c r="AA351" s="811"/>
    </row>
    <row r="352">
      <c r="D352" s="814"/>
      <c r="E352" s="811"/>
      <c r="F352" s="811"/>
      <c r="G352" s="811"/>
      <c r="H352" s="811"/>
      <c r="I352" s="814"/>
      <c r="J352" s="811"/>
      <c r="K352" s="811"/>
      <c r="L352" s="811"/>
      <c r="M352" s="814"/>
      <c r="N352" s="813"/>
      <c r="O352" s="811"/>
      <c r="P352" s="811"/>
      <c r="Q352" s="811"/>
      <c r="R352" s="813"/>
      <c r="S352" s="811"/>
      <c r="T352" s="811"/>
      <c r="U352" s="811"/>
      <c r="V352" s="811"/>
      <c r="W352" s="811"/>
      <c r="X352" s="811"/>
      <c r="Y352" s="811"/>
      <c r="Z352" s="811"/>
      <c r="AA352" s="811"/>
    </row>
    <row r="353">
      <c r="D353" s="814"/>
      <c r="E353" s="811"/>
      <c r="F353" s="811"/>
      <c r="G353" s="811"/>
      <c r="H353" s="811"/>
      <c r="I353" s="814"/>
      <c r="J353" s="811"/>
      <c r="K353" s="811"/>
      <c r="L353" s="811"/>
      <c r="M353" s="814"/>
      <c r="N353" s="813"/>
      <c r="O353" s="811"/>
      <c r="P353" s="811"/>
      <c r="Q353" s="811"/>
      <c r="R353" s="813"/>
      <c r="S353" s="811"/>
      <c r="T353" s="811"/>
      <c r="U353" s="811"/>
      <c r="V353" s="811"/>
      <c r="W353" s="811"/>
      <c r="X353" s="811"/>
      <c r="Y353" s="811"/>
      <c r="Z353" s="811"/>
      <c r="AA353" s="811"/>
    </row>
    <row r="354">
      <c r="D354" s="814"/>
      <c r="E354" s="811"/>
      <c r="F354" s="811"/>
      <c r="G354" s="811"/>
      <c r="H354" s="811"/>
      <c r="I354" s="814"/>
      <c r="J354" s="811"/>
      <c r="K354" s="811"/>
      <c r="L354" s="811"/>
      <c r="M354" s="814"/>
      <c r="N354" s="813"/>
      <c r="O354" s="811"/>
      <c r="P354" s="811"/>
      <c r="Q354" s="811"/>
      <c r="R354" s="813"/>
      <c r="S354" s="811"/>
      <c r="T354" s="811"/>
      <c r="U354" s="811"/>
      <c r="V354" s="811"/>
      <c r="W354" s="811"/>
      <c r="X354" s="811"/>
      <c r="Y354" s="811"/>
      <c r="Z354" s="811"/>
      <c r="AA354" s="811"/>
    </row>
    <row r="355">
      <c r="D355" s="814"/>
      <c r="E355" s="811"/>
      <c r="F355" s="811"/>
      <c r="G355" s="811"/>
      <c r="H355" s="811"/>
      <c r="I355" s="814"/>
      <c r="J355" s="811"/>
      <c r="K355" s="811"/>
      <c r="L355" s="811"/>
      <c r="M355" s="814"/>
      <c r="N355" s="813"/>
      <c r="O355" s="811"/>
      <c r="P355" s="811"/>
      <c r="Q355" s="811"/>
      <c r="R355" s="813"/>
      <c r="S355" s="811"/>
      <c r="T355" s="811"/>
      <c r="U355" s="811"/>
      <c r="V355" s="811"/>
      <c r="W355" s="811"/>
      <c r="X355" s="811"/>
      <c r="Y355" s="811"/>
      <c r="Z355" s="811"/>
      <c r="AA355" s="811"/>
    </row>
    <row r="356">
      <c r="D356" s="814"/>
      <c r="E356" s="811"/>
      <c r="F356" s="811"/>
      <c r="G356" s="811"/>
      <c r="H356" s="811"/>
      <c r="I356" s="814"/>
      <c r="J356" s="811"/>
      <c r="K356" s="811"/>
      <c r="L356" s="811"/>
      <c r="M356" s="814"/>
      <c r="N356" s="813"/>
      <c r="O356" s="811"/>
      <c r="P356" s="811"/>
      <c r="Q356" s="811"/>
      <c r="R356" s="813"/>
      <c r="S356" s="811"/>
      <c r="T356" s="811"/>
      <c r="U356" s="811"/>
      <c r="V356" s="811"/>
      <c r="W356" s="811"/>
      <c r="X356" s="811"/>
      <c r="Y356" s="811"/>
      <c r="Z356" s="811"/>
      <c r="AA356" s="811"/>
    </row>
    <row r="357">
      <c r="D357" s="814"/>
      <c r="E357" s="811"/>
      <c r="F357" s="811"/>
      <c r="G357" s="811"/>
      <c r="H357" s="811"/>
      <c r="I357" s="814"/>
      <c r="J357" s="811"/>
      <c r="K357" s="811"/>
      <c r="L357" s="811"/>
      <c r="M357" s="814"/>
      <c r="N357" s="813"/>
      <c r="O357" s="811"/>
      <c r="P357" s="811"/>
      <c r="Q357" s="811"/>
      <c r="R357" s="813"/>
      <c r="S357" s="811"/>
      <c r="T357" s="811"/>
      <c r="U357" s="811"/>
      <c r="V357" s="811"/>
      <c r="W357" s="811"/>
      <c r="X357" s="811"/>
      <c r="Y357" s="811"/>
      <c r="Z357" s="811"/>
      <c r="AA357" s="811"/>
    </row>
    <row r="358">
      <c r="D358" s="814"/>
      <c r="E358" s="811"/>
      <c r="F358" s="811"/>
      <c r="G358" s="811"/>
      <c r="H358" s="811"/>
      <c r="I358" s="814"/>
      <c r="J358" s="811"/>
      <c r="K358" s="811"/>
      <c r="L358" s="811"/>
      <c r="M358" s="814"/>
      <c r="N358" s="813"/>
      <c r="O358" s="811"/>
      <c r="P358" s="811"/>
      <c r="Q358" s="811"/>
      <c r="R358" s="813"/>
      <c r="S358" s="811"/>
      <c r="T358" s="811"/>
      <c r="U358" s="811"/>
      <c r="V358" s="811"/>
      <c r="W358" s="811"/>
      <c r="X358" s="811"/>
      <c r="Y358" s="811"/>
      <c r="Z358" s="811"/>
      <c r="AA358" s="811"/>
    </row>
    <row r="359">
      <c r="D359" s="814"/>
      <c r="E359" s="811"/>
      <c r="F359" s="811"/>
      <c r="G359" s="811"/>
      <c r="H359" s="811"/>
      <c r="I359" s="814"/>
      <c r="J359" s="811"/>
      <c r="K359" s="811"/>
      <c r="L359" s="811"/>
      <c r="M359" s="814"/>
      <c r="N359" s="813"/>
      <c r="O359" s="811"/>
      <c r="P359" s="811"/>
      <c r="Q359" s="811"/>
      <c r="R359" s="813"/>
      <c r="S359" s="811"/>
      <c r="T359" s="811"/>
      <c r="U359" s="811"/>
      <c r="V359" s="811"/>
      <c r="W359" s="811"/>
      <c r="X359" s="811"/>
      <c r="Y359" s="811"/>
      <c r="Z359" s="811"/>
      <c r="AA359" s="811"/>
    </row>
    <row r="360">
      <c r="D360" s="814"/>
      <c r="E360" s="811"/>
      <c r="F360" s="811"/>
      <c r="G360" s="811"/>
      <c r="H360" s="811"/>
      <c r="I360" s="814"/>
      <c r="J360" s="811"/>
      <c r="K360" s="811"/>
      <c r="L360" s="811"/>
      <c r="M360" s="814"/>
      <c r="N360" s="813"/>
      <c r="O360" s="811"/>
      <c r="P360" s="811"/>
      <c r="Q360" s="811"/>
      <c r="R360" s="813"/>
      <c r="S360" s="811"/>
      <c r="T360" s="811"/>
      <c r="U360" s="811"/>
      <c r="V360" s="811"/>
      <c r="W360" s="811"/>
      <c r="X360" s="811"/>
      <c r="Y360" s="811"/>
      <c r="Z360" s="811"/>
      <c r="AA360" s="811"/>
    </row>
    <row r="361">
      <c r="D361" s="814"/>
      <c r="E361" s="811"/>
      <c r="F361" s="811"/>
      <c r="G361" s="811"/>
      <c r="H361" s="811"/>
      <c r="I361" s="814"/>
      <c r="J361" s="811"/>
      <c r="K361" s="811"/>
      <c r="L361" s="811"/>
      <c r="M361" s="814"/>
      <c r="N361" s="813"/>
      <c r="O361" s="811"/>
      <c r="P361" s="811"/>
      <c r="Q361" s="811"/>
      <c r="R361" s="813"/>
      <c r="S361" s="811"/>
      <c r="T361" s="811"/>
      <c r="U361" s="811"/>
      <c r="V361" s="811"/>
      <c r="W361" s="811"/>
      <c r="X361" s="811"/>
      <c r="Y361" s="811"/>
      <c r="Z361" s="811"/>
      <c r="AA361" s="811"/>
    </row>
    <row r="362">
      <c r="D362" s="814"/>
      <c r="E362" s="811"/>
      <c r="F362" s="811"/>
      <c r="G362" s="811"/>
      <c r="H362" s="811"/>
      <c r="I362" s="814"/>
      <c r="J362" s="811"/>
      <c r="K362" s="811"/>
      <c r="L362" s="811"/>
      <c r="M362" s="814"/>
      <c r="N362" s="813"/>
      <c r="O362" s="811"/>
      <c r="P362" s="811"/>
      <c r="Q362" s="811"/>
      <c r="R362" s="813"/>
      <c r="S362" s="811"/>
      <c r="T362" s="811"/>
      <c r="U362" s="811"/>
      <c r="V362" s="811"/>
      <c r="W362" s="811"/>
      <c r="X362" s="811"/>
      <c r="Y362" s="811"/>
      <c r="Z362" s="811"/>
      <c r="AA362" s="811"/>
    </row>
    <row r="363">
      <c r="D363" s="814"/>
      <c r="E363" s="811"/>
      <c r="F363" s="811"/>
      <c r="G363" s="811"/>
      <c r="H363" s="811"/>
      <c r="I363" s="814"/>
      <c r="J363" s="811"/>
      <c r="K363" s="811"/>
      <c r="L363" s="811"/>
      <c r="M363" s="814"/>
      <c r="N363" s="813"/>
      <c r="O363" s="811"/>
      <c r="P363" s="811"/>
      <c r="Q363" s="811"/>
      <c r="R363" s="813"/>
      <c r="S363" s="811"/>
      <c r="T363" s="811"/>
      <c r="U363" s="811"/>
      <c r="V363" s="811"/>
      <c r="W363" s="811"/>
      <c r="X363" s="811"/>
      <c r="Y363" s="811"/>
      <c r="Z363" s="811"/>
      <c r="AA363" s="811"/>
    </row>
    <row r="364">
      <c r="D364" s="814"/>
      <c r="E364" s="811"/>
      <c r="F364" s="811"/>
      <c r="G364" s="811"/>
      <c r="H364" s="811"/>
      <c r="I364" s="814"/>
      <c r="J364" s="811"/>
      <c r="K364" s="811"/>
      <c r="L364" s="811"/>
      <c r="M364" s="814"/>
      <c r="N364" s="813"/>
      <c r="O364" s="811"/>
      <c r="P364" s="811"/>
      <c r="Q364" s="811"/>
      <c r="R364" s="813"/>
      <c r="S364" s="811"/>
      <c r="T364" s="811"/>
      <c r="U364" s="811"/>
      <c r="V364" s="811"/>
      <c r="W364" s="811"/>
      <c r="X364" s="811"/>
      <c r="Y364" s="811"/>
      <c r="Z364" s="811"/>
      <c r="AA364" s="811"/>
    </row>
    <row r="365">
      <c r="D365" s="814"/>
      <c r="E365" s="811"/>
      <c r="F365" s="811"/>
      <c r="G365" s="811"/>
      <c r="H365" s="811"/>
      <c r="I365" s="814"/>
      <c r="J365" s="811"/>
      <c r="K365" s="811"/>
      <c r="L365" s="811"/>
      <c r="M365" s="814"/>
      <c r="N365" s="813"/>
      <c r="O365" s="811"/>
      <c r="P365" s="811"/>
      <c r="Q365" s="811"/>
      <c r="R365" s="813"/>
      <c r="S365" s="811"/>
      <c r="T365" s="811"/>
      <c r="U365" s="811"/>
      <c r="V365" s="811"/>
      <c r="W365" s="811"/>
      <c r="X365" s="811"/>
      <c r="Y365" s="811"/>
      <c r="Z365" s="811"/>
      <c r="AA365" s="811"/>
    </row>
    <row r="366">
      <c r="D366" s="814"/>
      <c r="E366" s="811"/>
      <c r="F366" s="811"/>
      <c r="G366" s="811"/>
      <c r="H366" s="811"/>
      <c r="I366" s="814"/>
      <c r="J366" s="811"/>
      <c r="K366" s="811"/>
      <c r="L366" s="811"/>
      <c r="M366" s="814"/>
      <c r="N366" s="813"/>
      <c r="O366" s="811"/>
      <c r="P366" s="811"/>
      <c r="Q366" s="811"/>
      <c r="R366" s="813"/>
      <c r="S366" s="811"/>
      <c r="T366" s="811"/>
      <c r="U366" s="811"/>
      <c r="V366" s="811"/>
      <c r="W366" s="811"/>
      <c r="X366" s="811"/>
      <c r="Y366" s="811"/>
      <c r="Z366" s="811"/>
      <c r="AA366" s="811"/>
    </row>
    <row r="367">
      <c r="D367" s="814"/>
      <c r="E367" s="811"/>
      <c r="F367" s="811"/>
      <c r="G367" s="811"/>
      <c r="H367" s="811"/>
      <c r="I367" s="814"/>
      <c r="J367" s="811"/>
      <c r="K367" s="811"/>
      <c r="L367" s="811"/>
      <c r="M367" s="814"/>
      <c r="N367" s="813"/>
      <c r="O367" s="811"/>
      <c r="P367" s="811"/>
      <c r="Q367" s="811"/>
      <c r="R367" s="813"/>
      <c r="S367" s="811"/>
      <c r="T367" s="811"/>
      <c r="U367" s="811"/>
      <c r="V367" s="811"/>
      <c r="W367" s="811"/>
      <c r="X367" s="811"/>
      <c r="Y367" s="811"/>
      <c r="Z367" s="811"/>
      <c r="AA367" s="811"/>
    </row>
    <row r="368">
      <c r="D368" s="814"/>
      <c r="E368" s="811"/>
      <c r="F368" s="811"/>
      <c r="G368" s="811"/>
      <c r="H368" s="811"/>
      <c r="I368" s="814"/>
      <c r="J368" s="811"/>
      <c r="K368" s="811"/>
      <c r="L368" s="811"/>
      <c r="M368" s="814"/>
      <c r="N368" s="813"/>
      <c r="O368" s="811"/>
      <c r="P368" s="811"/>
      <c r="Q368" s="811"/>
      <c r="R368" s="813"/>
      <c r="S368" s="811"/>
      <c r="T368" s="811"/>
      <c r="U368" s="811"/>
      <c r="V368" s="811"/>
      <c r="W368" s="811"/>
      <c r="X368" s="811"/>
      <c r="Y368" s="811"/>
      <c r="Z368" s="811"/>
      <c r="AA368" s="811"/>
    </row>
    <row r="369">
      <c r="D369" s="814"/>
      <c r="E369" s="811"/>
      <c r="F369" s="811"/>
      <c r="G369" s="811"/>
      <c r="H369" s="811"/>
      <c r="I369" s="814"/>
      <c r="J369" s="811"/>
      <c r="K369" s="811"/>
      <c r="L369" s="811"/>
      <c r="M369" s="814"/>
      <c r="N369" s="813"/>
      <c r="O369" s="811"/>
      <c r="P369" s="811"/>
      <c r="Q369" s="811"/>
      <c r="R369" s="813"/>
      <c r="S369" s="811"/>
      <c r="T369" s="811"/>
      <c r="U369" s="811"/>
      <c r="V369" s="811"/>
      <c r="W369" s="811"/>
      <c r="X369" s="811"/>
      <c r="Y369" s="811"/>
      <c r="Z369" s="811"/>
      <c r="AA369" s="811"/>
    </row>
    <row r="370">
      <c r="D370" s="814"/>
      <c r="E370" s="811"/>
      <c r="F370" s="811"/>
      <c r="G370" s="811"/>
      <c r="H370" s="811"/>
      <c r="I370" s="814"/>
      <c r="J370" s="811"/>
      <c r="K370" s="811"/>
      <c r="L370" s="811"/>
      <c r="M370" s="814"/>
      <c r="N370" s="813"/>
      <c r="O370" s="811"/>
      <c r="P370" s="811"/>
      <c r="Q370" s="811"/>
      <c r="R370" s="813"/>
      <c r="S370" s="811"/>
      <c r="T370" s="811"/>
      <c r="U370" s="811"/>
      <c r="V370" s="811"/>
      <c r="W370" s="811"/>
      <c r="X370" s="811"/>
      <c r="Y370" s="811"/>
      <c r="Z370" s="811"/>
      <c r="AA370" s="811"/>
    </row>
    <row r="371">
      <c r="D371" s="814"/>
      <c r="E371" s="811"/>
      <c r="F371" s="811"/>
      <c r="G371" s="811"/>
      <c r="H371" s="811"/>
      <c r="I371" s="814"/>
      <c r="J371" s="811"/>
      <c r="K371" s="811"/>
      <c r="L371" s="811"/>
      <c r="M371" s="814"/>
      <c r="N371" s="813"/>
      <c r="O371" s="811"/>
      <c r="P371" s="811"/>
      <c r="Q371" s="811"/>
      <c r="R371" s="813"/>
      <c r="S371" s="811"/>
      <c r="T371" s="811"/>
      <c r="U371" s="811"/>
      <c r="V371" s="811"/>
      <c r="W371" s="811"/>
      <c r="X371" s="811"/>
      <c r="Y371" s="811"/>
      <c r="Z371" s="811"/>
      <c r="AA371" s="811"/>
    </row>
    <row r="372">
      <c r="D372" s="814"/>
      <c r="E372" s="811"/>
      <c r="F372" s="811"/>
      <c r="G372" s="811"/>
      <c r="H372" s="811"/>
      <c r="I372" s="814"/>
      <c r="J372" s="811"/>
      <c r="K372" s="811"/>
      <c r="L372" s="811"/>
      <c r="M372" s="814"/>
      <c r="N372" s="813"/>
      <c r="O372" s="811"/>
      <c r="P372" s="811"/>
      <c r="Q372" s="811"/>
      <c r="R372" s="813"/>
      <c r="S372" s="811"/>
      <c r="T372" s="811"/>
      <c r="U372" s="811"/>
      <c r="V372" s="811"/>
      <c r="W372" s="811"/>
      <c r="X372" s="811"/>
      <c r="Y372" s="811"/>
      <c r="Z372" s="811"/>
      <c r="AA372" s="811"/>
    </row>
    <row r="373">
      <c r="D373" s="814"/>
      <c r="E373" s="811"/>
      <c r="F373" s="811"/>
      <c r="G373" s="811"/>
      <c r="H373" s="811"/>
      <c r="I373" s="814"/>
      <c r="J373" s="811"/>
      <c r="K373" s="811"/>
      <c r="L373" s="811"/>
      <c r="M373" s="814"/>
      <c r="N373" s="813"/>
      <c r="O373" s="811"/>
      <c r="P373" s="811"/>
      <c r="Q373" s="811"/>
      <c r="R373" s="813"/>
      <c r="S373" s="811"/>
      <c r="T373" s="811"/>
      <c r="U373" s="811"/>
      <c r="V373" s="811"/>
      <c r="W373" s="811"/>
      <c r="X373" s="811"/>
      <c r="Y373" s="811"/>
      <c r="Z373" s="811"/>
      <c r="AA373" s="811"/>
    </row>
    <row r="374">
      <c r="D374" s="814"/>
      <c r="E374" s="811"/>
      <c r="F374" s="811"/>
      <c r="G374" s="811"/>
      <c r="H374" s="811"/>
      <c r="I374" s="814"/>
      <c r="J374" s="811"/>
      <c r="K374" s="811"/>
      <c r="L374" s="811"/>
      <c r="M374" s="814"/>
      <c r="N374" s="813"/>
      <c r="O374" s="811"/>
      <c r="P374" s="811"/>
      <c r="Q374" s="811"/>
      <c r="R374" s="813"/>
      <c r="S374" s="811"/>
      <c r="T374" s="811"/>
      <c r="U374" s="811"/>
      <c r="V374" s="811"/>
      <c r="W374" s="811"/>
      <c r="X374" s="811"/>
      <c r="Y374" s="811"/>
      <c r="Z374" s="811"/>
      <c r="AA374" s="811"/>
    </row>
    <row r="375">
      <c r="D375" s="814"/>
      <c r="E375" s="811"/>
      <c r="F375" s="811"/>
      <c r="G375" s="811"/>
      <c r="H375" s="811"/>
      <c r="I375" s="814"/>
      <c r="J375" s="811"/>
      <c r="K375" s="811"/>
      <c r="L375" s="811"/>
      <c r="M375" s="814"/>
      <c r="N375" s="813"/>
      <c r="O375" s="811"/>
      <c r="P375" s="811"/>
      <c r="Q375" s="811"/>
      <c r="R375" s="813"/>
      <c r="S375" s="811"/>
      <c r="T375" s="811"/>
      <c r="U375" s="811"/>
      <c r="V375" s="811"/>
      <c r="W375" s="811"/>
      <c r="X375" s="811"/>
      <c r="Y375" s="811"/>
      <c r="Z375" s="811"/>
      <c r="AA375" s="811"/>
    </row>
    <row r="376">
      <c r="D376" s="814"/>
      <c r="E376" s="811"/>
      <c r="F376" s="811"/>
      <c r="G376" s="811"/>
      <c r="H376" s="811"/>
      <c r="I376" s="814"/>
      <c r="J376" s="811"/>
      <c r="K376" s="811"/>
      <c r="L376" s="811"/>
      <c r="M376" s="814"/>
      <c r="N376" s="813"/>
      <c r="O376" s="811"/>
      <c r="P376" s="811"/>
      <c r="Q376" s="811"/>
      <c r="R376" s="813"/>
      <c r="S376" s="811"/>
      <c r="T376" s="811"/>
      <c r="U376" s="811"/>
      <c r="V376" s="811"/>
      <c r="W376" s="811"/>
      <c r="X376" s="811"/>
      <c r="Y376" s="811"/>
      <c r="Z376" s="811"/>
      <c r="AA376" s="811"/>
    </row>
    <row r="377">
      <c r="D377" s="814"/>
      <c r="E377" s="811"/>
      <c r="F377" s="811"/>
      <c r="G377" s="811"/>
      <c r="H377" s="811"/>
      <c r="I377" s="814"/>
      <c r="J377" s="811"/>
      <c r="K377" s="811"/>
      <c r="L377" s="811"/>
      <c r="M377" s="814"/>
      <c r="N377" s="813"/>
      <c r="O377" s="811"/>
      <c r="P377" s="811"/>
      <c r="Q377" s="811"/>
      <c r="R377" s="813"/>
      <c r="S377" s="811"/>
      <c r="T377" s="811"/>
      <c r="U377" s="811"/>
      <c r="V377" s="811"/>
      <c r="W377" s="811"/>
      <c r="X377" s="811"/>
      <c r="Y377" s="811"/>
      <c r="Z377" s="811"/>
      <c r="AA377" s="811"/>
    </row>
    <row r="378">
      <c r="D378" s="814"/>
      <c r="E378" s="811"/>
      <c r="F378" s="811"/>
      <c r="G378" s="811"/>
      <c r="H378" s="811"/>
      <c r="I378" s="814"/>
      <c r="J378" s="811"/>
      <c r="K378" s="811"/>
      <c r="L378" s="811"/>
      <c r="M378" s="814"/>
      <c r="N378" s="813"/>
      <c r="O378" s="811"/>
      <c r="P378" s="811"/>
      <c r="Q378" s="811"/>
      <c r="R378" s="813"/>
      <c r="S378" s="811"/>
      <c r="T378" s="811"/>
      <c r="U378" s="811"/>
      <c r="V378" s="811"/>
      <c r="W378" s="811"/>
      <c r="X378" s="811"/>
      <c r="Y378" s="811"/>
      <c r="Z378" s="811"/>
      <c r="AA378" s="811"/>
    </row>
    <row r="379">
      <c r="D379" s="814"/>
      <c r="E379" s="811"/>
      <c r="F379" s="811"/>
      <c r="G379" s="811"/>
      <c r="H379" s="811"/>
      <c r="I379" s="814"/>
      <c r="J379" s="811"/>
      <c r="K379" s="811"/>
      <c r="L379" s="811"/>
      <c r="M379" s="814"/>
      <c r="N379" s="813"/>
      <c r="O379" s="811"/>
      <c r="P379" s="811"/>
      <c r="Q379" s="811"/>
      <c r="R379" s="813"/>
      <c r="S379" s="811"/>
      <c r="T379" s="811"/>
      <c r="U379" s="811"/>
      <c r="V379" s="811"/>
      <c r="W379" s="811"/>
      <c r="X379" s="811"/>
      <c r="Y379" s="811"/>
      <c r="Z379" s="811"/>
      <c r="AA379" s="811"/>
    </row>
    <row r="380">
      <c r="D380" s="814"/>
      <c r="E380" s="811"/>
      <c r="F380" s="811"/>
      <c r="G380" s="811"/>
      <c r="H380" s="811"/>
      <c r="I380" s="814"/>
      <c r="J380" s="811"/>
      <c r="K380" s="811"/>
      <c r="L380" s="811"/>
      <c r="M380" s="814"/>
      <c r="N380" s="813"/>
      <c r="O380" s="811"/>
      <c r="P380" s="811"/>
      <c r="Q380" s="811"/>
      <c r="R380" s="813"/>
      <c r="S380" s="811"/>
      <c r="T380" s="811"/>
      <c r="U380" s="811"/>
      <c r="V380" s="811"/>
      <c r="W380" s="811"/>
      <c r="X380" s="811"/>
      <c r="Y380" s="811"/>
      <c r="Z380" s="811"/>
      <c r="AA380" s="811"/>
    </row>
    <row r="381">
      <c r="D381" s="814"/>
      <c r="E381" s="811"/>
      <c r="F381" s="811"/>
      <c r="G381" s="811"/>
      <c r="H381" s="811"/>
      <c r="I381" s="814"/>
      <c r="J381" s="811"/>
      <c r="K381" s="811"/>
      <c r="L381" s="811"/>
      <c r="M381" s="814"/>
      <c r="N381" s="813"/>
      <c r="O381" s="811"/>
      <c r="P381" s="811"/>
      <c r="Q381" s="811"/>
      <c r="R381" s="813"/>
      <c r="S381" s="811"/>
      <c r="T381" s="811"/>
      <c r="U381" s="811"/>
      <c r="V381" s="811"/>
      <c r="W381" s="811"/>
      <c r="X381" s="811"/>
      <c r="Y381" s="811"/>
      <c r="Z381" s="811"/>
      <c r="AA381" s="811"/>
    </row>
    <row r="382">
      <c r="D382" s="814"/>
      <c r="E382" s="811"/>
      <c r="F382" s="811"/>
      <c r="G382" s="811"/>
      <c r="H382" s="811"/>
      <c r="I382" s="814"/>
      <c r="J382" s="811"/>
      <c r="K382" s="811"/>
      <c r="L382" s="811"/>
      <c r="M382" s="814"/>
      <c r="N382" s="813"/>
      <c r="O382" s="811"/>
      <c r="P382" s="811"/>
      <c r="Q382" s="811"/>
      <c r="R382" s="813"/>
      <c r="S382" s="811"/>
      <c r="T382" s="811"/>
      <c r="U382" s="811"/>
      <c r="V382" s="811"/>
      <c r="W382" s="811"/>
      <c r="X382" s="811"/>
      <c r="Y382" s="811"/>
      <c r="Z382" s="811"/>
      <c r="AA382" s="811"/>
    </row>
    <row r="383">
      <c r="D383" s="814"/>
      <c r="E383" s="811"/>
      <c r="F383" s="811"/>
      <c r="G383" s="811"/>
      <c r="H383" s="811"/>
      <c r="I383" s="814"/>
      <c r="J383" s="811"/>
      <c r="K383" s="811"/>
      <c r="L383" s="811"/>
      <c r="M383" s="814"/>
      <c r="N383" s="813"/>
      <c r="O383" s="811"/>
      <c r="P383" s="811"/>
      <c r="Q383" s="811"/>
      <c r="R383" s="813"/>
      <c r="S383" s="811"/>
      <c r="T383" s="811"/>
      <c r="U383" s="811"/>
      <c r="V383" s="811"/>
      <c r="W383" s="811"/>
      <c r="X383" s="811"/>
      <c r="Y383" s="811"/>
      <c r="Z383" s="811"/>
      <c r="AA383" s="811"/>
    </row>
    <row r="384">
      <c r="D384" s="814"/>
      <c r="E384" s="811"/>
      <c r="F384" s="811"/>
      <c r="G384" s="811"/>
      <c r="H384" s="811"/>
      <c r="I384" s="814"/>
      <c r="J384" s="811"/>
      <c r="K384" s="811"/>
      <c r="L384" s="811"/>
      <c r="M384" s="814"/>
      <c r="N384" s="813"/>
      <c r="O384" s="811"/>
      <c r="P384" s="811"/>
      <c r="Q384" s="811"/>
      <c r="R384" s="813"/>
      <c r="S384" s="811"/>
      <c r="T384" s="811"/>
      <c r="U384" s="811"/>
      <c r="V384" s="811"/>
      <c r="W384" s="811"/>
      <c r="X384" s="811"/>
      <c r="Y384" s="811"/>
      <c r="Z384" s="811"/>
      <c r="AA384" s="811"/>
    </row>
    <row r="385">
      <c r="D385" s="814"/>
      <c r="E385" s="811"/>
      <c r="F385" s="811"/>
      <c r="G385" s="811"/>
      <c r="H385" s="811"/>
      <c r="I385" s="814"/>
      <c r="J385" s="811"/>
      <c r="K385" s="811"/>
      <c r="L385" s="811"/>
      <c r="M385" s="814"/>
      <c r="N385" s="813"/>
      <c r="O385" s="811"/>
      <c r="P385" s="811"/>
      <c r="Q385" s="811"/>
      <c r="R385" s="813"/>
      <c r="S385" s="811"/>
      <c r="T385" s="811"/>
      <c r="U385" s="811"/>
      <c r="V385" s="811"/>
      <c r="W385" s="811"/>
      <c r="X385" s="811"/>
      <c r="Y385" s="811"/>
      <c r="Z385" s="811"/>
      <c r="AA385" s="811"/>
    </row>
    <row r="386">
      <c r="D386" s="814"/>
      <c r="E386" s="811"/>
      <c r="F386" s="811"/>
      <c r="G386" s="811"/>
      <c r="H386" s="811"/>
      <c r="I386" s="814"/>
      <c r="J386" s="811"/>
      <c r="K386" s="811"/>
      <c r="L386" s="811"/>
      <c r="M386" s="814"/>
      <c r="N386" s="813"/>
      <c r="O386" s="811"/>
      <c r="P386" s="811"/>
      <c r="Q386" s="811"/>
      <c r="R386" s="813"/>
      <c r="S386" s="811"/>
      <c r="T386" s="811"/>
      <c r="U386" s="811"/>
      <c r="V386" s="811"/>
      <c r="W386" s="811"/>
      <c r="X386" s="811"/>
      <c r="Y386" s="811"/>
      <c r="Z386" s="811"/>
      <c r="AA386" s="811"/>
    </row>
    <row r="387">
      <c r="D387" s="814"/>
      <c r="E387" s="811"/>
      <c r="F387" s="811"/>
      <c r="G387" s="811"/>
      <c r="H387" s="811"/>
      <c r="I387" s="814"/>
      <c r="J387" s="811"/>
      <c r="K387" s="811"/>
      <c r="L387" s="811"/>
      <c r="M387" s="814"/>
      <c r="N387" s="813"/>
      <c r="O387" s="811"/>
      <c r="P387" s="811"/>
      <c r="Q387" s="811"/>
      <c r="R387" s="813"/>
      <c r="S387" s="811"/>
      <c r="T387" s="811"/>
      <c r="U387" s="811"/>
      <c r="V387" s="811"/>
      <c r="W387" s="811"/>
      <c r="X387" s="811"/>
      <c r="Y387" s="811"/>
      <c r="Z387" s="811"/>
      <c r="AA387" s="811"/>
    </row>
    <row r="388">
      <c r="D388" s="814"/>
      <c r="E388" s="811"/>
      <c r="F388" s="811"/>
      <c r="G388" s="811"/>
      <c r="H388" s="811"/>
      <c r="I388" s="814"/>
      <c r="J388" s="811"/>
      <c r="K388" s="811"/>
      <c r="L388" s="811"/>
      <c r="M388" s="814"/>
      <c r="N388" s="813"/>
      <c r="O388" s="811"/>
      <c r="P388" s="811"/>
      <c r="Q388" s="811"/>
      <c r="R388" s="813"/>
      <c r="S388" s="811"/>
      <c r="T388" s="811"/>
      <c r="U388" s="811"/>
      <c r="V388" s="811"/>
      <c r="W388" s="811"/>
      <c r="X388" s="811"/>
      <c r="Y388" s="811"/>
      <c r="Z388" s="811"/>
      <c r="AA388" s="811"/>
    </row>
    <row r="389">
      <c r="D389" s="814"/>
      <c r="E389" s="811"/>
      <c r="F389" s="811"/>
      <c r="G389" s="811"/>
      <c r="H389" s="811"/>
      <c r="I389" s="814"/>
      <c r="J389" s="811"/>
      <c r="K389" s="811"/>
      <c r="L389" s="811"/>
      <c r="M389" s="814"/>
      <c r="N389" s="813"/>
      <c r="O389" s="811"/>
      <c r="P389" s="811"/>
      <c r="Q389" s="811"/>
      <c r="R389" s="813"/>
      <c r="S389" s="811"/>
      <c r="T389" s="811"/>
      <c r="U389" s="811"/>
      <c r="V389" s="811"/>
      <c r="W389" s="811"/>
      <c r="X389" s="811"/>
      <c r="Y389" s="811"/>
      <c r="Z389" s="811"/>
      <c r="AA389" s="811"/>
    </row>
    <row r="390">
      <c r="D390" s="814"/>
      <c r="E390" s="811"/>
      <c r="F390" s="811"/>
      <c r="G390" s="811"/>
      <c r="H390" s="811"/>
      <c r="I390" s="814"/>
      <c r="J390" s="811"/>
      <c r="K390" s="811"/>
      <c r="L390" s="811"/>
      <c r="M390" s="814"/>
      <c r="N390" s="813"/>
      <c r="O390" s="811"/>
      <c r="P390" s="811"/>
      <c r="Q390" s="811"/>
      <c r="R390" s="813"/>
      <c r="S390" s="811"/>
      <c r="T390" s="811"/>
      <c r="U390" s="811"/>
      <c r="V390" s="811"/>
      <c r="W390" s="811"/>
      <c r="X390" s="811"/>
      <c r="Y390" s="811"/>
      <c r="Z390" s="811"/>
      <c r="AA390" s="811"/>
    </row>
    <row r="391">
      <c r="D391" s="814"/>
      <c r="E391" s="811"/>
      <c r="F391" s="811"/>
      <c r="G391" s="811"/>
      <c r="H391" s="811"/>
      <c r="I391" s="814"/>
      <c r="J391" s="811"/>
      <c r="K391" s="811"/>
      <c r="L391" s="811"/>
      <c r="M391" s="814"/>
      <c r="N391" s="813"/>
      <c r="O391" s="811"/>
      <c r="P391" s="811"/>
      <c r="Q391" s="811"/>
      <c r="R391" s="813"/>
      <c r="S391" s="811"/>
      <c r="T391" s="811"/>
      <c r="U391" s="811"/>
      <c r="V391" s="811"/>
      <c r="W391" s="811"/>
      <c r="X391" s="811"/>
      <c r="Y391" s="811"/>
      <c r="Z391" s="811"/>
      <c r="AA391" s="811"/>
    </row>
    <row r="392">
      <c r="D392" s="814"/>
      <c r="E392" s="811"/>
      <c r="F392" s="811"/>
      <c r="G392" s="811"/>
      <c r="H392" s="811"/>
      <c r="I392" s="814"/>
      <c r="J392" s="811"/>
      <c r="K392" s="811"/>
      <c r="L392" s="811"/>
      <c r="M392" s="814"/>
      <c r="N392" s="813"/>
      <c r="O392" s="811"/>
      <c r="P392" s="811"/>
      <c r="Q392" s="811"/>
      <c r="R392" s="813"/>
      <c r="S392" s="811"/>
      <c r="T392" s="811"/>
      <c r="U392" s="811"/>
      <c r="V392" s="811"/>
      <c r="W392" s="811"/>
      <c r="X392" s="811"/>
      <c r="Y392" s="811"/>
      <c r="Z392" s="811"/>
      <c r="AA392" s="811"/>
    </row>
    <row r="393">
      <c r="D393" s="814"/>
      <c r="E393" s="811"/>
      <c r="F393" s="811"/>
      <c r="G393" s="811"/>
      <c r="H393" s="811"/>
      <c r="I393" s="814"/>
      <c r="J393" s="811"/>
      <c r="K393" s="811"/>
      <c r="L393" s="811"/>
      <c r="M393" s="814"/>
      <c r="N393" s="813"/>
      <c r="O393" s="811"/>
      <c r="P393" s="811"/>
      <c r="Q393" s="811"/>
      <c r="R393" s="813"/>
      <c r="S393" s="811"/>
      <c r="T393" s="811"/>
      <c r="U393" s="811"/>
      <c r="V393" s="811"/>
      <c r="W393" s="811"/>
      <c r="X393" s="811"/>
      <c r="Y393" s="811"/>
      <c r="Z393" s="811"/>
      <c r="AA393" s="811"/>
    </row>
    <row r="394">
      <c r="D394" s="814"/>
      <c r="E394" s="811"/>
      <c r="F394" s="811"/>
      <c r="G394" s="811"/>
      <c r="H394" s="811"/>
      <c r="I394" s="814"/>
      <c r="J394" s="811"/>
      <c r="K394" s="811"/>
      <c r="L394" s="811"/>
      <c r="M394" s="814"/>
      <c r="N394" s="813"/>
      <c r="O394" s="811"/>
      <c r="P394" s="811"/>
      <c r="Q394" s="811"/>
      <c r="R394" s="813"/>
      <c r="S394" s="811"/>
      <c r="T394" s="811"/>
      <c r="U394" s="811"/>
      <c r="V394" s="811"/>
      <c r="W394" s="811"/>
      <c r="X394" s="811"/>
      <c r="Y394" s="811"/>
      <c r="Z394" s="811"/>
      <c r="AA394" s="811"/>
    </row>
    <row r="395">
      <c r="D395" s="814"/>
      <c r="E395" s="811"/>
      <c r="F395" s="811"/>
      <c r="G395" s="811"/>
      <c r="H395" s="811"/>
      <c r="I395" s="814"/>
      <c r="J395" s="811"/>
      <c r="K395" s="811"/>
      <c r="L395" s="811"/>
      <c r="M395" s="814"/>
      <c r="N395" s="813"/>
      <c r="O395" s="811"/>
      <c r="P395" s="811"/>
      <c r="Q395" s="811"/>
      <c r="R395" s="813"/>
      <c r="S395" s="811"/>
      <c r="T395" s="811"/>
      <c r="U395" s="811"/>
      <c r="V395" s="811"/>
      <c r="W395" s="811"/>
      <c r="X395" s="811"/>
      <c r="Y395" s="811"/>
      <c r="Z395" s="811"/>
      <c r="AA395" s="811"/>
    </row>
    <row r="396">
      <c r="D396" s="814"/>
      <c r="E396" s="811"/>
      <c r="F396" s="811"/>
      <c r="G396" s="811"/>
      <c r="H396" s="811"/>
      <c r="I396" s="814"/>
      <c r="J396" s="811"/>
      <c r="K396" s="811"/>
      <c r="L396" s="811"/>
      <c r="M396" s="814"/>
      <c r="N396" s="813"/>
      <c r="O396" s="811"/>
      <c r="P396" s="811"/>
      <c r="Q396" s="811"/>
      <c r="R396" s="813"/>
      <c r="S396" s="811"/>
      <c r="T396" s="811"/>
      <c r="U396" s="811"/>
      <c r="V396" s="811"/>
      <c r="W396" s="811"/>
      <c r="X396" s="811"/>
      <c r="Y396" s="811"/>
      <c r="Z396" s="811"/>
      <c r="AA396" s="811"/>
    </row>
    <row r="397">
      <c r="D397" s="814"/>
      <c r="E397" s="811"/>
      <c r="F397" s="811"/>
      <c r="G397" s="811"/>
      <c r="H397" s="811"/>
      <c r="I397" s="814"/>
      <c r="J397" s="811"/>
      <c r="K397" s="811"/>
      <c r="L397" s="811"/>
      <c r="M397" s="814"/>
      <c r="N397" s="813"/>
      <c r="O397" s="811"/>
      <c r="P397" s="811"/>
      <c r="Q397" s="811"/>
      <c r="R397" s="813"/>
      <c r="S397" s="811"/>
      <c r="T397" s="811"/>
      <c r="U397" s="811"/>
      <c r="V397" s="811"/>
      <c r="W397" s="811"/>
      <c r="X397" s="811"/>
      <c r="Y397" s="811"/>
      <c r="Z397" s="811"/>
      <c r="AA397" s="811"/>
    </row>
    <row r="398">
      <c r="D398" s="814"/>
      <c r="E398" s="811"/>
      <c r="F398" s="811"/>
      <c r="G398" s="811"/>
      <c r="H398" s="811"/>
      <c r="I398" s="814"/>
      <c r="J398" s="811"/>
      <c r="K398" s="811"/>
      <c r="L398" s="811"/>
      <c r="M398" s="814"/>
      <c r="N398" s="813"/>
      <c r="O398" s="811"/>
      <c r="P398" s="811"/>
      <c r="Q398" s="811"/>
      <c r="R398" s="813"/>
      <c r="S398" s="811"/>
      <c r="T398" s="811"/>
      <c r="U398" s="811"/>
      <c r="V398" s="811"/>
      <c r="W398" s="811"/>
      <c r="X398" s="811"/>
      <c r="Y398" s="811"/>
      <c r="Z398" s="811"/>
      <c r="AA398" s="811"/>
    </row>
    <row r="399">
      <c r="D399" s="814"/>
      <c r="E399" s="811"/>
      <c r="F399" s="811"/>
      <c r="G399" s="811"/>
      <c r="H399" s="811"/>
      <c r="I399" s="814"/>
      <c r="J399" s="811"/>
      <c r="K399" s="811"/>
      <c r="L399" s="811"/>
      <c r="M399" s="814"/>
      <c r="N399" s="813"/>
      <c r="O399" s="811"/>
      <c r="P399" s="811"/>
      <c r="Q399" s="811"/>
      <c r="R399" s="813"/>
      <c r="S399" s="811"/>
      <c r="T399" s="811"/>
      <c r="U399" s="811"/>
      <c r="V399" s="811"/>
      <c r="W399" s="811"/>
      <c r="X399" s="811"/>
      <c r="Y399" s="811"/>
      <c r="Z399" s="811"/>
      <c r="AA399" s="811"/>
    </row>
    <row r="400">
      <c r="D400" s="814"/>
      <c r="E400" s="811"/>
      <c r="F400" s="811"/>
      <c r="G400" s="811"/>
      <c r="H400" s="811"/>
      <c r="I400" s="814"/>
      <c r="J400" s="811"/>
      <c r="K400" s="811"/>
      <c r="L400" s="811"/>
      <c r="M400" s="814"/>
      <c r="N400" s="813"/>
      <c r="O400" s="811"/>
      <c r="P400" s="811"/>
      <c r="Q400" s="811"/>
      <c r="R400" s="813"/>
      <c r="S400" s="811"/>
      <c r="T400" s="811"/>
      <c r="U400" s="811"/>
      <c r="V400" s="811"/>
      <c r="W400" s="811"/>
      <c r="X400" s="811"/>
      <c r="Y400" s="811"/>
      <c r="Z400" s="811"/>
      <c r="AA400" s="811"/>
    </row>
    <row r="401">
      <c r="D401" s="814"/>
      <c r="E401" s="811"/>
      <c r="F401" s="811"/>
      <c r="G401" s="811"/>
      <c r="H401" s="811"/>
      <c r="I401" s="814"/>
      <c r="J401" s="811"/>
      <c r="K401" s="811"/>
      <c r="L401" s="811"/>
      <c r="M401" s="814"/>
      <c r="N401" s="813"/>
      <c r="O401" s="811"/>
      <c r="P401" s="811"/>
      <c r="Q401" s="811"/>
      <c r="R401" s="813"/>
      <c r="S401" s="811"/>
      <c r="T401" s="811"/>
      <c r="U401" s="811"/>
      <c r="V401" s="811"/>
      <c r="W401" s="811"/>
      <c r="X401" s="811"/>
      <c r="Y401" s="811"/>
      <c r="Z401" s="811"/>
      <c r="AA401" s="811"/>
    </row>
    <row r="402">
      <c r="D402" s="814"/>
      <c r="E402" s="811"/>
      <c r="F402" s="811"/>
      <c r="G402" s="811"/>
      <c r="H402" s="811"/>
      <c r="I402" s="814"/>
      <c r="J402" s="811"/>
      <c r="K402" s="811"/>
      <c r="L402" s="811"/>
      <c r="M402" s="814"/>
      <c r="N402" s="813"/>
      <c r="O402" s="811"/>
      <c r="P402" s="811"/>
      <c r="Q402" s="811"/>
      <c r="R402" s="813"/>
      <c r="S402" s="811"/>
      <c r="T402" s="811"/>
      <c r="U402" s="811"/>
      <c r="V402" s="811"/>
      <c r="W402" s="811"/>
      <c r="X402" s="811"/>
      <c r="Y402" s="811"/>
      <c r="Z402" s="811"/>
      <c r="AA402" s="811"/>
    </row>
    <row r="403">
      <c r="D403" s="814"/>
      <c r="E403" s="811"/>
      <c r="F403" s="811"/>
      <c r="G403" s="811"/>
      <c r="H403" s="811"/>
      <c r="I403" s="814"/>
      <c r="J403" s="811"/>
      <c r="K403" s="811"/>
      <c r="L403" s="811"/>
      <c r="M403" s="814"/>
      <c r="N403" s="813"/>
      <c r="O403" s="811"/>
      <c r="P403" s="811"/>
      <c r="Q403" s="811"/>
      <c r="R403" s="813"/>
      <c r="S403" s="811"/>
      <c r="T403" s="811"/>
      <c r="U403" s="811"/>
      <c r="V403" s="811"/>
      <c r="W403" s="811"/>
      <c r="X403" s="811"/>
      <c r="Y403" s="811"/>
      <c r="Z403" s="811"/>
      <c r="AA403" s="811"/>
    </row>
    <row r="404">
      <c r="D404" s="814"/>
      <c r="E404" s="811"/>
      <c r="F404" s="811"/>
      <c r="G404" s="811"/>
      <c r="H404" s="811"/>
      <c r="I404" s="814"/>
      <c r="J404" s="811"/>
      <c r="K404" s="811"/>
      <c r="L404" s="811"/>
      <c r="M404" s="814"/>
      <c r="N404" s="813"/>
      <c r="O404" s="811"/>
      <c r="P404" s="811"/>
      <c r="Q404" s="811"/>
      <c r="R404" s="813"/>
      <c r="S404" s="811"/>
      <c r="T404" s="811"/>
      <c r="U404" s="811"/>
      <c r="V404" s="811"/>
      <c r="W404" s="811"/>
      <c r="X404" s="811"/>
      <c r="Y404" s="811"/>
      <c r="Z404" s="811"/>
      <c r="AA404" s="811"/>
    </row>
    <row r="405">
      <c r="D405" s="814"/>
      <c r="E405" s="811"/>
      <c r="F405" s="811"/>
      <c r="G405" s="811"/>
      <c r="H405" s="811"/>
      <c r="I405" s="814"/>
      <c r="J405" s="811"/>
      <c r="K405" s="811"/>
      <c r="L405" s="811"/>
      <c r="M405" s="814"/>
      <c r="N405" s="813"/>
      <c r="O405" s="811"/>
      <c r="P405" s="811"/>
      <c r="Q405" s="811"/>
      <c r="R405" s="813"/>
      <c r="S405" s="811"/>
      <c r="T405" s="811"/>
      <c r="U405" s="811"/>
      <c r="V405" s="811"/>
      <c r="W405" s="811"/>
      <c r="X405" s="811"/>
      <c r="Y405" s="811"/>
      <c r="Z405" s="811"/>
      <c r="AA405" s="811"/>
    </row>
    <row r="406">
      <c r="D406" s="814"/>
      <c r="E406" s="811"/>
      <c r="F406" s="811"/>
      <c r="G406" s="811"/>
      <c r="H406" s="811"/>
      <c r="I406" s="814"/>
      <c r="J406" s="811"/>
      <c r="K406" s="811"/>
      <c r="L406" s="811"/>
      <c r="M406" s="814"/>
      <c r="N406" s="813"/>
      <c r="O406" s="811"/>
      <c r="P406" s="811"/>
      <c r="Q406" s="811"/>
      <c r="R406" s="813"/>
      <c r="S406" s="811"/>
      <c r="T406" s="811"/>
      <c r="U406" s="811"/>
      <c r="V406" s="811"/>
      <c r="W406" s="811"/>
      <c r="X406" s="811"/>
      <c r="Y406" s="811"/>
      <c r="Z406" s="811"/>
      <c r="AA406" s="811"/>
    </row>
    <row r="407">
      <c r="D407" s="814"/>
      <c r="E407" s="811"/>
      <c r="F407" s="811"/>
      <c r="G407" s="811"/>
      <c r="H407" s="811"/>
      <c r="I407" s="814"/>
      <c r="J407" s="811"/>
      <c r="K407" s="811"/>
      <c r="L407" s="811"/>
      <c r="M407" s="814"/>
      <c r="N407" s="813"/>
      <c r="O407" s="811"/>
      <c r="P407" s="811"/>
      <c r="Q407" s="811"/>
      <c r="R407" s="813"/>
      <c r="S407" s="811"/>
      <c r="T407" s="811"/>
      <c r="U407" s="811"/>
      <c r="V407" s="811"/>
      <c r="W407" s="811"/>
      <c r="X407" s="811"/>
      <c r="Y407" s="811"/>
      <c r="Z407" s="811"/>
      <c r="AA407" s="811"/>
    </row>
    <row r="408">
      <c r="D408" s="814"/>
      <c r="E408" s="811"/>
      <c r="F408" s="811"/>
      <c r="G408" s="811"/>
      <c r="H408" s="811"/>
      <c r="I408" s="814"/>
      <c r="J408" s="811"/>
      <c r="K408" s="811"/>
      <c r="L408" s="811"/>
      <c r="M408" s="814"/>
      <c r="N408" s="813"/>
      <c r="O408" s="811"/>
      <c r="P408" s="811"/>
      <c r="Q408" s="811"/>
      <c r="R408" s="813"/>
      <c r="S408" s="811"/>
      <c r="T408" s="811"/>
      <c r="U408" s="811"/>
      <c r="V408" s="811"/>
      <c r="W408" s="811"/>
      <c r="X408" s="811"/>
      <c r="Y408" s="811"/>
      <c r="Z408" s="811"/>
      <c r="AA408" s="811"/>
    </row>
    <row r="409">
      <c r="D409" s="814"/>
      <c r="E409" s="811"/>
      <c r="F409" s="811"/>
      <c r="G409" s="811"/>
      <c r="H409" s="811"/>
      <c r="I409" s="814"/>
      <c r="J409" s="811"/>
      <c r="K409" s="811"/>
      <c r="L409" s="811"/>
      <c r="M409" s="814"/>
      <c r="N409" s="813"/>
      <c r="O409" s="811"/>
      <c r="P409" s="811"/>
      <c r="Q409" s="811"/>
      <c r="R409" s="813"/>
      <c r="S409" s="811"/>
      <c r="T409" s="811"/>
      <c r="U409" s="811"/>
      <c r="V409" s="811"/>
      <c r="W409" s="811"/>
      <c r="X409" s="811"/>
      <c r="Y409" s="811"/>
      <c r="Z409" s="811"/>
      <c r="AA409" s="811"/>
    </row>
    <row r="410">
      <c r="D410" s="814"/>
      <c r="E410" s="811"/>
      <c r="F410" s="811"/>
      <c r="G410" s="811"/>
      <c r="H410" s="811"/>
      <c r="I410" s="814"/>
      <c r="J410" s="811"/>
      <c r="K410" s="811"/>
      <c r="L410" s="811"/>
      <c r="M410" s="814"/>
      <c r="N410" s="813"/>
      <c r="O410" s="811"/>
      <c r="P410" s="811"/>
      <c r="Q410" s="811"/>
      <c r="R410" s="813"/>
      <c r="S410" s="811"/>
      <c r="T410" s="811"/>
      <c r="U410" s="811"/>
      <c r="V410" s="811"/>
      <c r="W410" s="811"/>
      <c r="X410" s="811"/>
      <c r="Y410" s="811"/>
      <c r="Z410" s="811"/>
      <c r="AA410" s="811"/>
    </row>
    <row r="411">
      <c r="D411" s="814"/>
      <c r="E411" s="811"/>
      <c r="F411" s="811"/>
      <c r="G411" s="811"/>
      <c r="H411" s="811"/>
      <c r="I411" s="814"/>
      <c r="J411" s="811"/>
      <c r="K411" s="811"/>
      <c r="L411" s="811"/>
      <c r="M411" s="814"/>
      <c r="N411" s="813"/>
      <c r="O411" s="811"/>
      <c r="P411" s="811"/>
      <c r="Q411" s="811"/>
      <c r="R411" s="813"/>
      <c r="S411" s="811"/>
      <c r="T411" s="811"/>
      <c r="U411" s="811"/>
      <c r="V411" s="811"/>
      <c r="W411" s="811"/>
      <c r="X411" s="811"/>
      <c r="Y411" s="811"/>
      <c r="Z411" s="811"/>
      <c r="AA411" s="811"/>
    </row>
    <row r="412">
      <c r="D412" s="814"/>
      <c r="E412" s="811"/>
      <c r="F412" s="811"/>
      <c r="G412" s="811"/>
      <c r="H412" s="811"/>
      <c r="I412" s="814"/>
      <c r="J412" s="811"/>
      <c r="K412" s="811"/>
      <c r="L412" s="811"/>
      <c r="M412" s="814"/>
      <c r="N412" s="813"/>
      <c r="O412" s="811"/>
      <c r="P412" s="811"/>
      <c r="Q412" s="811"/>
      <c r="R412" s="813"/>
      <c r="S412" s="811"/>
      <c r="T412" s="811"/>
      <c r="U412" s="811"/>
      <c r="V412" s="811"/>
      <c r="W412" s="811"/>
      <c r="X412" s="811"/>
      <c r="Y412" s="811"/>
      <c r="Z412" s="811"/>
      <c r="AA412" s="811"/>
    </row>
    <row r="413">
      <c r="D413" s="814"/>
      <c r="E413" s="811"/>
      <c r="F413" s="811"/>
      <c r="G413" s="811"/>
      <c r="H413" s="811"/>
      <c r="I413" s="814"/>
      <c r="J413" s="811"/>
      <c r="K413" s="811"/>
      <c r="L413" s="811"/>
      <c r="M413" s="814"/>
      <c r="N413" s="813"/>
      <c r="O413" s="811"/>
      <c r="P413" s="811"/>
      <c r="Q413" s="811"/>
      <c r="R413" s="813"/>
      <c r="S413" s="811"/>
      <c r="T413" s="811"/>
      <c r="U413" s="811"/>
      <c r="V413" s="811"/>
      <c r="W413" s="811"/>
      <c r="X413" s="811"/>
      <c r="Y413" s="811"/>
      <c r="Z413" s="811"/>
      <c r="AA413" s="811"/>
    </row>
    <row r="414">
      <c r="D414" s="814"/>
      <c r="E414" s="811"/>
      <c r="F414" s="811"/>
      <c r="G414" s="811"/>
      <c r="H414" s="811"/>
      <c r="I414" s="814"/>
      <c r="J414" s="811"/>
      <c r="K414" s="811"/>
      <c r="L414" s="811"/>
      <c r="M414" s="814"/>
      <c r="N414" s="813"/>
      <c r="O414" s="811"/>
      <c r="P414" s="811"/>
      <c r="Q414" s="811"/>
      <c r="R414" s="813"/>
      <c r="S414" s="811"/>
      <c r="T414" s="811"/>
      <c r="U414" s="811"/>
      <c r="V414" s="811"/>
      <c r="W414" s="811"/>
      <c r="X414" s="811"/>
      <c r="Y414" s="811"/>
      <c r="Z414" s="811"/>
      <c r="AA414" s="811"/>
    </row>
    <row r="415">
      <c r="D415" s="814"/>
      <c r="E415" s="811"/>
      <c r="F415" s="811"/>
      <c r="G415" s="811"/>
      <c r="H415" s="811"/>
      <c r="I415" s="814"/>
      <c r="J415" s="811"/>
      <c r="K415" s="811"/>
      <c r="L415" s="811"/>
      <c r="M415" s="814"/>
      <c r="N415" s="813"/>
      <c r="O415" s="811"/>
      <c r="P415" s="811"/>
      <c r="Q415" s="811"/>
      <c r="R415" s="813"/>
      <c r="S415" s="811"/>
      <c r="T415" s="811"/>
      <c r="U415" s="811"/>
      <c r="V415" s="811"/>
      <c r="W415" s="811"/>
      <c r="X415" s="811"/>
      <c r="Y415" s="811"/>
      <c r="Z415" s="811"/>
      <c r="AA415" s="811"/>
    </row>
    <row r="416">
      <c r="D416" s="814"/>
      <c r="E416" s="811"/>
      <c r="F416" s="811"/>
      <c r="G416" s="811"/>
      <c r="H416" s="811"/>
      <c r="I416" s="814"/>
      <c r="J416" s="811"/>
      <c r="K416" s="811"/>
      <c r="L416" s="811"/>
      <c r="M416" s="814"/>
      <c r="N416" s="813"/>
      <c r="O416" s="811"/>
      <c r="P416" s="811"/>
      <c r="Q416" s="811"/>
      <c r="R416" s="813"/>
      <c r="S416" s="811"/>
      <c r="T416" s="811"/>
      <c r="U416" s="811"/>
      <c r="V416" s="811"/>
      <c r="W416" s="811"/>
      <c r="X416" s="811"/>
      <c r="Y416" s="811"/>
      <c r="Z416" s="811"/>
      <c r="AA416" s="811"/>
    </row>
    <row r="417">
      <c r="D417" s="814"/>
      <c r="E417" s="811"/>
      <c r="F417" s="811"/>
      <c r="G417" s="811"/>
      <c r="H417" s="811"/>
      <c r="I417" s="814"/>
      <c r="J417" s="811"/>
      <c r="K417" s="811"/>
      <c r="L417" s="811"/>
      <c r="M417" s="814"/>
      <c r="N417" s="813"/>
      <c r="O417" s="811"/>
      <c r="P417" s="811"/>
      <c r="Q417" s="811"/>
      <c r="R417" s="813"/>
      <c r="S417" s="811"/>
      <c r="T417" s="811"/>
      <c r="U417" s="811"/>
      <c r="V417" s="811"/>
      <c r="W417" s="811"/>
      <c r="X417" s="811"/>
      <c r="Y417" s="811"/>
      <c r="Z417" s="811"/>
      <c r="AA417" s="811"/>
    </row>
    <row r="418">
      <c r="D418" s="814"/>
      <c r="E418" s="811"/>
      <c r="F418" s="811"/>
      <c r="G418" s="811"/>
      <c r="H418" s="811"/>
      <c r="I418" s="814"/>
      <c r="J418" s="811"/>
      <c r="K418" s="811"/>
      <c r="L418" s="811"/>
      <c r="M418" s="814"/>
      <c r="N418" s="813"/>
      <c r="O418" s="811"/>
      <c r="P418" s="811"/>
      <c r="Q418" s="811"/>
      <c r="R418" s="813"/>
      <c r="S418" s="811"/>
      <c r="T418" s="811"/>
      <c r="U418" s="811"/>
      <c r="V418" s="811"/>
      <c r="W418" s="811"/>
      <c r="X418" s="811"/>
      <c r="Y418" s="811"/>
      <c r="Z418" s="811"/>
      <c r="AA418" s="811"/>
    </row>
    <row r="419">
      <c r="D419" s="814"/>
      <c r="E419" s="811"/>
      <c r="F419" s="811"/>
      <c r="G419" s="811"/>
      <c r="H419" s="811"/>
      <c r="I419" s="814"/>
      <c r="J419" s="811"/>
      <c r="K419" s="811"/>
      <c r="L419" s="811"/>
      <c r="M419" s="814"/>
      <c r="N419" s="813"/>
      <c r="O419" s="811"/>
      <c r="P419" s="811"/>
      <c r="Q419" s="811"/>
      <c r="R419" s="813"/>
      <c r="S419" s="811"/>
      <c r="T419" s="811"/>
      <c r="U419" s="811"/>
      <c r="V419" s="811"/>
      <c r="W419" s="811"/>
      <c r="X419" s="811"/>
      <c r="Y419" s="811"/>
      <c r="Z419" s="811"/>
      <c r="AA419" s="811"/>
    </row>
    <row r="420">
      <c r="D420" s="814"/>
      <c r="E420" s="811"/>
      <c r="F420" s="811"/>
      <c r="G420" s="811"/>
      <c r="H420" s="811"/>
      <c r="I420" s="814"/>
      <c r="J420" s="811"/>
      <c r="K420" s="811"/>
      <c r="L420" s="811"/>
      <c r="M420" s="814"/>
      <c r="N420" s="813"/>
      <c r="O420" s="811"/>
      <c r="P420" s="811"/>
      <c r="Q420" s="811"/>
      <c r="R420" s="813"/>
      <c r="S420" s="811"/>
      <c r="T420" s="811"/>
      <c r="U420" s="811"/>
      <c r="V420" s="811"/>
      <c r="W420" s="811"/>
      <c r="X420" s="811"/>
      <c r="Y420" s="811"/>
      <c r="Z420" s="811"/>
      <c r="AA420" s="811"/>
    </row>
    <row r="421">
      <c r="D421" s="814"/>
      <c r="E421" s="811"/>
      <c r="F421" s="811"/>
      <c r="G421" s="811"/>
      <c r="H421" s="811"/>
      <c r="I421" s="814"/>
      <c r="J421" s="811"/>
      <c r="K421" s="811"/>
      <c r="L421" s="811"/>
      <c r="M421" s="814"/>
      <c r="N421" s="813"/>
      <c r="O421" s="811"/>
      <c r="P421" s="811"/>
      <c r="Q421" s="811"/>
      <c r="R421" s="813"/>
      <c r="S421" s="811"/>
      <c r="T421" s="811"/>
      <c r="U421" s="811"/>
      <c r="V421" s="811"/>
      <c r="W421" s="811"/>
      <c r="X421" s="811"/>
      <c r="Y421" s="811"/>
      <c r="Z421" s="811"/>
      <c r="AA421" s="811"/>
    </row>
    <row r="422">
      <c r="D422" s="814"/>
      <c r="E422" s="811"/>
      <c r="F422" s="811"/>
      <c r="G422" s="811"/>
      <c r="H422" s="811"/>
      <c r="I422" s="814"/>
      <c r="J422" s="811"/>
      <c r="K422" s="811"/>
      <c r="L422" s="811"/>
      <c r="M422" s="814"/>
      <c r="N422" s="813"/>
      <c r="O422" s="811"/>
      <c r="P422" s="811"/>
      <c r="Q422" s="811"/>
      <c r="R422" s="813"/>
      <c r="S422" s="811"/>
      <c r="T422" s="811"/>
      <c r="U422" s="811"/>
      <c r="V422" s="811"/>
      <c r="W422" s="811"/>
      <c r="X422" s="811"/>
      <c r="Y422" s="811"/>
      <c r="Z422" s="811"/>
      <c r="AA422" s="811"/>
    </row>
    <row r="423">
      <c r="D423" s="814"/>
      <c r="E423" s="811"/>
      <c r="F423" s="811"/>
      <c r="G423" s="811"/>
      <c r="H423" s="811"/>
      <c r="I423" s="814"/>
      <c r="J423" s="811"/>
      <c r="K423" s="811"/>
      <c r="L423" s="811"/>
      <c r="M423" s="814"/>
      <c r="N423" s="813"/>
      <c r="O423" s="811"/>
      <c r="P423" s="811"/>
      <c r="Q423" s="811"/>
      <c r="R423" s="813"/>
      <c r="S423" s="811"/>
      <c r="T423" s="811"/>
      <c r="U423" s="811"/>
      <c r="V423" s="811"/>
      <c r="W423" s="811"/>
      <c r="X423" s="811"/>
      <c r="Y423" s="811"/>
      <c r="Z423" s="811"/>
      <c r="AA423" s="811"/>
    </row>
    <row r="424">
      <c r="D424" s="814"/>
      <c r="E424" s="811"/>
      <c r="F424" s="811"/>
      <c r="G424" s="811"/>
      <c r="H424" s="811"/>
      <c r="I424" s="814"/>
      <c r="J424" s="811"/>
      <c r="K424" s="811"/>
      <c r="L424" s="811"/>
      <c r="M424" s="814"/>
      <c r="N424" s="813"/>
      <c r="O424" s="811"/>
      <c r="P424" s="811"/>
      <c r="Q424" s="811"/>
      <c r="R424" s="813"/>
      <c r="S424" s="811"/>
      <c r="T424" s="811"/>
      <c r="U424" s="811"/>
      <c r="V424" s="811"/>
      <c r="W424" s="811"/>
      <c r="X424" s="811"/>
      <c r="Y424" s="811"/>
      <c r="Z424" s="811"/>
      <c r="AA424" s="811"/>
    </row>
    <row r="425">
      <c r="D425" s="814"/>
      <c r="E425" s="811"/>
      <c r="F425" s="811"/>
      <c r="G425" s="811"/>
      <c r="H425" s="811"/>
      <c r="I425" s="814"/>
      <c r="J425" s="811"/>
      <c r="K425" s="811"/>
      <c r="L425" s="811"/>
      <c r="M425" s="814"/>
      <c r="N425" s="813"/>
      <c r="O425" s="811"/>
      <c r="P425" s="811"/>
      <c r="Q425" s="811"/>
      <c r="R425" s="813"/>
      <c r="S425" s="811"/>
      <c r="T425" s="811"/>
      <c r="U425" s="811"/>
      <c r="V425" s="811"/>
      <c r="W425" s="811"/>
      <c r="X425" s="811"/>
      <c r="Y425" s="811"/>
      <c r="Z425" s="811"/>
      <c r="AA425" s="811"/>
    </row>
    <row r="426">
      <c r="D426" s="814"/>
      <c r="E426" s="811"/>
      <c r="F426" s="811"/>
      <c r="G426" s="811"/>
      <c r="H426" s="811"/>
      <c r="I426" s="814"/>
      <c r="J426" s="811"/>
      <c r="K426" s="811"/>
      <c r="L426" s="811"/>
      <c r="M426" s="814"/>
      <c r="N426" s="813"/>
      <c r="O426" s="811"/>
      <c r="P426" s="811"/>
      <c r="Q426" s="811"/>
      <c r="R426" s="813"/>
      <c r="S426" s="811"/>
      <c r="T426" s="811"/>
      <c r="U426" s="811"/>
      <c r="V426" s="811"/>
      <c r="W426" s="811"/>
      <c r="X426" s="811"/>
      <c r="Y426" s="811"/>
      <c r="Z426" s="811"/>
      <c r="AA426" s="811"/>
    </row>
    <row r="427">
      <c r="D427" s="814"/>
      <c r="E427" s="811"/>
      <c r="F427" s="811"/>
      <c r="G427" s="811"/>
      <c r="H427" s="811"/>
      <c r="I427" s="814"/>
      <c r="J427" s="811"/>
      <c r="K427" s="811"/>
      <c r="L427" s="811"/>
      <c r="M427" s="814"/>
      <c r="N427" s="813"/>
      <c r="O427" s="811"/>
      <c r="P427" s="811"/>
      <c r="Q427" s="811"/>
      <c r="R427" s="813"/>
      <c r="S427" s="811"/>
      <c r="T427" s="811"/>
      <c r="U427" s="811"/>
      <c r="V427" s="811"/>
      <c r="W427" s="811"/>
      <c r="X427" s="811"/>
      <c r="Y427" s="811"/>
      <c r="Z427" s="811"/>
      <c r="AA427" s="811"/>
    </row>
    <row r="428">
      <c r="D428" s="814"/>
      <c r="E428" s="811"/>
      <c r="F428" s="811"/>
      <c r="G428" s="811"/>
      <c r="H428" s="811"/>
      <c r="I428" s="814"/>
      <c r="J428" s="811"/>
      <c r="K428" s="811"/>
      <c r="L428" s="811"/>
      <c r="M428" s="814"/>
      <c r="N428" s="813"/>
      <c r="O428" s="811"/>
      <c r="P428" s="811"/>
      <c r="Q428" s="811"/>
      <c r="R428" s="813"/>
      <c r="S428" s="811"/>
      <c r="T428" s="811"/>
      <c r="U428" s="811"/>
      <c r="V428" s="811"/>
      <c r="W428" s="811"/>
      <c r="X428" s="811"/>
      <c r="Y428" s="811"/>
      <c r="Z428" s="811"/>
      <c r="AA428" s="811"/>
    </row>
    <row r="429">
      <c r="D429" s="814"/>
      <c r="E429" s="811"/>
      <c r="F429" s="811"/>
      <c r="G429" s="811"/>
      <c r="H429" s="811"/>
      <c r="I429" s="814"/>
      <c r="J429" s="811"/>
      <c r="K429" s="811"/>
      <c r="L429" s="811"/>
      <c r="M429" s="814"/>
      <c r="N429" s="813"/>
      <c r="O429" s="811"/>
      <c r="P429" s="811"/>
      <c r="Q429" s="811"/>
      <c r="R429" s="813"/>
      <c r="S429" s="811"/>
      <c r="T429" s="811"/>
      <c r="U429" s="811"/>
      <c r="V429" s="811"/>
      <c r="W429" s="811"/>
      <c r="X429" s="811"/>
      <c r="Y429" s="811"/>
      <c r="Z429" s="811"/>
      <c r="AA429" s="811"/>
    </row>
    <row r="430">
      <c r="D430" s="814"/>
      <c r="E430" s="811"/>
      <c r="F430" s="811"/>
      <c r="G430" s="811"/>
      <c r="H430" s="811"/>
      <c r="I430" s="814"/>
      <c r="J430" s="811"/>
      <c r="K430" s="811"/>
      <c r="L430" s="811"/>
      <c r="M430" s="814"/>
      <c r="N430" s="813"/>
      <c r="O430" s="811"/>
      <c r="P430" s="811"/>
      <c r="Q430" s="811"/>
      <c r="R430" s="813"/>
      <c r="S430" s="811"/>
      <c r="T430" s="811"/>
      <c r="U430" s="811"/>
      <c r="V430" s="811"/>
      <c r="W430" s="811"/>
      <c r="X430" s="811"/>
      <c r="Y430" s="811"/>
      <c r="Z430" s="811"/>
      <c r="AA430" s="811"/>
    </row>
    <row r="431">
      <c r="D431" s="814"/>
      <c r="E431" s="811"/>
      <c r="F431" s="811"/>
      <c r="G431" s="811"/>
      <c r="H431" s="811"/>
      <c r="I431" s="814"/>
      <c r="J431" s="811"/>
      <c r="K431" s="811"/>
      <c r="L431" s="811"/>
      <c r="M431" s="814"/>
      <c r="N431" s="813"/>
      <c r="O431" s="811"/>
      <c r="P431" s="811"/>
      <c r="Q431" s="811"/>
      <c r="R431" s="813"/>
      <c r="S431" s="811"/>
      <c r="T431" s="811"/>
      <c r="U431" s="811"/>
      <c r="V431" s="811"/>
      <c r="W431" s="811"/>
      <c r="X431" s="811"/>
      <c r="Y431" s="811"/>
      <c r="Z431" s="811"/>
      <c r="AA431" s="811"/>
    </row>
    <row r="432">
      <c r="D432" s="814"/>
      <c r="E432" s="811"/>
      <c r="F432" s="811"/>
      <c r="G432" s="811"/>
      <c r="H432" s="811"/>
      <c r="I432" s="814"/>
      <c r="J432" s="811"/>
      <c r="K432" s="811"/>
      <c r="L432" s="811"/>
      <c r="M432" s="814"/>
      <c r="N432" s="813"/>
      <c r="O432" s="811"/>
      <c r="P432" s="811"/>
      <c r="Q432" s="811"/>
      <c r="R432" s="813"/>
      <c r="S432" s="811"/>
      <c r="T432" s="811"/>
      <c r="U432" s="811"/>
      <c r="V432" s="811"/>
      <c r="W432" s="811"/>
      <c r="X432" s="811"/>
      <c r="Y432" s="811"/>
      <c r="Z432" s="811"/>
      <c r="AA432" s="811"/>
    </row>
    <row r="433">
      <c r="D433" s="814"/>
      <c r="E433" s="811"/>
      <c r="F433" s="811"/>
      <c r="G433" s="811"/>
      <c r="H433" s="811"/>
      <c r="I433" s="814"/>
      <c r="J433" s="811"/>
      <c r="K433" s="811"/>
      <c r="L433" s="811"/>
      <c r="M433" s="814"/>
      <c r="N433" s="813"/>
      <c r="O433" s="811"/>
      <c r="P433" s="811"/>
      <c r="Q433" s="811"/>
      <c r="R433" s="813"/>
      <c r="S433" s="811"/>
      <c r="T433" s="811"/>
      <c r="U433" s="811"/>
      <c r="V433" s="811"/>
      <c r="W433" s="811"/>
      <c r="X433" s="811"/>
      <c r="Y433" s="811"/>
      <c r="Z433" s="811"/>
      <c r="AA433" s="811"/>
    </row>
    <row r="434">
      <c r="D434" s="814"/>
      <c r="E434" s="811"/>
      <c r="F434" s="811"/>
      <c r="G434" s="811"/>
      <c r="H434" s="811"/>
      <c r="I434" s="814"/>
      <c r="J434" s="811"/>
      <c r="K434" s="811"/>
      <c r="L434" s="811"/>
      <c r="M434" s="814"/>
      <c r="N434" s="813"/>
      <c r="O434" s="811"/>
      <c r="P434" s="811"/>
      <c r="Q434" s="811"/>
      <c r="R434" s="813"/>
      <c r="S434" s="811"/>
      <c r="T434" s="811"/>
      <c r="U434" s="811"/>
      <c r="V434" s="811"/>
      <c r="W434" s="811"/>
      <c r="X434" s="811"/>
      <c r="Y434" s="811"/>
      <c r="Z434" s="811"/>
      <c r="AA434" s="811"/>
    </row>
    <row r="435">
      <c r="D435" s="814"/>
      <c r="E435" s="811"/>
      <c r="F435" s="811"/>
      <c r="G435" s="811"/>
      <c r="H435" s="811"/>
      <c r="I435" s="814"/>
      <c r="J435" s="811"/>
      <c r="K435" s="811"/>
      <c r="L435" s="811"/>
      <c r="M435" s="814"/>
      <c r="N435" s="813"/>
      <c r="O435" s="811"/>
      <c r="P435" s="811"/>
      <c r="Q435" s="811"/>
      <c r="R435" s="813"/>
      <c r="S435" s="811"/>
      <c r="T435" s="811"/>
      <c r="U435" s="811"/>
      <c r="V435" s="811"/>
      <c r="W435" s="811"/>
      <c r="X435" s="811"/>
      <c r="Y435" s="811"/>
      <c r="Z435" s="811"/>
      <c r="AA435" s="811"/>
    </row>
    <row r="436">
      <c r="D436" s="814"/>
      <c r="E436" s="811"/>
      <c r="F436" s="811"/>
      <c r="G436" s="811"/>
      <c r="H436" s="811"/>
      <c r="I436" s="814"/>
      <c r="J436" s="811"/>
      <c r="K436" s="811"/>
      <c r="L436" s="811"/>
      <c r="M436" s="814"/>
      <c r="N436" s="813"/>
      <c r="O436" s="811"/>
      <c r="P436" s="811"/>
      <c r="Q436" s="811"/>
      <c r="R436" s="813"/>
      <c r="S436" s="811"/>
      <c r="T436" s="811"/>
      <c r="U436" s="811"/>
      <c r="V436" s="811"/>
      <c r="W436" s="811"/>
      <c r="X436" s="811"/>
      <c r="Y436" s="811"/>
      <c r="Z436" s="811"/>
      <c r="AA436" s="811"/>
    </row>
    <row r="437">
      <c r="D437" s="814"/>
      <c r="E437" s="811"/>
      <c r="F437" s="811"/>
      <c r="G437" s="811"/>
      <c r="H437" s="811"/>
      <c r="I437" s="814"/>
      <c r="J437" s="811"/>
      <c r="K437" s="811"/>
      <c r="L437" s="811"/>
      <c r="M437" s="814"/>
      <c r="N437" s="813"/>
      <c r="O437" s="811"/>
      <c r="P437" s="811"/>
      <c r="Q437" s="811"/>
      <c r="R437" s="813"/>
      <c r="S437" s="811"/>
      <c r="T437" s="811"/>
      <c r="U437" s="811"/>
      <c r="V437" s="811"/>
      <c r="W437" s="811"/>
      <c r="X437" s="811"/>
      <c r="Y437" s="811"/>
      <c r="Z437" s="811"/>
      <c r="AA437" s="811"/>
    </row>
    <row r="438">
      <c r="D438" s="814"/>
      <c r="E438" s="811"/>
      <c r="F438" s="811"/>
      <c r="G438" s="811"/>
      <c r="H438" s="811"/>
      <c r="I438" s="814"/>
      <c r="J438" s="811"/>
      <c r="K438" s="811"/>
      <c r="L438" s="811"/>
      <c r="M438" s="814"/>
      <c r="N438" s="813"/>
      <c r="O438" s="811"/>
      <c r="P438" s="811"/>
      <c r="Q438" s="811"/>
      <c r="R438" s="813"/>
      <c r="S438" s="811"/>
      <c r="T438" s="811"/>
      <c r="U438" s="811"/>
      <c r="V438" s="811"/>
      <c r="W438" s="811"/>
      <c r="X438" s="811"/>
      <c r="Y438" s="811"/>
      <c r="Z438" s="811"/>
      <c r="AA438" s="811"/>
    </row>
    <row r="439">
      <c r="D439" s="814"/>
      <c r="E439" s="811"/>
      <c r="F439" s="811"/>
      <c r="G439" s="811"/>
      <c r="H439" s="811"/>
      <c r="I439" s="814"/>
      <c r="J439" s="811"/>
      <c r="K439" s="811"/>
      <c r="L439" s="811"/>
      <c r="M439" s="814"/>
      <c r="N439" s="813"/>
      <c r="O439" s="811"/>
      <c r="P439" s="811"/>
      <c r="Q439" s="811"/>
      <c r="R439" s="813"/>
      <c r="S439" s="811"/>
      <c r="T439" s="811"/>
      <c r="U439" s="811"/>
      <c r="V439" s="811"/>
      <c r="W439" s="811"/>
      <c r="X439" s="811"/>
      <c r="Y439" s="811"/>
      <c r="Z439" s="811"/>
      <c r="AA439" s="811"/>
    </row>
    <row r="440">
      <c r="D440" s="814"/>
      <c r="E440" s="811"/>
      <c r="F440" s="811"/>
      <c r="G440" s="811"/>
      <c r="H440" s="811"/>
      <c r="I440" s="814"/>
      <c r="J440" s="811"/>
      <c r="K440" s="811"/>
      <c r="L440" s="811"/>
      <c r="M440" s="814"/>
      <c r="N440" s="813"/>
      <c r="O440" s="811"/>
      <c r="P440" s="811"/>
      <c r="Q440" s="811"/>
      <c r="R440" s="813"/>
      <c r="S440" s="811"/>
      <c r="T440" s="811"/>
      <c r="U440" s="811"/>
      <c r="V440" s="811"/>
      <c r="W440" s="811"/>
      <c r="X440" s="811"/>
      <c r="Y440" s="811"/>
      <c r="Z440" s="811"/>
      <c r="AA440" s="811"/>
    </row>
    <row r="441">
      <c r="D441" s="814"/>
      <c r="E441" s="811"/>
      <c r="F441" s="811"/>
      <c r="G441" s="811"/>
      <c r="H441" s="811"/>
      <c r="I441" s="814"/>
      <c r="J441" s="811"/>
      <c r="K441" s="811"/>
      <c r="L441" s="811"/>
      <c r="M441" s="814"/>
      <c r="N441" s="813"/>
      <c r="O441" s="811"/>
      <c r="P441" s="811"/>
      <c r="Q441" s="811"/>
      <c r="R441" s="813"/>
      <c r="S441" s="811"/>
      <c r="T441" s="811"/>
      <c r="U441" s="811"/>
      <c r="V441" s="811"/>
      <c r="W441" s="811"/>
      <c r="X441" s="811"/>
      <c r="Y441" s="811"/>
      <c r="Z441" s="811"/>
      <c r="AA441" s="811"/>
    </row>
    <row r="442">
      <c r="D442" s="814"/>
      <c r="E442" s="811"/>
      <c r="F442" s="811"/>
      <c r="G442" s="811"/>
      <c r="H442" s="811"/>
      <c r="I442" s="814"/>
      <c r="J442" s="811"/>
      <c r="K442" s="811"/>
      <c r="L442" s="811"/>
      <c r="M442" s="814"/>
      <c r="N442" s="813"/>
      <c r="O442" s="811"/>
      <c r="P442" s="811"/>
      <c r="Q442" s="811"/>
      <c r="R442" s="813"/>
      <c r="S442" s="811"/>
      <c r="T442" s="811"/>
      <c r="U442" s="811"/>
      <c r="V442" s="811"/>
      <c r="W442" s="811"/>
      <c r="X442" s="811"/>
      <c r="Y442" s="811"/>
      <c r="Z442" s="811"/>
      <c r="AA442" s="811"/>
    </row>
    <row r="443">
      <c r="D443" s="814"/>
      <c r="E443" s="811"/>
      <c r="F443" s="811"/>
      <c r="G443" s="811"/>
      <c r="H443" s="811"/>
      <c r="I443" s="814"/>
      <c r="J443" s="811"/>
      <c r="K443" s="811"/>
      <c r="L443" s="811"/>
      <c r="M443" s="814"/>
      <c r="N443" s="813"/>
      <c r="O443" s="811"/>
      <c r="P443" s="811"/>
      <c r="Q443" s="811"/>
      <c r="R443" s="813"/>
      <c r="S443" s="811"/>
      <c r="T443" s="811"/>
      <c r="U443" s="811"/>
      <c r="V443" s="811"/>
      <c r="W443" s="811"/>
      <c r="X443" s="811"/>
      <c r="Y443" s="811"/>
      <c r="Z443" s="811"/>
      <c r="AA443" s="811"/>
    </row>
    <row r="444">
      <c r="D444" s="814"/>
      <c r="E444" s="811"/>
      <c r="F444" s="811"/>
      <c r="G444" s="811"/>
      <c r="H444" s="811"/>
      <c r="I444" s="814"/>
      <c r="J444" s="811"/>
      <c r="K444" s="811"/>
      <c r="L444" s="811"/>
      <c r="M444" s="814"/>
      <c r="N444" s="813"/>
      <c r="O444" s="811"/>
      <c r="P444" s="811"/>
      <c r="Q444" s="811"/>
      <c r="R444" s="813"/>
      <c r="S444" s="811"/>
      <c r="T444" s="811"/>
      <c r="U444" s="811"/>
      <c r="V444" s="811"/>
      <c r="W444" s="811"/>
      <c r="X444" s="811"/>
      <c r="Y444" s="811"/>
      <c r="Z444" s="811"/>
      <c r="AA444" s="811"/>
    </row>
    <row r="445">
      <c r="D445" s="814"/>
      <c r="E445" s="811"/>
      <c r="F445" s="811"/>
      <c r="G445" s="811"/>
      <c r="H445" s="811"/>
      <c r="I445" s="814"/>
      <c r="J445" s="811"/>
      <c r="K445" s="811"/>
      <c r="L445" s="811"/>
      <c r="M445" s="814"/>
      <c r="N445" s="813"/>
      <c r="O445" s="811"/>
      <c r="P445" s="811"/>
      <c r="Q445" s="811"/>
      <c r="R445" s="813"/>
      <c r="S445" s="811"/>
      <c r="T445" s="811"/>
      <c r="U445" s="811"/>
      <c r="V445" s="811"/>
      <c r="W445" s="811"/>
      <c r="X445" s="811"/>
      <c r="Y445" s="811"/>
      <c r="Z445" s="811"/>
      <c r="AA445" s="811"/>
    </row>
    <row r="446">
      <c r="D446" s="814"/>
      <c r="E446" s="811"/>
      <c r="F446" s="811"/>
      <c r="G446" s="811"/>
      <c r="H446" s="811"/>
      <c r="I446" s="814"/>
      <c r="J446" s="811"/>
      <c r="K446" s="811"/>
      <c r="L446" s="811"/>
      <c r="M446" s="814"/>
      <c r="N446" s="813"/>
      <c r="O446" s="811"/>
      <c r="P446" s="811"/>
      <c r="Q446" s="811"/>
      <c r="R446" s="813"/>
      <c r="S446" s="811"/>
      <c r="T446" s="811"/>
      <c r="U446" s="811"/>
      <c r="V446" s="811"/>
      <c r="W446" s="811"/>
      <c r="X446" s="811"/>
      <c r="Y446" s="811"/>
      <c r="Z446" s="811"/>
      <c r="AA446" s="811"/>
    </row>
    <row r="447">
      <c r="D447" s="814"/>
      <c r="E447" s="811"/>
      <c r="F447" s="811"/>
      <c r="G447" s="811"/>
      <c r="H447" s="811"/>
      <c r="I447" s="814"/>
      <c r="J447" s="811"/>
      <c r="K447" s="811"/>
      <c r="L447" s="811"/>
      <c r="M447" s="814"/>
      <c r="N447" s="813"/>
      <c r="O447" s="811"/>
      <c r="P447" s="811"/>
      <c r="Q447" s="811"/>
      <c r="R447" s="813"/>
      <c r="S447" s="811"/>
      <c r="T447" s="811"/>
      <c r="U447" s="811"/>
      <c r="V447" s="811"/>
      <c r="W447" s="811"/>
      <c r="X447" s="811"/>
      <c r="Y447" s="811"/>
      <c r="Z447" s="811"/>
      <c r="AA447" s="811"/>
    </row>
    <row r="448">
      <c r="D448" s="814"/>
      <c r="E448" s="811"/>
      <c r="F448" s="811"/>
      <c r="G448" s="811"/>
      <c r="H448" s="811"/>
      <c r="I448" s="814"/>
      <c r="J448" s="811"/>
      <c r="K448" s="811"/>
      <c r="L448" s="811"/>
      <c r="M448" s="814"/>
      <c r="N448" s="813"/>
      <c r="O448" s="811"/>
      <c r="P448" s="811"/>
      <c r="Q448" s="811"/>
      <c r="R448" s="813"/>
      <c r="S448" s="811"/>
      <c r="T448" s="811"/>
      <c r="U448" s="811"/>
      <c r="V448" s="811"/>
      <c r="W448" s="811"/>
      <c r="X448" s="811"/>
      <c r="Y448" s="811"/>
      <c r="Z448" s="811"/>
      <c r="AA448" s="811"/>
    </row>
    <row r="449">
      <c r="D449" s="814"/>
      <c r="E449" s="811"/>
      <c r="F449" s="811"/>
      <c r="G449" s="811"/>
      <c r="H449" s="811"/>
      <c r="I449" s="814"/>
      <c r="J449" s="811"/>
      <c r="K449" s="811"/>
      <c r="L449" s="811"/>
      <c r="M449" s="814"/>
      <c r="N449" s="813"/>
      <c r="O449" s="811"/>
      <c r="P449" s="811"/>
      <c r="Q449" s="811"/>
      <c r="R449" s="813"/>
      <c r="S449" s="811"/>
      <c r="T449" s="811"/>
      <c r="U449" s="811"/>
      <c r="V449" s="811"/>
      <c r="W449" s="811"/>
      <c r="X449" s="811"/>
      <c r="Y449" s="811"/>
      <c r="Z449" s="811"/>
      <c r="AA449" s="811"/>
    </row>
    <row r="450">
      <c r="D450" s="814"/>
      <c r="E450" s="811"/>
      <c r="F450" s="811"/>
      <c r="G450" s="811"/>
      <c r="H450" s="811"/>
      <c r="I450" s="814"/>
      <c r="J450" s="811"/>
      <c r="K450" s="811"/>
      <c r="L450" s="811"/>
      <c r="M450" s="814"/>
      <c r="N450" s="813"/>
      <c r="O450" s="811"/>
      <c r="P450" s="811"/>
      <c r="Q450" s="811"/>
      <c r="R450" s="813"/>
      <c r="S450" s="811"/>
      <c r="T450" s="811"/>
      <c r="U450" s="811"/>
      <c r="V450" s="811"/>
      <c r="W450" s="811"/>
      <c r="X450" s="811"/>
      <c r="Y450" s="811"/>
      <c r="Z450" s="811"/>
      <c r="AA450" s="811"/>
    </row>
    <row r="451">
      <c r="D451" s="814"/>
      <c r="E451" s="811"/>
      <c r="F451" s="811"/>
      <c r="G451" s="811"/>
      <c r="H451" s="811"/>
      <c r="I451" s="814"/>
      <c r="J451" s="811"/>
      <c r="K451" s="811"/>
      <c r="L451" s="811"/>
      <c r="M451" s="814"/>
      <c r="N451" s="813"/>
      <c r="O451" s="811"/>
      <c r="P451" s="811"/>
      <c r="Q451" s="811"/>
      <c r="R451" s="813"/>
      <c r="S451" s="811"/>
      <c r="T451" s="811"/>
      <c r="U451" s="811"/>
      <c r="V451" s="811"/>
      <c r="W451" s="811"/>
      <c r="X451" s="811"/>
      <c r="Y451" s="811"/>
      <c r="Z451" s="811"/>
      <c r="AA451" s="811"/>
    </row>
    <row r="452">
      <c r="D452" s="814"/>
      <c r="E452" s="811"/>
      <c r="F452" s="811"/>
      <c r="G452" s="811"/>
      <c r="H452" s="811"/>
      <c r="I452" s="814"/>
      <c r="J452" s="811"/>
      <c r="K452" s="811"/>
      <c r="L452" s="811"/>
      <c r="M452" s="814"/>
      <c r="N452" s="813"/>
      <c r="O452" s="811"/>
      <c r="P452" s="811"/>
      <c r="Q452" s="811"/>
      <c r="R452" s="813"/>
      <c r="S452" s="811"/>
      <c r="T452" s="811"/>
      <c r="U452" s="811"/>
      <c r="V452" s="811"/>
      <c r="W452" s="811"/>
      <c r="X452" s="811"/>
      <c r="Y452" s="811"/>
      <c r="Z452" s="811"/>
      <c r="AA452" s="811"/>
    </row>
    <row r="453">
      <c r="D453" s="814"/>
      <c r="E453" s="811"/>
      <c r="F453" s="811"/>
      <c r="G453" s="811"/>
      <c r="H453" s="811"/>
      <c r="I453" s="814"/>
      <c r="J453" s="811"/>
      <c r="K453" s="811"/>
      <c r="L453" s="811"/>
      <c r="M453" s="814"/>
      <c r="N453" s="813"/>
      <c r="O453" s="811"/>
      <c r="P453" s="811"/>
      <c r="Q453" s="811"/>
      <c r="R453" s="813"/>
      <c r="S453" s="811"/>
      <c r="T453" s="811"/>
      <c r="U453" s="811"/>
      <c r="V453" s="811"/>
      <c r="W453" s="811"/>
      <c r="X453" s="811"/>
      <c r="Y453" s="811"/>
      <c r="Z453" s="811"/>
      <c r="AA453" s="811"/>
    </row>
    <row r="454">
      <c r="D454" s="814"/>
      <c r="E454" s="811"/>
      <c r="F454" s="811"/>
      <c r="G454" s="811"/>
      <c r="H454" s="811"/>
      <c r="I454" s="814"/>
      <c r="J454" s="811"/>
      <c r="K454" s="811"/>
      <c r="L454" s="811"/>
      <c r="M454" s="814"/>
      <c r="N454" s="813"/>
      <c r="O454" s="811"/>
      <c r="P454" s="811"/>
      <c r="Q454" s="811"/>
      <c r="R454" s="813"/>
      <c r="S454" s="811"/>
      <c r="T454" s="811"/>
      <c r="U454" s="811"/>
      <c r="V454" s="811"/>
      <c r="W454" s="811"/>
      <c r="X454" s="811"/>
      <c r="Y454" s="811"/>
      <c r="Z454" s="811"/>
      <c r="AA454" s="811"/>
    </row>
    <row r="455">
      <c r="D455" s="814"/>
      <c r="E455" s="811"/>
      <c r="F455" s="811"/>
      <c r="G455" s="811"/>
      <c r="H455" s="811"/>
      <c r="I455" s="814"/>
      <c r="J455" s="811"/>
      <c r="K455" s="811"/>
      <c r="L455" s="811"/>
      <c r="M455" s="814"/>
      <c r="N455" s="813"/>
      <c r="O455" s="811"/>
      <c r="P455" s="811"/>
      <c r="Q455" s="811"/>
      <c r="R455" s="813"/>
      <c r="S455" s="811"/>
      <c r="T455" s="811"/>
      <c r="U455" s="811"/>
      <c r="V455" s="811"/>
      <c r="W455" s="811"/>
      <c r="X455" s="811"/>
      <c r="Y455" s="811"/>
      <c r="Z455" s="811"/>
      <c r="AA455" s="811"/>
    </row>
    <row r="456">
      <c r="D456" s="814"/>
      <c r="E456" s="811"/>
      <c r="F456" s="811"/>
      <c r="G456" s="811"/>
      <c r="H456" s="811"/>
      <c r="I456" s="814"/>
      <c r="J456" s="811"/>
      <c r="K456" s="811"/>
      <c r="L456" s="811"/>
      <c r="M456" s="814"/>
      <c r="N456" s="813"/>
      <c r="O456" s="811"/>
      <c r="P456" s="811"/>
      <c r="Q456" s="811"/>
      <c r="R456" s="813"/>
      <c r="S456" s="811"/>
      <c r="T456" s="811"/>
      <c r="U456" s="811"/>
      <c r="V456" s="811"/>
      <c r="W456" s="811"/>
      <c r="X456" s="811"/>
      <c r="Y456" s="811"/>
      <c r="Z456" s="811"/>
      <c r="AA456" s="811"/>
    </row>
    <row r="457">
      <c r="D457" s="814"/>
      <c r="E457" s="811"/>
      <c r="F457" s="811"/>
      <c r="G457" s="811"/>
      <c r="H457" s="811"/>
      <c r="I457" s="814"/>
      <c r="J457" s="811"/>
      <c r="K457" s="811"/>
      <c r="L457" s="811"/>
      <c r="M457" s="814"/>
      <c r="N457" s="813"/>
      <c r="O457" s="811"/>
      <c r="P457" s="811"/>
      <c r="Q457" s="811"/>
      <c r="R457" s="813"/>
      <c r="S457" s="811"/>
      <c r="T457" s="811"/>
      <c r="U457" s="811"/>
      <c r="V457" s="811"/>
      <c r="W457" s="811"/>
      <c r="X457" s="811"/>
      <c r="Y457" s="811"/>
      <c r="Z457" s="811"/>
      <c r="AA457" s="811"/>
    </row>
    <row r="458">
      <c r="D458" s="814"/>
      <c r="E458" s="811"/>
      <c r="F458" s="811"/>
      <c r="G458" s="811"/>
      <c r="H458" s="811"/>
      <c r="I458" s="814"/>
      <c r="J458" s="811"/>
      <c r="K458" s="811"/>
      <c r="L458" s="811"/>
      <c r="M458" s="814"/>
      <c r="N458" s="813"/>
      <c r="O458" s="811"/>
      <c r="P458" s="811"/>
      <c r="Q458" s="811"/>
      <c r="R458" s="813"/>
      <c r="S458" s="811"/>
      <c r="T458" s="811"/>
      <c r="U458" s="811"/>
      <c r="V458" s="811"/>
      <c r="W458" s="811"/>
      <c r="X458" s="811"/>
      <c r="Y458" s="811"/>
      <c r="Z458" s="811"/>
      <c r="AA458" s="811"/>
    </row>
    <row r="459">
      <c r="D459" s="814"/>
      <c r="E459" s="811"/>
      <c r="F459" s="811"/>
      <c r="G459" s="811"/>
      <c r="H459" s="811"/>
      <c r="I459" s="814"/>
      <c r="J459" s="811"/>
      <c r="K459" s="811"/>
      <c r="L459" s="811"/>
      <c r="M459" s="814"/>
      <c r="N459" s="813"/>
      <c r="O459" s="811"/>
      <c r="P459" s="811"/>
      <c r="Q459" s="811"/>
      <c r="R459" s="813"/>
      <c r="S459" s="811"/>
      <c r="T459" s="811"/>
      <c r="U459" s="811"/>
      <c r="V459" s="811"/>
      <c r="W459" s="811"/>
      <c r="X459" s="811"/>
      <c r="Y459" s="811"/>
      <c r="Z459" s="811"/>
      <c r="AA459" s="811"/>
    </row>
    <row r="460">
      <c r="D460" s="814"/>
      <c r="E460" s="811"/>
      <c r="F460" s="811"/>
      <c r="G460" s="811"/>
      <c r="H460" s="811"/>
      <c r="I460" s="814"/>
      <c r="J460" s="811"/>
      <c r="K460" s="811"/>
      <c r="L460" s="811"/>
      <c r="M460" s="814"/>
      <c r="N460" s="813"/>
      <c r="O460" s="811"/>
      <c r="P460" s="811"/>
      <c r="Q460" s="811"/>
      <c r="R460" s="813"/>
      <c r="S460" s="811"/>
      <c r="T460" s="811"/>
      <c r="U460" s="811"/>
      <c r="V460" s="811"/>
      <c r="W460" s="811"/>
      <c r="X460" s="811"/>
      <c r="Y460" s="811"/>
      <c r="Z460" s="811"/>
      <c r="AA460" s="811"/>
    </row>
    <row r="461">
      <c r="D461" s="814"/>
      <c r="E461" s="811"/>
      <c r="F461" s="811"/>
      <c r="G461" s="811"/>
      <c r="H461" s="811"/>
      <c r="I461" s="814"/>
      <c r="J461" s="811"/>
      <c r="K461" s="811"/>
      <c r="L461" s="811"/>
      <c r="M461" s="814"/>
      <c r="N461" s="813"/>
      <c r="O461" s="811"/>
      <c r="P461" s="811"/>
      <c r="Q461" s="811"/>
      <c r="R461" s="813"/>
      <c r="S461" s="811"/>
      <c r="T461" s="811"/>
      <c r="U461" s="811"/>
      <c r="V461" s="811"/>
      <c r="W461" s="811"/>
      <c r="X461" s="811"/>
      <c r="Y461" s="811"/>
      <c r="Z461" s="811"/>
      <c r="AA461" s="811"/>
    </row>
    <row r="462">
      <c r="D462" s="814"/>
      <c r="E462" s="811"/>
      <c r="F462" s="811"/>
      <c r="G462" s="811"/>
      <c r="H462" s="811"/>
      <c r="I462" s="814"/>
      <c r="J462" s="811"/>
      <c r="K462" s="811"/>
      <c r="L462" s="811"/>
      <c r="M462" s="814"/>
      <c r="N462" s="813"/>
      <c r="O462" s="811"/>
      <c r="P462" s="811"/>
      <c r="Q462" s="811"/>
      <c r="R462" s="813"/>
      <c r="S462" s="811"/>
      <c r="T462" s="811"/>
      <c r="U462" s="811"/>
      <c r="V462" s="811"/>
      <c r="W462" s="811"/>
      <c r="X462" s="811"/>
      <c r="Y462" s="811"/>
      <c r="Z462" s="811"/>
      <c r="AA462" s="811"/>
    </row>
    <row r="463">
      <c r="D463" s="814"/>
      <c r="E463" s="811"/>
      <c r="F463" s="811"/>
      <c r="G463" s="811"/>
      <c r="H463" s="811"/>
      <c r="I463" s="814"/>
      <c r="J463" s="811"/>
      <c r="K463" s="811"/>
      <c r="L463" s="811"/>
      <c r="M463" s="814"/>
      <c r="N463" s="813"/>
      <c r="O463" s="811"/>
      <c r="P463" s="811"/>
      <c r="Q463" s="811"/>
      <c r="R463" s="813"/>
      <c r="S463" s="811"/>
      <c r="T463" s="811"/>
      <c r="U463" s="811"/>
      <c r="V463" s="811"/>
      <c r="W463" s="811"/>
      <c r="X463" s="811"/>
      <c r="Y463" s="811"/>
      <c r="Z463" s="811"/>
      <c r="AA463" s="811"/>
    </row>
    <row r="464">
      <c r="D464" s="814"/>
      <c r="E464" s="811"/>
      <c r="F464" s="811"/>
      <c r="G464" s="811"/>
      <c r="H464" s="811"/>
      <c r="I464" s="814"/>
      <c r="J464" s="811"/>
      <c r="K464" s="811"/>
      <c r="L464" s="811"/>
      <c r="M464" s="814"/>
      <c r="N464" s="813"/>
      <c r="O464" s="811"/>
      <c r="P464" s="811"/>
      <c r="Q464" s="811"/>
      <c r="R464" s="813"/>
      <c r="S464" s="811"/>
      <c r="T464" s="811"/>
      <c r="U464" s="811"/>
      <c r="V464" s="811"/>
      <c r="W464" s="811"/>
      <c r="X464" s="811"/>
      <c r="Y464" s="811"/>
      <c r="Z464" s="811"/>
      <c r="AA464" s="811"/>
    </row>
    <row r="465">
      <c r="D465" s="814"/>
      <c r="E465" s="811"/>
      <c r="F465" s="811"/>
      <c r="G465" s="811"/>
      <c r="H465" s="811"/>
      <c r="I465" s="814"/>
      <c r="J465" s="811"/>
      <c r="K465" s="811"/>
      <c r="L465" s="811"/>
      <c r="M465" s="814"/>
      <c r="N465" s="813"/>
      <c r="O465" s="811"/>
      <c r="P465" s="811"/>
      <c r="Q465" s="811"/>
      <c r="R465" s="813"/>
      <c r="S465" s="811"/>
      <c r="T465" s="811"/>
      <c r="U465" s="811"/>
      <c r="V465" s="811"/>
      <c r="W465" s="811"/>
      <c r="X465" s="811"/>
      <c r="Y465" s="811"/>
      <c r="Z465" s="811"/>
      <c r="AA465" s="811"/>
    </row>
    <row r="466">
      <c r="D466" s="814"/>
      <c r="E466" s="811"/>
      <c r="F466" s="811"/>
      <c r="G466" s="811"/>
      <c r="H466" s="811"/>
      <c r="I466" s="814"/>
      <c r="J466" s="811"/>
      <c r="K466" s="811"/>
      <c r="L466" s="811"/>
      <c r="M466" s="814"/>
      <c r="N466" s="813"/>
      <c r="O466" s="811"/>
      <c r="P466" s="811"/>
      <c r="Q466" s="811"/>
      <c r="R466" s="813"/>
      <c r="S466" s="811"/>
      <c r="T466" s="811"/>
      <c r="U466" s="811"/>
      <c r="V466" s="811"/>
      <c r="W466" s="811"/>
      <c r="X466" s="811"/>
      <c r="Y466" s="811"/>
      <c r="Z466" s="811"/>
      <c r="AA466" s="811"/>
    </row>
    <row r="467">
      <c r="D467" s="814"/>
      <c r="E467" s="811"/>
      <c r="F467" s="811"/>
      <c r="G467" s="811"/>
      <c r="H467" s="811"/>
      <c r="I467" s="814"/>
      <c r="J467" s="811"/>
      <c r="K467" s="811"/>
      <c r="L467" s="811"/>
      <c r="M467" s="814"/>
      <c r="N467" s="813"/>
      <c r="O467" s="811"/>
      <c r="P467" s="811"/>
      <c r="Q467" s="811"/>
      <c r="R467" s="813"/>
      <c r="S467" s="811"/>
      <c r="T467" s="811"/>
      <c r="U467" s="811"/>
      <c r="V467" s="811"/>
      <c r="W467" s="811"/>
      <c r="X467" s="811"/>
      <c r="Y467" s="811"/>
      <c r="Z467" s="811"/>
      <c r="AA467" s="811"/>
    </row>
    <row r="468">
      <c r="D468" s="814"/>
      <c r="E468" s="811"/>
      <c r="F468" s="811"/>
      <c r="G468" s="811"/>
      <c r="H468" s="811"/>
      <c r="I468" s="814"/>
      <c r="J468" s="811"/>
      <c r="K468" s="811"/>
      <c r="L468" s="811"/>
      <c r="M468" s="814"/>
      <c r="N468" s="813"/>
      <c r="O468" s="811"/>
      <c r="P468" s="811"/>
      <c r="Q468" s="811"/>
      <c r="R468" s="813"/>
      <c r="S468" s="811"/>
      <c r="T468" s="811"/>
      <c r="U468" s="811"/>
      <c r="V468" s="811"/>
      <c r="W468" s="811"/>
      <c r="X468" s="811"/>
      <c r="Y468" s="811"/>
      <c r="Z468" s="811"/>
      <c r="AA468" s="811"/>
    </row>
    <row r="469">
      <c r="D469" s="814"/>
      <c r="E469" s="811"/>
      <c r="F469" s="811"/>
      <c r="G469" s="811"/>
      <c r="H469" s="811"/>
      <c r="I469" s="814"/>
      <c r="J469" s="811"/>
      <c r="K469" s="811"/>
      <c r="L469" s="811"/>
      <c r="M469" s="814"/>
      <c r="N469" s="813"/>
      <c r="O469" s="811"/>
      <c r="P469" s="811"/>
      <c r="Q469" s="811"/>
      <c r="R469" s="813"/>
      <c r="S469" s="811"/>
      <c r="T469" s="811"/>
      <c r="U469" s="811"/>
      <c r="V469" s="811"/>
      <c r="W469" s="811"/>
      <c r="X469" s="811"/>
      <c r="Y469" s="811"/>
      <c r="Z469" s="811"/>
      <c r="AA469" s="811"/>
    </row>
    <row r="470">
      <c r="D470" s="814"/>
      <c r="E470" s="811"/>
      <c r="F470" s="811"/>
      <c r="G470" s="811"/>
      <c r="H470" s="811"/>
      <c r="I470" s="814"/>
      <c r="J470" s="811"/>
      <c r="K470" s="811"/>
      <c r="L470" s="811"/>
      <c r="M470" s="814"/>
      <c r="N470" s="813"/>
      <c r="O470" s="811"/>
      <c r="P470" s="811"/>
      <c r="Q470" s="811"/>
      <c r="R470" s="813"/>
      <c r="S470" s="811"/>
      <c r="T470" s="811"/>
      <c r="U470" s="811"/>
      <c r="V470" s="811"/>
      <c r="W470" s="811"/>
      <c r="X470" s="811"/>
      <c r="Y470" s="811"/>
      <c r="Z470" s="811"/>
      <c r="AA470" s="811"/>
    </row>
    <row r="471">
      <c r="D471" s="814"/>
      <c r="E471" s="811"/>
      <c r="F471" s="811"/>
      <c r="G471" s="811"/>
      <c r="H471" s="811"/>
      <c r="I471" s="814"/>
      <c r="J471" s="811"/>
      <c r="K471" s="811"/>
      <c r="L471" s="811"/>
      <c r="M471" s="814"/>
      <c r="N471" s="813"/>
      <c r="O471" s="811"/>
      <c r="P471" s="811"/>
      <c r="Q471" s="811"/>
      <c r="R471" s="813"/>
      <c r="S471" s="811"/>
      <c r="T471" s="811"/>
      <c r="U471" s="811"/>
      <c r="V471" s="811"/>
      <c r="W471" s="811"/>
      <c r="X471" s="811"/>
      <c r="Y471" s="811"/>
      <c r="Z471" s="811"/>
      <c r="AA471" s="811"/>
    </row>
    <row r="472">
      <c r="D472" s="814"/>
      <c r="E472" s="811"/>
      <c r="F472" s="811"/>
      <c r="G472" s="811"/>
      <c r="H472" s="811"/>
      <c r="I472" s="814"/>
      <c r="J472" s="811"/>
      <c r="K472" s="811"/>
      <c r="L472" s="811"/>
      <c r="M472" s="814"/>
      <c r="N472" s="813"/>
      <c r="O472" s="811"/>
      <c r="P472" s="811"/>
      <c r="Q472" s="811"/>
      <c r="R472" s="813"/>
      <c r="S472" s="811"/>
      <c r="T472" s="811"/>
      <c r="U472" s="811"/>
      <c r="V472" s="811"/>
      <c r="W472" s="811"/>
      <c r="X472" s="811"/>
      <c r="Y472" s="811"/>
      <c r="Z472" s="811"/>
      <c r="AA472" s="811"/>
    </row>
    <row r="473">
      <c r="D473" s="814"/>
      <c r="E473" s="811"/>
      <c r="F473" s="811"/>
      <c r="G473" s="811"/>
      <c r="H473" s="811"/>
      <c r="I473" s="814"/>
      <c r="J473" s="811"/>
      <c r="K473" s="811"/>
      <c r="L473" s="811"/>
      <c r="M473" s="814"/>
      <c r="N473" s="813"/>
      <c r="O473" s="811"/>
      <c r="P473" s="811"/>
      <c r="Q473" s="811"/>
      <c r="R473" s="813"/>
      <c r="S473" s="811"/>
      <c r="T473" s="811"/>
      <c r="U473" s="811"/>
      <c r="V473" s="811"/>
      <c r="W473" s="811"/>
      <c r="X473" s="811"/>
      <c r="Y473" s="811"/>
      <c r="Z473" s="811"/>
      <c r="AA473" s="811"/>
    </row>
    <row r="474">
      <c r="D474" s="814"/>
      <c r="E474" s="811"/>
      <c r="F474" s="811"/>
      <c r="G474" s="811"/>
      <c r="H474" s="811"/>
      <c r="I474" s="814"/>
      <c r="J474" s="811"/>
      <c r="K474" s="811"/>
      <c r="L474" s="811"/>
      <c r="M474" s="814"/>
      <c r="N474" s="813"/>
      <c r="O474" s="811"/>
      <c r="P474" s="811"/>
      <c r="Q474" s="811"/>
      <c r="R474" s="813"/>
      <c r="S474" s="811"/>
      <c r="T474" s="811"/>
      <c r="U474" s="811"/>
      <c r="V474" s="811"/>
      <c r="W474" s="811"/>
      <c r="X474" s="811"/>
      <c r="Y474" s="811"/>
      <c r="Z474" s="811"/>
      <c r="AA474" s="811"/>
    </row>
    <row r="475">
      <c r="D475" s="814"/>
      <c r="E475" s="811"/>
      <c r="F475" s="811"/>
      <c r="G475" s="811"/>
      <c r="H475" s="811"/>
      <c r="I475" s="814"/>
      <c r="J475" s="811"/>
      <c r="K475" s="811"/>
      <c r="L475" s="811"/>
      <c r="M475" s="814"/>
      <c r="N475" s="813"/>
      <c r="O475" s="811"/>
      <c r="P475" s="811"/>
      <c r="Q475" s="811"/>
      <c r="R475" s="813"/>
      <c r="S475" s="811"/>
      <c r="T475" s="811"/>
      <c r="U475" s="811"/>
      <c r="V475" s="811"/>
      <c r="W475" s="811"/>
      <c r="X475" s="811"/>
      <c r="Y475" s="811"/>
      <c r="Z475" s="811"/>
      <c r="AA475" s="811"/>
    </row>
    <row r="476">
      <c r="D476" s="814"/>
      <c r="E476" s="811"/>
      <c r="F476" s="811"/>
      <c r="G476" s="811"/>
      <c r="H476" s="811"/>
      <c r="I476" s="814"/>
      <c r="J476" s="811"/>
      <c r="K476" s="811"/>
      <c r="L476" s="811"/>
      <c r="M476" s="814"/>
      <c r="N476" s="813"/>
      <c r="O476" s="811"/>
      <c r="P476" s="811"/>
      <c r="Q476" s="811"/>
      <c r="R476" s="813"/>
      <c r="S476" s="811"/>
      <c r="T476" s="811"/>
      <c r="U476" s="811"/>
      <c r="V476" s="811"/>
      <c r="W476" s="811"/>
      <c r="X476" s="811"/>
      <c r="Y476" s="811"/>
      <c r="Z476" s="811"/>
      <c r="AA476" s="811"/>
    </row>
    <row r="477">
      <c r="D477" s="814"/>
      <c r="E477" s="811"/>
      <c r="F477" s="811"/>
      <c r="G477" s="811"/>
      <c r="H477" s="811"/>
      <c r="I477" s="814"/>
      <c r="J477" s="811"/>
      <c r="K477" s="811"/>
      <c r="L477" s="811"/>
      <c r="M477" s="814"/>
      <c r="N477" s="813"/>
      <c r="O477" s="811"/>
      <c r="P477" s="811"/>
      <c r="Q477" s="811"/>
      <c r="R477" s="813"/>
      <c r="S477" s="811"/>
      <c r="T477" s="811"/>
      <c r="U477" s="811"/>
      <c r="V477" s="811"/>
      <c r="W477" s="811"/>
      <c r="X477" s="811"/>
      <c r="Y477" s="811"/>
      <c r="Z477" s="811"/>
      <c r="AA477" s="811"/>
    </row>
    <row r="478">
      <c r="D478" s="814"/>
      <c r="E478" s="811"/>
      <c r="F478" s="811"/>
      <c r="G478" s="811"/>
      <c r="H478" s="811"/>
      <c r="I478" s="814"/>
      <c r="J478" s="811"/>
      <c r="K478" s="811"/>
      <c r="L478" s="811"/>
      <c r="M478" s="814"/>
      <c r="N478" s="813"/>
      <c r="O478" s="811"/>
      <c r="P478" s="811"/>
      <c r="Q478" s="811"/>
      <c r="R478" s="813"/>
      <c r="S478" s="811"/>
      <c r="T478" s="811"/>
      <c r="U478" s="811"/>
      <c r="V478" s="811"/>
      <c r="W478" s="811"/>
      <c r="X478" s="811"/>
      <c r="Y478" s="811"/>
      <c r="Z478" s="811"/>
      <c r="AA478" s="811"/>
    </row>
    <row r="479">
      <c r="D479" s="814"/>
      <c r="E479" s="811"/>
      <c r="F479" s="811"/>
      <c r="G479" s="811"/>
      <c r="H479" s="811"/>
      <c r="I479" s="814"/>
      <c r="J479" s="811"/>
      <c r="K479" s="811"/>
      <c r="L479" s="811"/>
      <c r="M479" s="814"/>
      <c r="N479" s="813"/>
      <c r="O479" s="811"/>
      <c r="P479" s="811"/>
      <c r="Q479" s="811"/>
      <c r="R479" s="813"/>
      <c r="S479" s="811"/>
      <c r="T479" s="811"/>
      <c r="U479" s="811"/>
      <c r="V479" s="811"/>
      <c r="W479" s="811"/>
      <c r="X479" s="811"/>
      <c r="Y479" s="811"/>
      <c r="Z479" s="811"/>
      <c r="AA479" s="811"/>
    </row>
    <row r="480">
      <c r="D480" s="814"/>
      <c r="E480" s="811"/>
      <c r="F480" s="811"/>
      <c r="G480" s="811"/>
      <c r="H480" s="811"/>
      <c r="I480" s="814"/>
      <c r="J480" s="811"/>
      <c r="K480" s="811"/>
      <c r="L480" s="811"/>
      <c r="M480" s="814"/>
      <c r="N480" s="813"/>
      <c r="O480" s="811"/>
      <c r="P480" s="811"/>
      <c r="Q480" s="811"/>
      <c r="R480" s="813"/>
      <c r="S480" s="811"/>
      <c r="T480" s="811"/>
      <c r="U480" s="811"/>
      <c r="V480" s="811"/>
      <c r="W480" s="811"/>
      <c r="X480" s="811"/>
      <c r="Y480" s="811"/>
      <c r="Z480" s="811"/>
      <c r="AA480" s="811"/>
    </row>
    <row r="481">
      <c r="D481" s="814"/>
      <c r="E481" s="811"/>
      <c r="F481" s="811"/>
      <c r="G481" s="811"/>
      <c r="H481" s="811"/>
      <c r="I481" s="814"/>
      <c r="J481" s="811"/>
      <c r="K481" s="811"/>
      <c r="L481" s="811"/>
      <c r="M481" s="814"/>
      <c r="N481" s="813"/>
      <c r="O481" s="811"/>
      <c r="P481" s="811"/>
      <c r="Q481" s="811"/>
      <c r="R481" s="813"/>
      <c r="S481" s="811"/>
      <c r="T481" s="811"/>
      <c r="U481" s="811"/>
      <c r="V481" s="811"/>
      <c r="W481" s="811"/>
      <c r="X481" s="811"/>
      <c r="Y481" s="811"/>
      <c r="Z481" s="811"/>
      <c r="AA481" s="811"/>
    </row>
    <row r="482">
      <c r="D482" s="814"/>
      <c r="E482" s="811"/>
      <c r="F482" s="811"/>
      <c r="G482" s="811"/>
      <c r="H482" s="811"/>
      <c r="I482" s="814"/>
      <c r="J482" s="811"/>
      <c r="K482" s="811"/>
      <c r="L482" s="811"/>
      <c r="M482" s="814"/>
      <c r="N482" s="813"/>
      <c r="O482" s="811"/>
      <c r="P482" s="811"/>
      <c r="Q482" s="811"/>
      <c r="R482" s="813"/>
      <c r="S482" s="811"/>
      <c r="T482" s="811"/>
      <c r="U482" s="811"/>
      <c r="V482" s="811"/>
      <c r="W482" s="811"/>
      <c r="X482" s="811"/>
      <c r="Y482" s="811"/>
      <c r="Z482" s="811"/>
      <c r="AA482" s="811"/>
    </row>
    <row r="483">
      <c r="D483" s="814"/>
      <c r="E483" s="811"/>
      <c r="F483" s="811"/>
      <c r="G483" s="811"/>
      <c r="H483" s="811"/>
      <c r="I483" s="814"/>
      <c r="J483" s="811"/>
      <c r="K483" s="811"/>
      <c r="L483" s="811"/>
      <c r="M483" s="814"/>
      <c r="N483" s="813"/>
      <c r="O483" s="811"/>
      <c r="P483" s="811"/>
      <c r="Q483" s="811"/>
      <c r="R483" s="813"/>
      <c r="S483" s="811"/>
      <c r="T483" s="811"/>
      <c r="U483" s="811"/>
      <c r="V483" s="811"/>
      <c r="W483" s="811"/>
      <c r="X483" s="811"/>
      <c r="Y483" s="811"/>
      <c r="Z483" s="811"/>
      <c r="AA483" s="811"/>
    </row>
    <row r="484">
      <c r="D484" s="814"/>
      <c r="E484" s="811"/>
      <c r="F484" s="811"/>
      <c r="G484" s="811"/>
      <c r="H484" s="811"/>
      <c r="I484" s="814"/>
      <c r="J484" s="811"/>
      <c r="K484" s="811"/>
      <c r="L484" s="811"/>
      <c r="M484" s="814"/>
      <c r="N484" s="813"/>
      <c r="O484" s="811"/>
      <c r="P484" s="811"/>
      <c r="Q484" s="811"/>
      <c r="R484" s="813"/>
      <c r="S484" s="811"/>
      <c r="T484" s="811"/>
      <c r="U484" s="811"/>
      <c r="V484" s="811"/>
      <c r="W484" s="811"/>
      <c r="X484" s="811"/>
      <c r="Y484" s="811"/>
      <c r="Z484" s="811"/>
      <c r="AA484" s="811"/>
    </row>
    <row r="485">
      <c r="D485" s="814"/>
      <c r="E485" s="811"/>
      <c r="F485" s="811"/>
      <c r="G485" s="811"/>
      <c r="H485" s="811"/>
      <c r="I485" s="814"/>
      <c r="J485" s="811"/>
      <c r="K485" s="811"/>
      <c r="L485" s="811"/>
      <c r="M485" s="814"/>
      <c r="N485" s="813"/>
      <c r="O485" s="811"/>
      <c r="P485" s="811"/>
      <c r="Q485" s="811"/>
      <c r="R485" s="813"/>
      <c r="S485" s="811"/>
      <c r="T485" s="811"/>
      <c r="U485" s="811"/>
      <c r="V485" s="811"/>
      <c r="W485" s="811"/>
      <c r="X485" s="811"/>
      <c r="Y485" s="811"/>
      <c r="Z485" s="811"/>
      <c r="AA485" s="811"/>
    </row>
    <row r="486">
      <c r="D486" s="814"/>
      <c r="E486" s="811"/>
      <c r="F486" s="811"/>
      <c r="G486" s="811"/>
      <c r="H486" s="811"/>
      <c r="I486" s="814"/>
      <c r="J486" s="811"/>
      <c r="K486" s="811"/>
      <c r="L486" s="811"/>
      <c r="M486" s="814"/>
      <c r="N486" s="813"/>
      <c r="O486" s="811"/>
      <c r="P486" s="811"/>
      <c r="Q486" s="811"/>
      <c r="R486" s="813"/>
      <c r="S486" s="811"/>
      <c r="T486" s="811"/>
      <c r="U486" s="811"/>
      <c r="V486" s="811"/>
      <c r="W486" s="811"/>
      <c r="X486" s="811"/>
      <c r="Y486" s="811"/>
      <c r="Z486" s="811"/>
      <c r="AA486" s="811"/>
    </row>
    <row r="487">
      <c r="D487" s="814"/>
      <c r="E487" s="811"/>
      <c r="F487" s="811"/>
      <c r="G487" s="811"/>
      <c r="H487" s="811"/>
      <c r="I487" s="814"/>
      <c r="J487" s="811"/>
      <c r="K487" s="811"/>
      <c r="L487" s="811"/>
      <c r="M487" s="814"/>
      <c r="N487" s="813"/>
      <c r="O487" s="811"/>
      <c r="P487" s="811"/>
      <c r="Q487" s="811"/>
      <c r="R487" s="813"/>
      <c r="S487" s="811"/>
      <c r="T487" s="811"/>
      <c r="U487" s="811"/>
      <c r="V487" s="811"/>
      <c r="W487" s="811"/>
      <c r="X487" s="811"/>
      <c r="Y487" s="811"/>
      <c r="Z487" s="811"/>
      <c r="AA487" s="811"/>
    </row>
    <row r="488">
      <c r="D488" s="814"/>
      <c r="E488" s="811"/>
      <c r="F488" s="811"/>
      <c r="G488" s="811"/>
      <c r="H488" s="811"/>
      <c r="I488" s="814"/>
      <c r="J488" s="811"/>
      <c r="K488" s="811"/>
      <c r="L488" s="811"/>
      <c r="M488" s="814"/>
      <c r="N488" s="813"/>
      <c r="O488" s="811"/>
      <c r="P488" s="811"/>
      <c r="Q488" s="811"/>
      <c r="R488" s="813"/>
      <c r="S488" s="811"/>
      <c r="T488" s="811"/>
      <c r="U488" s="811"/>
      <c r="V488" s="811"/>
      <c r="W488" s="811"/>
      <c r="X488" s="811"/>
      <c r="Y488" s="811"/>
      <c r="Z488" s="811"/>
      <c r="AA488" s="811"/>
    </row>
    <row r="489">
      <c r="D489" s="814"/>
      <c r="E489" s="811"/>
      <c r="F489" s="811"/>
      <c r="G489" s="811"/>
      <c r="H489" s="811"/>
      <c r="I489" s="814"/>
      <c r="J489" s="811"/>
      <c r="K489" s="811"/>
      <c r="L489" s="811"/>
      <c r="M489" s="814"/>
      <c r="N489" s="813"/>
      <c r="O489" s="811"/>
      <c r="P489" s="811"/>
      <c r="Q489" s="811"/>
      <c r="R489" s="813"/>
      <c r="S489" s="811"/>
      <c r="T489" s="811"/>
      <c r="U489" s="811"/>
      <c r="V489" s="811"/>
      <c r="W489" s="811"/>
      <c r="X489" s="811"/>
      <c r="Y489" s="811"/>
      <c r="Z489" s="811"/>
      <c r="AA489" s="811"/>
    </row>
    <row r="490">
      <c r="D490" s="814"/>
      <c r="E490" s="811"/>
      <c r="F490" s="811"/>
      <c r="G490" s="811"/>
      <c r="H490" s="811"/>
      <c r="I490" s="814"/>
      <c r="J490" s="811"/>
      <c r="K490" s="811"/>
      <c r="L490" s="811"/>
      <c r="M490" s="814"/>
      <c r="N490" s="813"/>
      <c r="O490" s="811"/>
      <c r="P490" s="811"/>
      <c r="Q490" s="811"/>
      <c r="R490" s="813"/>
      <c r="S490" s="811"/>
      <c r="T490" s="811"/>
      <c r="U490" s="811"/>
      <c r="V490" s="811"/>
      <c r="W490" s="811"/>
      <c r="X490" s="811"/>
      <c r="Y490" s="811"/>
      <c r="Z490" s="811"/>
      <c r="AA490" s="811"/>
    </row>
    <row r="491">
      <c r="D491" s="814"/>
      <c r="E491" s="811"/>
      <c r="F491" s="811"/>
      <c r="G491" s="811"/>
      <c r="H491" s="811"/>
      <c r="I491" s="814"/>
      <c r="J491" s="811"/>
      <c r="K491" s="811"/>
      <c r="L491" s="811"/>
      <c r="M491" s="814"/>
      <c r="N491" s="813"/>
      <c r="O491" s="811"/>
      <c r="P491" s="811"/>
      <c r="Q491" s="811"/>
      <c r="R491" s="813"/>
      <c r="S491" s="811"/>
      <c r="T491" s="811"/>
      <c r="U491" s="811"/>
      <c r="V491" s="811"/>
      <c r="W491" s="811"/>
      <c r="X491" s="811"/>
      <c r="Y491" s="811"/>
      <c r="Z491" s="811"/>
      <c r="AA491" s="811"/>
    </row>
    <row r="492">
      <c r="D492" s="814"/>
      <c r="E492" s="811"/>
      <c r="F492" s="811"/>
      <c r="G492" s="811"/>
      <c r="H492" s="811"/>
      <c r="I492" s="814"/>
      <c r="J492" s="811"/>
      <c r="K492" s="811"/>
      <c r="L492" s="811"/>
      <c r="M492" s="814"/>
      <c r="N492" s="813"/>
      <c r="O492" s="811"/>
      <c r="P492" s="811"/>
      <c r="Q492" s="811"/>
      <c r="R492" s="813"/>
      <c r="S492" s="811"/>
      <c r="T492" s="811"/>
      <c r="U492" s="811"/>
      <c r="V492" s="811"/>
      <c r="W492" s="811"/>
      <c r="X492" s="811"/>
      <c r="Y492" s="811"/>
      <c r="Z492" s="811"/>
      <c r="AA492" s="811"/>
    </row>
    <row r="493">
      <c r="D493" s="814"/>
      <c r="E493" s="811"/>
      <c r="F493" s="811"/>
      <c r="G493" s="811"/>
      <c r="H493" s="811"/>
      <c r="I493" s="814"/>
      <c r="J493" s="811"/>
      <c r="K493" s="811"/>
      <c r="L493" s="811"/>
      <c r="M493" s="814"/>
      <c r="N493" s="813"/>
      <c r="O493" s="811"/>
      <c r="P493" s="811"/>
      <c r="Q493" s="811"/>
      <c r="R493" s="813"/>
      <c r="S493" s="811"/>
      <c r="T493" s="811"/>
      <c r="U493" s="811"/>
      <c r="V493" s="811"/>
      <c r="W493" s="811"/>
      <c r="X493" s="811"/>
      <c r="Y493" s="811"/>
      <c r="Z493" s="811"/>
      <c r="AA493" s="811"/>
    </row>
    <row r="494">
      <c r="D494" s="814"/>
      <c r="E494" s="811"/>
      <c r="F494" s="811"/>
      <c r="G494" s="811"/>
      <c r="H494" s="811"/>
      <c r="I494" s="814"/>
      <c r="J494" s="811"/>
      <c r="K494" s="811"/>
      <c r="L494" s="811"/>
      <c r="M494" s="814"/>
      <c r="N494" s="813"/>
      <c r="O494" s="811"/>
      <c r="P494" s="811"/>
      <c r="Q494" s="811"/>
      <c r="R494" s="813"/>
      <c r="S494" s="811"/>
      <c r="T494" s="811"/>
      <c r="U494" s="811"/>
      <c r="V494" s="811"/>
      <c r="W494" s="811"/>
      <c r="X494" s="811"/>
      <c r="Y494" s="811"/>
      <c r="Z494" s="811"/>
      <c r="AA494" s="811"/>
    </row>
    <row r="495">
      <c r="D495" s="814"/>
      <c r="E495" s="811"/>
      <c r="F495" s="811"/>
      <c r="G495" s="811"/>
      <c r="H495" s="811"/>
      <c r="I495" s="814"/>
      <c r="J495" s="811"/>
      <c r="K495" s="811"/>
      <c r="L495" s="811"/>
      <c r="M495" s="814"/>
      <c r="N495" s="813"/>
      <c r="O495" s="811"/>
      <c r="P495" s="811"/>
      <c r="Q495" s="811"/>
      <c r="R495" s="813"/>
      <c r="S495" s="811"/>
      <c r="T495" s="811"/>
      <c r="U495" s="811"/>
      <c r="V495" s="811"/>
      <c r="W495" s="811"/>
      <c r="X495" s="811"/>
      <c r="Y495" s="811"/>
      <c r="Z495" s="811"/>
      <c r="AA495" s="811"/>
    </row>
    <row r="496">
      <c r="D496" s="814"/>
      <c r="E496" s="811"/>
      <c r="F496" s="811"/>
      <c r="G496" s="811"/>
      <c r="H496" s="811"/>
      <c r="I496" s="814"/>
      <c r="J496" s="811"/>
      <c r="K496" s="811"/>
      <c r="L496" s="811"/>
      <c r="M496" s="814"/>
      <c r="N496" s="813"/>
      <c r="O496" s="811"/>
      <c r="P496" s="811"/>
      <c r="Q496" s="811"/>
      <c r="R496" s="813"/>
      <c r="S496" s="811"/>
      <c r="T496" s="811"/>
      <c r="U496" s="811"/>
      <c r="V496" s="811"/>
      <c r="W496" s="811"/>
      <c r="X496" s="811"/>
      <c r="Y496" s="811"/>
      <c r="Z496" s="811"/>
      <c r="AA496" s="811"/>
    </row>
    <row r="497">
      <c r="D497" s="814"/>
      <c r="E497" s="811"/>
      <c r="F497" s="811"/>
      <c r="G497" s="811"/>
      <c r="H497" s="811"/>
      <c r="I497" s="814"/>
      <c r="J497" s="811"/>
      <c r="K497" s="811"/>
      <c r="L497" s="811"/>
      <c r="M497" s="814"/>
      <c r="N497" s="813"/>
      <c r="O497" s="811"/>
      <c r="P497" s="811"/>
      <c r="Q497" s="811"/>
      <c r="R497" s="813"/>
      <c r="S497" s="811"/>
      <c r="T497" s="811"/>
      <c r="U497" s="811"/>
      <c r="V497" s="811"/>
      <c r="W497" s="811"/>
      <c r="X497" s="811"/>
      <c r="Y497" s="811"/>
      <c r="Z497" s="811"/>
      <c r="AA497" s="811"/>
    </row>
    <row r="498">
      <c r="D498" s="814"/>
      <c r="E498" s="811"/>
      <c r="F498" s="811"/>
      <c r="G498" s="811"/>
      <c r="H498" s="811"/>
      <c r="I498" s="814"/>
      <c r="J498" s="811"/>
      <c r="K498" s="811"/>
      <c r="L498" s="811"/>
      <c r="M498" s="814"/>
      <c r="N498" s="813"/>
      <c r="O498" s="811"/>
      <c r="P498" s="811"/>
      <c r="Q498" s="811"/>
      <c r="R498" s="813"/>
      <c r="S498" s="811"/>
      <c r="T498" s="811"/>
      <c r="U498" s="811"/>
      <c r="V498" s="811"/>
      <c r="W498" s="811"/>
      <c r="X498" s="811"/>
      <c r="Y498" s="811"/>
      <c r="Z498" s="811"/>
      <c r="AA498" s="811"/>
    </row>
    <row r="499">
      <c r="D499" s="814"/>
      <c r="E499" s="811"/>
      <c r="F499" s="811"/>
      <c r="G499" s="811"/>
      <c r="H499" s="811"/>
      <c r="I499" s="814"/>
      <c r="J499" s="811"/>
      <c r="K499" s="811"/>
      <c r="L499" s="811"/>
      <c r="M499" s="814"/>
      <c r="N499" s="813"/>
      <c r="O499" s="811"/>
      <c r="P499" s="811"/>
      <c r="Q499" s="811"/>
      <c r="R499" s="813"/>
      <c r="S499" s="811"/>
      <c r="T499" s="811"/>
      <c r="U499" s="811"/>
      <c r="V499" s="811"/>
      <c r="W499" s="811"/>
      <c r="X499" s="811"/>
      <c r="Y499" s="811"/>
      <c r="Z499" s="811"/>
      <c r="AA499" s="811"/>
    </row>
    <row r="500">
      <c r="D500" s="814"/>
      <c r="E500" s="811"/>
      <c r="F500" s="811"/>
      <c r="G500" s="811"/>
      <c r="H500" s="811"/>
      <c r="I500" s="814"/>
      <c r="J500" s="811"/>
      <c r="K500" s="811"/>
      <c r="L500" s="811"/>
      <c r="M500" s="814"/>
      <c r="N500" s="813"/>
      <c r="O500" s="811"/>
      <c r="P500" s="811"/>
      <c r="Q500" s="811"/>
      <c r="R500" s="813"/>
      <c r="S500" s="811"/>
      <c r="T500" s="811"/>
      <c r="U500" s="811"/>
      <c r="V500" s="811"/>
      <c r="W500" s="811"/>
      <c r="X500" s="811"/>
      <c r="Y500" s="811"/>
      <c r="Z500" s="811"/>
      <c r="AA500" s="811"/>
    </row>
    <row r="501">
      <c r="D501" s="814"/>
      <c r="E501" s="811"/>
      <c r="F501" s="811"/>
      <c r="G501" s="811"/>
      <c r="H501" s="811"/>
      <c r="I501" s="814"/>
      <c r="J501" s="811"/>
      <c r="K501" s="811"/>
      <c r="L501" s="811"/>
      <c r="M501" s="814"/>
      <c r="N501" s="813"/>
      <c r="O501" s="811"/>
      <c r="P501" s="811"/>
      <c r="Q501" s="811"/>
      <c r="R501" s="813"/>
      <c r="S501" s="811"/>
      <c r="T501" s="811"/>
      <c r="U501" s="811"/>
      <c r="V501" s="811"/>
      <c r="W501" s="811"/>
      <c r="X501" s="811"/>
      <c r="Y501" s="811"/>
      <c r="Z501" s="811"/>
      <c r="AA501" s="811"/>
    </row>
    <row r="502">
      <c r="D502" s="814"/>
      <c r="E502" s="811"/>
      <c r="F502" s="811"/>
      <c r="G502" s="811"/>
      <c r="H502" s="811"/>
      <c r="I502" s="814"/>
      <c r="J502" s="811"/>
      <c r="K502" s="811"/>
      <c r="L502" s="811"/>
      <c r="M502" s="814"/>
      <c r="N502" s="813"/>
      <c r="O502" s="811"/>
      <c r="P502" s="811"/>
      <c r="Q502" s="811"/>
      <c r="R502" s="813"/>
      <c r="S502" s="811"/>
      <c r="T502" s="811"/>
      <c r="U502" s="811"/>
      <c r="V502" s="811"/>
      <c r="W502" s="811"/>
      <c r="X502" s="811"/>
      <c r="Y502" s="811"/>
      <c r="Z502" s="811"/>
      <c r="AA502" s="811"/>
    </row>
    <row r="503">
      <c r="D503" s="814"/>
      <c r="E503" s="811"/>
      <c r="F503" s="811"/>
      <c r="G503" s="811"/>
      <c r="H503" s="811"/>
      <c r="I503" s="814"/>
      <c r="J503" s="811"/>
      <c r="K503" s="811"/>
      <c r="L503" s="811"/>
      <c r="M503" s="814"/>
      <c r="N503" s="813"/>
      <c r="O503" s="811"/>
      <c r="P503" s="811"/>
      <c r="Q503" s="811"/>
      <c r="R503" s="813"/>
      <c r="S503" s="811"/>
      <c r="T503" s="811"/>
      <c r="U503" s="811"/>
      <c r="V503" s="811"/>
      <c r="W503" s="811"/>
      <c r="X503" s="811"/>
      <c r="Y503" s="811"/>
      <c r="Z503" s="811"/>
      <c r="AA503" s="811"/>
    </row>
    <row r="504">
      <c r="D504" s="814"/>
      <c r="E504" s="811"/>
      <c r="F504" s="811"/>
      <c r="G504" s="811"/>
      <c r="H504" s="811"/>
      <c r="I504" s="814"/>
      <c r="J504" s="811"/>
      <c r="K504" s="811"/>
      <c r="L504" s="811"/>
      <c r="M504" s="814"/>
      <c r="N504" s="813"/>
      <c r="O504" s="811"/>
      <c r="P504" s="811"/>
      <c r="Q504" s="811"/>
      <c r="R504" s="813"/>
      <c r="S504" s="811"/>
      <c r="T504" s="811"/>
      <c r="U504" s="811"/>
      <c r="V504" s="811"/>
      <c r="W504" s="811"/>
      <c r="X504" s="811"/>
      <c r="Y504" s="811"/>
      <c r="Z504" s="811"/>
      <c r="AA504" s="811"/>
    </row>
    <row r="505">
      <c r="D505" s="814"/>
      <c r="E505" s="811"/>
      <c r="F505" s="811"/>
      <c r="G505" s="811"/>
      <c r="H505" s="811"/>
      <c r="I505" s="814"/>
      <c r="J505" s="811"/>
      <c r="K505" s="811"/>
      <c r="L505" s="811"/>
      <c r="M505" s="814"/>
      <c r="N505" s="813"/>
      <c r="O505" s="811"/>
      <c r="P505" s="811"/>
      <c r="Q505" s="811"/>
      <c r="R505" s="813"/>
      <c r="S505" s="811"/>
      <c r="T505" s="811"/>
      <c r="U505" s="811"/>
      <c r="V505" s="811"/>
      <c r="W505" s="811"/>
      <c r="X505" s="811"/>
      <c r="Y505" s="811"/>
      <c r="Z505" s="811"/>
      <c r="AA505" s="811"/>
    </row>
    <row r="506">
      <c r="D506" s="814"/>
      <c r="E506" s="811"/>
      <c r="F506" s="811"/>
      <c r="G506" s="811"/>
      <c r="H506" s="811"/>
      <c r="I506" s="814"/>
      <c r="J506" s="811"/>
      <c r="K506" s="811"/>
      <c r="L506" s="811"/>
      <c r="M506" s="814"/>
      <c r="N506" s="813"/>
      <c r="O506" s="811"/>
      <c r="P506" s="811"/>
      <c r="Q506" s="811"/>
      <c r="R506" s="813"/>
      <c r="S506" s="811"/>
      <c r="T506" s="811"/>
      <c r="U506" s="811"/>
      <c r="V506" s="811"/>
      <c r="W506" s="811"/>
      <c r="X506" s="811"/>
      <c r="Y506" s="811"/>
      <c r="Z506" s="811"/>
      <c r="AA506" s="811"/>
    </row>
    <row r="507">
      <c r="D507" s="814"/>
      <c r="E507" s="811"/>
      <c r="F507" s="811"/>
      <c r="G507" s="811"/>
      <c r="H507" s="811"/>
      <c r="I507" s="814"/>
      <c r="J507" s="811"/>
      <c r="K507" s="811"/>
      <c r="L507" s="811"/>
      <c r="M507" s="814"/>
      <c r="N507" s="813"/>
      <c r="O507" s="811"/>
      <c r="P507" s="811"/>
      <c r="Q507" s="811"/>
      <c r="R507" s="813"/>
      <c r="S507" s="811"/>
      <c r="T507" s="811"/>
      <c r="U507" s="811"/>
      <c r="V507" s="811"/>
      <c r="W507" s="811"/>
      <c r="X507" s="811"/>
      <c r="Y507" s="811"/>
      <c r="Z507" s="811"/>
      <c r="AA507" s="811"/>
    </row>
    <row r="508">
      <c r="D508" s="814"/>
      <c r="E508" s="811"/>
      <c r="F508" s="811"/>
      <c r="G508" s="811"/>
      <c r="H508" s="811"/>
      <c r="I508" s="814"/>
      <c r="J508" s="811"/>
      <c r="K508" s="811"/>
      <c r="L508" s="811"/>
      <c r="M508" s="814"/>
      <c r="N508" s="813"/>
      <c r="O508" s="811"/>
      <c r="P508" s="811"/>
      <c r="Q508" s="811"/>
      <c r="R508" s="813"/>
      <c r="S508" s="811"/>
      <c r="T508" s="811"/>
      <c r="U508" s="811"/>
      <c r="V508" s="811"/>
      <c r="W508" s="811"/>
      <c r="X508" s="811"/>
      <c r="Y508" s="811"/>
      <c r="Z508" s="811"/>
      <c r="AA508" s="811"/>
    </row>
    <row r="509">
      <c r="D509" s="814"/>
      <c r="E509" s="811"/>
      <c r="F509" s="811"/>
      <c r="G509" s="811"/>
      <c r="H509" s="811"/>
      <c r="I509" s="814"/>
      <c r="J509" s="811"/>
      <c r="K509" s="811"/>
      <c r="L509" s="811"/>
      <c r="M509" s="814"/>
      <c r="N509" s="813"/>
      <c r="O509" s="811"/>
      <c r="P509" s="811"/>
      <c r="Q509" s="811"/>
      <c r="R509" s="813"/>
      <c r="S509" s="811"/>
      <c r="T509" s="811"/>
      <c r="U509" s="811"/>
      <c r="V509" s="811"/>
      <c r="W509" s="811"/>
      <c r="X509" s="811"/>
      <c r="Y509" s="811"/>
      <c r="Z509" s="811"/>
      <c r="AA509" s="811"/>
    </row>
    <row r="510">
      <c r="D510" s="814"/>
      <c r="E510" s="811"/>
      <c r="F510" s="811"/>
      <c r="G510" s="811"/>
      <c r="H510" s="811"/>
      <c r="I510" s="814"/>
      <c r="J510" s="811"/>
      <c r="K510" s="811"/>
      <c r="L510" s="811"/>
      <c r="M510" s="814"/>
      <c r="N510" s="813"/>
      <c r="O510" s="811"/>
      <c r="P510" s="811"/>
      <c r="Q510" s="811"/>
      <c r="R510" s="813"/>
      <c r="S510" s="811"/>
      <c r="T510" s="811"/>
      <c r="U510" s="811"/>
      <c r="V510" s="811"/>
      <c r="W510" s="811"/>
      <c r="X510" s="811"/>
      <c r="Y510" s="811"/>
      <c r="Z510" s="811"/>
      <c r="AA510" s="811"/>
    </row>
    <row r="511">
      <c r="D511" s="814"/>
      <c r="E511" s="811"/>
      <c r="F511" s="811"/>
      <c r="G511" s="811"/>
      <c r="H511" s="811"/>
      <c r="I511" s="814"/>
      <c r="J511" s="811"/>
      <c r="K511" s="811"/>
      <c r="L511" s="811"/>
      <c r="M511" s="814"/>
      <c r="N511" s="813"/>
      <c r="O511" s="811"/>
      <c r="P511" s="811"/>
      <c r="Q511" s="811"/>
      <c r="R511" s="813"/>
      <c r="S511" s="811"/>
      <c r="T511" s="811"/>
      <c r="U511" s="811"/>
      <c r="V511" s="811"/>
      <c r="W511" s="811"/>
      <c r="X511" s="811"/>
      <c r="Y511" s="811"/>
      <c r="Z511" s="811"/>
      <c r="AA511" s="811"/>
    </row>
    <row r="512">
      <c r="D512" s="814"/>
      <c r="E512" s="811"/>
      <c r="F512" s="811"/>
      <c r="G512" s="811"/>
      <c r="H512" s="811"/>
      <c r="I512" s="814"/>
      <c r="J512" s="811"/>
      <c r="K512" s="811"/>
      <c r="L512" s="811"/>
      <c r="M512" s="814"/>
      <c r="N512" s="813"/>
      <c r="O512" s="811"/>
      <c r="P512" s="811"/>
      <c r="Q512" s="811"/>
      <c r="R512" s="813"/>
      <c r="S512" s="811"/>
      <c r="T512" s="811"/>
      <c r="U512" s="811"/>
      <c r="V512" s="811"/>
      <c r="W512" s="811"/>
      <c r="X512" s="811"/>
      <c r="Y512" s="811"/>
      <c r="Z512" s="811"/>
      <c r="AA512" s="811"/>
    </row>
    <row r="513">
      <c r="D513" s="814"/>
      <c r="E513" s="811"/>
      <c r="F513" s="811"/>
      <c r="G513" s="811"/>
      <c r="H513" s="811"/>
      <c r="I513" s="814"/>
      <c r="J513" s="811"/>
      <c r="K513" s="811"/>
      <c r="L513" s="811"/>
      <c r="M513" s="814"/>
      <c r="N513" s="813"/>
      <c r="O513" s="811"/>
      <c r="P513" s="811"/>
      <c r="Q513" s="811"/>
      <c r="R513" s="813"/>
      <c r="S513" s="811"/>
      <c r="T513" s="811"/>
      <c r="U513" s="811"/>
      <c r="V513" s="811"/>
      <c r="W513" s="811"/>
      <c r="X513" s="811"/>
      <c r="Y513" s="811"/>
      <c r="Z513" s="811"/>
      <c r="AA513" s="811"/>
    </row>
    <row r="514">
      <c r="D514" s="814"/>
      <c r="E514" s="811"/>
      <c r="F514" s="811"/>
      <c r="G514" s="811"/>
      <c r="H514" s="811"/>
      <c r="I514" s="814"/>
      <c r="J514" s="811"/>
      <c r="K514" s="811"/>
      <c r="L514" s="811"/>
      <c r="M514" s="814"/>
      <c r="N514" s="813"/>
      <c r="O514" s="811"/>
      <c r="P514" s="811"/>
      <c r="Q514" s="811"/>
      <c r="R514" s="813"/>
      <c r="S514" s="811"/>
      <c r="T514" s="811"/>
      <c r="U514" s="811"/>
      <c r="V514" s="811"/>
      <c r="W514" s="811"/>
      <c r="X514" s="811"/>
      <c r="Y514" s="811"/>
      <c r="Z514" s="811"/>
      <c r="AA514" s="811"/>
    </row>
    <row r="515">
      <c r="D515" s="814"/>
      <c r="E515" s="811"/>
      <c r="F515" s="811"/>
      <c r="G515" s="811"/>
      <c r="H515" s="811"/>
      <c r="I515" s="814"/>
      <c r="J515" s="811"/>
      <c r="K515" s="811"/>
      <c r="L515" s="811"/>
      <c r="M515" s="814"/>
      <c r="N515" s="813"/>
      <c r="O515" s="811"/>
      <c r="P515" s="811"/>
      <c r="Q515" s="811"/>
      <c r="R515" s="813"/>
      <c r="S515" s="811"/>
      <c r="T515" s="811"/>
      <c r="U515" s="811"/>
      <c r="V515" s="811"/>
      <c r="W515" s="811"/>
      <c r="X515" s="811"/>
      <c r="Y515" s="811"/>
      <c r="Z515" s="811"/>
      <c r="AA515" s="811"/>
    </row>
    <row r="516">
      <c r="D516" s="814"/>
      <c r="E516" s="811"/>
      <c r="F516" s="811"/>
      <c r="G516" s="811"/>
      <c r="H516" s="811"/>
      <c r="I516" s="814"/>
      <c r="J516" s="811"/>
      <c r="K516" s="811"/>
      <c r="L516" s="811"/>
      <c r="M516" s="814"/>
      <c r="N516" s="813"/>
      <c r="O516" s="811"/>
      <c r="P516" s="811"/>
      <c r="Q516" s="811"/>
      <c r="R516" s="813"/>
      <c r="S516" s="811"/>
      <c r="T516" s="811"/>
      <c r="U516" s="811"/>
      <c r="V516" s="811"/>
      <c r="W516" s="811"/>
      <c r="X516" s="811"/>
      <c r="Y516" s="811"/>
      <c r="Z516" s="811"/>
      <c r="AA516" s="811"/>
    </row>
    <row r="517">
      <c r="D517" s="814"/>
      <c r="E517" s="811"/>
      <c r="F517" s="811"/>
      <c r="G517" s="811"/>
      <c r="H517" s="811"/>
      <c r="I517" s="814"/>
      <c r="J517" s="811"/>
      <c r="K517" s="811"/>
      <c r="L517" s="811"/>
      <c r="M517" s="814"/>
      <c r="N517" s="813"/>
      <c r="O517" s="811"/>
      <c r="P517" s="811"/>
      <c r="Q517" s="811"/>
      <c r="R517" s="813"/>
      <c r="S517" s="811"/>
      <c r="T517" s="811"/>
      <c r="U517" s="811"/>
      <c r="V517" s="811"/>
      <c r="W517" s="811"/>
      <c r="X517" s="811"/>
      <c r="Y517" s="811"/>
      <c r="Z517" s="811"/>
      <c r="AA517" s="811"/>
    </row>
    <row r="518">
      <c r="D518" s="814"/>
      <c r="E518" s="811"/>
      <c r="F518" s="811"/>
      <c r="G518" s="811"/>
      <c r="H518" s="811"/>
      <c r="I518" s="814"/>
      <c r="J518" s="811"/>
      <c r="K518" s="811"/>
      <c r="L518" s="811"/>
      <c r="M518" s="814"/>
      <c r="N518" s="813"/>
      <c r="O518" s="811"/>
      <c r="P518" s="811"/>
      <c r="Q518" s="811"/>
      <c r="R518" s="813"/>
      <c r="S518" s="811"/>
      <c r="T518" s="811"/>
      <c r="U518" s="811"/>
      <c r="V518" s="811"/>
      <c r="W518" s="811"/>
      <c r="X518" s="811"/>
      <c r="Y518" s="811"/>
      <c r="Z518" s="811"/>
      <c r="AA518" s="811"/>
    </row>
    <row r="519">
      <c r="D519" s="814"/>
      <c r="E519" s="811"/>
      <c r="F519" s="811"/>
      <c r="G519" s="811"/>
      <c r="H519" s="811"/>
      <c r="I519" s="814"/>
      <c r="J519" s="811"/>
      <c r="K519" s="811"/>
      <c r="L519" s="811"/>
      <c r="M519" s="814"/>
      <c r="N519" s="813"/>
      <c r="O519" s="811"/>
      <c r="P519" s="811"/>
      <c r="Q519" s="811"/>
      <c r="R519" s="813"/>
      <c r="S519" s="811"/>
      <c r="T519" s="811"/>
      <c r="U519" s="811"/>
      <c r="V519" s="811"/>
      <c r="W519" s="811"/>
      <c r="X519" s="811"/>
      <c r="Y519" s="811"/>
      <c r="Z519" s="811"/>
      <c r="AA519" s="811"/>
    </row>
    <row r="520">
      <c r="D520" s="814"/>
      <c r="E520" s="811"/>
      <c r="F520" s="811"/>
      <c r="G520" s="811"/>
      <c r="H520" s="811"/>
      <c r="I520" s="814"/>
      <c r="J520" s="811"/>
      <c r="K520" s="811"/>
      <c r="L520" s="811"/>
      <c r="M520" s="814"/>
      <c r="N520" s="813"/>
      <c r="O520" s="811"/>
      <c r="P520" s="811"/>
      <c r="Q520" s="811"/>
      <c r="R520" s="813"/>
      <c r="S520" s="811"/>
      <c r="T520" s="811"/>
      <c r="U520" s="811"/>
      <c r="V520" s="811"/>
      <c r="W520" s="811"/>
      <c r="X520" s="811"/>
      <c r="Y520" s="811"/>
      <c r="Z520" s="811"/>
      <c r="AA520" s="811"/>
    </row>
    <row r="521">
      <c r="D521" s="814"/>
      <c r="E521" s="811"/>
      <c r="F521" s="811"/>
      <c r="G521" s="811"/>
      <c r="H521" s="811"/>
      <c r="I521" s="814"/>
      <c r="J521" s="811"/>
      <c r="K521" s="811"/>
      <c r="L521" s="811"/>
      <c r="M521" s="814"/>
      <c r="N521" s="813"/>
      <c r="O521" s="811"/>
      <c r="P521" s="811"/>
      <c r="Q521" s="811"/>
      <c r="R521" s="813"/>
      <c r="S521" s="811"/>
      <c r="T521" s="811"/>
      <c r="U521" s="811"/>
      <c r="V521" s="811"/>
      <c r="W521" s="811"/>
      <c r="X521" s="811"/>
      <c r="Y521" s="811"/>
      <c r="Z521" s="811"/>
      <c r="AA521" s="811"/>
    </row>
    <row r="522">
      <c r="D522" s="814"/>
      <c r="E522" s="811"/>
      <c r="F522" s="811"/>
      <c r="G522" s="811"/>
      <c r="H522" s="811"/>
      <c r="I522" s="814"/>
      <c r="J522" s="811"/>
      <c r="K522" s="811"/>
      <c r="L522" s="811"/>
      <c r="M522" s="814"/>
      <c r="N522" s="813"/>
      <c r="O522" s="811"/>
      <c r="P522" s="811"/>
      <c r="Q522" s="811"/>
      <c r="R522" s="813"/>
      <c r="S522" s="811"/>
      <c r="T522" s="811"/>
      <c r="U522" s="811"/>
      <c r="V522" s="811"/>
      <c r="W522" s="811"/>
      <c r="X522" s="811"/>
      <c r="Y522" s="811"/>
      <c r="Z522" s="811"/>
      <c r="AA522" s="811"/>
    </row>
    <row r="523">
      <c r="D523" s="814"/>
      <c r="E523" s="811"/>
      <c r="F523" s="811"/>
      <c r="G523" s="811"/>
      <c r="H523" s="811"/>
      <c r="I523" s="814"/>
      <c r="J523" s="811"/>
      <c r="K523" s="811"/>
      <c r="L523" s="811"/>
      <c r="M523" s="814"/>
      <c r="N523" s="813"/>
      <c r="O523" s="811"/>
      <c r="P523" s="811"/>
      <c r="Q523" s="811"/>
      <c r="R523" s="813"/>
      <c r="S523" s="811"/>
      <c r="T523" s="811"/>
      <c r="U523" s="811"/>
      <c r="V523" s="811"/>
      <c r="W523" s="811"/>
      <c r="X523" s="811"/>
      <c r="Y523" s="811"/>
      <c r="Z523" s="811"/>
      <c r="AA523" s="811"/>
    </row>
    <row r="524">
      <c r="D524" s="814"/>
      <c r="E524" s="811"/>
      <c r="F524" s="811"/>
      <c r="G524" s="811"/>
      <c r="H524" s="811"/>
      <c r="I524" s="814"/>
      <c r="J524" s="811"/>
      <c r="K524" s="811"/>
      <c r="L524" s="811"/>
      <c r="M524" s="814"/>
      <c r="N524" s="813"/>
      <c r="O524" s="811"/>
      <c r="P524" s="811"/>
      <c r="Q524" s="811"/>
      <c r="R524" s="813"/>
      <c r="S524" s="811"/>
      <c r="T524" s="811"/>
      <c r="U524" s="811"/>
      <c r="V524" s="811"/>
      <c r="W524" s="811"/>
      <c r="X524" s="811"/>
      <c r="Y524" s="811"/>
      <c r="Z524" s="811"/>
      <c r="AA524" s="811"/>
    </row>
    <row r="525">
      <c r="D525" s="814"/>
      <c r="E525" s="811"/>
      <c r="F525" s="811"/>
      <c r="G525" s="811"/>
      <c r="H525" s="811"/>
      <c r="I525" s="814"/>
      <c r="J525" s="811"/>
      <c r="K525" s="811"/>
      <c r="L525" s="811"/>
      <c r="M525" s="814"/>
      <c r="N525" s="813"/>
      <c r="O525" s="811"/>
      <c r="P525" s="811"/>
      <c r="Q525" s="811"/>
      <c r="R525" s="813"/>
      <c r="S525" s="811"/>
      <c r="T525" s="811"/>
      <c r="U525" s="811"/>
      <c r="V525" s="811"/>
      <c r="W525" s="811"/>
      <c r="X525" s="811"/>
      <c r="Y525" s="811"/>
      <c r="Z525" s="811"/>
      <c r="AA525" s="811"/>
    </row>
    <row r="526">
      <c r="D526" s="814"/>
      <c r="E526" s="811"/>
      <c r="F526" s="811"/>
      <c r="G526" s="811"/>
      <c r="H526" s="811"/>
      <c r="I526" s="814"/>
      <c r="J526" s="811"/>
      <c r="K526" s="811"/>
      <c r="L526" s="811"/>
      <c r="M526" s="814"/>
      <c r="N526" s="813"/>
      <c r="O526" s="811"/>
      <c r="P526" s="811"/>
      <c r="Q526" s="811"/>
      <c r="R526" s="813"/>
      <c r="S526" s="811"/>
      <c r="T526" s="811"/>
      <c r="U526" s="811"/>
      <c r="V526" s="811"/>
      <c r="W526" s="811"/>
      <c r="X526" s="811"/>
      <c r="Y526" s="811"/>
      <c r="Z526" s="811"/>
      <c r="AA526" s="811"/>
    </row>
    <row r="527">
      <c r="D527" s="814"/>
      <c r="E527" s="811"/>
      <c r="F527" s="811"/>
      <c r="G527" s="811"/>
      <c r="H527" s="811"/>
      <c r="I527" s="814"/>
      <c r="J527" s="811"/>
      <c r="K527" s="811"/>
      <c r="L527" s="811"/>
      <c r="M527" s="814"/>
      <c r="N527" s="813"/>
      <c r="O527" s="811"/>
      <c r="P527" s="811"/>
      <c r="Q527" s="811"/>
      <c r="R527" s="813"/>
      <c r="S527" s="811"/>
      <c r="T527" s="811"/>
      <c r="U527" s="811"/>
      <c r="V527" s="811"/>
      <c r="W527" s="811"/>
      <c r="X527" s="811"/>
      <c r="Y527" s="811"/>
      <c r="Z527" s="811"/>
      <c r="AA527" s="811"/>
    </row>
    <row r="528">
      <c r="D528" s="814"/>
      <c r="E528" s="811"/>
      <c r="F528" s="811"/>
      <c r="G528" s="811"/>
      <c r="H528" s="811"/>
      <c r="I528" s="814"/>
      <c r="J528" s="811"/>
      <c r="K528" s="811"/>
      <c r="L528" s="811"/>
      <c r="M528" s="814"/>
      <c r="N528" s="813"/>
      <c r="O528" s="811"/>
      <c r="P528" s="811"/>
      <c r="Q528" s="811"/>
      <c r="R528" s="813"/>
      <c r="S528" s="811"/>
      <c r="T528" s="811"/>
      <c r="U528" s="811"/>
      <c r="V528" s="811"/>
      <c r="W528" s="811"/>
      <c r="X528" s="811"/>
      <c r="Y528" s="811"/>
      <c r="Z528" s="811"/>
      <c r="AA528" s="811"/>
    </row>
    <row r="529">
      <c r="D529" s="814"/>
      <c r="E529" s="811"/>
      <c r="F529" s="811"/>
      <c r="G529" s="811"/>
      <c r="H529" s="811"/>
      <c r="I529" s="814"/>
      <c r="J529" s="811"/>
      <c r="K529" s="811"/>
      <c r="L529" s="811"/>
      <c r="M529" s="814"/>
      <c r="N529" s="813"/>
      <c r="O529" s="811"/>
      <c r="P529" s="811"/>
      <c r="Q529" s="811"/>
      <c r="R529" s="813"/>
      <c r="S529" s="811"/>
      <c r="T529" s="811"/>
      <c r="U529" s="811"/>
      <c r="V529" s="811"/>
      <c r="W529" s="811"/>
      <c r="X529" s="811"/>
      <c r="Y529" s="811"/>
      <c r="Z529" s="811"/>
      <c r="AA529" s="811"/>
    </row>
    <row r="530">
      <c r="D530" s="814"/>
      <c r="E530" s="811"/>
      <c r="F530" s="811"/>
      <c r="G530" s="811"/>
      <c r="H530" s="811"/>
      <c r="I530" s="814"/>
      <c r="J530" s="811"/>
      <c r="K530" s="811"/>
      <c r="L530" s="811"/>
      <c r="M530" s="814"/>
      <c r="N530" s="813"/>
      <c r="O530" s="811"/>
      <c r="P530" s="811"/>
      <c r="Q530" s="811"/>
      <c r="R530" s="813"/>
      <c r="S530" s="811"/>
      <c r="T530" s="811"/>
      <c r="U530" s="811"/>
      <c r="V530" s="811"/>
      <c r="W530" s="811"/>
      <c r="X530" s="811"/>
      <c r="Y530" s="811"/>
      <c r="Z530" s="811"/>
      <c r="AA530" s="811"/>
    </row>
    <row r="531">
      <c r="D531" s="814"/>
      <c r="E531" s="811"/>
      <c r="F531" s="811"/>
      <c r="G531" s="811"/>
      <c r="H531" s="811"/>
      <c r="I531" s="814"/>
      <c r="J531" s="811"/>
      <c r="K531" s="811"/>
      <c r="L531" s="811"/>
      <c r="M531" s="814"/>
      <c r="N531" s="813"/>
      <c r="O531" s="811"/>
      <c r="P531" s="811"/>
      <c r="Q531" s="811"/>
      <c r="R531" s="813"/>
      <c r="S531" s="811"/>
      <c r="T531" s="811"/>
      <c r="U531" s="811"/>
      <c r="V531" s="811"/>
      <c r="W531" s="811"/>
      <c r="X531" s="811"/>
      <c r="Y531" s="811"/>
      <c r="Z531" s="811"/>
      <c r="AA531" s="811"/>
    </row>
    <row r="532">
      <c r="D532" s="814"/>
      <c r="E532" s="811"/>
      <c r="F532" s="811"/>
      <c r="G532" s="811"/>
      <c r="H532" s="811"/>
      <c r="I532" s="814"/>
      <c r="J532" s="811"/>
      <c r="K532" s="811"/>
      <c r="L532" s="811"/>
      <c r="M532" s="814"/>
      <c r="N532" s="813"/>
      <c r="O532" s="811"/>
      <c r="P532" s="811"/>
      <c r="Q532" s="811"/>
      <c r="R532" s="813"/>
      <c r="S532" s="811"/>
      <c r="T532" s="811"/>
      <c r="U532" s="811"/>
      <c r="V532" s="811"/>
      <c r="W532" s="811"/>
      <c r="X532" s="811"/>
      <c r="Y532" s="811"/>
      <c r="Z532" s="811"/>
      <c r="AA532" s="811"/>
    </row>
    <row r="533">
      <c r="D533" s="814"/>
      <c r="E533" s="811"/>
      <c r="F533" s="811"/>
      <c r="G533" s="811"/>
      <c r="H533" s="811"/>
      <c r="I533" s="814"/>
      <c r="J533" s="811"/>
      <c r="K533" s="811"/>
      <c r="L533" s="811"/>
      <c r="M533" s="814"/>
      <c r="N533" s="813"/>
      <c r="O533" s="811"/>
      <c r="P533" s="811"/>
      <c r="Q533" s="811"/>
      <c r="R533" s="813"/>
      <c r="S533" s="811"/>
      <c r="T533" s="811"/>
      <c r="U533" s="811"/>
      <c r="V533" s="811"/>
      <c r="W533" s="811"/>
      <c r="X533" s="811"/>
      <c r="Y533" s="811"/>
      <c r="Z533" s="811"/>
      <c r="AA533" s="811"/>
    </row>
    <row r="534">
      <c r="D534" s="814"/>
      <c r="E534" s="811"/>
      <c r="F534" s="811"/>
      <c r="G534" s="811"/>
      <c r="H534" s="811"/>
      <c r="I534" s="814"/>
      <c r="J534" s="811"/>
      <c r="K534" s="811"/>
      <c r="L534" s="811"/>
      <c r="M534" s="814"/>
      <c r="N534" s="813"/>
      <c r="O534" s="811"/>
      <c r="P534" s="811"/>
      <c r="Q534" s="811"/>
      <c r="R534" s="813"/>
      <c r="S534" s="811"/>
      <c r="T534" s="811"/>
      <c r="U534" s="811"/>
      <c r="V534" s="811"/>
      <c r="W534" s="811"/>
      <c r="X534" s="811"/>
      <c r="Y534" s="811"/>
      <c r="Z534" s="811"/>
      <c r="AA534" s="811"/>
    </row>
    <row r="535">
      <c r="D535" s="814"/>
      <c r="E535" s="811"/>
      <c r="F535" s="811"/>
      <c r="G535" s="811"/>
      <c r="H535" s="811"/>
      <c r="I535" s="814"/>
      <c r="J535" s="811"/>
      <c r="K535" s="811"/>
      <c r="L535" s="811"/>
      <c r="M535" s="814"/>
      <c r="N535" s="813"/>
      <c r="O535" s="811"/>
      <c r="P535" s="811"/>
      <c r="Q535" s="811"/>
      <c r="R535" s="813"/>
      <c r="S535" s="811"/>
      <c r="T535" s="811"/>
      <c r="U535" s="811"/>
      <c r="V535" s="811"/>
      <c r="W535" s="811"/>
      <c r="X535" s="811"/>
      <c r="Y535" s="811"/>
      <c r="Z535" s="811"/>
      <c r="AA535" s="811"/>
    </row>
    <row r="536">
      <c r="D536" s="814"/>
      <c r="E536" s="811"/>
      <c r="F536" s="811"/>
      <c r="G536" s="811"/>
      <c r="H536" s="811"/>
      <c r="I536" s="814"/>
      <c r="J536" s="811"/>
      <c r="K536" s="811"/>
      <c r="L536" s="811"/>
      <c r="M536" s="814"/>
      <c r="N536" s="813"/>
      <c r="O536" s="811"/>
      <c r="P536" s="811"/>
      <c r="Q536" s="811"/>
      <c r="R536" s="813"/>
      <c r="S536" s="811"/>
      <c r="T536" s="811"/>
      <c r="U536" s="811"/>
      <c r="V536" s="811"/>
      <c r="W536" s="811"/>
      <c r="X536" s="811"/>
      <c r="Y536" s="811"/>
      <c r="Z536" s="811"/>
      <c r="AA536" s="811"/>
    </row>
    <row r="537">
      <c r="D537" s="814"/>
      <c r="E537" s="811"/>
      <c r="F537" s="811"/>
      <c r="G537" s="811"/>
      <c r="H537" s="811"/>
      <c r="I537" s="814"/>
      <c r="J537" s="811"/>
      <c r="K537" s="811"/>
      <c r="L537" s="811"/>
      <c r="M537" s="814"/>
      <c r="N537" s="813"/>
      <c r="O537" s="811"/>
      <c r="P537" s="811"/>
      <c r="Q537" s="811"/>
      <c r="R537" s="813"/>
      <c r="S537" s="811"/>
      <c r="T537" s="811"/>
      <c r="U537" s="811"/>
      <c r="V537" s="811"/>
      <c r="W537" s="811"/>
      <c r="X537" s="811"/>
      <c r="Y537" s="811"/>
      <c r="Z537" s="811"/>
      <c r="AA537" s="811"/>
    </row>
    <row r="538">
      <c r="D538" s="814"/>
      <c r="E538" s="811"/>
      <c r="F538" s="811"/>
      <c r="G538" s="811"/>
      <c r="H538" s="811"/>
      <c r="I538" s="814"/>
      <c r="J538" s="811"/>
      <c r="K538" s="811"/>
      <c r="L538" s="811"/>
      <c r="M538" s="814"/>
      <c r="N538" s="813"/>
      <c r="O538" s="811"/>
      <c r="P538" s="811"/>
      <c r="Q538" s="811"/>
      <c r="R538" s="813"/>
      <c r="S538" s="811"/>
      <c r="T538" s="811"/>
      <c r="U538" s="811"/>
      <c r="V538" s="811"/>
      <c r="W538" s="811"/>
      <c r="X538" s="811"/>
      <c r="Y538" s="811"/>
      <c r="Z538" s="811"/>
      <c r="AA538" s="811"/>
    </row>
    <row r="539">
      <c r="D539" s="814"/>
      <c r="E539" s="811"/>
      <c r="F539" s="811"/>
      <c r="G539" s="811"/>
      <c r="H539" s="811"/>
      <c r="I539" s="814"/>
      <c r="J539" s="811"/>
      <c r="K539" s="811"/>
      <c r="L539" s="811"/>
      <c r="M539" s="814"/>
      <c r="N539" s="813"/>
      <c r="O539" s="811"/>
      <c r="P539" s="811"/>
      <c r="Q539" s="811"/>
      <c r="R539" s="813"/>
      <c r="S539" s="811"/>
      <c r="T539" s="811"/>
      <c r="U539" s="811"/>
      <c r="V539" s="811"/>
      <c r="W539" s="811"/>
      <c r="X539" s="811"/>
      <c r="Y539" s="811"/>
      <c r="Z539" s="811"/>
      <c r="AA539" s="811"/>
    </row>
    <row r="540">
      <c r="D540" s="814"/>
      <c r="E540" s="811"/>
      <c r="F540" s="811"/>
      <c r="G540" s="811"/>
      <c r="H540" s="811"/>
      <c r="I540" s="814"/>
      <c r="J540" s="811"/>
      <c r="K540" s="811"/>
      <c r="L540" s="811"/>
      <c r="M540" s="814"/>
      <c r="N540" s="813"/>
      <c r="O540" s="811"/>
      <c r="P540" s="811"/>
      <c r="Q540" s="811"/>
      <c r="R540" s="813"/>
      <c r="S540" s="811"/>
      <c r="T540" s="811"/>
      <c r="U540" s="811"/>
      <c r="V540" s="811"/>
      <c r="W540" s="811"/>
      <c r="X540" s="811"/>
      <c r="Y540" s="811"/>
      <c r="Z540" s="811"/>
      <c r="AA540" s="811"/>
    </row>
    <row r="541">
      <c r="D541" s="814"/>
      <c r="E541" s="811"/>
      <c r="F541" s="811"/>
      <c r="G541" s="811"/>
      <c r="H541" s="811"/>
      <c r="I541" s="814"/>
      <c r="J541" s="811"/>
      <c r="K541" s="811"/>
      <c r="L541" s="811"/>
      <c r="M541" s="814"/>
      <c r="N541" s="813"/>
      <c r="O541" s="811"/>
      <c r="P541" s="811"/>
      <c r="Q541" s="811"/>
      <c r="R541" s="813"/>
      <c r="S541" s="811"/>
      <c r="T541" s="811"/>
      <c r="U541" s="811"/>
      <c r="V541" s="811"/>
      <c r="W541" s="811"/>
      <c r="X541" s="811"/>
      <c r="Y541" s="811"/>
      <c r="Z541" s="811"/>
      <c r="AA541" s="811"/>
    </row>
    <row r="542">
      <c r="D542" s="814"/>
      <c r="E542" s="811"/>
      <c r="F542" s="811"/>
      <c r="G542" s="811"/>
      <c r="H542" s="811"/>
      <c r="I542" s="814"/>
      <c r="J542" s="811"/>
      <c r="K542" s="811"/>
      <c r="L542" s="811"/>
      <c r="M542" s="814"/>
      <c r="N542" s="813"/>
      <c r="O542" s="811"/>
      <c r="P542" s="811"/>
      <c r="Q542" s="811"/>
      <c r="R542" s="813"/>
      <c r="S542" s="811"/>
      <c r="T542" s="811"/>
      <c r="U542" s="811"/>
      <c r="V542" s="811"/>
      <c r="W542" s="811"/>
      <c r="X542" s="811"/>
      <c r="Y542" s="811"/>
      <c r="Z542" s="811"/>
      <c r="AA542" s="811"/>
    </row>
    <row r="543">
      <c r="D543" s="814"/>
      <c r="E543" s="811"/>
      <c r="F543" s="811"/>
      <c r="G543" s="811"/>
      <c r="H543" s="811"/>
      <c r="I543" s="814"/>
      <c r="J543" s="811"/>
      <c r="K543" s="811"/>
      <c r="L543" s="811"/>
      <c r="M543" s="814"/>
      <c r="N543" s="813"/>
      <c r="O543" s="811"/>
      <c r="P543" s="811"/>
      <c r="Q543" s="811"/>
      <c r="R543" s="813"/>
      <c r="S543" s="811"/>
      <c r="T543" s="811"/>
      <c r="U543" s="811"/>
      <c r="V543" s="811"/>
      <c r="W543" s="811"/>
      <c r="X543" s="811"/>
      <c r="Y543" s="811"/>
      <c r="Z543" s="811"/>
      <c r="AA543" s="811"/>
    </row>
    <row r="544">
      <c r="D544" s="814"/>
      <c r="E544" s="811"/>
      <c r="F544" s="811"/>
      <c r="G544" s="811"/>
      <c r="H544" s="811"/>
      <c r="I544" s="814"/>
      <c r="J544" s="811"/>
      <c r="K544" s="811"/>
      <c r="L544" s="811"/>
      <c r="M544" s="814"/>
      <c r="N544" s="813"/>
      <c r="O544" s="811"/>
      <c r="P544" s="811"/>
      <c r="Q544" s="811"/>
      <c r="R544" s="813"/>
      <c r="S544" s="811"/>
      <c r="T544" s="811"/>
      <c r="U544" s="811"/>
      <c r="V544" s="811"/>
      <c r="W544" s="811"/>
      <c r="X544" s="811"/>
      <c r="Y544" s="811"/>
      <c r="Z544" s="811"/>
      <c r="AA544" s="811"/>
    </row>
    <row r="545">
      <c r="D545" s="814"/>
      <c r="E545" s="811"/>
      <c r="F545" s="811"/>
      <c r="G545" s="811"/>
      <c r="H545" s="811"/>
      <c r="I545" s="814"/>
      <c r="J545" s="811"/>
      <c r="K545" s="811"/>
      <c r="L545" s="811"/>
      <c r="M545" s="814"/>
      <c r="N545" s="813"/>
      <c r="O545" s="811"/>
      <c r="P545" s="811"/>
      <c r="Q545" s="811"/>
      <c r="R545" s="813"/>
      <c r="S545" s="811"/>
      <c r="T545" s="811"/>
      <c r="U545" s="811"/>
      <c r="V545" s="811"/>
      <c r="W545" s="811"/>
      <c r="X545" s="811"/>
      <c r="Y545" s="811"/>
      <c r="Z545" s="811"/>
      <c r="AA545" s="811"/>
    </row>
    <row r="546">
      <c r="D546" s="814"/>
      <c r="E546" s="811"/>
      <c r="F546" s="811"/>
      <c r="G546" s="811"/>
      <c r="H546" s="811"/>
      <c r="I546" s="814"/>
      <c r="J546" s="811"/>
      <c r="K546" s="811"/>
      <c r="L546" s="811"/>
      <c r="M546" s="814"/>
      <c r="N546" s="813"/>
      <c r="O546" s="811"/>
      <c r="P546" s="811"/>
      <c r="Q546" s="811"/>
      <c r="R546" s="813"/>
      <c r="S546" s="811"/>
      <c r="T546" s="811"/>
      <c r="U546" s="811"/>
      <c r="V546" s="811"/>
      <c r="W546" s="811"/>
      <c r="X546" s="811"/>
      <c r="Y546" s="811"/>
      <c r="Z546" s="811"/>
      <c r="AA546" s="811"/>
    </row>
    <row r="547">
      <c r="D547" s="814"/>
      <c r="E547" s="811"/>
      <c r="F547" s="811"/>
      <c r="G547" s="811"/>
      <c r="H547" s="811"/>
      <c r="I547" s="814"/>
      <c r="J547" s="811"/>
      <c r="K547" s="811"/>
      <c r="L547" s="811"/>
      <c r="M547" s="814"/>
      <c r="N547" s="813"/>
      <c r="O547" s="811"/>
      <c r="P547" s="811"/>
      <c r="Q547" s="811"/>
      <c r="R547" s="813"/>
      <c r="S547" s="811"/>
      <c r="T547" s="811"/>
      <c r="U547" s="811"/>
      <c r="V547" s="811"/>
      <c r="W547" s="811"/>
      <c r="X547" s="811"/>
      <c r="Y547" s="811"/>
      <c r="Z547" s="811"/>
      <c r="AA547" s="811"/>
    </row>
    <row r="548">
      <c r="D548" s="814"/>
      <c r="E548" s="811"/>
      <c r="F548" s="811"/>
      <c r="G548" s="811"/>
      <c r="H548" s="811"/>
      <c r="I548" s="814"/>
      <c r="J548" s="811"/>
      <c r="K548" s="811"/>
      <c r="L548" s="811"/>
      <c r="M548" s="814"/>
      <c r="N548" s="813"/>
      <c r="O548" s="811"/>
      <c r="P548" s="811"/>
      <c r="Q548" s="811"/>
      <c r="R548" s="813"/>
      <c r="S548" s="811"/>
      <c r="T548" s="811"/>
      <c r="U548" s="811"/>
      <c r="V548" s="811"/>
      <c r="W548" s="811"/>
      <c r="X548" s="811"/>
      <c r="Y548" s="811"/>
      <c r="Z548" s="811"/>
      <c r="AA548" s="811"/>
    </row>
    <row r="549">
      <c r="D549" s="814"/>
      <c r="E549" s="811"/>
      <c r="F549" s="811"/>
      <c r="G549" s="811"/>
      <c r="H549" s="811"/>
      <c r="I549" s="814"/>
      <c r="J549" s="811"/>
      <c r="K549" s="811"/>
      <c r="L549" s="811"/>
      <c r="M549" s="814"/>
      <c r="N549" s="813"/>
      <c r="O549" s="811"/>
      <c r="P549" s="811"/>
      <c r="Q549" s="811"/>
      <c r="R549" s="813"/>
      <c r="S549" s="811"/>
      <c r="T549" s="811"/>
      <c r="U549" s="811"/>
      <c r="V549" s="811"/>
      <c r="W549" s="811"/>
      <c r="X549" s="811"/>
      <c r="Y549" s="811"/>
      <c r="Z549" s="811"/>
      <c r="AA549" s="811"/>
    </row>
    <row r="550">
      <c r="D550" s="814"/>
      <c r="E550" s="811"/>
      <c r="F550" s="811"/>
      <c r="G550" s="811"/>
      <c r="H550" s="811"/>
      <c r="I550" s="814"/>
      <c r="J550" s="811"/>
      <c r="K550" s="811"/>
      <c r="L550" s="811"/>
      <c r="M550" s="814"/>
      <c r="N550" s="813"/>
      <c r="O550" s="811"/>
      <c r="P550" s="811"/>
      <c r="Q550" s="811"/>
      <c r="R550" s="813"/>
      <c r="S550" s="811"/>
      <c r="T550" s="811"/>
      <c r="U550" s="811"/>
      <c r="V550" s="811"/>
      <c r="W550" s="811"/>
      <c r="X550" s="811"/>
      <c r="Y550" s="811"/>
      <c r="Z550" s="811"/>
      <c r="AA550" s="811"/>
    </row>
    <row r="551">
      <c r="D551" s="814"/>
      <c r="E551" s="811"/>
      <c r="F551" s="811"/>
      <c r="G551" s="811"/>
      <c r="H551" s="811"/>
      <c r="I551" s="814"/>
      <c r="J551" s="811"/>
      <c r="K551" s="811"/>
      <c r="L551" s="811"/>
      <c r="M551" s="814"/>
      <c r="N551" s="813"/>
      <c r="O551" s="811"/>
      <c r="P551" s="811"/>
      <c r="Q551" s="811"/>
      <c r="R551" s="813"/>
      <c r="S551" s="811"/>
      <c r="T551" s="811"/>
      <c r="U551" s="811"/>
      <c r="V551" s="811"/>
      <c r="W551" s="811"/>
      <c r="X551" s="811"/>
      <c r="Y551" s="811"/>
      <c r="Z551" s="811"/>
      <c r="AA551" s="811"/>
    </row>
    <row r="552">
      <c r="D552" s="814"/>
      <c r="E552" s="811"/>
      <c r="F552" s="811"/>
      <c r="G552" s="811"/>
      <c r="H552" s="811"/>
      <c r="I552" s="814"/>
      <c r="J552" s="811"/>
      <c r="K552" s="811"/>
      <c r="L552" s="811"/>
      <c r="M552" s="814"/>
      <c r="N552" s="813"/>
      <c r="O552" s="811"/>
      <c r="P552" s="811"/>
      <c r="Q552" s="811"/>
      <c r="R552" s="813"/>
      <c r="S552" s="811"/>
      <c r="T552" s="811"/>
      <c r="U552" s="811"/>
      <c r="V552" s="811"/>
      <c r="W552" s="811"/>
      <c r="X552" s="811"/>
      <c r="Y552" s="811"/>
      <c r="Z552" s="811"/>
      <c r="AA552" s="811"/>
    </row>
    <row r="553">
      <c r="D553" s="814"/>
      <c r="E553" s="811"/>
      <c r="F553" s="811"/>
      <c r="G553" s="811"/>
      <c r="H553" s="811"/>
      <c r="I553" s="814"/>
      <c r="J553" s="811"/>
      <c r="K553" s="811"/>
      <c r="L553" s="811"/>
      <c r="M553" s="814"/>
      <c r="N553" s="813"/>
      <c r="O553" s="811"/>
      <c r="P553" s="811"/>
      <c r="Q553" s="811"/>
      <c r="R553" s="813"/>
      <c r="S553" s="811"/>
      <c r="T553" s="811"/>
      <c r="U553" s="811"/>
      <c r="V553" s="811"/>
      <c r="W553" s="811"/>
      <c r="X553" s="811"/>
      <c r="Y553" s="811"/>
      <c r="Z553" s="811"/>
      <c r="AA553" s="811"/>
    </row>
    <row r="554">
      <c r="D554" s="814"/>
      <c r="E554" s="811"/>
      <c r="F554" s="811"/>
      <c r="G554" s="811"/>
      <c r="H554" s="811"/>
      <c r="I554" s="814"/>
      <c r="J554" s="811"/>
      <c r="K554" s="811"/>
      <c r="L554" s="811"/>
      <c r="M554" s="814"/>
      <c r="N554" s="813"/>
      <c r="O554" s="811"/>
      <c r="P554" s="811"/>
      <c r="Q554" s="811"/>
      <c r="R554" s="813"/>
      <c r="S554" s="811"/>
      <c r="T554" s="811"/>
      <c r="U554" s="811"/>
      <c r="V554" s="811"/>
      <c r="W554" s="811"/>
      <c r="X554" s="811"/>
      <c r="Y554" s="811"/>
      <c r="Z554" s="811"/>
      <c r="AA554" s="811"/>
    </row>
    <row r="555">
      <c r="D555" s="814"/>
      <c r="E555" s="811"/>
      <c r="F555" s="811"/>
      <c r="G555" s="811"/>
      <c r="H555" s="811"/>
      <c r="I555" s="814"/>
      <c r="J555" s="811"/>
      <c r="K555" s="811"/>
      <c r="L555" s="811"/>
      <c r="M555" s="814"/>
      <c r="N555" s="813"/>
      <c r="O555" s="811"/>
      <c r="P555" s="811"/>
      <c r="Q555" s="811"/>
      <c r="R555" s="813"/>
      <c r="S555" s="811"/>
      <c r="T555" s="811"/>
      <c r="U555" s="811"/>
      <c r="V555" s="811"/>
      <c r="W555" s="811"/>
      <c r="X555" s="811"/>
      <c r="Y555" s="811"/>
      <c r="Z555" s="811"/>
      <c r="AA555" s="811"/>
    </row>
    <row r="556">
      <c r="D556" s="814"/>
      <c r="E556" s="811"/>
      <c r="F556" s="811"/>
      <c r="G556" s="811"/>
      <c r="H556" s="811"/>
      <c r="I556" s="814"/>
      <c r="J556" s="811"/>
      <c r="K556" s="811"/>
      <c r="L556" s="811"/>
      <c r="M556" s="814"/>
      <c r="N556" s="813"/>
      <c r="O556" s="811"/>
      <c r="P556" s="811"/>
      <c r="Q556" s="811"/>
      <c r="R556" s="813"/>
      <c r="S556" s="811"/>
      <c r="T556" s="811"/>
      <c r="U556" s="811"/>
      <c r="V556" s="811"/>
      <c r="W556" s="811"/>
      <c r="X556" s="811"/>
      <c r="Y556" s="811"/>
      <c r="Z556" s="811"/>
      <c r="AA556" s="811"/>
    </row>
    <row r="557">
      <c r="D557" s="814"/>
      <c r="E557" s="811"/>
      <c r="F557" s="811"/>
      <c r="G557" s="811"/>
      <c r="H557" s="811"/>
      <c r="I557" s="814"/>
      <c r="J557" s="811"/>
      <c r="K557" s="811"/>
      <c r="L557" s="811"/>
      <c r="M557" s="814"/>
      <c r="N557" s="813"/>
      <c r="O557" s="811"/>
      <c r="P557" s="811"/>
      <c r="Q557" s="811"/>
      <c r="R557" s="813"/>
      <c r="S557" s="811"/>
      <c r="T557" s="811"/>
      <c r="U557" s="811"/>
      <c r="V557" s="811"/>
      <c r="W557" s="811"/>
      <c r="X557" s="811"/>
      <c r="Y557" s="811"/>
      <c r="Z557" s="811"/>
      <c r="AA557" s="811"/>
    </row>
    <row r="558">
      <c r="D558" s="814"/>
      <c r="E558" s="811"/>
      <c r="F558" s="811"/>
      <c r="G558" s="811"/>
      <c r="H558" s="811"/>
      <c r="I558" s="814"/>
      <c r="J558" s="811"/>
      <c r="K558" s="811"/>
      <c r="L558" s="811"/>
      <c r="M558" s="814"/>
      <c r="N558" s="813"/>
      <c r="O558" s="811"/>
      <c r="P558" s="811"/>
      <c r="Q558" s="811"/>
      <c r="R558" s="813"/>
      <c r="S558" s="811"/>
      <c r="T558" s="811"/>
      <c r="U558" s="811"/>
      <c r="V558" s="811"/>
      <c r="W558" s="811"/>
      <c r="X558" s="811"/>
      <c r="Y558" s="811"/>
      <c r="Z558" s="811"/>
      <c r="AA558" s="811"/>
    </row>
    <row r="559">
      <c r="D559" s="814"/>
      <c r="E559" s="811"/>
      <c r="F559" s="811"/>
      <c r="G559" s="811"/>
      <c r="H559" s="811"/>
      <c r="I559" s="814"/>
      <c r="J559" s="811"/>
      <c r="K559" s="811"/>
      <c r="L559" s="811"/>
      <c r="M559" s="814"/>
      <c r="N559" s="813"/>
      <c r="O559" s="811"/>
      <c r="P559" s="811"/>
      <c r="Q559" s="811"/>
      <c r="R559" s="813"/>
      <c r="S559" s="811"/>
      <c r="T559" s="811"/>
      <c r="U559" s="811"/>
      <c r="V559" s="811"/>
      <c r="W559" s="811"/>
      <c r="X559" s="811"/>
      <c r="Y559" s="811"/>
      <c r="Z559" s="811"/>
      <c r="AA559" s="811"/>
    </row>
    <row r="560">
      <c r="D560" s="814"/>
      <c r="E560" s="811"/>
      <c r="F560" s="811"/>
      <c r="G560" s="811"/>
      <c r="H560" s="811"/>
      <c r="I560" s="814"/>
      <c r="J560" s="811"/>
      <c r="K560" s="811"/>
      <c r="L560" s="811"/>
      <c r="M560" s="814"/>
      <c r="N560" s="813"/>
      <c r="O560" s="811"/>
      <c r="P560" s="811"/>
      <c r="Q560" s="811"/>
      <c r="R560" s="813"/>
      <c r="S560" s="811"/>
      <c r="T560" s="811"/>
      <c r="U560" s="811"/>
      <c r="V560" s="811"/>
      <c r="W560" s="811"/>
      <c r="X560" s="811"/>
      <c r="Y560" s="811"/>
      <c r="Z560" s="811"/>
      <c r="AA560" s="811"/>
    </row>
    <row r="561">
      <c r="D561" s="814"/>
      <c r="E561" s="811"/>
      <c r="F561" s="811"/>
      <c r="G561" s="811"/>
      <c r="H561" s="811"/>
      <c r="I561" s="814"/>
      <c r="J561" s="811"/>
      <c r="K561" s="811"/>
      <c r="L561" s="811"/>
      <c r="M561" s="814"/>
      <c r="N561" s="813"/>
      <c r="O561" s="811"/>
      <c r="P561" s="811"/>
      <c r="Q561" s="811"/>
      <c r="R561" s="813"/>
      <c r="S561" s="811"/>
      <c r="T561" s="811"/>
      <c r="U561" s="811"/>
      <c r="V561" s="811"/>
      <c r="W561" s="811"/>
      <c r="X561" s="811"/>
      <c r="Y561" s="811"/>
      <c r="Z561" s="811"/>
      <c r="AA561" s="811"/>
    </row>
    <row r="562">
      <c r="D562" s="814"/>
      <c r="E562" s="811"/>
      <c r="F562" s="811"/>
      <c r="G562" s="811"/>
      <c r="H562" s="811"/>
      <c r="I562" s="814"/>
      <c r="J562" s="811"/>
      <c r="K562" s="811"/>
      <c r="L562" s="811"/>
      <c r="M562" s="814"/>
      <c r="N562" s="813"/>
      <c r="O562" s="811"/>
      <c r="P562" s="811"/>
      <c r="Q562" s="811"/>
      <c r="R562" s="813"/>
      <c r="S562" s="811"/>
      <c r="T562" s="811"/>
      <c r="U562" s="811"/>
      <c r="V562" s="811"/>
      <c r="W562" s="811"/>
      <c r="X562" s="811"/>
      <c r="Y562" s="811"/>
      <c r="Z562" s="811"/>
      <c r="AA562" s="811"/>
    </row>
    <row r="563">
      <c r="D563" s="814"/>
      <c r="E563" s="811"/>
      <c r="F563" s="811"/>
      <c r="G563" s="811"/>
      <c r="H563" s="811"/>
      <c r="I563" s="814"/>
      <c r="J563" s="811"/>
      <c r="K563" s="811"/>
      <c r="L563" s="811"/>
      <c r="M563" s="814"/>
      <c r="N563" s="813"/>
      <c r="O563" s="811"/>
      <c r="P563" s="811"/>
      <c r="Q563" s="811"/>
      <c r="R563" s="813"/>
      <c r="S563" s="811"/>
      <c r="T563" s="811"/>
      <c r="U563" s="811"/>
      <c r="V563" s="811"/>
      <c r="W563" s="811"/>
      <c r="X563" s="811"/>
      <c r="Y563" s="811"/>
      <c r="Z563" s="811"/>
      <c r="AA563" s="811"/>
    </row>
    <row r="564">
      <c r="D564" s="814"/>
      <c r="E564" s="811"/>
      <c r="F564" s="811"/>
      <c r="G564" s="811"/>
      <c r="H564" s="811"/>
      <c r="I564" s="814"/>
      <c r="J564" s="811"/>
      <c r="K564" s="811"/>
      <c r="L564" s="811"/>
      <c r="M564" s="814"/>
      <c r="N564" s="813"/>
      <c r="O564" s="811"/>
      <c r="P564" s="811"/>
      <c r="Q564" s="811"/>
      <c r="R564" s="813"/>
      <c r="S564" s="811"/>
      <c r="T564" s="811"/>
      <c r="U564" s="811"/>
      <c r="V564" s="811"/>
      <c r="W564" s="811"/>
      <c r="X564" s="811"/>
      <c r="Y564" s="811"/>
      <c r="Z564" s="811"/>
      <c r="AA564" s="811"/>
    </row>
    <row r="565">
      <c r="D565" s="814"/>
      <c r="E565" s="811"/>
      <c r="F565" s="811"/>
      <c r="G565" s="811"/>
      <c r="H565" s="811"/>
      <c r="I565" s="814"/>
      <c r="J565" s="811"/>
      <c r="K565" s="811"/>
      <c r="L565" s="811"/>
      <c r="M565" s="814"/>
      <c r="N565" s="813"/>
      <c r="O565" s="811"/>
      <c r="P565" s="811"/>
      <c r="Q565" s="811"/>
      <c r="R565" s="813"/>
      <c r="S565" s="811"/>
      <c r="T565" s="811"/>
      <c r="U565" s="811"/>
      <c r="V565" s="811"/>
      <c r="W565" s="811"/>
      <c r="X565" s="811"/>
      <c r="Y565" s="811"/>
      <c r="Z565" s="811"/>
      <c r="AA565" s="811"/>
    </row>
    <row r="566">
      <c r="D566" s="814"/>
      <c r="E566" s="811"/>
      <c r="F566" s="811"/>
      <c r="G566" s="811"/>
      <c r="H566" s="811"/>
      <c r="I566" s="814"/>
      <c r="J566" s="811"/>
      <c r="K566" s="811"/>
      <c r="L566" s="811"/>
      <c r="M566" s="814"/>
      <c r="N566" s="813"/>
      <c r="O566" s="811"/>
      <c r="P566" s="811"/>
      <c r="Q566" s="811"/>
      <c r="R566" s="813"/>
      <c r="S566" s="811"/>
      <c r="T566" s="811"/>
      <c r="U566" s="811"/>
      <c r="V566" s="811"/>
      <c r="W566" s="811"/>
      <c r="X566" s="811"/>
      <c r="Y566" s="811"/>
      <c r="Z566" s="811"/>
      <c r="AA566" s="811"/>
    </row>
    <row r="567">
      <c r="D567" s="814"/>
      <c r="E567" s="811"/>
      <c r="F567" s="811"/>
      <c r="G567" s="811"/>
      <c r="H567" s="811"/>
      <c r="I567" s="814"/>
      <c r="J567" s="811"/>
      <c r="K567" s="811"/>
      <c r="L567" s="811"/>
      <c r="M567" s="814"/>
      <c r="N567" s="813"/>
      <c r="O567" s="811"/>
      <c r="P567" s="811"/>
      <c r="Q567" s="811"/>
      <c r="R567" s="813"/>
      <c r="S567" s="811"/>
      <c r="T567" s="811"/>
      <c r="U567" s="811"/>
      <c r="V567" s="811"/>
      <c r="W567" s="811"/>
      <c r="X567" s="811"/>
      <c r="Y567" s="811"/>
      <c r="Z567" s="811"/>
      <c r="AA567" s="811"/>
    </row>
    <row r="568">
      <c r="D568" s="814"/>
      <c r="E568" s="811"/>
      <c r="F568" s="811"/>
      <c r="G568" s="811"/>
      <c r="H568" s="811"/>
      <c r="I568" s="814"/>
      <c r="J568" s="811"/>
      <c r="K568" s="811"/>
      <c r="L568" s="811"/>
      <c r="M568" s="814"/>
      <c r="N568" s="813"/>
      <c r="O568" s="811"/>
      <c r="P568" s="811"/>
      <c r="Q568" s="811"/>
      <c r="R568" s="813"/>
      <c r="S568" s="811"/>
      <c r="T568" s="811"/>
      <c r="U568" s="811"/>
      <c r="V568" s="811"/>
      <c r="W568" s="811"/>
      <c r="X568" s="811"/>
      <c r="Y568" s="811"/>
      <c r="Z568" s="811"/>
      <c r="AA568" s="811"/>
    </row>
    <row r="569">
      <c r="D569" s="814"/>
      <c r="E569" s="811"/>
      <c r="F569" s="811"/>
      <c r="G569" s="811"/>
      <c r="H569" s="811"/>
      <c r="I569" s="814"/>
      <c r="J569" s="811"/>
      <c r="K569" s="811"/>
      <c r="L569" s="811"/>
      <c r="M569" s="814"/>
      <c r="N569" s="813"/>
      <c r="O569" s="811"/>
      <c r="P569" s="811"/>
      <c r="Q569" s="811"/>
      <c r="R569" s="813"/>
      <c r="S569" s="811"/>
      <c r="T569" s="811"/>
      <c r="U569" s="811"/>
      <c r="V569" s="811"/>
      <c r="W569" s="811"/>
      <c r="X569" s="811"/>
      <c r="Y569" s="811"/>
      <c r="Z569" s="811"/>
      <c r="AA569" s="811"/>
    </row>
    <row r="570">
      <c r="D570" s="814"/>
      <c r="E570" s="811"/>
      <c r="F570" s="811"/>
      <c r="G570" s="811"/>
      <c r="H570" s="811"/>
      <c r="I570" s="814"/>
      <c r="J570" s="811"/>
      <c r="K570" s="811"/>
      <c r="L570" s="811"/>
      <c r="M570" s="814"/>
      <c r="N570" s="813"/>
      <c r="O570" s="811"/>
      <c r="P570" s="811"/>
      <c r="Q570" s="811"/>
      <c r="R570" s="813"/>
      <c r="S570" s="811"/>
      <c r="T570" s="811"/>
      <c r="U570" s="811"/>
      <c r="V570" s="811"/>
      <c r="W570" s="811"/>
      <c r="X570" s="811"/>
      <c r="Y570" s="811"/>
      <c r="Z570" s="811"/>
      <c r="AA570" s="811"/>
    </row>
    <row r="571">
      <c r="D571" s="814"/>
      <c r="E571" s="811"/>
      <c r="F571" s="811"/>
      <c r="G571" s="811"/>
      <c r="H571" s="811"/>
      <c r="I571" s="814"/>
      <c r="J571" s="811"/>
      <c r="K571" s="811"/>
      <c r="L571" s="811"/>
      <c r="M571" s="814"/>
      <c r="N571" s="813"/>
      <c r="O571" s="811"/>
      <c r="P571" s="811"/>
      <c r="Q571" s="811"/>
      <c r="R571" s="813"/>
      <c r="S571" s="811"/>
      <c r="T571" s="811"/>
      <c r="U571" s="811"/>
      <c r="V571" s="811"/>
      <c r="W571" s="811"/>
      <c r="X571" s="811"/>
      <c r="Y571" s="811"/>
      <c r="Z571" s="811"/>
      <c r="AA571" s="811"/>
    </row>
    <row r="572">
      <c r="D572" s="814"/>
      <c r="E572" s="811"/>
      <c r="F572" s="811"/>
      <c r="G572" s="811"/>
      <c r="H572" s="811"/>
      <c r="I572" s="814"/>
      <c r="J572" s="811"/>
      <c r="K572" s="811"/>
      <c r="L572" s="811"/>
      <c r="M572" s="814"/>
      <c r="N572" s="813"/>
      <c r="O572" s="811"/>
      <c r="P572" s="811"/>
      <c r="Q572" s="811"/>
      <c r="R572" s="813"/>
      <c r="S572" s="811"/>
      <c r="T572" s="811"/>
      <c r="U572" s="811"/>
      <c r="V572" s="811"/>
      <c r="W572" s="811"/>
      <c r="X572" s="811"/>
      <c r="Y572" s="811"/>
      <c r="Z572" s="811"/>
      <c r="AA572" s="811"/>
    </row>
    <row r="573">
      <c r="D573" s="814"/>
      <c r="E573" s="811"/>
      <c r="F573" s="811"/>
      <c r="G573" s="811"/>
      <c r="H573" s="811"/>
      <c r="I573" s="814"/>
      <c r="J573" s="811"/>
      <c r="K573" s="811"/>
      <c r="L573" s="811"/>
      <c r="M573" s="814"/>
      <c r="N573" s="813"/>
      <c r="O573" s="811"/>
      <c r="P573" s="811"/>
      <c r="Q573" s="811"/>
      <c r="R573" s="813"/>
      <c r="S573" s="811"/>
      <c r="T573" s="811"/>
      <c r="U573" s="811"/>
      <c r="V573" s="811"/>
      <c r="W573" s="811"/>
      <c r="X573" s="811"/>
      <c r="Y573" s="811"/>
      <c r="Z573" s="811"/>
      <c r="AA573" s="811"/>
    </row>
    <row r="574">
      <c r="D574" s="814"/>
      <c r="E574" s="811"/>
      <c r="F574" s="811"/>
      <c r="G574" s="811"/>
      <c r="H574" s="811"/>
      <c r="I574" s="814"/>
      <c r="J574" s="811"/>
      <c r="K574" s="811"/>
      <c r="L574" s="811"/>
      <c r="M574" s="814"/>
      <c r="N574" s="813"/>
      <c r="O574" s="811"/>
      <c r="P574" s="811"/>
      <c r="Q574" s="811"/>
      <c r="R574" s="813"/>
      <c r="S574" s="811"/>
      <c r="T574" s="811"/>
      <c r="U574" s="811"/>
      <c r="V574" s="811"/>
      <c r="W574" s="811"/>
      <c r="X574" s="811"/>
      <c r="Y574" s="811"/>
      <c r="Z574" s="811"/>
      <c r="AA574" s="811"/>
    </row>
    <row r="575">
      <c r="D575" s="814"/>
      <c r="E575" s="811"/>
      <c r="F575" s="811"/>
      <c r="G575" s="811"/>
      <c r="H575" s="811"/>
      <c r="I575" s="814"/>
      <c r="J575" s="811"/>
      <c r="K575" s="811"/>
      <c r="L575" s="811"/>
      <c r="M575" s="814"/>
      <c r="N575" s="813"/>
      <c r="O575" s="811"/>
      <c r="P575" s="811"/>
      <c r="Q575" s="811"/>
      <c r="R575" s="813"/>
      <c r="S575" s="811"/>
      <c r="T575" s="811"/>
      <c r="U575" s="811"/>
      <c r="V575" s="811"/>
      <c r="W575" s="811"/>
      <c r="X575" s="811"/>
      <c r="Y575" s="811"/>
      <c r="Z575" s="811"/>
      <c r="AA575" s="811"/>
    </row>
    <row r="576">
      <c r="D576" s="814"/>
      <c r="E576" s="811"/>
      <c r="F576" s="811"/>
      <c r="G576" s="811"/>
      <c r="H576" s="811"/>
      <c r="I576" s="814"/>
      <c r="J576" s="811"/>
      <c r="K576" s="811"/>
      <c r="L576" s="811"/>
      <c r="M576" s="814"/>
      <c r="N576" s="813"/>
      <c r="O576" s="811"/>
      <c r="P576" s="811"/>
      <c r="Q576" s="811"/>
      <c r="R576" s="813"/>
      <c r="S576" s="811"/>
      <c r="T576" s="811"/>
      <c r="U576" s="811"/>
      <c r="V576" s="811"/>
      <c r="W576" s="811"/>
      <c r="X576" s="811"/>
      <c r="Y576" s="811"/>
      <c r="Z576" s="811"/>
      <c r="AA576" s="811"/>
    </row>
    <row r="577">
      <c r="D577" s="814"/>
      <c r="E577" s="811"/>
      <c r="F577" s="811"/>
      <c r="G577" s="811"/>
      <c r="H577" s="811"/>
      <c r="I577" s="814"/>
      <c r="J577" s="811"/>
      <c r="K577" s="811"/>
      <c r="L577" s="811"/>
      <c r="M577" s="814"/>
      <c r="N577" s="813"/>
      <c r="O577" s="811"/>
      <c r="P577" s="811"/>
      <c r="Q577" s="811"/>
      <c r="R577" s="813"/>
      <c r="S577" s="811"/>
      <c r="T577" s="811"/>
      <c r="U577" s="811"/>
      <c r="V577" s="811"/>
      <c r="W577" s="811"/>
      <c r="X577" s="811"/>
      <c r="Y577" s="811"/>
      <c r="Z577" s="811"/>
      <c r="AA577" s="811"/>
    </row>
    <row r="578">
      <c r="D578" s="814"/>
      <c r="E578" s="811"/>
      <c r="F578" s="811"/>
      <c r="G578" s="811"/>
      <c r="H578" s="811"/>
      <c r="I578" s="814"/>
      <c r="J578" s="811"/>
      <c r="K578" s="811"/>
      <c r="L578" s="811"/>
      <c r="M578" s="814"/>
      <c r="N578" s="813"/>
      <c r="O578" s="811"/>
      <c r="P578" s="811"/>
      <c r="Q578" s="811"/>
      <c r="R578" s="813"/>
      <c r="S578" s="811"/>
      <c r="T578" s="811"/>
      <c r="U578" s="811"/>
      <c r="V578" s="811"/>
      <c r="W578" s="811"/>
      <c r="X578" s="811"/>
      <c r="Y578" s="811"/>
      <c r="Z578" s="811"/>
      <c r="AA578" s="811"/>
    </row>
    <row r="579">
      <c r="D579" s="814"/>
      <c r="E579" s="811"/>
      <c r="F579" s="811"/>
      <c r="G579" s="811"/>
      <c r="H579" s="811"/>
      <c r="I579" s="814"/>
      <c r="J579" s="811"/>
      <c r="K579" s="811"/>
      <c r="L579" s="811"/>
      <c r="M579" s="814"/>
      <c r="N579" s="813"/>
      <c r="O579" s="811"/>
      <c r="P579" s="811"/>
      <c r="Q579" s="811"/>
      <c r="R579" s="813"/>
      <c r="S579" s="811"/>
      <c r="T579" s="811"/>
      <c r="U579" s="811"/>
      <c r="V579" s="811"/>
      <c r="W579" s="811"/>
      <c r="X579" s="811"/>
      <c r="Y579" s="811"/>
      <c r="Z579" s="811"/>
      <c r="AA579" s="811"/>
    </row>
    <row r="580">
      <c r="D580" s="814"/>
      <c r="E580" s="811"/>
      <c r="F580" s="811"/>
      <c r="G580" s="811"/>
      <c r="H580" s="811"/>
      <c r="I580" s="814"/>
      <c r="J580" s="811"/>
      <c r="K580" s="811"/>
      <c r="L580" s="811"/>
      <c r="M580" s="814"/>
      <c r="N580" s="813"/>
      <c r="O580" s="811"/>
      <c r="P580" s="811"/>
      <c r="Q580" s="811"/>
      <c r="R580" s="813"/>
      <c r="S580" s="811"/>
      <c r="T580" s="811"/>
      <c r="U580" s="811"/>
      <c r="V580" s="811"/>
      <c r="W580" s="811"/>
      <c r="X580" s="811"/>
      <c r="Y580" s="811"/>
      <c r="Z580" s="811"/>
      <c r="AA580" s="811"/>
    </row>
    <row r="581">
      <c r="D581" s="814"/>
      <c r="E581" s="811"/>
      <c r="F581" s="811"/>
      <c r="G581" s="811"/>
      <c r="H581" s="811"/>
      <c r="I581" s="814"/>
      <c r="J581" s="811"/>
      <c r="K581" s="811"/>
      <c r="L581" s="811"/>
      <c r="M581" s="814"/>
      <c r="N581" s="813"/>
      <c r="O581" s="811"/>
      <c r="P581" s="811"/>
      <c r="Q581" s="811"/>
      <c r="R581" s="813"/>
      <c r="S581" s="811"/>
      <c r="T581" s="811"/>
      <c r="U581" s="811"/>
      <c r="V581" s="811"/>
      <c r="W581" s="811"/>
      <c r="X581" s="811"/>
      <c r="Y581" s="811"/>
      <c r="Z581" s="811"/>
      <c r="AA581" s="811"/>
    </row>
    <row r="582">
      <c r="D582" s="814"/>
      <c r="E582" s="811"/>
      <c r="F582" s="811"/>
      <c r="G582" s="811"/>
      <c r="H582" s="811"/>
      <c r="I582" s="814"/>
      <c r="J582" s="811"/>
      <c r="K582" s="811"/>
      <c r="L582" s="811"/>
      <c r="M582" s="814"/>
      <c r="N582" s="813"/>
      <c r="O582" s="811"/>
      <c r="P582" s="811"/>
      <c r="Q582" s="811"/>
      <c r="R582" s="813"/>
      <c r="S582" s="811"/>
      <c r="T582" s="811"/>
      <c r="U582" s="811"/>
      <c r="V582" s="811"/>
      <c r="W582" s="811"/>
      <c r="X582" s="811"/>
      <c r="Y582" s="811"/>
      <c r="Z582" s="811"/>
      <c r="AA582" s="811"/>
    </row>
    <row r="583">
      <c r="D583" s="814"/>
      <c r="E583" s="811"/>
      <c r="F583" s="811"/>
      <c r="G583" s="811"/>
      <c r="H583" s="811"/>
      <c r="I583" s="814"/>
      <c r="J583" s="811"/>
      <c r="K583" s="811"/>
      <c r="L583" s="811"/>
      <c r="M583" s="814"/>
      <c r="N583" s="813"/>
      <c r="O583" s="811"/>
      <c r="P583" s="811"/>
      <c r="Q583" s="811"/>
      <c r="R583" s="813"/>
      <c r="S583" s="811"/>
      <c r="T583" s="811"/>
      <c r="U583" s="811"/>
      <c r="V583" s="811"/>
      <c r="W583" s="811"/>
      <c r="X583" s="811"/>
      <c r="Y583" s="811"/>
      <c r="Z583" s="811"/>
      <c r="AA583" s="811"/>
    </row>
    <row r="584">
      <c r="D584" s="814"/>
      <c r="E584" s="811"/>
      <c r="F584" s="811"/>
      <c r="G584" s="811"/>
      <c r="H584" s="811"/>
      <c r="I584" s="814"/>
      <c r="J584" s="811"/>
      <c r="K584" s="811"/>
      <c r="L584" s="811"/>
      <c r="M584" s="814"/>
      <c r="N584" s="813"/>
      <c r="O584" s="811"/>
      <c r="P584" s="811"/>
      <c r="Q584" s="811"/>
      <c r="R584" s="813"/>
      <c r="S584" s="811"/>
      <c r="T584" s="811"/>
      <c r="U584" s="811"/>
      <c r="V584" s="811"/>
      <c r="W584" s="811"/>
      <c r="X584" s="811"/>
      <c r="Y584" s="811"/>
      <c r="Z584" s="811"/>
      <c r="AA584" s="811"/>
    </row>
    <row r="585">
      <c r="D585" s="814"/>
      <c r="E585" s="811"/>
      <c r="F585" s="811"/>
      <c r="G585" s="811"/>
      <c r="H585" s="811"/>
      <c r="I585" s="814"/>
      <c r="J585" s="811"/>
      <c r="K585" s="811"/>
      <c r="L585" s="811"/>
      <c r="M585" s="814"/>
      <c r="N585" s="813"/>
      <c r="O585" s="811"/>
      <c r="P585" s="811"/>
      <c r="Q585" s="811"/>
      <c r="R585" s="813"/>
      <c r="S585" s="811"/>
      <c r="T585" s="811"/>
      <c r="U585" s="811"/>
      <c r="V585" s="811"/>
      <c r="W585" s="811"/>
      <c r="X585" s="811"/>
      <c r="Y585" s="811"/>
      <c r="Z585" s="811"/>
      <c r="AA585" s="811"/>
    </row>
    <row r="586">
      <c r="D586" s="814"/>
      <c r="E586" s="811"/>
      <c r="F586" s="811"/>
      <c r="G586" s="811"/>
      <c r="H586" s="811"/>
      <c r="I586" s="814"/>
      <c r="J586" s="811"/>
      <c r="K586" s="811"/>
      <c r="L586" s="811"/>
      <c r="M586" s="814"/>
      <c r="N586" s="813"/>
      <c r="O586" s="811"/>
      <c r="P586" s="811"/>
      <c r="Q586" s="811"/>
      <c r="R586" s="813"/>
      <c r="S586" s="811"/>
      <c r="T586" s="811"/>
      <c r="U586" s="811"/>
      <c r="V586" s="811"/>
      <c r="W586" s="811"/>
      <c r="X586" s="811"/>
      <c r="Y586" s="811"/>
      <c r="Z586" s="811"/>
      <c r="AA586" s="811"/>
    </row>
    <row r="587">
      <c r="D587" s="814"/>
      <c r="E587" s="811"/>
      <c r="F587" s="811"/>
      <c r="G587" s="811"/>
      <c r="H587" s="811"/>
      <c r="I587" s="814"/>
      <c r="J587" s="811"/>
      <c r="K587" s="811"/>
      <c r="L587" s="811"/>
      <c r="M587" s="814"/>
      <c r="N587" s="813"/>
      <c r="O587" s="811"/>
      <c r="P587" s="811"/>
      <c r="Q587" s="811"/>
      <c r="R587" s="813"/>
      <c r="S587" s="811"/>
      <c r="T587" s="811"/>
      <c r="U587" s="811"/>
      <c r="V587" s="811"/>
      <c r="W587" s="811"/>
      <c r="X587" s="811"/>
      <c r="Y587" s="811"/>
      <c r="Z587" s="811"/>
      <c r="AA587" s="811"/>
    </row>
    <row r="588">
      <c r="D588" s="814"/>
      <c r="E588" s="811"/>
      <c r="F588" s="811"/>
      <c r="G588" s="811"/>
      <c r="H588" s="811"/>
      <c r="I588" s="814"/>
      <c r="J588" s="811"/>
      <c r="K588" s="811"/>
      <c r="L588" s="811"/>
      <c r="M588" s="814"/>
      <c r="N588" s="813"/>
      <c r="O588" s="811"/>
      <c r="P588" s="811"/>
      <c r="Q588" s="811"/>
      <c r="R588" s="813"/>
      <c r="S588" s="811"/>
      <c r="T588" s="811"/>
      <c r="U588" s="811"/>
      <c r="V588" s="811"/>
      <c r="W588" s="811"/>
      <c r="X588" s="811"/>
      <c r="Y588" s="811"/>
      <c r="Z588" s="811"/>
      <c r="AA588" s="811"/>
    </row>
    <row r="589">
      <c r="D589" s="814"/>
      <c r="E589" s="811"/>
      <c r="F589" s="811"/>
      <c r="G589" s="811"/>
      <c r="H589" s="811"/>
      <c r="I589" s="814"/>
      <c r="J589" s="811"/>
      <c r="K589" s="811"/>
      <c r="L589" s="811"/>
      <c r="M589" s="814"/>
      <c r="N589" s="813"/>
      <c r="O589" s="811"/>
      <c r="P589" s="811"/>
      <c r="Q589" s="811"/>
      <c r="R589" s="813"/>
      <c r="S589" s="811"/>
      <c r="T589" s="811"/>
      <c r="U589" s="811"/>
      <c r="V589" s="811"/>
      <c r="W589" s="811"/>
      <c r="X589" s="811"/>
      <c r="Y589" s="811"/>
      <c r="Z589" s="811"/>
      <c r="AA589" s="811"/>
    </row>
    <row r="590">
      <c r="D590" s="814"/>
      <c r="E590" s="811"/>
      <c r="F590" s="811"/>
      <c r="G590" s="811"/>
      <c r="H590" s="811"/>
      <c r="I590" s="814"/>
      <c r="J590" s="811"/>
      <c r="K590" s="811"/>
      <c r="L590" s="811"/>
      <c r="M590" s="814"/>
      <c r="N590" s="813"/>
      <c r="O590" s="811"/>
      <c r="P590" s="811"/>
      <c r="Q590" s="811"/>
      <c r="R590" s="813"/>
      <c r="S590" s="811"/>
      <c r="T590" s="811"/>
      <c r="U590" s="811"/>
      <c r="V590" s="811"/>
      <c r="W590" s="811"/>
      <c r="X590" s="811"/>
      <c r="Y590" s="811"/>
      <c r="Z590" s="811"/>
      <c r="AA590" s="811"/>
    </row>
    <row r="591">
      <c r="D591" s="814"/>
      <c r="E591" s="811"/>
      <c r="F591" s="811"/>
      <c r="G591" s="811"/>
      <c r="H591" s="811"/>
      <c r="I591" s="814"/>
      <c r="J591" s="811"/>
      <c r="K591" s="811"/>
      <c r="L591" s="811"/>
      <c r="M591" s="814"/>
      <c r="N591" s="813"/>
      <c r="O591" s="811"/>
      <c r="P591" s="811"/>
      <c r="Q591" s="811"/>
      <c r="R591" s="813"/>
      <c r="S591" s="811"/>
      <c r="T591" s="811"/>
      <c r="U591" s="811"/>
      <c r="V591" s="811"/>
      <c r="W591" s="811"/>
      <c r="X591" s="811"/>
      <c r="Y591" s="811"/>
      <c r="Z591" s="811"/>
      <c r="AA591" s="811"/>
    </row>
    <row r="592">
      <c r="D592" s="814"/>
      <c r="E592" s="811"/>
      <c r="F592" s="811"/>
      <c r="G592" s="811"/>
      <c r="H592" s="811"/>
      <c r="I592" s="814"/>
      <c r="J592" s="811"/>
      <c r="K592" s="811"/>
      <c r="L592" s="811"/>
      <c r="M592" s="814"/>
      <c r="N592" s="813"/>
      <c r="O592" s="811"/>
      <c r="P592" s="811"/>
      <c r="Q592" s="811"/>
      <c r="R592" s="813"/>
      <c r="S592" s="811"/>
      <c r="T592" s="811"/>
      <c r="U592" s="811"/>
      <c r="V592" s="811"/>
      <c r="W592" s="811"/>
      <c r="X592" s="811"/>
      <c r="Y592" s="811"/>
      <c r="Z592" s="811"/>
      <c r="AA592" s="811"/>
    </row>
    <row r="593">
      <c r="D593" s="814"/>
      <c r="E593" s="811"/>
      <c r="F593" s="811"/>
      <c r="G593" s="811"/>
      <c r="H593" s="811"/>
      <c r="I593" s="814"/>
      <c r="J593" s="811"/>
      <c r="K593" s="811"/>
      <c r="L593" s="811"/>
      <c r="M593" s="814"/>
      <c r="N593" s="813"/>
      <c r="O593" s="811"/>
      <c r="P593" s="811"/>
      <c r="Q593" s="811"/>
      <c r="R593" s="813"/>
      <c r="S593" s="811"/>
      <c r="T593" s="811"/>
      <c r="U593" s="811"/>
      <c r="V593" s="811"/>
      <c r="W593" s="811"/>
      <c r="X593" s="811"/>
      <c r="Y593" s="811"/>
      <c r="Z593" s="811"/>
      <c r="AA593" s="811"/>
    </row>
    <row r="594">
      <c r="D594" s="814"/>
      <c r="E594" s="811"/>
      <c r="F594" s="811"/>
      <c r="G594" s="811"/>
      <c r="H594" s="811"/>
      <c r="I594" s="814"/>
      <c r="J594" s="811"/>
      <c r="K594" s="811"/>
      <c r="L594" s="811"/>
      <c r="M594" s="814"/>
      <c r="N594" s="813"/>
      <c r="O594" s="811"/>
      <c r="P594" s="811"/>
      <c r="Q594" s="811"/>
      <c r="R594" s="813"/>
      <c r="S594" s="811"/>
      <c r="T594" s="811"/>
      <c r="U594" s="811"/>
      <c r="V594" s="811"/>
      <c r="W594" s="811"/>
      <c r="X594" s="811"/>
      <c r="Y594" s="811"/>
      <c r="Z594" s="811"/>
      <c r="AA594" s="811"/>
    </row>
    <row r="595">
      <c r="D595" s="814"/>
      <c r="E595" s="811"/>
      <c r="F595" s="811"/>
      <c r="G595" s="811"/>
      <c r="H595" s="811"/>
      <c r="I595" s="814"/>
      <c r="J595" s="811"/>
      <c r="K595" s="811"/>
      <c r="L595" s="811"/>
      <c r="M595" s="814"/>
      <c r="N595" s="813"/>
      <c r="O595" s="811"/>
      <c r="P595" s="811"/>
      <c r="Q595" s="811"/>
      <c r="R595" s="813"/>
      <c r="S595" s="811"/>
      <c r="T595" s="811"/>
      <c r="U595" s="811"/>
      <c r="V595" s="811"/>
      <c r="W595" s="811"/>
      <c r="X595" s="811"/>
      <c r="Y595" s="811"/>
      <c r="Z595" s="811"/>
      <c r="AA595" s="811"/>
    </row>
    <row r="596">
      <c r="D596" s="814"/>
      <c r="E596" s="811"/>
      <c r="F596" s="811"/>
      <c r="G596" s="811"/>
      <c r="H596" s="811"/>
      <c r="I596" s="814"/>
      <c r="J596" s="811"/>
      <c r="K596" s="811"/>
      <c r="L596" s="811"/>
      <c r="M596" s="814"/>
      <c r="N596" s="813"/>
      <c r="O596" s="811"/>
      <c r="P596" s="811"/>
      <c r="Q596" s="811"/>
      <c r="R596" s="813"/>
      <c r="S596" s="811"/>
      <c r="T596" s="811"/>
      <c r="U596" s="811"/>
      <c r="V596" s="811"/>
      <c r="W596" s="811"/>
      <c r="X596" s="811"/>
      <c r="Y596" s="811"/>
      <c r="Z596" s="811"/>
      <c r="AA596" s="811"/>
    </row>
    <row r="597">
      <c r="D597" s="814"/>
      <c r="E597" s="811"/>
      <c r="F597" s="811"/>
      <c r="G597" s="811"/>
      <c r="H597" s="811"/>
      <c r="I597" s="814"/>
      <c r="J597" s="811"/>
      <c r="K597" s="811"/>
      <c r="L597" s="811"/>
      <c r="M597" s="814"/>
      <c r="N597" s="813"/>
      <c r="O597" s="811"/>
      <c r="P597" s="811"/>
      <c r="Q597" s="811"/>
      <c r="R597" s="813"/>
      <c r="S597" s="811"/>
      <c r="T597" s="811"/>
      <c r="U597" s="811"/>
      <c r="V597" s="811"/>
      <c r="W597" s="811"/>
      <c r="X597" s="811"/>
      <c r="Y597" s="811"/>
      <c r="Z597" s="811"/>
      <c r="AA597" s="811"/>
    </row>
    <row r="598">
      <c r="D598" s="814"/>
      <c r="E598" s="811"/>
      <c r="F598" s="811"/>
      <c r="G598" s="811"/>
      <c r="H598" s="811"/>
      <c r="I598" s="814"/>
      <c r="J598" s="811"/>
      <c r="K598" s="811"/>
      <c r="L598" s="811"/>
      <c r="M598" s="814"/>
      <c r="N598" s="813"/>
      <c r="O598" s="811"/>
      <c r="P598" s="811"/>
      <c r="Q598" s="811"/>
      <c r="R598" s="813"/>
      <c r="S598" s="811"/>
      <c r="T598" s="811"/>
      <c r="U598" s="811"/>
      <c r="V598" s="811"/>
      <c r="W598" s="811"/>
      <c r="X598" s="811"/>
      <c r="Y598" s="811"/>
      <c r="Z598" s="811"/>
      <c r="AA598" s="811"/>
    </row>
    <row r="599">
      <c r="D599" s="814"/>
      <c r="E599" s="811"/>
      <c r="F599" s="811"/>
      <c r="G599" s="811"/>
      <c r="H599" s="811"/>
      <c r="I599" s="814"/>
      <c r="J599" s="811"/>
      <c r="K599" s="811"/>
      <c r="L599" s="811"/>
      <c r="M599" s="814"/>
      <c r="N599" s="813"/>
      <c r="O599" s="811"/>
      <c r="P599" s="811"/>
      <c r="Q599" s="811"/>
      <c r="R599" s="813"/>
      <c r="S599" s="811"/>
      <c r="T599" s="811"/>
      <c r="U599" s="811"/>
      <c r="V599" s="811"/>
      <c r="W599" s="811"/>
      <c r="X599" s="811"/>
      <c r="Y599" s="811"/>
      <c r="Z599" s="811"/>
      <c r="AA599" s="811"/>
    </row>
    <row r="600">
      <c r="D600" s="814"/>
      <c r="E600" s="811"/>
      <c r="F600" s="811"/>
      <c r="G600" s="811"/>
      <c r="H600" s="811"/>
      <c r="I600" s="814"/>
      <c r="J600" s="811"/>
      <c r="K600" s="811"/>
      <c r="L600" s="811"/>
      <c r="M600" s="814"/>
      <c r="N600" s="813"/>
      <c r="O600" s="811"/>
      <c r="P600" s="811"/>
      <c r="Q600" s="811"/>
      <c r="R600" s="813"/>
      <c r="S600" s="811"/>
      <c r="T600" s="811"/>
      <c r="U600" s="811"/>
      <c r="V600" s="811"/>
      <c r="W600" s="811"/>
      <c r="X600" s="811"/>
      <c r="Y600" s="811"/>
      <c r="Z600" s="811"/>
      <c r="AA600" s="811"/>
    </row>
    <row r="601">
      <c r="D601" s="814"/>
      <c r="E601" s="811"/>
      <c r="F601" s="811"/>
      <c r="G601" s="811"/>
      <c r="H601" s="811"/>
      <c r="I601" s="814"/>
      <c r="J601" s="811"/>
      <c r="K601" s="811"/>
      <c r="L601" s="811"/>
      <c r="M601" s="814"/>
      <c r="N601" s="813"/>
      <c r="O601" s="811"/>
      <c r="P601" s="811"/>
      <c r="Q601" s="811"/>
      <c r="R601" s="813"/>
      <c r="S601" s="811"/>
      <c r="T601" s="811"/>
      <c r="U601" s="811"/>
      <c r="V601" s="811"/>
      <c r="W601" s="811"/>
      <c r="X601" s="811"/>
      <c r="Y601" s="811"/>
      <c r="Z601" s="811"/>
      <c r="AA601" s="811"/>
    </row>
    <row r="602">
      <c r="D602" s="814"/>
      <c r="E602" s="811"/>
      <c r="F602" s="811"/>
      <c r="G602" s="811"/>
      <c r="H602" s="811"/>
      <c r="I602" s="814"/>
      <c r="J602" s="811"/>
      <c r="K602" s="811"/>
      <c r="L602" s="811"/>
      <c r="M602" s="814"/>
      <c r="N602" s="813"/>
      <c r="O602" s="811"/>
      <c r="P602" s="811"/>
      <c r="Q602" s="811"/>
      <c r="R602" s="813"/>
      <c r="S602" s="811"/>
      <c r="T602" s="811"/>
      <c r="U602" s="811"/>
      <c r="V602" s="811"/>
      <c r="W602" s="811"/>
      <c r="X602" s="811"/>
      <c r="Y602" s="811"/>
      <c r="Z602" s="811"/>
      <c r="AA602" s="811"/>
    </row>
    <row r="603">
      <c r="D603" s="814"/>
      <c r="E603" s="811"/>
      <c r="F603" s="811"/>
      <c r="G603" s="811"/>
      <c r="H603" s="811"/>
      <c r="I603" s="814"/>
      <c r="J603" s="811"/>
      <c r="K603" s="811"/>
      <c r="L603" s="811"/>
      <c r="M603" s="814"/>
      <c r="N603" s="813"/>
      <c r="O603" s="811"/>
      <c r="P603" s="811"/>
      <c r="Q603" s="811"/>
      <c r="R603" s="813"/>
      <c r="S603" s="811"/>
      <c r="T603" s="811"/>
      <c r="U603" s="811"/>
      <c r="V603" s="811"/>
      <c r="W603" s="811"/>
      <c r="X603" s="811"/>
      <c r="Y603" s="811"/>
      <c r="Z603" s="811"/>
      <c r="AA603" s="811"/>
    </row>
    <row r="604">
      <c r="D604" s="814"/>
      <c r="E604" s="811"/>
      <c r="F604" s="811"/>
      <c r="G604" s="811"/>
      <c r="H604" s="811"/>
      <c r="I604" s="814"/>
      <c r="J604" s="811"/>
      <c r="K604" s="811"/>
      <c r="L604" s="811"/>
      <c r="M604" s="814"/>
      <c r="N604" s="813"/>
      <c r="O604" s="811"/>
      <c r="P604" s="811"/>
      <c r="Q604" s="811"/>
      <c r="R604" s="813"/>
      <c r="S604" s="811"/>
      <c r="T604" s="811"/>
      <c r="U604" s="811"/>
      <c r="V604" s="811"/>
      <c r="W604" s="811"/>
      <c r="X604" s="811"/>
      <c r="Y604" s="811"/>
      <c r="Z604" s="811"/>
      <c r="AA604" s="811"/>
    </row>
    <row r="605">
      <c r="D605" s="814"/>
      <c r="E605" s="811"/>
      <c r="F605" s="811"/>
      <c r="G605" s="811"/>
      <c r="H605" s="811"/>
      <c r="I605" s="814"/>
      <c r="J605" s="811"/>
      <c r="K605" s="811"/>
      <c r="L605" s="811"/>
      <c r="M605" s="814"/>
      <c r="N605" s="813"/>
      <c r="O605" s="811"/>
      <c r="P605" s="811"/>
      <c r="Q605" s="811"/>
      <c r="R605" s="813"/>
      <c r="S605" s="811"/>
      <c r="T605" s="811"/>
      <c r="U605" s="811"/>
      <c r="V605" s="811"/>
      <c r="W605" s="811"/>
      <c r="X605" s="811"/>
      <c r="Y605" s="811"/>
      <c r="Z605" s="811"/>
      <c r="AA605" s="811"/>
    </row>
    <row r="606">
      <c r="D606" s="814"/>
      <c r="E606" s="811"/>
      <c r="F606" s="811"/>
      <c r="G606" s="811"/>
      <c r="H606" s="811"/>
      <c r="I606" s="814"/>
      <c r="J606" s="811"/>
      <c r="K606" s="811"/>
      <c r="L606" s="811"/>
      <c r="M606" s="814"/>
      <c r="N606" s="813"/>
      <c r="O606" s="811"/>
      <c r="P606" s="811"/>
      <c r="Q606" s="811"/>
      <c r="R606" s="813"/>
      <c r="S606" s="811"/>
      <c r="T606" s="811"/>
      <c r="U606" s="811"/>
      <c r="V606" s="811"/>
      <c r="W606" s="811"/>
      <c r="X606" s="811"/>
      <c r="Y606" s="811"/>
      <c r="Z606" s="811"/>
      <c r="AA606" s="811"/>
    </row>
    <row r="607">
      <c r="D607" s="814"/>
      <c r="E607" s="811"/>
      <c r="F607" s="811"/>
      <c r="G607" s="811"/>
      <c r="H607" s="811"/>
      <c r="I607" s="814"/>
      <c r="J607" s="811"/>
      <c r="K607" s="811"/>
      <c r="L607" s="811"/>
      <c r="M607" s="814"/>
      <c r="N607" s="813"/>
      <c r="O607" s="811"/>
      <c r="P607" s="811"/>
      <c r="Q607" s="811"/>
      <c r="R607" s="813"/>
      <c r="S607" s="811"/>
      <c r="T607" s="811"/>
      <c r="U607" s="811"/>
      <c r="V607" s="811"/>
      <c r="W607" s="811"/>
      <c r="X607" s="811"/>
      <c r="Y607" s="811"/>
      <c r="Z607" s="811"/>
      <c r="AA607" s="811"/>
    </row>
    <row r="608">
      <c r="D608" s="814"/>
      <c r="E608" s="811"/>
      <c r="F608" s="811"/>
      <c r="G608" s="811"/>
      <c r="H608" s="811"/>
      <c r="I608" s="814"/>
      <c r="J608" s="811"/>
      <c r="K608" s="811"/>
      <c r="L608" s="811"/>
      <c r="M608" s="814"/>
      <c r="N608" s="813"/>
      <c r="O608" s="811"/>
      <c r="P608" s="811"/>
      <c r="Q608" s="811"/>
      <c r="R608" s="813"/>
      <c r="S608" s="811"/>
      <c r="T608" s="811"/>
      <c r="U608" s="811"/>
      <c r="V608" s="811"/>
      <c r="W608" s="811"/>
      <c r="X608" s="811"/>
      <c r="Y608" s="811"/>
      <c r="Z608" s="811"/>
      <c r="AA608" s="811"/>
    </row>
    <row r="609">
      <c r="D609" s="814"/>
      <c r="E609" s="811"/>
      <c r="F609" s="811"/>
      <c r="G609" s="811"/>
      <c r="H609" s="811"/>
      <c r="I609" s="814"/>
      <c r="J609" s="811"/>
      <c r="K609" s="811"/>
      <c r="L609" s="811"/>
      <c r="M609" s="814"/>
      <c r="N609" s="813"/>
      <c r="O609" s="811"/>
      <c r="P609" s="811"/>
      <c r="Q609" s="811"/>
      <c r="R609" s="813"/>
      <c r="S609" s="811"/>
      <c r="T609" s="811"/>
      <c r="U609" s="811"/>
      <c r="V609" s="811"/>
      <c r="W609" s="811"/>
      <c r="X609" s="811"/>
      <c r="Y609" s="811"/>
      <c r="Z609" s="811"/>
      <c r="AA609" s="811"/>
    </row>
    <row r="610">
      <c r="D610" s="814"/>
      <c r="E610" s="811"/>
      <c r="F610" s="811"/>
      <c r="G610" s="811"/>
      <c r="H610" s="811"/>
      <c r="I610" s="814"/>
      <c r="J610" s="811"/>
      <c r="K610" s="811"/>
      <c r="L610" s="811"/>
      <c r="M610" s="814"/>
      <c r="N610" s="813"/>
      <c r="O610" s="811"/>
      <c r="P610" s="811"/>
      <c r="Q610" s="811"/>
      <c r="R610" s="813"/>
      <c r="S610" s="811"/>
      <c r="T610" s="811"/>
      <c r="U610" s="811"/>
      <c r="V610" s="811"/>
      <c r="W610" s="811"/>
      <c r="X610" s="811"/>
      <c r="Y610" s="811"/>
      <c r="Z610" s="811"/>
      <c r="AA610" s="811"/>
    </row>
    <row r="611">
      <c r="D611" s="814"/>
      <c r="E611" s="811"/>
      <c r="F611" s="811"/>
      <c r="G611" s="811"/>
      <c r="H611" s="811"/>
      <c r="I611" s="814"/>
      <c r="J611" s="811"/>
      <c r="K611" s="811"/>
      <c r="L611" s="811"/>
      <c r="M611" s="814"/>
      <c r="N611" s="813"/>
      <c r="O611" s="811"/>
      <c r="P611" s="811"/>
      <c r="Q611" s="811"/>
      <c r="R611" s="813"/>
      <c r="S611" s="811"/>
      <c r="T611" s="811"/>
      <c r="U611" s="811"/>
      <c r="V611" s="811"/>
      <c r="W611" s="811"/>
      <c r="X611" s="811"/>
      <c r="Y611" s="811"/>
      <c r="Z611" s="811"/>
      <c r="AA611" s="811"/>
    </row>
    <row r="612">
      <c r="D612" s="814"/>
      <c r="E612" s="811"/>
      <c r="F612" s="811"/>
      <c r="G612" s="811"/>
      <c r="H612" s="811"/>
      <c r="I612" s="814"/>
      <c r="J612" s="811"/>
      <c r="K612" s="811"/>
      <c r="L612" s="811"/>
      <c r="M612" s="814"/>
      <c r="N612" s="813"/>
      <c r="O612" s="811"/>
      <c r="P612" s="811"/>
      <c r="Q612" s="811"/>
      <c r="R612" s="813"/>
      <c r="S612" s="811"/>
      <c r="T612" s="811"/>
      <c r="U612" s="811"/>
      <c r="V612" s="811"/>
      <c r="W612" s="811"/>
      <c r="X612" s="811"/>
      <c r="Y612" s="811"/>
      <c r="Z612" s="811"/>
      <c r="AA612" s="811"/>
    </row>
    <row r="613">
      <c r="D613" s="814"/>
      <c r="E613" s="811"/>
      <c r="F613" s="811"/>
      <c r="G613" s="811"/>
      <c r="H613" s="811"/>
      <c r="I613" s="814"/>
      <c r="J613" s="811"/>
      <c r="K613" s="811"/>
      <c r="L613" s="811"/>
      <c r="M613" s="814"/>
      <c r="N613" s="813"/>
      <c r="O613" s="811"/>
      <c r="P613" s="811"/>
      <c r="Q613" s="811"/>
      <c r="R613" s="813"/>
      <c r="S613" s="811"/>
      <c r="T613" s="811"/>
      <c r="U613" s="811"/>
      <c r="V613" s="811"/>
      <c r="W613" s="811"/>
      <c r="X613" s="811"/>
      <c r="Y613" s="811"/>
      <c r="Z613" s="811"/>
      <c r="AA613" s="811"/>
    </row>
    <row r="614">
      <c r="D614" s="814"/>
      <c r="E614" s="811"/>
      <c r="F614" s="811"/>
      <c r="G614" s="811"/>
      <c r="H614" s="811"/>
      <c r="I614" s="814"/>
      <c r="J614" s="811"/>
      <c r="K614" s="811"/>
      <c r="L614" s="811"/>
      <c r="M614" s="814"/>
      <c r="N614" s="813"/>
      <c r="O614" s="811"/>
      <c r="P614" s="811"/>
      <c r="Q614" s="811"/>
      <c r="R614" s="813"/>
      <c r="S614" s="811"/>
      <c r="T614" s="811"/>
      <c r="U614" s="811"/>
      <c r="V614" s="811"/>
      <c r="W614" s="811"/>
      <c r="X614" s="811"/>
      <c r="Y614" s="811"/>
      <c r="Z614" s="811"/>
      <c r="AA614" s="811"/>
    </row>
    <row r="615">
      <c r="D615" s="814"/>
      <c r="E615" s="811"/>
      <c r="F615" s="811"/>
      <c r="G615" s="811"/>
      <c r="H615" s="811"/>
      <c r="I615" s="814"/>
      <c r="J615" s="811"/>
      <c r="K615" s="811"/>
      <c r="L615" s="811"/>
      <c r="M615" s="814"/>
      <c r="N615" s="813"/>
      <c r="O615" s="811"/>
      <c r="P615" s="811"/>
      <c r="Q615" s="811"/>
      <c r="R615" s="813"/>
      <c r="S615" s="811"/>
      <c r="T615" s="811"/>
      <c r="U615" s="811"/>
      <c r="V615" s="811"/>
      <c r="W615" s="811"/>
      <c r="X615" s="811"/>
      <c r="Y615" s="811"/>
      <c r="Z615" s="811"/>
      <c r="AA615" s="811"/>
    </row>
    <row r="616">
      <c r="D616" s="814"/>
      <c r="E616" s="811"/>
      <c r="F616" s="811"/>
      <c r="G616" s="811"/>
      <c r="H616" s="811"/>
      <c r="I616" s="814"/>
      <c r="J616" s="811"/>
      <c r="K616" s="811"/>
      <c r="L616" s="811"/>
      <c r="M616" s="814"/>
      <c r="N616" s="813"/>
      <c r="O616" s="811"/>
      <c r="P616" s="811"/>
      <c r="Q616" s="811"/>
      <c r="R616" s="813"/>
      <c r="S616" s="811"/>
      <c r="T616" s="811"/>
      <c r="U616" s="811"/>
      <c r="V616" s="811"/>
      <c r="W616" s="811"/>
      <c r="X616" s="811"/>
      <c r="Y616" s="811"/>
      <c r="Z616" s="811"/>
      <c r="AA616" s="811"/>
    </row>
    <row r="617">
      <c r="D617" s="814"/>
      <c r="E617" s="811"/>
      <c r="F617" s="811"/>
      <c r="G617" s="811"/>
      <c r="H617" s="811"/>
      <c r="I617" s="814"/>
      <c r="J617" s="811"/>
      <c r="K617" s="811"/>
      <c r="L617" s="811"/>
      <c r="M617" s="814"/>
      <c r="N617" s="813"/>
      <c r="O617" s="811"/>
      <c r="P617" s="811"/>
      <c r="Q617" s="811"/>
      <c r="R617" s="813"/>
      <c r="S617" s="811"/>
      <c r="T617" s="811"/>
      <c r="U617" s="811"/>
      <c r="V617" s="811"/>
      <c r="W617" s="811"/>
      <c r="X617" s="811"/>
      <c r="Y617" s="811"/>
      <c r="Z617" s="811"/>
      <c r="AA617" s="811"/>
    </row>
    <row r="618">
      <c r="D618" s="814"/>
      <c r="E618" s="811"/>
      <c r="F618" s="811"/>
      <c r="G618" s="811"/>
      <c r="H618" s="811"/>
      <c r="I618" s="814"/>
      <c r="J618" s="811"/>
      <c r="K618" s="811"/>
      <c r="L618" s="811"/>
      <c r="M618" s="814"/>
      <c r="N618" s="813"/>
      <c r="O618" s="811"/>
      <c r="P618" s="811"/>
      <c r="Q618" s="811"/>
      <c r="R618" s="813"/>
      <c r="S618" s="811"/>
      <c r="T618" s="811"/>
      <c r="U618" s="811"/>
      <c r="V618" s="811"/>
      <c r="W618" s="811"/>
      <c r="X618" s="811"/>
      <c r="Y618" s="811"/>
      <c r="Z618" s="811"/>
      <c r="AA618" s="811"/>
    </row>
    <row r="619">
      <c r="D619" s="814"/>
      <c r="E619" s="811"/>
      <c r="F619" s="811"/>
      <c r="G619" s="811"/>
      <c r="H619" s="811"/>
      <c r="I619" s="814"/>
      <c r="J619" s="811"/>
      <c r="K619" s="811"/>
      <c r="L619" s="811"/>
      <c r="M619" s="814"/>
      <c r="N619" s="813"/>
      <c r="O619" s="811"/>
      <c r="P619" s="811"/>
      <c r="Q619" s="811"/>
      <c r="R619" s="813"/>
      <c r="S619" s="811"/>
      <c r="T619" s="811"/>
      <c r="U619" s="811"/>
      <c r="V619" s="811"/>
      <c r="W619" s="811"/>
      <c r="X619" s="811"/>
      <c r="Y619" s="811"/>
      <c r="Z619" s="811"/>
      <c r="AA619" s="811"/>
    </row>
    <row r="620">
      <c r="D620" s="814"/>
      <c r="E620" s="811"/>
      <c r="F620" s="811"/>
      <c r="G620" s="811"/>
      <c r="H620" s="811"/>
      <c r="I620" s="814"/>
      <c r="J620" s="811"/>
      <c r="K620" s="811"/>
      <c r="L620" s="811"/>
      <c r="M620" s="814"/>
      <c r="N620" s="813"/>
      <c r="O620" s="811"/>
      <c r="P620" s="811"/>
      <c r="Q620" s="811"/>
      <c r="R620" s="813"/>
      <c r="S620" s="811"/>
      <c r="T620" s="811"/>
      <c r="U620" s="811"/>
      <c r="V620" s="811"/>
      <c r="W620" s="811"/>
      <c r="X620" s="811"/>
      <c r="Y620" s="811"/>
      <c r="Z620" s="811"/>
      <c r="AA620" s="811"/>
    </row>
    <row r="621">
      <c r="D621" s="814"/>
      <c r="E621" s="811"/>
      <c r="F621" s="811"/>
      <c r="G621" s="811"/>
      <c r="H621" s="811"/>
      <c r="I621" s="814"/>
      <c r="J621" s="811"/>
      <c r="K621" s="811"/>
      <c r="L621" s="811"/>
      <c r="M621" s="814"/>
      <c r="N621" s="813"/>
      <c r="O621" s="811"/>
      <c r="P621" s="811"/>
      <c r="Q621" s="811"/>
      <c r="R621" s="813"/>
      <c r="S621" s="811"/>
      <c r="T621" s="811"/>
      <c r="U621" s="811"/>
      <c r="V621" s="811"/>
      <c r="W621" s="811"/>
      <c r="X621" s="811"/>
      <c r="Y621" s="811"/>
      <c r="Z621" s="811"/>
      <c r="AA621" s="811"/>
    </row>
    <row r="622">
      <c r="D622" s="814"/>
      <c r="E622" s="811"/>
      <c r="F622" s="811"/>
      <c r="G622" s="811"/>
      <c r="H622" s="811"/>
      <c r="I622" s="814"/>
      <c r="J622" s="811"/>
      <c r="K622" s="811"/>
      <c r="L622" s="811"/>
      <c r="M622" s="814"/>
      <c r="N622" s="813"/>
      <c r="O622" s="811"/>
      <c r="P622" s="811"/>
      <c r="Q622" s="811"/>
      <c r="R622" s="813"/>
      <c r="S622" s="811"/>
      <c r="T622" s="811"/>
      <c r="U622" s="811"/>
      <c r="V622" s="811"/>
      <c r="W622" s="811"/>
      <c r="X622" s="811"/>
      <c r="Y622" s="811"/>
      <c r="Z622" s="811"/>
      <c r="AA622" s="811"/>
    </row>
    <row r="623">
      <c r="D623" s="814"/>
      <c r="E623" s="811"/>
      <c r="F623" s="811"/>
      <c r="G623" s="811"/>
      <c r="H623" s="811"/>
      <c r="I623" s="814"/>
      <c r="J623" s="811"/>
      <c r="K623" s="811"/>
      <c r="L623" s="811"/>
      <c r="M623" s="814"/>
      <c r="N623" s="813"/>
      <c r="O623" s="811"/>
      <c r="P623" s="811"/>
      <c r="Q623" s="811"/>
      <c r="R623" s="813"/>
      <c r="S623" s="811"/>
      <c r="T623" s="811"/>
      <c r="U623" s="811"/>
      <c r="V623" s="811"/>
      <c r="W623" s="811"/>
      <c r="X623" s="811"/>
      <c r="Y623" s="811"/>
      <c r="Z623" s="811"/>
      <c r="AA623" s="811"/>
    </row>
    <row r="624">
      <c r="D624" s="814"/>
      <c r="E624" s="811"/>
      <c r="F624" s="811"/>
      <c r="G624" s="811"/>
      <c r="H624" s="811"/>
      <c r="I624" s="814"/>
      <c r="J624" s="811"/>
      <c r="K624" s="811"/>
      <c r="L624" s="811"/>
      <c r="M624" s="814"/>
      <c r="N624" s="813"/>
      <c r="O624" s="811"/>
      <c r="P624" s="811"/>
      <c r="Q624" s="811"/>
      <c r="R624" s="813"/>
      <c r="S624" s="811"/>
      <c r="T624" s="811"/>
      <c r="U624" s="811"/>
      <c r="V624" s="811"/>
      <c r="W624" s="811"/>
      <c r="X624" s="811"/>
      <c r="Y624" s="811"/>
      <c r="Z624" s="811"/>
      <c r="AA624" s="811"/>
    </row>
    <row r="625">
      <c r="D625" s="814"/>
      <c r="E625" s="811"/>
      <c r="F625" s="811"/>
      <c r="G625" s="811"/>
      <c r="H625" s="811"/>
      <c r="I625" s="814"/>
      <c r="J625" s="811"/>
      <c r="K625" s="811"/>
      <c r="L625" s="811"/>
      <c r="M625" s="814"/>
      <c r="N625" s="813"/>
      <c r="O625" s="811"/>
      <c r="P625" s="811"/>
      <c r="Q625" s="811"/>
      <c r="R625" s="813"/>
      <c r="S625" s="811"/>
      <c r="T625" s="811"/>
      <c r="U625" s="811"/>
      <c r="V625" s="811"/>
      <c r="W625" s="811"/>
      <c r="X625" s="811"/>
      <c r="Y625" s="811"/>
      <c r="Z625" s="811"/>
      <c r="AA625" s="811"/>
    </row>
    <row r="626">
      <c r="D626" s="814"/>
      <c r="E626" s="811"/>
      <c r="F626" s="811"/>
      <c r="G626" s="811"/>
      <c r="H626" s="811"/>
      <c r="I626" s="814"/>
      <c r="J626" s="811"/>
      <c r="K626" s="811"/>
      <c r="L626" s="811"/>
      <c r="M626" s="814"/>
      <c r="N626" s="813"/>
      <c r="O626" s="811"/>
      <c r="P626" s="811"/>
      <c r="Q626" s="811"/>
      <c r="R626" s="813"/>
      <c r="S626" s="811"/>
      <c r="T626" s="811"/>
      <c r="U626" s="811"/>
      <c r="V626" s="811"/>
      <c r="W626" s="811"/>
      <c r="X626" s="811"/>
      <c r="Y626" s="811"/>
      <c r="Z626" s="811"/>
      <c r="AA626" s="811"/>
    </row>
    <row r="627">
      <c r="D627" s="814"/>
      <c r="E627" s="811"/>
      <c r="F627" s="811"/>
      <c r="G627" s="811"/>
      <c r="H627" s="811"/>
      <c r="I627" s="814"/>
      <c r="J627" s="811"/>
      <c r="K627" s="811"/>
      <c r="L627" s="811"/>
      <c r="M627" s="814"/>
      <c r="N627" s="813"/>
      <c r="O627" s="811"/>
      <c r="P627" s="811"/>
      <c r="Q627" s="811"/>
      <c r="R627" s="813"/>
      <c r="S627" s="811"/>
      <c r="T627" s="811"/>
      <c r="U627" s="811"/>
      <c r="V627" s="811"/>
      <c r="W627" s="811"/>
      <c r="X627" s="811"/>
      <c r="Y627" s="811"/>
      <c r="Z627" s="811"/>
      <c r="AA627" s="811"/>
    </row>
    <row r="628">
      <c r="D628" s="814"/>
      <c r="E628" s="811"/>
      <c r="F628" s="811"/>
      <c r="G628" s="811"/>
      <c r="H628" s="811"/>
      <c r="I628" s="814"/>
      <c r="J628" s="811"/>
      <c r="K628" s="811"/>
      <c r="L628" s="811"/>
      <c r="M628" s="814"/>
      <c r="N628" s="813"/>
      <c r="O628" s="811"/>
      <c r="P628" s="811"/>
      <c r="Q628" s="811"/>
      <c r="R628" s="813"/>
      <c r="S628" s="811"/>
      <c r="T628" s="811"/>
      <c r="U628" s="811"/>
      <c r="V628" s="811"/>
      <c r="W628" s="811"/>
      <c r="X628" s="811"/>
      <c r="Y628" s="811"/>
      <c r="Z628" s="811"/>
      <c r="AA628" s="811"/>
    </row>
    <row r="629">
      <c r="D629" s="814"/>
      <c r="E629" s="811"/>
      <c r="F629" s="811"/>
      <c r="G629" s="811"/>
      <c r="H629" s="811"/>
      <c r="I629" s="814"/>
      <c r="J629" s="811"/>
      <c r="K629" s="811"/>
      <c r="L629" s="811"/>
      <c r="M629" s="814"/>
      <c r="N629" s="813"/>
      <c r="O629" s="811"/>
      <c r="P629" s="811"/>
      <c r="Q629" s="811"/>
      <c r="R629" s="813"/>
      <c r="S629" s="811"/>
      <c r="T629" s="811"/>
      <c r="U629" s="811"/>
      <c r="V629" s="811"/>
      <c r="W629" s="811"/>
      <c r="X629" s="811"/>
      <c r="Y629" s="811"/>
      <c r="Z629" s="811"/>
      <c r="AA629" s="811"/>
    </row>
    <row r="630">
      <c r="D630" s="814"/>
      <c r="E630" s="811"/>
      <c r="F630" s="811"/>
      <c r="G630" s="811"/>
      <c r="H630" s="811"/>
      <c r="I630" s="814"/>
      <c r="J630" s="811"/>
      <c r="K630" s="811"/>
      <c r="L630" s="811"/>
      <c r="M630" s="814"/>
      <c r="N630" s="813"/>
      <c r="O630" s="811"/>
      <c r="P630" s="811"/>
      <c r="Q630" s="811"/>
      <c r="R630" s="813"/>
      <c r="S630" s="811"/>
      <c r="T630" s="811"/>
      <c r="U630" s="811"/>
      <c r="V630" s="811"/>
      <c r="W630" s="811"/>
      <c r="X630" s="811"/>
      <c r="Y630" s="811"/>
      <c r="Z630" s="811"/>
      <c r="AA630" s="811"/>
    </row>
    <row r="631">
      <c r="D631" s="814"/>
      <c r="E631" s="811"/>
      <c r="F631" s="811"/>
      <c r="G631" s="811"/>
      <c r="H631" s="811"/>
      <c r="I631" s="814"/>
      <c r="J631" s="811"/>
      <c r="K631" s="811"/>
      <c r="L631" s="811"/>
      <c r="M631" s="814"/>
      <c r="N631" s="813"/>
      <c r="O631" s="811"/>
      <c r="P631" s="811"/>
      <c r="Q631" s="811"/>
      <c r="R631" s="813"/>
      <c r="S631" s="811"/>
      <c r="T631" s="811"/>
      <c r="U631" s="811"/>
      <c r="V631" s="811"/>
      <c r="W631" s="811"/>
      <c r="X631" s="811"/>
      <c r="Y631" s="811"/>
      <c r="Z631" s="811"/>
      <c r="AA631" s="811"/>
    </row>
    <row r="632">
      <c r="D632" s="814"/>
      <c r="E632" s="811"/>
      <c r="F632" s="811"/>
      <c r="G632" s="811"/>
      <c r="H632" s="811"/>
      <c r="I632" s="814"/>
      <c r="J632" s="811"/>
      <c r="K632" s="811"/>
      <c r="L632" s="811"/>
      <c r="M632" s="814"/>
      <c r="N632" s="813"/>
      <c r="O632" s="811"/>
      <c r="P632" s="811"/>
      <c r="Q632" s="811"/>
      <c r="R632" s="813"/>
      <c r="S632" s="811"/>
      <c r="T632" s="811"/>
      <c r="U632" s="811"/>
      <c r="V632" s="811"/>
      <c r="W632" s="811"/>
      <c r="X632" s="811"/>
      <c r="Y632" s="811"/>
      <c r="Z632" s="811"/>
      <c r="AA632" s="811"/>
    </row>
    <row r="633">
      <c r="D633" s="814"/>
      <c r="E633" s="811"/>
      <c r="F633" s="811"/>
      <c r="G633" s="811"/>
      <c r="H633" s="811"/>
      <c r="I633" s="814"/>
      <c r="J633" s="811"/>
      <c r="K633" s="811"/>
      <c r="L633" s="811"/>
      <c r="M633" s="814"/>
      <c r="N633" s="813"/>
      <c r="O633" s="811"/>
      <c r="P633" s="811"/>
      <c r="Q633" s="811"/>
      <c r="R633" s="813"/>
      <c r="S633" s="811"/>
      <c r="T633" s="811"/>
      <c r="U633" s="811"/>
      <c r="V633" s="811"/>
      <c r="W633" s="811"/>
      <c r="X633" s="811"/>
      <c r="Y633" s="811"/>
      <c r="Z633" s="811"/>
      <c r="AA633" s="811"/>
    </row>
    <row r="634">
      <c r="D634" s="814"/>
      <c r="E634" s="811"/>
      <c r="F634" s="811"/>
      <c r="G634" s="811"/>
      <c r="H634" s="811"/>
      <c r="I634" s="814"/>
      <c r="J634" s="811"/>
      <c r="K634" s="811"/>
      <c r="L634" s="811"/>
      <c r="M634" s="814"/>
      <c r="N634" s="813"/>
      <c r="O634" s="811"/>
      <c r="P634" s="811"/>
      <c r="Q634" s="811"/>
      <c r="R634" s="813"/>
      <c r="S634" s="811"/>
      <c r="T634" s="811"/>
      <c r="U634" s="811"/>
      <c r="V634" s="811"/>
      <c r="W634" s="811"/>
      <c r="X634" s="811"/>
      <c r="Y634" s="811"/>
      <c r="Z634" s="811"/>
      <c r="AA634" s="811"/>
    </row>
    <row r="635">
      <c r="D635" s="814"/>
      <c r="E635" s="811"/>
      <c r="F635" s="811"/>
      <c r="G635" s="811"/>
      <c r="H635" s="811"/>
      <c r="I635" s="814"/>
      <c r="J635" s="811"/>
      <c r="K635" s="811"/>
      <c r="L635" s="811"/>
      <c r="M635" s="814"/>
      <c r="N635" s="813"/>
      <c r="O635" s="811"/>
      <c r="P635" s="811"/>
      <c r="Q635" s="811"/>
      <c r="R635" s="813"/>
      <c r="S635" s="811"/>
      <c r="T635" s="811"/>
      <c r="U635" s="811"/>
      <c r="V635" s="811"/>
      <c r="W635" s="811"/>
      <c r="X635" s="811"/>
      <c r="Y635" s="811"/>
      <c r="Z635" s="811"/>
      <c r="AA635" s="811"/>
    </row>
    <row r="636">
      <c r="D636" s="814"/>
      <c r="E636" s="811"/>
      <c r="F636" s="811"/>
      <c r="G636" s="811"/>
      <c r="H636" s="811"/>
      <c r="I636" s="814"/>
      <c r="J636" s="811"/>
      <c r="K636" s="811"/>
      <c r="L636" s="811"/>
      <c r="M636" s="814"/>
      <c r="N636" s="813"/>
      <c r="O636" s="811"/>
      <c r="P636" s="811"/>
      <c r="Q636" s="811"/>
      <c r="R636" s="813"/>
      <c r="S636" s="811"/>
      <c r="T636" s="811"/>
      <c r="U636" s="811"/>
      <c r="V636" s="811"/>
      <c r="W636" s="811"/>
      <c r="X636" s="811"/>
      <c r="Y636" s="811"/>
      <c r="Z636" s="811"/>
      <c r="AA636" s="811"/>
    </row>
    <row r="637">
      <c r="D637" s="814"/>
      <c r="E637" s="811"/>
      <c r="F637" s="811"/>
      <c r="G637" s="811"/>
      <c r="H637" s="811"/>
      <c r="I637" s="814"/>
      <c r="J637" s="811"/>
      <c r="K637" s="811"/>
      <c r="L637" s="811"/>
      <c r="M637" s="814"/>
      <c r="N637" s="813"/>
      <c r="O637" s="811"/>
      <c r="P637" s="811"/>
      <c r="Q637" s="811"/>
      <c r="R637" s="813"/>
      <c r="S637" s="811"/>
      <c r="T637" s="811"/>
      <c r="U637" s="811"/>
      <c r="V637" s="811"/>
      <c r="W637" s="811"/>
      <c r="X637" s="811"/>
      <c r="Y637" s="811"/>
      <c r="Z637" s="811"/>
      <c r="AA637" s="811"/>
    </row>
    <row r="638">
      <c r="D638" s="814"/>
      <c r="E638" s="811"/>
      <c r="F638" s="811"/>
      <c r="G638" s="811"/>
      <c r="H638" s="811"/>
      <c r="I638" s="814"/>
      <c r="J638" s="811"/>
      <c r="K638" s="811"/>
      <c r="L638" s="811"/>
      <c r="M638" s="814"/>
      <c r="N638" s="813"/>
      <c r="O638" s="811"/>
      <c r="P638" s="811"/>
      <c r="Q638" s="811"/>
      <c r="R638" s="813"/>
      <c r="S638" s="811"/>
      <c r="T638" s="811"/>
      <c r="U638" s="811"/>
      <c r="V638" s="811"/>
      <c r="W638" s="811"/>
      <c r="X638" s="811"/>
      <c r="Y638" s="811"/>
      <c r="Z638" s="811"/>
      <c r="AA638" s="811"/>
    </row>
    <row r="639">
      <c r="D639" s="814"/>
      <c r="E639" s="811"/>
      <c r="F639" s="811"/>
      <c r="G639" s="811"/>
      <c r="H639" s="811"/>
      <c r="I639" s="814"/>
      <c r="J639" s="811"/>
      <c r="K639" s="811"/>
      <c r="L639" s="811"/>
      <c r="M639" s="814"/>
      <c r="N639" s="813"/>
      <c r="O639" s="811"/>
      <c r="P639" s="811"/>
      <c r="Q639" s="811"/>
      <c r="R639" s="813"/>
      <c r="S639" s="811"/>
      <c r="T639" s="811"/>
      <c r="U639" s="811"/>
      <c r="V639" s="811"/>
      <c r="W639" s="811"/>
      <c r="X639" s="811"/>
      <c r="Y639" s="811"/>
      <c r="Z639" s="811"/>
      <c r="AA639" s="811"/>
    </row>
    <row r="640">
      <c r="D640" s="814"/>
      <c r="E640" s="811"/>
      <c r="F640" s="811"/>
      <c r="G640" s="811"/>
      <c r="H640" s="811"/>
      <c r="I640" s="814"/>
      <c r="J640" s="811"/>
      <c r="K640" s="811"/>
      <c r="L640" s="811"/>
      <c r="M640" s="814"/>
      <c r="N640" s="813"/>
      <c r="O640" s="811"/>
      <c r="P640" s="811"/>
      <c r="Q640" s="811"/>
      <c r="R640" s="813"/>
      <c r="S640" s="811"/>
      <c r="T640" s="811"/>
      <c r="U640" s="811"/>
      <c r="V640" s="811"/>
      <c r="W640" s="811"/>
      <c r="X640" s="811"/>
      <c r="Y640" s="811"/>
      <c r="Z640" s="811"/>
      <c r="AA640" s="811"/>
    </row>
    <row r="641">
      <c r="D641" s="814"/>
      <c r="E641" s="811"/>
      <c r="F641" s="811"/>
      <c r="G641" s="811"/>
      <c r="H641" s="811"/>
      <c r="I641" s="814"/>
      <c r="J641" s="811"/>
      <c r="K641" s="811"/>
      <c r="L641" s="811"/>
      <c r="M641" s="814"/>
      <c r="N641" s="813"/>
      <c r="O641" s="811"/>
      <c r="P641" s="811"/>
      <c r="Q641" s="811"/>
      <c r="R641" s="813"/>
      <c r="S641" s="811"/>
      <c r="T641" s="811"/>
      <c r="U641" s="811"/>
      <c r="V641" s="811"/>
      <c r="W641" s="811"/>
      <c r="X641" s="811"/>
      <c r="Y641" s="811"/>
      <c r="Z641" s="811"/>
      <c r="AA641" s="811"/>
    </row>
    <row r="642">
      <c r="D642" s="814"/>
      <c r="E642" s="811"/>
      <c r="F642" s="811"/>
      <c r="G642" s="811"/>
      <c r="H642" s="811"/>
      <c r="I642" s="814"/>
      <c r="J642" s="811"/>
      <c r="K642" s="811"/>
      <c r="L642" s="811"/>
      <c r="M642" s="814"/>
      <c r="N642" s="813"/>
      <c r="O642" s="811"/>
      <c r="P642" s="811"/>
      <c r="Q642" s="811"/>
      <c r="R642" s="813"/>
      <c r="S642" s="811"/>
      <c r="T642" s="811"/>
      <c r="U642" s="811"/>
      <c r="V642" s="811"/>
      <c r="W642" s="811"/>
      <c r="X642" s="811"/>
      <c r="Y642" s="811"/>
      <c r="Z642" s="811"/>
      <c r="AA642" s="811"/>
    </row>
    <row r="643">
      <c r="D643" s="814"/>
      <c r="E643" s="811"/>
      <c r="F643" s="811"/>
      <c r="G643" s="811"/>
      <c r="H643" s="811"/>
      <c r="I643" s="814"/>
      <c r="J643" s="811"/>
      <c r="K643" s="811"/>
      <c r="L643" s="811"/>
      <c r="M643" s="814"/>
      <c r="N643" s="813"/>
      <c r="O643" s="811"/>
      <c r="P643" s="811"/>
      <c r="Q643" s="811"/>
      <c r="R643" s="813"/>
      <c r="S643" s="811"/>
      <c r="T643" s="811"/>
      <c r="U643" s="811"/>
      <c r="V643" s="811"/>
      <c r="W643" s="811"/>
      <c r="X643" s="811"/>
      <c r="Y643" s="811"/>
      <c r="Z643" s="811"/>
      <c r="AA643" s="811"/>
    </row>
    <row r="644">
      <c r="D644" s="814"/>
      <c r="E644" s="811"/>
      <c r="F644" s="811"/>
      <c r="G644" s="811"/>
      <c r="H644" s="811"/>
      <c r="I644" s="814"/>
      <c r="J644" s="811"/>
      <c r="K644" s="811"/>
      <c r="L644" s="811"/>
      <c r="M644" s="814"/>
      <c r="N644" s="813"/>
      <c r="O644" s="811"/>
      <c r="P644" s="811"/>
      <c r="Q644" s="811"/>
      <c r="R644" s="813"/>
      <c r="S644" s="811"/>
      <c r="T644" s="811"/>
      <c r="U644" s="811"/>
      <c r="V644" s="811"/>
      <c r="W644" s="811"/>
      <c r="X644" s="811"/>
      <c r="Y644" s="811"/>
      <c r="Z644" s="811"/>
      <c r="AA644" s="811"/>
    </row>
    <row r="645">
      <c r="D645" s="814"/>
      <c r="E645" s="811"/>
      <c r="F645" s="811"/>
      <c r="G645" s="811"/>
      <c r="H645" s="811"/>
      <c r="I645" s="814"/>
      <c r="J645" s="811"/>
      <c r="K645" s="811"/>
      <c r="L645" s="811"/>
      <c r="M645" s="814"/>
      <c r="N645" s="813"/>
      <c r="O645" s="811"/>
      <c r="P645" s="811"/>
      <c r="Q645" s="811"/>
      <c r="R645" s="813"/>
      <c r="S645" s="811"/>
      <c r="T645" s="811"/>
      <c r="U645" s="811"/>
      <c r="V645" s="811"/>
      <c r="W645" s="811"/>
      <c r="X645" s="811"/>
      <c r="Y645" s="811"/>
      <c r="Z645" s="811"/>
      <c r="AA645" s="811"/>
    </row>
    <row r="646">
      <c r="D646" s="814"/>
      <c r="E646" s="811"/>
      <c r="F646" s="811"/>
      <c r="G646" s="811"/>
      <c r="H646" s="811"/>
      <c r="I646" s="814"/>
      <c r="J646" s="811"/>
      <c r="K646" s="811"/>
      <c r="L646" s="811"/>
      <c r="M646" s="814"/>
      <c r="N646" s="813"/>
      <c r="O646" s="811"/>
      <c r="P646" s="811"/>
      <c r="Q646" s="811"/>
      <c r="R646" s="813"/>
      <c r="S646" s="811"/>
      <c r="T646" s="811"/>
      <c r="U646" s="811"/>
      <c r="V646" s="811"/>
      <c r="W646" s="811"/>
      <c r="X646" s="811"/>
      <c r="Y646" s="811"/>
      <c r="Z646" s="811"/>
      <c r="AA646" s="811"/>
    </row>
    <row r="647">
      <c r="D647" s="814"/>
      <c r="E647" s="811"/>
      <c r="F647" s="811"/>
      <c r="G647" s="811"/>
      <c r="H647" s="811"/>
      <c r="I647" s="814"/>
      <c r="J647" s="811"/>
      <c r="K647" s="811"/>
      <c r="L647" s="811"/>
      <c r="M647" s="814"/>
      <c r="N647" s="813"/>
      <c r="O647" s="811"/>
      <c r="P647" s="811"/>
      <c r="Q647" s="811"/>
      <c r="R647" s="813"/>
      <c r="S647" s="811"/>
      <c r="T647" s="811"/>
      <c r="U647" s="811"/>
      <c r="V647" s="811"/>
      <c r="W647" s="811"/>
      <c r="X647" s="811"/>
      <c r="Y647" s="811"/>
      <c r="Z647" s="811"/>
      <c r="AA647" s="811"/>
    </row>
    <row r="648">
      <c r="D648" s="814"/>
      <c r="E648" s="811"/>
      <c r="F648" s="811"/>
      <c r="G648" s="811"/>
      <c r="H648" s="811"/>
      <c r="I648" s="814"/>
      <c r="J648" s="811"/>
      <c r="K648" s="811"/>
      <c r="L648" s="811"/>
      <c r="M648" s="814"/>
      <c r="N648" s="813"/>
      <c r="O648" s="811"/>
      <c r="P648" s="811"/>
      <c r="Q648" s="811"/>
      <c r="R648" s="813"/>
      <c r="S648" s="811"/>
      <c r="T648" s="811"/>
      <c r="U648" s="811"/>
      <c r="V648" s="811"/>
      <c r="W648" s="811"/>
      <c r="X648" s="811"/>
      <c r="Y648" s="811"/>
      <c r="Z648" s="811"/>
      <c r="AA648" s="811"/>
    </row>
    <row r="649">
      <c r="D649" s="814"/>
      <c r="E649" s="811"/>
      <c r="F649" s="811"/>
      <c r="G649" s="811"/>
      <c r="H649" s="811"/>
      <c r="I649" s="814"/>
      <c r="J649" s="811"/>
      <c r="K649" s="811"/>
      <c r="L649" s="811"/>
      <c r="M649" s="814"/>
      <c r="N649" s="813"/>
      <c r="O649" s="811"/>
      <c r="P649" s="811"/>
      <c r="Q649" s="811"/>
      <c r="R649" s="813"/>
      <c r="S649" s="811"/>
      <c r="T649" s="811"/>
      <c r="U649" s="811"/>
      <c r="V649" s="811"/>
      <c r="W649" s="811"/>
      <c r="X649" s="811"/>
      <c r="Y649" s="811"/>
      <c r="Z649" s="811"/>
      <c r="AA649" s="811"/>
    </row>
    <row r="650">
      <c r="D650" s="814"/>
      <c r="E650" s="811"/>
      <c r="F650" s="811"/>
      <c r="G650" s="811"/>
      <c r="H650" s="811"/>
      <c r="I650" s="814"/>
      <c r="J650" s="811"/>
      <c r="K650" s="811"/>
      <c r="L650" s="811"/>
      <c r="M650" s="814"/>
      <c r="N650" s="813"/>
      <c r="O650" s="811"/>
      <c r="P650" s="811"/>
      <c r="Q650" s="811"/>
      <c r="R650" s="813"/>
      <c r="S650" s="811"/>
      <c r="T650" s="811"/>
      <c r="U650" s="811"/>
      <c r="V650" s="811"/>
      <c r="W650" s="811"/>
      <c r="X650" s="811"/>
      <c r="Y650" s="811"/>
      <c r="Z650" s="811"/>
      <c r="AA650" s="811"/>
    </row>
    <row r="651">
      <c r="D651" s="814"/>
      <c r="E651" s="811"/>
      <c r="F651" s="811"/>
      <c r="G651" s="811"/>
      <c r="H651" s="811"/>
      <c r="I651" s="814"/>
      <c r="J651" s="811"/>
      <c r="K651" s="811"/>
      <c r="L651" s="811"/>
      <c r="M651" s="814"/>
      <c r="N651" s="813"/>
      <c r="O651" s="811"/>
      <c r="P651" s="811"/>
      <c r="Q651" s="811"/>
      <c r="R651" s="813"/>
      <c r="S651" s="811"/>
      <c r="T651" s="811"/>
      <c r="U651" s="811"/>
      <c r="V651" s="811"/>
      <c r="W651" s="811"/>
      <c r="X651" s="811"/>
      <c r="Y651" s="811"/>
      <c r="Z651" s="811"/>
      <c r="AA651" s="811"/>
    </row>
    <row r="652">
      <c r="D652" s="814"/>
      <c r="E652" s="811"/>
      <c r="F652" s="811"/>
      <c r="G652" s="811"/>
      <c r="H652" s="811"/>
      <c r="I652" s="814"/>
      <c r="J652" s="811"/>
      <c r="K652" s="811"/>
      <c r="L652" s="811"/>
      <c r="M652" s="814"/>
      <c r="N652" s="813"/>
      <c r="O652" s="811"/>
      <c r="P652" s="811"/>
      <c r="Q652" s="811"/>
      <c r="R652" s="813"/>
      <c r="S652" s="811"/>
      <c r="T652" s="811"/>
      <c r="U652" s="811"/>
      <c r="V652" s="811"/>
      <c r="W652" s="811"/>
      <c r="X652" s="811"/>
      <c r="Y652" s="811"/>
      <c r="Z652" s="811"/>
      <c r="AA652" s="811"/>
    </row>
    <row r="653">
      <c r="D653" s="814"/>
      <c r="E653" s="811"/>
      <c r="F653" s="811"/>
      <c r="G653" s="811"/>
      <c r="H653" s="811"/>
      <c r="I653" s="814"/>
      <c r="J653" s="811"/>
      <c r="K653" s="811"/>
      <c r="L653" s="811"/>
      <c r="M653" s="814"/>
      <c r="N653" s="813"/>
      <c r="O653" s="811"/>
      <c r="P653" s="811"/>
      <c r="Q653" s="811"/>
      <c r="R653" s="813"/>
      <c r="S653" s="811"/>
      <c r="T653" s="811"/>
      <c r="U653" s="811"/>
      <c r="V653" s="811"/>
      <c r="W653" s="811"/>
      <c r="X653" s="811"/>
      <c r="Y653" s="811"/>
      <c r="Z653" s="811"/>
      <c r="AA653" s="811"/>
    </row>
    <row r="654">
      <c r="D654" s="814"/>
      <c r="E654" s="811"/>
      <c r="F654" s="811"/>
      <c r="G654" s="811"/>
      <c r="H654" s="811"/>
      <c r="I654" s="814"/>
      <c r="J654" s="811"/>
      <c r="K654" s="811"/>
      <c r="L654" s="811"/>
      <c r="M654" s="814"/>
      <c r="N654" s="813"/>
      <c r="O654" s="811"/>
      <c r="P654" s="811"/>
      <c r="Q654" s="811"/>
      <c r="R654" s="813"/>
      <c r="S654" s="811"/>
      <c r="T654" s="811"/>
      <c r="U654" s="811"/>
      <c r="V654" s="811"/>
      <c r="W654" s="811"/>
      <c r="X654" s="811"/>
      <c r="Y654" s="811"/>
      <c r="Z654" s="811"/>
      <c r="AA654" s="811"/>
    </row>
    <row r="655">
      <c r="D655" s="814"/>
      <c r="E655" s="811"/>
      <c r="F655" s="811"/>
      <c r="G655" s="811"/>
      <c r="H655" s="811"/>
      <c r="I655" s="814"/>
      <c r="J655" s="811"/>
      <c r="K655" s="811"/>
      <c r="L655" s="811"/>
      <c r="M655" s="814"/>
      <c r="N655" s="813"/>
      <c r="O655" s="811"/>
      <c r="P655" s="811"/>
      <c r="Q655" s="811"/>
      <c r="R655" s="813"/>
      <c r="S655" s="811"/>
      <c r="T655" s="811"/>
      <c r="U655" s="811"/>
      <c r="V655" s="811"/>
      <c r="W655" s="811"/>
      <c r="X655" s="811"/>
      <c r="Y655" s="811"/>
      <c r="Z655" s="811"/>
      <c r="AA655" s="811"/>
    </row>
    <row r="656">
      <c r="D656" s="814"/>
      <c r="E656" s="811"/>
      <c r="F656" s="811"/>
      <c r="G656" s="811"/>
      <c r="H656" s="811"/>
      <c r="I656" s="814"/>
      <c r="J656" s="811"/>
      <c r="K656" s="811"/>
      <c r="L656" s="811"/>
      <c r="M656" s="814"/>
      <c r="N656" s="813"/>
      <c r="O656" s="811"/>
      <c r="P656" s="811"/>
      <c r="Q656" s="811"/>
      <c r="R656" s="813"/>
      <c r="S656" s="811"/>
      <c r="T656" s="811"/>
      <c r="U656" s="811"/>
      <c r="V656" s="811"/>
      <c r="W656" s="811"/>
      <c r="X656" s="811"/>
      <c r="Y656" s="811"/>
      <c r="Z656" s="811"/>
      <c r="AA656" s="811"/>
    </row>
    <row r="657">
      <c r="D657" s="814"/>
      <c r="E657" s="811"/>
      <c r="F657" s="811"/>
      <c r="G657" s="811"/>
      <c r="H657" s="811"/>
      <c r="I657" s="814"/>
      <c r="J657" s="811"/>
      <c r="K657" s="811"/>
      <c r="L657" s="811"/>
      <c r="M657" s="814"/>
      <c r="N657" s="813"/>
      <c r="O657" s="811"/>
      <c r="P657" s="811"/>
      <c r="Q657" s="811"/>
      <c r="R657" s="813"/>
      <c r="S657" s="811"/>
      <c r="T657" s="811"/>
      <c r="U657" s="811"/>
      <c r="V657" s="811"/>
      <c r="W657" s="811"/>
      <c r="X657" s="811"/>
      <c r="Y657" s="811"/>
      <c r="Z657" s="811"/>
      <c r="AA657" s="811"/>
    </row>
    <row r="658">
      <c r="D658" s="814"/>
      <c r="E658" s="811"/>
      <c r="F658" s="811"/>
      <c r="G658" s="811"/>
      <c r="H658" s="811"/>
      <c r="I658" s="814"/>
      <c r="J658" s="811"/>
      <c r="K658" s="811"/>
      <c r="L658" s="811"/>
      <c r="M658" s="814"/>
      <c r="N658" s="813"/>
      <c r="O658" s="811"/>
      <c r="P658" s="811"/>
      <c r="Q658" s="811"/>
      <c r="R658" s="813"/>
      <c r="S658" s="811"/>
      <c r="T658" s="811"/>
      <c r="U658" s="811"/>
      <c r="V658" s="811"/>
      <c r="W658" s="811"/>
      <c r="X658" s="811"/>
      <c r="Y658" s="811"/>
      <c r="Z658" s="811"/>
      <c r="AA658" s="811"/>
    </row>
    <row r="659">
      <c r="D659" s="814"/>
      <c r="E659" s="811"/>
      <c r="F659" s="811"/>
      <c r="G659" s="811"/>
      <c r="H659" s="811"/>
      <c r="I659" s="814"/>
      <c r="J659" s="811"/>
      <c r="K659" s="811"/>
      <c r="L659" s="811"/>
      <c r="M659" s="814"/>
      <c r="N659" s="813"/>
      <c r="O659" s="811"/>
      <c r="P659" s="811"/>
      <c r="Q659" s="811"/>
      <c r="R659" s="813"/>
      <c r="S659" s="811"/>
      <c r="T659" s="811"/>
      <c r="U659" s="811"/>
      <c r="V659" s="811"/>
      <c r="W659" s="811"/>
      <c r="X659" s="811"/>
      <c r="Y659" s="811"/>
      <c r="Z659" s="811"/>
      <c r="AA659" s="811"/>
    </row>
    <row r="660">
      <c r="D660" s="814"/>
      <c r="E660" s="811"/>
      <c r="F660" s="811"/>
      <c r="G660" s="811"/>
      <c r="H660" s="811"/>
      <c r="I660" s="814"/>
      <c r="J660" s="811"/>
      <c r="K660" s="811"/>
      <c r="L660" s="811"/>
      <c r="M660" s="814"/>
      <c r="N660" s="813"/>
      <c r="O660" s="811"/>
      <c r="P660" s="811"/>
      <c r="Q660" s="811"/>
      <c r="R660" s="813"/>
      <c r="S660" s="811"/>
      <c r="T660" s="811"/>
      <c r="U660" s="811"/>
      <c r="V660" s="811"/>
      <c r="W660" s="811"/>
      <c r="X660" s="811"/>
      <c r="Y660" s="811"/>
      <c r="Z660" s="811"/>
      <c r="AA660" s="811"/>
    </row>
    <row r="661">
      <c r="D661" s="814"/>
      <c r="E661" s="811"/>
      <c r="F661" s="811"/>
      <c r="G661" s="811"/>
      <c r="H661" s="811"/>
      <c r="I661" s="814"/>
      <c r="J661" s="811"/>
      <c r="K661" s="811"/>
      <c r="L661" s="811"/>
      <c r="M661" s="814"/>
      <c r="N661" s="813"/>
      <c r="O661" s="811"/>
      <c r="P661" s="811"/>
      <c r="Q661" s="811"/>
      <c r="R661" s="813"/>
      <c r="S661" s="811"/>
      <c r="T661" s="811"/>
      <c r="U661" s="811"/>
      <c r="V661" s="811"/>
      <c r="W661" s="811"/>
      <c r="X661" s="811"/>
      <c r="Y661" s="811"/>
      <c r="Z661" s="811"/>
      <c r="AA661" s="811"/>
    </row>
    <row r="662">
      <c r="D662" s="814"/>
      <c r="E662" s="811"/>
      <c r="F662" s="811"/>
      <c r="G662" s="811"/>
      <c r="H662" s="811"/>
      <c r="I662" s="814"/>
      <c r="J662" s="811"/>
      <c r="K662" s="811"/>
      <c r="L662" s="811"/>
      <c r="M662" s="814"/>
      <c r="N662" s="813"/>
      <c r="O662" s="811"/>
      <c r="P662" s="811"/>
      <c r="Q662" s="811"/>
      <c r="R662" s="813"/>
      <c r="S662" s="811"/>
      <c r="T662" s="811"/>
      <c r="U662" s="811"/>
      <c r="V662" s="811"/>
      <c r="W662" s="811"/>
      <c r="X662" s="811"/>
      <c r="Y662" s="811"/>
      <c r="Z662" s="811"/>
      <c r="AA662" s="811"/>
    </row>
    <row r="663">
      <c r="D663" s="814"/>
      <c r="E663" s="811"/>
      <c r="F663" s="811"/>
      <c r="G663" s="811"/>
      <c r="H663" s="811"/>
      <c r="I663" s="814"/>
      <c r="J663" s="811"/>
      <c r="K663" s="811"/>
      <c r="L663" s="811"/>
      <c r="M663" s="814"/>
      <c r="N663" s="813"/>
      <c r="O663" s="811"/>
      <c r="P663" s="811"/>
      <c r="Q663" s="811"/>
      <c r="R663" s="813"/>
      <c r="S663" s="811"/>
      <c r="T663" s="811"/>
      <c r="U663" s="811"/>
      <c r="V663" s="811"/>
      <c r="W663" s="811"/>
      <c r="X663" s="811"/>
      <c r="Y663" s="811"/>
      <c r="Z663" s="811"/>
      <c r="AA663" s="811"/>
    </row>
    <row r="664">
      <c r="D664" s="814"/>
      <c r="E664" s="811"/>
      <c r="F664" s="811"/>
      <c r="G664" s="811"/>
      <c r="H664" s="811"/>
      <c r="I664" s="814"/>
      <c r="J664" s="811"/>
      <c r="K664" s="811"/>
      <c r="L664" s="811"/>
      <c r="M664" s="814"/>
      <c r="N664" s="813"/>
      <c r="O664" s="811"/>
      <c r="P664" s="811"/>
      <c r="Q664" s="811"/>
      <c r="R664" s="813"/>
      <c r="S664" s="811"/>
      <c r="T664" s="811"/>
      <c r="U664" s="811"/>
      <c r="V664" s="811"/>
      <c r="W664" s="811"/>
      <c r="X664" s="811"/>
      <c r="Y664" s="811"/>
      <c r="Z664" s="811"/>
      <c r="AA664" s="811"/>
    </row>
    <row r="665">
      <c r="D665" s="814"/>
      <c r="E665" s="811"/>
      <c r="F665" s="811"/>
      <c r="G665" s="811"/>
      <c r="H665" s="811"/>
      <c r="I665" s="814"/>
      <c r="J665" s="811"/>
      <c r="K665" s="811"/>
      <c r="L665" s="811"/>
      <c r="M665" s="814"/>
      <c r="N665" s="813"/>
      <c r="O665" s="811"/>
      <c r="P665" s="811"/>
      <c r="Q665" s="811"/>
      <c r="R665" s="813"/>
      <c r="S665" s="811"/>
      <c r="T665" s="811"/>
      <c r="U665" s="811"/>
      <c r="V665" s="811"/>
      <c r="W665" s="811"/>
      <c r="X665" s="811"/>
      <c r="Y665" s="811"/>
      <c r="Z665" s="811"/>
      <c r="AA665" s="811"/>
    </row>
    <row r="666">
      <c r="D666" s="814"/>
      <c r="E666" s="811"/>
      <c r="F666" s="811"/>
      <c r="G666" s="811"/>
      <c r="H666" s="811"/>
      <c r="I666" s="814"/>
      <c r="J666" s="811"/>
      <c r="K666" s="811"/>
      <c r="L666" s="811"/>
      <c r="M666" s="814"/>
      <c r="N666" s="813"/>
      <c r="O666" s="811"/>
      <c r="P666" s="811"/>
      <c r="Q666" s="811"/>
      <c r="R666" s="813"/>
      <c r="S666" s="811"/>
      <c r="T666" s="811"/>
      <c r="U666" s="811"/>
      <c r="V666" s="811"/>
      <c r="W666" s="811"/>
      <c r="X666" s="811"/>
      <c r="Y666" s="811"/>
      <c r="Z666" s="811"/>
      <c r="AA666" s="811"/>
    </row>
    <row r="667">
      <c r="D667" s="814"/>
      <c r="E667" s="811"/>
      <c r="F667" s="811"/>
      <c r="G667" s="811"/>
      <c r="H667" s="811"/>
      <c r="I667" s="814"/>
      <c r="J667" s="811"/>
      <c r="K667" s="811"/>
      <c r="L667" s="811"/>
      <c r="M667" s="814"/>
      <c r="N667" s="813"/>
      <c r="O667" s="811"/>
      <c r="P667" s="811"/>
      <c r="Q667" s="811"/>
      <c r="R667" s="813"/>
      <c r="S667" s="811"/>
      <c r="T667" s="811"/>
      <c r="U667" s="811"/>
      <c r="V667" s="811"/>
      <c r="W667" s="811"/>
      <c r="X667" s="811"/>
      <c r="Y667" s="811"/>
      <c r="Z667" s="811"/>
      <c r="AA667" s="811"/>
    </row>
    <row r="668">
      <c r="D668" s="814"/>
      <c r="E668" s="811"/>
      <c r="F668" s="811"/>
      <c r="G668" s="811"/>
      <c r="H668" s="811"/>
      <c r="I668" s="814"/>
      <c r="J668" s="811"/>
      <c r="K668" s="811"/>
      <c r="L668" s="811"/>
      <c r="M668" s="814"/>
      <c r="N668" s="813"/>
      <c r="O668" s="811"/>
      <c r="P668" s="811"/>
      <c r="Q668" s="811"/>
      <c r="R668" s="813"/>
      <c r="S668" s="811"/>
      <c r="T668" s="811"/>
      <c r="U668" s="811"/>
      <c r="V668" s="811"/>
      <c r="W668" s="811"/>
      <c r="X668" s="811"/>
      <c r="Y668" s="811"/>
      <c r="Z668" s="811"/>
      <c r="AA668" s="811"/>
    </row>
    <row r="669">
      <c r="D669" s="814"/>
      <c r="E669" s="811"/>
      <c r="F669" s="811"/>
      <c r="G669" s="811"/>
      <c r="H669" s="811"/>
      <c r="I669" s="814"/>
      <c r="J669" s="811"/>
      <c r="K669" s="811"/>
      <c r="L669" s="811"/>
      <c r="M669" s="814"/>
      <c r="N669" s="813"/>
      <c r="O669" s="811"/>
      <c r="P669" s="811"/>
      <c r="Q669" s="811"/>
      <c r="R669" s="813"/>
      <c r="S669" s="811"/>
      <c r="T669" s="811"/>
      <c r="U669" s="811"/>
      <c r="V669" s="811"/>
      <c r="W669" s="811"/>
      <c r="X669" s="811"/>
      <c r="Y669" s="811"/>
      <c r="Z669" s="811"/>
      <c r="AA669" s="811"/>
    </row>
    <row r="670">
      <c r="D670" s="814"/>
      <c r="E670" s="811"/>
      <c r="F670" s="811"/>
      <c r="G670" s="811"/>
      <c r="H670" s="811"/>
      <c r="I670" s="814"/>
      <c r="J670" s="811"/>
      <c r="K670" s="811"/>
      <c r="L670" s="811"/>
      <c r="M670" s="814"/>
      <c r="N670" s="813"/>
      <c r="O670" s="811"/>
      <c r="P670" s="811"/>
      <c r="Q670" s="811"/>
      <c r="R670" s="813"/>
      <c r="S670" s="811"/>
      <c r="T670" s="811"/>
      <c r="U670" s="811"/>
      <c r="V670" s="811"/>
      <c r="W670" s="811"/>
      <c r="X670" s="811"/>
      <c r="Y670" s="811"/>
      <c r="Z670" s="811"/>
      <c r="AA670" s="811"/>
    </row>
    <row r="671">
      <c r="D671" s="814"/>
      <c r="E671" s="811"/>
      <c r="F671" s="811"/>
      <c r="G671" s="811"/>
      <c r="H671" s="811"/>
      <c r="I671" s="814"/>
      <c r="J671" s="811"/>
      <c r="K671" s="811"/>
      <c r="L671" s="811"/>
      <c r="M671" s="814"/>
      <c r="N671" s="813"/>
      <c r="O671" s="811"/>
      <c r="P671" s="811"/>
      <c r="Q671" s="811"/>
      <c r="R671" s="813"/>
      <c r="S671" s="811"/>
      <c r="T671" s="811"/>
      <c r="U671" s="811"/>
      <c r="V671" s="811"/>
      <c r="W671" s="811"/>
      <c r="X671" s="811"/>
      <c r="Y671" s="811"/>
      <c r="Z671" s="811"/>
      <c r="AA671" s="811"/>
    </row>
    <row r="672">
      <c r="D672" s="814"/>
      <c r="E672" s="811"/>
      <c r="F672" s="811"/>
      <c r="G672" s="811"/>
      <c r="H672" s="811"/>
      <c r="I672" s="814"/>
      <c r="J672" s="811"/>
      <c r="K672" s="811"/>
      <c r="L672" s="811"/>
      <c r="M672" s="814"/>
      <c r="N672" s="813"/>
      <c r="O672" s="811"/>
      <c r="P672" s="811"/>
      <c r="Q672" s="811"/>
      <c r="R672" s="813"/>
      <c r="S672" s="811"/>
      <c r="T672" s="811"/>
      <c r="U672" s="811"/>
      <c r="V672" s="811"/>
      <c r="W672" s="811"/>
      <c r="X672" s="811"/>
      <c r="Y672" s="811"/>
      <c r="Z672" s="811"/>
      <c r="AA672" s="811"/>
    </row>
    <row r="673">
      <c r="D673" s="814"/>
      <c r="E673" s="811"/>
      <c r="F673" s="811"/>
      <c r="G673" s="811"/>
      <c r="H673" s="811"/>
      <c r="I673" s="814"/>
      <c r="J673" s="811"/>
      <c r="K673" s="811"/>
      <c r="L673" s="811"/>
      <c r="M673" s="814"/>
      <c r="N673" s="813"/>
      <c r="O673" s="811"/>
      <c r="P673" s="811"/>
      <c r="Q673" s="811"/>
      <c r="R673" s="813"/>
      <c r="S673" s="811"/>
      <c r="T673" s="811"/>
      <c r="U673" s="811"/>
      <c r="V673" s="811"/>
      <c r="W673" s="811"/>
      <c r="X673" s="811"/>
      <c r="Y673" s="811"/>
      <c r="Z673" s="811"/>
      <c r="AA673" s="811"/>
    </row>
    <row r="674">
      <c r="D674" s="814"/>
      <c r="E674" s="811"/>
      <c r="F674" s="811"/>
      <c r="G674" s="811"/>
      <c r="H674" s="811"/>
      <c r="I674" s="814"/>
      <c r="J674" s="811"/>
      <c r="K674" s="811"/>
      <c r="L674" s="811"/>
      <c r="M674" s="814"/>
      <c r="N674" s="813"/>
      <c r="O674" s="811"/>
      <c r="P674" s="811"/>
      <c r="Q674" s="811"/>
      <c r="R674" s="813"/>
      <c r="S674" s="811"/>
      <c r="T674" s="811"/>
      <c r="U674" s="811"/>
      <c r="V674" s="811"/>
      <c r="W674" s="811"/>
      <c r="X674" s="811"/>
      <c r="Y674" s="811"/>
      <c r="Z674" s="811"/>
      <c r="AA674" s="811"/>
    </row>
    <row r="675">
      <c r="D675" s="814"/>
      <c r="E675" s="811"/>
      <c r="F675" s="811"/>
      <c r="G675" s="811"/>
      <c r="H675" s="811"/>
      <c r="I675" s="814"/>
      <c r="J675" s="811"/>
      <c r="K675" s="811"/>
      <c r="L675" s="811"/>
      <c r="M675" s="814"/>
      <c r="N675" s="813"/>
      <c r="O675" s="811"/>
      <c r="P675" s="811"/>
      <c r="Q675" s="811"/>
      <c r="R675" s="813"/>
      <c r="S675" s="811"/>
      <c r="T675" s="811"/>
      <c r="U675" s="811"/>
      <c r="V675" s="811"/>
      <c r="W675" s="811"/>
      <c r="X675" s="811"/>
      <c r="Y675" s="811"/>
      <c r="Z675" s="811"/>
      <c r="AA675" s="811"/>
    </row>
    <row r="676">
      <c r="D676" s="814"/>
      <c r="E676" s="811"/>
      <c r="F676" s="811"/>
      <c r="G676" s="811"/>
      <c r="H676" s="811"/>
      <c r="I676" s="814"/>
      <c r="J676" s="811"/>
      <c r="K676" s="811"/>
      <c r="L676" s="811"/>
      <c r="M676" s="814"/>
      <c r="N676" s="813"/>
      <c r="O676" s="811"/>
      <c r="P676" s="811"/>
      <c r="Q676" s="811"/>
      <c r="R676" s="813"/>
      <c r="S676" s="811"/>
      <c r="T676" s="811"/>
      <c r="U676" s="811"/>
      <c r="V676" s="811"/>
      <c r="W676" s="811"/>
      <c r="X676" s="811"/>
      <c r="Y676" s="811"/>
      <c r="Z676" s="811"/>
      <c r="AA676" s="811"/>
    </row>
    <row r="677">
      <c r="D677" s="814"/>
      <c r="E677" s="811"/>
      <c r="F677" s="811"/>
      <c r="G677" s="811"/>
      <c r="H677" s="811"/>
      <c r="I677" s="814"/>
      <c r="J677" s="811"/>
      <c r="K677" s="811"/>
      <c r="L677" s="811"/>
      <c r="M677" s="814"/>
      <c r="N677" s="813"/>
      <c r="O677" s="811"/>
      <c r="P677" s="811"/>
      <c r="Q677" s="811"/>
      <c r="R677" s="813"/>
      <c r="S677" s="811"/>
      <c r="T677" s="811"/>
      <c r="U677" s="811"/>
      <c r="V677" s="811"/>
      <c r="W677" s="811"/>
      <c r="X677" s="811"/>
      <c r="Y677" s="811"/>
      <c r="Z677" s="811"/>
      <c r="AA677" s="811"/>
    </row>
    <row r="678">
      <c r="D678" s="814"/>
      <c r="E678" s="811"/>
      <c r="F678" s="811"/>
      <c r="G678" s="811"/>
      <c r="H678" s="811"/>
      <c r="I678" s="814"/>
      <c r="J678" s="811"/>
      <c r="K678" s="811"/>
      <c r="L678" s="811"/>
      <c r="M678" s="814"/>
      <c r="N678" s="813"/>
      <c r="O678" s="811"/>
      <c r="P678" s="811"/>
      <c r="Q678" s="811"/>
      <c r="R678" s="813"/>
      <c r="S678" s="811"/>
      <c r="T678" s="811"/>
      <c r="U678" s="811"/>
      <c r="V678" s="811"/>
      <c r="W678" s="811"/>
      <c r="X678" s="811"/>
      <c r="Y678" s="811"/>
      <c r="Z678" s="811"/>
      <c r="AA678" s="811"/>
    </row>
    <row r="679">
      <c r="D679" s="814"/>
      <c r="E679" s="811"/>
      <c r="F679" s="811"/>
      <c r="G679" s="811"/>
      <c r="H679" s="811"/>
      <c r="I679" s="814"/>
      <c r="J679" s="811"/>
      <c r="K679" s="811"/>
      <c r="L679" s="811"/>
      <c r="M679" s="814"/>
      <c r="N679" s="813"/>
      <c r="O679" s="811"/>
      <c r="P679" s="811"/>
      <c r="Q679" s="811"/>
      <c r="R679" s="813"/>
      <c r="S679" s="811"/>
      <c r="T679" s="811"/>
      <c r="U679" s="811"/>
      <c r="V679" s="811"/>
      <c r="W679" s="811"/>
      <c r="X679" s="811"/>
      <c r="Y679" s="811"/>
      <c r="Z679" s="811"/>
      <c r="AA679" s="811"/>
    </row>
    <row r="680">
      <c r="D680" s="814"/>
      <c r="E680" s="811"/>
      <c r="F680" s="811"/>
      <c r="G680" s="811"/>
      <c r="H680" s="811"/>
      <c r="I680" s="814"/>
      <c r="J680" s="811"/>
      <c r="K680" s="811"/>
      <c r="L680" s="811"/>
      <c r="M680" s="814"/>
      <c r="N680" s="813"/>
      <c r="O680" s="811"/>
      <c r="P680" s="811"/>
      <c r="Q680" s="811"/>
      <c r="R680" s="813"/>
      <c r="S680" s="811"/>
      <c r="T680" s="811"/>
      <c r="U680" s="811"/>
      <c r="V680" s="811"/>
      <c r="W680" s="811"/>
      <c r="X680" s="811"/>
      <c r="Y680" s="811"/>
      <c r="Z680" s="811"/>
      <c r="AA680" s="811"/>
    </row>
    <row r="681">
      <c r="D681" s="814"/>
      <c r="E681" s="811"/>
      <c r="F681" s="811"/>
      <c r="G681" s="811"/>
      <c r="H681" s="811"/>
      <c r="I681" s="814"/>
      <c r="J681" s="811"/>
      <c r="K681" s="811"/>
      <c r="L681" s="811"/>
      <c r="M681" s="814"/>
      <c r="N681" s="813"/>
      <c r="O681" s="811"/>
      <c r="P681" s="811"/>
      <c r="Q681" s="811"/>
      <c r="R681" s="813"/>
      <c r="S681" s="811"/>
      <c r="T681" s="811"/>
      <c r="U681" s="811"/>
      <c r="V681" s="811"/>
      <c r="W681" s="811"/>
      <c r="X681" s="811"/>
      <c r="Y681" s="811"/>
      <c r="Z681" s="811"/>
      <c r="AA681" s="811"/>
    </row>
    <row r="682">
      <c r="D682" s="814"/>
      <c r="E682" s="811"/>
      <c r="F682" s="811"/>
      <c r="G682" s="811"/>
      <c r="H682" s="811"/>
      <c r="I682" s="814"/>
      <c r="J682" s="811"/>
      <c r="K682" s="811"/>
      <c r="L682" s="811"/>
      <c r="M682" s="814"/>
      <c r="N682" s="813"/>
      <c r="O682" s="811"/>
      <c r="P682" s="811"/>
      <c r="Q682" s="811"/>
      <c r="R682" s="813"/>
      <c r="S682" s="811"/>
      <c r="T682" s="811"/>
      <c r="U682" s="811"/>
      <c r="V682" s="811"/>
      <c r="W682" s="811"/>
      <c r="X682" s="811"/>
      <c r="Y682" s="811"/>
      <c r="Z682" s="811"/>
      <c r="AA682" s="811"/>
    </row>
    <row r="683">
      <c r="D683" s="814"/>
      <c r="E683" s="811"/>
      <c r="F683" s="811"/>
      <c r="G683" s="811"/>
      <c r="H683" s="811"/>
      <c r="I683" s="814"/>
      <c r="J683" s="811"/>
      <c r="K683" s="811"/>
      <c r="L683" s="811"/>
      <c r="M683" s="814"/>
      <c r="N683" s="813"/>
      <c r="O683" s="811"/>
      <c r="P683" s="811"/>
      <c r="Q683" s="811"/>
      <c r="R683" s="813"/>
      <c r="S683" s="811"/>
      <c r="T683" s="811"/>
      <c r="U683" s="811"/>
      <c r="V683" s="811"/>
      <c r="W683" s="811"/>
      <c r="X683" s="811"/>
      <c r="Y683" s="811"/>
      <c r="Z683" s="811"/>
      <c r="AA683" s="811"/>
    </row>
    <row r="684">
      <c r="D684" s="814"/>
      <c r="E684" s="811"/>
      <c r="F684" s="811"/>
      <c r="G684" s="811"/>
      <c r="H684" s="811"/>
      <c r="I684" s="814"/>
      <c r="J684" s="811"/>
      <c r="K684" s="811"/>
      <c r="L684" s="811"/>
      <c r="M684" s="814"/>
      <c r="N684" s="813"/>
      <c r="O684" s="811"/>
      <c r="P684" s="811"/>
      <c r="Q684" s="811"/>
      <c r="R684" s="813"/>
      <c r="S684" s="811"/>
      <c r="T684" s="811"/>
      <c r="U684" s="811"/>
      <c r="V684" s="811"/>
      <c r="W684" s="811"/>
      <c r="X684" s="811"/>
      <c r="Y684" s="811"/>
      <c r="Z684" s="811"/>
      <c r="AA684" s="811"/>
    </row>
    <row r="685">
      <c r="D685" s="814"/>
      <c r="E685" s="811"/>
      <c r="F685" s="811"/>
      <c r="G685" s="811"/>
      <c r="H685" s="811"/>
      <c r="I685" s="814"/>
      <c r="J685" s="811"/>
      <c r="K685" s="811"/>
      <c r="L685" s="811"/>
      <c r="M685" s="814"/>
      <c r="N685" s="813"/>
      <c r="O685" s="811"/>
      <c r="P685" s="811"/>
      <c r="Q685" s="811"/>
      <c r="R685" s="813"/>
      <c r="S685" s="811"/>
      <c r="T685" s="811"/>
      <c r="U685" s="811"/>
      <c r="V685" s="811"/>
      <c r="W685" s="811"/>
      <c r="X685" s="811"/>
      <c r="Y685" s="811"/>
      <c r="Z685" s="811"/>
      <c r="AA685" s="811"/>
    </row>
    <row r="686">
      <c r="D686" s="814"/>
      <c r="E686" s="811"/>
      <c r="F686" s="811"/>
      <c r="G686" s="811"/>
      <c r="H686" s="811"/>
      <c r="I686" s="814"/>
      <c r="J686" s="811"/>
      <c r="K686" s="811"/>
      <c r="L686" s="811"/>
      <c r="M686" s="814"/>
      <c r="N686" s="813"/>
      <c r="O686" s="811"/>
      <c r="P686" s="811"/>
      <c r="Q686" s="811"/>
      <c r="R686" s="813"/>
      <c r="S686" s="811"/>
      <c r="T686" s="811"/>
      <c r="U686" s="811"/>
      <c r="V686" s="811"/>
      <c r="W686" s="811"/>
      <c r="X686" s="811"/>
      <c r="Y686" s="811"/>
      <c r="Z686" s="811"/>
      <c r="AA686" s="811"/>
    </row>
    <row r="687">
      <c r="D687" s="814"/>
      <c r="E687" s="811"/>
      <c r="F687" s="811"/>
      <c r="G687" s="811"/>
      <c r="H687" s="811"/>
      <c r="I687" s="814"/>
      <c r="J687" s="811"/>
      <c r="K687" s="811"/>
      <c r="L687" s="811"/>
      <c r="M687" s="814"/>
      <c r="N687" s="813"/>
      <c r="O687" s="811"/>
      <c r="P687" s="811"/>
      <c r="Q687" s="811"/>
      <c r="R687" s="813"/>
      <c r="S687" s="811"/>
      <c r="T687" s="811"/>
      <c r="U687" s="811"/>
      <c r="V687" s="811"/>
      <c r="W687" s="811"/>
      <c r="X687" s="811"/>
      <c r="Y687" s="811"/>
      <c r="Z687" s="811"/>
      <c r="AA687" s="811"/>
    </row>
    <row r="688">
      <c r="D688" s="814"/>
      <c r="E688" s="811"/>
      <c r="F688" s="811"/>
      <c r="G688" s="811"/>
      <c r="H688" s="811"/>
      <c r="I688" s="814"/>
      <c r="J688" s="811"/>
      <c r="K688" s="811"/>
      <c r="L688" s="811"/>
      <c r="M688" s="814"/>
      <c r="N688" s="813"/>
      <c r="O688" s="811"/>
      <c r="P688" s="811"/>
      <c r="Q688" s="811"/>
      <c r="R688" s="813"/>
      <c r="S688" s="811"/>
      <c r="T688" s="811"/>
      <c r="U688" s="811"/>
      <c r="V688" s="811"/>
      <c r="W688" s="811"/>
      <c r="X688" s="811"/>
      <c r="Y688" s="811"/>
      <c r="Z688" s="811"/>
      <c r="AA688" s="811"/>
    </row>
    <row r="689">
      <c r="D689" s="814"/>
      <c r="E689" s="811"/>
      <c r="F689" s="811"/>
      <c r="G689" s="811"/>
      <c r="H689" s="811"/>
      <c r="I689" s="814"/>
      <c r="J689" s="811"/>
      <c r="K689" s="811"/>
      <c r="L689" s="811"/>
      <c r="M689" s="814"/>
      <c r="N689" s="813"/>
      <c r="O689" s="811"/>
      <c r="P689" s="811"/>
      <c r="Q689" s="811"/>
      <c r="R689" s="813"/>
      <c r="S689" s="811"/>
      <c r="T689" s="811"/>
      <c r="U689" s="811"/>
      <c r="V689" s="811"/>
      <c r="W689" s="811"/>
      <c r="X689" s="811"/>
      <c r="Y689" s="811"/>
      <c r="Z689" s="811"/>
      <c r="AA689" s="811"/>
    </row>
    <row r="690">
      <c r="D690" s="814"/>
      <c r="E690" s="811"/>
      <c r="F690" s="811"/>
      <c r="G690" s="811"/>
      <c r="H690" s="811"/>
      <c r="I690" s="814"/>
      <c r="J690" s="811"/>
      <c r="K690" s="811"/>
      <c r="L690" s="811"/>
      <c r="M690" s="814"/>
      <c r="N690" s="813"/>
      <c r="O690" s="811"/>
      <c r="P690" s="811"/>
      <c r="Q690" s="811"/>
      <c r="R690" s="813"/>
      <c r="S690" s="811"/>
      <c r="T690" s="811"/>
      <c r="U690" s="811"/>
      <c r="V690" s="811"/>
      <c r="W690" s="811"/>
      <c r="X690" s="811"/>
      <c r="Y690" s="811"/>
      <c r="Z690" s="811"/>
      <c r="AA690" s="811"/>
    </row>
    <row r="691">
      <c r="D691" s="814"/>
      <c r="E691" s="811"/>
      <c r="F691" s="811"/>
      <c r="G691" s="811"/>
      <c r="H691" s="811"/>
      <c r="I691" s="814"/>
      <c r="J691" s="811"/>
      <c r="K691" s="811"/>
      <c r="L691" s="811"/>
      <c r="M691" s="814"/>
      <c r="N691" s="813"/>
      <c r="O691" s="811"/>
      <c r="P691" s="811"/>
      <c r="Q691" s="811"/>
      <c r="R691" s="813"/>
      <c r="S691" s="811"/>
      <c r="T691" s="811"/>
      <c r="U691" s="811"/>
      <c r="V691" s="811"/>
      <c r="W691" s="811"/>
      <c r="X691" s="811"/>
      <c r="Y691" s="811"/>
      <c r="Z691" s="811"/>
      <c r="AA691" s="811"/>
    </row>
    <row r="692">
      <c r="D692" s="814"/>
      <c r="E692" s="811"/>
      <c r="F692" s="811"/>
      <c r="G692" s="811"/>
      <c r="H692" s="811"/>
      <c r="I692" s="814"/>
      <c r="J692" s="811"/>
      <c r="K692" s="811"/>
      <c r="L692" s="811"/>
      <c r="M692" s="814"/>
      <c r="N692" s="813"/>
      <c r="O692" s="811"/>
      <c r="P692" s="811"/>
      <c r="Q692" s="811"/>
      <c r="R692" s="813"/>
      <c r="S692" s="811"/>
      <c r="T692" s="811"/>
      <c r="U692" s="811"/>
      <c r="V692" s="811"/>
      <c r="W692" s="811"/>
      <c r="X692" s="811"/>
      <c r="Y692" s="811"/>
      <c r="Z692" s="811"/>
      <c r="AA692" s="811"/>
    </row>
    <row r="693">
      <c r="D693" s="814"/>
      <c r="E693" s="811"/>
      <c r="F693" s="811"/>
      <c r="G693" s="811"/>
      <c r="H693" s="811"/>
      <c r="I693" s="814"/>
      <c r="J693" s="811"/>
      <c r="K693" s="811"/>
      <c r="L693" s="811"/>
      <c r="M693" s="814"/>
      <c r="N693" s="813"/>
      <c r="O693" s="811"/>
      <c r="P693" s="811"/>
      <c r="Q693" s="811"/>
      <c r="R693" s="813"/>
      <c r="S693" s="811"/>
      <c r="T693" s="811"/>
      <c r="U693" s="811"/>
      <c r="V693" s="811"/>
      <c r="W693" s="811"/>
      <c r="X693" s="811"/>
      <c r="Y693" s="811"/>
      <c r="Z693" s="811"/>
      <c r="AA693" s="811"/>
    </row>
    <row r="694">
      <c r="D694" s="814"/>
      <c r="E694" s="811"/>
      <c r="F694" s="811"/>
      <c r="G694" s="811"/>
      <c r="H694" s="811"/>
      <c r="I694" s="814"/>
      <c r="J694" s="811"/>
      <c r="K694" s="811"/>
      <c r="L694" s="811"/>
      <c r="M694" s="814"/>
      <c r="N694" s="813"/>
      <c r="O694" s="811"/>
      <c r="P694" s="811"/>
      <c r="Q694" s="811"/>
      <c r="R694" s="813"/>
      <c r="S694" s="811"/>
      <c r="T694" s="811"/>
      <c r="U694" s="811"/>
      <c r="V694" s="811"/>
      <c r="W694" s="811"/>
      <c r="X694" s="811"/>
      <c r="Y694" s="811"/>
      <c r="Z694" s="811"/>
      <c r="AA694" s="811"/>
    </row>
    <row r="695">
      <c r="D695" s="814"/>
      <c r="E695" s="811"/>
      <c r="F695" s="811"/>
      <c r="G695" s="811"/>
      <c r="H695" s="811"/>
      <c r="I695" s="814"/>
      <c r="J695" s="811"/>
      <c r="K695" s="811"/>
      <c r="L695" s="811"/>
      <c r="M695" s="814"/>
      <c r="N695" s="813"/>
      <c r="O695" s="811"/>
      <c r="P695" s="811"/>
      <c r="Q695" s="811"/>
      <c r="R695" s="813"/>
      <c r="S695" s="811"/>
      <c r="T695" s="811"/>
      <c r="U695" s="811"/>
      <c r="V695" s="811"/>
      <c r="W695" s="811"/>
      <c r="X695" s="811"/>
      <c r="Y695" s="811"/>
      <c r="Z695" s="811"/>
      <c r="AA695" s="811"/>
    </row>
    <row r="696">
      <c r="D696" s="814"/>
      <c r="E696" s="811"/>
      <c r="F696" s="811"/>
      <c r="G696" s="811"/>
      <c r="H696" s="811"/>
      <c r="I696" s="814"/>
      <c r="J696" s="811"/>
      <c r="K696" s="811"/>
      <c r="L696" s="811"/>
      <c r="M696" s="814"/>
      <c r="N696" s="813"/>
      <c r="O696" s="811"/>
      <c r="P696" s="811"/>
      <c r="Q696" s="811"/>
      <c r="R696" s="813"/>
      <c r="S696" s="811"/>
      <c r="T696" s="811"/>
      <c r="U696" s="811"/>
      <c r="V696" s="811"/>
      <c r="W696" s="811"/>
      <c r="X696" s="811"/>
      <c r="Y696" s="811"/>
      <c r="Z696" s="811"/>
      <c r="AA696" s="811"/>
    </row>
    <row r="697">
      <c r="D697" s="814"/>
      <c r="E697" s="811"/>
      <c r="F697" s="811"/>
      <c r="G697" s="811"/>
      <c r="H697" s="811"/>
      <c r="I697" s="814"/>
      <c r="J697" s="811"/>
      <c r="K697" s="811"/>
      <c r="L697" s="811"/>
      <c r="M697" s="814"/>
      <c r="N697" s="813"/>
      <c r="O697" s="811"/>
      <c r="P697" s="811"/>
      <c r="Q697" s="811"/>
      <c r="R697" s="813"/>
      <c r="S697" s="811"/>
      <c r="T697" s="811"/>
      <c r="U697" s="811"/>
      <c r="V697" s="811"/>
      <c r="W697" s="811"/>
      <c r="X697" s="811"/>
      <c r="Y697" s="811"/>
      <c r="Z697" s="811"/>
      <c r="AA697" s="811"/>
    </row>
    <row r="698">
      <c r="D698" s="814"/>
      <c r="E698" s="811"/>
      <c r="F698" s="811"/>
      <c r="G698" s="811"/>
      <c r="H698" s="811"/>
      <c r="I698" s="814"/>
      <c r="J698" s="811"/>
      <c r="K698" s="811"/>
      <c r="L698" s="811"/>
      <c r="M698" s="814"/>
      <c r="N698" s="813"/>
      <c r="O698" s="811"/>
      <c r="P698" s="811"/>
      <c r="Q698" s="811"/>
      <c r="R698" s="813"/>
      <c r="S698" s="811"/>
      <c r="T698" s="811"/>
      <c r="U698" s="811"/>
      <c r="V698" s="811"/>
      <c r="W698" s="811"/>
      <c r="X698" s="811"/>
      <c r="Y698" s="811"/>
      <c r="Z698" s="811"/>
      <c r="AA698" s="811"/>
    </row>
    <row r="699">
      <c r="D699" s="814"/>
      <c r="E699" s="811"/>
      <c r="F699" s="811"/>
      <c r="G699" s="811"/>
      <c r="H699" s="811"/>
      <c r="I699" s="814"/>
      <c r="J699" s="811"/>
      <c r="K699" s="811"/>
      <c r="L699" s="811"/>
      <c r="M699" s="814"/>
      <c r="N699" s="813"/>
      <c r="O699" s="811"/>
      <c r="P699" s="811"/>
      <c r="Q699" s="811"/>
      <c r="R699" s="813"/>
      <c r="S699" s="811"/>
      <c r="T699" s="811"/>
      <c r="U699" s="811"/>
      <c r="V699" s="811"/>
      <c r="W699" s="811"/>
      <c r="X699" s="811"/>
      <c r="Y699" s="811"/>
      <c r="Z699" s="811"/>
      <c r="AA699" s="811"/>
    </row>
    <row r="700">
      <c r="D700" s="814"/>
      <c r="E700" s="811"/>
      <c r="F700" s="811"/>
      <c r="G700" s="811"/>
      <c r="H700" s="811"/>
      <c r="I700" s="814"/>
      <c r="J700" s="811"/>
      <c r="K700" s="811"/>
      <c r="L700" s="811"/>
      <c r="M700" s="814"/>
      <c r="N700" s="813"/>
      <c r="O700" s="811"/>
      <c r="P700" s="811"/>
      <c r="Q700" s="811"/>
      <c r="R700" s="813"/>
      <c r="S700" s="811"/>
      <c r="T700" s="811"/>
      <c r="U700" s="811"/>
      <c r="V700" s="811"/>
      <c r="W700" s="811"/>
      <c r="X700" s="811"/>
      <c r="Y700" s="811"/>
      <c r="Z700" s="811"/>
      <c r="AA700" s="811"/>
    </row>
    <row r="701">
      <c r="D701" s="814"/>
      <c r="E701" s="811"/>
      <c r="F701" s="811"/>
      <c r="G701" s="811"/>
      <c r="H701" s="811"/>
      <c r="I701" s="814"/>
      <c r="J701" s="811"/>
      <c r="K701" s="811"/>
      <c r="L701" s="811"/>
      <c r="M701" s="814"/>
      <c r="N701" s="813"/>
      <c r="O701" s="811"/>
      <c r="P701" s="811"/>
      <c r="Q701" s="811"/>
      <c r="R701" s="813"/>
      <c r="S701" s="811"/>
      <c r="T701" s="811"/>
      <c r="U701" s="811"/>
      <c r="V701" s="811"/>
      <c r="W701" s="811"/>
      <c r="X701" s="811"/>
      <c r="Y701" s="811"/>
      <c r="Z701" s="811"/>
      <c r="AA701" s="811"/>
    </row>
    <row r="702">
      <c r="D702" s="814"/>
      <c r="E702" s="811"/>
      <c r="F702" s="811"/>
      <c r="G702" s="811"/>
      <c r="H702" s="811"/>
      <c r="I702" s="814"/>
      <c r="J702" s="811"/>
      <c r="K702" s="811"/>
      <c r="L702" s="811"/>
      <c r="M702" s="814"/>
      <c r="N702" s="813"/>
      <c r="O702" s="811"/>
      <c r="P702" s="811"/>
      <c r="Q702" s="811"/>
      <c r="R702" s="813"/>
      <c r="S702" s="811"/>
      <c r="T702" s="811"/>
      <c r="U702" s="811"/>
      <c r="V702" s="811"/>
      <c r="W702" s="811"/>
      <c r="X702" s="811"/>
      <c r="Y702" s="811"/>
      <c r="Z702" s="811"/>
      <c r="AA702" s="811"/>
    </row>
    <row r="703">
      <c r="D703" s="814"/>
      <c r="E703" s="811"/>
      <c r="F703" s="811"/>
      <c r="G703" s="811"/>
      <c r="H703" s="811"/>
      <c r="I703" s="814"/>
      <c r="J703" s="811"/>
      <c r="K703" s="811"/>
      <c r="L703" s="811"/>
      <c r="M703" s="814"/>
      <c r="N703" s="813"/>
      <c r="O703" s="811"/>
      <c r="P703" s="811"/>
      <c r="Q703" s="811"/>
      <c r="R703" s="813"/>
      <c r="S703" s="811"/>
      <c r="T703" s="811"/>
      <c r="U703" s="811"/>
      <c r="V703" s="811"/>
      <c r="W703" s="811"/>
      <c r="X703" s="811"/>
      <c r="Y703" s="811"/>
      <c r="Z703" s="811"/>
      <c r="AA703" s="811"/>
    </row>
    <row r="704">
      <c r="D704" s="814"/>
      <c r="E704" s="811"/>
      <c r="F704" s="811"/>
      <c r="G704" s="811"/>
      <c r="H704" s="811"/>
      <c r="I704" s="814"/>
      <c r="J704" s="811"/>
      <c r="K704" s="811"/>
      <c r="L704" s="811"/>
      <c r="M704" s="814"/>
      <c r="N704" s="813"/>
      <c r="O704" s="811"/>
      <c r="P704" s="811"/>
      <c r="Q704" s="811"/>
      <c r="R704" s="813"/>
      <c r="S704" s="811"/>
      <c r="T704" s="811"/>
      <c r="U704" s="811"/>
      <c r="V704" s="811"/>
      <c r="W704" s="811"/>
      <c r="X704" s="811"/>
      <c r="Y704" s="811"/>
      <c r="Z704" s="811"/>
      <c r="AA704" s="811"/>
    </row>
    <row r="705">
      <c r="D705" s="814"/>
      <c r="E705" s="811"/>
      <c r="F705" s="811"/>
      <c r="G705" s="811"/>
      <c r="H705" s="811"/>
      <c r="I705" s="814"/>
      <c r="J705" s="811"/>
      <c r="K705" s="811"/>
      <c r="L705" s="811"/>
      <c r="M705" s="814"/>
      <c r="N705" s="813"/>
      <c r="O705" s="811"/>
      <c r="P705" s="811"/>
      <c r="Q705" s="811"/>
      <c r="R705" s="813"/>
      <c r="S705" s="811"/>
      <c r="T705" s="811"/>
      <c r="U705" s="811"/>
      <c r="V705" s="811"/>
      <c r="W705" s="811"/>
      <c r="X705" s="811"/>
      <c r="Y705" s="811"/>
      <c r="Z705" s="811"/>
      <c r="AA705" s="811"/>
    </row>
    <row r="706">
      <c r="D706" s="814"/>
      <c r="E706" s="811"/>
      <c r="F706" s="811"/>
      <c r="G706" s="811"/>
      <c r="H706" s="811"/>
      <c r="I706" s="814"/>
      <c r="J706" s="811"/>
      <c r="K706" s="811"/>
      <c r="L706" s="811"/>
      <c r="M706" s="814"/>
      <c r="N706" s="813"/>
      <c r="O706" s="811"/>
      <c r="P706" s="811"/>
      <c r="Q706" s="811"/>
      <c r="R706" s="813"/>
      <c r="S706" s="811"/>
      <c r="T706" s="811"/>
      <c r="U706" s="811"/>
      <c r="V706" s="811"/>
      <c r="W706" s="811"/>
      <c r="X706" s="811"/>
      <c r="Y706" s="811"/>
      <c r="Z706" s="811"/>
      <c r="AA706" s="811"/>
    </row>
    <row r="707">
      <c r="D707" s="814"/>
      <c r="E707" s="811"/>
      <c r="F707" s="811"/>
      <c r="G707" s="811"/>
      <c r="H707" s="811"/>
      <c r="I707" s="814"/>
      <c r="J707" s="811"/>
      <c r="K707" s="811"/>
      <c r="L707" s="811"/>
      <c r="M707" s="814"/>
      <c r="N707" s="813"/>
      <c r="O707" s="811"/>
      <c r="P707" s="811"/>
      <c r="Q707" s="811"/>
      <c r="R707" s="813"/>
      <c r="S707" s="811"/>
      <c r="T707" s="811"/>
      <c r="U707" s="811"/>
      <c r="V707" s="811"/>
      <c r="W707" s="811"/>
      <c r="X707" s="811"/>
      <c r="Y707" s="811"/>
      <c r="Z707" s="811"/>
      <c r="AA707" s="811"/>
    </row>
    <row r="708">
      <c r="D708" s="814"/>
      <c r="E708" s="811"/>
      <c r="F708" s="811"/>
      <c r="G708" s="811"/>
      <c r="H708" s="811"/>
      <c r="I708" s="814"/>
      <c r="J708" s="811"/>
      <c r="K708" s="811"/>
      <c r="L708" s="811"/>
      <c r="M708" s="814"/>
      <c r="N708" s="813"/>
      <c r="O708" s="811"/>
      <c r="P708" s="811"/>
      <c r="Q708" s="811"/>
      <c r="R708" s="813"/>
      <c r="S708" s="811"/>
      <c r="T708" s="811"/>
      <c r="U708" s="811"/>
      <c r="V708" s="811"/>
      <c r="W708" s="811"/>
      <c r="X708" s="811"/>
      <c r="Y708" s="811"/>
      <c r="Z708" s="811"/>
      <c r="AA708" s="811"/>
    </row>
    <row r="709">
      <c r="D709" s="814"/>
      <c r="E709" s="811"/>
      <c r="F709" s="811"/>
      <c r="G709" s="811"/>
      <c r="H709" s="811"/>
      <c r="I709" s="814"/>
      <c r="J709" s="811"/>
      <c r="K709" s="811"/>
      <c r="L709" s="811"/>
      <c r="M709" s="814"/>
      <c r="N709" s="813"/>
      <c r="O709" s="811"/>
      <c r="P709" s="811"/>
      <c r="Q709" s="811"/>
      <c r="R709" s="813"/>
      <c r="S709" s="811"/>
      <c r="T709" s="811"/>
      <c r="U709" s="811"/>
      <c r="V709" s="811"/>
      <c r="W709" s="811"/>
      <c r="X709" s="811"/>
      <c r="Y709" s="811"/>
      <c r="Z709" s="811"/>
      <c r="AA709" s="811"/>
    </row>
    <row r="710">
      <c r="D710" s="814"/>
      <c r="E710" s="811"/>
      <c r="F710" s="811"/>
      <c r="G710" s="811"/>
      <c r="H710" s="811"/>
      <c r="I710" s="814"/>
      <c r="J710" s="811"/>
      <c r="K710" s="811"/>
      <c r="L710" s="811"/>
      <c r="M710" s="814"/>
      <c r="N710" s="813"/>
      <c r="O710" s="811"/>
      <c r="P710" s="811"/>
      <c r="Q710" s="811"/>
      <c r="R710" s="813"/>
      <c r="S710" s="811"/>
      <c r="T710" s="811"/>
      <c r="U710" s="811"/>
      <c r="V710" s="811"/>
      <c r="W710" s="811"/>
      <c r="X710" s="811"/>
      <c r="Y710" s="811"/>
      <c r="Z710" s="811"/>
      <c r="AA710" s="811"/>
    </row>
    <row r="711">
      <c r="D711" s="814"/>
      <c r="E711" s="811"/>
      <c r="F711" s="811"/>
      <c r="G711" s="811"/>
      <c r="H711" s="811"/>
      <c r="I711" s="814"/>
      <c r="J711" s="811"/>
      <c r="K711" s="811"/>
      <c r="L711" s="811"/>
      <c r="M711" s="814"/>
      <c r="N711" s="813"/>
      <c r="O711" s="811"/>
      <c r="P711" s="811"/>
      <c r="Q711" s="811"/>
      <c r="R711" s="813"/>
      <c r="S711" s="811"/>
      <c r="T711" s="811"/>
      <c r="U711" s="811"/>
      <c r="V711" s="811"/>
      <c r="W711" s="811"/>
      <c r="X711" s="811"/>
      <c r="Y711" s="811"/>
      <c r="Z711" s="811"/>
      <c r="AA711" s="811"/>
    </row>
    <row r="712">
      <c r="D712" s="814"/>
      <c r="E712" s="811"/>
      <c r="F712" s="811"/>
      <c r="G712" s="811"/>
      <c r="H712" s="811"/>
      <c r="I712" s="814"/>
      <c r="J712" s="811"/>
      <c r="K712" s="811"/>
      <c r="L712" s="811"/>
      <c r="M712" s="814"/>
      <c r="N712" s="813"/>
      <c r="O712" s="811"/>
      <c r="P712" s="811"/>
      <c r="Q712" s="811"/>
      <c r="R712" s="813"/>
      <c r="S712" s="811"/>
      <c r="T712" s="811"/>
      <c r="U712" s="811"/>
      <c r="V712" s="811"/>
      <c r="W712" s="811"/>
      <c r="X712" s="811"/>
      <c r="Y712" s="811"/>
      <c r="Z712" s="811"/>
      <c r="AA712" s="811"/>
    </row>
    <row r="713">
      <c r="D713" s="814"/>
      <c r="E713" s="811"/>
      <c r="F713" s="811"/>
      <c r="G713" s="811"/>
      <c r="H713" s="811"/>
      <c r="I713" s="814"/>
      <c r="J713" s="811"/>
      <c r="K713" s="811"/>
      <c r="L713" s="811"/>
      <c r="M713" s="814"/>
      <c r="N713" s="813"/>
      <c r="O713" s="811"/>
      <c r="P713" s="811"/>
      <c r="Q713" s="811"/>
      <c r="R713" s="813"/>
      <c r="S713" s="811"/>
      <c r="T713" s="811"/>
      <c r="U713" s="811"/>
      <c r="V713" s="811"/>
      <c r="W713" s="811"/>
      <c r="X713" s="811"/>
      <c r="Y713" s="811"/>
      <c r="Z713" s="811"/>
      <c r="AA713" s="811"/>
    </row>
    <row r="714">
      <c r="D714" s="814"/>
      <c r="E714" s="811"/>
      <c r="F714" s="811"/>
      <c r="G714" s="811"/>
      <c r="H714" s="811"/>
      <c r="I714" s="814"/>
      <c r="J714" s="811"/>
      <c r="K714" s="811"/>
      <c r="L714" s="811"/>
      <c r="M714" s="814"/>
      <c r="N714" s="813"/>
      <c r="O714" s="811"/>
      <c r="P714" s="811"/>
      <c r="Q714" s="811"/>
      <c r="R714" s="813"/>
      <c r="S714" s="811"/>
      <c r="T714" s="811"/>
      <c r="U714" s="811"/>
      <c r="V714" s="811"/>
      <c r="W714" s="811"/>
      <c r="X714" s="811"/>
      <c r="Y714" s="811"/>
      <c r="Z714" s="811"/>
      <c r="AA714" s="811"/>
    </row>
    <row r="715">
      <c r="D715" s="814"/>
      <c r="E715" s="811"/>
      <c r="F715" s="811"/>
      <c r="G715" s="811"/>
      <c r="H715" s="811"/>
      <c r="I715" s="814"/>
      <c r="J715" s="811"/>
      <c r="K715" s="811"/>
      <c r="L715" s="811"/>
      <c r="M715" s="814"/>
      <c r="N715" s="813"/>
      <c r="O715" s="811"/>
      <c r="P715" s="811"/>
      <c r="Q715" s="811"/>
      <c r="R715" s="813"/>
      <c r="S715" s="811"/>
      <c r="T715" s="811"/>
      <c r="U715" s="811"/>
      <c r="V715" s="811"/>
      <c r="W715" s="811"/>
      <c r="X715" s="811"/>
      <c r="Y715" s="811"/>
      <c r="Z715" s="811"/>
      <c r="AA715" s="811"/>
    </row>
    <row r="716">
      <c r="D716" s="814"/>
      <c r="E716" s="811"/>
      <c r="F716" s="811"/>
      <c r="G716" s="811"/>
      <c r="H716" s="811"/>
      <c r="I716" s="814"/>
      <c r="J716" s="811"/>
      <c r="K716" s="811"/>
      <c r="L716" s="811"/>
      <c r="M716" s="814"/>
      <c r="N716" s="813"/>
      <c r="O716" s="811"/>
      <c r="P716" s="811"/>
      <c r="Q716" s="811"/>
      <c r="R716" s="813"/>
      <c r="S716" s="811"/>
      <c r="T716" s="811"/>
      <c r="U716" s="811"/>
      <c r="V716" s="811"/>
      <c r="W716" s="811"/>
      <c r="X716" s="811"/>
      <c r="Y716" s="811"/>
      <c r="Z716" s="811"/>
      <c r="AA716" s="811"/>
    </row>
    <row r="717">
      <c r="D717" s="814"/>
      <c r="E717" s="811"/>
      <c r="F717" s="811"/>
      <c r="G717" s="811"/>
      <c r="H717" s="811"/>
      <c r="I717" s="814"/>
      <c r="J717" s="811"/>
      <c r="K717" s="811"/>
      <c r="L717" s="811"/>
      <c r="M717" s="814"/>
      <c r="N717" s="813"/>
      <c r="O717" s="811"/>
      <c r="P717" s="811"/>
      <c r="Q717" s="811"/>
      <c r="R717" s="813"/>
      <c r="S717" s="811"/>
      <c r="T717" s="811"/>
      <c r="U717" s="811"/>
      <c r="V717" s="811"/>
      <c r="W717" s="811"/>
      <c r="X717" s="811"/>
      <c r="Y717" s="811"/>
      <c r="Z717" s="811"/>
      <c r="AA717" s="811"/>
    </row>
    <row r="718">
      <c r="D718" s="814"/>
      <c r="E718" s="811"/>
      <c r="F718" s="811"/>
      <c r="G718" s="811"/>
      <c r="H718" s="811"/>
      <c r="I718" s="814"/>
      <c r="J718" s="811"/>
      <c r="K718" s="811"/>
      <c r="L718" s="811"/>
      <c r="M718" s="814"/>
      <c r="N718" s="813"/>
      <c r="O718" s="811"/>
      <c r="P718" s="811"/>
      <c r="Q718" s="811"/>
      <c r="R718" s="813"/>
      <c r="S718" s="811"/>
      <c r="T718" s="811"/>
      <c r="U718" s="811"/>
      <c r="V718" s="811"/>
      <c r="W718" s="811"/>
      <c r="X718" s="811"/>
      <c r="Y718" s="811"/>
      <c r="Z718" s="811"/>
      <c r="AA718" s="811"/>
    </row>
    <row r="719">
      <c r="D719" s="814"/>
      <c r="E719" s="811"/>
      <c r="F719" s="811"/>
      <c r="G719" s="811"/>
      <c r="H719" s="811"/>
      <c r="I719" s="814"/>
      <c r="J719" s="811"/>
      <c r="K719" s="811"/>
      <c r="L719" s="811"/>
      <c r="M719" s="814"/>
      <c r="N719" s="813"/>
      <c r="O719" s="811"/>
      <c r="P719" s="811"/>
      <c r="Q719" s="811"/>
      <c r="R719" s="813"/>
      <c r="S719" s="811"/>
      <c r="T719" s="811"/>
      <c r="U719" s="811"/>
      <c r="V719" s="811"/>
      <c r="W719" s="811"/>
      <c r="X719" s="811"/>
      <c r="Y719" s="811"/>
      <c r="Z719" s="811"/>
      <c r="AA719" s="811"/>
    </row>
    <row r="720">
      <c r="D720" s="814"/>
      <c r="E720" s="811"/>
      <c r="F720" s="811"/>
      <c r="G720" s="811"/>
      <c r="H720" s="811"/>
      <c r="I720" s="814"/>
      <c r="J720" s="811"/>
      <c r="K720" s="811"/>
      <c r="L720" s="811"/>
      <c r="M720" s="814"/>
      <c r="N720" s="813"/>
      <c r="O720" s="811"/>
      <c r="P720" s="811"/>
      <c r="Q720" s="811"/>
      <c r="R720" s="813"/>
      <c r="S720" s="811"/>
      <c r="T720" s="811"/>
      <c r="U720" s="811"/>
      <c r="V720" s="811"/>
      <c r="W720" s="811"/>
      <c r="X720" s="811"/>
      <c r="Y720" s="811"/>
      <c r="Z720" s="811"/>
      <c r="AA720" s="811"/>
    </row>
    <row r="721">
      <c r="D721" s="814"/>
      <c r="E721" s="811"/>
      <c r="F721" s="811"/>
      <c r="G721" s="811"/>
      <c r="H721" s="811"/>
      <c r="I721" s="814"/>
      <c r="J721" s="811"/>
      <c r="K721" s="811"/>
      <c r="L721" s="811"/>
      <c r="M721" s="814"/>
      <c r="N721" s="813"/>
      <c r="O721" s="811"/>
      <c r="P721" s="811"/>
      <c r="Q721" s="811"/>
      <c r="R721" s="813"/>
      <c r="S721" s="811"/>
      <c r="T721" s="811"/>
      <c r="U721" s="811"/>
      <c r="V721" s="811"/>
      <c r="W721" s="811"/>
      <c r="X721" s="811"/>
      <c r="Y721" s="811"/>
      <c r="Z721" s="811"/>
      <c r="AA721" s="811"/>
    </row>
    <row r="722">
      <c r="D722" s="814"/>
      <c r="E722" s="811"/>
      <c r="F722" s="811"/>
      <c r="G722" s="811"/>
      <c r="H722" s="811"/>
      <c r="I722" s="814"/>
      <c r="J722" s="811"/>
      <c r="K722" s="811"/>
      <c r="L722" s="811"/>
      <c r="M722" s="814"/>
      <c r="N722" s="813"/>
      <c r="O722" s="811"/>
      <c r="P722" s="811"/>
      <c r="Q722" s="811"/>
      <c r="R722" s="813"/>
      <c r="S722" s="811"/>
      <c r="T722" s="811"/>
      <c r="U722" s="811"/>
      <c r="V722" s="811"/>
      <c r="W722" s="811"/>
      <c r="X722" s="811"/>
      <c r="Y722" s="811"/>
      <c r="Z722" s="811"/>
      <c r="AA722" s="811"/>
    </row>
    <row r="723">
      <c r="D723" s="814"/>
      <c r="E723" s="811"/>
      <c r="F723" s="811"/>
      <c r="G723" s="811"/>
      <c r="H723" s="811"/>
      <c r="I723" s="814"/>
      <c r="J723" s="811"/>
      <c r="K723" s="811"/>
      <c r="L723" s="811"/>
      <c r="M723" s="814"/>
      <c r="N723" s="813"/>
      <c r="O723" s="811"/>
      <c r="P723" s="811"/>
      <c r="Q723" s="811"/>
      <c r="R723" s="813"/>
      <c r="S723" s="811"/>
      <c r="T723" s="811"/>
      <c r="U723" s="811"/>
      <c r="V723" s="811"/>
      <c r="W723" s="811"/>
      <c r="X723" s="811"/>
      <c r="Y723" s="811"/>
      <c r="Z723" s="811"/>
      <c r="AA723" s="811"/>
    </row>
    <row r="724">
      <c r="D724" s="814"/>
      <c r="E724" s="811"/>
      <c r="F724" s="811"/>
      <c r="G724" s="811"/>
      <c r="H724" s="811"/>
      <c r="I724" s="814"/>
      <c r="J724" s="811"/>
      <c r="K724" s="811"/>
      <c r="L724" s="811"/>
      <c r="M724" s="814"/>
      <c r="N724" s="813"/>
      <c r="O724" s="811"/>
      <c r="P724" s="811"/>
      <c r="Q724" s="811"/>
      <c r="R724" s="813"/>
      <c r="S724" s="811"/>
      <c r="T724" s="811"/>
      <c r="U724" s="811"/>
      <c r="V724" s="811"/>
      <c r="W724" s="811"/>
      <c r="X724" s="811"/>
      <c r="Y724" s="811"/>
      <c r="Z724" s="811"/>
      <c r="AA724" s="811"/>
    </row>
    <row r="725">
      <c r="D725" s="814"/>
      <c r="E725" s="811"/>
      <c r="F725" s="811"/>
      <c r="G725" s="811"/>
      <c r="H725" s="811"/>
      <c r="I725" s="814"/>
      <c r="J725" s="811"/>
      <c r="K725" s="811"/>
      <c r="L725" s="811"/>
      <c r="M725" s="814"/>
      <c r="N725" s="813"/>
      <c r="O725" s="811"/>
      <c r="P725" s="811"/>
      <c r="Q725" s="811"/>
      <c r="R725" s="813"/>
      <c r="S725" s="811"/>
      <c r="T725" s="811"/>
      <c r="U725" s="811"/>
      <c r="V725" s="811"/>
      <c r="W725" s="811"/>
      <c r="X725" s="811"/>
      <c r="Y725" s="811"/>
      <c r="Z725" s="811"/>
      <c r="AA725" s="811"/>
    </row>
    <row r="726">
      <c r="D726" s="814"/>
      <c r="E726" s="811"/>
      <c r="F726" s="811"/>
      <c r="G726" s="811"/>
      <c r="H726" s="811"/>
      <c r="I726" s="814"/>
      <c r="J726" s="811"/>
      <c r="K726" s="811"/>
      <c r="L726" s="811"/>
      <c r="M726" s="814"/>
      <c r="N726" s="813"/>
      <c r="O726" s="811"/>
      <c r="P726" s="811"/>
      <c r="Q726" s="811"/>
      <c r="R726" s="813"/>
      <c r="S726" s="811"/>
      <c r="T726" s="811"/>
      <c r="U726" s="811"/>
      <c r="V726" s="811"/>
      <c r="W726" s="811"/>
      <c r="X726" s="811"/>
      <c r="Y726" s="811"/>
      <c r="Z726" s="811"/>
      <c r="AA726" s="811"/>
    </row>
    <row r="727">
      <c r="D727" s="814"/>
      <c r="E727" s="811"/>
      <c r="F727" s="811"/>
      <c r="G727" s="811"/>
      <c r="H727" s="811"/>
      <c r="I727" s="814"/>
      <c r="J727" s="811"/>
      <c r="K727" s="811"/>
      <c r="L727" s="811"/>
      <c r="M727" s="814"/>
      <c r="N727" s="813"/>
      <c r="O727" s="811"/>
      <c r="P727" s="811"/>
      <c r="Q727" s="811"/>
      <c r="R727" s="813"/>
      <c r="S727" s="811"/>
      <c r="T727" s="811"/>
      <c r="U727" s="811"/>
      <c r="V727" s="811"/>
      <c r="W727" s="811"/>
      <c r="X727" s="811"/>
      <c r="Y727" s="811"/>
      <c r="Z727" s="811"/>
      <c r="AA727" s="811"/>
    </row>
    <row r="728">
      <c r="D728" s="814"/>
      <c r="E728" s="811"/>
      <c r="F728" s="811"/>
      <c r="G728" s="811"/>
      <c r="H728" s="811"/>
      <c r="I728" s="814"/>
      <c r="J728" s="811"/>
      <c r="K728" s="811"/>
      <c r="L728" s="811"/>
      <c r="M728" s="814"/>
      <c r="N728" s="813"/>
      <c r="O728" s="811"/>
      <c r="P728" s="811"/>
      <c r="Q728" s="811"/>
      <c r="R728" s="813"/>
      <c r="S728" s="811"/>
      <c r="T728" s="811"/>
      <c r="U728" s="811"/>
      <c r="V728" s="811"/>
      <c r="W728" s="811"/>
      <c r="X728" s="811"/>
      <c r="Y728" s="811"/>
      <c r="Z728" s="811"/>
      <c r="AA728" s="811"/>
    </row>
    <row r="729">
      <c r="D729" s="814"/>
      <c r="E729" s="811"/>
      <c r="F729" s="811"/>
      <c r="G729" s="811"/>
      <c r="H729" s="811"/>
      <c r="I729" s="814"/>
      <c r="J729" s="811"/>
      <c r="K729" s="811"/>
      <c r="L729" s="811"/>
      <c r="M729" s="814"/>
      <c r="N729" s="813"/>
      <c r="O729" s="811"/>
      <c r="P729" s="811"/>
      <c r="Q729" s="811"/>
      <c r="R729" s="813"/>
      <c r="S729" s="811"/>
      <c r="T729" s="811"/>
      <c r="U729" s="811"/>
      <c r="V729" s="811"/>
      <c r="W729" s="811"/>
      <c r="X729" s="811"/>
      <c r="Y729" s="811"/>
      <c r="Z729" s="811"/>
      <c r="AA729" s="811"/>
    </row>
    <row r="730">
      <c r="D730" s="814"/>
      <c r="E730" s="811"/>
      <c r="F730" s="811"/>
      <c r="G730" s="811"/>
      <c r="H730" s="811"/>
      <c r="I730" s="814"/>
      <c r="J730" s="811"/>
      <c r="K730" s="811"/>
      <c r="L730" s="811"/>
      <c r="M730" s="814"/>
      <c r="N730" s="813"/>
      <c r="O730" s="811"/>
      <c r="P730" s="811"/>
      <c r="Q730" s="811"/>
      <c r="R730" s="813"/>
      <c r="S730" s="811"/>
      <c r="T730" s="811"/>
      <c r="U730" s="811"/>
      <c r="V730" s="811"/>
      <c r="W730" s="811"/>
      <c r="X730" s="811"/>
      <c r="Y730" s="811"/>
      <c r="Z730" s="811"/>
      <c r="AA730" s="811"/>
    </row>
    <row r="731">
      <c r="D731" s="814"/>
      <c r="E731" s="811"/>
      <c r="F731" s="811"/>
      <c r="G731" s="811"/>
      <c r="H731" s="811"/>
      <c r="I731" s="814"/>
      <c r="J731" s="811"/>
      <c r="K731" s="811"/>
      <c r="L731" s="811"/>
      <c r="M731" s="814"/>
      <c r="N731" s="813"/>
      <c r="O731" s="811"/>
      <c r="P731" s="811"/>
      <c r="Q731" s="811"/>
      <c r="R731" s="813"/>
      <c r="S731" s="811"/>
      <c r="T731" s="811"/>
      <c r="U731" s="811"/>
      <c r="V731" s="811"/>
      <c r="W731" s="811"/>
      <c r="X731" s="811"/>
      <c r="Y731" s="811"/>
      <c r="Z731" s="811"/>
      <c r="AA731" s="811"/>
    </row>
    <row r="732">
      <c r="D732" s="814"/>
      <c r="E732" s="811"/>
      <c r="F732" s="811"/>
      <c r="G732" s="811"/>
      <c r="H732" s="811"/>
      <c r="I732" s="814"/>
      <c r="J732" s="811"/>
      <c r="K732" s="811"/>
      <c r="L732" s="811"/>
      <c r="M732" s="814"/>
      <c r="N732" s="813"/>
      <c r="O732" s="811"/>
      <c r="P732" s="811"/>
      <c r="Q732" s="811"/>
      <c r="R732" s="813"/>
      <c r="S732" s="811"/>
      <c r="T732" s="811"/>
      <c r="U732" s="811"/>
      <c r="V732" s="811"/>
      <c r="W732" s="811"/>
      <c r="X732" s="811"/>
      <c r="Y732" s="811"/>
      <c r="Z732" s="811"/>
      <c r="AA732" s="811"/>
    </row>
    <row r="733">
      <c r="D733" s="814"/>
      <c r="E733" s="811"/>
      <c r="F733" s="811"/>
      <c r="G733" s="811"/>
      <c r="H733" s="811"/>
      <c r="I733" s="814"/>
      <c r="J733" s="811"/>
      <c r="K733" s="811"/>
      <c r="L733" s="811"/>
      <c r="M733" s="814"/>
      <c r="N733" s="813"/>
      <c r="O733" s="811"/>
      <c r="P733" s="811"/>
      <c r="Q733" s="811"/>
      <c r="R733" s="813"/>
      <c r="S733" s="811"/>
      <c r="T733" s="811"/>
      <c r="U733" s="811"/>
      <c r="V733" s="811"/>
      <c r="W733" s="811"/>
      <c r="X733" s="811"/>
      <c r="Y733" s="811"/>
      <c r="Z733" s="811"/>
      <c r="AA733" s="811"/>
    </row>
    <row r="734">
      <c r="D734" s="814"/>
      <c r="E734" s="811"/>
      <c r="F734" s="811"/>
      <c r="G734" s="811"/>
      <c r="H734" s="811"/>
      <c r="I734" s="814"/>
      <c r="J734" s="811"/>
      <c r="K734" s="811"/>
      <c r="L734" s="811"/>
      <c r="M734" s="814"/>
      <c r="N734" s="813"/>
      <c r="O734" s="811"/>
      <c r="P734" s="811"/>
      <c r="Q734" s="811"/>
      <c r="R734" s="813"/>
      <c r="S734" s="811"/>
      <c r="T734" s="811"/>
      <c r="U734" s="811"/>
      <c r="V734" s="811"/>
      <c r="W734" s="811"/>
      <c r="X734" s="811"/>
      <c r="Y734" s="811"/>
      <c r="Z734" s="811"/>
      <c r="AA734" s="811"/>
    </row>
    <row r="735">
      <c r="D735" s="814"/>
      <c r="E735" s="811"/>
      <c r="F735" s="811"/>
      <c r="G735" s="811"/>
      <c r="H735" s="811"/>
      <c r="I735" s="814"/>
      <c r="J735" s="811"/>
      <c r="K735" s="811"/>
      <c r="L735" s="811"/>
      <c r="M735" s="814"/>
      <c r="N735" s="813"/>
      <c r="O735" s="811"/>
      <c r="P735" s="811"/>
      <c r="Q735" s="811"/>
      <c r="R735" s="813"/>
      <c r="S735" s="811"/>
      <c r="T735" s="811"/>
      <c r="U735" s="811"/>
      <c r="V735" s="811"/>
      <c r="W735" s="811"/>
      <c r="X735" s="811"/>
      <c r="Y735" s="811"/>
      <c r="Z735" s="811"/>
      <c r="AA735" s="811"/>
    </row>
    <row r="736">
      <c r="D736" s="814"/>
      <c r="E736" s="811"/>
      <c r="F736" s="811"/>
      <c r="G736" s="811"/>
      <c r="H736" s="811"/>
      <c r="I736" s="814"/>
      <c r="J736" s="811"/>
      <c r="K736" s="811"/>
      <c r="L736" s="811"/>
      <c r="M736" s="814"/>
      <c r="N736" s="813"/>
      <c r="O736" s="811"/>
      <c r="P736" s="811"/>
      <c r="Q736" s="811"/>
      <c r="R736" s="813"/>
      <c r="S736" s="811"/>
      <c r="T736" s="811"/>
      <c r="U736" s="811"/>
      <c r="V736" s="811"/>
      <c r="W736" s="811"/>
      <c r="X736" s="811"/>
      <c r="Y736" s="811"/>
      <c r="Z736" s="811"/>
      <c r="AA736" s="811"/>
    </row>
    <row r="737">
      <c r="D737" s="814"/>
      <c r="E737" s="811"/>
      <c r="F737" s="811"/>
      <c r="G737" s="811"/>
      <c r="H737" s="811"/>
      <c r="I737" s="814"/>
      <c r="J737" s="811"/>
      <c r="K737" s="811"/>
      <c r="L737" s="811"/>
      <c r="M737" s="814"/>
      <c r="N737" s="813"/>
      <c r="O737" s="811"/>
      <c r="P737" s="811"/>
      <c r="Q737" s="811"/>
      <c r="R737" s="813"/>
      <c r="S737" s="811"/>
      <c r="T737" s="811"/>
      <c r="U737" s="811"/>
      <c r="V737" s="811"/>
      <c r="W737" s="811"/>
      <c r="X737" s="811"/>
      <c r="Y737" s="811"/>
      <c r="Z737" s="811"/>
      <c r="AA737" s="811"/>
    </row>
    <row r="738">
      <c r="D738" s="814"/>
      <c r="E738" s="811"/>
      <c r="F738" s="811"/>
      <c r="G738" s="811"/>
      <c r="H738" s="811"/>
      <c r="I738" s="814"/>
      <c r="J738" s="811"/>
      <c r="K738" s="811"/>
      <c r="L738" s="811"/>
      <c r="M738" s="814"/>
      <c r="N738" s="813"/>
      <c r="O738" s="811"/>
      <c r="P738" s="811"/>
      <c r="Q738" s="811"/>
      <c r="R738" s="813"/>
      <c r="S738" s="811"/>
      <c r="T738" s="811"/>
      <c r="U738" s="811"/>
      <c r="V738" s="811"/>
      <c r="W738" s="811"/>
      <c r="X738" s="811"/>
      <c r="Y738" s="811"/>
      <c r="Z738" s="811"/>
      <c r="AA738" s="811"/>
    </row>
    <row r="739">
      <c r="D739" s="814"/>
      <c r="E739" s="811"/>
      <c r="F739" s="811"/>
      <c r="G739" s="811"/>
      <c r="H739" s="811"/>
      <c r="I739" s="814"/>
      <c r="J739" s="811"/>
      <c r="K739" s="811"/>
      <c r="L739" s="811"/>
      <c r="M739" s="814"/>
      <c r="N739" s="813"/>
      <c r="O739" s="811"/>
      <c r="P739" s="811"/>
      <c r="Q739" s="811"/>
      <c r="R739" s="813"/>
      <c r="S739" s="811"/>
      <c r="T739" s="811"/>
      <c r="U739" s="811"/>
      <c r="V739" s="811"/>
      <c r="W739" s="811"/>
      <c r="X739" s="811"/>
      <c r="Y739" s="811"/>
      <c r="Z739" s="811"/>
      <c r="AA739" s="811"/>
    </row>
    <row r="740">
      <c r="D740" s="814"/>
      <c r="E740" s="811"/>
      <c r="F740" s="811"/>
      <c r="G740" s="811"/>
      <c r="H740" s="811"/>
      <c r="I740" s="814"/>
      <c r="J740" s="811"/>
      <c r="K740" s="811"/>
      <c r="L740" s="811"/>
      <c r="M740" s="814"/>
      <c r="N740" s="813"/>
      <c r="O740" s="811"/>
      <c r="P740" s="811"/>
      <c r="Q740" s="811"/>
      <c r="R740" s="813"/>
      <c r="S740" s="811"/>
      <c r="T740" s="811"/>
      <c r="U740" s="811"/>
      <c r="V740" s="811"/>
      <c r="W740" s="811"/>
      <c r="X740" s="811"/>
      <c r="Y740" s="811"/>
      <c r="Z740" s="811"/>
      <c r="AA740" s="811"/>
    </row>
    <row r="741">
      <c r="D741" s="814"/>
      <c r="E741" s="811"/>
      <c r="F741" s="811"/>
      <c r="G741" s="811"/>
      <c r="H741" s="811"/>
      <c r="I741" s="814"/>
      <c r="J741" s="811"/>
      <c r="K741" s="811"/>
      <c r="L741" s="811"/>
      <c r="M741" s="814"/>
      <c r="N741" s="813"/>
      <c r="O741" s="811"/>
      <c r="P741" s="811"/>
      <c r="Q741" s="811"/>
      <c r="R741" s="813"/>
      <c r="S741" s="811"/>
      <c r="T741" s="811"/>
      <c r="U741" s="811"/>
      <c r="V741" s="811"/>
      <c r="W741" s="811"/>
      <c r="X741" s="811"/>
      <c r="Y741" s="811"/>
      <c r="Z741" s="811"/>
      <c r="AA741" s="811"/>
    </row>
    <row r="742">
      <c r="D742" s="814"/>
      <c r="E742" s="811"/>
      <c r="F742" s="811"/>
      <c r="G742" s="811"/>
      <c r="H742" s="811"/>
      <c r="I742" s="814"/>
      <c r="J742" s="811"/>
      <c r="K742" s="811"/>
      <c r="L742" s="811"/>
      <c r="M742" s="814"/>
      <c r="N742" s="813"/>
      <c r="O742" s="811"/>
      <c r="P742" s="811"/>
      <c r="Q742" s="811"/>
      <c r="R742" s="813"/>
      <c r="S742" s="811"/>
      <c r="T742" s="811"/>
      <c r="U742" s="811"/>
      <c r="V742" s="811"/>
      <c r="W742" s="811"/>
      <c r="X742" s="811"/>
      <c r="Y742" s="811"/>
      <c r="Z742" s="811"/>
      <c r="AA742" s="811"/>
    </row>
    <row r="743">
      <c r="D743" s="814"/>
      <c r="E743" s="811"/>
      <c r="F743" s="811"/>
      <c r="G743" s="811"/>
      <c r="H743" s="811"/>
      <c r="I743" s="814"/>
      <c r="J743" s="811"/>
      <c r="K743" s="811"/>
      <c r="L743" s="811"/>
      <c r="M743" s="814"/>
      <c r="N743" s="813"/>
      <c r="O743" s="811"/>
      <c r="P743" s="811"/>
      <c r="Q743" s="811"/>
      <c r="R743" s="813"/>
      <c r="S743" s="811"/>
      <c r="T743" s="811"/>
      <c r="U743" s="811"/>
      <c r="V743" s="811"/>
      <c r="W743" s="811"/>
      <c r="X743" s="811"/>
      <c r="Y743" s="811"/>
      <c r="Z743" s="811"/>
      <c r="AA743" s="811"/>
    </row>
    <row r="744">
      <c r="D744" s="814"/>
      <c r="E744" s="811"/>
      <c r="F744" s="811"/>
      <c r="G744" s="811"/>
      <c r="H744" s="811"/>
      <c r="I744" s="814"/>
      <c r="J744" s="811"/>
      <c r="K744" s="811"/>
      <c r="L744" s="811"/>
      <c r="M744" s="814"/>
      <c r="N744" s="813"/>
      <c r="O744" s="811"/>
      <c r="P744" s="811"/>
      <c r="Q744" s="811"/>
      <c r="R744" s="813"/>
      <c r="S744" s="811"/>
      <c r="T744" s="811"/>
      <c r="U744" s="811"/>
      <c r="V744" s="811"/>
      <c r="W744" s="811"/>
      <c r="X744" s="811"/>
      <c r="Y744" s="811"/>
      <c r="Z744" s="811"/>
      <c r="AA744" s="811"/>
    </row>
    <row r="745">
      <c r="D745" s="814"/>
      <c r="E745" s="811"/>
      <c r="F745" s="811"/>
      <c r="G745" s="811"/>
      <c r="H745" s="811"/>
      <c r="I745" s="814"/>
      <c r="J745" s="811"/>
      <c r="K745" s="811"/>
      <c r="L745" s="811"/>
      <c r="M745" s="814"/>
      <c r="N745" s="813"/>
      <c r="O745" s="811"/>
      <c r="P745" s="811"/>
      <c r="Q745" s="811"/>
      <c r="R745" s="813"/>
      <c r="S745" s="811"/>
      <c r="T745" s="811"/>
      <c r="U745" s="811"/>
      <c r="V745" s="811"/>
      <c r="W745" s="811"/>
      <c r="X745" s="811"/>
      <c r="Y745" s="811"/>
      <c r="Z745" s="811"/>
      <c r="AA745" s="811"/>
    </row>
    <row r="746">
      <c r="D746" s="814"/>
      <c r="E746" s="811"/>
      <c r="F746" s="811"/>
      <c r="G746" s="811"/>
      <c r="H746" s="811"/>
      <c r="I746" s="814"/>
      <c r="J746" s="811"/>
      <c r="K746" s="811"/>
      <c r="L746" s="811"/>
      <c r="M746" s="814"/>
      <c r="N746" s="813"/>
      <c r="O746" s="811"/>
      <c r="P746" s="811"/>
      <c r="Q746" s="811"/>
      <c r="R746" s="813"/>
      <c r="S746" s="811"/>
      <c r="T746" s="811"/>
      <c r="U746" s="811"/>
      <c r="V746" s="811"/>
      <c r="W746" s="811"/>
      <c r="X746" s="811"/>
      <c r="Y746" s="811"/>
      <c r="Z746" s="811"/>
      <c r="AA746" s="811"/>
    </row>
    <row r="747">
      <c r="D747" s="814"/>
      <c r="E747" s="811"/>
      <c r="F747" s="811"/>
      <c r="G747" s="811"/>
      <c r="H747" s="811"/>
      <c r="I747" s="814"/>
      <c r="J747" s="811"/>
      <c r="K747" s="811"/>
      <c r="L747" s="811"/>
      <c r="M747" s="814"/>
      <c r="N747" s="813"/>
      <c r="O747" s="811"/>
      <c r="P747" s="811"/>
      <c r="Q747" s="811"/>
      <c r="R747" s="813"/>
      <c r="S747" s="811"/>
      <c r="T747" s="811"/>
      <c r="U747" s="811"/>
      <c r="V747" s="811"/>
      <c r="W747" s="811"/>
      <c r="X747" s="811"/>
      <c r="Y747" s="811"/>
      <c r="Z747" s="811"/>
      <c r="AA747" s="811"/>
    </row>
    <row r="748">
      <c r="D748" s="814"/>
      <c r="E748" s="811"/>
      <c r="F748" s="811"/>
      <c r="G748" s="811"/>
      <c r="H748" s="811"/>
      <c r="I748" s="814"/>
      <c r="J748" s="811"/>
      <c r="K748" s="811"/>
      <c r="L748" s="811"/>
      <c r="M748" s="814"/>
      <c r="N748" s="813"/>
      <c r="O748" s="811"/>
      <c r="P748" s="811"/>
      <c r="Q748" s="811"/>
      <c r="R748" s="813"/>
      <c r="S748" s="811"/>
      <c r="T748" s="811"/>
      <c r="U748" s="811"/>
      <c r="V748" s="811"/>
      <c r="W748" s="811"/>
      <c r="X748" s="811"/>
      <c r="Y748" s="811"/>
      <c r="Z748" s="811"/>
      <c r="AA748" s="811"/>
    </row>
    <row r="749">
      <c r="D749" s="814"/>
      <c r="E749" s="811"/>
      <c r="F749" s="811"/>
      <c r="G749" s="811"/>
      <c r="H749" s="811"/>
      <c r="I749" s="814"/>
      <c r="J749" s="811"/>
      <c r="K749" s="811"/>
      <c r="L749" s="811"/>
      <c r="M749" s="814"/>
      <c r="N749" s="813"/>
      <c r="O749" s="811"/>
      <c r="P749" s="811"/>
      <c r="Q749" s="811"/>
      <c r="R749" s="813"/>
      <c r="S749" s="811"/>
      <c r="T749" s="811"/>
      <c r="U749" s="811"/>
      <c r="V749" s="811"/>
      <c r="W749" s="811"/>
      <c r="X749" s="811"/>
      <c r="Y749" s="811"/>
      <c r="Z749" s="811"/>
      <c r="AA749" s="811"/>
    </row>
    <row r="750">
      <c r="D750" s="814"/>
      <c r="E750" s="811"/>
      <c r="F750" s="811"/>
      <c r="G750" s="811"/>
      <c r="H750" s="811"/>
      <c r="I750" s="814"/>
      <c r="J750" s="811"/>
      <c r="K750" s="811"/>
      <c r="L750" s="811"/>
      <c r="M750" s="814"/>
      <c r="N750" s="813"/>
      <c r="O750" s="811"/>
      <c r="P750" s="811"/>
      <c r="Q750" s="811"/>
      <c r="R750" s="813"/>
      <c r="S750" s="811"/>
      <c r="T750" s="811"/>
      <c r="U750" s="811"/>
      <c r="V750" s="811"/>
      <c r="W750" s="811"/>
      <c r="X750" s="811"/>
      <c r="Y750" s="811"/>
      <c r="Z750" s="811"/>
      <c r="AA750" s="811"/>
    </row>
    <row r="751">
      <c r="D751" s="814"/>
      <c r="E751" s="811"/>
      <c r="F751" s="811"/>
      <c r="G751" s="811"/>
      <c r="H751" s="811"/>
      <c r="I751" s="814"/>
      <c r="J751" s="811"/>
      <c r="K751" s="811"/>
      <c r="L751" s="811"/>
      <c r="M751" s="814"/>
      <c r="N751" s="813"/>
      <c r="O751" s="811"/>
      <c r="P751" s="811"/>
      <c r="Q751" s="811"/>
      <c r="R751" s="813"/>
      <c r="S751" s="811"/>
      <c r="T751" s="811"/>
      <c r="U751" s="811"/>
      <c r="V751" s="811"/>
      <c r="W751" s="811"/>
      <c r="X751" s="811"/>
      <c r="Y751" s="811"/>
      <c r="Z751" s="811"/>
      <c r="AA751" s="811"/>
    </row>
    <row r="752">
      <c r="D752" s="814"/>
      <c r="E752" s="811"/>
      <c r="F752" s="811"/>
      <c r="G752" s="811"/>
      <c r="H752" s="811"/>
      <c r="I752" s="814"/>
      <c r="J752" s="811"/>
      <c r="K752" s="811"/>
      <c r="L752" s="811"/>
      <c r="M752" s="814"/>
      <c r="N752" s="813"/>
      <c r="O752" s="811"/>
      <c r="P752" s="811"/>
      <c r="Q752" s="811"/>
      <c r="R752" s="813"/>
      <c r="S752" s="811"/>
      <c r="T752" s="811"/>
      <c r="U752" s="811"/>
      <c r="V752" s="811"/>
      <c r="W752" s="811"/>
      <c r="X752" s="811"/>
      <c r="Y752" s="811"/>
      <c r="Z752" s="811"/>
      <c r="AA752" s="811"/>
    </row>
    <row r="753">
      <c r="D753" s="814"/>
      <c r="E753" s="811"/>
      <c r="F753" s="811"/>
      <c r="G753" s="811"/>
      <c r="H753" s="811"/>
      <c r="I753" s="814"/>
      <c r="J753" s="811"/>
      <c r="K753" s="811"/>
      <c r="L753" s="811"/>
      <c r="M753" s="814"/>
      <c r="N753" s="813"/>
      <c r="O753" s="811"/>
      <c r="P753" s="811"/>
      <c r="Q753" s="811"/>
      <c r="R753" s="813"/>
      <c r="S753" s="811"/>
      <c r="T753" s="811"/>
      <c r="U753" s="811"/>
      <c r="V753" s="811"/>
      <c r="W753" s="811"/>
      <c r="X753" s="811"/>
      <c r="Y753" s="811"/>
      <c r="Z753" s="811"/>
      <c r="AA753" s="811"/>
    </row>
    <row r="754">
      <c r="D754" s="814"/>
      <c r="E754" s="811"/>
      <c r="F754" s="811"/>
      <c r="G754" s="811"/>
      <c r="H754" s="811"/>
      <c r="I754" s="814"/>
      <c r="J754" s="811"/>
      <c r="K754" s="811"/>
      <c r="L754" s="811"/>
      <c r="M754" s="814"/>
      <c r="N754" s="813"/>
      <c r="O754" s="811"/>
      <c r="P754" s="811"/>
      <c r="Q754" s="811"/>
      <c r="R754" s="813"/>
      <c r="S754" s="811"/>
      <c r="T754" s="811"/>
      <c r="U754" s="811"/>
      <c r="V754" s="811"/>
      <c r="W754" s="811"/>
      <c r="X754" s="811"/>
      <c r="Y754" s="811"/>
      <c r="Z754" s="811"/>
      <c r="AA754" s="811"/>
    </row>
    <row r="755">
      <c r="D755" s="814"/>
      <c r="E755" s="811"/>
      <c r="F755" s="811"/>
      <c r="G755" s="811"/>
      <c r="H755" s="811"/>
      <c r="I755" s="814"/>
      <c r="J755" s="811"/>
      <c r="K755" s="811"/>
      <c r="L755" s="811"/>
      <c r="M755" s="814"/>
      <c r="N755" s="813"/>
      <c r="O755" s="811"/>
      <c r="P755" s="811"/>
      <c r="Q755" s="811"/>
      <c r="R755" s="813"/>
      <c r="S755" s="811"/>
      <c r="T755" s="811"/>
      <c r="U755" s="811"/>
      <c r="V755" s="811"/>
      <c r="W755" s="811"/>
      <c r="X755" s="811"/>
      <c r="Y755" s="811"/>
      <c r="Z755" s="811"/>
      <c r="AA755" s="811"/>
    </row>
    <row r="756">
      <c r="D756" s="814"/>
      <c r="E756" s="811"/>
      <c r="F756" s="811"/>
      <c r="G756" s="811"/>
      <c r="H756" s="811"/>
      <c r="I756" s="814"/>
      <c r="J756" s="811"/>
      <c r="K756" s="811"/>
      <c r="L756" s="811"/>
      <c r="M756" s="814"/>
      <c r="N756" s="813"/>
      <c r="O756" s="811"/>
      <c r="P756" s="811"/>
      <c r="Q756" s="811"/>
      <c r="R756" s="813"/>
      <c r="S756" s="811"/>
      <c r="T756" s="811"/>
      <c r="U756" s="811"/>
      <c r="V756" s="811"/>
      <c r="W756" s="811"/>
      <c r="X756" s="811"/>
      <c r="Y756" s="811"/>
      <c r="Z756" s="811"/>
      <c r="AA756" s="811"/>
    </row>
    <row r="757">
      <c r="D757" s="814"/>
      <c r="E757" s="811"/>
      <c r="F757" s="811"/>
      <c r="G757" s="811"/>
      <c r="H757" s="811"/>
      <c r="I757" s="814"/>
      <c r="J757" s="811"/>
      <c r="K757" s="811"/>
      <c r="L757" s="811"/>
      <c r="M757" s="814"/>
      <c r="N757" s="813"/>
      <c r="O757" s="811"/>
      <c r="P757" s="811"/>
      <c r="Q757" s="811"/>
      <c r="R757" s="813"/>
      <c r="S757" s="811"/>
      <c r="T757" s="811"/>
      <c r="U757" s="811"/>
      <c r="V757" s="811"/>
      <c r="W757" s="811"/>
      <c r="X757" s="811"/>
      <c r="Y757" s="811"/>
      <c r="Z757" s="811"/>
      <c r="AA757" s="811"/>
    </row>
    <row r="758">
      <c r="D758" s="814"/>
      <c r="E758" s="811"/>
      <c r="F758" s="811"/>
      <c r="G758" s="811"/>
      <c r="H758" s="811"/>
      <c r="I758" s="814"/>
      <c r="J758" s="811"/>
      <c r="K758" s="811"/>
      <c r="L758" s="811"/>
      <c r="M758" s="814"/>
      <c r="N758" s="813"/>
      <c r="O758" s="811"/>
      <c r="P758" s="811"/>
      <c r="Q758" s="811"/>
      <c r="R758" s="813"/>
      <c r="S758" s="811"/>
      <c r="T758" s="811"/>
      <c r="U758" s="811"/>
      <c r="V758" s="811"/>
      <c r="W758" s="811"/>
      <c r="X758" s="811"/>
      <c r="Y758" s="811"/>
      <c r="Z758" s="811"/>
      <c r="AA758" s="811"/>
    </row>
    <row r="759">
      <c r="D759" s="814"/>
      <c r="E759" s="811"/>
      <c r="F759" s="811"/>
      <c r="G759" s="811"/>
      <c r="H759" s="811"/>
      <c r="I759" s="814"/>
      <c r="J759" s="811"/>
      <c r="K759" s="811"/>
      <c r="L759" s="811"/>
      <c r="M759" s="814"/>
      <c r="N759" s="813"/>
      <c r="O759" s="811"/>
      <c r="P759" s="811"/>
      <c r="Q759" s="811"/>
      <c r="R759" s="813"/>
      <c r="S759" s="811"/>
      <c r="T759" s="811"/>
      <c r="U759" s="811"/>
      <c r="V759" s="811"/>
      <c r="W759" s="811"/>
      <c r="X759" s="811"/>
      <c r="Y759" s="811"/>
      <c r="Z759" s="811"/>
      <c r="AA759" s="811"/>
    </row>
    <row r="760">
      <c r="D760" s="814"/>
      <c r="E760" s="811"/>
      <c r="F760" s="811"/>
      <c r="G760" s="811"/>
      <c r="H760" s="811"/>
      <c r="I760" s="814"/>
      <c r="J760" s="811"/>
      <c r="K760" s="811"/>
      <c r="L760" s="811"/>
      <c r="M760" s="814"/>
      <c r="N760" s="813"/>
      <c r="O760" s="811"/>
      <c r="P760" s="811"/>
      <c r="Q760" s="811"/>
      <c r="R760" s="813"/>
      <c r="S760" s="811"/>
      <c r="T760" s="811"/>
      <c r="U760" s="811"/>
      <c r="V760" s="811"/>
      <c r="W760" s="811"/>
      <c r="X760" s="811"/>
      <c r="Y760" s="811"/>
      <c r="Z760" s="811"/>
      <c r="AA760" s="811"/>
    </row>
    <row r="761">
      <c r="D761" s="814"/>
      <c r="E761" s="811"/>
      <c r="F761" s="811"/>
      <c r="G761" s="811"/>
      <c r="H761" s="811"/>
      <c r="I761" s="814"/>
      <c r="J761" s="811"/>
      <c r="K761" s="811"/>
      <c r="L761" s="811"/>
      <c r="M761" s="814"/>
      <c r="N761" s="813"/>
      <c r="O761" s="811"/>
      <c r="P761" s="811"/>
      <c r="Q761" s="811"/>
      <c r="R761" s="813"/>
      <c r="S761" s="811"/>
      <c r="T761" s="811"/>
      <c r="U761" s="811"/>
      <c r="V761" s="811"/>
      <c r="W761" s="811"/>
      <c r="X761" s="811"/>
      <c r="Y761" s="811"/>
      <c r="Z761" s="811"/>
      <c r="AA761" s="811"/>
    </row>
    <row r="762">
      <c r="D762" s="814"/>
      <c r="E762" s="811"/>
      <c r="F762" s="811"/>
      <c r="G762" s="811"/>
      <c r="H762" s="811"/>
      <c r="I762" s="814"/>
      <c r="J762" s="811"/>
      <c r="K762" s="811"/>
      <c r="L762" s="811"/>
      <c r="M762" s="814"/>
      <c r="N762" s="813"/>
      <c r="O762" s="811"/>
      <c r="P762" s="811"/>
      <c r="Q762" s="811"/>
      <c r="R762" s="813"/>
      <c r="S762" s="811"/>
      <c r="T762" s="811"/>
      <c r="U762" s="811"/>
      <c r="V762" s="811"/>
      <c r="W762" s="811"/>
      <c r="X762" s="811"/>
      <c r="Y762" s="811"/>
      <c r="Z762" s="811"/>
      <c r="AA762" s="811"/>
    </row>
    <row r="763">
      <c r="D763" s="814"/>
      <c r="E763" s="811"/>
      <c r="F763" s="811"/>
      <c r="G763" s="811"/>
      <c r="H763" s="811"/>
      <c r="I763" s="814"/>
      <c r="J763" s="811"/>
      <c r="K763" s="811"/>
      <c r="L763" s="811"/>
      <c r="M763" s="814"/>
      <c r="N763" s="813"/>
      <c r="O763" s="811"/>
      <c r="P763" s="811"/>
      <c r="Q763" s="811"/>
      <c r="R763" s="813"/>
      <c r="S763" s="811"/>
      <c r="T763" s="811"/>
      <c r="U763" s="811"/>
      <c r="V763" s="811"/>
      <c r="W763" s="811"/>
      <c r="X763" s="811"/>
      <c r="Y763" s="811"/>
      <c r="Z763" s="811"/>
      <c r="AA763" s="811"/>
    </row>
    <row r="764">
      <c r="D764" s="814"/>
      <c r="E764" s="811"/>
      <c r="F764" s="811"/>
      <c r="G764" s="811"/>
      <c r="H764" s="811"/>
      <c r="I764" s="814"/>
      <c r="J764" s="811"/>
      <c r="K764" s="811"/>
      <c r="L764" s="811"/>
      <c r="M764" s="814"/>
      <c r="N764" s="813"/>
      <c r="O764" s="811"/>
      <c r="P764" s="811"/>
      <c r="Q764" s="811"/>
      <c r="R764" s="813"/>
      <c r="S764" s="811"/>
      <c r="T764" s="811"/>
      <c r="U764" s="811"/>
      <c r="V764" s="811"/>
      <c r="W764" s="811"/>
      <c r="X764" s="811"/>
      <c r="Y764" s="811"/>
      <c r="Z764" s="811"/>
      <c r="AA764" s="811"/>
    </row>
    <row r="765">
      <c r="D765" s="814"/>
      <c r="E765" s="811"/>
      <c r="F765" s="811"/>
      <c r="G765" s="811"/>
      <c r="H765" s="811"/>
      <c r="I765" s="814"/>
      <c r="J765" s="811"/>
      <c r="K765" s="811"/>
      <c r="L765" s="811"/>
      <c r="M765" s="814"/>
      <c r="N765" s="813"/>
      <c r="O765" s="811"/>
      <c r="P765" s="811"/>
      <c r="Q765" s="811"/>
      <c r="R765" s="813"/>
      <c r="S765" s="811"/>
      <c r="T765" s="811"/>
      <c r="U765" s="811"/>
      <c r="V765" s="811"/>
      <c r="W765" s="811"/>
      <c r="X765" s="811"/>
      <c r="Y765" s="811"/>
      <c r="Z765" s="811"/>
      <c r="AA765" s="811"/>
    </row>
    <row r="766">
      <c r="D766" s="814"/>
      <c r="E766" s="811"/>
      <c r="F766" s="811"/>
      <c r="G766" s="811"/>
      <c r="H766" s="811"/>
      <c r="I766" s="814"/>
      <c r="J766" s="811"/>
      <c r="K766" s="811"/>
      <c r="L766" s="811"/>
      <c r="M766" s="814"/>
      <c r="N766" s="813"/>
      <c r="O766" s="811"/>
      <c r="P766" s="811"/>
      <c r="Q766" s="811"/>
      <c r="R766" s="813"/>
      <c r="S766" s="811"/>
      <c r="T766" s="811"/>
      <c r="U766" s="811"/>
      <c r="V766" s="811"/>
      <c r="W766" s="811"/>
      <c r="X766" s="811"/>
      <c r="Y766" s="811"/>
      <c r="Z766" s="811"/>
      <c r="AA766" s="811"/>
    </row>
    <row r="767">
      <c r="D767" s="814"/>
      <c r="E767" s="811"/>
      <c r="F767" s="811"/>
      <c r="G767" s="811"/>
      <c r="H767" s="811"/>
      <c r="I767" s="814"/>
      <c r="J767" s="811"/>
      <c r="K767" s="811"/>
      <c r="L767" s="811"/>
      <c r="M767" s="814"/>
      <c r="N767" s="813"/>
      <c r="O767" s="811"/>
      <c r="P767" s="811"/>
      <c r="Q767" s="811"/>
      <c r="R767" s="813"/>
      <c r="S767" s="811"/>
      <c r="T767" s="811"/>
      <c r="U767" s="811"/>
      <c r="V767" s="811"/>
      <c r="W767" s="811"/>
      <c r="X767" s="811"/>
      <c r="Y767" s="811"/>
      <c r="Z767" s="811"/>
      <c r="AA767" s="811"/>
    </row>
    <row r="768">
      <c r="D768" s="814"/>
      <c r="E768" s="811"/>
      <c r="F768" s="811"/>
      <c r="G768" s="811"/>
      <c r="H768" s="811"/>
      <c r="I768" s="814"/>
      <c r="J768" s="811"/>
      <c r="K768" s="811"/>
      <c r="L768" s="811"/>
      <c r="M768" s="814"/>
      <c r="N768" s="813"/>
      <c r="O768" s="811"/>
      <c r="P768" s="811"/>
      <c r="Q768" s="811"/>
      <c r="R768" s="813"/>
      <c r="S768" s="811"/>
      <c r="T768" s="811"/>
      <c r="U768" s="811"/>
      <c r="V768" s="811"/>
      <c r="W768" s="811"/>
      <c r="X768" s="811"/>
      <c r="Y768" s="811"/>
      <c r="Z768" s="811"/>
      <c r="AA768" s="811"/>
    </row>
    <row r="769">
      <c r="D769" s="814"/>
      <c r="E769" s="811"/>
      <c r="F769" s="811"/>
      <c r="G769" s="811"/>
      <c r="H769" s="811"/>
      <c r="I769" s="814"/>
      <c r="J769" s="811"/>
      <c r="K769" s="811"/>
      <c r="L769" s="811"/>
      <c r="M769" s="814"/>
      <c r="N769" s="813"/>
      <c r="O769" s="811"/>
      <c r="P769" s="811"/>
      <c r="Q769" s="811"/>
      <c r="R769" s="813"/>
      <c r="S769" s="811"/>
      <c r="T769" s="811"/>
      <c r="U769" s="811"/>
      <c r="V769" s="811"/>
      <c r="W769" s="811"/>
      <c r="X769" s="811"/>
      <c r="Y769" s="811"/>
      <c r="Z769" s="811"/>
      <c r="AA769" s="811"/>
    </row>
    <row r="770">
      <c r="D770" s="814"/>
      <c r="E770" s="811"/>
      <c r="F770" s="811"/>
      <c r="G770" s="811"/>
      <c r="H770" s="811"/>
      <c r="I770" s="814"/>
      <c r="J770" s="811"/>
      <c r="K770" s="811"/>
      <c r="L770" s="811"/>
      <c r="M770" s="814"/>
      <c r="N770" s="813"/>
      <c r="O770" s="811"/>
      <c r="P770" s="811"/>
      <c r="Q770" s="811"/>
      <c r="R770" s="813"/>
      <c r="S770" s="811"/>
      <c r="T770" s="811"/>
      <c r="U770" s="811"/>
      <c r="V770" s="811"/>
      <c r="W770" s="811"/>
      <c r="X770" s="811"/>
      <c r="Y770" s="811"/>
      <c r="Z770" s="811"/>
      <c r="AA770" s="811"/>
    </row>
    <row r="771">
      <c r="D771" s="814"/>
      <c r="E771" s="811"/>
      <c r="F771" s="811"/>
      <c r="G771" s="811"/>
      <c r="H771" s="811"/>
      <c r="I771" s="814"/>
      <c r="J771" s="811"/>
      <c r="K771" s="811"/>
      <c r="L771" s="811"/>
      <c r="M771" s="814"/>
      <c r="N771" s="813"/>
      <c r="O771" s="811"/>
      <c r="P771" s="811"/>
      <c r="Q771" s="811"/>
      <c r="R771" s="813"/>
      <c r="S771" s="811"/>
      <c r="T771" s="811"/>
      <c r="U771" s="811"/>
      <c r="V771" s="811"/>
      <c r="W771" s="811"/>
      <c r="X771" s="811"/>
      <c r="Y771" s="811"/>
      <c r="Z771" s="811"/>
      <c r="AA771" s="811"/>
    </row>
    <row r="772">
      <c r="D772" s="814"/>
      <c r="E772" s="811"/>
      <c r="F772" s="811"/>
      <c r="G772" s="811"/>
      <c r="H772" s="811"/>
      <c r="I772" s="814"/>
      <c r="J772" s="811"/>
      <c r="K772" s="811"/>
      <c r="L772" s="811"/>
      <c r="M772" s="814"/>
      <c r="N772" s="813"/>
      <c r="O772" s="811"/>
      <c r="P772" s="811"/>
      <c r="Q772" s="811"/>
      <c r="R772" s="813"/>
      <c r="S772" s="811"/>
      <c r="T772" s="811"/>
      <c r="U772" s="811"/>
      <c r="V772" s="811"/>
      <c r="W772" s="811"/>
      <c r="X772" s="811"/>
      <c r="Y772" s="811"/>
      <c r="Z772" s="811"/>
      <c r="AA772" s="811"/>
    </row>
    <row r="773">
      <c r="D773" s="814"/>
      <c r="E773" s="811"/>
      <c r="F773" s="811"/>
      <c r="G773" s="811"/>
      <c r="H773" s="811"/>
      <c r="I773" s="814"/>
      <c r="J773" s="811"/>
      <c r="K773" s="811"/>
      <c r="L773" s="811"/>
      <c r="M773" s="814"/>
      <c r="N773" s="813"/>
      <c r="O773" s="811"/>
      <c r="P773" s="811"/>
      <c r="Q773" s="811"/>
      <c r="R773" s="813"/>
      <c r="S773" s="811"/>
      <c r="T773" s="811"/>
      <c r="U773" s="811"/>
      <c r="V773" s="811"/>
      <c r="W773" s="811"/>
      <c r="X773" s="811"/>
      <c r="Y773" s="811"/>
      <c r="Z773" s="811"/>
      <c r="AA773" s="811"/>
    </row>
    <row r="774">
      <c r="D774" s="814"/>
      <c r="E774" s="811"/>
      <c r="F774" s="811"/>
      <c r="G774" s="811"/>
      <c r="H774" s="811"/>
      <c r="I774" s="814"/>
      <c r="J774" s="811"/>
      <c r="K774" s="811"/>
      <c r="L774" s="811"/>
      <c r="M774" s="814"/>
      <c r="N774" s="813"/>
      <c r="O774" s="811"/>
      <c r="P774" s="811"/>
      <c r="Q774" s="811"/>
      <c r="R774" s="813"/>
      <c r="S774" s="811"/>
      <c r="T774" s="811"/>
      <c r="U774" s="811"/>
      <c r="V774" s="811"/>
      <c r="W774" s="811"/>
      <c r="X774" s="811"/>
      <c r="Y774" s="811"/>
      <c r="Z774" s="811"/>
      <c r="AA774" s="811"/>
    </row>
    <row r="775">
      <c r="D775" s="814"/>
      <c r="E775" s="811"/>
      <c r="F775" s="811"/>
      <c r="G775" s="811"/>
      <c r="H775" s="811"/>
      <c r="I775" s="814"/>
      <c r="J775" s="811"/>
      <c r="K775" s="811"/>
      <c r="L775" s="811"/>
      <c r="M775" s="814"/>
      <c r="N775" s="813"/>
      <c r="O775" s="811"/>
      <c r="P775" s="811"/>
      <c r="Q775" s="811"/>
      <c r="R775" s="813"/>
      <c r="S775" s="811"/>
      <c r="T775" s="811"/>
      <c r="U775" s="811"/>
      <c r="V775" s="811"/>
      <c r="W775" s="811"/>
      <c r="X775" s="811"/>
      <c r="Y775" s="811"/>
      <c r="Z775" s="811"/>
      <c r="AA775" s="811"/>
    </row>
    <row r="776">
      <c r="D776" s="814"/>
      <c r="E776" s="811"/>
      <c r="F776" s="811"/>
      <c r="G776" s="811"/>
      <c r="H776" s="811"/>
      <c r="I776" s="814"/>
      <c r="J776" s="811"/>
      <c r="K776" s="811"/>
      <c r="L776" s="811"/>
      <c r="M776" s="814"/>
      <c r="N776" s="813"/>
      <c r="O776" s="811"/>
      <c r="P776" s="811"/>
      <c r="Q776" s="811"/>
      <c r="R776" s="813"/>
      <c r="S776" s="811"/>
      <c r="T776" s="811"/>
      <c r="U776" s="811"/>
      <c r="V776" s="811"/>
      <c r="W776" s="811"/>
      <c r="X776" s="811"/>
      <c r="Y776" s="811"/>
      <c r="Z776" s="811"/>
      <c r="AA776" s="811"/>
    </row>
    <row r="777">
      <c r="D777" s="814"/>
      <c r="E777" s="811"/>
      <c r="F777" s="811"/>
      <c r="G777" s="811"/>
      <c r="H777" s="811"/>
      <c r="I777" s="814"/>
      <c r="J777" s="811"/>
      <c r="K777" s="811"/>
      <c r="L777" s="811"/>
      <c r="M777" s="814"/>
      <c r="N777" s="813"/>
      <c r="O777" s="811"/>
      <c r="P777" s="811"/>
      <c r="Q777" s="811"/>
      <c r="R777" s="813"/>
      <c r="S777" s="811"/>
      <c r="T777" s="811"/>
      <c r="U777" s="811"/>
      <c r="V777" s="811"/>
      <c r="W777" s="811"/>
      <c r="X777" s="811"/>
      <c r="Y777" s="811"/>
      <c r="Z777" s="811"/>
      <c r="AA777" s="811"/>
    </row>
    <row r="778">
      <c r="D778" s="814"/>
      <c r="E778" s="811"/>
      <c r="F778" s="811"/>
      <c r="G778" s="811"/>
      <c r="H778" s="811"/>
      <c r="I778" s="814"/>
      <c r="J778" s="811"/>
      <c r="K778" s="811"/>
      <c r="L778" s="811"/>
      <c r="M778" s="814"/>
      <c r="N778" s="813"/>
      <c r="O778" s="811"/>
      <c r="P778" s="811"/>
      <c r="Q778" s="811"/>
      <c r="R778" s="813"/>
      <c r="S778" s="811"/>
      <c r="T778" s="811"/>
      <c r="U778" s="811"/>
      <c r="V778" s="811"/>
      <c r="W778" s="811"/>
      <c r="X778" s="811"/>
      <c r="Y778" s="811"/>
      <c r="Z778" s="811"/>
      <c r="AA778" s="811"/>
    </row>
    <row r="779">
      <c r="D779" s="814"/>
      <c r="E779" s="811"/>
      <c r="F779" s="811"/>
      <c r="G779" s="811"/>
      <c r="H779" s="811"/>
      <c r="I779" s="814"/>
      <c r="J779" s="811"/>
      <c r="K779" s="811"/>
      <c r="L779" s="811"/>
      <c r="M779" s="814"/>
      <c r="N779" s="813"/>
      <c r="O779" s="811"/>
      <c r="P779" s="811"/>
      <c r="Q779" s="811"/>
      <c r="R779" s="813"/>
      <c r="S779" s="811"/>
      <c r="T779" s="811"/>
      <c r="U779" s="811"/>
      <c r="V779" s="811"/>
      <c r="W779" s="811"/>
      <c r="X779" s="811"/>
      <c r="Y779" s="811"/>
      <c r="Z779" s="811"/>
      <c r="AA779" s="811"/>
    </row>
    <row r="780">
      <c r="D780" s="814"/>
      <c r="E780" s="811"/>
      <c r="F780" s="811"/>
      <c r="G780" s="811"/>
      <c r="H780" s="811"/>
      <c r="I780" s="814"/>
      <c r="J780" s="811"/>
      <c r="K780" s="811"/>
      <c r="L780" s="811"/>
      <c r="M780" s="814"/>
      <c r="N780" s="813"/>
      <c r="O780" s="811"/>
      <c r="P780" s="811"/>
      <c r="Q780" s="811"/>
      <c r="R780" s="813"/>
      <c r="S780" s="811"/>
      <c r="T780" s="811"/>
      <c r="U780" s="811"/>
      <c r="V780" s="811"/>
      <c r="W780" s="811"/>
      <c r="X780" s="811"/>
      <c r="Y780" s="811"/>
      <c r="Z780" s="811"/>
      <c r="AA780" s="811"/>
    </row>
    <row r="781">
      <c r="D781" s="814"/>
      <c r="E781" s="811"/>
      <c r="F781" s="811"/>
      <c r="G781" s="811"/>
      <c r="H781" s="811"/>
      <c r="I781" s="814"/>
      <c r="J781" s="811"/>
      <c r="K781" s="811"/>
      <c r="L781" s="811"/>
      <c r="M781" s="814"/>
      <c r="N781" s="813"/>
      <c r="O781" s="811"/>
      <c r="P781" s="811"/>
      <c r="Q781" s="811"/>
      <c r="R781" s="813"/>
      <c r="S781" s="811"/>
      <c r="T781" s="811"/>
      <c r="U781" s="811"/>
      <c r="V781" s="811"/>
      <c r="W781" s="811"/>
      <c r="X781" s="811"/>
      <c r="Y781" s="811"/>
      <c r="Z781" s="811"/>
      <c r="AA781" s="811"/>
    </row>
    <row r="782">
      <c r="D782" s="814"/>
      <c r="E782" s="811"/>
      <c r="F782" s="811"/>
      <c r="G782" s="811"/>
      <c r="H782" s="811"/>
      <c r="I782" s="814"/>
      <c r="J782" s="811"/>
      <c r="K782" s="811"/>
      <c r="L782" s="811"/>
      <c r="M782" s="814"/>
      <c r="N782" s="813"/>
      <c r="O782" s="811"/>
      <c r="P782" s="811"/>
      <c r="Q782" s="811"/>
      <c r="R782" s="813"/>
      <c r="S782" s="811"/>
      <c r="T782" s="811"/>
      <c r="U782" s="811"/>
      <c r="V782" s="811"/>
      <c r="W782" s="811"/>
      <c r="X782" s="811"/>
      <c r="Y782" s="811"/>
      <c r="Z782" s="811"/>
      <c r="AA782" s="811"/>
    </row>
    <row r="783">
      <c r="D783" s="814"/>
      <c r="E783" s="811"/>
      <c r="F783" s="811"/>
      <c r="G783" s="811"/>
      <c r="H783" s="811"/>
      <c r="I783" s="814"/>
      <c r="J783" s="811"/>
      <c r="K783" s="811"/>
      <c r="L783" s="811"/>
      <c r="M783" s="814"/>
      <c r="N783" s="813"/>
      <c r="O783" s="811"/>
      <c r="P783" s="811"/>
      <c r="Q783" s="811"/>
      <c r="R783" s="813"/>
      <c r="S783" s="811"/>
      <c r="T783" s="811"/>
      <c r="U783" s="811"/>
      <c r="V783" s="811"/>
      <c r="W783" s="811"/>
      <c r="X783" s="811"/>
      <c r="Y783" s="811"/>
      <c r="Z783" s="811"/>
      <c r="AA783" s="811"/>
    </row>
    <row r="784">
      <c r="D784" s="814"/>
      <c r="E784" s="811"/>
      <c r="F784" s="811"/>
      <c r="G784" s="811"/>
      <c r="H784" s="811"/>
      <c r="I784" s="814"/>
      <c r="J784" s="811"/>
      <c r="K784" s="811"/>
      <c r="L784" s="811"/>
      <c r="M784" s="814"/>
      <c r="N784" s="813"/>
      <c r="O784" s="811"/>
      <c r="P784" s="811"/>
      <c r="Q784" s="811"/>
      <c r="R784" s="813"/>
      <c r="S784" s="811"/>
      <c r="T784" s="811"/>
      <c r="U784" s="811"/>
      <c r="V784" s="811"/>
      <c r="W784" s="811"/>
      <c r="X784" s="811"/>
      <c r="Y784" s="811"/>
      <c r="Z784" s="811"/>
      <c r="AA784" s="811"/>
    </row>
    <row r="785">
      <c r="D785" s="814"/>
      <c r="E785" s="811"/>
      <c r="F785" s="811"/>
      <c r="G785" s="811"/>
      <c r="H785" s="811"/>
      <c r="I785" s="814"/>
      <c r="J785" s="811"/>
      <c r="K785" s="811"/>
      <c r="L785" s="811"/>
      <c r="M785" s="814"/>
      <c r="N785" s="813"/>
      <c r="O785" s="811"/>
      <c r="P785" s="811"/>
      <c r="Q785" s="811"/>
      <c r="R785" s="813"/>
      <c r="S785" s="811"/>
      <c r="T785" s="811"/>
      <c r="U785" s="811"/>
      <c r="V785" s="811"/>
      <c r="W785" s="811"/>
      <c r="X785" s="811"/>
      <c r="Y785" s="811"/>
      <c r="Z785" s="811"/>
      <c r="AA785" s="811"/>
    </row>
    <row r="786">
      <c r="D786" s="814"/>
      <c r="E786" s="811"/>
      <c r="F786" s="811"/>
      <c r="G786" s="811"/>
      <c r="H786" s="811"/>
      <c r="I786" s="814"/>
      <c r="J786" s="811"/>
      <c r="K786" s="811"/>
      <c r="L786" s="811"/>
      <c r="M786" s="814"/>
      <c r="N786" s="813"/>
      <c r="O786" s="811"/>
      <c r="P786" s="811"/>
      <c r="Q786" s="811"/>
      <c r="R786" s="813"/>
      <c r="S786" s="811"/>
      <c r="T786" s="811"/>
      <c r="U786" s="811"/>
      <c r="V786" s="811"/>
      <c r="W786" s="811"/>
      <c r="X786" s="811"/>
      <c r="Y786" s="811"/>
      <c r="Z786" s="811"/>
      <c r="AA786" s="811"/>
    </row>
    <row r="787">
      <c r="D787" s="814"/>
      <c r="E787" s="811"/>
      <c r="F787" s="811"/>
      <c r="G787" s="811"/>
      <c r="H787" s="811"/>
      <c r="I787" s="814"/>
      <c r="J787" s="811"/>
      <c r="K787" s="811"/>
      <c r="L787" s="811"/>
      <c r="M787" s="814"/>
      <c r="N787" s="813"/>
      <c r="O787" s="811"/>
      <c r="P787" s="811"/>
      <c r="Q787" s="811"/>
      <c r="R787" s="813"/>
      <c r="S787" s="811"/>
      <c r="T787" s="811"/>
      <c r="U787" s="811"/>
      <c r="V787" s="811"/>
      <c r="W787" s="811"/>
      <c r="X787" s="811"/>
      <c r="Y787" s="811"/>
      <c r="Z787" s="811"/>
      <c r="AA787" s="811"/>
    </row>
    <row r="788">
      <c r="D788" s="814"/>
      <c r="E788" s="811"/>
      <c r="F788" s="811"/>
      <c r="G788" s="811"/>
      <c r="H788" s="811"/>
      <c r="I788" s="814"/>
      <c r="J788" s="811"/>
      <c r="K788" s="811"/>
      <c r="L788" s="811"/>
      <c r="M788" s="814"/>
      <c r="N788" s="813"/>
      <c r="O788" s="811"/>
      <c r="P788" s="811"/>
      <c r="Q788" s="811"/>
      <c r="R788" s="813"/>
      <c r="S788" s="811"/>
      <c r="T788" s="811"/>
      <c r="U788" s="811"/>
      <c r="V788" s="811"/>
      <c r="W788" s="811"/>
      <c r="X788" s="811"/>
      <c r="Y788" s="811"/>
      <c r="Z788" s="811"/>
      <c r="AA788" s="811"/>
    </row>
    <row r="789">
      <c r="D789" s="814"/>
      <c r="E789" s="811"/>
      <c r="F789" s="811"/>
      <c r="G789" s="811"/>
      <c r="H789" s="811"/>
      <c r="I789" s="814"/>
      <c r="J789" s="811"/>
      <c r="K789" s="811"/>
      <c r="L789" s="811"/>
      <c r="M789" s="814"/>
      <c r="N789" s="813"/>
      <c r="O789" s="811"/>
      <c r="P789" s="811"/>
      <c r="Q789" s="811"/>
      <c r="R789" s="813"/>
      <c r="S789" s="811"/>
      <c r="T789" s="811"/>
      <c r="U789" s="811"/>
      <c r="V789" s="811"/>
      <c r="W789" s="811"/>
      <c r="X789" s="811"/>
      <c r="Y789" s="811"/>
      <c r="Z789" s="811"/>
      <c r="AA789" s="811"/>
    </row>
    <row r="790">
      <c r="D790" s="814"/>
      <c r="E790" s="811"/>
      <c r="F790" s="811"/>
      <c r="G790" s="811"/>
      <c r="H790" s="811"/>
      <c r="I790" s="814"/>
      <c r="J790" s="811"/>
      <c r="K790" s="811"/>
      <c r="L790" s="811"/>
      <c r="M790" s="814"/>
      <c r="N790" s="813"/>
      <c r="O790" s="811"/>
      <c r="P790" s="811"/>
      <c r="Q790" s="811"/>
      <c r="R790" s="813"/>
      <c r="S790" s="811"/>
      <c r="T790" s="811"/>
      <c r="U790" s="811"/>
      <c r="V790" s="811"/>
      <c r="W790" s="811"/>
      <c r="X790" s="811"/>
      <c r="Y790" s="811"/>
      <c r="Z790" s="811"/>
      <c r="AA790" s="811"/>
    </row>
    <row r="791">
      <c r="D791" s="814"/>
      <c r="E791" s="811"/>
      <c r="F791" s="811"/>
      <c r="G791" s="811"/>
      <c r="H791" s="811"/>
      <c r="I791" s="814"/>
      <c r="J791" s="811"/>
      <c r="K791" s="811"/>
      <c r="L791" s="811"/>
      <c r="M791" s="814"/>
      <c r="N791" s="813"/>
      <c r="O791" s="811"/>
      <c r="P791" s="811"/>
      <c r="Q791" s="811"/>
      <c r="R791" s="813"/>
      <c r="S791" s="811"/>
      <c r="T791" s="811"/>
      <c r="U791" s="811"/>
      <c r="V791" s="811"/>
      <c r="W791" s="811"/>
      <c r="X791" s="811"/>
      <c r="Y791" s="811"/>
      <c r="Z791" s="811"/>
      <c r="AA791" s="811"/>
    </row>
    <row r="792">
      <c r="D792" s="814"/>
      <c r="E792" s="811"/>
      <c r="F792" s="811"/>
      <c r="G792" s="811"/>
      <c r="H792" s="811"/>
      <c r="I792" s="814"/>
      <c r="J792" s="811"/>
      <c r="K792" s="811"/>
      <c r="L792" s="811"/>
      <c r="M792" s="814"/>
      <c r="N792" s="813"/>
      <c r="O792" s="811"/>
      <c r="P792" s="811"/>
      <c r="Q792" s="811"/>
      <c r="R792" s="813"/>
      <c r="S792" s="811"/>
      <c r="T792" s="811"/>
      <c r="U792" s="811"/>
      <c r="V792" s="811"/>
      <c r="W792" s="811"/>
      <c r="X792" s="811"/>
      <c r="Y792" s="811"/>
      <c r="Z792" s="811"/>
      <c r="AA792" s="811"/>
    </row>
    <row r="793">
      <c r="D793" s="814"/>
      <c r="E793" s="811"/>
      <c r="F793" s="811"/>
      <c r="G793" s="811"/>
      <c r="H793" s="811"/>
      <c r="I793" s="814"/>
      <c r="J793" s="811"/>
      <c r="K793" s="811"/>
      <c r="L793" s="811"/>
      <c r="M793" s="814"/>
      <c r="N793" s="813"/>
      <c r="O793" s="811"/>
      <c r="P793" s="811"/>
      <c r="Q793" s="811"/>
      <c r="R793" s="813"/>
      <c r="S793" s="811"/>
      <c r="T793" s="811"/>
      <c r="U793" s="811"/>
      <c r="V793" s="811"/>
      <c r="W793" s="811"/>
      <c r="X793" s="811"/>
      <c r="Y793" s="811"/>
      <c r="Z793" s="811"/>
      <c r="AA793" s="811"/>
    </row>
    <row r="794">
      <c r="D794" s="814"/>
      <c r="E794" s="811"/>
      <c r="F794" s="811"/>
      <c r="G794" s="811"/>
      <c r="H794" s="811"/>
      <c r="I794" s="814"/>
      <c r="J794" s="811"/>
      <c r="K794" s="811"/>
      <c r="L794" s="811"/>
      <c r="M794" s="814"/>
      <c r="N794" s="813"/>
      <c r="O794" s="811"/>
      <c r="P794" s="811"/>
      <c r="Q794" s="811"/>
      <c r="R794" s="813"/>
      <c r="S794" s="811"/>
      <c r="T794" s="811"/>
      <c r="U794" s="811"/>
      <c r="V794" s="811"/>
      <c r="W794" s="811"/>
      <c r="X794" s="811"/>
      <c r="Y794" s="811"/>
      <c r="Z794" s="811"/>
      <c r="AA794" s="811"/>
    </row>
    <row r="795">
      <c r="D795" s="814"/>
      <c r="E795" s="811"/>
      <c r="F795" s="811"/>
      <c r="G795" s="811"/>
      <c r="H795" s="811"/>
      <c r="I795" s="814"/>
      <c r="J795" s="811"/>
      <c r="K795" s="811"/>
      <c r="L795" s="811"/>
      <c r="M795" s="814"/>
      <c r="N795" s="813"/>
      <c r="O795" s="811"/>
      <c r="P795" s="811"/>
      <c r="Q795" s="811"/>
      <c r="R795" s="813"/>
      <c r="S795" s="811"/>
      <c r="T795" s="811"/>
      <c r="U795" s="811"/>
      <c r="V795" s="811"/>
      <c r="W795" s="811"/>
      <c r="X795" s="811"/>
      <c r="Y795" s="811"/>
      <c r="Z795" s="811"/>
      <c r="AA795" s="811"/>
    </row>
    <row r="796">
      <c r="D796" s="814"/>
      <c r="E796" s="811"/>
      <c r="F796" s="811"/>
      <c r="G796" s="811"/>
      <c r="H796" s="811"/>
      <c r="I796" s="814"/>
      <c r="J796" s="811"/>
      <c r="K796" s="811"/>
      <c r="L796" s="811"/>
      <c r="M796" s="814"/>
      <c r="N796" s="813"/>
      <c r="O796" s="811"/>
      <c r="P796" s="811"/>
      <c r="Q796" s="811"/>
      <c r="R796" s="813"/>
      <c r="S796" s="811"/>
      <c r="T796" s="811"/>
      <c r="U796" s="811"/>
      <c r="V796" s="811"/>
      <c r="W796" s="811"/>
      <c r="X796" s="811"/>
      <c r="Y796" s="811"/>
      <c r="Z796" s="811"/>
      <c r="AA796" s="811"/>
    </row>
    <row r="797">
      <c r="D797" s="814"/>
      <c r="E797" s="811"/>
      <c r="F797" s="811"/>
      <c r="G797" s="811"/>
      <c r="H797" s="811"/>
      <c r="I797" s="814"/>
      <c r="J797" s="811"/>
      <c r="K797" s="811"/>
      <c r="L797" s="811"/>
      <c r="M797" s="814"/>
      <c r="N797" s="813"/>
      <c r="O797" s="811"/>
      <c r="P797" s="811"/>
      <c r="Q797" s="811"/>
      <c r="R797" s="813"/>
      <c r="S797" s="811"/>
      <c r="T797" s="811"/>
      <c r="U797" s="811"/>
      <c r="V797" s="811"/>
      <c r="W797" s="811"/>
      <c r="X797" s="811"/>
      <c r="Y797" s="811"/>
      <c r="Z797" s="811"/>
      <c r="AA797" s="811"/>
    </row>
    <row r="798">
      <c r="D798" s="814"/>
      <c r="E798" s="811"/>
      <c r="F798" s="811"/>
      <c r="G798" s="811"/>
      <c r="H798" s="811"/>
      <c r="I798" s="814"/>
      <c r="J798" s="811"/>
      <c r="K798" s="811"/>
      <c r="L798" s="811"/>
      <c r="M798" s="814"/>
      <c r="N798" s="813"/>
      <c r="O798" s="811"/>
      <c r="P798" s="811"/>
      <c r="Q798" s="811"/>
      <c r="R798" s="813"/>
      <c r="S798" s="811"/>
      <c r="T798" s="811"/>
      <c r="U798" s="811"/>
      <c r="V798" s="811"/>
      <c r="W798" s="811"/>
      <c r="X798" s="811"/>
      <c r="Y798" s="811"/>
      <c r="Z798" s="811"/>
      <c r="AA798" s="811"/>
    </row>
    <row r="799">
      <c r="D799" s="814"/>
      <c r="E799" s="811"/>
      <c r="F799" s="811"/>
      <c r="G799" s="811"/>
      <c r="H799" s="811"/>
      <c r="I799" s="814"/>
      <c r="J799" s="811"/>
      <c r="K799" s="811"/>
      <c r="L799" s="811"/>
      <c r="M799" s="814"/>
      <c r="N799" s="813"/>
      <c r="O799" s="811"/>
      <c r="P799" s="811"/>
      <c r="Q799" s="811"/>
      <c r="R799" s="813"/>
      <c r="S799" s="811"/>
      <c r="T799" s="811"/>
      <c r="U799" s="811"/>
      <c r="V799" s="811"/>
      <c r="W799" s="811"/>
      <c r="X799" s="811"/>
      <c r="Y799" s="811"/>
      <c r="Z799" s="811"/>
      <c r="AA799" s="811"/>
    </row>
    <row r="800">
      <c r="D800" s="814"/>
      <c r="E800" s="811"/>
      <c r="F800" s="811"/>
      <c r="G800" s="811"/>
      <c r="H800" s="811"/>
      <c r="I800" s="814"/>
      <c r="J800" s="811"/>
      <c r="K800" s="811"/>
      <c r="L800" s="811"/>
      <c r="M800" s="814"/>
      <c r="N800" s="813"/>
      <c r="O800" s="811"/>
      <c r="P800" s="811"/>
      <c r="Q800" s="811"/>
      <c r="R800" s="813"/>
      <c r="S800" s="811"/>
      <c r="T800" s="811"/>
      <c r="U800" s="811"/>
      <c r="V800" s="811"/>
      <c r="W800" s="811"/>
      <c r="X800" s="811"/>
      <c r="Y800" s="811"/>
      <c r="Z800" s="811"/>
      <c r="AA800" s="811"/>
    </row>
    <row r="801">
      <c r="D801" s="814"/>
      <c r="E801" s="811"/>
      <c r="F801" s="811"/>
      <c r="G801" s="811"/>
      <c r="H801" s="811"/>
      <c r="I801" s="814"/>
      <c r="J801" s="811"/>
      <c r="K801" s="811"/>
      <c r="L801" s="811"/>
      <c r="M801" s="814"/>
      <c r="N801" s="813"/>
      <c r="O801" s="811"/>
      <c r="P801" s="811"/>
      <c r="Q801" s="811"/>
      <c r="R801" s="813"/>
      <c r="S801" s="811"/>
      <c r="T801" s="811"/>
      <c r="U801" s="811"/>
      <c r="V801" s="811"/>
      <c r="W801" s="811"/>
      <c r="X801" s="811"/>
      <c r="Y801" s="811"/>
      <c r="Z801" s="811"/>
      <c r="AA801" s="811"/>
    </row>
    <row r="802">
      <c r="D802" s="814"/>
      <c r="E802" s="811"/>
      <c r="F802" s="811"/>
      <c r="G802" s="811"/>
      <c r="H802" s="811"/>
      <c r="I802" s="814"/>
      <c r="J802" s="811"/>
      <c r="K802" s="811"/>
      <c r="L802" s="811"/>
      <c r="M802" s="814"/>
      <c r="N802" s="813"/>
      <c r="O802" s="811"/>
      <c r="P802" s="811"/>
      <c r="Q802" s="811"/>
      <c r="R802" s="813"/>
      <c r="S802" s="811"/>
      <c r="T802" s="811"/>
      <c r="U802" s="811"/>
      <c r="V802" s="811"/>
      <c r="W802" s="811"/>
      <c r="X802" s="811"/>
      <c r="Y802" s="811"/>
      <c r="Z802" s="811"/>
      <c r="AA802" s="811"/>
    </row>
    <row r="803">
      <c r="D803" s="814"/>
      <c r="E803" s="811"/>
      <c r="F803" s="811"/>
      <c r="G803" s="811"/>
      <c r="H803" s="811"/>
      <c r="I803" s="814"/>
      <c r="J803" s="811"/>
      <c r="K803" s="811"/>
      <c r="L803" s="811"/>
      <c r="M803" s="814"/>
      <c r="N803" s="813"/>
      <c r="O803" s="811"/>
      <c r="P803" s="811"/>
      <c r="Q803" s="811"/>
      <c r="R803" s="813"/>
      <c r="S803" s="811"/>
      <c r="T803" s="811"/>
      <c r="U803" s="811"/>
      <c r="V803" s="811"/>
      <c r="W803" s="811"/>
      <c r="X803" s="811"/>
      <c r="Y803" s="811"/>
      <c r="Z803" s="811"/>
      <c r="AA803" s="811"/>
    </row>
    <row r="804">
      <c r="D804" s="814"/>
      <c r="E804" s="811"/>
      <c r="F804" s="811"/>
      <c r="G804" s="811"/>
      <c r="H804" s="811"/>
      <c r="I804" s="814"/>
      <c r="J804" s="811"/>
      <c r="K804" s="811"/>
      <c r="L804" s="811"/>
      <c r="M804" s="814"/>
      <c r="N804" s="813"/>
      <c r="O804" s="811"/>
      <c r="P804" s="811"/>
      <c r="Q804" s="811"/>
      <c r="R804" s="813"/>
      <c r="S804" s="811"/>
      <c r="T804" s="811"/>
      <c r="U804" s="811"/>
      <c r="V804" s="811"/>
      <c r="W804" s="811"/>
      <c r="X804" s="811"/>
      <c r="Y804" s="811"/>
      <c r="Z804" s="811"/>
      <c r="AA804" s="811"/>
    </row>
    <row r="805">
      <c r="D805" s="814"/>
      <c r="E805" s="811"/>
      <c r="F805" s="811"/>
      <c r="G805" s="811"/>
      <c r="H805" s="811"/>
      <c r="I805" s="814"/>
      <c r="J805" s="811"/>
      <c r="K805" s="811"/>
      <c r="L805" s="811"/>
      <c r="M805" s="814"/>
      <c r="N805" s="813"/>
      <c r="O805" s="811"/>
      <c r="P805" s="811"/>
      <c r="Q805" s="811"/>
      <c r="R805" s="813"/>
      <c r="S805" s="811"/>
      <c r="T805" s="811"/>
      <c r="U805" s="811"/>
      <c r="V805" s="811"/>
      <c r="W805" s="811"/>
      <c r="X805" s="811"/>
      <c r="Y805" s="811"/>
      <c r="Z805" s="811"/>
      <c r="AA805" s="811"/>
    </row>
    <row r="806">
      <c r="D806" s="814"/>
      <c r="E806" s="811"/>
      <c r="F806" s="811"/>
      <c r="G806" s="811"/>
      <c r="H806" s="811"/>
      <c r="I806" s="814"/>
      <c r="J806" s="811"/>
      <c r="K806" s="811"/>
      <c r="L806" s="811"/>
      <c r="M806" s="814"/>
      <c r="N806" s="813"/>
      <c r="O806" s="811"/>
      <c r="P806" s="811"/>
      <c r="Q806" s="811"/>
      <c r="R806" s="813"/>
      <c r="S806" s="811"/>
      <c r="T806" s="811"/>
      <c r="U806" s="811"/>
      <c r="V806" s="811"/>
      <c r="W806" s="811"/>
      <c r="X806" s="811"/>
      <c r="Y806" s="811"/>
      <c r="Z806" s="811"/>
      <c r="AA806" s="811"/>
    </row>
    <row r="807">
      <c r="D807" s="814"/>
      <c r="E807" s="811"/>
      <c r="F807" s="811"/>
      <c r="G807" s="811"/>
      <c r="H807" s="811"/>
      <c r="I807" s="814"/>
      <c r="J807" s="811"/>
      <c r="K807" s="811"/>
      <c r="L807" s="811"/>
      <c r="M807" s="814"/>
      <c r="N807" s="813"/>
      <c r="O807" s="811"/>
      <c r="P807" s="811"/>
      <c r="Q807" s="811"/>
      <c r="R807" s="813"/>
      <c r="S807" s="811"/>
      <c r="T807" s="811"/>
      <c r="U807" s="811"/>
      <c r="V807" s="811"/>
      <c r="W807" s="811"/>
      <c r="X807" s="811"/>
      <c r="Y807" s="811"/>
      <c r="Z807" s="811"/>
      <c r="AA807" s="811"/>
    </row>
    <row r="808">
      <c r="D808" s="814"/>
      <c r="E808" s="811"/>
      <c r="F808" s="811"/>
      <c r="G808" s="811"/>
      <c r="H808" s="811"/>
      <c r="I808" s="814"/>
      <c r="J808" s="811"/>
      <c r="K808" s="811"/>
      <c r="L808" s="811"/>
      <c r="M808" s="814"/>
      <c r="N808" s="813"/>
      <c r="O808" s="811"/>
      <c r="P808" s="811"/>
      <c r="Q808" s="811"/>
      <c r="R808" s="813"/>
      <c r="S808" s="811"/>
      <c r="T808" s="811"/>
      <c r="U808" s="811"/>
      <c r="V808" s="811"/>
      <c r="W808" s="811"/>
      <c r="X808" s="811"/>
      <c r="Y808" s="811"/>
      <c r="Z808" s="811"/>
      <c r="AA808" s="811"/>
    </row>
    <row r="809">
      <c r="D809" s="814"/>
      <c r="E809" s="811"/>
      <c r="F809" s="811"/>
      <c r="G809" s="811"/>
      <c r="H809" s="811"/>
      <c r="I809" s="814"/>
      <c r="J809" s="811"/>
      <c r="K809" s="811"/>
      <c r="L809" s="811"/>
      <c r="M809" s="814"/>
      <c r="N809" s="813"/>
      <c r="O809" s="811"/>
      <c r="P809" s="811"/>
      <c r="Q809" s="811"/>
      <c r="R809" s="813"/>
      <c r="S809" s="811"/>
      <c r="T809" s="811"/>
      <c r="U809" s="811"/>
      <c r="V809" s="811"/>
      <c r="W809" s="811"/>
      <c r="X809" s="811"/>
      <c r="Y809" s="811"/>
      <c r="Z809" s="811"/>
      <c r="AA809" s="811"/>
    </row>
    <row r="810">
      <c r="D810" s="814"/>
      <c r="E810" s="811"/>
      <c r="F810" s="811"/>
      <c r="G810" s="811"/>
      <c r="H810" s="811"/>
      <c r="I810" s="814"/>
      <c r="J810" s="811"/>
      <c r="K810" s="811"/>
      <c r="L810" s="811"/>
      <c r="M810" s="814"/>
      <c r="N810" s="813"/>
      <c r="O810" s="811"/>
      <c r="P810" s="811"/>
      <c r="Q810" s="811"/>
      <c r="R810" s="813"/>
      <c r="S810" s="811"/>
      <c r="T810" s="811"/>
      <c r="U810" s="811"/>
      <c r="V810" s="811"/>
      <c r="W810" s="811"/>
      <c r="X810" s="811"/>
      <c r="Y810" s="811"/>
      <c r="Z810" s="811"/>
      <c r="AA810" s="811"/>
    </row>
    <row r="811">
      <c r="D811" s="814"/>
      <c r="E811" s="811"/>
      <c r="F811" s="811"/>
      <c r="G811" s="811"/>
      <c r="H811" s="811"/>
      <c r="I811" s="814"/>
      <c r="J811" s="811"/>
      <c r="K811" s="811"/>
      <c r="L811" s="811"/>
      <c r="M811" s="814"/>
      <c r="N811" s="813"/>
      <c r="O811" s="811"/>
      <c r="P811" s="811"/>
      <c r="Q811" s="811"/>
      <c r="R811" s="813"/>
      <c r="S811" s="811"/>
      <c r="T811" s="811"/>
      <c r="U811" s="811"/>
      <c r="V811" s="811"/>
      <c r="W811" s="811"/>
      <c r="X811" s="811"/>
      <c r="Y811" s="811"/>
      <c r="Z811" s="811"/>
      <c r="AA811" s="811"/>
    </row>
    <row r="812">
      <c r="D812" s="814"/>
      <c r="E812" s="811"/>
      <c r="F812" s="811"/>
      <c r="G812" s="811"/>
      <c r="H812" s="811"/>
      <c r="I812" s="814"/>
      <c r="J812" s="811"/>
      <c r="K812" s="811"/>
      <c r="L812" s="811"/>
      <c r="M812" s="814"/>
      <c r="N812" s="813"/>
      <c r="O812" s="811"/>
      <c r="P812" s="811"/>
      <c r="Q812" s="811"/>
      <c r="R812" s="813"/>
      <c r="S812" s="811"/>
      <c r="T812" s="811"/>
      <c r="U812" s="811"/>
      <c r="V812" s="811"/>
      <c r="W812" s="811"/>
      <c r="X812" s="811"/>
      <c r="Y812" s="811"/>
      <c r="Z812" s="811"/>
      <c r="AA812" s="811"/>
    </row>
    <row r="813">
      <c r="D813" s="814"/>
      <c r="E813" s="811"/>
      <c r="F813" s="811"/>
      <c r="G813" s="811"/>
      <c r="H813" s="811"/>
      <c r="I813" s="814"/>
      <c r="J813" s="811"/>
      <c r="K813" s="811"/>
      <c r="L813" s="811"/>
      <c r="M813" s="814"/>
      <c r="N813" s="813"/>
      <c r="O813" s="811"/>
      <c r="P813" s="811"/>
      <c r="Q813" s="811"/>
      <c r="R813" s="813"/>
      <c r="S813" s="811"/>
      <c r="T813" s="811"/>
      <c r="U813" s="811"/>
      <c r="V813" s="811"/>
      <c r="W813" s="811"/>
      <c r="X813" s="811"/>
      <c r="Y813" s="811"/>
      <c r="Z813" s="811"/>
      <c r="AA813" s="811"/>
    </row>
    <row r="814">
      <c r="D814" s="814"/>
      <c r="E814" s="811"/>
      <c r="F814" s="811"/>
      <c r="G814" s="811"/>
      <c r="H814" s="811"/>
      <c r="I814" s="814"/>
      <c r="J814" s="811"/>
      <c r="K814" s="811"/>
      <c r="L814" s="811"/>
      <c r="M814" s="814"/>
      <c r="N814" s="813"/>
      <c r="O814" s="811"/>
      <c r="P814" s="811"/>
      <c r="Q814" s="811"/>
      <c r="R814" s="813"/>
      <c r="S814" s="811"/>
      <c r="T814" s="811"/>
      <c r="U814" s="811"/>
      <c r="V814" s="811"/>
      <c r="W814" s="811"/>
      <c r="X814" s="811"/>
      <c r="Y814" s="811"/>
      <c r="Z814" s="811"/>
      <c r="AA814" s="811"/>
    </row>
    <row r="815">
      <c r="D815" s="814"/>
      <c r="E815" s="811"/>
      <c r="F815" s="811"/>
      <c r="G815" s="811"/>
      <c r="H815" s="811"/>
      <c r="I815" s="814"/>
      <c r="J815" s="811"/>
      <c r="K815" s="811"/>
      <c r="L815" s="811"/>
      <c r="M815" s="814"/>
      <c r="N815" s="813"/>
      <c r="O815" s="811"/>
      <c r="P815" s="811"/>
      <c r="Q815" s="811"/>
      <c r="R815" s="813"/>
      <c r="S815" s="811"/>
      <c r="T815" s="811"/>
      <c r="U815" s="811"/>
      <c r="V815" s="811"/>
      <c r="W815" s="811"/>
      <c r="X815" s="811"/>
      <c r="Y815" s="811"/>
      <c r="Z815" s="811"/>
      <c r="AA815" s="811"/>
    </row>
    <row r="816">
      <c r="D816" s="814"/>
      <c r="E816" s="811"/>
      <c r="F816" s="811"/>
      <c r="G816" s="811"/>
      <c r="H816" s="811"/>
      <c r="I816" s="814"/>
      <c r="J816" s="811"/>
      <c r="K816" s="811"/>
      <c r="L816" s="811"/>
      <c r="M816" s="814"/>
      <c r="N816" s="813"/>
      <c r="O816" s="811"/>
      <c r="P816" s="811"/>
      <c r="Q816" s="811"/>
      <c r="R816" s="813"/>
      <c r="S816" s="811"/>
      <c r="T816" s="811"/>
      <c r="U816" s="811"/>
      <c r="V816" s="811"/>
      <c r="W816" s="811"/>
      <c r="X816" s="811"/>
      <c r="Y816" s="811"/>
      <c r="Z816" s="811"/>
      <c r="AA816" s="811"/>
    </row>
    <row r="817">
      <c r="D817" s="814"/>
      <c r="E817" s="811"/>
      <c r="F817" s="811"/>
      <c r="G817" s="811"/>
      <c r="H817" s="811"/>
      <c r="I817" s="814"/>
      <c r="J817" s="811"/>
      <c r="K817" s="811"/>
      <c r="L817" s="811"/>
      <c r="M817" s="814"/>
      <c r="N817" s="813"/>
      <c r="O817" s="811"/>
      <c r="P817" s="811"/>
      <c r="Q817" s="811"/>
      <c r="R817" s="813"/>
      <c r="S817" s="811"/>
      <c r="T817" s="811"/>
      <c r="U817" s="811"/>
      <c r="V817" s="811"/>
      <c r="W817" s="811"/>
      <c r="X817" s="811"/>
      <c r="Y817" s="811"/>
      <c r="Z817" s="811"/>
      <c r="AA817" s="811"/>
    </row>
    <row r="818">
      <c r="D818" s="814"/>
      <c r="E818" s="811"/>
      <c r="F818" s="811"/>
      <c r="G818" s="811"/>
      <c r="H818" s="811"/>
      <c r="I818" s="814"/>
      <c r="J818" s="811"/>
      <c r="K818" s="811"/>
      <c r="L818" s="811"/>
      <c r="M818" s="814"/>
      <c r="N818" s="813"/>
      <c r="O818" s="811"/>
      <c r="P818" s="811"/>
      <c r="Q818" s="811"/>
      <c r="R818" s="813"/>
      <c r="S818" s="811"/>
      <c r="T818" s="811"/>
      <c r="U818" s="811"/>
      <c r="V818" s="811"/>
      <c r="W818" s="811"/>
      <c r="X818" s="811"/>
      <c r="Y818" s="811"/>
      <c r="Z818" s="811"/>
      <c r="AA818" s="811"/>
    </row>
    <row r="819">
      <c r="D819" s="814"/>
      <c r="E819" s="811"/>
      <c r="F819" s="811"/>
      <c r="G819" s="811"/>
      <c r="H819" s="811"/>
      <c r="I819" s="814"/>
      <c r="J819" s="811"/>
      <c r="K819" s="811"/>
      <c r="L819" s="811"/>
      <c r="M819" s="814"/>
      <c r="N819" s="813"/>
      <c r="O819" s="811"/>
      <c r="P819" s="811"/>
      <c r="Q819" s="811"/>
      <c r="R819" s="813"/>
      <c r="S819" s="811"/>
      <c r="T819" s="811"/>
      <c r="U819" s="811"/>
      <c r="V819" s="811"/>
      <c r="W819" s="811"/>
      <c r="X819" s="811"/>
      <c r="Y819" s="811"/>
      <c r="Z819" s="811"/>
      <c r="AA819" s="811"/>
    </row>
    <row r="820">
      <c r="D820" s="814"/>
      <c r="E820" s="811"/>
      <c r="F820" s="811"/>
      <c r="G820" s="811"/>
      <c r="H820" s="811"/>
      <c r="I820" s="814"/>
      <c r="J820" s="811"/>
      <c r="K820" s="811"/>
      <c r="L820" s="811"/>
      <c r="M820" s="814"/>
      <c r="N820" s="813"/>
      <c r="O820" s="811"/>
      <c r="P820" s="811"/>
      <c r="Q820" s="811"/>
      <c r="R820" s="813"/>
      <c r="S820" s="811"/>
      <c r="T820" s="811"/>
      <c r="U820" s="811"/>
      <c r="V820" s="811"/>
      <c r="W820" s="811"/>
      <c r="X820" s="811"/>
      <c r="Y820" s="811"/>
      <c r="Z820" s="811"/>
      <c r="AA820" s="811"/>
    </row>
    <row r="821">
      <c r="D821" s="814"/>
      <c r="E821" s="811"/>
      <c r="F821" s="811"/>
      <c r="G821" s="811"/>
      <c r="H821" s="811"/>
      <c r="I821" s="814"/>
      <c r="J821" s="811"/>
      <c r="K821" s="811"/>
      <c r="L821" s="811"/>
      <c r="M821" s="814"/>
      <c r="N821" s="813"/>
      <c r="O821" s="811"/>
      <c r="P821" s="811"/>
      <c r="Q821" s="811"/>
      <c r="R821" s="813"/>
      <c r="S821" s="811"/>
      <c r="T821" s="811"/>
      <c r="U821" s="811"/>
      <c r="V821" s="811"/>
      <c r="W821" s="811"/>
      <c r="X821" s="811"/>
      <c r="Y821" s="811"/>
      <c r="Z821" s="811"/>
      <c r="AA821" s="811"/>
    </row>
    <row r="822">
      <c r="D822" s="814"/>
      <c r="E822" s="811"/>
      <c r="F822" s="811"/>
      <c r="G822" s="811"/>
      <c r="H822" s="811"/>
      <c r="I822" s="814"/>
      <c r="J822" s="811"/>
      <c r="K822" s="811"/>
      <c r="L822" s="811"/>
      <c r="M822" s="814"/>
      <c r="N822" s="813"/>
      <c r="O822" s="811"/>
      <c r="P822" s="811"/>
      <c r="Q822" s="811"/>
      <c r="R822" s="813"/>
      <c r="S822" s="811"/>
      <c r="T822" s="811"/>
      <c r="U822" s="811"/>
      <c r="V822" s="811"/>
      <c r="W822" s="811"/>
      <c r="X822" s="811"/>
      <c r="Y822" s="811"/>
      <c r="Z822" s="811"/>
      <c r="AA822" s="811"/>
    </row>
    <row r="823">
      <c r="D823" s="814"/>
      <c r="E823" s="811"/>
      <c r="F823" s="811"/>
      <c r="G823" s="811"/>
      <c r="H823" s="811"/>
      <c r="I823" s="814"/>
      <c r="J823" s="811"/>
      <c r="K823" s="811"/>
      <c r="L823" s="811"/>
      <c r="M823" s="814"/>
      <c r="N823" s="813"/>
      <c r="O823" s="811"/>
      <c r="P823" s="811"/>
      <c r="Q823" s="811"/>
      <c r="R823" s="813"/>
      <c r="S823" s="811"/>
      <c r="T823" s="811"/>
      <c r="U823" s="811"/>
      <c r="V823" s="811"/>
      <c r="W823" s="811"/>
      <c r="X823" s="811"/>
      <c r="Y823" s="811"/>
      <c r="Z823" s="811"/>
      <c r="AA823" s="811"/>
    </row>
    <row r="824">
      <c r="D824" s="814"/>
      <c r="E824" s="811"/>
      <c r="F824" s="811"/>
      <c r="G824" s="811"/>
      <c r="H824" s="811"/>
      <c r="I824" s="814"/>
      <c r="J824" s="811"/>
      <c r="K824" s="811"/>
      <c r="L824" s="811"/>
      <c r="M824" s="814"/>
      <c r="N824" s="813"/>
      <c r="O824" s="811"/>
      <c r="P824" s="811"/>
      <c r="Q824" s="811"/>
      <c r="R824" s="813"/>
      <c r="S824" s="811"/>
      <c r="T824" s="811"/>
      <c r="U824" s="811"/>
      <c r="V824" s="811"/>
      <c r="W824" s="811"/>
      <c r="X824" s="811"/>
      <c r="Y824" s="811"/>
      <c r="Z824" s="811"/>
      <c r="AA824" s="811"/>
    </row>
    <row r="825">
      <c r="D825" s="814"/>
      <c r="E825" s="811"/>
      <c r="F825" s="811"/>
      <c r="G825" s="811"/>
      <c r="H825" s="811"/>
      <c r="I825" s="814"/>
      <c r="J825" s="811"/>
      <c r="K825" s="811"/>
      <c r="L825" s="811"/>
      <c r="M825" s="814"/>
      <c r="N825" s="813"/>
      <c r="O825" s="811"/>
      <c r="P825" s="811"/>
      <c r="Q825" s="811"/>
      <c r="R825" s="813"/>
      <c r="S825" s="811"/>
      <c r="T825" s="811"/>
      <c r="U825" s="811"/>
      <c r="V825" s="811"/>
      <c r="W825" s="811"/>
      <c r="X825" s="811"/>
      <c r="Y825" s="811"/>
      <c r="Z825" s="811"/>
      <c r="AA825" s="811"/>
    </row>
    <row r="826">
      <c r="D826" s="814"/>
      <c r="E826" s="811"/>
      <c r="F826" s="811"/>
      <c r="G826" s="811"/>
      <c r="H826" s="811"/>
      <c r="I826" s="814"/>
      <c r="J826" s="811"/>
      <c r="K826" s="811"/>
      <c r="L826" s="811"/>
      <c r="M826" s="814"/>
      <c r="N826" s="813"/>
      <c r="O826" s="811"/>
      <c r="P826" s="811"/>
      <c r="Q826" s="811"/>
      <c r="R826" s="813"/>
      <c r="S826" s="811"/>
      <c r="T826" s="811"/>
      <c r="U826" s="811"/>
      <c r="V826" s="811"/>
      <c r="W826" s="811"/>
      <c r="X826" s="811"/>
      <c r="Y826" s="811"/>
      <c r="Z826" s="811"/>
      <c r="AA826" s="811"/>
    </row>
    <row r="827">
      <c r="D827" s="814"/>
      <c r="E827" s="811"/>
      <c r="F827" s="811"/>
      <c r="G827" s="811"/>
      <c r="H827" s="811"/>
      <c r="I827" s="814"/>
      <c r="J827" s="811"/>
      <c r="K827" s="811"/>
      <c r="L827" s="811"/>
      <c r="M827" s="814"/>
      <c r="N827" s="813"/>
      <c r="O827" s="811"/>
      <c r="P827" s="811"/>
      <c r="Q827" s="811"/>
      <c r="R827" s="813"/>
      <c r="S827" s="811"/>
      <c r="T827" s="811"/>
      <c r="U827" s="811"/>
      <c r="V827" s="811"/>
      <c r="W827" s="811"/>
      <c r="X827" s="811"/>
      <c r="Y827" s="811"/>
      <c r="Z827" s="811"/>
      <c r="AA827" s="811"/>
    </row>
    <row r="828">
      <c r="D828" s="814"/>
      <c r="E828" s="811"/>
      <c r="F828" s="811"/>
      <c r="G828" s="811"/>
      <c r="H828" s="811"/>
      <c r="I828" s="814"/>
      <c r="J828" s="811"/>
      <c r="K828" s="811"/>
      <c r="L828" s="811"/>
      <c r="M828" s="814"/>
      <c r="N828" s="813"/>
      <c r="O828" s="811"/>
      <c r="P828" s="811"/>
      <c r="Q828" s="811"/>
      <c r="R828" s="813"/>
      <c r="S828" s="811"/>
      <c r="T828" s="811"/>
      <c r="U828" s="811"/>
      <c r="V828" s="811"/>
      <c r="W828" s="811"/>
      <c r="X828" s="811"/>
      <c r="Y828" s="811"/>
      <c r="Z828" s="811"/>
      <c r="AA828" s="811"/>
    </row>
    <row r="829">
      <c r="D829" s="814"/>
      <c r="E829" s="811"/>
      <c r="F829" s="811"/>
      <c r="G829" s="811"/>
      <c r="H829" s="811"/>
      <c r="I829" s="814"/>
      <c r="J829" s="811"/>
      <c r="K829" s="811"/>
      <c r="L829" s="811"/>
      <c r="M829" s="814"/>
      <c r="N829" s="813"/>
      <c r="O829" s="811"/>
      <c r="P829" s="811"/>
      <c r="Q829" s="811"/>
      <c r="R829" s="813"/>
      <c r="S829" s="811"/>
      <c r="T829" s="811"/>
      <c r="U829" s="811"/>
      <c r="V829" s="811"/>
      <c r="W829" s="811"/>
      <c r="X829" s="811"/>
      <c r="Y829" s="811"/>
      <c r="Z829" s="811"/>
      <c r="AA829" s="811"/>
    </row>
    <row r="830">
      <c r="D830" s="814"/>
      <c r="E830" s="811"/>
      <c r="F830" s="811"/>
      <c r="G830" s="811"/>
      <c r="H830" s="811"/>
      <c r="I830" s="814"/>
      <c r="J830" s="811"/>
      <c r="K830" s="811"/>
      <c r="L830" s="811"/>
      <c r="M830" s="814"/>
      <c r="N830" s="813"/>
      <c r="O830" s="811"/>
      <c r="P830" s="811"/>
      <c r="Q830" s="811"/>
      <c r="R830" s="813"/>
      <c r="S830" s="811"/>
      <c r="T830" s="811"/>
      <c r="U830" s="811"/>
      <c r="V830" s="811"/>
      <c r="W830" s="811"/>
      <c r="X830" s="811"/>
      <c r="Y830" s="811"/>
      <c r="Z830" s="811"/>
      <c r="AA830" s="811"/>
    </row>
    <row r="831">
      <c r="D831" s="814"/>
      <c r="E831" s="811"/>
      <c r="F831" s="811"/>
      <c r="G831" s="811"/>
      <c r="H831" s="811"/>
      <c r="I831" s="814"/>
      <c r="J831" s="811"/>
      <c r="K831" s="811"/>
      <c r="L831" s="811"/>
      <c r="M831" s="814"/>
      <c r="N831" s="813"/>
      <c r="O831" s="811"/>
      <c r="P831" s="811"/>
      <c r="Q831" s="811"/>
      <c r="R831" s="813"/>
      <c r="S831" s="811"/>
      <c r="T831" s="811"/>
      <c r="U831" s="811"/>
      <c r="V831" s="811"/>
      <c r="W831" s="811"/>
      <c r="X831" s="811"/>
      <c r="Y831" s="811"/>
      <c r="Z831" s="811"/>
      <c r="AA831" s="811"/>
    </row>
    <row r="832">
      <c r="D832" s="814"/>
      <c r="E832" s="811"/>
      <c r="F832" s="811"/>
      <c r="G832" s="811"/>
      <c r="H832" s="811"/>
      <c r="I832" s="814"/>
      <c r="J832" s="811"/>
      <c r="K832" s="811"/>
      <c r="L832" s="811"/>
      <c r="M832" s="814"/>
      <c r="N832" s="813"/>
      <c r="O832" s="811"/>
      <c r="P832" s="811"/>
      <c r="Q832" s="811"/>
      <c r="R832" s="813"/>
      <c r="S832" s="811"/>
      <c r="T832" s="811"/>
      <c r="U832" s="811"/>
      <c r="V832" s="811"/>
      <c r="W832" s="811"/>
      <c r="X832" s="811"/>
      <c r="Y832" s="811"/>
      <c r="Z832" s="811"/>
      <c r="AA832" s="811"/>
    </row>
    <row r="833">
      <c r="D833" s="814"/>
      <c r="E833" s="811"/>
      <c r="F833" s="811"/>
      <c r="G833" s="811"/>
      <c r="H833" s="811"/>
      <c r="I833" s="814"/>
      <c r="J833" s="811"/>
      <c r="K833" s="811"/>
      <c r="L833" s="811"/>
      <c r="M833" s="814"/>
      <c r="N833" s="813"/>
      <c r="O833" s="811"/>
      <c r="P833" s="811"/>
      <c r="Q833" s="811"/>
      <c r="R833" s="813"/>
      <c r="S833" s="811"/>
      <c r="T833" s="811"/>
      <c r="U833" s="811"/>
      <c r="V833" s="811"/>
      <c r="W833" s="811"/>
      <c r="X833" s="811"/>
      <c r="Y833" s="811"/>
      <c r="Z833" s="811"/>
      <c r="AA833" s="811"/>
    </row>
    <row r="834">
      <c r="D834" s="814"/>
      <c r="E834" s="811"/>
      <c r="F834" s="811"/>
      <c r="G834" s="811"/>
      <c r="H834" s="811"/>
      <c r="I834" s="814"/>
      <c r="J834" s="811"/>
      <c r="K834" s="811"/>
      <c r="L834" s="811"/>
      <c r="M834" s="814"/>
      <c r="N834" s="813"/>
      <c r="O834" s="811"/>
      <c r="P834" s="811"/>
      <c r="Q834" s="811"/>
      <c r="R834" s="813"/>
      <c r="S834" s="811"/>
      <c r="T834" s="811"/>
      <c r="U834" s="811"/>
      <c r="V834" s="811"/>
      <c r="W834" s="811"/>
      <c r="X834" s="811"/>
      <c r="Y834" s="811"/>
      <c r="Z834" s="811"/>
      <c r="AA834" s="811"/>
    </row>
    <row r="835">
      <c r="D835" s="814"/>
      <c r="E835" s="811"/>
      <c r="F835" s="811"/>
      <c r="G835" s="811"/>
      <c r="H835" s="811"/>
      <c r="I835" s="814"/>
      <c r="J835" s="811"/>
      <c r="K835" s="811"/>
      <c r="L835" s="811"/>
      <c r="M835" s="814"/>
      <c r="N835" s="813"/>
      <c r="O835" s="811"/>
      <c r="P835" s="811"/>
      <c r="Q835" s="811"/>
      <c r="R835" s="813"/>
      <c r="S835" s="811"/>
      <c r="T835" s="811"/>
      <c r="U835" s="811"/>
      <c r="V835" s="811"/>
      <c r="W835" s="811"/>
      <c r="X835" s="811"/>
      <c r="Y835" s="811"/>
      <c r="Z835" s="811"/>
      <c r="AA835" s="811"/>
    </row>
    <row r="836">
      <c r="D836" s="814"/>
      <c r="E836" s="811"/>
      <c r="F836" s="811"/>
      <c r="G836" s="811"/>
      <c r="H836" s="811"/>
      <c r="I836" s="814"/>
      <c r="J836" s="811"/>
      <c r="K836" s="811"/>
      <c r="L836" s="811"/>
      <c r="M836" s="814"/>
      <c r="N836" s="813"/>
      <c r="O836" s="811"/>
      <c r="P836" s="811"/>
      <c r="Q836" s="811"/>
      <c r="R836" s="813"/>
      <c r="S836" s="811"/>
      <c r="T836" s="811"/>
      <c r="U836" s="811"/>
      <c r="V836" s="811"/>
      <c r="W836" s="811"/>
      <c r="X836" s="811"/>
      <c r="Y836" s="811"/>
      <c r="Z836" s="811"/>
      <c r="AA836" s="811"/>
    </row>
    <row r="837">
      <c r="D837" s="814"/>
      <c r="E837" s="811"/>
      <c r="F837" s="811"/>
      <c r="G837" s="811"/>
      <c r="H837" s="811"/>
      <c r="I837" s="814"/>
      <c r="J837" s="811"/>
      <c r="K837" s="811"/>
      <c r="L837" s="811"/>
      <c r="M837" s="814"/>
      <c r="N837" s="813"/>
      <c r="O837" s="811"/>
      <c r="P837" s="811"/>
      <c r="Q837" s="811"/>
      <c r="R837" s="813"/>
      <c r="S837" s="811"/>
      <c r="T837" s="811"/>
      <c r="U837" s="811"/>
      <c r="V837" s="811"/>
      <c r="W837" s="811"/>
      <c r="X837" s="811"/>
      <c r="Y837" s="811"/>
      <c r="Z837" s="811"/>
      <c r="AA837" s="811"/>
    </row>
    <row r="838">
      <c r="D838" s="814"/>
      <c r="E838" s="811"/>
      <c r="F838" s="811"/>
      <c r="G838" s="811"/>
      <c r="H838" s="811"/>
      <c r="I838" s="814"/>
      <c r="J838" s="811"/>
      <c r="K838" s="811"/>
      <c r="L838" s="811"/>
      <c r="M838" s="814"/>
      <c r="N838" s="813"/>
      <c r="O838" s="811"/>
      <c r="P838" s="811"/>
      <c r="Q838" s="811"/>
      <c r="R838" s="813"/>
      <c r="S838" s="811"/>
      <c r="T838" s="811"/>
      <c r="U838" s="811"/>
      <c r="V838" s="811"/>
      <c r="W838" s="811"/>
      <c r="X838" s="811"/>
      <c r="Y838" s="811"/>
      <c r="Z838" s="811"/>
      <c r="AA838" s="811"/>
    </row>
    <row r="839">
      <c r="D839" s="814"/>
      <c r="E839" s="811"/>
      <c r="F839" s="811"/>
      <c r="G839" s="811"/>
      <c r="H839" s="811"/>
      <c r="I839" s="814"/>
      <c r="J839" s="811"/>
      <c r="K839" s="811"/>
      <c r="L839" s="811"/>
      <c r="M839" s="814"/>
      <c r="N839" s="813"/>
      <c r="O839" s="811"/>
      <c r="P839" s="811"/>
      <c r="Q839" s="811"/>
      <c r="R839" s="813"/>
      <c r="S839" s="811"/>
      <c r="T839" s="811"/>
      <c r="U839" s="811"/>
      <c r="V839" s="811"/>
      <c r="W839" s="811"/>
      <c r="X839" s="811"/>
      <c r="Y839" s="811"/>
      <c r="Z839" s="811"/>
      <c r="AA839" s="811"/>
    </row>
    <row r="840">
      <c r="D840" s="814"/>
      <c r="E840" s="811"/>
      <c r="F840" s="811"/>
      <c r="G840" s="811"/>
      <c r="H840" s="811"/>
      <c r="I840" s="814"/>
      <c r="J840" s="811"/>
      <c r="K840" s="811"/>
      <c r="L840" s="811"/>
      <c r="M840" s="814"/>
      <c r="N840" s="813"/>
      <c r="O840" s="811"/>
      <c r="P840" s="811"/>
      <c r="Q840" s="811"/>
      <c r="R840" s="813"/>
      <c r="S840" s="811"/>
      <c r="T840" s="811"/>
      <c r="U840" s="811"/>
      <c r="V840" s="811"/>
      <c r="W840" s="811"/>
      <c r="X840" s="811"/>
      <c r="Y840" s="811"/>
      <c r="Z840" s="811"/>
      <c r="AA840" s="811"/>
    </row>
    <row r="841">
      <c r="D841" s="814"/>
      <c r="E841" s="811"/>
      <c r="F841" s="811"/>
      <c r="G841" s="811"/>
      <c r="H841" s="811"/>
      <c r="I841" s="814"/>
      <c r="J841" s="811"/>
      <c r="K841" s="811"/>
      <c r="L841" s="811"/>
      <c r="M841" s="814"/>
      <c r="N841" s="813"/>
      <c r="O841" s="811"/>
      <c r="P841" s="811"/>
      <c r="Q841" s="811"/>
      <c r="R841" s="813"/>
      <c r="S841" s="811"/>
      <c r="T841" s="811"/>
      <c r="U841" s="811"/>
      <c r="V841" s="811"/>
      <c r="W841" s="811"/>
      <c r="X841" s="811"/>
      <c r="Y841" s="811"/>
      <c r="Z841" s="811"/>
      <c r="AA841" s="811"/>
    </row>
    <row r="842">
      <c r="D842" s="814"/>
      <c r="E842" s="811"/>
      <c r="F842" s="811"/>
      <c r="G842" s="811"/>
      <c r="H842" s="811"/>
      <c r="I842" s="814"/>
      <c r="J842" s="811"/>
      <c r="K842" s="811"/>
      <c r="L842" s="811"/>
      <c r="M842" s="814"/>
      <c r="N842" s="813"/>
      <c r="O842" s="811"/>
      <c r="P842" s="811"/>
      <c r="Q842" s="811"/>
      <c r="R842" s="813"/>
      <c r="S842" s="811"/>
      <c r="T842" s="811"/>
      <c r="U842" s="811"/>
      <c r="V842" s="811"/>
      <c r="W842" s="811"/>
      <c r="X842" s="811"/>
      <c r="Y842" s="811"/>
      <c r="Z842" s="811"/>
      <c r="AA842" s="811"/>
    </row>
    <row r="843">
      <c r="D843" s="814"/>
      <c r="E843" s="811"/>
      <c r="F843" s="811"/>
      <c r="G843" s="811"/>
      <c r="H843" s="811"/>
      <c r="I843" s="814"/>
      <c r="J843" s="811"/>
      <c r="K843" s="811"/>
      <c r="L843" s="811"/>
      <c r="M843" s="814"/>
      <c r="N843" s="813"/>
      <c r="O843" s="811"/>
      <c r="P843" s="811"/>
      <c r="Q843" s="811"/>
      <c r="R843" s="813"/>
      <c r="S843" s="811"/>
      <c r="T843" s="811"/>
      <c r="U843" s="811"/>
      <c r="V843" s="811"/>
      <c r="W843" s="811"/>
      <c r="X843" s="811"/>
      <c r="Y843" s="811"/>
      <c r="Z843" s="811"/>
      <c r="AA843" s="811"/>
    </row>
    <row r="844">
      <c r="D844" s="814"/>
      <c r="E844" s="811"/>
      <c r="F844" s="811"/>
      <c r="G844" s="811"/>
      <c r="H844" s="811"/>
      <c r="I844" s="814"/>
      <c r="J844" s="811"/>
      <c r="K844" s="811"/>
      <c r="L844" s="811"/>
      <c r="M844" s="814"/>
      <c r="N844" s="813"/>
      <c r="O844" s="811"/>
      <c r="P844" s="811"/>
      <c r="Q844" s="811"/>
      <c r="R844" s="813"/>
      <c r="S844" s="811"/>
      <c r="T844" s="811"/>
      <c r="U844" s="811"/>
      <c r="V844" s="811"/>
      <c r="W844" s="811"/>
      <c r="X844" s="811"/>
      <c r="Y844" s="811"/>
      <c r="Z844" s="811"/>
      <c r="AA844" s="811"/>
    </row>
    <row r="845">
      <c r="D845" s="814"/>
      <c r="E845" s="811"/>
      <c r="F845" s="811"/>
      <c r="G845" s="811"/>
      <c r="H845" s="811"/>
      <c r="I845" s="814"/>
      <c r="J845" s="811"/>
      <c r="K845" s="811"/>
      <c r="L845" s="811"/>
      <c r="M845" s="814"/>
      <c r="N845" s="813"/>
      <c r="O845" s="811"/>
      <c r="P845" s="811"/>
      <c r="Q845" s="811"/>
      <c r="R845" s="813"/>
      <c r="S845" s="811"/>
      <c r="T845" s="811"/>
      <c r="U845" s="811"/>
      <c r="V845" s="811"/>
      <c r="W845" s="811"/>
      <c r="X845" s="811"/>
      <c r="Y845" s="811"/>
      <c r="Z845" s="811"/>
      <c r="AA845" s="811"/>
    </row>
    <row r="846">
      <c r="D846" s="814"/>
      <c r="E846" s="811"/>
      <c r="F846" s="811"/>
      <c r="G846" s="811"/>
      <c r="H846" s="811"/>
      <c r="I846" s="814"/>
      <c r="J846" s="811"/>
      <c r="K846" s="811"/>
      <c r="L846" s="811"/>
      <c r="M846" s="814"/>
      <c r="N846" s="813"/>
      <c r="O846" s="811"/>
      <c r="P846" s="811"/>
      <c r="Q846" s="811"/>
      <c r="R846" s="813"/>
      <c r="S846" s="811"/>
      <c r="T846" s="811"/>
      <c r="U846" s="811"/>
      <c r="V846" s="811"/>
      <c r="W846" s="811"/>
      <c r="X846" s="811"/>
      <c r="Y846" s="811"/>
      <c r="Z846" s="811"/>
      <c r="AA846" s="811"/>
    </row>
    <row r="847">
      <c r="D847" s="814"/>
      <c r="E847" s="811"/>
      <c r="F847" s="811"/>
      <c r="G847" s="811"/>
      <c r="H847" s="811"/>
      <c r="I847" s="814"/>
      <c r="J847" s="811"/>
      <c r="K847" s="811"/>
      <c r="L847" s="811"/>
      <c r="M847" s="814"/>
      <c r="N847" s="813"/>
      <c r="O847" s="811"/>
      <c r="P847" s="811"/>
      <c r="Q847" s="811"/>
      <c r="R847" s="813"/>
      <c r="S847" s="811"/>
      <c r="T847" s="811"/>
      <c r="U847" s="811"/>
      <c r="V847" s="811"/>
      <c r="W847" s="811"/>
      <c r="X847" s="811"/>
      <c r="Y847" s="811"/>
      <c r="Z847" s="811"/>
      <c r="AA847" s="811"/>
    </row>
    <row r="848">
      <c r="D848" s="814"/>
      <c r="E848" s="811"/>
      <c r="F848" s="811"/>
      <c r="G848" s="811"/>
      <c r="H848" s="811"/>
      <c r="I848" s="814"/>
      <c r="J848" s="811"/>
      <c r="K848" s="811"/>
      <c r="L848" s="811"/>
      <c r="M848" s="814"/>
      <c r="N848" s="813"/>
      <c r="O848" s="811"/>
      <c r="P848" s="811"/>
      <c r="Q848" s="811"/>
      <c r="R848" s="813"/>
      <c r="S848" s="811"/>
      <c r="T848" s="811"/>
      <c r="U848" s="811"/>
      <c r="V848" s="811"/>
      <c r="W848" s="811"/>
      <c r="X848" s="811"/>
      <c r="Y848" s="811"/>
      <c r="Z848" s="811"/>
      <c r="AA848" s="811"/>
    </row>
    <row r="849">
      <c r="D849" s="814"/>
      <c r="E849" s="811"/>
      <c r="F849" s="811"/>
      <c r="G849" s="811"/>
      <c r="H849" s="811"/>
      <c r="I849" s="814"/>
      <c r="J849" s="811"/>
      <c r="K849" s="811"/>
      <c r="L849" s="811"/>
      <c r="M849" s="814"/>
      <c r="N849" s="813"/>
      <c r="O849" s="811"/>
      <c r="P849" s="811"/>
      <c r="Q849" s="811"/>
      <c r="R849" s="813"/>
      <c r="S849" s="811"/>
      <c r="T849" s="811"/>
      <c r="U849" s="811"/>
      <c r="V849" s="811"/>
      <c r="W849" s="811"/>
      <c r="X849" s="811"/>
      <c r="Y849" s="811"/>
      <c r="Z849" s="811"/>
      <c r="AA849" s="811"/>
    </row>
    <row r="850">
      <c r="D850" s="814"/>
      <c r="E850" s="811"/>
      <c r="F850" s="811"/>
      <c r="G850" s="811"/>
      <c r="H850" s="811"/>
      <c r="I850" s="814"/>
      <c r="J850" s="811"/>
      <c r="K850" s="811"/>
      <c r="L850" s="811"/>
      <c r="M850" s="814"/>
      <c r="N850" s="813"/>
      <c r="O850" s="811"/>
      <c r="P850" s="811"/>
      <c r="Q850" s="811"/>
      <c r="R850" s="813"/>
      <c r="S850" s="811"/>
      <c r="T850" s="811"/>
      <c r="U850" s="811"/>
      <c r="V850" s="811"/>
      <c r="W850" s="811"/>
      <c r="X850" s="811"/>
      <c r="Y850" s="811"/>
      <c r="Z850" s="811"/>
      <c r="AA850" s="811"/>
    </row>
    <row r="851">
      <c r="D851" s="814"/>
      <c r="E851" s="811"/>
      <c r="F851" s="811"/>
      <c r="G851" s="811"/>
      <c r="H851" s="811"/>
      <c r="I851" s="814"/>
      <c r="J851" s="811"/>
      <c r="K851" s="811"/>
      <c r="L851" s="811"/>
      <c r="M851" s="814"/>
      <c r="N851" s="813"/>
      <c r="O851" s="811"/>
      <c r="P851" s="811"/>
      <c r="Q851" s="811"/>
      <c r="R851" s="813"/>
      <c r="S851" s="811"/>
      <c r="T851" s="811"/>
      <c r="U851" s="811"/>
      <c r="V851" s="811"/>
      <c r="W851" s="811"/>
      <c r="X851" s="811"/>
      <c r="Y851" s="811"/>
      <c r="Z851" s="811"/>
      <c r="AA851" s="811"/>
    </row>
    <row r="852">
      <c r="D852" s="814"/>
      <c r="E852" s="811"/>
      <c r="F852" s="811"/>
      <c r="G852" s="811"/>
      <c r="H852" s="811"/>
      <c r="I852" s="814"/>
      <c r="J852" s="811"/>
      <c r="K852" s="811"/>
      <c r="L852" s="811"/>
      <c r="M852" s="814"/>
      <c r="N852" s="813"/>
      <c r="O852" s="811"/>
      <c r="P852" s="811"/>
      <c r="Q852" s="811"/>
      <c r="R852" s="813"/>
      <c r="S852" s="811"/>
      <c r="T852" s="811"/>
      <c r="U852" s="811"/>
      <c r="V852" s="811"/>
      <c r="W852" s="811"/>
      <c r="X852" s="811"/>
      <c r="Y852" s="811"/>
      <c r="Z852" s="811"/>
      <c r="AA852" s="811"/>
    </row>
    <row r="853">
      <c r="D853" s="814"/>
      <c r="E853" s="811"/>
      <c r="F853" s="811"/>
      <c r="G853" s="811"/>
      <c r="H853" s="811"/>
      <c r="I853" s="814"/>
      <c r="J853" s="811"/>
      <c r="K853" s="811"/>
      <c r="L853" s="811"/>
      <c r="M853" s="814"/>
      <c r="N853" s="813"/>
      <c r="O853" s="811"/>
      <c r="P853" s="811"/>
      <c r="Q853" s="811"/>
      <c r="R853" s="813"/>
      <c r="S853" s="811"/>
      <c r="T853" s="811"/>
      <c r="U853" s="811"/>
      <c r="V853" s="811"/>
      <c r="W853" s="811"/>
      <c r="X853" s="811"/>
      <c r="Y853" s="811"/>
      <c r="Z853" s="811"/>
      <c r="AA853" s="811"/>
    </row>
    <row r="854">
      <c r="D854" s="814"/>
      <c r="E854" s="811"/>
      <c r="F854" s="811"/>
      <c r="G854" s="811"/>
      <c r="H854" s="811"/>
      <c r="I854" s="814"/>
      <c r="J854" s="811"/>
      <c r="K854" s="811"/>
      <c r="L854" s="811"/>
      <c r="M854" s="814"/>
      <c r="N854" s="813"/>
      <c r="O854" s="811"/>
      <c r="P854" s="811"/>
      <c r="Q854" s="811"/>
      <c r="R854" s="813"/>
      <c r="S854" s="811"/>
      <c r="T854" s="811"/>
      <c r="U854" s="811"/>
      <c r="V854" s="811"/>
      <c r="W854" s="811"/>
      <c r="X854" s="811"/>
      <c r="Y854" s="811"/>
      <c r="Z854" s="811"/>
      <c r="AA854" s="811"/>
    </row>
    <row r="855">
      <c r="D855" s="814"/>
      <c r="E855" s="811"/>
      <c r="F855" s="811"/>
      <c r="G855" s="811"/>
      <c r="H855" s="811"/>
      <c r="I855" s="814"/>
      <c r="J855" s="811"/>
      <c r="K855" s="811"/>
      <c r="L855" s="811"/>
      <c r="M855" s="814"/>
      <c r="N855" s="813"/>
      <c r="O855" s="811"/>
      <c r="P855" s="811"/>
      <c r="Q855" s="811"/>
      <c r="R855" s="813"/>
      <c r="S855" s="811"/>
      <c r="T855" s="811"/>
      <c r="U855" s="811"/>
      <c r="V855" s="811"/>
      <c r="W855" s="811"/>
      <c r="X855" s="811"/>
      <c r="Y855" s="811"/>
      <c r="Z855" s="811"/>
      <c r="AA855" s="811"/>
    </row>
    <row r="856">
      <c r="D856" s="814"/>
      <c r="E856" s="811"/>
      <c r="F856" s="811"/>
      <c r="G856" s="811"/>
      <c r="H856" s="811"/>
      <c r="I856" s="814"/>
      <c r="J856" s="811"/>
      <c r="K856" s="811"/>
      <c r="L856" s="811"/>
      <c r="M856" s="814"/>
      <c r="N856" s="813"/>
      <c r="O856" s="811"/>
      <c r="P856" s="811"/>
      <c r="Q856" s="811"/>
      <c r="R856" s="813"/>
      <c r="S856" s="811"/>
      <c r="T856" s="811"/>
      <c r="U856" s="811"/>
      <c r="V856" s="811"/>
      <c r="W856" s="811"/>
      <c r="X856" s="811"/>
      <c r="Y856" s="811"/>
      <c r="Z856" s="811"/>
      <c r="AA856" s="811"/>
    </row>
    <row r="857">
      <c r="D857" s="814"/>
      <c r="E857" s="811"/>
      <c r="F857" s="811"/>
      <c r="G857" s="811"/>
      <c r="H857" s="811"/>
      <c r="I857" s="814"/>
      <c r="J857" s="811"/>
      <c r="K857" s="811"/>
      <c r="L857" s="811"/>
      <c r="M857" s="814"/>
      <c r="N857" s="813"/>
      <c r="O857" s="811"/>
      <c r="P857" s="811"/>
      <c r="Q857" s="811"/>
      <c r="R857" s="813"/>
      <c r="S857" s="811"/>
      <c r="T857" s="811"/>
      <c r="U857" s="811"/>
      <c r="V857" s="811"/>
      <c r="W857" s="811"/>
      <c r="X857" s="811"/>
      <c r="Y857" s="811"/>
      <c r="Z857" s="811"/>
      <c r="AA857" s="811"/>
    </row>
    <row r="858">
      <c r="D858" s="814"/>
      <c r="E858" s="811"/>
      <c r="F858" s="811"/>
      <c r="G858" s="811"/>
      <c r="H858" s="811"/>
      <c r="I858" s="814"/>
      <c r="J858" s="811"/>
      <c r="K858" s="811"/>
      <c r="L858" s="811"/>
      <c r="M858" s="814"/>
      <c r="N858" s="813"/>
      <c r="O858" s="811"/>
      <c r="P858" s="811"/>
      <c r="Q858" s="811"/>
      <c r="R858" s="813"/>
      <c r="S858" s="811"/>
      <c r="T858" s="811"/>
      <c r="U858" s="811"/>
      <c r="V858" s="811"/>
      <c r="W858" s="811"/>
      <c r="X858" s="811"/>
      <c r="Y858" s="811"/>
      <c r="Z858" s="811"/>
      <c r="AA858" s="811"/>
    </row>
    <row r="859">
      <c r="D859" s="814"/>
      <c r="E859" s="811"/>
      <c r="F859" s="811"/>
      <c r="G859" s="811"/>
      <c r="H859" s="811"/>
      <c r="I859" s="814"/>
      <c r="J859" s="811"/>
      <c r="K859" s="811"/>
      <c r="L859" s="811"/>
      <c r="M859" s="814"/>
      <c r="N859" s="813"/>
      <c r="O859" s="811"/>
      <c r="P859" s="811"/>
      <c r="Q859" s="811"/>
      <c r="R859" s="813"/>
      <c r="S859" s="811"/>
      <c r="T859" s="811"/>
      <c r="U859" s="811"/>
      <c r="V859" s="811"/>
      <c r="W859" s="811"/>
      <c r="X859" s="811"/>
      <c r="Y859" s="811"/>
      <c r="Z859" s="811"/>
      <c r="AA859" s="811"/>
    </row>
    <row r="860">
      <c r="D860" s="814"/>
      <c r="E860" s="811"/>
      <c r="F860" s="811"/>
      <c r="G860" s="811"/>
      <c r="H860" s="811"/>
      <c r="I860" s="814"/>
      <c r="J860" s="811"/>
      <c r="K860" s="811"/>
      <c r="L860" s="811"/>
      <c r="M860" s="814"/>
      <c r="N860" s="813"/>
      <c r="O860" s="811"/>
      <c r="P860" s="811"/>
      <c r="Q860" s="811"/>
      <c r="R860" s="813"/>
      <c r="S860" s="811"/>
      <c r="T860" s="811"/>
      <c r="U860" s="811"/>
      <c r="V860" s="811"/>
      <c r="W860" s="811"/>
      <c r="X860" s="811"/>
      <c r="Y860" s="811"/>
      <c r="Z860" s="811"/>
      <c r="AA860" s="811"/>
    </row>
    <row r="861">
      <c r="D861" s="814"/>
      <c r="E861" s="811"/>
      <c r="F861" s="811"/>
      <c r="G861" s="811"/>
      <c r="H861" s="811"/>
      <c r="I861" s="814"/>
      <c r="J861" s="811"/>
      <c r="K861" s="811"/>
      <c r="L861" s="811"/>
      <c r="M861" s="814"/>
      <c r="N861" s="813"/>
      <c r="O861" s="811"/>
      <c r="P861" s="811"/>
      <c r="Q861" s="811"/>
      <c r="R861" s="813"/>
      <c r="S861" s="811"/>
      <c r="T861" s="811"/>
      <c r="U861" s="811"/>
      <c r="V861" s="811"/>
      <c r="W861" s="811"/>
      <c r="X861" s="811"/>
      <c r="Y861" s="811"/>
      <c r="Z861" s="811"/>
      <c r="AA861" s="811"/>
    </row>
    <row r="862">
      <c r="D862" s="814"/>
      <c r="E862" s="811"/>
      <c r="F862" s="811"/>
      <c r="G862" s="811"/>
      <c r="H862" s="811"/>
      <c r="I862" s="814"/>
      <c r="J862" s="811"/>
      <c r="K862" s="811"/>
      <c r="L862" s="811"/>
      <c r="M862" s="814"/>
      <c r="N862" s="813"/>
      <c r="O862" s="811"/>
      <c r="P862" s="811"/>
      <c r="Q862" s="811"/>
      <c r="R862" s="813"/>
      <c r="S862" s="811"/>
      <c r="T862" s="811"/>
      <c r="U862" s="811"/>
      <c r="V862" s="811"/>
      <c r="W862" s="811"/>
      <c r="X862" s="811"/>
      <c r="Y862" s="811"/>
      <c r="Z862" s="811"/>
      <c r="AA862" s="811"/>
    </row>
    <row r="863">
      <c r="D863" s="814"/>
      <c r="E863" s="811"/>
      <c r="F863" s="811"/>
      <c r="G863" s="811"/>
      <c r="H863" s="811"/>
      <c r="I863" s="814"/>
      <c r="J863" s="811"/>
      <c r="K863" s="811"/>
      <c r="L863" s="811"/>
      <c r="M863" s="814"/>
      <c r="N863" s="813"/>
      <c r="O863" s="811"/>
      <c r="P863" s="811"/>
      <c r="Q863" s="811"/>
      <c r="R863" s="813"/>
      <c r="S863" s="811"/>
      <c r="T863" s="811"/>
      <c r="U863" s="811"/>
      <c r="V863" s="811"/>
      <c r="W863" s="811"/>
      <c r="X863" s="811"/>
      <c r="Y863" s="811"/>
      <c r="Z863" s="811"/>
      <c r="AA863" s="811"/>
    </row>
    <row r="864">
      <c r="D864" s="814"/>
      <c r="E864" s="811"/>
      <c r="F864" s="811"/>
      <c r="G864" s="811"/>
      <c r="H864" s="811"/>
      <c r="I864" s="814"/>
      <c r="J864" s="811"/>
      <c r="K864" s="811"/>
      <c r="L864" s="811"/>
      <c r="M864" s="814"/>
      <c r="N864" s="813"/>
      <c r="O864" s="811"/>
      <c r="P864" s="811"/>
      <c r="Q864" s="811"/>
      <c r="R864" s="813"/>
      <c r="S864" s="811"/>
      <c r="T864" s="811"/>
      <c r="U864" s="811"/>
      <c r="V864" s="811"/>
      <c r="W864" s="811"/>
      <c r="X864" s="811"/>
      <c r="Y864" s="811"/>
      <c r="Z864" s="811"/>
      <c r="AA864" s="811"/>
    </row>
    <row r="865">
      <c r="D865" s="814"/>
      <c r="E865" s="811"/>
      <c r="F865" s="811"/>
      <c r="G865" s="811"/>
      <c r="H865" s="811"/>
      <c r="I865" s="814"/>
      <c r="J865" s="811"/>
      <c r="K865" s="811"/>
      <c r="L865" s="811"/>
      <c r="M865" s="814"/>
      <c r="N865" s="813"/>
      <c r="O865" s="811"/>
      <c r="P865" s="811"/>
      <c r="Q865" s="811"/>
      <c r="R865" s="813"/>
      <c r="S865" s="811"/>
      <c r="T865" s="811"/>
      <c r="U865" s="811"/>
      <c r="V865" s="811"/>
      <c r="W865" s="811"/>
      <c r="X865" s="811"/>
      <c r="Y865" s="811"/>
      <c r="Z865" s="811"/>
      <c r="AA865" s="811"/>
    </row>
    <row r="866">
      <c r="D866" s="814"/>
      <c r="E866" s="811"/>
      <c r="F866" s="811"/>
      <c r="G866" s="811"/>
      <c r="H866" s="811"/>
      <c r="I866" s="814"/>
      <c r="J866" s="811"/>
      <c r="K866" s="811"/>
      <c r="L866" s="811"/>
      <c r="M866" s="814"/>
      <c r="N866" s="813"/>
      <c r="O866" s="811"/>
      <c r="P866" s="811"/>
      <c r="Q866" s="811"/>
      <c r="R866" s="813"/>
      <c r="S866" s="811"/>
      <c r="T866" s="811"/>
      <c r="U866" s="811"/>
      <c r="V866" s="811"/>
      <c r="W866" s="811"/>
      <c r="X866" s="811"/>
      <c r="Y866" s="811"/>
      <c r="Z866" s="811"/>
      <c r="AA866" s="811"/>
    </row>
    <row r="867">
      <c r="D867" s="814"/>
      <c r="E867" s="811"/>
      <c r="F867" s="811"/>
      <c r="G867" s="811"/>
      <c r="H867" s="811"/>
      <c r="I867" s="814"/>
      <c r="J867" s="811"/>
      <c r="K867" s="811"/>
      <c r="L867" s="811"/>
      <c r="M867" s="814"/>
      <c r="N867" s="813"/>
      <c r="O867" s="811"/>
      <c r="P867" s="811"/>
      <c r="Q867" s="811"/>
      <c r="R867" s="813"/>
      <c r="S867" s="811"/>
      <c r="T867" s="811"/>
      <c r="U867" s="811"/>
      <c r="V867" s="811"/>
      <c r="W867" s="811"/>
      <c r="X867" s="811"/>
      <c r="Y867" s="811"/>
      <c r="Z867" s="811"/>
      <c r="AA867" s="811"/>
    </row>
    <row r="868">
      <c r="D868" s="814"/>
      <c r="E868" s="811"/>
      <c r="F868" s="811"/>
      <c r="G868" s="811"/>
      <c r="H868" s="811"/>
      <c r="I868" s="814"/>
      <c r="J868" s="811"/>
      <c r="K868" s="811"/>
      <c r="L868" s="811"/>
      <c r="M868" s="814"/>
      <c r="N868" s="813"/>
      <c r="O868" s="811"/>
      <c r="P868" s="811"/>
      <c r="Q868" s="811"/>
      <c r="R868" s="813"/>
      <c r="S868" s="811"/>
      <c r="T868" s="811"/>
      <c r="U868" s="811"/>
      <c r="V868" s="811"/>
      <c r="W868" s="811"/>
      <c r="X868" s="811"/>
      <c r="Y868" s="811"/>
      <c r="Z868" s="811"/>
      <c r="AA868" s="811"/>
    </row>
    <row r="869">
      <c r="D869" s="814"/>
      <c r="E869" s="811"/>
      <c r="F869" s="811"/>
      <c r="G869" s="811"/>
      <c r="H869" s="811"/>
      <c r="I869" s="814"/>
      <c r="J869" s="811"/>
      <c r="K869" s="811"/>
      <c r="L869" s="811"/>
      <c r="M869" s="814"/>
      <c r="N869" s="813"/>
      <c r="O869" s="811"/>
      <c r="P869" s="811"/>
      <c r="Q869" s="811"/>
      <c r="R869" s="813"/>
      <c r="S869" s="811"/>
      <c r="T869" s="811"/>
      <c r="U869" s="811"/>
      <c r="V869" s="811"/>
      <c r="W869" s="811"/>
      <c r="X869" s="811"/>
      <c r="Y869" s="811"/>
      <c r="Z869" s="811"/>
      <c r="AA869" s="811"/>
    </row>
    <row r="870">
      <c r="D870" s="814"/>
      <c r="E870" s="811"/>
      <c r="F870" s="811"/>
      <c r="G870" s="811"/>
      <c r="H870" s="811"/>
      <c r="I870" s="814"/>
      <c r="J870" s="811"/>
      <c r="K870" s="811"/>
      <c r="L870" s="811"/>
      <c r="M870" s="814"/>
      <c r="N870" s="813"/>
      <c r="O870" s="811"/>
      <c r="P870" s="811"/>
      <c r="Q870" s="811"/>
      <c r="R870" s="813"/>
      <c r="S870" s="811"/>
      <c r="T870" s="811"/>
      <c r="U870" s="811"/>
      <c r="V870" s="811"/>
      <c r="W870" s="811"/>
      <c r="X870" s="811"/>
      <c r="Y870" s="811"/>
      <c r="Z870" s="811"/>
      <c r="AA870" s="811"/>
    </row>
    <row r="871">
      <c r="D871" s="814"/>
      <c r="E871" s="811"/>
      <c r="F871" s="811"/>
      <c r="G871" s="811"/>
      <c r="H871" s="811"/>
      <c r="I871" s="814"/>
      <c r="J871" s="811"/>
      <c r="K871" s="811"/>
      <c r="L871" s="811"/>
      <c r="M871" s="814"/>
      <c r="N871" s="813"/>
      <c r="O871" s="811"/>
      <c r="P871" s="811"/>
      <c r="Q871" s="811"/>
      <c r="R871" s="813"/>
      <c r="S871" s="811"/>
      <c r="T871" s="811"/>
      <c r="U871" s="811"/>
      <c r="V871" s="811"/>
      <c r="W871" s="811"/>
      <c r="X871" s="811"/>
      <c r="Y871" s="811"/>
      <c r="Z871" s="811"/>
      <c r="AA871" s="811"/>
    </row>
    <row r="872">
      <c r="D872" s="814"/>
      <c r="E872" s="811"/>
      <c r="F872" s="811"/>
      <c r="G872" s="811"/>
      <c r="H872" s="811"/>
      <c r="I872" s="814"/>
      <c r="J872" s="811"/>
      <c r="K872" s="811"/>
      <c r="L872" s="811"/>
      <c r="M872" s="814"/>
      <c r="N872" s="813"/>
      <c r="O872" s="811"/>
      <c r="P872" s="811"/>
      <c r="Q872" s="811"/>
      <c r="R872" s="813"/>
      <c r="S872" s="811"/>
      <c r="T872" s="811"/>
      <c r="U872" s="811"/>
      <c r="V872" s="811"/>
      <c r="W872" s="811"/>
      <c r="X872" s="811"/>
      <c r="Y872" s="811"/>
      <c r="Z872" s="811"/>
      <c r="AA872" s="811"/>
    </row>
    <row r="873">
      <c r="D873" s="814"/>
      <c r="E873" s="811"/>
      <c r="F873" s="811"/>
      <c r="G873" s="811"/>
      <c r="H873" s="811"/>
      <c r="I873" s="814"/>
      <c r="J873" s="811"/>
      <c r="K873" s="811"/>
      <c r="L873" s="811"/>
      <c r="M873" s="814"/>
      <c r="N873" s="813"/>
      <c r="O873" s="811"/>
      <c r="P873" s="811"/>
      <c r="Q873" s="811"/>
      <c r="R873" s="813"/>
      <c r="S873" s="811"/>
      <c r="T873" s="811"/>
      <c r="U873" s="811"/>
      <c r="V873" s="811"/>
      <c r="W873" s="811"/>
      <c r="X873" s="811"/>
      <c r="Y873" s="811"/>
      <c r="Z873" s="811"/>
      <c r="AA873" s="811"/>
    </row>
    <row r="874">
      <c r="D874" s="814"/>
      <c r="E874" s="811"/>
      <c r="F874" s="811"/>
      <c r="G874" s="811"/>
      <c r="H874" s="811"/>
      <c r="I874" s="814"/>
      <c r="J874" s="811"/>
      <c r="K874" s="811"/>
      <c r="L874" s="811"/>
      <c r="M874" s="814"/>
      <c r="N874" s="813"/>
      <c r="O874" s="811"/>
      <c r="P874" s="811"/>
      <c r="Q874" s="811"/>
      <c r="R874" s="813"/>
      <c r="S874" s="811"/>
      <c r="T874" s="811"/>
      <c r="U874" s="811"/>
      <c r="V874" s="811"/>
      <c r="W874" s="811"/>
      <c r="X874" s="811"/>
      <c r="Y874" s="811"/>
      <c r="Z874" s="811"/>
      <c r="AA874" s="811"/>
    </row>
    <row r="875">
      <c r="D875" s="814"/>
      <c r="E875" s="811"/>
      <c r="F875" s="811"/>
      <c r="G875" s="811"/>
      <c r="H875" s="811"/>
      <c r="I875" s="814"/>
      <c r="J875" s="811"/>
      <c r="K875" s="811"/>
      <c r="L875" s="811"/>
      <c r="M875" s="814"/>
      <c r="N875" s="813"/>
      <c r="O875" s="811"/>
      <c r="P875" s="811"/>
      <c r="Q875" s="811"/>
      <c r="R875" s="813"/>
      <c r="S875" s="811"/>
      <c r="T875" s="811"/>
      <c r="U875" s="811"/>
      <c r="V875" s="811"/>
      <c r="W875" s="811"/>
      <c r="X875" s="811"/>
      <c r="Y875" s="811"/>
      <c r="Z875" s="811"/>
      <c r="AA875" s="811"/>
    </row>
    <row r="876">
      <c r="D876" s="814"/>
      <c r="E876" s="811"/>
      <c r="F876" s="811"/>
      <c r="G876" s="811"/>
      <c r="H876" s="811"/>
      <c r="I876" s="814"/>
      <c r="J876" s="811"/>
      <c r="K876" s="811"/>
      <c r="L876" s="811"/>
      <c r="M876" s="814"/>
      <c r="N876" s="813"/>
      <c r="O876" s="811"/>
      <c r="P876" s="811"/>
      <c r="Q876" s="811"/>
      <c r="R876" s="813"/>
      <c r="S876" s="811"/>
      <c r="T876" s="811"/>
      <c r="U876" s="811"/>
      <c r="V876" s="811"/>
      <c r="W876" s="811"/>
      <c r="X876" s="811"/>
      <c r="Y876" s="811"/>
      <c r="Z876" s="811"/>
      <c r="AA876" s="811"/>
    </row>
    <row r="877">
      <c r="D877" s="814"/>
      <c r="E877" s="811"/>
      <c r="F877" s="811"/>
      <c r="G877" s="811"/>
      <c r="H877" s="811"/>
      <c r="I877" s="814"/>
      <c r="J877" s="811"/>
      <c r="K877" s="811"/>
      <c r="L877" s="811"/>
      <c r="M877" s="814"/>
      <c r="N877" s="813"/>
      <c r="O877" s="811"/>
      <c r="P877" s="811"/>
      <c r="Q877" s="811"/>
      <c r="R877" s="813"/>
      <c r="S877" s="811"/>
      <c r="T877" s="811"/>
      <c r="U877" s="811"/>
      <c r="V877" s="811"/>
      <c r="W877" s="811"/>
      <c r="X877" s="811"/>
      <c r="Y877" s="811"/>
      <c r="Z877" s="811"/>
      <c r="AA877" s="811"/>
    </row>
    <row r="878">
      <c r="D878" s="814"/>
      <c r="E878" s="811"/>
      <c r="F878" s="811"/>
      <c r="G878" s="811"/>
      <c r="H878" s="811"/>
      <c r="I878" s="814"/>
      <c r="J878" s="811"/>
      <c r="K878" s="811"/>
      <c r="L878" s="811"/>
      <c r="M878" s="814"/>
      <c r="N878" s="813"/>
      <c r="O878" s="811"/>
      <c r="P878" s="811"/>
      <c r="Q878" s="811"/>
      <c r="R878" s="813"/>
      <c r="S878" s="811"/>
      <c r="T878" s="811"/>
      <c r="U878" s="811"/>
      <c r="V878" s="811"/>
      <c r="W878" s="811"/>
      <c r="X878" s="811"/>
      <c r="Y878" s="811"/>
      <c r="Z878" s="811"/>
      <c r="AA878" s="811"/>
    </row>
    <row r="879">
      <c r="D879" s="814"/>
      <c r="E879" s="811"/>
      <c r="F879" s="811"/>
      <c r="G879" s="811"/>
      <c r="H879" s="811"/>
      <c r="I879" s="814"/>
      <c r="J879" s="811"/>
      <c r="K879" s="811"/>
      <c r="L879" s="811"/>
      <c r="M879" s="814"/>
      <c r="N879" s="813"/>
      <c r="O879" s="811"/>
      <c r="P879" s="811"/>
      <c r="Q879" s="811"/>
      <c r="R879" s="813"/>
      <c r="S879" s="811"/>
      <c r="T879" s="811"/>
      <c r="U879" s="811"/>
      <c r="V879" s="811"/>
      <c r="W879" s="811"/>
      <c r="X879" s="811"/>
      <c r="Y879" s="811"/>
      <c r="Z879" s="811"/>
      <c r="AA879" s="811"/>
    </row>
    <row r="880">
      <c r="D880" s="814"/>
      <c r="E880" s="811"/>
      <c r="F880" s="811"/>
      <c r="G880" s="811"/>
      <c r="H880" s="811"/>
      <c r="I880" s="814"/>
      <c r="J880" s="811"/>
      <c r="K880" s="811"/>
      <c r="L880" s="811"/>
      <c r="M880" s="814"/>
      <c r="N880" s="813"/>
      <c r="O880" s="811"/>
      <c r="P880" s="811"/>
      <c r="Q880" s="811"/>
      <c r="R880" s="813"/>
      <c r="S880" s="811"/>
      <c r="T880" s="811"/>
      <c r="U880" s="811"/>
      <c r="V880" s="811"/>
      <c r="W880" s="811"/>
      <c r="X880" s="811"/>
      <c r="Y880" s="811"/>
      <c r="Z880" s="811"/>
      <c r="AA880" s="811"/>
    </row>
    <row r="881">
      <c r="D881" s="814"/>
      <c r="E881" s="811"/>
      <c r="F881" s="811"/>
      <c r="G881" s="811"/>
      <c r="H881" s="811"/>
      <c r="I881" s="814"/>
      <c r="J881" s="811"/>
      <c r="K881" s="811"/>
      <c r="L881" s="811"/>
      <c r="M881" s="814"/>
      <c r="N881" s="813"/>
      <c r="O881" s="811"/>
      <c r="P881" s="811"/>
      <c r="Q881" s="811"/>
      <c r="R881" s="813"/>
      <c r="S881" s="811"/>
      <c r="T881" s="811"/>
      <c r="U881" s="811"/>
      <c r="V881" s="811"/>
      <c r="W881" s="811"/>
      <c r="X881" s="811"/>
      <c r="Y881" s="811"/>
      <c r="Z881" s="811"/>
      <c r="AA881" s="811"/>
    </row>
    <row r="882">
      <c r="D882" s="814"/>
      <c r="E882" s="811"/>
      <c r="F882" s="811"/>
      <c r="G882" s="811"/>
      <c r="H882" s="811"/>
      <c r="I882" s="814"/>
      <c r="J882" s="811"/>
      <c r="K882" s="811"/>
      <c r="L882" s="811"/>
      <c r="M882" s="814"/>
      <c r="N882" s="813"/>
      <c r="O882" s="811"/>
      <c r="P882" s="811"/>
      <c r="Q882" s="811"/>
      <c r="R882" s="813"/>
      <c r="S882" s="811"/>
      <c r="T882" s="811"/>
      <c r="U882" s="811"/>
      <c r="V882" s="811"/>
      <c r="W882" s="811"/>
      <c r="X882" s="811"/>
      <c r="Y882" s="811"/>
      <c r="Z882" s="811"/>
      <c r="AA882" s="811"/>
    </row>
    <row r="883">
      <c r="D883" s="814"/>
      <c r="E883" s="811"/>
      <c r="F883" s="811"/>
      <c r="G883" s="811"/>
      <c r="H883" s="811"/>
      <c r="I883" s="814"/>
      <c r="J883" s="811"/>
      <c r="K883" s="811"/>
      <c r="L883" s="811"/>
      <c r="M883" s="814"/>
      <c r="N883" s="813"/>
      <c r="O883" s="811"/>
      <c r="P883" s="811"/>
      <c r="Q883" s="811"/>
      <c r="R883" s="813"/>
      <c r="S883" s="811"/>
      <c r="T883" s="811"/>
      <c r="U883" s="811"/>
      <c r="V883" s="811"/>
      <c r="W883" s="811"/>
      <c r="X883" s="811"/>
      <c r="Y883" s="811"/>
      <c r="Z883" s="811"/>
      <c r="AA883" s="811"/>
    </row>
    <row r="884">
      <c r="D884" s="814"/>
      <c r="E884" s="811"/>
      <c r="F884" s="811"/>
      <c r="G884" s="811"/>
      <c r="H884" s="811"/>
      <c r="I884" s="814"/>
      <c r="J884" s="811"/>
      <c r="K884" s="811"/>
      <c r="L884" s="811"/>
      <c r="M884" s="814"/>
      <c r="N884" s="813"/>
      <c r="O884" s="811"/>
      <c r="P884" s="811"/>
      <c r="Q884" s="811"/>
      <c r="R884" s="813"/>
      <c r="S884" s="811"/>
      <c r="T884" s="811"/>
      <c r="U884" s="811"/>
      <c r="V884" s="811"/>
      <c r="W884" s="811"/>
      <c r="X884" s="811"/>
      <c r="Y884" s="811"/>
      <c r="Z884" s="811"/>
      <c r="AA884" s="811"/>
    </row>
    <row r="885">
      <c r="D885" s="814"/>
      <c r="E885" s="811"/>
      <c r="F885" s="811"/>
      <c r="G885" s="811"/>
      <c r="H885" s="811"/>
      <c r="I885" s="814"/>
      <c r="J885" s="811"/>
      <c r="K885" s="811"/>
      <c r="L885" s="811"/>
      <c r="M885" s="814"/>
      <c r="N885" s="813"/>
      <c r="O885" s="811"/>
      <c r="P885" s="811"/>
      <c r="Q885" s="811"/>
      <c r="R885" s="813"/>
      <c r="S885" s="811"/>
      <c r="T885" s="811"/>
      <c r="U885" s="811"/>
      <c r="V885" s="811"/>
      <c r="W885" s="811"/>
      <c r="X885" s="811"/>
      <c r="Y885" s="811"/>
      <c r="Z885" s="811"/>
      <c r="AA885" s="811"/>
    </row>
    <row r="886">
      <c r="D886" s="814"/>
      <c r="E886" s="811"/>
      <c r="F886" s="811"/>
      <c r="G886" s="811"/>
      <c r="H886" s="811"/>
      <c r="I886" s="814"/>
      <c r="J886" s="811"/>
      <c r="K886" s="811"/>
      <c r="L886" s="811"/>
      <c r="M886" s="814"/>
      <c r="N886" s="813"/>
      <c r="O886" s="811"/>
      <c r="P886" s="811"/>
      <c r="Q886" s="811"/>
      <c r="R886" s="813"/>
      <c r="S886" s="811"/>
      <c r="T886" s="811"/>
      <c r="U886" s="811"/>
      <c r="V886" s="811"/>
      <c r="W886" s="811"/>
      <c r="X886" s="811"/>
      <c r="Y886" s="811"/>
      <c r="Z886" s="811"/>
      <c r="AA886" s="811"/>
    </row>
    <row r="887">
      <c r="D887" s="814"/>
      <c r="E887" s="811"/>
      <c r="F887" s="811"/>
      <c r="G887" s="811"/>
      <c r="H887" s="811"/>
      <c r="I887" s="814"/>
      <c r="J887" s="811"/>
      <c r="K887" s="811"/>
      <c r="L887" s="811"/>
      <c r="M887" s="814"/>
      <c r="N887" s="813"/>
      <c r="O887" s="811"/>
      <c r="P887" s="811"/>
      <c r="Q887" s="811"/>
      <c r="R887" s="813"/>
      <c r="S887" s="811"/>
      <c r="T887" s="811"/>
      <c r="U887" s="811"/>
      <c r="V887" s="811"/>
      <c r="W887" s="811"/>
      <c r="X887" s="811"/>
      <c r="Y887" s="811"/>
      <c r="Z887" s="811"/>
      <c r="AA887" s="811"/>
    </row>
    <row r="888">
      <c r="D888" s="814"/>
      <c r="E888" s="811"/>
      <c r="F888" s="811"/>
      <c r="G888" s="811"/>
      <c r="H888" s="811"/>
      <c r="I888" s="814"/>
      <c r="J888" s="811"/>
      <c r="K888" s="811"/>
      <c r="L888" s="811"/>
      <c r="M888" s="814"/>
      <c r="N888" s="813"/>
      <c r="O888" s="811"/>
      <c r="P888" s="811"/>
      <c r="Q888" s="811"/>
      <c r="R888" s="813"/>
      <c r="S888" s="811"/>
      <c r="T888" s="811"/>
      <c r="U888" s="811"/>
      <c r="V888" s="811"/>
      <c r="W888" s="811"/>
      <c r="X888" s="811"/>
      <c r="Y888" s="811"/>
      <c r="Z888" s="811"/>
      <c r="AA888" s="811"/>
    </row>
    <row r="889">
      <c r="D889" s="814"/>
      <c r="E889" s="811"/>
      <c r="F889" s="811"/>
      <c r="G889" s="811"/>
      <c r="H889" s="811"/>
      <c r="I889" s="814"/>
      <c r="J889" s="811"/>
      <c r="K889" s="811"/>
      <c r="L889" s="811"/>
      <c r="M889" s="814"/>
      <c r="N889" s="813"/>
      <c r="O889" s="811"/>
      <c r="P889" s="811"/>
      <c r="Q889" s="811"/>
      <c r="R889" s="813"/>
      <c r="S889" s="811"/>
      <c r="T889" s="811"/>
      <c r="U889" s="811"/>
      <c r="V889" s="811"/>
      <c r="W889" s="811"/>
      <c r="X889" s="811"/>
      <c r="Y889" s="811"/>
      <c r="Z889" s="811"/>
      <c r="AA889" s="811"/>
    </row>
    <row r="890">
      <c r="D890" s="814"/>
      <c r="E890" s="811"/>
      <c r="F890" s="811"/>
      <c r="G890" s="811"/>
      <c r="H890" s="811"/>
      <c r="I890" s="814"/>
      <c r="J890" s="811"/>
      <c r="K890" s="811"/>
      <c r="L890" s="811"/>
      <c r="M890" s="814"/>
      <c r="N890" s="813"/>
      <c r="O890" s="811"/>
      <c r="P890" s="811"/>
      <c r="Q890" s="811"/>
      <c r="R890" s="813"/>
      <c r="S890" s="811"/>
      <c r="T890" s="811"/>
      <c r="U890" s="811"/>
      <c r="V890" s="811"/>
      <c r="W890" s="811"/>
      <c r="X890" s="811"/>
      <c r="Y890" s="811"/>
      <c r="Z890" s="811"/>
      <c r="AA890" s="811"/>
    </row>
    <row r="891">
      <c r="D891" s="814"/>
      <c r="E891" s="811"/>
      <c r="F891" s="811"/>
      <c r="G891" s="811"/>
      <c r="H891" s="811"/>
      <c r="I891" s="814"/>
      <c r="J891" s="811"/>
      <c r="K891" s="811"/>
      <c r="L891" s="811"/>
      <c r="M891" s="814"/>
      <c r="N891" s="813"/>
      <c r="O891" s="811"/>
      <c r="P891" s="811"/>
      <c r="Q891" s="811"/>
      <c r="R891" s="813"/>
      <c r="S891" s="811"/>
      <c r="T891" s="811"/>
      <c r="U891" s="811"/>
      <c r="V891" s="811"/>
      <c r="W891" s="811"/>
      <c r="X891" s="811"/>
      <c r="Y891" s="811"/>
      <c r="Z891" s="811"/>
      <c r="AA891" s="811"/>
    </row>
    <row r="892">
      <c r="D892" s="814"/>
      <c r="E892" s="811"/>
      <c r="F892" s="811"/>
      <c r="G892" s="811"/>
      <c r="H892" s="811"/>
      <c r="I892" s="814"/>
      <c r="J892" s="811"/>
      <c r="K892" s="811"/>
      <c r="L892" s="811"/>
      <c r="M892" s="814"/>
      <c r="N892" s="813"/>
      <c r="O892" s="811"/>
      <c r="P892" s="811"/>
      <c r="Q892" s="811"/>
      <c r="R892" s="813"/>
      <c r="S892" s="811"/>
      <c r="T892" s="811"/>
      <c r="U892" s="811"/>
      <c r="V892" s="811"/>
      <c r="W892" s="811"/>
      <c r="X892" s="811"/>
      <c r="Y892" s="811"/>
      <c r="Z892" s="811"/>
      <c r="AA892" s="811"/>
    </row>
    <row r="893">
      <c r="D893" s="814"/>
      <c r="E893" s="811"/>
      <c r="F893" s="811"/>
      <c r="G893" s="811"/>
      <c r="H893" s="811"/>
      <c r="I893" s="814"/>
      <c r="J893" s="811"/>
      <c r="K893" s="811"/>
      <c r="L893" s="811"/>
      <c r="M893" s="814"/>
      <c r="N893" s="813"/>
      <c r="O893" s="811"/>
      <c r="P893" s="811"/>
      <c r="Q893" s="811"/>
      <c r="R893" s="813"/>
      <c r="S893" s="811"/>
      <c r="T893" s="811"/>
      <c r="U893" s="811"/>
      <c r="V893" s="811"/>
      <c r="W893" s="811"/>
      <c r="X893" s="811"/>
      <c r="Y893" s="811"/>
      <c r="Z893" s="811"/>
      <c r="AA893" s="811"/>
    </row>
    <row r="894">
      <c r="D894" s="814"/>
      <c r="E894" s="811"/>
      <c r="F894" s="811"/>
      <c r="G894" s="811"/>
      <c r="H894" s="811"/>
      <c r="I894" s="814"/>
      <c r="J894" s="811"/>
      <c r="K894" s="811"/>
      <c r="L894" s="811"/>
      <c r="M894" s="814"/>
      <c r="N894" s="813"/>
      <c r="O894" s="811"/>
      <c r="P894" s="811"/>
      <c r="Q894" s="811"/>
      <c r="R894" s="813"/>
      <c r="S894" s="811"/>
      <c r="T894" s="811"/>
      <c r="U894" s="811"/>
      <c r="V894" s="811"/>
      <c r="W894" s="811"/>
      <c r="X894" s="811"/>
      <c r="Y894" s="811"/>
      <c r="Z894" s="811"/>
      <c r="AA894" s="811"/>
    </row>
    <row r="895">
      <c r="D895" s="814"/>
      <c r="E895" s="811"/>
      <c r="F895" s="811"/>
      <c r="G895" s="811"/>
      <c r="H895" s="811"/>
      <c r="I895" s="814"/>
      <c r="J895" s="811"/>
      <c r="K895" s="811"/>
      <c r="L895" s="811"/>
      <c r="M895" s="814"/>
      <c r="N895" s="813"/>
      <c r="O895" s="811"/>
      <c r="P895" s="811"/>
      <c r="Q895" s="811"/>
      <c r="R895" s="813"/>
      <c r="S895" s="811"/>
      <c r="T895" s="811"/>
      <c r="U895" s="811"/>
      <c r="V895" s="811"/>
      <c r="W895" s="811"/>
      <c r="X895" s="811"/>
      <c r="Y895" s="811"/>
      <c r="Z895" s="811"/>
      <c r="AA895" s="811"/>
    </row>
    <row r="896">
      <c r="D896" s="814"/>
      <c r="E896" s="811"/>
      <c r="F896" s="811"/>
      <c r="G896" s="811"/>
      <c r="H896" s="811"/>
      <c r="I896" s="814"/>
      <c r="J896" s="811"/>
      <c r="K896" s="811"/>
      <c r="L896" s="811"/>
      <c r="M896" s="814"/>
      <c r="N896" s="813"/>
      <c r="O896" s="811"/>
      <c r="P896" s="811"/>
      <c r="Q896" s="811"/>
      <c r="R896" s="813"/>
      <c r="S896" s="811"/>
      <c r="T896" s="811"/>
      <c r="U896" s="811"/>
      <c r="V896" s="811"/>
      <c r="W896" s="811"/>
      <c r="X896" s="811"/>
      <c r="Y896" s="811"/>
      <c r="Z896" s="811"/>
      <c r="AA896" s="811"/>
    </row>
    <row r="897">
      <c r="D897" s="814"/>
      <c r="E897" s="811"/>
      <c r="F897" s="811"/>
      <c r="G897" s="811"/>
      <c r="H897" s="811"/>
      <c r="I897" s="814"/>
      <c r="J897" s="811"/>
      <c r="K897" s="811"/>
      <c r="L897" s="811"/>
      <c r="M897" s="814"/>
      <c r="N897" s="813"/>
      <c r="O897" s="811"/>
      <c r="P897" s="811"/>
      <c r="Q897" s="811"/>
      <c r="R897" s="813"/>
      <c r="S897" s="811"/>
      <c r="T897" s="811"/>
      <c r="U897" s="811"/>
      <c r="V897" s="811"/>
      <c r="W897" s="811"/>
      <c r="X897" s="811"/>
      <c r="Y897" s="811"/>
      <c r="Z897" s="811"/>
      <c r="AA897" s="811"/>
    </row>
    <row r="898">
      <c r="D898" s="814"/>
      <c r="E898" s="811"/>
      <c r="F898" s="811"/>
      <c r="G898" s="811"/>
      <c r="H898" s="811"/>
      <c r="I898" s="814"/>
      <c r="J898" s="811"/>
      <c r="K898" s="811"/>
      <c r="L898" s="811"/>
      <c r="M898" s="814"/>
      <c r="N898" s="813"/>
      <c r="O898" s="811"/>
      <c r="P898" s="811"/>
      <c r="Q898" s="811"/>
      <c r="R898" s="813"/>
      <c r="S898" s="811"/>
      <c r="T898" s="811"/>
      <c r="U898" s="811"/>
      <c r="V898" s="811"/>
      <c r="W898" s="811"/>
      <c r="X898" s="811"/>
      <c r="Y898" s="811"/>
      <c r="Z898" s="811"/>
      <c r="AA898" s="811"/>
    </row>
    <row r="899">
      <c r="D899" s="814"/>
      <c r="E899" s="811"/>
      <c r="F899" s="811"/>
      <c r="G899" s="811"/>
      <c r="H899" s="811"/>
      <c r="I899" s="814"/>
      <c r="J899" s="811"/>
      <c r="K899" s="811"/>
      <c r="L899" s="811"/>
      <c r="M899" s="814"/>
      <c r="N899" s="813"/>
      <c r="O899" s="811"/>
      <c r="P899" s="811"/>
      <c r="Q899" s="811"/>
      <c r="R899" s="813"/>
      <c r="S899" s="811"/>
      <c r="T899" s="811"/>
      <c r="U899" s="811"/>
      <c r="V899" s="811"/>
      <c r="W899" s="811"/>
      <c r="X899" s="811"/>
      <c r="Y899" s="811"/>
      <c r="Z899" s="811"/>
      <c r="AA899" s="811"/>
    </row>
    <row r="900">
      <c r="D900" s="814"/>
      <c r="E900" s="811"/>
      <c r="F900" s="811"/>
      <c r="G900" s="811"/>
      <c r="H900" s="811"/>
      <c r="I900" s="814"/>
      <c r="J900" s="811"/>
      <c r="K900" s="811"/>
      <c r="L900" s="811"/>
      <c r="M900" s="814"/>
      <c r="N900" s="813"/>
      <c r="O900" s="811"/>
      <c r="P900" s="811"/>
      <c r="Q900" s="811"/>
      <c r="R900" s="813"/>
      <c r="S900" s="811"/>
      <c r="T900" s="811"/>
      <c r="U900" s="811"/>
      <c r="V900" s="811"/>
      <c r="W900" s="811"/>
      <c r="X900" s="811"/>
      <c r="Y900" s="811"/>
      <c r="Z900" s="811"/>
      <c r="AA900" s="811"/>
    </row>
    <row r="901">
      <c r="D901" s="814"/>
      <c r="E901" s="811"/>
      <c r="F901" s="811"/>
      <c r="G901" s="811"/>
      <c r="H901" s="811"/>
      <c r="I901" s="814"/>
      <c r="J901" s="811"/>
      <c r="K901" s="811"/>
      <c r="L901" s="811"/>
      <c r="M901" s="814"/>
      <c r="N901" s="813"/>
      <c r="O901" s="811"/>
      <c r="P901" s="811"/>
      <c r="Q901" s="811"/>
      <c r="R901" s="813"/>
      <c r="S901" s="811"/>
      <c r="T901" s="811"/>
      <c r="U901" s="811"/>
      <c r="V901" s="811"/>
      <c r="W901" s="811"/>
      <c r="X901" s="811"/>
      <c r="Y901" s="811"/>
      <c r="Z901" s="811"/>
      <c r="AA901" s="811"/>
    </row>
    <row r="902">
      <c r="D902" s="814"/>
      <c r="E902" s="811"/>
      <c r="F902" s="811"/>
      <c r="G902" s="811"/>
      <c r="H902" s="811"/>
      <c r="I902" s="814"/>
      <c r="J902" s="811"/>
      <c r="K902" s="811"/>
      <c r="L902" s="811"/>
      <c r="M902" s="814"/>
      <c r="N902" s="813"/>
      <c r="O902" s="811"/>
      <c r="P902" s="811"/>
      <c r="Q902" s="811"/>
      <c r="R902" s="813"/>
      <c r="S902" s="811"/>
      <c r="T902" s="811"/>
      <c r="U902" s="811"/>
      <c r="V902" s="811"/>
      <c r="W902" s="811"/>
      <c r="X902" s="811"/>
      <c r="Y902" s="811"/>
      <c r="Z902" s="811"/>
      <c r="AA902" s="811"/>
    </row>
    <row r="903">
      <c r="D903" s="814"/>
      <c r="E903" s="811"/>
      <c r="F903" s="811"/>
      <c r="G903" s="811"/>
      <c r="H903" s="811"/>
      <c r="I903" s="814"/>
      <c r="J903" s="811"/>
      <c r="K903" s="811"/>
      <c r="L903" s="811"/>
      <c r="M903" s="814"/>
      <c r="N903" s="813"/>
      <c r="O903" s="811"/>
      <c r="P903" s="811"/>
      <c r="Q903" s="811"/>
      <c r="R903" s="813"/>
      <c r="S903" s="811"/>
      <c r="T903" s="811"/>
      <c r="U903" s="811"/>
      <c r="V903" s="811"/>
      <c r="W903" s="811"/>
      <c r="X903" s="811"/>
      <c r="Y903" s="811"/>
      <c r="Z903" s="811"/>
      <c r="AA903" s="811"/>
    </row>
    <row r="904">
      <c r="D904" s="814"/>
      <c r="E904" s="811"/>
      <c r="F904" s="811"/>
      <c r="G904" s="811"/>
      <c r="H904" s="811"/>
      <c r="I904" s="814"/>
      <c r="J904" s="811"/>
      <c r="K904" s="811"/>
      <c r="L904" s="811"/>
      <c r="M904" s="814"/>
      <c r="N904" s="813"/>
      <c r="O904" s="811"/>
      <c r="P904" s="811"/>
      <c r="Q904" s="811"/>
      <c r="R904" s="813"/>
      <c r="S904" s="811"/>
      <c r="T904" s="811"/>
      <c r="U904" s="811"/>
      <c r="V904" s="811"/>
      <c r="W904" s="811"/>
      <c r="X904" s="811"/>
      <c r="Y904" s="811"/>
      <c r="Z904" s="811"/>
      <c r="AA904" s="811"/>
    </row>
    <row r="905">
      <c r="D905" s="814"/>
      <c r="E905" s="811"/>
      <c r="F905" s="811"/>
      <c r="G905" s="811"/>
      <c r="H905" s="811"/>
      <c r="I905" s="814"/>
      <c r="J905" s="811"/>
      <c r="K905" s="811"/>
      <c r="L905" s="811"/>
      <c r="M905" s="814"/>
      <c r="N905" s="813"/>
      <c r="O905" s="811"/>
      <c r="P905" s="811"/>
      <c r="Q905" s="811"/>
      <c r="R905" s="813"/>
      <c r="S905" s="811"/>
      <c r="T905" s="811"/>
      <c r="U905" s="811"/>
      <c r="V905" s="811"/>
      <c r="W905" s="811"/>
      <c r="X905" s="811"/>
      <c r="Y905" s="811"/>
      <c r="Z905" s="811"/>
      <c r="AA905" s="811"/>
    </row>
    <row r="906">
      <c r="D906" s="814"/>
      <c r="E906" s="811"/>
      <c r="F906" s="811"/>
      <c r="G906" s="811"/>
      <c r="H906" s="811"/>
      <c r="I906" s="814"/>
      <c r="J906" s="811"/>
      <c r="K906" s="811"/>
      <c r="L906" s="811"/>
      <c r="M906" s="814"/>
      <c r="N906" s="813"/>
      <c r="O906" s="811"/>
      <c r="P906" s="811"/>
      <c r="Q906" s="811"/>
      <c r="R906" s="813"/>
      <c r="S906" s="811"/>
      <c r="T906" s="811"/>
      <c r="U906" s="811"/>
      <c r="V906" s="811"/>
      <c r="W906" s="811"/>
      <c r="X906" s="811"/>
      <c r="Y906" s="811"/>
      <c r="Z906" s="811"/>
      <c r="AA906" s="811"/>
    </row>
    <row r="907">
      <c r="D907" s="814"/>
      <c r="E907" s="811"/>
      <c r="F907" s="811"/>
      <c r="G907" s="811"/>
      <c r="H907" s="811"/>
      <c r="I907" s="814"/>
      <c r="J907" s="811"/>
      <c r="K907" s="811"/>
      <c r="L907" s="811"/>
      <c r="M907" s="814"/>
      <c r="N907" s="813"/>
      <c r="O907" s="811"/>
      <c r="P907" s="811"/>
      <c r="Q907" s="811"/>
      <c r="R907" s="813"/>
      <c r="S907" s="811"/>
      <c r="T907" s="811"/>
      <c r="U907" s="811"/>
      <c r="V907" s="811"/>
      <c r="W907" s="811"/>
      <c r="X907" s="811"/>
      <c r="Y907" s="811"/>
      <c r="Z907" s="811"/>
      <c r="AA907" s="811"/>
    </row>
    <row r="908">
      <c r="D908" s="814"/>
      <c r="E908" s="811"/>
      <c r="F908" s="811"/>
      <c r="G908" s="811"/>
      <c r="H908" s="811"/>
      <c r="I908" s="814"/>
      <c r="J908" s="811"/>
      <c r="K908" s="811"/>
      <c r="L908" s="811"/>
      <c r="M908" s="814"/>
      <c r="N908" s="813"/>
      <c r="O908" s="811"/>
      <c r="P908" s="811"/>
      <c r="Q908" s="811"/>
      <c r="R908" s="813"/>
      <c r="S908" s="811"/>
      <c r="T908" s="811"/>
      <c r="U908" s="811"/>
      <c r="V908" s="811"/>
      <c r="W908" s="811"/>
      <c r="X908" s="811"/>
      <c r="Y908" s="811"/>
      <c r="Z908" s="811"/>
      <c r="AA908" s="811"/>
    </row>
    <row r="909">
      <c r="D909" s="814"/>
      <c r="E909" s="811"/>
      <c r="F909" s="811"/>
      <c r="G909" s="811"/>
      <c r="H909" s="811"/>
      <c r="I909" s="814"/>
      <c r="J909" s="811"/>
      <c r="K909" s="811"/>
      <c r="L909" s="811"/>
      <c r="M909" s="814"/>
      <c r="N909" s="813"/>
      <c r="O909" s="811"/>
      <c r="P909" s="811"/>
      <c r="Q909" s="811"/>
      <c r="R909" s="813"/>
      <c r="S909" s="811"/>
      <c r="T909" s="811"/>
      <c r="U909" s="811"/>
      <c r="V909" s="811"/>
      <c r="W909" s="811"/>
      <c r="X909" s="811"/>
      <c r="Y909" s="811"/>
      <c r="Z909" s="811"/>
      <c r="AA909" s="811"/>
    </row>
    <row r="910">
      <c r="D910" s="814"/>
      <c r="E910" s="811"/>
      <c r="F910" s="811"/>
      <c r="G910" s="811"/>
      <c r="H910" s="811"/>
      <c r="I910" s="814"/>
      <c r="J910" s="811"/>
      <c r="K910" s="811"/>
      <c r="L910" s="811"/>
      <c r="M910" s="814"/>
      <c r="N910" s="813"/>
      <c r="O910" s="811"/>
      <c r="P910" s="811"/>
      <c r="Q910" s="811"/>
      <c r="R910" s="813"/>
      <c r="S910" s="811"/>
      <c r="T910" s="811"/>
      <c r="U910" s="811"/>
      <c r="V910" s="811"/>
      <c r="W910" s="811"/>
      <c r="X910" s="811"/>
      <c r="Y910" s="811"/>
      <c r="Z910" s="811"/>
      <c r="AA910" s="811"/>
    </row>
    <row r="911">
      <c r="D911" s="814"/>
      <c r="E911" s="811"/>
      <c r="F911" s="811"/>
      <c r="G911" s="811"/>
      <c r="H911" s="811"/>
      <c r="I911" s="814"/>
      <c r="J911" s="811"/>
      <c r="K911" s="811"/>
      <c r="L911" s="811"/>
      <c r="M911" s="814"/>
      <c r="N911" s="813"/>
      <c r="O911" s="811"/>
      <c r="P911" s="811"/>
      <c r="Q911" s="811"/>
      <c r="R911" s="813"/>
      <c r="S911" s="811"/>
      <c r="T911" s="811"/>
      <c r="U911" s="811"/>
      <c r="V911" s="811"/>
      <c r="W911" s="811"/>
      <c r="X911" s="811"/>
      <c r="Y911" s="811"/>
      <c r="Z911" s="811"/>
      <c r="AA911" s="811"/>
    </row>
    <row r="912">
      <c r="D912" s="814"/>
      <c r="E912" s="811"/>
      <c r="F912" s="811"/>
      <c r="G912" s="811"/>
      <c r="H912" s="811"/>
      <c r="I912" s="814"/>
      <c r="J912" s="811"/>
      <c r="K912" s="811"/>
      <c r="L912" s="811"/>
      <c r="M912" s="814"/>
      <c r="N912" s="813"/>
      <c r="O912" s="811"/>
      <c r="P912" s="811"/>
      <c r="Q912" s="811"/>
      <c r="R912" s="813"/>
      <c r="S912" s="811"/>
      <c r="T912" s="811"/>
      <c r="U912" s="811"/>
      <c r="V912" s="811"/>
      <c r="W912" s="811"/>
      <c r="X912" s="811"/>
      <c r="Y912" s="811"/>
      <c r="Z912" s="811"/>
      <c r="AA912" s="811"/>
    </row>
    <row r="913">
      <c r="D913" s="814"/>
      <c r="E913" s="811"/>
      <c r="F913" s="811"/>
      <c r="G913" s="811"/>
      <c r="H913" s="811"/>
      <c r="I913" s="814"/>
      <c r="J913" s="811"/>
      <c r="K913" s="811"/>
      <c r="L913" s="811"/>
      <c r="M913" s="814"/>
      <c r="N913" s="813"/>
      <c r="O913" s="811"/>
      <c r="P913" s="811"/>
      <c r="Q913" s="811"/>
      <c r="R913" s="813"/>
      <c r="S913" s="811"/>
      <c r="T913" s="811"/>
      <c r="U913" s="811"/>
      <c r="V913" s="811"/>
      <c r="W913" s="811"/>
      <c r="X913" s="811"/>
      <c r="Y913" s="811"/>
      <c r="Z913" s="811"/>
      <c r="AA913" s="811"/>
    </row>
    <row r="914">
      <c r="D914" s="814"/>
      <c r="E914" s="811"/>
      <c r="F914" s="811"/>
      <c r="G914" s="811"/>
      <c r="H914" s="811"/>
      <c r="I914" s="814"/>
      <c r="J914" s="811"/>
      <c r="K914" s="811"/>
      <c r="L914" s="811"/>
      <c r="M914" s="814"/>
      <c r="N914" s="813"/>
      <c r="O914" s="811"/>
      <c r="P914" s="811"/>
      <c r="Q914" s="811"/>
      <c r="R914" s="813"/>
      <c r="S914" s="811"/>
      <c r="T914" s="811"/>
      <c r="U914" s="811"/>
      <c r="V914" s="811"/>
      <c r="W914" s="811"/>
      <c r="X914" s="811"/>
      <c r="Y914" s="811"/>
      <c r="Z914" s="811"/>
      <c r="AA914" s="811"/>
    </row>
    <row r="915">
      <c r="D915" s="814"/>
      <c r="E915" s="811"/>
      <c r="F915" s="811"/>
      <c r="G915" s="811"/>
      <c r="H915" s="811"/>
      <c r="I915" s="814"/>
      <c r="J915" s="811"/>
      <c r="K915" s="811"/>
      <c r="L915" s="811"/>
      <c r="M915" s="814"/>
      <c r="N915" s="813"/>
      <c r="O915" s="811"/>
      <c r="P915" s="811"/>
      <c r="Q915" s="811"/>
      <c r="R915" s="813"/>
      <c r="S915" s="811"/>
      <c r="T915" s="811"/>
      <c r="U915" s="811"/>
      <c r="V915" s="811"/>
      <c r="W915" s="811"/>
      <c r="X915" s="811"/>
      <c r="Y915" s="811"/>
      <c r="Z915" s="811"/>
      <c r="AA915" s="811"/>
    </row>
    <row r="916">
      <c r="D916" s="814"/>
      <c r="E916" s="811"/>
      <c r="F916" s="811"/>
      <c r="G916" s="811"/>
      <c r="H916" s="811"/>
      <c r="I916" s="814"/>
      <c r="J916" s="811"/>
      <c r="K916" s="811"/>
      <c r="L916" s="811"/>
      <c r="M916" s="814"/>
      <c r="N916" s="813"/>
      <c r="O916" s="811"/>
      <c r="P916" s="811"/>
      <c r="Q916" s="811"/>
      <c r="R916" s="813"/>
      <c r="S916" s="811"/>
      <c r="T916" s="811"/>
      <c r="U916" s="811"/>
      <c r="V916" s="811"/>
      <c r="W916" s="811"/>
      <c r="X916" s="811"/>
      <c r="Y916" s="811"/>
      <c r="Z916" s="811"/>
      <c r="AA916" s="811"/>
    </row>
    <row r="917">
      <c r="D917" s="814"/>
      <c r="E917" s="811"/>
      <c r="F917" s="811"/>
      <c r="G917" s="811"/>
      <c r="H917" s="811"/>
      <c r="I917" s="814"/>
      <c r="J917" s="811"/>
      <c r="K917" s="811"/>
      <c r="L917" s="811"/>
      <c r="M917" s="814"/>
      <c r="N917" s="813"/>
      <c r="O917" s="811"/>
      <c r="P917" s="811"/>
      <c r="Q917" s="811"/>
      <c r="R917" s="813"/>
      <c r="S917" s="811"/>
      <c r="T917" s="811"/>
      <c r="U917" s="811"/>
      <c r="V917" s="811"/>
      <c r="W917" s="811"/>
      <c r="X917" s="811"/>
      <c r="Y917" s="811"/>
      <c r="Z917" s="811"/>
      <c r="AA917" s="811"/>
    </row>
    <row r="918">
      <c r="D918" s="814"/>
      <c r="E918" s="811"/>
      <c r="F918" s="811"/>
      <c r="G918" s="811"/>
      <c r="H918" s="811"/>
      <c r="I918" s="814"/>
      <c r="J918" s="811"/>
      <c r="K918" s="811"/>
      <c r="L918" s="811"/>
      <c r="M918" s="814"/>
      <c r="N918" s="813"/>
      <c r="O918" s="811"/>
      <c r="P918" s="811"/>
      <c r="Q918" s="811"/>
      <c r="R918" s="813"/>
      <c r="S918" s="811"/>
      <c r="T918" s="811"/>
      <c r="U918" s="811"/>
      <c r="V918" s="811"/>
      <c r="W918" s="811"/>
      <c r="X918" s="811"/>
      <c r="Y918" s="811"/>
      <c r="Z918" s="811"/>
      <c r="AA918" s="811"/>
    </row>
    <row r="919">
      <c r="D919" s="814"/>
      <c r="E919" s="811"/>
      <c r="F919" s="811"/>
      <c r="G919" s="811"/>
      <c r="H919" s="811"/>
      <c r="I919" s="814"/>
      <c r="J919" s="811"/>
      <c r="K919" s="811"/>
      <c r="L919" s="811"/>
      <c r="M919" s="814"/>
      <c r="N919" s="813"/>
      <c r="O919" s="811"/>
      <c r="P919" s="811"/>
      <c r="Q919" s="811"/>
      <c r="R919" s="813"/>
      <c r="S919" s="811"/>
      <c r="T919" s="811"/>
      <c r="U919" s="811"/>
      <c r="V919" s="811"/>
      <c r="W919" s="811"/>
      <c r="X919" s="811"/>
      <c r="Y919" s="811"/>
      <c r="Z919" s="811"/>
      <c r="AA919" s="811"/>
    </row>
    <row r="920">
      <c r="D920" s="814"/>
      <c r="E920" s="811"/>
      <c r="F920" s="811"/>
      <c r="G920" s="811"/>
      <c r="H920" s="811"/>
      <c r="I920" s="814"/>
      <c r="J920" s="811"/>
      <c r="K920" s="811"/>
      <c r="L920" s="811"/>
      <c r="M920" s="814"/>
      <c r="N920" s="813"/>
      <c r="O920" s="811"/>
      <c r="P920" s="811"/>
      <c r="Q920" s="811"/>
      <c r="R920" s="813"/>
      <c r="S920" s="811"/>
      <c r="T920" s="811"/>
      <c r="U920" s="811"/>
      <c r="V920" s="811"/>
      <c r="W920" s="811"/>
      <c r="X920" s="811"/>
      <c r="Y920" s="811"/>
      <c r="Z920" s="811"/>
      <c r="AA920" s="811"/>
    </row>
    <row r="921">
      <c r="D921" s="814"/>
      <c r="E921" s="811"/>
      <c r="F921" s="811"/>
      <c r="G921" s="811"/>
      <c r="H921" s="811"/>
      <c r="I921" s="814"/>
      <c r="J921" s="811"/>
      <c r="K921" s="811"/>
      <c r="L921" s="811"/>
      <c r="M921" s="814"/>
      <c r="N921" s="813"/>
      <c r="O921" s="811"/>
      <c r="P921" s="811"/>
      <c r="Q921" s="811"/>
      <c r="R921" s="813"/>
      <c r="S921" s="811"/>
      <c r="T921" s="811"/>
      <c r="U921" s="811"/>
      <c r="V921" s="811"/>
      <c r="W921" s="811"/>
      <c r="X921" s="811"/>
      <c r="Y921" s="811"/>
      <c r="Z921" s="811"/>
      <c r="AA921" s="811"/>
    </row>
    <row r="922">
      <c r="D922" s="814"/>
      <c r="E922" s="811"/>
      <c r="F922" s="811"/>
      <c r="G922" s="811"/>
      <c r="H922" s="811"/>
      <c r="I922" s="814"/>
      <c r="J922" s="811"/>
      <c r="K922" s="811"/>
      <c r="L922" s="811"/>
      <c r="M922" s="814"/>
      <c r="N922" s="813"/>
      <c r="O922" s="811"/>
      <c r="P922" s="811"/>
      <c r="Q922" s="811"/>
      <c r="R922" s="813"/>
      <c r="S922" s="811"/>
      <c r="T922" s="811"/>
      <c r="U922" s="811"/>
      <c r="V922" s="811"/>
      <c r="W922" s="811"/>
      <c r="X922" s="811"/>
      <c r="Y922" s="811"/>
      <c r="Z922" s="811"/>
      <c r="AA922" s="811"/>
    </row>
    <row r="923">
      <c r="D923" s="814"/>
      <c r="E923" s="811"/>
      <c r="F923" s="811"/>
      <c r="G923" s="811"/>
      <c r="H923" s="811"/>
      <c r="I923" s="814"/>
      <c r="J923" s="811"/>
      <c r="K923" s="811"/>
      <c r="L923" s="811"/>
      <c r="M923" s="814"/>
      <c r="N923" s="813"/>
      <c r="O923" s="811"/>
      <c r="P923" s="811"/>
      <c r="Q923" s="811"/>
      <c r="R923" s="813"/>
      <c r="S923" s="811"/>
      <c r="T923" s="811"/>
      <c r="U923" s="811"/>
      <c r="V923" s="811"/>
      <c r="W923" s="811"/>
      <c r="X923" s="811"/>
      <c r="Y923" s="811"/>
      <c r="Z923" s="811"/>
      <c r="AA923" s="811"/>
    </row>
    <row r="924">
      <c r="D924" s="814"/>
      <c r="E924" s="811"/>
      <c r="F924" s="811"/>
      <c r="G924" s="811"/>
      <c r="H924" s="811"/>
      <c r="I924" s="814"/>
      <c r="J924" s="811"/>
      <c r="K924" s="811"/>
      <c r="L924" s="811"/>
      <c r="M924" s="814"/>
      <c r="N924" s="813"/>
      <c r="O924" s="811"/>
      <c r="P924" s="811"/>
      <c r="Q924" s="811"/>
      <c r="R924" s="813"/>
      <c r="S924" s="811"/>
      <c r="T924" s="811"/>
      <c r="U924" s="811"/>
      <c r="V924" s="811"/>
      <c r="W924" s="811"/>
      <c r="X924" s="811"/>
      <c r="Y924" s="811"/>
      <c r="Z924" s="811"/>
      <c r="AA924" s="811"/>
    </row>
    <row r="925">
      <c r="D925" s="814"/>
      <c r="E925" s="811"/>
      <c r="F925" s="811"/>
      <c r="G925" s="811"/>
      <c r="H925" s="811"/>
      <c r="I925" s="814"/>
      <c r="J925" s="811"/>
      <c r="K925" s="811"/>
      <c r="L925" s="811"/>
      <c r="M925" s="814"/>
      <c r="N925" s="813"/>
      <c r="O925" s="811"/>
      <c r="P925" s="811"/>
      <c r="Q925" s="811"/>
      <c r="R925" s="813"/>
      <c r="S925" s="811"/>
      <c r="T925" s="811"/>
      <c r="U925" s="811"/>
      <c r="V925" s="811"/>
      <c r="W925" s="811"/>
      <c r="X925" s="811"/>
      <c r="Y925" s="811"/>
      <c r="Z925" s="811"/>
      <c r="AA925" s="811"/>
    </row>
    <row r="926">
      <c r="D926" s="814"/>
      <c r="E926" s="811"/>
      <c r="F926" s="811"/>
      <c r="G926" s="811"/>
      <c r="H926" s="811"/>
      <c r="I926" s="814"/>
      <c r="J926" s="811"/>
      <c r="K926" s="811"/>
      <c r="L926" s="811"/>
      <c r="M926" s="814"/>
      <c r="N926" s="813"/>
      <c r="O926" s="811"/>
      <c r="P926" s="811"/>
      <c r="Q926" s="811"/>
      <c r="R926" s="813"/>
      <c r="S926" s="811"/>
      <c r="T926" s="811"/>
      <c r="U926" s="811"/>
      <c r="V926" s="811"/>
      <c r="W926" s="811"/>
      <c r="X926" s="811"/>
      <c r="Y926" s="811"/>
      <c r="Z926" s="811"/>
      <c r="AA926" s="811"/>
    </row>
    <row r="927">
      <c r="D927" s="814"/>
      <c r="E927" s="811"/>
      <c r="F927" s="811"/>
      <c r="G927" s="811"/>
      <c r="H927" s="811"/>
      <c r="I927" s="814"/>
      <c r="J927" s="811"/>
      <c r="K927" s="811"/>
      <c r="L927" s="811"/>
      <c r="M927" s="814"/>
      <c r="N927" s="813"/>
      <c r="O927" s="811"/>
      <c r="P927" s="811"/>
      <c r="Q927" s="811"/>
      <c r="R927" s="813"/>
      <c r="S927" s="811"/>
      <c r="T927" s="811"/>
      <c r="U927" s="811"/>
      <c r="V927" s="811"/>
      <c r="W927" s="811"/>
      <c r="X927" s="811"/>
      <c r="Y927" s="811"/>
      <c r="Z927" s="811"/>
      <c r="AA927" s="811"/>
    </row>
    <row r="928">
      <c r="D928" s="814"/>
      <c r="E928" s="811"/>
      <c r="F928" s="811"/>
      <c r="G928" s="811"/>
      <c r="H928" s="811"/>
      <c r="I928" s="814"/>
      <c r="J928" s="811"/>
      <c r="K928" s="811"/>
      <c r="L928" s="811"/>
      <c r="M928" s="814"/>
      <c r="N928" s="813"/>
      <c r="O928" s="811"/>
      <c r="P928" s="811"/>
      <c r="Q928" s="811"/>
      <c r="R928" s="813"/>
      <c r="S928" s="811"/>
      <c r="T928" s="811"/>
      <c r="U928" s="811"/>
      <c r="V928" s="811"/>
      <c r="W928" s="811"/>
      <c r="X928" s="811"/>
      <c r="Y928" s="811"/>
      <c r="Z928" s="811"/>
      <c r="AA928" s="811"/>
    </row>
    <row r="929">
      <c r="D929" s="814"/>
      <c r="E929" s="811"/>
      <c r="F929" s="811"/>
      <c r="G929" s="811"/>
      <c r="H929" s="811"/>
      <c r="I929" s="814"/>
      <c r="J929" s="811"/>
      <c r="K929" s="811"/>
      <c r="L929" s="811"/>
      <c r="M929" s="814"/>
      <c r="N929" s="813"/>
      <c r="O929" s="811"/>
      <c r="P929" s="811"/>
      <c r="Q929" s="811"/>
      <c r="R929" s="813"/>
      <c r="S929" s="811"/>
      <c r="T929" s="811"/>
      <c r="U929" s="811"/>
      <c r="V929" s="811"/>
      <c r="W929" s="811"/>
      <c r="X929" s="811"/>
      <c r="Y929" s="811"/>
      <c r="Z929" s="811"/>
      <c r="AA929" s="811"/>
    </row>
    <row r="930">
      <c r="D930" s="814"/>
      <c r="E930" s="811"/>
      <c r="F930" s="811"/>
      <c r="G930" s="811"/>
      <c r="H930" s="811"/>
      <c r="I930" s="814"/>
      <c r="J930" s="811"/>
      <c r="K930" s="811"/>
      <c r="L930" s="811"/>
      <c r="M930" s="814"/>
      <c r="N930" s="813"/>
      <c r="O930" s="811"/>
      <c r="P930" s="811"/>
      <c r="Q930" s="811"/>
      <c r="R930" s="813"/>
      <c r="S930" s="811"/>
      <c r="T930" s="811"/>
      <c r="U930" s="811"/>
      <c r="V930" s="811"/>
      <c r="W930" s="811"/>
      <c r="X930" s="811"/>
      <c r="Y930" s="811"/>
      <c r="Z930" s="811"/>
      <c r="AA930" s="811"/>
    </row>
    <row r="931">
      <c r="D931" s="814"/>
      <c r="E931" s="811"/>
      <c r="F931" s="811"/>
      <c r="G931" s="811"/>
      <c r="H931" s="811"/>
      <c r="I931" s="814"/>
      <c r="J931" s="811"/>
      <c r="K931" s="811"/>
      <c r="L931" s="811"/>
      <c r="M931" s="814"/>
      <c r="N931" s="813"/>
      <c r="O931" s="811"/>
      <c r="P931" s="811"/>
      <c r="Q931" s="811"/>
      <c r="R931" s="813"/>
      <c r="S931" s="811"/>
      <c r="T931" s="811"/>
      <c r="U931" s="811"/>
      <c r="V931" s="811"/>
      <c r="W931" s="811"/>
      <c r="X931" s="811"/>
      <c r="Y931" s="811"/>
      <c r="Z931" s="811"/>
      <c r="AA931" s="811"/>
    </row>
    <row r="932">
      <c r="D932" s="814"/>
      <c r="E932" s="811"/>
      <c r="F932" s="811"/>
      <c r="G932" s="811"/>
      <c r="H932" s="811"/>
      <c r="I932" s="814"/>
      <c r="J932" s="811"/>
      <c r="K932" s="811"/>
      <c r="L932" s="811"/>
      <c r="M932" s="814"/>
      <c r="N932" s="813"/>
      <c r="O932" s="811"/>
      <c r="P932" s="811"/>
      <c r="Q932" s="811"/>
      <c r="R932" s="813"/>
      <c r="S932" s="811"/>
      <c r="T932" s="811"/>
      <c r="U932" s="811"/>
      <c r="V932" s="811"/>
      <c r="W932" s="811"/>
      <c r="X932" s="811"/>
      <c r="Y932" s="811"/>
      <c r="Z932" s="811"/>
      <c r="AA932" s="811"/>
    </row>
    <row r="933">
      <c r="D933" s="814"/>
      <c r="E933" s="811"/>
      <c r="F933" s="811"/>
      <c r="G933" s="811"/>
      <c r="H933" s="811"/>
      <c r="I933" s="814"/>
      <c r="J933" s="811"/>
      <c r="K933" s="811"/>
      <c r="L933" s="811"/>
      <c r="M933" s="814"/>
      <c r="N933" s="813"/>
      <c r="O933" s="811"/>
      <c r="P933" s="811"/>
      <c r="Q933" s="811"/>
      <c r="R933" s="813"/>
      <c r="S933" s="811"/>
      <c r="T933" s="811"/>
      <c r="U933" s="811"/>
      <c r="V933" s="811"/>
      <c r="W933" s="811"/>
      <c r="X933" s="811"/>
      <c r="Y933" s="811"/>
      <c r="Z933" s="811"/>
      <c r="AA933" s="811"/>
    </row>
    <row r="934">
      <c r="D934" s="814"/>
      <c r="E934" s="811"/>
      <c r="F934" s="811"/>
      <c r="G934" s="811"/>
      <c r="H934" s="811"/>
      <c r="I934" s="814"/>
      <c r="J934" s="811"/>
      <c r="K934" s="811"/>
      <c r="L934" s="811"/>
      <c r="M934" s="814"/>
      <c r="N934" s="813"/>
      <c r="O934" s="811"/>
      <c r="P934" s="811"/>
      <c r="Q934" s="811"/>
      <c r="R934" s="813"/>
      <c r="S934" s="811"/>
      <c r="T934" s="811"/>
      <c r="U934" s="811"/>
      <c r="V934" s="811"/>
      <c r="W934" s="811"/>
      <c r="X934" s="811"/>
      <c r="Y934" s="811"/>
      <c r="Z934" s="811"/>
      <c r="AA934" s="811"/>
    </row>
    <row r="935">
      <c r="D935" s="814"/>
      <c r="E935" s="811"/>
      <c r="F935" s="811"/>
      <c r="G935" s="811"/>
      <c r="H935" s="811"/>
      <c r="I935" s="814"/>
      <c r="J935" s="811"/>
      <c r="K935" s="811"/>
      <c r="L935" s="811"/>
      <c r="M935" s="814"/>
      <c r="N935" s="813"/>
      <c r="O935" s="811"/>
      <c r="P935" s="811"/>
      <c r="Q935" s="811"/>
      <c r="R935" s="813"/>
      <c r="S935" s="811"/>
      <c r="T935" s="811"/>
      <c r="U935" s="811"/>
      <c r="V935" s="811"/>
      <c r="W935" s="811"/>
      <c r="X935" s="811"/>
      <c r="Y935" s="811"/>
      <c r="Z935" s="811"/>
      <c r="AA935" s="811"/>
    </row>
    <row r="936">
      <c r="D936" s="814"/>
      <c r="E936" s="811"/>
      <c r="F936" s="811"/>
      <c r="G936" s="811"/>
      <c r="H936" s="811"/>
      <c r="I936" s="814"/>
      <c r="J936" s="811"/>
      <c r="K936" s="811"/>
      <c r="L936" s="811"/>
      <c r="M936" s="814"/>
      <c r="N936" s="813"/>
      <c r="O936" s="811"/>
      <c r="P936" s="811"/>
      <c r="Q936" s="811"/>
      <c r="R936" s="813"/>
      <c r="S936" s="811"/>
      <c r="T936" s="811"/>
      <c r="U936" s="811"/>
      <c r="V936" s="811"/>
      <c r="W936" s="811"/>
      <c r="X936" s="811"/>
      <c r="Y936" s="811"/>
      <c r="Z936" s="811"/>
      <c r="AA936" s="811"/>
    </row>
    <row r="937">
      <c r="D937" s="814"/>
      <c r="E937" s="811"/>
      <c r="F937" s="811"/>
      <c r="G937" s="811"/>
      <c r="H937" s="811"/>
      <c r="I937" s="814"/>
      <c r="J937" s="811"/>
      <c r="K937" s="811"/>
      <c r="L937" s="811"/>
      <c r="M937" s="814"/>
      <c r="N937" s="813"/>
      <c r="O937" s="811"/>
      <c r="P937" s="811"/>
      <c r="Q937" s="811"/>
      <c r="R937" s="813"/>
      <c r="S937" s="811"/>
      <c r="T937" s="811"/>
      <c r="U937" s="811"/>
      <c r="V937" s="811"/>
      <c r="W937" s="811"/>
      <c r="X937" s="811"/>
      <c r="Y937" s="811"/>
      <c r="Z937" s="811"/>
      <c r="AA937" s="811"/>
    </row>
    <row r="938">
      <c r="D938" s="814"/>
      <c r="E938" s="811"/>
      <c r="F938" s="811"/>
      <c r="G938" s="811"/>
      <c r="H938" s="811"/>
      <c r="I938" s="814"/>
      <c r="J938" s="811"/>
      <c r="K938" s="811"/>
      <c r="L938" s="811"/>
      <c r="M938" s="814"/>
      <c r="N938" s="813"/>
      <c r="O938" s="811"/>
      <c r="P938" s="811"/>
      <c r="Q938" s="811"/>
      <c r="R938" s="813"/>
      <c r="S938" s="811"/>
      <c r="T938" s="811"/>
      <c r="U938" s="811"/>
      <c r="V938" s="811"/>
      <c r="W938" s="811"/>
      <c r="X938" s="811"/>
      <c r="Y938" s="811"/>
      <c r="Z938" s="811"/>
      <c r="AA938" s="811"/>
    </row>
    <row r="939">
      <c r="D939" s="814"/>
      <c r="E939" s="811"/>
      <c r="F939" s="811"/>
      <c r="G939" s="811"/>
      <c r="H939" s="811"/>
      <c r="I939" s="814"/>
      <c r="J939" s="811"/>
      <c r="K939" s="811"/>
      <c r="L939" s="811"/>
      <c r="M939" s="814"/>
      <c r="N939" s="813"/>
      <c r="O939" s="811"/>
      <c r="P939" s="811"/>
      <c r="Q939" s="811"/>
      <c r="R939" s="813"/>
      <c r="S939" s="811"/>
      <c r="T939" s="811"/>
      <c r="U939" s="811"/>
      <c r="V939" s="811"/>
      <c r="W939" s="811"/>
      <c r="X939" s="811"/>
      <c r="Y939" s="811"/>
      <c r="Z939" s="811"/>
      <c r="AA939" s="811"/>
    </row>
    <row r="940">
      <c r="D940" s="814"/>
      <c r="E940" s="811"/>
      <c r="F940" s="811"/>
      <c r="G940" s="811"/>
      <c r="H940" s="811"/>
      <c r="I940" s="814"/>
      <c r="J940" s="811"/>
      <c r="K940" s="811"/>
      <c r="L940" s="811"/>
      <c r="M940" s="814"/>
      <c r="N940" s="813"/>
      <c r="O940" s="811"/>
      <c r="P940" s="811"/>
      <c r="Q940" s="811"/>
      <c r="R940" s="813"/>
      <c r="S940" s="811"/>
      <c r="T940" s="811"/>
      <c r="U940" s="811"/>
      <c r="V940" s="811"/>
      <c r="W940" s="811"/>
      <c r="X940" s="811"/>
      <c r="Y940" s="811"/>
      <c r="Z940" s="811"/>
      <c r="AA940" s="811"/>
    </row>
    <row r="941">
      <c r="D941" s="814"/>
      <c r="E941" s="811"/>
      <c r="F941" s="811"/>
      <c r="G941" s="811"/>
      <c r="H941" s="811"/>
      <c r="I941" s="814"/>
      <c r="J941" s="811"/>
      <c r="K941" s="811"/>
      <c r="L941" s="811"/>
      <c r="M941" s="814"/>
      <c r="N941" s="813"/>
      <c r="O941" s="811"/>
      <c r="P941" s="811"/>
      <c r="Q941" s="811"/>
      <c r="R941" s="813"/>
      <c r="S941" s="811"/>
      <c r="T941" s="811"/>
      <c r="U941" s="811"/>
      <c r="V941" s="811"/>
      <c r="W941" s="811"/>
      <c r="X941" s="811"/>
      <c r="Y941" s="811"/>
      <c r="Z941" s="811"/>
      <c r="AA941" s="811"/>
    </row>
    <row r="942">
      <c r="D942" s="814"/>
      <c r="E942" s="811"/>
      <c r="F942" s="811"/>
      <c r="G942" s="811"/>
      <c r="H942" s="811"/>
      <c r="I942" s="814"/>
      <c r="J942" s="811"/>
      <c r="K942" s="811"/>
      <c r="L942" s="811"/>
      <c r="M942" s="814"/>
      <c r="N942" s="813"/>
      <c r="O942" s="811"/>
      <c r="P942" s="811"/>
      <c r="Q942" s="811"/>
      <c r="R942" s="813"/>
      <c r="S942" s="811"/>
      <c r="T942" s="811"/>
      <c r="U942" s="811"/>
      <c r="V942" s="811"/>
      <c r="W942" s="811"/>
      <c r="X942" s="811"/>
      <c r="Y942" s="811"/>
      <c r="Z942" s="811"/>
      <c r="AA942" s="811"/>
    </row>
    <row r="943">
      <c r="D943" s="814"/>
      <c r="E943" s="811"/>
      <c r="F943" s="811"/>
      <c r="G943" s="811"/>
      <c r="H943" s="811"/>
      <c r="I943" s="814"/>
      <c r="J943" s="811"/>
      <c r="K943" s="811"/>
      <c r="L943" s="811"/>
      <c r="M943" s="814"/>
      <c r="N943" s="813"/>
      <c r="O943" s="811"/>
      <c r="P943" s="811"/>
      <c r="Q943" s="811"/>
      <c r="R943" s="813"/>
      <c r="S943" s="811"/>
      <c r="T943" s="811"/>
      <c r="U943" s="811"/>
      <c r="V943" s="811"/>
      <c r="W943" s="811"/>
      <c r="X943" s="811"/>
      <c r="Y943" s="811"/>
      <c r="Z943" s="811"/>
      <c r="AA943" s="811"/>
    </row>
    <row r="944">
      <c r="D944" s="814"/>
      <c r="E944" s="811"/>
      <c r="F944" s="811"/>
      <c r="G944" s="811"/>
      <c r="H944" s="811"/>
      <c r="I944" s="814"/>
      <c r="J944" s="811"/>
      <c r="K944" s="811"/>
      <c r="L944" s="811"/>
      <c r="M944" s="814"/>
      <c r="N944" s="813"/>
      <c r="O944" s="811"/>
      <c r="P944" s="811"/>
      <c r="Q944" s="811"/>
      <c r="R944" s="813"/>
      <c r="S944" s="811"/>
      <c r="T944" s="811"/>
      <c r="U944" s="811"/>
      <c r="V944" s="811"/>
      <c r="W944" s="811"/>
      <c r="X944" s="811"/>
      <c r="Y944" s="811"/>
      <c r="Z944" s="811"/>
      <c r="AA944" s="811"/>
    </row>
    <row r="945">
      <c r="D945" s="814"/>
      <c r="E945" s="811"/>
      <c r="F945" s="811"/>
      <c r="G945" s="811"/>
      <c r="H945" s="811"/>
      <c r="I945" s="814"/>
      <c r="J945" s="811"/>
      <c r="K945" s="811"/>
      <c r="L945" s="811"/>
      <c r="M945" s="814"/>
      <c r="N945" s="813"/>
      <c r="O945" s="811"/>
      <c r="P945" s="811"/>
      <c r="Q945" s="811"/>
      <c r="R945" s="813"/>
      <c r="S945" s="811"/>
      <c r="T945" s="811"/>
      <c r="U945" s="811"/>
      <c r="V945" s="811"/>
      <c r="W945" s="811"/>
      <c r="X945" s="811"/>
      <c r="Y945" s="811"/>
      <c r="Z945" s="811"/>
      <c r="AA945" s="811"/>
    </row>
    <row r="946">
      <c r="D946" s="814"/>
      <c r="E946" s="811"/>
      <c r="F946" s="811"/>
      <c r="G946" s="811"/>
      <c r="H946" s="811"/>
      <c r="I946" s="814"/>
      <c r="J946" s="811"/>
      <c r="K946" s="811"/>
      <c r="L946" s="811"/>
      <c r="M946" s="814"/>
      <c r="N946" s="813"/>
      <c r="O946" s="811"/>
      <c r="P946" s="811"/>
      <c r="Q946" s="811"/>
      <c r="R946" s="813"/>
      <c r="S946" s="811"/>
      <c r="T946" s="811"/>
      <c r="U946" s="811"/>
      <c r="V946" s="811"/>
      <c r="W946" s="811"/>
      <c r="X946" s="811"/>
      <c r="Y946" s="811"/>
      <c r="Z946" s="811"/>
      <c r="AA946" s="811"/>
    </row>
    <row r="947">
      <c r="D947" s="814"/>
      <c r="E947" s="811"/>
      <c r="F947" s="811"/>
      <c r="G947" s="811"/>
      <c r="H947" s="811"/>
      <c r="I947" s="814"/>
      <c r="J947" s="811"/>
      <c r="K947" s="811"/>
      <c r="L947" s="811"/>
      <c r="M947" s="814"/>
      <c r="N947" s="813"/>
      <c r="O947" s="811"/>
      <c r="P947" s="811"/>
      <c r="Q947" s="811"/>
      <c r="R947" s="813"/>
      <c r="S947" s="811"/>
      <c r="T947" s="811"/>
      <c r="U947" s="811"/>
      <c r="V947" s="811"/>
      <c r="W947" s="811"/>
      <c r="X947" s="811"/>
      <c r="Y947" s="811"/>
      <c r="Z947" s="811"/>
      <c r="AA947" s="811"/>
    </row>
    <row r="948">
      <c r="D948" s="814"/>
      <c r="E948" s="811"/>
      <c r="F948" s="811"/>
      <c r="G948" s="811"/>
      <c r="H948" s="811"/>
      <c r="I948" s="814"/>
      <c r="J948" s="811"/>
      <c r="K948" s="811"/>
      <c r="L948" s="811"/>
      <c r="M948" s="814"/>
      <c r="N948" s="813"/>
      <c r="O948" s="811"/>
      <c r="P948" s="811"/>
      <c r="Q948" s="811"/>
      <c r="R948" s="813"/>
      <c r="S948" s="811"/>
      <c r="T948" s="811"/>
      <c r="U948" s="811"/>
      <c r="V948" s="811"/>
      <c r="W948" s="811"/>
      <c r="X948" s="811"/>
      <c r="Y948" s="811"/>
      <c r="Z948" s="811"/>
      <c r="AA948" s="811"/>
    </row>
    <row r="949">
      <c r="D949" s="814"/>
      <c r="E949" s="811"/>
      <c r="F949" s="811"/>
      <c r="G949" s="811"/>
      <c r="H949" s="811"/>
      <c r="I949" s="814"/>
      <c r="J949" s="811"/>
      <c r="K949" s="811"/>
      <c r="L949" s="811"/>
      <c r="M949" s="814"/>
      <c r="N949" s="813"/>
      <c r="O949" s="811"/>
      <c r="P949" s="811"/>
      <c r="Q949" s="811"/>
      <c r="R949" s="813"/>
      <c r="S949" s="811"/>
      <c r="T949" s="811"/>
      <c r="U949" s="811"/>
      <c r="V949" s="811"/>
      <c r="W949" s="811"/>
      <c r="X949" s="811"/>
      <c r="Y949" s="811"/>
      <c r="Z949" s="811"/>
      <c r="AA949" s="811"/>
    </row>
    <row r="950">
      <c r="D950" s="814"/>
      <c r="E950" s="811"/>
      <c r="F950" s="811"/>
      <c r="G950" s="811"/>
      <c r="H950" s="811"/>
      <c r="I950" s="814"/>
      <c r="J950" s="811"/>
      <c r="K950" s="811"/>
      <c r="L950" s="811"/>
      <c r="M950" s="814"/>
      <c r="N950" s="813"/>
      <c r="O950" s="811"/>
      <c r="P950" s="811"/>
      <c r="Q950" s="811"/>
      <c r="R950" s="813"/>
      <c r="S950" s="811"/>
      <c r="T950" s="811"/>
      <c r="U950" s="811"/>
      <c r="V950" s="811"/>
      <c r="W950" s="811"/>
      <c r="X950" s="811"/>
      <c r="Y950" s="811"/>
      <c r="Z950" s="811"/>
      <c r="AA950" s="811"/>
    </row>
    <row r="951">
      <c r="D951" s="814"/>
      <c r="E951" s="811"/>
      <c r="F951" s="811"/>
      <c r="G951" s="811"/>
      <c r="H951" s="811"/>
      <c r="I951" s="814"/>
      <c r="J951" s="811"/>
      <c r="K951" s="811"/>
      <c r="L951" s="811"/>
      <c r="M951" s="814"/>
      <c r="N951" s="813"/>
      <c r="O951" s="811"/>
      <c r="P951" s="811"/>
      <c r="Q951" s="811"/>
      <c r="R951" s="813"/>
      <c r="S951" s="811"/>
      <c r="T951" s="811"/>
      <c r="U951" s="811"/>
      <c r="V951" s="811"/>
      <c r="W951" s="811"/>
      <c r="X951" s="811"/>
      <c r="Y951" s="811"/>
      <c r="Z951" s="811"/>
      <c r="AA951" s="811"/>
    </row>
    <row r="952">
      <c r="D952" s="814"/>
      <c r="E952" s="811"/>
      <c r="F952" s="811"/>
      <c r="G952" s="811"/>
      <c r="H952" s="811"/>
      <c r="I952" s="814"/>
      <c r="J952" s="811"/>
      <c r="K952" s="811"/>
      <c r="L952" s="811"/>
      <c r="M952" s="814"/>
      <c r="N952" s="813"/>
      <c r="O952" s="811"/>
      <c r="P952" s="811"/>
      <c r="Q952" s="811"/>
      <c r="R952" s="813"/>
      <c r="S952" s="811"/>
      <c r="T952" s="811"/>
      <c r="U952" s="811"/>
      <c r="V952" s="811"/>
      <c r="W952" s="811"/>
      <c r="X952" s="811"/>
      <c r="Y952" s="811"/>
      <c r="Z952" s="811"/>
      <c r="AA952" s="811"/>
    </row>
    <row r="953">
      <c r="D953" s="814"/>
      <c r="E953" s="811"/>
      <c r="F953" s="811"/>
      <c r="G953" s="811"/>
      <c r="H953" s="811"/>
      <c r="I953" s="814"/>
      <c r="J953" s="811"/>
      <c r="K953" s="811"/>
      <c r="L953" s="811"/>
      <c r="M953" s="814"/>
      <c r="N953" s="813"/>
      <c r="O953" s="811"/>
      <c r="P953" s="811"/>
      <c r="Q953" s="811"/>
      <c r="R953" s="813"/>
      <c r="S953" s="811"/>
      <c r="T953" s="811"/>
      <c r="U953" s="811"/>
      <c r="V953" s="811"/>
      <c r="W953" s="811"/>
      <c r="X953" s="811"/>
      <c r="Y953" s="811"/>
      <c r="Z953" s="811"/>
      <c r="AA953" s="811"/>
    </row>
    <row r="954">
      <c r="D954" s="814"/>
      <c r="E954" s="811"/>
      <c r="F954" s="811"/>
      <c r="G954" s="811"/>
      <c r="H954" s="811"/>
      <c r="I954" s="814"/>
      <c r="J954" s="811"/>
      <c r="K954" s="811"/>
      <c r="L954" s="811"/>
      <c r="M954" s="814"/>
      <c r="N954" s="813"/>
      <c r="O954" s="811"/>
      <c r="P954" s="811"/>
      <c r="Q954" s="811"/>
      <c r="R954" s="813"/>
      <c r="S954" s="811"/>
      <c r="T954" s="811"/>
      <c r="U954" s="811"/>
      <c r="V954" s="811"/>
      <c r="W954" s="811"/>
      <c r="X954" s="811"/>
      <c r="Y954" s="811"/>
      <c r="Z954" s="811"/>
      <c r="AA954" s="811"/>
    </row>
    <row r="955">
      <c r="D955" s="814"/>
      <c r="E955" s="811"/>
      <c r="F955" s="811"/>
      <c r="G955" s="811"/>
      <c r="H955" s="811"/>
      <c r="I955" s="814"/>
      <c r="J955" s="811"/>
      <c r="K955" s="811"/>
      <c r="L955" s="811"/>
      <c r="M955" s="814"/>
      <c r="N955" s="813"/>
      <c r="O955" s="811"/>
      <c r="P955" s="811"/>
      <c r="Q955" s="811"/>
      <c r="R955" s="813"/>
      <c r="S955" s="811"/>
      <c r="T955" s="811"/>
      <c r="U955" s="811"/>
      <c r="V955" s="811"/>
      <c r="W955" s="811"/>
      <c r="X955" s="811"/>
      <c r="Y955" s="811"/>
      <c r="Z955" s="811"/>
      <c r="AA955" s="811"/>
    </row>
    <row r="956">
      <c r="D956" s="814"/>
      <c r="E956" s="811"/>
      <c r="F956" s="811"/>
      <c r="G956" s="811"/>
      <c r="H956" s="811"/>
      <c r="I956" s="814"/>
      <c r="J956" s="811"/>
      <c r="K956" s="811"/>
      <c r="L956" s="811"/>
      <c r="M956" s="814"/>
      <c r="N956" s="813"/>
      <c r="O956" s="811"/>
      <c r="P956" s="811"/>
      <c r="Q956" s="811"/>
      <c r="R956" s="813"/>
      <c r="S956" s="811"/>
      <c r="T956" s="811"/>
      <c r="U956" s="811"/>
      <c r="V956" s="811"/>
      <c r="W956" s="811"/>
      <c r="X956" s="811"/>
      <c r="Y956" s="811"/>
      <c r="Z956" s="811"/>
      <c r="AA956" s="811"/>
    </row>
    <row r="957">
      <c r="D957" s="814"/>
      <c r="E957" s="811"/>
      <c r="F957" s="811"/>
      <c r="G957" s="811"/>
      <c r="H957" s="811"/>
      <c r="I957" s="814"/>
      <c r="J957" s="811"/>
      <c r="K957" s="811"/>
      <c r="L957" s="811"/>
      <c r="M957" s="814"/>
      <c r="N957" s="813"/>
      <c r="O957" s="811"/>
      <c r="P957" s="811"/>
      <c r="Q957" s="811"/>
      <c r="R957" s="813"/>
      <c r="S957" s="811"/>
      <c r="T957" s="811"/>
      <c r="U957" s="811"/>
      <c r="V957" s="811"/>
      <c r="W957" s="811"/>
      <c r="X957" s="811"/>
      <c r="Y957" s="811"/>
      <c r="Z957" s="811"/>
      <c r="AA957" s="811"/>
    </row>
    <row r="958">
      <c r="D958" s="814"/>
      <c r="E958" s="811"/>
      <c r="F958" s="811"/>
      <c r="G958" s="811"/>
      <c r="H958" s="811"/>
      <c r="I958" s="814"/>
      <c r="J958" s="811"/>
      <c r="K958" s="811"/>
      <c r="L958" s="811"/>
      <c r="M958" s="814"/>
      <c r="N958" s="813"/>
      <c r="O958" s="811"/>
      <c r="P958" s="811"/>
      <c r="Q958" s="811"/>
      <c r="R958" s="813"/>
      <c r="S958" s="811"/>
      <c r="T958" s="811"/>
      <c r="U958" s="811"/>
      <c r="V958" s="811"/>
      <c r="W958" s="811"/>
      <c r="X958" s="811"/>
      <c r="Y958" s="811"/>
      <c r="Z958" s="811"/>
      <c r="AA958" s="811"/>
    </row>
    <row r="959">
      <c r="D959" s="814"/>
      <c r="E959" s="811"/>
      <c r="F959" s="811"/>
      <c r="G959" s="811"/>
      <c r="H959" s="811"/>
      <c r="I959" s="814"/>
      <c r="J959" s="811"/>
      <c r="K959" s="811"/>
      <c r="L959" s="811"/>
      <c r="M959" s="814"/>
      <c r="N959" s="813"/>
      <c r="O959" s="811"/>
      <c r="P959" s="811"/>
      <c r="Q959" s="811"/>
      <c r="R959" s="813"/>
      <c r="S959" s="811"/>
      <c r="T959" s="811"/>
      <c r="U959" s="811"/>
      <c r="V959" s="811"/>
      <c r="W959" s="811"/>
      <c r="X959" s="811"/>
      <c r="Y959" s="811"/>
      <c r="Z959" s="811"/>
      <c r="AA959" s="811"/>
    </row>
    <row r="960">
      <c r="D960" s="814"/>
      <c r="E960" s="811"/>
      <c r="F960" s="811"/>
      <c r="G960" s="811"/>
      <c r="H960" s="811"/>
      <c r="I960" s="814"/>
      <c r="J960" s="811"/>
      <c r="K960" s="811"/>
      <c r="L960" s="811"/>
      <c r="M960" s="814"/>
      <c r="N960" s="813"/>
      <c r="O960" s="811"/>
      <c r="P960" s="811"/>
      <c r="Q960" s="811"/>
      <c r="R960" s="813"/>
      <c r="S960" s="811"/>
      <c r="T960" s="811"/>
      <c r="U960" s="811"/>
      <c r="V960" s="811"/>
      <c r="W960" s="811"/>
      <c r="X960" s="811"/>
      <c r="Y960" s="811"/>
      <c r="Z960" s="811"/>
      <c r="AA960" s="811"/>
    </row>
    <row r="961">
      <c r="D961" s="814"/>
      <c r="E961" s="811"/>
      <c r="F961" s="811"/>
      <c r="G961" s="811"/>
      <c r="H961" s="811"/>
      <c r="I961" s="814"/>
      <c r="J961" s="811"/>
      <c r="K961" s="811"/>
      <c r="L961" s="811"/>
      <c r="M961" s="814"/>
      <c r="N961" s="813"/>
      <c r="O961" s="811"/>
      <c r="P961" s="811"/>
      <c r="Q961" s="811"/>
      <c r="R961" s="813"/>
      <c r="S961" s="811"/>
      <c r="T961" s="811"/>
      <c r="U961" s="811"/>
      <c r="V961" s="811"/>
      <c r="W961" s="811"/>
      <c r="X961" s="811"/>
      <c r="Y961" s="811"/>
      <c r="Z961" s="811"/>
      <c r="AA961" s="811"/>
    </row>
    <row r="962">
      <c r="D962" s="814"/>
      <c r="E962" s="811"/>
      <c r="F962" s="811"/>
      <c r="G962" s="811"/>
      <c r="H962" s="811"/>
      <c r="I962" s="814"/>
      <c r="J962" s="811"/>
      <c r="K962" s="811"/>
      <c r="L962" s="811"/>
      <c r="M962" s="814"/>
      <c r="N962" s="813"/>
      <c r="O962" s="811"/>
      <c r="P962" s="811"/>
      <c r="Q962" s="811"/>
      <c r="R962" s="813"/>
      <c r="S962" s="811"/>
      <c r="T962" s="811"/>
      <c r="U962" s="811"/>
      <c r="V962" s="811"/>
      <c r="W962" s="811"/>
      <c r="X962" s="811"/>
      <c r="Y962" s="811"/>
      <c r="Z962" s="811"/>
      <c r="AA962" s="811"/>
    </row>
    <row r="963">
      <c r="D963" s="814"/>
      <c r="E963" s="811"/>
      <c r="F963" s="811"/>
      <c r="G963" s="811"/>
      <c r="H963" s="811"/>
      <c r="I963" s="814"/>
      <c r="J963" s="811"/>
      <c r="K963" s="811"/>
      <c r="L963" s="811"/>
      <c r="M963" s="814"/>
      <c r="N963" s="813"/>
      <c r="O963" s="811"/>
      <c r="P963" s="811"/>
      <c r="Q963" s="811"/>
      <c r="R963" s="813"/>
      <c r="S963" s="811"/>
      <c r="T963" s="811"/>
      <c r="U963" s="811"/>
      <c r="V963" s="811"/>
      <c r="W963" s="811"/>
      <c r="X963" s="811"/>
      <c r="Y963" s="811"/>
      <c r="Z963" s="811"/>
      <c r="AA963" s="811"/>
    </row>
    <row r="964">
      <c r="D964" s="814"/>
      <c r="E964" s="811"/>
      <c r="F964" s="811"/>
      <c r="G964" s="811"/>
      <c r="H964" s="811"/>
      <c r="I964" s="814"/>
      <c r="J964" s="811"/>
      <c r="K964" s="811"/>
      <c r="L964" s="811"/>
      <c r="M964" s="814"/>
      <c r="N964" s="813"/>
      <c r="O964" s="811"/>
      <c r="P964" s="811"/>
      <c r="Q964" s="811"/>
      <c r="R964" s="813"/>
      <c r="S964" s="811"/>
      <c r="T964" s="811"/>
      <c r="U964" s="811"/>
      <c r="V964" s="811"/>
      <c r="W964" s="811"/>
      <c r="X964" s="811"/>
      <c r="Y964" s="811"/>
      <c r="Z964" s="811"/>
      <c r="AA964" s="811"/>
    </row>
    <row r="965">
      <c r="D965" s="814"/>
      <c r="E965" s="811"/>
      <c r="F965" s="811"/>
      <c r="G965" s="811"/>
      <c r="H965" s="811"/>
      <c r="I965" s="814"/>
      <c r="J965" s="811"/>
      <c r="K965" s="811"/>
      <c r="L965" s="811"/>
      <c r="M965" s="814"/>
      <c r="N965" s="813"/>
      <c r="O965" s="811"/>
      <c r="P965" s="811"/>
      <c r="Q965" s="811"/>
      <c r="R965" s="813"/>
      <c r="S965" s="811"/>
      <c r="T965" s="811"/>
      <c r="U965" s="811"/>
      <c r="V965" s="811"/>
      <c r="W965" s="811"/>
      <c r="X965" s="811"/>
      <c r="Y965" s="811"/>
      <c r="Z965" s="811"/>
      <c r="AA965" s="811"/>
    </row>
    <row r="966">
      <c r="D966" s="814"/>
      <c r="E966" s="811"/>
      <c r="F966" s="811"/>
      <c r="G966" s="811"/>
      <c r="H966" s="811"/>
      <c r="I966" s="814"/>
      <c r="J966" s="811"/>
      <c r="K966" s="811"/>
      <c r="L966" s="811"/>
      <c r="M966" s="814"/>
      <c r="N966" s="813"/>
      <c r="O966" s="811"/>
      <c r="P966" s="811"/>
      <c r="Q966" s="811"/>
      <c r="R966" s="813"/>
      <c r="S966" s="811"/>
      <c r="T966" s="811"/>
      <c r="U966" s="811"/>
      <c r="V966" s="811"/>
      <c r="W966" s="811"/>
      <c r="X966" s="811"/>
      <c r="Y966" s="811"/>
      <c r="Z966" s="811"/>
      <c r="AA966" s="811"/>
    </row>
    <row r="967">
      <c r="D967" s="814"/>
      <c r="E967" s="811"/>
      <c r="F967" s="811"/>
      <c r="G967" s="811"/>
      <c r="H967" s="811"/>
      <c r="I967" s="814"/>
      <c r="J967" s="811"/>
      <c r="K967" s="811"/>
      <c r="L967" s="811"/>
      <c r="M967" s="814"/>
      <c r="N967" s="813"/>
      <c r="O967" s="811"/>
      <c r="P967" s="811"/>
      <c r="Q967" s="811"/>
      <c r="R967" s="813"/>
      <c r="S967" s="811"/>
      <c r="T967" s="811"/>
      <c r="U967" s="811"/>
      <c r="V967" s="811"/>
      <c r="W967" s="811"/>
      <c r="X967" s="811"/>
      <c r="Y967" s="811"/>
      <c r="Z967" s="811"/>
      <c r="AA967" s="811"/>
    </row>
    <row r="968">
      <c r="D968" s="814"/>
      <c r="E968" s="811"/>
      <c r="F968" s="811"/>
      <c r="G968" s="811"/>
      <c r="H968" s="811"/>
      <c r="I968" s="814"/>
      <c r="J968" s="811"/>
      <c r="K968" s="811"/>
      <c r="L968" s="811"/>
      <c r="M968" s="814"/>
      <c r="N968" s="813"/>
      <c r="O968" s="811"/>
      <c r="P968" s="811"/>
      <c r="Q968" s="811"/>
      <c r="R968" s="813"/>
      <c r="S968" s="811"/>
      <c r="T968" s="811"/>
      <c r="U968" s="811"/>
      <c r="V968" s="811"/>
      <c r="W968" s="811"/>
      <c r="X968" s="811"/>
      <c r="Y968" s="811"/>
      <c r="Z968" s="811"/>
      <c r="AA968" s="811"/>
    </row>
    <row r="969">
      <c r="D969" s="814"/>
      <c r="E969" s="811"/>
      <c r="F969" s="811"/>
      <c r="G969" s="811"/>
      <c r="H969" s="811"/>
      <c r="I969" s="814"/>
      <c r="J969" s="811"/>
      <c r="K969" s="811"/>
      <c r="L969" s="811"/>
      <c r="M969" s="814"/>
      <c r="N969" s="813"/>
      <c r="O969" s="811"/>
      <c r="P969" s="811"/>
      <c r="Q969" s="811"/>
      <c r="R969" s="813"/>
      <c r="S969" s="811"/>
      <c r="T969" s="811"/>
      <c r="U969" s="811"/>
      <c r="V969" s="811"/>
      <c r="W969" s="811"/>
      <c r="X969" s="811"/>
      <c r="Y969" s="811"/>
      <c r="Z969" s="811"/>
      <c r="AA969" s="811"/>
    </row>
    <row r="970">
      <c r="D970" s="814"/>
      <c r="E970" s="811"/>
      <c r="F970" s="811"/>
      <c r="G970" s="811"/>
      <c r="H970" s="811"/>
      <c r="I970" s="814"/>
      <c r="J970" s="811"/>
      <c r="K970" s="811"/>
      <c r="L970" s="811"/>
      <c r="M970" s="814"/>
      <c r="N970" s="813"/>
      <c r="O970" s="811"/>
      <c r="P970" s="811"/>
      <c r="Q970" s="811"/>
      <c r="R970" s="813"/>
      <c r="S970" s="811"/>
      <c r="T970" s="811"/>
      <c r="U970" s="811"/>
      <c r="V970" s="811"/>
      <c r="W970" s="811"/>
      <c r="X970" s="811"/>
      <c r="Y970" s="811"/>
      <c r="Z970" s="811"/>
      <c r="AA970" s="811"/>
    </row>
    <row r="971">
      <c r="D971" s="814"/>
      <c r="E971" s="811"/>
      <c r="F971" s="811"/>
      <c r="G971" s="811"/>
      <c r="H971" s="811"/>
      <c r="I971" s="814"/>
      <c r="J971" s="811"/>
      <c r="K971" s="811"/>
      <c r="L971" s="811"/>
      <c r="M971" s="814"/>
      <c r="N971" s="813"/>
      <c r="O971" s="811"/>
      <c r="P971" s="811"/>
      <c r="Q971" s="811"/>
      <c r="R971" s="813"/>
      <c r="S971" s="811"/>
      <c r="T971" s="811"/>
      <c r="U971" s="811"/>
      <c r="V971" s="811"/>
      <c r="W971" s="811"/>
      <c r="X971" s="811"/>
      <c r="Y971" s="811"/>
      <c r="Z971" s="811"/>
      <c r="AA971" s="811"/>
    </row>
    <row r="972">
      <c r="D972" s="814"/>
      <c r="E972" s="811"/>
      <c r="F972" s="811"/>
      <c r="G972" s="811"/>
      <c r="H972" s="811"/>
      <c r="I972" s="814"/>
      <c r="J972" s="811"/>
      <c r="K972" s="811"/>
      <c r="L972" s="811"/>
      <c r="M972" s="814"/>
      <c r="N972" s="813"/>
      <c r="O972" s="811"/>
      <c r="P972" s="811"/>
      <c r="Q972" s="811"/>
      <c r="R972" s="813"/>
      <c r="S972" s="811"/>
      <c r="T972" s="811"/>
      <c r="U972" s="811"/>
      <c r="V972" s="811"/>
      <c r="W972" s="811"/>
      <c r="X972" s="811"/>
      <c r="Y972" s="811"/>
      <c r="Z972" s="811"/>
      <c r="AA972" s="811"/>
    </row>
    <row r="973">
      <c r="D973" s="814"/>
      <c r="E973" s="811"/>
      <c r="F973" s="811"/>
      <c r="G973" s="811"/>
      <c r="H973" s="811"/>
      <c r="I973" s="814"/>
      <c r="J973" s="811"/>
      <c r="K973" s="811"/>
      <c r="L973" s="811"/>
      <c r="M973" s="814"/>
      <c r="N973" s="813"/>
      <c r="O973" s="811"/>
      <c r="P973" s="811"/>
      <c r="Q973" s="811"/>
      <c r="R973" s="813"/>
      <c r="S973" s="811"/>
      <c r="T973" s="811"/>
      <c r="U973" s="811"/>
      <c r="V973" s="811"/>
      <c r="W973" s="811"/>
      <c r="X973" s="811"/>
      <c r="Y973" s="811"/>
      <c r="Z973" s="811"/>
      <c r="AA973" s="811"/>
    </row>
    <row r="974">
      <c r="D974" s="814"/>
      <c r="E974" s="811"/>
      <c r="F974" s="811"/>
      <c r="G974" s="811"/>
      <c r="H974" s="811"/>
      <c r="I974" s="814"/>
      <c r="J974" s="811"/>
      <c r="K974" s="811"/>
      <c r="L974" s="811"/>
      <c r="M974" s="814"/>
      <c r="N974" s="813"/>
      <c r="O974" s="811"/>
      <c r="P974" s="811"/>
      <c r="Q974" s="811"/>
      <c r="R974" s="813"/>
      <c r="S974" s="811"/>
      <c r="T974" s="811"/>
      <c r="U974" s="811"/>
      <c r="V974" s="811"/>
      <c r="W974" s="811"/>
      <c r="X974" s="811"/>
      <c r="Y974" s="811"/>
      <c r="Z974" s="811"/>
      <c r="AA974" s="811"/>
    </row>
    <row r="975">
      <c r="D975" s="814"/>
      <c r="E975" s="811"/>
      <c r="F975" s="811"/>
      <c r="G975" s="811"/>
      <c r="H975" s="811"/>
      <c r="I975" s="814"/>
      <c r="J975" s="811"/>
      <c r="K975" s="811"/>
      <c r="L975" s="811"/>
      <c r="M975" s="814"/>
      <c r="N975" s="813"/>
      <c r="O975" s="811"/>
      <c r="P975" s="811"/>
      <c r="Q975" s="811"/>
      <c r="R975" s="813"/>
      <c r="S975" s="811"/>
      <c r="T975" s="811"/>
      <c r="U975" s="811"/>
      <c r="V975" s="811"/>
      <c r="W975" s="811"/>
      <c r="X975" s="811"/>
      <c r="Y975" s="811"/>
      <c r="Z975" s="811"/>
      <c r="AA975" s="811"/>
    </row>
    <row r="976">
      <c r="D976" s="814"/>
      <c r="E976" s="811"/>
      <c r="F976" s="811"/>
      <c r="G976" s="811"/>
      <c r="H976" s="811"/>
      <c r="I976" s="814"/>
      <c r="J976" s="811"/>
      <c r="K976" s="811"/>
      <c r="L976" s="811"/>
      <c r="M976" s="814"/>
      <c r="N976" s="813"/>
      <c r="O976" s="811"/>
      <c r="P976" s="811"/>
      <c r="Q976" s="811"/>
      <c r="R976" s="813"/>
      <c r="S976" s="811"/>
      <c r="T976" s="811"/>
      <c r="U976" s="811"/>
      <c r="V976" s="811"/>
      <c r="W976" s="811"/>
      <c r="X976" s="811"/>
      <c r="Y976" s="811"/>
      <c r="Z976" s="811"/>
      <c r="AA976" s="811"/>
    </row>
    <row r="977">
      <c r="D977" s="814"/>
      <c r="E977" s="811"/>
      <c r="F977" s="811"/>
      <c r="G977" s="811"/>
      <c r="H977" s="811"/>
      <c r="I977" s="814"/>
      <c r="J977" s="811"/>
      <c r="K977" s="811"/>
      <c r="L977" s="811"/>
      <c r="M977" s="814"/>
      <c r="N977" s="813"/>
      <c r="O977" s="811"/>
      <c r="P977" s="811"/>
      <c r="Q977" s="811"/>
      <c r="R977" s="813"/>
      <c r="S977" s="811"/>
      <c r="T977" s="811"/>
      <c r="U977" s="811"/>
      <c r="V977" s="811"/>
      <c r="W977" s="811"/>
      <c r="X977" s="811"/>
      <c r="Y977" s="811"/>
      <c r="Z977" s="811"/>
      <c r="AA977" s="811"/>
    </row>
    <row r="978">
      <c r="D978" s="814"/>
      <c r="E978" s="811"/>
      <c r="F978" s="811"/>
      <c r="G978" s="811"/>
      <c r="H978" s="811"/>
      <c r="I978" s="814"/>
      <c r="J978" s="811"/>
      <c r="K978" s="811"/>
      <c r="L978" s="811"/>
      <c r="M978" s="814"/>
      <c r="N978" s="813"/>
      <c r="O978" s="811"/>
      <c r="P978" s="811"/>
      <c r="Q978" s="811"/>
      <c r="R978" s="813"/>
      <c r="S978" s="811"/>
      <c r="T978" s="811"/>
      <c r="U978" s="811"/>
      <c r="V978" s="811"/>
      <c r="W978" s="811"/>
      <c r="X978" s="811"/>
      <c r="Y978" s="811"/>
      <c r="Z978" s="811"/>
      <c r="AA978" s="811"/>
    </row>
    <row r="979">
      <c r="D979" s="814"/>
      <c r="E979" s="811"/>
      <c r="F979" s="811"/>
      <c r="G979" s="811"/>
      <c r="H979" s="811"/>
      <c r="I979" s="814"/>
      <c r="J979" s="811"/>
      <c r="K979" s="811"/>
      <c r="L979" s="811"/>
      <c r="M979" s="814"/>
      <c r="N979" s="813"/>
      <c r="O979" s="811"/>
      <c r="P979" s="811"/>
      <c r="Q979" s="811"/>
      <c r="R979" s="813"/>
      <c r="S979" s="811"/>
      <c r="T979" s="811"/>
      <c r="U979" s="811"/>
      <c r="V979" s="811"/>
      <c r="W979" s="811"/>
      <c r="X979" s="811"/>
      <c r="Y979" s="811"/>
      <c r="Z979" s="811"/>
      <c r="AA979" s="811"/>
    </row>
    <row r="980">
      <c r="D980" s="814"/>
      <c r="E980" s="811"/>
      <c r="F980" s="811"/>
      <c r="G980" s="811"/>
      <c r="H980" s="811"/>
      <c r="I980" s="814"/>
      <c r="J980" s="811"/>
      <c r="K980" s="811"/>
      <c r="L980" s="811"/>
      <c r="M980" s="814"/>
      <c r="N980" s="813"/>
      <c r="O980" s="811"/>
      <c r="P980" s="811"/>
      <c r="Q980" s="811"/>
      <c r="R980" s="813"/>
      <c r="S980" s="811"/>
      <c r="T980" s="811"/>
      <c r="U980" s="811"/>
      <c r="V980" s="811"/>
      <c r="W980" s="811"/>
      <c r="X980" s="811"/>
      <c r="Y980" s="811"/>
      <c r="Z980" s="811"/>
      <c r="AA980" s="811"/>
    </row>
    <row r="981">
      <c r="D981" s="814"/>
      <c r="E981" s="811"/>
      <c r="F981" s="811"/>
      <c r="G981" s="811"/>
      <c r="H981" s="811"/>
      <c r="I981" s="814"/>
      <c r="J981" s="811"/>
      <c r="K981" s="811"/>
      <c r="L981" s="811"/>
      <c r="M981" s="814"/>
      <c r="N981" s="813"/>
      <c r="O981" s="811"/>
      <c r="P981" s="811"/>
      <c r="Q981" s="811"/>
      <c r="R981" s="813"/>
      <c r="S981" s="811"/>
      <c r="T981" s="811"/>
      <c r="U981" s="811"/>
      <c r="V981" s="811"/>
      <c r="W981" s="811"/>
      <c r="X981" s="811"/>
      <c r="Y981" s="811"/>
      <c r="Z981" s="811"/>
      <c r="AA981" s="811"/>
    </row>
    <row r="982">
      <c r="D982" s="814"/>
      <c r="E982" s="811"/>
      <c r="F982" s="811"/>
      <c r="G982" s="811"/>
      <c r="H982" s="811"/>
      <c r="I982" s="814"/>
      <c r="J982" s="811"/>
      <c r="K982" s="811"/>
      <c r="L982" s="811"/>
      <c r="M982" s="814"/>
      <c r="N982" s="813"/>
      <c r="O982" s="811"/>
      <c r="P982" s="811"/>
      <c r="Q982" s="811"/>
      <c r="R982" s="813"/>
      <c r="S982" s="811"/>
      <c r="T982" s="811"/>
      <c r="U982" s="811"/>
      <c r="V982" s="811"/>
      <c r="W982" s="811"/>
      <c r="X982" s="811"/>
      <c r="Y982" s="811"/>
      <c r="Z982" s="811"/>
      <c r="AA982" s="811"/>
    </row>
    <row r="983">
      <c r="D983" s="814"/>
      <c r="E983" s="811"/>
      <c r="F983" s="811"/>
      <c r="G983" s="811"/>
      <c r="H983" s="811"/>
      <c r="I983" s="814"/>
      <c r="J983" s="811"/>
      <c r="K983" s="811"/>
      <c r="L983" s="811"/>
      <c r="M983" s="814"/>
      <c r="N983" s="813"/>
      <c r="O983" s="811"/>
      <c r="P983" s="811"/>
      <c r="Q983" s="811"/>
      <c r="R983" s="813"/>
      <c r="S983" s="811"/>
      <c r="T983" s="811"/>
      <c r="U983" s="811"/>
      <c r="V983" s="811"/>
      <c r="W983" s="811"/>
      <c r="X983" s="811"/>
      <c r="Y983" s="811"/>
      <c r="Z983" s="811"/>
      <c r="AA983" s="811"/>
    </row>
    <row r="984">
      <c r="D984" s="814"/>
      <c r="E984" s="811"/>
      <c r="F984" s="811"/>
      <c r="G984" s="811"/>
      <c r="H984" s="811"/>
      <c r="I984" s="814"/>
      <c r="J984" s="811"/>
      <c r="K984" s="811"/>
      <c r="L984" s="811"/>
      <c r="M984" s="814"/>
      <c r="N984" s="813"/>
      <c r="O984" s="811"/>
      <c r="P984" s="811"/>
      <c r="Q984" s="811"/>
      <c r="R984" s="813"/>
      <c r="S984" s="811"/>
      <c r="T984" s="811"/>
      <c r="U984" s="811"/>
      <c r="V984" s="811"/>
      <c r="W984" s="811"/>
      <c r="X984" s="811"/>
      <c r="Y984" s="811"/>
      <c r="Z984" s="811"/>
      <c r="AA984" s="811"/>
    </row>
    <row r="985">
      <c r="D985" s="814"/>
      <c r="E985" s="811"/>
      <c r="F985" s="811"/>
      <c r="G985" s="811"/>
      <c r="H985" s="811"/>
      <c r="I985" s="814"/>
      <c r="J985" s="811"/>
      <c r="K985" s="811"/>
      <c r="L985" s="811"/>
      <c r="M985" s="814"/>
      <c r="N985" s="813"/>
      <c r="O985" s="811"/>
      <c r="P985" s="811"/>
      <c r="Q985" s="811"/>
      <c r="R985" s="813"/>
      <c r="S985" s="811"/>
      <c r="T985" s="811"/>
      <c r="U985" s="811"/>
      <c r="V985" s="811"/>
      <c r="W985" s="811"/>
      <c r="X985" s="811"/>
      <c r="Y985" s="811"/>
      <c r="Z985" s="811"/>
      <c r="AA985" s="811"/>
    </row>
    <row r="986">
      <c r="D986" s="814"/>
      <c r="E986" s="811"/>
      <c r="F986" s="811"/>
      <c r="G986" s="811"/>
      <c r="H986" s="811"/>
      <c r="I986" s="814"/>
      <c r="J986" s="811"/>
      <c r="K986" s="811"/>
      <c r="L986" s="811"/>
      <c r="M986" s="814"/>
      <c r="N986" s="813"/>
      <c r="O986" s="811"/>
      <c r="P986" s="811"/>
      <c r="Q986" s="811"/>
      <c r="R986" s="813"/>
      <c r="S986" s="811"/>
      <c r="T986" s="811"/>
      <c r="U986" s="811"/>
      <c r="V986" s="811"/>
      <c r="W986" s="811"/>
      <c r="X986" s="811"/>
      <c r="Y986" s="811"/>
      <c r="Z986" s="811"/>
      <c r="AA986" s="811"/>
    </row>
    <row r="987">
      <c r="D987" s="814"/>
      <c r="E987" s="811"/>
      <c r="F987" s="811"/>
      <c r="G987" s="811"/>
      <c r="H987" s="811"/>
      <c r="I987" s="814"/>
      <c r="J987" s="811"/>
      <c r="K987" s="811"/>
      <c r="L987" s="811"/>
      <c r="M987" s="814"/>
      <c r="N987" s="813"/>
      <c r="O987" s="811"/>
      <c r="P987" s="811"/>
      <c r="Q987" s="811"/>
      <c r="R987" s="813"/>
      <c r="S987" s="811"/>
      <c r="T987" s="811"/>
      <c r="U987" s="811"/>
      <c r="V987" s="811"/>
      <c r="W987" s="811"/>
      <c r="X987" s="811"/>
      <c r="Y987" s="811"/>
      <c r="Z987" s="811"/>
      <c r="AA987" s="811"/>
    </row>
    <row r="988">
      <c r="D988" s="814"/>
      <c r="E988" s="811"/>
      <c r="F988" s="811"/>
      <c r="G988" s="811"/>
      <c r="H988" s="811"/>
      <c r="I988" s="814"/>
      <c r="J988" s="811"/>
      <c r="K988" s="811"/>
      <c r="L988" s="811"/>
      <c r="M988" s="814"/>
      <c r="N988" s="813"/>
      <c r="O988" s="811"/>
      <c r="P988" s="811"/>
      <c r="Q988" s="811"/>
      <c r="R988" s="813"/>
      <c r="S988" s="811"/>
      <c r="T988" s="811"/>
      <c r="U988" s="811"/>
      <c r="V988" s="811"/>
      <c r="W988" s="811"/>
      <c r="X988" s="811"/>
      <c r="Y988" s="811"/>
      <c r="Z988" s="811"/>
      <c r="AA988" s="811"/>
    </row>
    <row r="989">
      <c r="D989" s="814"/>
      <c r="E989" s="811"/>
      <c r="F989" s="811"/>
      <c r="G989" s="811"/>
      <c r="H989" s="811"/>
      <c r="I989" s="814"/>
      <c r="J989" s="811"/>
      <c r="K989" s="811"/>
      <c r="L989" s="811"/>
      <c r="M989" s="814"/>
      <c r="N989" s="813"/>
      <c r="O989" s="811"/>
      <c r="P989" s="811"/>
      <c r="Q989" s="811"/>
      <c r="R989" s="813"/>
      <c r="S989" s="811"/>
      <c r="T989" s="811"/>
      <c r="U989" s="811"/>
      <c r="V989" s="811"/>
      <c r="W989" s="811"/>
      <c r="X989" s="811"/>
      <c r="Y989" s="811"/>
      <c r="Z989" s="811"/>
      <c r="AA989" s="811"/>
    </row>
    <row r="990">
      <c r="D990" s="814"/>
      <c r="E990" s="811"/>
      <c r="F990" s="811"/>
      <c r="G990" s="811"/>
      <c r="H990" s="811"/>
      <c r="I990" s="814"/>
      <c r="J990" s="811"/>
      <c r="K990" s="811"/>
      <c r="L990" s="811"/>
      <c r="M990" s="814"/>
      <c r="N990" s="813"/>
      <c r="O990" s="811"/>
      <c r="P990" s="811"/>
      <c r="Q990" s="811"/>
      <c r="R990" s="813"/>
      <c r="S990" s="811"/>
      <c r="T990" s="811"/>
      <c r="U990" s="811"/>
      <c r="V990" s="811"/>
      <c r="W990" s="811"/>
      <c r="X990" s="811"/>
      <c r="Y990" s="811"/>
      <c r="Z990" s="811"/>
      <c r="AA990" s="811"/>
    </row>
    <row r="991">
      <c r="D991" s="814"/>
      <c r="E991" s="811"/>
      <c r="F991" s="811"/>
      <c r="G991" s="811"/>
      <c r="H991" s="811"/>
      <c r="I991" s="814"/>
      <c r="J991" s="811"/>
      <c r="K991" s="811"/>
      <c r="L991" s="811"/>
      <c r="M991" s="814"/>
      <c r="N991" s="813"/>
      <c r="O991" s="811"/>
      <c r="P991" s="811"/>
      <c r="Q991" s="811"/>
      <c r="R991" s="813"/>
      <c r="S991" s="811"/>
      <c r="T991" s="811"/>
      <c r="U991" s="811"/>
      <c r="V991" s="811"/>
      <c r="W991" s="811"/>
      <c r="X991" s="811"/>
      <c r="Y991" s="811"/>
      <c r="Z991" s="811"/>
      <c r="AA991" s="811"/>
    </row>
    <row r="992">
      <c r="D992" s="814"/>
      <c r="E992" s="811"/>
      <c r="F992" s="811"/>
      <c r="G992" s="811"/>
      <c r="H992" s="811"/>
      <c r="I992" s="814"/>
      <c r="J992" s="811"/>
      <c r="K992" s="811"/>
      <c r="L992" s="811"/>
      <c r="M992" s="814"/>
      <c r="N992" s="813"/>
      <c r="O992" s="811"/>
      <c r="P992" s="811"/>
      <c r="Q992" s="811"/>
      <c r="R992" s="813"/>
      <c r="S992" s="811"/>
      <c r="T992" s="811"/>
      <c r="U992" s="811"/>
      <c r="V992" s="811"/>
      <c r="W992" s="811"/>
      <c r="X992" s="811"/>
      <c r="Y992" s="811"/>
      <c r="Z992" s="811"/>
      <c r="AA992" s="811"/>
    </row>
    <row r="993">
      <c r="D993" s="814"/>
      <c r="E993" s="811"/>
      <c r="F993" s="811"/>
      <c r="G993" s="811"/>
      <c r="H993" s="811"/>
      <c r="I993" s="814"/>
      <c r="J993" s="811"/>
      <c r="K993" s="811"/>
      <c r="L993" s="811"/>
      <c r="M993" s="814"/>
      <c r="N993" s="813"/>
      <c r="O993" s="811"/>
      <c r="P993" s="811"/>
      <c r="Q993" s="811"/>
      <c r="R993" s="813"/>
      <c r="S993" s="811"/>
      <c r="T993" s="811"/>
      <c r="U993" s="811"/>
      <c r="V993" s="811"/>
      <c r="W993" s="811"/>
      <c r="X993" s="811"/>
      <c r="Y993" s="811"/>
      <c r="Z993" s="811"/>
      <c r="AA993" s="811"/>
    </row>
    <row r="994">
      <c r="D994" s="814"/>
      <c r="E994" s="811"/>
      <c r="F994" s="811"/>
      <c r="G994" s="811"/>
      <c r="H994" s="811"/>
      <c r="I994" s="814"/>
      <c r="J994" s="811"/>
      <c r="K994" s="811"/>
      <c r="L994" s="811"/>
      <c r="M994" s="814"/>
      <c r="N994" s="813"/>
      <c r="O994" s="811"/>
      <c r="P994" s="811"/>
      <c r="Q994" s="811"/>
      <c r="R994" s="813"/>
      <c r="S994" s="811"/>
      <c r="T994" s="811"/>
      <c r="U994" s="811"/>
      <c r="V994" s="811"/>
      <c r="W994" s="811"/>
      <c r="X994" s="811"/>
      <c r="Y994" s="811"/>
      <c r="Z994" s="811"/>
      <c r="AA994" s="811"/>
    </row>
    <row r="995">
      <c r="D995" s="814"/>
      <c r="E995" s="811"/>
      <c r="F995" s="811"/>
      <c r="G995" s="811"/>
      <c r="H995" s="811"/>
      <c r="I995" s="814"/>
      <c r="J995" s="811"/>
      <c r="K995" s="811"/>
      <c r="L995" s="811"/>
      <c r="M995" s="814"/>
      <c r="N995" s="813"/>
      <c r="O995" s="811"/>
      <c r="P995" s="811"/>
      <c r="Q995" s="811"/>
      <c r="R995" s="813"/>
      <c r="S995" s="811"/>
      <c r="T995" s="811"/>
      <c r="U995" s="811"/>
      <c r="V995" s="811"/>
      <c r="W995" s="811"/>
      <c r="X995" s="811"/>
      <c r="Y995" s="811"/>
      <c r="Z995" s="811"/>
      <c r="AA995" s="811"/>
    </row>
    <row r="996">
      <c r="D996" s="814"/>
      <c r="E996" s="811"/>
      <c r="F996" s="811"/>
      <c r="G996" s="811"/>
      <c r="H996" s="811"/>
      <c r="I996" s="814"/>
      <c r="J996" s="811"/>
      <c r="K996" s="811"/>
      <c r="L996" s="811"/>
      <c r="M996" s="814"/>
      <c r="N996" s="813"/>
      <c r="O996" s="811"/>
      <c r="P996" s="811"/>
      <c r="Q996" s="811"/>
      <c r="R996" s="813"/>
      <c r="S996" s="811"/>
      <c r="T996" s="811"/>
      <c r="U996" s="811"/>
      <c r="V996" s="811"/>
      <c r="W996" s="811"/>
      <c r="X996" s="811"/>
      <c r="Y996" s="811"/>
      <c r="Z996" s="811"/>
      <c r="AA996" s="811"/>
    </row>
    <row r="997">
      <c r="D997" s="814"/>
      <c r="E997" s="811"/>
      <c r="F997" s="811"/>
      <c r="G997" s="811"/>
      <c r="H997" s="811"/>
      <c r="I997" s="814"/>
      <c r="J997" s="811"/>
      <c r="K997" s="811"/>
      <c r="L997" s="811"/>
      <c r="M997" s="814"/>
      <c r="N997" s="813"/>
      <c r="O997" s="811"/>
      <c r="P997" s="811"/>
      <c r="Q997" s="811"/>
      <c r="R997" s="813"/>
      <c r="S997" s="811"/>
      <c r="T997" s="811"/>
      <c r="U997" s="811"/>
      <c r="V997" s="811"/>
      <c r="W997" s="811"/>
      <c r="X997" s="811"/>
      <c r="Y997" s="811"/>
      <c r="Z997" s="811"/>
      <c r="AA997" s="811"/>
    </row>
    <row r="998">
      <c r="D998" s="814"/>
      <c r="E998" s="811"/>
      <c r="F998" s="811"/>
      <c r="G998" s="811"/>
      <c r="H998" s="811"/>
      <c r="I998" s="814"/>
      <c r="J998" s="811"/>
      <c r="K998" s="811"/>
      <c r="L998" s="811"/>
      <c r="M998" s="814"/>
      <c r="N998" s="813"/>
      <c r="O998" s="811"/>
      <c r="P998" s="811"/>
      <c r="Q998" s="811"/>
      <c r="R998" s="813"/>
      <c r="S998" s="811"/>
      <c r="T998" s="811"/>
      <c r="U998" s="811"/>
      <c r="V998" s="811"/>
      <c r="W998" s="811"/>
      <c r="X998" s="811"/>
      <c r="Y998" s="811"/>
      <c r="Z998" s="811"/>
      <c r="AA998" s="811"/>
    </row>
    <row r="999">
      <c r="D999" s="814"/>
      <c r="E999" s="811"/>
      <c r="F999" s="811"/>
      <c r="G999" s="811"/>
      <c r="H999" s="811"/>
      <c r="I999" s="814"/>
      <c r="J999" s="811"/>
      <c r="K999" s="811"/>
      <c r="L999" s="811"/>
      <c r="M999" s="814"/>
      <c r="N999" s="813"/>
      <c r="O999" s="811"/>
      <c r="P999" s="811"/>
      <c r="Q999" s="811"/>
      <c r="R999" s="813"/>
      <c r="S999" s="811"/>
      <c r="T999" s="811"/>
      <c r="U999" s="811"/>
      <c r="V999" s="811"/>
      <c r="W999" s="811"/>
      <c r="X999" s="811"/>
      <c r="Y999" s="811"/>
      <c r="Z999" s="811"/>
      <c r="AA999" s="811"/>
    </row>
    <row r="1000">
      <c r="D1000" s="814"/>
      <c r="E1000" s="811"/>
      <c r="F1000" s="811"/>
      <c r="G1000" s="811"/>
      <c r="H1000" s="811"/>
      <c r="I1000" s="814"/>
      <c r="J1000" s="811"/>
      <c r="K1000" s="811"/>
      <c r="L1000" s="811"/>
      <c r="M1000" s="814"/>
      <c r="N1000" s="813"/>
      <c r="O1000" s="811"/>
      <c r="P1000" s="811"/>
      <c r="Q1000" s="811"/>
      <c r="R1000" s="813"/>
      <c r="S1000" s="811"/>
      <c r="T1000" s="811"/>
      <c r="U1000" s="811"/>
      <c r="V1000" s="811"/>
      <c r="W1000" s="811"/>
      <c r="X1000" s="811"/>
      <c r="Y1000" s="811"/>
      <c r="Z1000" s="811"/>
      <c r="AA1000" s="811"/>
    </row>
    <row r="1001">
      <c r="D1001" s="814"/>
      <c r="E1001" s="811"/>
      <c r="F1001" s="811"/>
      <c r="G1001" s="811"/>
      <c r="H1001" s="811"/>
      <c r="I1001" s="814"/>
      <c r="J1001" s="811"/>
      <c r="K1001" s="811"/>
      <c r="L1001" s="811"/>
      <c r="M1001" s="814"/>
      <c r="N1001" s="813"/>
      <c r="O1001" s="811"/>
      <c r="P1001" s="811"/>
      <c r="Q1001" s="811"/>
      <c r="R1001" s="813"/>
      <c r="S1001" s="811"/>
      <c r="T1001" s="811"/>
      <c r="U1001" s="811"/>
      <c r="V1001" s="811"/>
      <c r="W1001" s="811"/>
      <c r="X1001" s="811"/>
      <c r="Y1001" s="811"/>
      <c r="Z1001" s="811"/>
      <c r="AA1001" s="811"/>
    </row>
    <row r="1002">
      <c r="D1002" s="814"/>
      <c r="E1002" s="811"/>
      <c r="F1002" s="811"/>
      <c r="G1002" s="811"/>
      <c r="H1002" s="811"/>
      <c r="I1002" s="814"/>
      <c r="J1002" s="811"/>
      <c r="K1002" s="811"/>
      <c r="L1002" s="811"/>
      <c r="M1002" s="814"/>
      <c r="N1002" s="813"/>
      <c r="O1002" s="811"/>
      <c r="P1002" s="811"/>
      <c r="Q1002" s="811"/>
      <c r="R1002" s="813"/>
      <c r="S1002" s="811"/>
      <c r="T1002" s="811"/>
      <c r="U1002" s="811"/>
      <c r="V1002" s="811"/>
      <c r="W1002" s="811"/>
      <c r="X1002" s="811"/>
      <c r="Y1002" s="811"/>
      <c r="Z1002" s="811"/>
      <c r="AA1002" s="811"/>
    </row>
    <row r="1003">
      <c r="D1003" s="814"/>
      <c r="E1003" s="811"/>
      <c r="F1003" s="811"/>
      <c r="G1003" s="811"/>
      <c r="H1003" s="811"/>
      <c r="I1003" s="814"/>
      <c r="J1003" s="811"/>
      <c r="K1003" s="811"/>
      <c r="L1003" s="811"/>
      <c r="M1003" s="814"/>
      <c r="N1003" s="813"/>
      <c r="O1003" s="811"/>
      <c r="P1003" s="811"/>
      <c r="Q1003" s="811"/>
      <c r="R1003" s="813"/>
      <c r="S1003" s="811"/>
      <c r="T1003" s="811"/>
      <c r="U1003" s="811"/>
      <c r="V1003" s="811"/>
      <c r="W1003" s="811"/>
      <c r="X1003" s="811"/>
      <c r="Y1003" s="811"/>
      <c r="Z1003" s="811"/>
      <c r="AA1003" s="811"/>
    </row>
    <row r="1004">
      <c r="D1004" s="814"/>
      <c r="E1004" s="811"/>
      <c r="F1004" s="811"/>
      <c r="G1004" s="811"/>
      <c r="H1004" s="811"/>
      <c r="I1004" s="814"/>
      <c r="J1004" s="811"/>
      <c r="K1004" s="811"/>
      <c r="L1004" s="811"/>
      <c r="M1004" s="814"/>
      <c r="N1004" s="813"/>
      <c r="O1004" s="811"/>
      <c r="P1004" s="811"/>
      <c r="Q1004" s="811"/>
      <c r="R1004" s="813"/>
      <c r="S1004" s="811"/>
      <c r="T1004" s="811"/>
      <c r="U1004" s="811"/>
      <c r="V1004" s="811"/>
      <c r="W1004" s="811"/>
      <c r="X1004" s="811"/>
      <c r="Y1004" s="811"/>
      <c r="Z1004" s="811"/>
      <c r="AA1004" s="811"/>
    </row>
    <row r="1005">
      <c r="D1005" s="814"/>
      <c r="E1005" s="811"/>
      <c r="F1005" s="811"/>
      <c r="G1005" s="811"/>
      <c r="H1005" s="811"/>
      <c r="I1005" s="814"/>
      <c r="J1005" s="811"/>
      <c r="K1005" s="811"/>
      <c r="L1005" s="811"/>
      <c r="M1005" s="814"/>
      <c r="N1005" s="813"/>
      <c r="O1005" s="811"/>
      <c r="P1005" s="811"/>
      <c r="Q1005" s="811"/>
      <c r="R1005" s="813"/>
      <c r="S1005" s="811"/>
      <c r="T1005" s="811"/>
      <c r="U1005" s="811"/>
      <c r="V1005" s="811"/>
      <c r="W1005" s="811"/>
      <c r="X1005" s="811"/>
      <c r="Y1005" s="811"/>
      <c r="Z1005" s="811"/>
      <c r="AA1005" s="811"/>
    </row>
    <row r="1006">
      <c r="D1006" s="814"/>
      <c r="E1006" s="811"/>
      <c r="F1006" s="811"/>
      <c r="G1006" s="811"/>
      <c r="H1006" s="811"/>
      <c r="I1006" s="814"/>
      <c r="J1006" s="811"/>
      <c r="K1006" s="811"/>
      <c r="L1006" s="811"/>
      <c r="M1006" s="814"/>
      <c r="N1006" s="813"/>
      <c r="O1006" s="811"/>
      <c r="P1006" s="811"/>
      <c r="Q1006" s="811"/>
      <c r="R1006" s="813"/>
      <c r="S1006" s="811"/>
      <c r="T1006" s="811"/>
      <c r="U1006" s="811"/>
      <c r="V1006" s="811"/>
      <c r="W1006" s="811"/>
      <c r="X1006" s="811"/>
      <c r="Y1006" s="811"/>
      <c r="Z1006" s="811"/>
      <c r="AA1006" s="811"/>
    </row>
    <row r="1007">
      <c r="D1007" s="814"/>
      <c r="E1007" s="811"/>
      <c r="F1007" s="811"/>
      <c r="G1007" s="811"/>
      <c r="H1007" s="811"/>
      <c r="I1007" s="814"/>
      <c r="J1007" s="811"/>
      <c r="K1007" s="811"/>
      <c r="L1007" s="811"/>
      <c r="M1007" s="814"/>
      <c r="N1007" s="813"/>
      <c r="O1007" s="811"/>
      <c r="P1007" s="811"/>
      <c r="Q1007" s="811"/>
      <c r="R1007" s="813"/>
      <c r="S1007" s="811"/>
      <c r="T1007" s="811"/>
      <c r="U1007" s="811"/>
      <c r="V1007" s="811"/>
      <c r="W1007" s="811"/>
      <c r="X1007" s="811"/>
      <c r="Y1007" s="811"/>
      <c r="Z1007" s="811"/>
      <c r="AA1007" s="811"/>
    </row>
    <row r="1008">
      <c r="D1008" s="814"/>
      <c r="E1008" s="811"/>
      <c r="F1008" s="811"/>
      <c r="G1008" s="811"/>
      <c r="H1008" s="811"/>
      <c r="I1008" s="814"/>
      <c r="J1008" s="811"/>
      <c r="K1008" s="811"/>
      <c r="L1008" s="811"/>
      <c r="M1008" s="814"/>
      <c r="N1008" s="813"/>
      <c r="O1008" s="811"/>
      <c r="P1008" s="811"/>
      <c r="Q1008" s="811"/>
      <c r="R1008" s="813"/>
      <c r="S1008" s="811"/>
      <c r="T1008" s="811"/>
      <c r="U1008" s="811"/>
      <c r="V1008" s="811"/>
      <c r="W1008" s="811"/>
      <c r="X1008" s="811"/>
      <c r="Y1008" s="811"/>
      <c r="Z1008" s="811"/>
      <c r="AA1008" s="811"/>
    </row>
    <row r="1009">
      <c r="D1009" s="814"/>
      <c r="E1009" s="811"/>
      <c r="F1009" s="811"/>
      <c r="G1009" s="811"/>
      <c r="H1009" s="811"/>
      <c r="I1009" s="814"/>
      <c r="J1009" s="811"/>
      <c r="K1009" s="811"/>
      <c r="L1009" s="811"/>
      <c r="M1009" s="814"/>
      <c r="N1009" s="813"/>
      <c r="O1009" s="811"/>
      <c r="P1009" s="811"/>
      <c r="Q1009" s="811"/>
      <c r="R1009" s="813"/>
      <c r="S1009" s="811"/>
      <c r="T1009" s="811"/>
      <c r="U1009" s="811"/>
      <c r="V1009" s="811"/>
      <c r="W1009" s="811"/>
      <c r="X1009" s="811"/>
      <c r="Y1009" s="811"/>
      <c r="Z1009" s="811"/>
      <c r="AA1009" s="811"/>
    </row>
    <row r="1010">
      <c r="D1010" s="814"/>
      <c r="E1010" s="811"/>
      <c r="F1010" s="811"/>
      <c r="G1010" s="811"/>
      <c r="H1010" s="811"/>
      <c r="I1010" s="814"/>
      <c r="J1010" s="811"/>
      <c r="K1010" s="811"/>
      <c r="L1010" s="811"/>
      <c r="M1010" s="814"/>
      <c r="N1010" s="813"/>
      <c r="O1010" s="811"/>
      <c r="P1010" s="811"/>
      <c r="Q1010" s="811"/>
      <c r="R1010" s="813"/>
      <c r="S1010" s="811"/>
      <c r="T1010" s="811"/>
      <c r="U1010" s="811"/>
      <c r="V1010" s="811"/>
      <c r="W1010" s="811"/>
      <c r="X1010" s="811"/>
      <c r="Y1010" s="811"/>
      <c r="Z1010" s="811"/>
      <c r="AA1010" s="811"/>
    </row>
    <row r="1011">
      <c r="D1011" s="814"/>
      <c r="E1011" s="811"/>
      <c r="F1011" s="811"/>
      <c r="G1011" s="811"/>
      <c r="H1011" s="811"/>
      <c r="I1011" s="814"/>
      <c r="J1011" s="811"/>
      <c r="K1011" s="811"/>
      <c r="L1011" s="811"/>
      <c r="M1011" s="814"/>
      <c r="N1011" s="813"/>
      <c r="O1011" s="811"/>
      <c r="P1011" s="811"/>
      <c r="Q1011" s="811"/>
      <c r="R1011" s="813"/>
      <c r="S1011" s="811"/>
      <c r="T1011" s="811"/>
      <c r="U1011" s="811"/>
      <c r="V1011" s="811"/>
      <c r="W1011" s="811"/>
      <c r="X1011" s="811"/>
      <c r="Y1011" s="811"/>
      <c r="Z1011" s="811"/>
      <c r="AA1011" s="811"/>
    </row>
    <row r="1012">
      <c r="D1012" s="814"/>
      <c r="E1012" s="811"/>
      <c r="F1012" s="811"/>
      <c r="G1012" s="811"/>
      <c r="H1012" s="811"/>
      <c r="I1012" s="814"/>
      <c r="J1012" s="811"/>
      <c r="K1012" s="811"/>
      <c r="L1012" s="811"/>
      <c r="M1012" s="814"/>
      <c r="N1012" s="813"/>
      <c r="O1012" s="811"/>
      <c r="P1012" s="811"/>
      <c r="Q1012" s="811"/>
      <c r="R1012" s="813"/>
      <c r="S1012" s="811"/>
      <c r="T1012" s="811"/>
      <c r="U1012" s="811"/>
      <c r="V1012" s="811"/>
      <c r="W1012" s="811"/>
      <c r="X1012" s="811"/>
      <c r="Y1012" s="811"/>
      <c r="Z1012" s="811"/>
      <c r="AA1012" s="811"/>
    </row>
    <row r="1013">
      <c r="D1013" s="814"/>
      <c r="E1013" s="811"/>
      <c r="F1013" s="811"/>
      <c r="G1013" s="811"/>
      <c r="H1013" s="811"/>
      <c r="I1013" s="814"/>
      <c r="J1013" s="811"/>
      <c r="K1013" s="811"/>
      <c r="L1013" s="811"/>
      <c r="M1013" s="814"/>
      <c r="N1013" s="813"/>
      <c r="O1013" s="811"/>
      <c r="P1013" s="811"/>
      <c r="Q1013" s="811"/>
      <c r="R1013" s="813"/>
      <c r="S1013" s="811"/>
      <c r="T1013" s="811"/>
      <c r="U1013" s="811"/>
      <c r="V1013" s="811"/>
      <c r="W1013" s="811"/>
      <c r="X1013" s="811"/>
      <c r="Y1013" s="811"/>
      <c r="Z1013" s="811"/>
      <c r="AA1013" s="811"/>
    </row>
    <row r="1014">
      <c r="D1014" s="814"/>
      <c r="E1014" s="811"/>
      <c r="F1014" s="811"/>
      <c r="G1014" s="811"/>
      <c r="H1014" s="811"/>
      <c r="I1014" s="814"/>
      <c r="J1014" s="811"/>
      <c r="K1014" s="811"/>
      <c r="L1014" s="811"/>
      <c r="M1014" s="814"/>
      <c r="N1014" s="813"/>
      <c r="O1014" s="811"/>
      <c r="P1014" s="811"/>
      <c r="Q1014" s="811"/>
      <c r="R1014" s="813"/>
      <c r="S1014" s="811"/>
      <c r="T1014" s="811"/>
      <c r="U1014" s="811"/>
      <c r="V1014" s="811"/>
      <c r="W1014" s="811"/>
      <c r="X1014" s="811"/>
      <c r="Y1014" s="811"/>
      <c r="Z1014" s="811"/>
      <c r="AA1014" s="811"/>
    </row>
    <row r="1015">
      <c r="D1015" s="814"/>
      <c r="E1015" s="811"/>
      <c r="F1015" s="811"/>
      <c r="G1015" s="811"/>
      <c r="H1015" s="811"/>
      <c r="I1015" s="814"/>
      <c r="J1015" s="811"/>
      <c r="K1015" s="811"/>
      <c r="L1015" s="811"/>
      <c r="M1015" s="814"/>
      <c r="N1015" s="813"/>
      <c r="O1015" s="811"/>
      <c r="P1015" s="811"/>
      <c r="Q1015" s="811"/>
      <c r="R1015" s="813"/>
      <c r="S1015" s="811"/>
      <c r="T1015" s="811"/>
      <c r="U1015" s="811"/>
      <c r="V1015" s="811"/>
      <c r="W1015" s="811"/>
      <c r="X1015" s="811"/>
      <c r="Y1015" s="811"/>
      <c r="Z1015" s="811"/>
      <c r="AA1015" s="811"/>
    </row>
    <row r="1016">
      <c r="D1016" s="814"/>
      <c r="E1016" s="811"/>
      <c r="F1016" s="811"/>
      <c r="G1016" s="811"/>
      <c r="H1016" s="811"/>
      <c r="I1016" s="814"/>
      <c r="J1016" s="811"/>
      <c r="K1016" s="811"/>
      <c r="L1016" s="811"/>
      <c r="M1016" s="814"/>
      <c r="N1016" s="813"/>
      <c r="O1016" s="811"/>
      <c r="P1016" s="811"/>
      <c r="Q1016" s="811"/>
      <c r="R1016" s="813"/>
      <c r="S1016" s="811"/>
      <c r="T1016" s="811"/>
      <c r="U1016" s="811"/>
      <c r="V1016" s="811"/>
      <c r="W1016" s="811"/>
      <c r="X1016" s="811"/>
      <c r="Y1016" s="811"/>
      <c r="Z1016" s="811"/>
      <c r="AA1016" s="811"/>
    </row>
    <row r="1017">
      <c r="D1017" s="814"/>
      <c r="E1017" s="811"/>
      <c r="F1017" s="811"/>
      <c r="G1017" s="811"/>
      <c r="H1017" s="811"/>
      <c r="I1017" s="814"/>
      <c r="J1017" s="811"/>
      <c r="K1017" s="811"/>
      <c r="L1017" s="811"/>
      <c r="M1017" s="814"/>
      <c r="N1017" s="813"/>
      <c r="O1017" s="811"/>
      <c r="P1017" s="811"/>
      <c r="Q1017" s="811"/>
      <c r="R1017" s="813"/>
      <c r="S1017" s="811"/>
      <c r="T1017" s="811"/>
      <c r="U1017" s="811"/>
      <c r="V1017" s="811"/>
      <c r="W1017" s="811"/>
      <c r="X1017" s="811"/>
      <c r="Y1017" s="811"/>
      <c r="Z1017" s="811"/>
      <c r="AA1017" s="811"/>
    </row>
    <row r="1018">
      <c r="D1018" s="814"/>
      <c r="E1018" s="811"/>
      <c r="F1018" s="811"/>
      <c r="G1018" s="811"/>
      <c r="H1018" s="811"/>
      <c r="I1018" s="814"/>
      <c r="J1018" s="811"/>
      <c r="K1018" s="811"/>
      <c r="L1018" s="811"/>
      <c r="M1018" s="814"/>
      <c r="N1018" s="813"/>
      <c r="O1018" s="811"/>
      <c r="P1018" s="811"/>
      <c r="Q1018" s="811"/>
      <c r="R1018" s="813"/>
      <c r="S1018" s="811"/>
      <c r="T1018" s="811"/>
      <c r="U1018" s="811"/>
      <c r="V1018" s="811"/>
      <c r="W1018" s="811"/>
      <c r="X1018" s="811"/>
      <c r="Y1018" s="811"/>
      <c r="Z1018" s="811"/>
      <c r="AA1018" s="811"/>
    </row>
    <row r="1019">
      <c r="D1019" s="814"/>
      <c r="E1019" s="811"/>
      <c r="F1019" s="811"/>
      <c r="G1019" s="811"/>
      <c r="H1019" s="811"/>
      <c r="I1019" s="814"/>
      <c r="J1019" s="811"/>
      <c r="K1019" s="811"/>
      <c r="L1019" s="811"/>
      <c r="M1019" s="814"/>
      <c r="N1019" s="813"/>
      <c r="O1019" s="811"/>
      <c r="P1019" s="811"/>
      <c r="Q1019" s="811"/>
      <c r="R1019" s="813"/>
      <c r="S1019" s="811"/>
      <c r="T1019" s="811"/>
      <c r="U1019" s="811"/>
      <c r="V1019" s="811"/>
      <c r="W1019" s="811"/>
      <c r="X1019" s="811"/>
      <c r="Y1019" s="811"/>
      <c r="Z1019" s="811"/>
      <c r="AA1019" s="811"/>
    </row>
    <row r="1020">
      <c r="D1020" s="814"/>
      <c r="E1020" s="811"/>
      <c r="F1020" s="811"/>
      <c r="G1020" s="811"/>
      <c r="H1020" s="811"/>
      <c r="I1020" s="814"/>
      <c r="J1020" s="811"/>
      <c r="K1020" s="811"/>
      <c r="L1020" s="811"/>
      <c r="M1020" s="814"/>
      <c r="N1020" s="813"/>
      <c r="O1020" s="811"/>
      <c r="P1020" s="811"/>
      <c r="Q1020" s="811"/>
      <c r="R1020" s="813"/>
      <c r="S1020" s="811"/>
      <c r="T1020" s="811"/>
      <c r="U1020" s="811"/>
      <c r="V1020" s="811"/>
      <c r="W1020" s="811"/>
      <c r="X1020" s="811"/>
      <c r="Y1020" s="811"/>
      <c r="Z1020" s="811"/>
      <c r="AA1020" s="811"/>
    </row>
    <row r="1021">
      <c r="D1021" s="814"/>
      <c r="E1021" s="811"/>
      <c r="F1021" s="811"/>
      <c r="G1021" s="811"/>
      <c r="H1021" s="811"/>
      <c r="I1021" s="814"/>
      <c r="J1021" s="811"/>
      <c r="K1021" s="811"/>
      <c r="L1021" s="811"/>
      <c r="M1021" s="814"/>
      <c r="N1021" s="813"/>
      <c r="O1021" s="811"/>
      <c r="P1021" s="811"/>
      <c r="Q1021" s="811"/>
      <c r="R1021" s="813"/>
      <c r="S1021" s="811"/>
      <c r="T1021" s="811"/>
      <c r="U1021" s="811"/>
      <c r="V1021" s="811"/>
      <c r="W1021" s="811"/>
      <c r="X1021" s="811"/>
      <c r="Y1021" s="811"/>
      <c r="Z1021" s="811"/>
      <c r="AA1021" s="811"/>
    </row>
    <row r="1022">
      <c r="D1022" s="814"/>
      <c r="E1022" s="811"/>
      <c r="F1022" s="811"/>
      <c r="G1022" s="811"/>
      <c r="H1022" s="811"/>
      <c r="I1022" s="814"/>
      <c r="J1022" s="811"/>
      <c r="K1022" s="811"/>
      <c r="L1022" s="811"/>
      <c r="M1022" s="814"/>
      <c r="N1022" s="813"/>
      <c r="O1022" s="811"/>
      <c r="P1022" s="811"/>
      <c r="Q1022" s="811"/>
      <c r="R1022" s="813"/>
      <c r="S1022" s="811"/>
      <c r="T1022" s="811"/>
      <c r="U1022" s="811"/>
      <c r="V1022" s="811"/>
      <c r="W1022" s="811"/>
      <c r="X1022" s="811"/>
      <c r="Y1022" s="811"/>
      <c r="Z1022" s="811"/>
      <c r="AA1022" s="811"/>
    </row>
    <row r="1023">
      <c r="D1023" s="814"/>
      <c r="E1023" s="811"/>
      <c r="F1023" s="811"/>
      <c r="G1023" s="811"/>
      <c r="H1023" s="811"/>
      <c r="I1023" s="814"/>
      <c r="J1023" s="811"/>
      <c r="K1023" s="811"/>
      <c r="L1023" s="811"/>
      <c r="M1023" s="814"/>
      <c r="N1023" s="813"/>
      <c r="O1023" s="811"/>
      <c r="P1023" s="811"/>
      <c r="Q1023" s="811"/>
      <c r="R1023" s="813"/>
      <c r="S1023" s="811"/>
      <c r="T1023" s="811"/>
      <c r="U1023" s="811"/>
      <c r="V1023" s="811"/>
      <c r="W1023" s="811"/>
      <c r="X1023" s="811"/>
      <c r="Y1023" s="811"/>
      <c r="Z1023" s="811"/>
      <c r="AA1023" s="811"/>
    </row>
    <row r="1024">
      <c r="D1024" s="814"/>
      <c r="E1024" s="811"/>
      <c r="F1024" s="811"/>
      <c r="G1024" s="811"/>
      <c r="H1024" s="811"/>
      <c r="I1024" s="814"/>
      <c r="J1024" s="811"/>
      <c r="K1024" s="811"/>
      <c r="L1024" s="811"/>
      <c r="M1024" s="814"/>
      <c r="N1024" s="813"/>
      <c r="O1024" s="811"/>
      <c r="P1024" s="811"/>
      <c r="Q1024" s="811"/>
      <c r="R1024" s="813"/>
      <c r="S1024" s="811"/>
      <c r="T1024" s="811"/>
      <c r="U1024" s="811"/>
      <c r="V1024" s="811"/>
      <c r="W1024" s="811"/>
      <c r="X1024" s="811"/>
      <c r="Y1024" s="811"/>
      <c r="Z1024" s="811"/>
      <c r="AA1024" s="811"/>
    </row>
    <row r="1025">
      <c r="D1025" s="814"/>
      <c r="E1025" s="811"/>
      <c r="F1025" s="811"/>
      <c r="G1025" s="811"/>
      <c r="H1025" s="811"/>
      <c r="I1025" s="814"/>
      <c r="J1025" s="811"/>
      <c r="K1025" s="811"/>
      <c r="L1025" s="811"/>
      <c r="M1025" s="814"/>
      <c r="N1025" s="813"/>
      <c r="O1025" s="811"/>
      <c r="P1025" s="811"/>
      <c r="Q1025" s="811"/>
      <c r="R1025" s="813"/>
      <c r="S1025" s="811"/>
      <c r="T1025" s="811"/>
      <c r="U1025" s="811"/>
      <c r="V1025" s="811"/>
      <c r="W1025" s="811"/>
      <c r="X1025" s="811"/>
      <c r="Y1025" s="811"/>
      <c r="Z1025" s="811"/>
      <c r="AA1025" s="811"/>
    </row>
    <row r="1026">
      <c r="D1026" s="814"/>
      <c r="E1026" s="811"/>
      <c r="F1026" s="811"/>
      <c r="G1026" s="811"/>
      <c r="H1026" s="811"/>
      <c r="I1026" s="814"/>
      <c r="J1026" s="811"/>
      <c r="K1026" s="811"/>
      <c r="L1026" s="811"/>
      <c r="M1026" s="814"/>
      <c r="N1026" s="813"/>
      <c r="O1026" s="811"/>
      <c r="P1026" s="811"/>
      <c r="Q1026" s="811"/>
      <c r="R1026" s="813"/>
      <c r="S1026" s="811"/>
      <c r="T1026" s="811"/>
      <c r="U1026" s="811"/>
      <c r="V1026" s="811"/>
      <c r="W1026" s="811"/>
      <c r="X1026" s="811"/>
      <c r="Y1026" s="811"/>
      <c r="Z1026" s="811"/>
      <c r="AA1026" s="811"/>
    </row>
    <row r="1027">
      <c r="D1027" s="814"/>
      <c r="E1027" s="811"/>
      <c r="F1027" s="811"/>
      <c r="G1027" s="811"/>
      <c r="H1027" s="811"/>
      <c r="I1027" s="814"/>
      <c r="J1027" s="811"/>
      <c r="K1027" s="811"/>
      <c r="L1027" s="811"/>
      <c r="M1027" s="814"/>
      <c r="N1027" s="813"/>
      <c r="O1027" s="811"/>
      <c r="P1027" s="811"/>
      <c r="Q1027" s="811"/>
      <c r="R1027" s="813"/>
      <c r="S1027" s="811"/>
      <c r="T1027" s="811"/>
      <c r="U1027" s="811"/>
      <c r="V1027" s="811"/>
      <c r="W1027" s="811"/>
      <c r="X1027" s="811"/>
      <c r="Y1027" s="811"/>
      <c r="Z1027" s="811"/>
      <c r="AA1027" s="811"/>
    </row>
    <row r="1028">
      <c r="D1028" s="814"/>
      <c r="E1028" s="811"/>
      <c r="F1028" s="811"/>
      <c r="G1028" s="811"/>
      <c r="H1028" s="811"/>
      <c r="I1028" s="814"/>
      <c r="J1028" s="811"/>
      <c r="K1028" s="811"/>
      <c r="L1028" s="811"/>
      <c r="M1028" s="814"/>
      <c r="N1028" s="813"/>
      <c r="O1028" s="811"/>
      <c r="P1028" s="811"/>
      <c r="Q1028" s="811"/>
      <c r="R1028" s="813"/>
      <c r="S1028" s="811"/>
      <c r="T1028" s="811"/>
      <c r="U1028" s="811"/>
      <c r="V1028" s="811"/>
      <c r="W1028" s="811"/>
      <c r="X1028" s="811"/>
      <c r="Y1028" s="811"/>
      <c r="Z1028" s="811"/>
      <c r="AA1028" s="811"/>
    </row>
    <row r="1029">
      <c r="D1029" s="814"/>
      <c r="E1029" s="811"/>
      <c r="F1029" s="811"/>
      <c r="G1029" s="811"/>
      <c r="H1029" s="811"/>
      <c r="I1029" s="814"/>
      <c r="J1029" s="811"/>
      <c r="K1029" s="811"/>
      <c r="L1029" s="811"/>
      <c r="M1029" s="814"/>
      <c r="N1029" s="813"/>
      <c r="O1029" s="811"/>
      <c r="P1029" s="811"/>
      <c r="Q1029" s="811"/>
      <c r="R1029" s="813"/>
      <c r="S1029" s="811"/>
      <c r="T1029" s="811"/>
      <c r="U1029" s="811"/>
      <c r="V1029" s="811"/>
      <c r="W1029" s="811"/>
      <c r="X1029" s="811"/>
      <c r="Y1029" s="811"/>
      <c r="Z1029" s="811"/>
      <c r="AA1029" s="811"/>
    </row>
    <row r="1030">
      <c r="D1030" s="814"/>
      <c r="E1030" s="811"/>
      <c r="F1030" s="811"/>
      <c r="G1030" s="811"/>
      <c r="H1030" s="811"/>
      <c r="I1030" s="814"/>
      <c r="J1030" s="811"/>
      <c r="K1030" s="811"/>
      <c r="L1030" s="811"/>
      <c r="M1030" s="814"/>
      <c r="N1030" s="813"/>
      <c r="O1030" s="811"/>
      <c r="P1030" s="811"/>
      <c r="Q1030" s="811"/>
      <c r="R1030" s="813"/>
      <c r="S1030" s="811"/>
      <c r="T1030" s="811"/>
      <c r="U1030" s="811"/>
      <c r="V1030" s="811"/>
      <c r="W1030" s="811"/>
      <c r="X1030" s="811"/>
      <c r="Y1030" s="811"/>
      <c r="Z1030" s="811"/>
      <c r="AA1030" s="811"/>
    </row>
    <row r="1031">
      <c r="D1031" s="814"/>
      <c r="E1031" s="811"/>
      <c r="F1031" s="811"/>
      <c r="G1031" s="811"/>
      <c r="H1031" s="811"/>
      <c r="I1031" s="814"/>
      <c r="J1031" s="811"/>
      <c r="K1031" s="811"/>
      <c r="L1031" s="811"/>
      <c r="M1031" s="814"/>
      <c r="N1031" s="813"/>
      <c r="O1031" s="811"/>
      <c r="P1031" s="811"/>
      <c r="Q1031" s="811"/>
      <c r="R1031" s="813"/>
      <c r="S1031" s="811"/>
      <c r="T1031" s="811"/>
      <c r="U1031" s="811"/>
      <c r="V1031" s="811"/>
      <c r="W1031" s="811"/>
      <c r="X1031" s="811"/>
      <c r="Y1031" s="811"/>
      <c r="Z1031" s="811"/>
      <c r="AA1031" s="811"/>
    </row>
    <row r="1032">
      <c r="D1032" s="814"/>
      <c r="E1032" s="811"/>
      <c r="F1032" s="811"/>
      <c r="G1032" s="811"/>
      <c r="H1032" s="811"/>
      <c r="I1032" s="814"/>
      <c r="J1032" s="811"/>
      <c r="K1032" s="811"/>
      <c r="L1032" s="811"/>
      <c r="M1032" s="814"/>
      <c r="N1032" s="813"/>
      <c r="O1032" s="811"/>
      <c r="P1032" s="811"/>
      <c r="Q1032" s="811"/>
      <c r="R1032" s="813"/>
      <c r="S1032" s="811"/>
      <c r="T1032" s="811"/>
      <c r="U1032" s="811"/>
      <c r="V1032" s="811"/>
      <c r="W1032" s="811"/>
      <c r="X1032" s="811"/>
      <c r="Y1032" s="811"/>
      <c r="Z1032" s="811"/>
      <c r="AA1032" s="811"/>
    </row>
    <row r="1033">
      <c r="D1033" s="814"/>
      <c r="E1033" s="811"/>
      <c r="F1033" s="811"/>
      <c r="G1033" s="811"/>
      <c r="H1033" s="811"/>
      <c r="I1033" s="814"/>
      <c r="J1033" s="811"/>
      <c r="K1033" s="811"/>
      <c r="L1033" s="811"/>
      <c r="M1033" s="814"/>
      <c r="N1033" s="813"/>
      <c r="O1033" s="811"/>
      <c r="P1033" s="811"/>
      <c r="Q1033" s="811"/>
      <c r="R1033" s="813"/>
      <c r="S1033" s="811"/>
      <c r="T1033" s="811"/>
      <c r="U1033" s="811"/>
      <c r="V1033" s="811"/>
      <c r="W1033" s="811"/>
      <c r="X1033" s="811"/>
      <c r="Y1033" s="811"/>
      <c r="Z1033" s="811"/>
      <c r="AA1033" s="811"/>
    </row>
    <row r="1034">
      <c r="D1034" s="814"/>
      <c r="E1034" s="811"/>
      <c r="F1034" s="811"/>
      <c r="G1034" s="811"/>
      <c r="H1034" s="811"/>
      <c r="I1034" s="814"/>
      <c r="J1034" s="811"/>
      <c r="K1034" s="811"/>
      <c r="L1034" s="811"/>
      <c r="M1034" s="814"/>
      <c r="N1034" s="813"/>
      <c r="O1034" s="811"/>
      <c r="P1034" s="811"/>
      <c r="Q1034" s="811"/>
      <c r="R1034" s="813"/>
      <c r="S1034" s="811"/>
      <c r="T1034" s="811"/>
      <c r="U1034" s="811"/>
      <c r="V1034" s="811"/>
      <c r="W1034" s="811"/>
      <c r="X1034" s="811"/>
      <c r="Y1034" s="811"/>
      <c r="Z1034" s="811"/>
      <c r="AA1034" s="811"/>
    </row>
    <row r="1035">
      <c r="D1035" s="814"/>
      <c r="E1035" s="811"/>
      <c r="F1035" s="811"/>
      <c r="G1035" s="811"/>
      <c r="H1035" s="811"/>
      <c r="I1035" s="814"/>
      <c r="J1035" s="811"/>
      <c r="K1035" s="811"/>
      <c r="L1035" s="811"/>
      <c r="M1035" s="814"/>
      <c r="N1035" s="813"/>
      <c r="O1035" s="811"/>
      <c r="P1035" s="811"/>
      <c r="Q1035" s="811"/>
      <c r="R1035" s="813"/>
      <c r="S1035" s="811"/>
      <c r="T1035" s="811"/>
      <c r="U1035" s="811"/>
      <c r="V1035" s="811"/>
      <c r="W1035" s="811"/>
      <c r="X1035" s="811"/>
      <c r="Y1035" s="811"/>
      <c r="Z1035" s="811"/>
      <c r="AA1035" s="811"/>
    </row>
    <row r="1036">
      <c r="D1036" s="814"/>
      <c r="E1036" s="811"/>
      <c r="F1036" s="811"/>
      <c r="G1036" s="811"/>
      <c r="H1036" s="811"/>
      <c r="I1036" s="814"/>
      <c r="J1036" s="811"/>
      <c r="K1036" s="811"/>
      <c r="L1036" s="811"/>
      <c r="M1036" s="814"/>
      <c r="N1036" s="813"/>
      <c r="O1036" s="811"/>
      <c r="P1036" s="811"/>
      <c r="Q1036" s="811"/>
      <c r="R1036" s="813"/>
      <c r="S1036" s="811"/>
      <c r="T1036" s="811"/>
      <c r="U1036" s="811"/>
      <c r="V1036" s="811"/>
      <c r="W1036" s="811"/>
      <c r="X1036" s="811"/>
      <c r="Y1036" s="811"/>
      <c r="Z1036" s="811"/>
      <c r="AA1036" s="811"/>
    </row>
    <row r="1037">
      <c r="D1037" s="814"/>
      <c r="E1037" s="811"/>
      <c r="F1037" s="811"/>
      <c r="G1037" s="811"/>
      <c r="H1037" s="811"/>
      <c r="I1037" s="814"/>
      <c r="J1037" s="811"/>
      <c r="K1037" s="811"/>
      <c r="L1037" s="811"/>
      <c r="M1037" s="814"/>
      <c r="N1037" s="813"/>
      <c r="O1037" s="811"/>
      <c r="P1037" s="811"/>
      <c r="Q1037" s="811"/>
      <c r="R1037" s="813"/>
      <c r="S1037" s="811"/>
      <c r="T1037" s="811"/>
      <c r="U1037" s="811"/>
      <c r="V1037" s="811"/>
      <c r="W1037" s="811"/>
      <c r="X1037" s="811"/>
      <c r="Y1037" s="811"/>
      <c r="Z1037" s="811"/>
      <c r="AA1037" s="811"/>
    </row>
    <row r="1038">
      <c r="D1038" s="814"/>
      <c r="E1038" s="811"/>
      <c r="F1038" s="811"/>
      <c r="G1038" s="811"/>
      <c r="H1038" s="811"/>
      <c r="I1038" s="814"/>
      <c r="J1038" s="811"/>
      <c r="K1038" s="811"/>
      <c r="L1038" s="811"/>
      <c r="M1038" s="814"/>
      <c r="N1038" s="813"/>
      <c r="O1038" s="811"/>
      <c r="P1038" s="811"/>
      <c r="Q1038" s="811"/>
      <c r="R1038" s="813"/>
      <c r="S1038" s="811"/>
      <c r="T1038" s="811"/>
      <c r="U1038" s="811"/>
      <c r="V1038" s="811"/>
      <c r="W1038" s="811"/>
      <c r="X1038" s="811"/>
      <c r="Y1038" s="811"/>
      <c r="Z1038" s="811"/>
      <c r="AA1038" s="811"/>
    </row>
    <row r="1039">
      <c r="D1039" s="814"/>
      <c r="E1039" s="811"/>
      <c r="F1039" s="811"/>
      <c r="G1039" s="811"/>
      <c r="H1039" s="811"/>
      <c r="I1039" s="814"/>
      <c r="J1039" s="811"/>
      <c r="K1039" s="811"/>
      <c r="L1039" s="811"/>
      <c r="M1039" s="814"/>
      <c r="N1039" s="813"/>
      <c r="O1039" s="811"/>
      <c r="P1039" s="811"/>
      <c r="Q1039" s="811"/>
      <c r="R1039" s="813"/>
      <c r="S1039" s="811"/>
      <c r="T1039" s="811"/>
      <c r="U1039" s="811"/>
      <c r="V1039" s="811"/>
      <c r="W1039" s="811"/>
      <c r="X1039" s="811"/>
      <c r="Y1039" s="811"/>
      <c r="Z1039" s="811"/>
      <c r="AA1039" s="811"/>
    </row>
    <row r="1040">
      <c r="D1040" s="814"/>
      <c r="E1040" s="811"/>
      <c r="F1040" s="811"/>
      <c r="G1040" s="811"/>
      <c r="H1040" s="811"/>
      <c r="I1040" s="814"/>
      <c r="J1040" s="811"/>
      <c r="K1040" s="811"/>
      <c r="L1040" s="811"/>
      <c r="M1040" s="814"/>
      <c r="N1040" s="813"/>
      <c r="O1040" s="811"/>
      <c r="P1040" s="811"/>
      <c r="Q1040" s="811"/>
      <c r="R1040" s="813"/>
      <c r="S1040" s="811"/>
      <c r="T1040" s="811"/>
      <c r="U1040" s="811"/>
      <c r="V1040" s="811"/>
      <c r="W1040" s="811"/>
      <c r="X1040" s="811"/>
      <c r="Y1040" s="811"/>
      <c r="Z1040" s="811"/>
      <c r="AA1040" s="811"/>
    </row>
    <row r="1041">
      <c r="D1041" s="814"/>
      <c r="E1041" s="811"/>
      <c r="F1041" s="811"/>
      <c r="G1041" s="811"/>
      <c r="H1041" s="811"/>
      <c r="I1041" s="814"/>
      <c r="J1041" s="811"/>
      <c r="K1041" s="811"/>
      <c r="L1041" s="811"/>
      <c r="M1041" s="814"/>
      <c r="N1041" s="813"/>
      <c r="O1041" s="811"/>
      <c r="P1041" s="811"/>
      <c r="Q1041" s="811"/>
      <c r="R1041" s="813"/>
      <c r="S1041" s="811"/>
      <c r="T1041" s="811"/>
      <c r="U1041" s="811"/>
      <c r="V1041" s="811"/>
      <c r="W1041" s="811"/>
      <c r="X1041" s="811"/>
      <c r="Y1041" s="811"/>
      <c r="Z1041" s="811"/>
      <c r="AA1041" s="811"/>
    </row>
    <row r="1042">
      <c r="D1042" s="814"/>
      <c r="E1042" s="811"/>
      <c r="F1042" s="811"/>
      <c r="G1042" s="811"/>
      <c r="H1042" s="811"/>
      <c r="I1042" s="814"/>
      <c r="J1042" s="811"/>
      <c r="K1042" s="811"/>
      <c r="L1042" s="811"/>
      <c r="M1042" s="814"/>
      <c r="N1042" s="813"/>
      <c r="O1042" s="811"/>
      <c r="P1042" s="811"/>
      <c r="Q1042" s="811"/>
      <c r="R1042" s="813"/>
      <c r="S1042" s="811"/>
      <c r="T1042" s="811"/>
      <c r="U1042" s="811"/>
      <c r="V1042" s="811"/>
      <c r="W1042" s="811"/>
      <c r="X1042" s="811"/>
      <c r="Y1042" s="811"/>
      <c r="Z1042" s="811"/>
      <c r="AA1042" s="811"/>
    </row>
    <row r="1043">
      <c r="D1043" s="814"/>
      <c r="E1043" s="811"/>
      <c r="F1043" s="811"/>
      <c r="G1043" s="811"/>
      <c r="H1043" s="811"/>
      <c r="I1043" s="814"/>
      <c r="J1043" s="811"/>
      <c r="K1043" s="811"/>
      <c r="L1043" s="811"/>
      <c r="M1043" s="814"/>
      <c r="N1043" s="813"/>
      <c r="O1043" s="811"/>
      <c r="P1043" s="811"/>
      <c r="Q1043" s="811"/>
      <c r="R1043" s="813"/>
      <c r="S1043" s="811"/>
      <c r="T1043" s="811"/>
      <c r="U1043" s="811"/>
      <c r="V1043" s="811"/>
      <c r="W1043" s="811"/>
      <c r="X1043" s="811"/>
      <c r="Y1043" s="811"/>
      <c r="Z1043" s="811"/>
      <c r="AA1043" s="811"/>
    </row>
    <row r="1044">
      <c r="D1044" s="814"/>
      <c r="E1044" s="811"/>
      <c r="F1044" s="811"/>
      <c r="G1044" s="811"/>
      <c r="H1044" s="811"/>
      <c r="I1044" s="814"/>
      <c r="J1044" s="811"/>
      <c r="K1044" s="811"/>
      <c r="L1044" s="811"/>
      <c r="M1044" s="814"/>
      <c r="N1044" s="813"/>
      <c r="O1044" s="811"/>
      <c r="P1044" s="811"/>
      <c r="Q1044" s="811"/>
      <c r="R1044" s="813"/>
      <c r="S1044" s="811"/>
      <c r="T1044" s="811"/>
      <c r="U1044" s="811"/>
      <c r="V1044" s="811"/>
      <c r="W1044" s="811"/>
      <c r="X1044" s="811"/>
      <c r="Y1044" s="811"/>
      <c r="Z1044" s="811"/>
      <c r="AA1044" s="811"/>
    </row>
    <row r="1045">
      <c r="D1045" s="814"/>
      <c r="E1045" s="811"/>
      <c r="F1045" s="811"/>
      <c r="G1045" s="811"/>
      <c r="H1045" s="811"/>
      <c r="I1045" s="814"/>
      <c r="J1045" s="811"/>
      <c r="K1045" s="811"/>
      <c r="L1045" s="811"/>
      <c r="M1045" s="814"/>
      <c r="N1045" s="813"/>
      <c r="O1045" s="811"/>
      <c r="P1045" s="811"/>
      <c r="Q1045" s="811"/>
      <c r="R1045" s="813"/>
      <c r="S1045" s="811"/>
      <c r="T1045" s="811"/>
      <c r="U1045" s="811"/>
      <c r="V1045" s="811"/>
      <c r="W1045" s="811"/>
      <c r="X1045" s="811"/>
      <c r="Y1045" s="811"/>
      <c r="Z1045" s="811"/>
      <c r="AA1045" s="811"/>
    </row>
    <row r="1046">
      <c r="D1046" s="814"/>
      <c r="E1046" s="811"/>
      <c r="F1046" s="811"/>
      <c r="G1046" s="811"/>
      <c r="H1046" s="811"/>
      <c r="I1046" s="814"/>
      <c r="J1046" s="811"/>
      <c r="K1046" s="811"/>
      <c r="L1046" s="811"/>
      <c r="M1046" s="814"/>
      <c r="N1046" s="813"/>
      <c r="O1046" s="811"/>
      <c r="P1046" s="811"/>
      <c r="Q1046" s="811"/>
      <c r="R1046" s="813"/>
      <c r="S1046" s="811"/>
      <c r="T1046" s="811"/>
      <c r="U1046" s="811"/>
      <c r="V1046" s="811"/>
      <c r="W1046" s="811"/>
      <c r="X1046" s="811"/>
      <c r="Y1046" s="811"/>
      <c r="Z1046" s="811"/>
      <c r="AA1046" s="811"/>
    </row>
    <row r="1047">
      <c r="D1047" s="814"/>
      <c r="E1047" s="811"/>
      <c r="F1047" s="811"/>
      <c r="G1047" s="811"/>
      <c r="H1047" s="811"/>
      <c r="I1047" s="814"/>
      <c r="J1047" s="811"/>
      <c r="K1047" s="811"/>
      <c r="L1047" s="811"/>
      <c r="M1047" s="814"/>
      <c r="N1047" s="813"/>
      <c r="O1047" s="811"/>
      <c r="P1047" s="811"/>
      <c r="Q1047" s="811"/>
      <c r="R1047" s="813"/>
      <c r="S1047" s="811"/>
      <c r="T1047" s="811"/>
      <c r="U1047" s="811"/>
      <c r="V1047" s="811"/>
      <c r="W1047" s="811"/>
      <c r="X1047" s="811"/>
      <c r="Y1047" s="811"/>
      <c r="Z1047" s="811"/>
      <c r="AA1047" s="811"/>
    </row>
    <row r="1048">
      <c r="D1048" s="814"/>
      <c r="E1048" s="811"/>
      <c r="F1048" s="811"/>
      <c r="G1048" s="811"/>
      <c r="H1048" s="811"/>
      <c r="I1048" s="814"/>
      <c r="J1048" s="811"/>
      <c r="K1048" s="811"/>
      <c r="L1048" s="811"/>
      <c r="M1048" s="814"/>
      <c r="N1048" s="813"/>
      <c r="O1048" s="811"/>
      <c r="P1048" s="811"/>
      <c r="Q1048" s="811"/>
      <c r="R1048" s="813"/>
      <c r="S1048" s="811"/>
      <c r="T1048" s="811"/>
      <c r="U1048" s="811"/>
      <c r="V1048" s="811"/>
      <c r="W1048" s="811"/>
      <c r="X1048" s="811"/>
      <c r="Y1048" s="811"/>
      <c r="Z1048" s="811"/>
      <c r="AA1048" s="811"/>
    </row>
    <row r="1049">
      <c r="D1049" s="814"/>
      <c r="E1049" s="811"/>
      <c r="F1049" s="811"/>
      <c r="G1049" s="811"/>
      <c r="H1049" s="811"/>
      <c r="I1049" s="814"/>
      <c r="J1049" s="811"/>
      <c r="K1049" s="811"/>
      <c r="L1049" s="811"/>
      <c r="M1049" s="814"/>
      <c r="N1049" s="813"/>
      <c r="O1049" s="811"/>
      <c r="P1049" s="811"/>
      <c r="Q1049" s="811"/>
      <c r="R1049" s="813"/>
      <c r="S1049" s="811"/>
      <c r="T1049" s="811"/>
      <c r="U1049" s="811"/>
      <c r="V1049" s="811"/>
      <c r="W1049" s="811"/>
      <c r="X1049" s="811"/>
      <c r="Y1049" s="811"/>
      <c r="Z1049" s="811"/>
      <c r="AA1049" s="811"/>
    </row>
    <row r="1050">
      <c r="D1050" s="814"/>
      <c r="E1050" s="811"/>
      <c r="F1050" s="811"/>
      <c r="G1050" s="811"/>
      <c r="H1050" s="811"/>
      <c r="I1050" s="814"/>
      <c r="J1050" s="811"/>
      <c r="K1050" s="811"/>
      <c r="L1050" s="811"/>
      <c r="M1050" s="814"/>
      <c r="N1050" s="813"/>
      <c r="O1050" s="811"/>
      <c r="P1050" s="811"/>
      <c r="Q1050" s="811"/>
      <c r="R1050" s="813"/>
      <c r="S1050" s="811"/>
      <c r="T1050" s="811"/>
      <c r="U1050" s="811"/>
      <c r="V1050" s="811"/>
      <c r="W1050" s="811"/>
      <c r="X1050" s="811"/>
      <c r="Y1050" s="811"/>
      <c r="Z1050" s="811"/>
      <c r="AA1050" s="811"/>
    </row>
    <row r="1051">
      <c r="D1051" s="814"/>
      <c r="E1051" s="811"/>
      <c r="F1051" s="811"/>
      <c r="G1051" s="811"/>
      <c r="H1051" s="811"/>
      <c r="I1051" s="814"/>
      <c r="J1051" s="811"/>
      <c r="K1051" s="811"/>
      <c r="L1051" s="811"/>
      <c r="M1051" s="814"/>
      <c r="N1051" s="813"/>
      <c r="O1051" s="811"/>
      <c r="P1051" s="811"/>
      <c r="Q1051" s="811"/>
      <c r="R1051" s="813"/>
      <c r="S1051" s="811"/>
      <c r="T1051" s="811"/>
      <c r="U1051" s="811"/>
      <c r="V1051" s="811"/>
      <c r="W1051" s="811"/>
      <c r="X1051" s="811"/>
      <c r="Y1051" s="811"/>
      <c r="Z1051" s="811"/>
      <c r="AA1051" s="811"/>
    </row>
    <row r="1052">
      <c r="D1052" s="814"/>
      <c r="E1052" s="811"/>
      <c r="F1052" s="811"/>
      <c r="G1052" s="811"/>
      <c r="H1052" s="811"/>
      <c r="I1052" s="814"/>
      <c r="J1052" s="811"/>
      <c r="K1052" s="811"/>
      <c r="L1052" s="811"/>
      <c r="M1052" s="814"/>
      <c r="N1052" s="813"/>
      <c r="O1052" s="811"/>
      <c r="P1052" s="811"/>
      <c r="Q1052" s="811"/>
      <c r="R1052" s="813"/>
      <c r="S1052" s="811"/>
      <c r="T1052" s="811"/>
      <c r="U1052" s="811"/>
      <c r="V1052" s="811"/>
      <c r="W1052" s="811"/>
      <c r="X1052" s="811"/>
      <c r="Y1052" s="811"/>
      <c r="Z1052" s="811"/>
      <c r="AA1052" s="811"/>
    </row>
    <row r="1053">
      <c r="D1053" s="814"/>
      <c r="E1053" s="811"/>
      <c r="F1053" s="811"/>
      <c r="G1053" s="811"/>
      <c r="H1053" s="811"/>
      <c r="I1053" s="814"/>
      <c r="J1053" s="811"/>
      <c r="K1053" s="811"/>
      <c r="L1053" s="811"/>
      <c r="M1053" s="814"/>
      <c r="N1053" s="813"/>
      <c r="O1053" s="811"/>
      <c r="P1053" s="811"/>
      <c r="Q1053" s="811"/>
      <c r="R1053" s="813"/>
      <c r="S1053" s="811"/>
      <c r="T1053" s="811"/>
      <c r="U1053" s="811"/>
      <c r="V1053" s="811"/>
      <c r="W1053" s="811"/>
      <c r="X1053" s="811"/>
      <c r="Y1053" s="811"/>
      <c r="Z1053" s="811"/>
      <c r="AA1053" s="811"/>
    </row>
    <row r="1054">
      <c r="D1054" s="814"/>
      <c r="E1054" s="811"/>
      <c r="F1054" s="811"/>
      <c r="G1054" s="811"/>
      <c r="H1054" s="811"/>
      <c r="I1054" s="814"/>
      <c r="J1054" s="811"/>
      <c r="K1054" s="811"/>
      <c r="L1054" s="811"/>
      <c r="M1054" s="814"/>
      <c r="N1054" s="813"/>
      <c r="O1054" s="811"/>
      <c r="P1054" s="811"/>
      <c r="Q1054" s="811"/>
      <c r="R1054" s="813"/>
      <c r="S1054" s="811"/>
      <c r="T1054" s="811"/>
      <c r="U1054" s="811"/>
      <c r="V1054" s="811"/>
      <c r="W1054" s="811"/>
      <c r="X1054" s="811"/>
      <c r="Y1054" s="811"/>
      <c r="Z1054" s="811"/>
      <c r="AA1054" s="811"/>
    </row>
    <row r="1055">
      <c r="D1055" s="814"/>
      <c r="E1055" s="811"/>
      <c r="F1055" s="811"/>
      <c r="G1055" s="811"/>
      <c r="H1055" s="811"/>
      <c r="I1055" s="814"/>
      <c r="J1055" s="811"/>
      <c r="K1055" s="811"/>
      <c r="L1055" s="811"/>
      <c r="M1055" s="814"/>
      <c r="N1055" s="813"/>
      <c r="O1055" s="811"/>
      <c r="P1055" s="811"/>
      <c r="Q1055" s="811"/>
      <c r="R1055" s="813"/>
      <c r="S1055" s="811"/>
      <c r="T1055" s="811"/>
      <c r="U1055" s="811"/>
      <c r="V1055" s="811"/>
      <c r="W1055" s="811"/>
      <c r="X1055" s="811"/>
      <c r="Y1055" s="811"/>
      <c r="Z1055" s="811"/>
      <c r="AA1055" s="811"/>
    </row>
    <row r="1056">
      <c r="D1056" s="814"/>
      <c r="E1056" s="811"/>
      <c r="F1056" s="811"/>
      <c r="G1056" s="811"/>
      <c r="H1056" s="811"/>
      <c r="I1056" s="814"/>
      <c r="J1056" s="811"/>
      <c r="K1056" s="811"/>
      <c r="L1056" s="811"/>
      <c r="M1056" s="814"/>
      <c r="N1056" s="813"/>
      <c r="O1056" s="811"/>
      <c r="P1056" s="811"/>
      <c r="Q1056" s="811"/>
      <c r="R1056" s="813"/>
      <c r="S1056" s="811"/>
      <c r="T1056" s="811"/>
      <c r="U1056" s="811"/>
      <c r="V1056" s="811"/>
      <c r="W1056" s="811"/>
      <c r="X1056" s="811"/>
      <c r="Y1056" s="811"/>
      <c r="Z1056" s="811"/>
      <c r="AA1056" s="811"/>
    </row>
    <row r="1057">
      <c r="D1057" s="814"/>
      <c r="E1057" s="811"/>
      <c r="F1057" s="811"/>
      <c r="G1057" s="811"/>
      <c r="H1057" s="811"/>
      <c r="I1057" s="814"/>
      <c r="J1057" s="811"/>
      <c r="K1057" s="811"/>
      <c r="L1057" s="811"/>
      <c r="M1057" s="814"/>
      <c r="N1057" s="813"/>
      <c r="O1057" s="811"/>
      <c r="P1057" s="811"/>
      <c r="Q1057" s="811"/>
      <c r="R1057" s="813"/>
      <c r="S1057" s="811"/>
      <c r="T1057" s="811"/>
      <c r="U1057" s="811"/>
      <c r="V1057" s="811"/>
      <c r="W1057" s="811"/>
      <c r="X1057" s="811"/>
      <c r="Y1057" s="811"/>
      <c r="Z1057" s="811"/>
      <c r="AA1057" s="811"/>
    </row>
    <row r="1058">
      <c r="D1058" s="814"/>
      <c r="E1058" s="811"/>
      <c r="F1058" s="811"/>
      <c r="G1058" s="811"/>
      <c r="H1058" s="811"/>
      <c r="I1058" s="814"/>
      <c r="J1058" s="811"/>
      <c r="K1058" s="811"/>
      <c r="L1058" s="811"/>
      <c r="M1058" s="814"/>
      <c r="N1058" s="813"/>
      <c r="O1058" s="811"/>
      <c r="P1058" s="811"/>
      <c r="Q1058" s="811"/>
      <c r="R1058" s="813"/>
      <c r="S1058" s="811"/>
      <c r="T1058" s="811"/>
      <c r="U1058" s="811"/>
      <c r="V1058" s="811"/>
      <c r="W1058" s="811"/>
      <c r="X1058" s="811"/>
      <c r="Y1058" s="811"/>
      <c r="Z1058" s="811"/>
      <c r="AA1058" s="811"/>
    </row>
    <row r="1059">
      <c r="D1059" s="814"/>
      <c r="E1059" s="811"/>
      <c r="F1059" s="811"/>
      <c r="G1059" s="811"/>
      <c r="H1059" s="811"/>
      <c r="I1059" s="814"/>
      <c r="J1059" s="811"/>
      <c r="K1059" s="811"/>
      <c r="L1059" s="811"/>
      <c r="M1059" s="814"/>
      <c r="N1059" s="813"/>
      <c r="O1059" s="811"/>
      <c r="P1059" s="811"/>
      <c r="Q1059" s="811"/>
      <c r="R1059" s="813"/>
      <c r="S1059" s="811"/>
      <c r="T1059" s="811"/>
      <c r="U1059" s="811"/>
      <c r="V1059" s="811"/>
      <c r="W1059" s="811"/>
      <c r="X1059" s="811"/>
      <c r="Y1059" s="811"/>
      <c r="Z1059" s="811"/>
      <c r="AA1059" s="811"/>
    </row>
    <row r="1060">
      <c r="D1060" s="814"/>
      <c r="E1060" s="811"/>
      <c r="F1060" s="811"/>
      <c r="G1060" s="811"/>
      <c r="H1060" s="811"/>
      <c r="I1060" s="814"/>
      <c r="J1060" s="811"/>
      <c r="K1060" s="811"/>
      <c r="L1060" s="811"/>
      <c r="M1060" s="814"/>
      <c r="N1060" s="813"/>
      <c r="O1060" s="811"/>
      <c r="P1060" s="811"/>
      <c r="Q1060" s="811"/>
      <c r="R1060" s="813"/>
      <c r="S1060" s="811"/>
      <c r="T1060" s="811"/>
      <c r="U1060" s="811"/>
      <c r="V1060" s="811"/>
      <c r="W1060" s="811"/>
      <c r="X1060" s="811"/>
      <c r="Y1060" s="811"/>
      <c r="Z1060" s="811"/>
      <c r="AA1060" s="811"/>
    </row>
    <row r="1061">
      <c r="D1061" s="814"/>
      <c r="E1061" s="811"/>
      <c r="F1061" s="811"/>
      <c r="G1061" s="811"/>
      <c r="H1061" s="811"/>
      <c r="I1061" s="814"/>
      <c r="J1061" s="811"/>
      <c r="K1061" s="811"/>
      <c r="L1061" s="811"/>
      <c r="M1061" s="814"/>
      <c r="N1061" s="813"/>
      <c r="O1061" s="811"/>
      <c r="P1061" s="811"/>
      <c r="Q1061" s="811"/>
      <c r="R1061" s="813"/>
      <c r="S1061" s="811"/>
      <c r="T1061" s="811"/>
      <c r="U1061" s="811"/>
      <c r="V1061" s="811"/>
      <c r="W1061" s="811"/>
      <c r="X1061" s="811"/>
      <c r="Y1061" s="811"/>
      <c r="Z1061" s="811"/>
      <c r="AA1061" s="811"/>
    </row>
    <row r="1062">
      <c r="D1062" s="814"/>
      <c r="E1062" s="811"/>
      <c r="F1062" s="811"/>
      <c r="G1062" s="811"/>
      <c r="H1062" s="811"/>
      <c r="I1062" s="814"/>
      <c r="J1062" s="811"/>
      <c r="K1062" s="811"/>
      <c r="L1062" s="811"/>
      <c r="M1062" s="814"/>
      <c r="N1062" s="813"/>
      <c r="O1062" s="811"/>
      <c r="P1062" s="811"/>
      <c r="Q1062" s="811"/>
      <c r="R1062" s="813"/>
      <c r="S1062" s="811"/>
      <c r="T1062" s="811"/>
      <c r="U1062" s="811"/>
      <c r="V1062" s="811"/>
      <c r="W1062" s="811"/>
      <c r="X1062" s="811"/>
      <c r="Y1062" s="811"/>
      <c r="Z1062" s="811"/>
      <c r="AA1062" s="811"/>
    </row>
    <row r="1063">
      <c r="D1063" s="814"/>
      <c r="E1063" s="811"/>
      <c r="F1063" s="811"/>
      <c r="G1063" s="811"/>
      <c r="H1063" s="811"/>
      <c r="I1063" s="814"/>
      <c r="J1063" s="811"/>
      <c r="K1063" s="811"/>
      <c r="L1063" s="811"/>
      <c r="M1063" s="814"/>
      <c r="N1063" s="813"/>
      <c r="O1063" s="811"/>
      <c r="P1063" s="811"/>
      <c r="Q1063" s="811"/>
      <c r="R1063" s="813"/>
      <c r="S1063" s="811"/>
      <c r="T1063" s="811"/>
      <c r="U1063" s="811"/>
      <c r="V1063" s="811"/>
      <c r="W1063" s="811"/>
      <c r="X1063" s="811"/>
      <c r="Y1063" s="811"/>
      <c r="Z1063" s="811"/>
      <c r="AA1063" s="811"/>
    </row>
    <row r="1064">
      <c r="D1064" s="814"/>
      <c r="E1064" s="811"/>
      <c r="F1064" s="811"/>
      <c r="G1064" s="811"/>
      <c r="H1064" s="811"/>
      <c r="I1064" s="814"/>
      <c r="J1064" s="811"/>
      <c r="K1064" s="811"/>
      <c r="L1064" s="811"/>
      <c r="M1064" s="814"/>
      <c r="N1064" s="813"/>
      <c r="O1064" s="811"/>
      <c r="P1064" s="811"/>
      <c r="Q1064" s="811"/>
      <c r="R1064" s="813"/>
      <c r="S1064" s="811"/>
      <c r="T1064" s="811"/>
      <c r="U1064" s="811"/>
      <c r="V1064" s="811"/>
      <c r="W1064" s="811"/>
      <c r="X1064" s="811"/>
      <c r="Y1064" s="811"/>
      <c r="Z1064" s="811"/>
      <c r="AA1064" s="811"/>
    </row>
    <row r="1065">
      <c r="D1065" s="814"/>
      <c r="E1065" s="811"/>
      <c r="F1065" s="811"/>
      <c r="G1065" s="811"/>
      <c r="H1065" s="811"/>
      <c r="I1065" s="814"/>
      <c r="J1065" s="811"/>
      <c r="K1065" s="811"/>
      <c r="L1065" s="811"/>
      <c r="M1065" s="814"/>
      <c r="N1065" s="813"/>
      <c r="O1065" s="811"/>
      <c r="P1065" s="811"/>
      <c r="Q1065" s="811"/>
      <c r="R1065" s="813"/>
      <c r="S1065" s="811"/>
      <c r="T1065" s="811"/>
      <c r="U1065" s="811"/>
      <c r="V1065" s="811"/>
      <c r="W1065" s="811"/>
      <c r="X1065" s="811"/>
      <c r="Y1065" s="811"/>
      <c r="Z1065" s="811"/>
      <c r="AA1065" s="811"/>
    </row>
    <row r="1066">
      <c r="D1066" s="814"/>
      <c r="E1066" s="811"/>
      <c r="F1066" s="811"/>
      <c r="G1066" s="811"/>
      <c r="H1066" s="811"/>
      <c r="I1066" s="814"/>
      <c r="J1066" s="811"/>
      <c r="K1066" s="811"/>
      <c r="L1066" s="811"/>
      <c r="M1066" s="814"/>
      <c r="N1066" s="813"/>
      <c r="O1066" s="811"/>
      <c r="P1066" s="811"/>
      <c r="Q1066" s="811"/>
      <c r="R1066" s="813"/>
      <c r="S1066" s="811"/>
      <c r="T1066" s="811"/>
      <c r="U1066" s="811"/>
      <c r="V1066" s="811"/>
      <c r="W1066" s="811"/>
      <c r="X1066" s="811"/>
      <c r="Y1066" s="811"/>
      <c r="Z1066" s="811"/>
      <c r="AA1066" s="811"/>
    </row>
    <row r="1067">
      <c r="D1067" s="814"/>
      <c r="E1067" s="811"/>
      <c r="F1067" s="811"/>
      <c r="G1067" s="811"/>
      <c r="H1067" s="811"/>
      <c r="I1067" s="814"/>
      <c r="J1067" s="811"/>
      <c r="K1067" s="811"/>
      <c r="L1067" s="811"/>
      <c r="M1067" s="814"/>
      <c r="N1067" s="813"/>
      <c r="O1067" s="811"/>
      <c r="P1067" s="811"/>
      <c r="Q1067" s="811"/>
      <c r="R1067" s="813"/>
      <c r="S1067" s="811"/>
      <c r="T1067" s="811"/>
      <c r="U1067" s="811"/>
      <c r="V1067" s="811"/>
      <c r="W1067" s="811"/>
      <c r="X1067" s="811"/>
      <c r="Y1067" s="811"/>
      <c r="Z1067" s="811"/>
      <c r="AA1067" s="811"/>
    </row>
    <row r="1068">
      <c r="D1068" s="814"/>
      <c r="E1068" s="811"/>
      <c r="F1068" s="811"/>
      <c r="G1068" s="811"/>
      <c r="H1068" s="811"/>
      <c r="I1068" s="814"/>
      <c r="J1068" s="811"/>
      <c r="K1068" s="811"/>
      <c r="L1068" s="811"/>
      <c r="M1068" s="814"/>
      <c r="N1068" s="813"/>
      <c r="O1068" s="811"/>
      <c r="P1068" s="811"/>
      <c r="Q1068" s="811"/>
      <c r="R1068" s="813"/>
      <c r="S1068" s="811"/>
      <c r="T1068" s="811"/>
      <c r="U1068" s="811"/>
      <c r="V1068" s="811"/>
      <c r="W1068" s="811"/>
      <c r="X1068" s="811"/>
      <c r="Y1068" s="811"/>
      <c r="Z1068" s="811"/>
      <c r="AA1068" s="811"/>
    </row>
    <row r="1069">
      <c r="D1069" s="814"/>
      <c r="E1069" s="811"/>
      <c r="F1069" s="811"/>
      <c r="G1069" s="811"/>
      <c r="H1069" s="811"/>
      <c r="I1069" s="814"/>
      <c r="J1069" s="811"/>
      <c r="K1069" s="811"/>
      <c r="L1069" s="811"/>
      <c r="M1069" s="814"/>
      <c r="N1069" s="813"/>
      <c r="O1069" s="811"/>
      <c r="P1069" s="811"/>
      <c r="Q1069" s="811"/>
      <c r="R1069" s="813"/>
      <c r="S1069" s="811"/>
      <c r="T1069" s="811"/>
      <c r="U1069" s="811"/>
      <c r="V1069" s="811"/>
      <c r="W1069" s="811"/>
      <c r="X1069" s="811"/>
      <c r="Y1069" s="811"/>
      <c r="Z1069" s="811"/>
      <c r="AA1069" s="811"/>
    </row>
    <row r="1070">
      <c r="D1070" s="814"/>
      <c r="E1070" s="811"/>
      <c r="F1070" s="811"/>
      <c r="G1070" s="811"/>
      <c r="H1070" s="811"/>
      <c r="I1070" s="814"/>
      <c r="J1070" s="811"/>
      <c r="K1070" s="811"/>
      <c r="L1070" s="811"/>
      <c r="M1070" s="814"/>
      <c r="N1070" s="813"/>
      <c r="O1070" s="811"/>
      <c r="P1070" s="811"/>
      <c r="Q1070" s="811"/>
      <c r="R1070" s="813"/>
      <c r="S1070" s="811"/>
      <c r="T1070" s="811"/>
      <c r="U1070" s="811"/>
      <c r="V1070" s="811"/>
      <c r="W1070" s="811"/>
      <c r="X1070" s="811"/>
      <c r="Y1070" s="811"/>
      <c r="Z1070" s="811"/>
      <c r="AA1070" s="811"/>
    </row>
    <row r="1071">
      <c r="D1071" s="814"/>
      <c r="E1071" s="811"/>
      <c r="F1071" s="811"/>
      <c r="G1071" s="811"/>
      <c r="H1071" s="811"/>
      <c r="I1071" s="814"/>
      <c r="J1071" s="811"/>
      <c r="K1071" s="811"/>
      <c r="L1071" s="811"/>
      <c r="M1071" s="814"/>
      <c r="N1071" s="813"/>
      <c r="O1071" s="811"/>
      <c r="P1071" s="811"/>
      <c r="Q1071" s="811"/>
      <c r="R1071" s="813"/>
      <c r="S1071" s="811"/>
      <c r="T1071" s="811"/>
      <c r="U1071" s="811"/>
      <c r="V1071" s="811"/>
      <c r="W1071" s="811"/>
      <c r="X1071" s="811"/>
      <c r="Y1071" s="811"/>
      <c r="Z1071" s="811"/>
      <c r="AA1071" s="811"/>
    </row>
    <row r="1072">
      <c r="D1072" s="814"/>
      <c r="E1072" s="811"/>
      <c r="F1072" s="811"/>
      <c r="G1072" s="811"/>
      <c r="H1072" s="811"/>
      <c r="I1072" s="814"/>
      <c r="J1072" s="811"/>
      <c r="K1072" s="811"/>
      <c r="L1072" s="811"/>
      <c r="M1072" s="814"/>
      <c r="N1072" s="813"/>
      <c r="O1072" s="811"/>
      <c r="P1072" s="811"/>
      <c r="Q1072" s="811"/>
      <c r="R1072" s="813"/>
      <c r="S1072" s="811"/>
      <c r="T1072" s="811"/>
      <c r="U1072" s="811"/>
      <c r="V1072" s="811"/>
      <c r="W1072" s="811"/>
      <c r="X1072" s="811"/>
      <c r="Y1072" s="811"/>
      <c r="Z1072" s="811"/>
      <c r="AA1072" s="811"/>
    </row>
    <row r="1073">
      <c r="D1073" s="814"/>
      <c r="E1073" s="811"/>
      <c r="F1073" s="811"/>
      <c r="G1073" s="811"/>
      <c r="H1073" s="811"/>
      <c r="I1073" s="814"/>
      <c r="J1073" s="811"/>
      <c r="K1073" s="811"/>
      <c r="L1073" s="811"/>
      <c r="M1073" s="814"/>
      <c r="N1073" s="813"/>
      <c r="O1073" s="811"/>
      <c r="P1073" s="811"/>
      <c r="Q1073" s="811"/>
      <c r="R1073" s="813"/>
      <c r="S1073" s="811"/>
      <c r="T1073" s="811"/>
      <c r="U1073" s="811"/>
      <c r="V1073" s="811"/>
      <c r="W1073" s="811"/>
      <c r="X1073" s="811"/>
      <c r="Y1073" s="811"/>
      <c r="Z1073" s="811"/>
      <c r="AA1073" s="811"/>
    </row>
    <row r="1074">
      <c r="D1074" s="814"/>
      <c r="E1074" s="811"/>
      <c r="F1074" s="811"/>
      <c r="G1074" s="811"/>
      <c r="H1074" s="811"/>
      <c r="I1074" s="814"/>
      <c r="J1074" s="811"/>
      <c r="K1074" s="811"/>
      <c r="L1074" s="811"/>
      <c r="M1074" s="814"/>
      <c r="N1074" s="813"/>
      <c r="O1074" s="811"/>
      <c r="P1074" s="811"/>
      <c r="Q1074" s="811"/>
      <c r="R1074" s="813"/>
      <c r="S1074" s="811"/>
      <c r="T1074" s="811"/>
      <c r="U1074" s="811"/>
      <c r="V1074" s="811"/>
      <c r="W1074" s="811"/>
      <c r="X1074" s="811"/>
      <c r="Y1074" s="811"/>
      <c r="Z1074" s="811"/>
      <c r="AA1074" s="811"/>
    </row>
    <row r="1075">
      <c r="D1075" s="814"/>
      <c r="E1075" s="811"/>
      <c r="F1075" s="811"/>
      <c r="G1075" s="811"/>
      <c r="H1075" s="811"/>
      <c r="I1075" s="814"/>
      <c r="J1075" s="811"/>
      <c r="K1075" s="811"/>
      <c r="L1075" s="811"/>
      <c r="M1075" s="814"/>
      <c r="N1075" s="813"/>
      <c r="O1075" s="811"/>
      <c r="P1075" s="811"/>
      <c r="Q1075" s="811"/>
      <c r="R1075" s="813"/>
      <c r="S1075" s="811"/>
      <c r="T1075" s="811"/>
      <c r="U1075" s="811"/>
      <c r="V1075" s="811"/>
      <c r="W1075" s="811"/>
      <c r="X1075" s="811"/>
      <c r="Y1075" s="811"/>
      <c r="Z1075" s="811"/>
      <c r="AA1075" s="811"/>
    </row>
    <row r="1076">
      <c r="D1076" s="814"/>
      <c r="E1076" s="811"/>
      <c r="F1076" s="811"/>
      <c r="G1076" s="811"/>
      <c r="H1076" s="811"/>
      <c r="I1076" s="814"/>
      <c r="J1076" s="811"/>
      <c r="K1076" s="811"/>
      <c r="L1076" s="811"/>
      <c r="M1076" s="814"/>
      <c r="N1076" s="813"/>
      <c r="O1076" s="811"/>
      <c r="P1076" s="811"/>
      <c r="Q1076" s="811"/>
      <c r="R1076" s="813"/>
      <c r="S1076" s="811"/>
      <c r="T1076" s="811"/>
      <c r="U1076" s="811"/>
      <c r="V1076" s="811"/>
      <c r="W1076" s="811"/>
      <c r="X1076" s="811"/>
      <c r="Y1076" s="811"/>
      <c r="Z1076" s="811"/>
      <c r="AA1076" s="811"/>
    </row>
    <row r="1077">
      <c r="D1077" s="814"/>
      <c r="E1077" s="811"/>
      <c r="F1077" s="811"/>
      <c r="G1077" s="811"/>
      <c r="H1077" s="811"/>
      <c r="I1077" s="814"/>
      <c r="J1077" s="811"/>
      <c r="K1077" s="811"/>
      <c r="L1077" s="811"/>
      <c r="M1077" s="814"/>
      <c r="N1077" s="813"/>
      <c r="O1077" s="811"/>
      <c r="P1077" s="811"/>
      <c r="Q1077" s="811"/>
      <c r="R1077" s="813"/>
      <c r="S1077" s="811"/>
      <c r="T1077" s="811"/>
      <c r="U1077" s="811"/>
      <c r="V1077" s="811"/>
      <c r="W1077" s="811"/>
      <c r="X1077" s="811"/>
      <c r="Y1077" s="811"/>
      <c r="Z1077" s="811"/>
      <c r="AA1077" s="811"/>
    </row>
    <row r="1078">
      <c r="D1078" s="814"/>
      <c r="E1078" s="811"/>
      <c r="F1078" s="811"/>
      <c r="G1078" s="811"/>
      <c r="H1078" s="811"/>
      <c r="I1078" s="814"/>
      <c r="J1078" s="811"/>
      <c r="K1078" s="811"/>
      <c r="L1078" s="811"/>
      <c r="M1078" s="814"/>
      <c r="N1078" s="813"/>
      <c r="O1078" s="811"/>
      <c r="P1078" s="811"/>
      <c r="Q1078" s="811"/>
      <c r="R1078" s="813"/>
      <c r="S1078" s="811"/>
      <c r="T1078" s="811"/>
      <c r="U1078" s="811"/>
      <c r="V1078" s="811"/>
      <c r="W1078" s="811"/>
      <c r="X1078" s="811"/>
      <c r="Y1078" s="811"/>
      <c r="Z1078" s="811"/>
      <c r="AA1078" s="811"/>
    </row>
    <row r="1079">
      <c r="D1079" s="814"/>
      <c r="E1079" s="811"/>
      <c r="F1079" s="811"/>
      <c r="G1079" s="811"/>
      <c r="H1079" s="811"/>
      <c r="I1079" s="814"/>
      <c r="J1079" s="811"/>
      <c r="K1079" s="811"/>
      <c r="L1079" s="811"/>
      <c r="M1079" s="814"/>
      <c r="N1079" s="813"/>
      <c r="O1079" s="811"/>
      <c r="P1079" s="811"/>
      <c r="Q1079" s="811"/>
      <c r="R1079" s="813"/>
      <c r="S1079" s="811"/>
      <c r="T1079" s="811"/>
      <c r="U1079" s="811"/>
      <c r="V1079" s="811"/>
      <c r="W1079" s="811"/>
      <c r="X1079" s="811"/>
      <c r="Y1079" s="811"/>
      <c r="Z1079" s="811"/>
      <c r="AA1079" s="811"/>
    </row>
    <row r="1080">
      <c r="D1080" s="814"/>
      <c r="E1080" s="811"/>
      <c r="F1080" s="811"/>
      <c r="G1080" s="811"/>
      <c r="H1080" s="811"/>
      <c r="I1080" s="814"/>
      <c r="J1080" s="811"/>
      <c r="K1080" s="811"/>
      <c r="L1080" s="811"/>
      <c r="M1080" s="814"/>
      <c r="N1080" s="813"/>
      <c r="O1080" s="811"/>
      <c r="P1080" s="811"/>
      <c r="Q1080" s="811"/>
      <c r="R1080" s="813"/>
      <c r="S1080" s="811"/>
      <c r="T1080" s="811"/>
      <c r="U1080" s="811"/>
      <c r="V1080" s="811"/>
      <c r="W1080" s="811"/>
      <c r="X1080" s="811"/>
      <c r="Y1080" s="811"/>
      <c r="Z1080" s="811"/>
      <c r="AA1080" s="811"/>
    </row>
    <row r="1081">
      <c r="D1081" s="814"/>
      <c r="E1081" s="811"/>
      <c r="F1081" s="811"/>
      <c r="G1081" s="811"/>
      <c r="H1081" s="811"/>
      <c r="I1081" s="814"/>
      <c r="J1081" s="811"/>
      <c r="K1081" s="811"/>
      <c r="L1081" s="811"/>
      <c r="M1081" s="814"/>
      <c r="N1081" s="813"/>
      <c r="O1081" s="811"/>
      <c r="P1081" s="811"/>
      <c r="Q1081" s="811"/>
      <c r="R1081" s="813"/>
      <c r="S1081" s="811"/>
      <c r="T1081" s="811"/>
      <c r="U1081" s="811"/>
      <c r="V1081" s="811"/>
      <c r="W1081" s="811"/>
      <c r="X1081" s="811"/>
      <c r="Y1081" s="811"/>
      <c r="Z1081" s="811"/>
      <c r="AA1081" s="811"/>
    </row>
    <row r="1082">
      <c r="D1082" s="814"/>
      <c r="E1082" s="811"/>
      <c r="F1082" s="811"/>
      <c r="G1082" s="811"/>
      <c r="H1082" s="811"/>
      <c r="I1082" s="814"/>
      <c r="J1082" s="811"/>
      <c r="K1082" s="811"/>
      <c r="L1082" s="811"/>
      <c r="M1082" s="814"/>
      <c r="N1082" s="813"/>
      <c r="O1082" s="811"/>
      <c r="P1082" s="811"/>
      <c r="Q1082" s="811"/>
      <c r="R1082" s="813"/>
      <c r="S1082" s="811"/>
      <c r="T1082" s="811"/>
      <c r="U1082" s="811"/>
      <c r="V1082" s="811"/>
      <c r="W1082" s="811"/>
      <c r="X1082" s="811"/>
      <c r="Y1082" s="811"/>
      <c r="Z1082" s="811"/>
      <c r="AA1082" s="811"/>
    </row>
    <row r="1083">
      <c r="D1083" s="814"/>
      <c r="E1083" s="811"/>
      <c r="F1083" s="811"/>
      <c r="G1083" s="811"/>
      <c r="H1083" s="811"/>
      <c r="I1083" s="814"/>
      <c r="J1083" s="811"/>
      <c r="K1083" s="811"/>
      <c r="L1083" s="811"/>
      <c r="M1083" s="814"/>
      <c r="N1083" s="813"/>
      <c r="O1083" s="811"/>
      <c r="P1083" s="811"/>
      <c r="Q1083" s="811"/>
      <c r="R1083" s="813"/>
      <c r="S1083" s="811"/>
      <c r="T1083" s="811"/>
      <c r="U1083" s="811"/>
      <c r="V1083" s="811"/>
      <c r="W1083" s="811"/>
      <c r="X1083" s="811"/>
      <c r="Y1083" s="811"/>
      <c r="Z1083" s="811"/>
      <c r="AA1083" s="811"/>
    </row>
    <row r="1084">
      <c r="D1084" s="814"/>
      <c r="E1084" s="811"/>
      <c r="F1084" s="811"/>
      <c r="G1084" s="811"/>
      <c r="H1084" s="811"/>
      <c r="I1084" s="814"/>
      <c r="J1084" s="811"/>
      <c r="K1084" s="811"/>
      <c r="L1084" s="811"/>
      <c r="M1084" s="814"/>
      <c r="N1084" s="813"/>
      <c r="O1084" s="811"/>
      <c r="P1084" s="811"/>
      <c r="Q1084" s="811"/>
      <c r="R1084" s="813"/>
      <c r="S1084" s="811"/>
      <c r="T1084" s="811"/>
      <c r="U1084" s="811"/>
      <c r="V1084" s="811"/>
      <c r="W1084" s="811"/>
      <c r="X1084" s="811"/>
      <c r="Y1084" s="811"/>
      <c r="Z1084" s="811"/>
      <c r="AA1084" s="811"/>
    </row>
    <row r="1085">
      <c r="D1085" s="814"/>
      <c r="E1085" s="811"/>
      <c r="F1085" s="811"/>
      <c r="G1085" s="811"/>
      <c r="H1085" s="811"/>
      <c r="I1085" s="814"/>
      <c r="J1085" s="811"/>
      <c r="K1085" s="811"/>
      <c r="L1085" s="811"/>
      <c r="M1085" s="814"/>
      <c r="N1085" s="813"/>
      <c r="O1085" s="811"/>
      <c r="P1085" s="811"/>
      <c r="Q1085" s="811"/>
      <c r="R1085" s="813"/>
      <c r="S1085" s="811"/>
      <c r="T1085" s="811"/>
      <c r="U1085" s="811"/>
      <c r="V1085" s="811"/>
      <c r="W1085" s="811"/>
      <c r="X1085" s="811"/>
      <c r="Y1085" s="811"/>
      <c r="Z1085" s="811"/>
      <c r="AA1085" s="811"/>
    </row>
    <row r="1086">
      <c r="D1086" s="814"/>
      <c r="E1086" s="811"/>
      <c r="F1086" s="811"/>
      <c r="G1086" s="811"/>
      <c r="H1086" s="811"/>
      <c r="I1086" s="814"/>
      <c r="J1086" s="811"/>
      <c r="K1086" s="811"/>
      <c r="L1086" s="811"/>
      <c r="M1086" s="814"/>
      <c r="N1086" s="813"/>
      <c r="O1086" s="811"/>
      <c r="P1086" s="811"/>
      <c r="Q1086" s="811"/>
      <c r="R1086" s="813"/>
      <c r="S1086" s="811"/>
      <c r="T1086" s="811"/>
      <c r="U1086" s="811"/>
      <c r="V1086" s="811"/>
      <c r="W1086" s="811"/>
      <c r="X1086" s="811"/>
      <c r="Y1086" s="811"/>
      <c r="Z1086" s="811"/>
      <c r="AA1086" s="811"/>
    </row>
    <row r="1087">
      <c r="D1087" s="814"/>
      <c r="E1087" s="811"/>
      <c r="F1087" s="811"/>
      <c r="G1087" s="811"/>
      <c r="H1087" s="811"/>
      <c r="I1087" s="814"/>
      <c r="J1087" s="811"/>
      <c r="K1087" s="811"/>
      <c r="L1087" s="811"/>
      <c r="M1087" s="814"/>
      <c r="N1087" s="813"/>
      <c r="O1087" s="811"/>
      <c r="P1087" s="811"/>
      <c r="Q1087" s="811"/>
      <c r="R1087" s="813"/>
      <c r="S1087" s="811"/>
      <c r="T1087" s="811"/>
      <c r="U1087" s="811"/>
      <c r="V1087" s="811"/>
      <c r="W1087" s="811"/>
      <c r="X1087" s="811"/>
      <c r="Y1087" s="811"/>
      <c r="Z1087" s="811"/>
      <c r="AA1087" s="811"/>
    </row>
    <row r="1088">
      <c r="D1088" s="814"/>
      <c r="E1088" s="811"/>
      <c r="F1088" s="811"/>
      <c r="G1088" s="811"/>
      <c r="H1088" s="811"/>
      <c r="I1088" s="814"/>
      <c r="J1088" s="811"/>
      <c r="K1088" s="811"/>
      <c r="L1088" s="811"/>
      <c r="M1088" s="814"/>
      <c r="N1088" s="813"/>
      <c r="O1088" s="811"/>
      <c r="P1088" s="811"/>
      <c r="Q1088" s="811"/>
      <c r="R1088" s="813"/>
      <c r="S1088" s="811"/>
      <c r="T1088" s="811"/>
      <c r="U1088" s="811"/>
      <c r="V1088" s="811"/>
      <c r="W1088" s="811"/>
      <c r="X1088" s="811"/>
      <c r="Y1088" s="811"/>
      <c r="Z1088" s="811"/>
      <c r="AA1088" s="811"/>
    </row>
    <row r="1089">
      <c r="D1089" s="814"/>
      <c r="E1089" s="811"/>
      <c r="F1089" s="811"/>
      <c r="G1089" s="811"/>
      <c r="H1089" s="811"/>
      <c r="I1089" s="814"/>
      <c r="J1089" s="811"/>
      <c r="K1089" s="811"/>
      <c r="L1089" s="811"/>
      <c r="M1089" s="814"/>
      <c r="N1089" s="813"/>
      <c r="O1089" s="811"/>
      <c r="P1089" s="811"/>
      <c r="Q1089" s="811"/>
      <c r="R1089" s="813"/>
      <c r="S1089" s="811"/>
      <c r="T1089" s="811"/>
      <c r="U1089" s="811"/>
      <c r="V1089" s="811"/>
      <c r="W1089" s="811"/>
      <c r="X1089" s="811"/>
      <c r="Y1089" s="811"/>
      <c r="Z1089" s="811"/>
      <c r="AA1089" s="811"/>
    </row>
    <row r="1090">
      <c r="D1090" s="814"/>
      <c r="E1090" s="811"/>
      <c r="F1090" s="811"/>
      <c r="G1090" s="811"/>
      <c r="H1090" s="811"/>
      <c r="I1090" s="814"/>
      <c r="J1090" s="811"/>
      <c r="K1090" s="811"/>
      <c r="L1090" s="811"/>
      <c r="M1090" s="814"/>
      <c r="N1090" s="813"/>
      <c r="O1090" s="811"/>
      <c r="P1090" s="811"/>
      <c r="Q1090" s="811"/>
      <c r="R1090" s="813"/>
      <c r="S1090" s="811"/>
      <c r="T1090" s="811"/>
      <c r="U1090" s="811"/>
      <c r="V1090" s="811"/>
      <c r="W1090" s="811"/>
      <c r="X1090" s="811"/>
      <c r="Y1090" s="811"/>
      <c r="Z1090" s="811"/>
      <c r="AA1090" s="811"/>
    </row>
    <row r="1091">
      <c r="D1091" s="814"/>
      <c r="E1091" s="811"/>
      <c r="F1091" s="811"/>
      <c r="G1091" s="811"/>
      <c r="H1091" s="811"/>
      <c r="I1091" s="814"/>
      <c r="J1091" s="811"/>
      <c r="K1091" s="811"/>
      <c r="L1091" s="811"/>
      <c r="M1091" s="814"/>
      <c r="N1091" s="813"/>
      <c r="O1091" s="811"/>
      <c r="P1091" s="811"/>
      <c r="Q1091" s="811"/>
      <c r="R1091" s="813"/>
      <c r="S1091" s="811"/>
      <c r="T1091" s="811"/>
      <c r="U1091" s="811"/>
      <c r="V1091" s="811"/>
      <c r="W1091" s="811"/>
      <c r="X1091" s="811"/>
      <c r="Y1091" s="811"/>
      <c r="Z1091" s="811"/>
      <c r="AA1091" s="811"/>
    </row>
    <row r="1092">
      <c r="D1092" s="814"/>
      <c r="E1092" s="811"/>
      <c r="F1092" s="811"/>
      <c r="G1092" s="811"/>
      <c r="H1092" s="811"/>
      <c r="I1092" s="814"/>
      <c r="J1092" s="811"/>
      <c r="K1092" s="811"/>
      <c r="L1092" s="811"/>
      <c r="M1092" s="814"/>
      <c r="N1092" s="813"/>
      <c r="O1092" s="811"/>
      <c r="P1092" s="811"/>
      <c r="Q1092" s="811"/>
      <c r="R1092" s="813"/>
      <c r="S1092" s="811"/>
      <c r="T1092" s="811"/>
      <c r="U1092" s="811"/>
      <c r="V1092" s="811"/>
      <c r="W1092" s="811"/>
      <c r="X1092" s="811"/>
      <c r="Y1092" s="811"/>
      <c r="Z1092" s="811"/>
      <c r="AA1092" s="811"/>
    </row>
    <row r="1093">
      <c r="D1093" s="814"/>
      <c r="E1093" s="811"/>
      <c r="F1093" s="811"/>
      <c r="G1093" s="811"/>
      <c r="H1093" s="811"/>
      <c r="I1093" s="814"/>
      <c r="J1093" s="811"/>
      <c r="K1093" s="811"/>
      <c r="L1093" s="811"/>
      <c r="M1093" s="814"/>
      <c r="N1093" s="813"/>
      <c r="O1093" s="811"/>
      <c r="P1093" s="811"/>
      <c r="Q1093" s="811"/>
      <c r="R1093" s="813"/>
      <c r="S1093" s="811"/>
      <c r="T1093" s="811"/>
      <c r="U1093" s="811"/>
      <c r="V1093" s="811"/>
      <c r="W1093" s="811"/>
      <c r="X1093" s="811"/>
      <c r="Y1093" s="811"/>
      <c r="Z1093" s="811"/>
      <c r="AA1093" s="811"/>
    </row>
    <row r="1094">
      <c r="D1094" s="814"/>
      <c r="E1094" s="811"/>
      <c r="F1094" s="811"/>
      <c r="G1094" s="811"/>
      <c r="H1094" s="811"/>
      <c r="I1094" s="814"/>
      <c r="J1094" s="811"/>
      <c r="K1094" s="811"/>
      <c r="L1094" s="811"/>
      <c r="M1094" s="814"/>
      <c r="N1094" s="813"/>
      <c r="O1094" s="811"/>
      <c r="P1094" s="811"/>
      <c r="Q1094" s="811"/>
      <c r="R1094" s="813"/>
      <c r="S1094" s="811"/>
      <c r="T1094" s="811"/>
      <c r="U1094" s="811"/>
      <c r="V1094" s="811"/>
      <c r="W1094" s="811"/>
      <c r="X1094" s="811"/>
      <c r="Y1094" s="811"/>
      <c r="Z1094" s="811"/>
      <c r="AA1094" s="811"/>
    </row>
    <row r="1095">
      <c r="D1095" s="814"/>
      <c r="E1095" s="811"/>
      <c r="F1095" s="811"/>
      <c r="G1095" s="811"/>
      <c r="H1095" s="811"/>
      <c r="I1095" s="814"/>
      <c r="J1095" s="811"/>
      <c r="K1095" s="811"/>
      <c r="L1095" s="811"/>
      <c r="M1095" s="814"/>
      <c r="N1095" s="813"/>
      <c r="O1095" s="811"/>
      <c r="P1095" s="811"/>
      <c r="Q1095" s="811"/>
      <c r="R1095" s="813"/>
      <c r="S1095" s="811"/>
      <c r="T1095" s="811"/>
      <c r="U1095" s="811"/>
      <c r="V1095" s="811"/>
      <c r="W1095" s="811"/>
      <c r="X1095" s="811"/>
      <c r="Y1095" s="811"/>
      <c r="Z1095" s="811"/>
      <c r="AA1095" s="811"/>
    </row>
    <row r="1096">
      <c r="D1096" s="814"/>
      <c r="E1096" s="811"/>
      <c r="F1096" s="811"/>
      <c r="G1096" s="811"/>
      <c r="H1096" s="811"/>
      <c r="I1096" s="814"/>
      <c r="J1096" s="811"/>
      <c r="K1096" s="811"/>
      <c r="L1096" s="811"/>
      <c r="M1096" s="814"/>
      <c r="N1096" s="813"/>
      <c r="O1096" s="811"/>
      <c r="P1096" s="811"/>
      <c r="Q1096" s="811"/>
      <c r="R1096" s="813"/>
      <c r="S1096" s="811"/>
      <c r="T1096" s="811"/>
      <c r="U1096" s="811"/>
      <c r="V1096" s="811"/>
      <c r="W1096" s="811"/>
      <c r="X1096" s="811"/>
      <c r="Y1096" s="811"/>
      <c r="Z1096" s="811"/>
      <c r="AA1096" s="811"/>
    </row>
    <row r="1097">
      <c r="D1097" s="814"/>
      <c r="E1097" s="811"/>
      <c r="F1097" s="811"/>
      <c r="G1097" s="811"/>
      <c r="H1097" s="811"/>
      <c r="I1097" s="814"/>
      <c r="J1097" s="811"/>
      <c r="K1097" s="811"/>
      <c r="L1097" s="811"/>
      <c r="M1097" s="814"/>
      <c r="N1097" s="813"/>
      <c r="O1097" s="811"/>
      <c r="P1097" s="811"/>
      <c r="Q1097" s="811"/>
      <c r="R1097" s="813"/>
      <c r="S1097" s="811"/>
      <c r="T1097" s="811"/>
      <c r="U1097" s="811"/>
      <c r="V1097" s="811"/>
      <c r="W1097" s="811"/>
      <c r="X1097" s="811"/>
      <c r="Y1097" s="811"/>
      <c r="Z1097" s="811"/>
      <c r="AA1097" s="811"/>
    </row>
    <row r="1098">
      <c r="D1098" s="814"/>
      <c r="E1098" s="811"/>
      <c r="F1098" s="811"/>
      <c r="G1098" s="811"/>
      <c r="H1098" s="811"/>
      <c r="I1098" s="814"/>
      <c r="J1098" s="811"/>
      <c r="K1098" s="811"/>
      <c r="L1098" s="811"/>
      <c r="M1098" s="814"/>
      <c r="N1098" s="813"/>
      <c r="O1098" s="811"/>
      <c r="P1098" s="811"/>
      <c r="Q1098" s="811"/>
      <c r="R1098" s="813"/>
      <c r="S1098" s="811"/>
      <c r="T1098" s="811"/>
      <c r="U1098" s="811"/>
      <c r="V1098" s="811"/>
      <c r="W1098" s="811"/>
      <c r="X1098" s="811"/>
      <c r="Y1098" s="811"/>
      <c r="Z1098" s="811"/>
      <c r="AA1098" s="811"/>
    </row>
    <row r="1099">
      <c r="D1099" s="814"/>
      <c r="E1099" s="811"/>
      <c r="F1099" s="811"/>
      <c r="G1099" s="811"/>
      <c r="H1099" s="811"/>
      <c r="I1099" s="814"/>
      <c r="J1099" s="811"/>
      <c r="K1099" s="811"/>
      <c r="L1099" s="811"/>
      <c r="M1099" s="814"/>
      <c r="N1099" s="813"/>
      <c r="O1099" s="811"/>
      <c r="P1099" s="811"/>
      <c r="Q1099" s="811"/>
      <c r="R1099" s="813"/>
      <c r="S1099" s="811"/>
      <c r="T1099" s="811"/>
      <c r="U1099" s="811"/>
      <c r="V1099" s="811"/>
      <c r="W1099" s="811"/>
      <c r="X1099" s="811"/>
      <c r="Y1099" s="811"/>
      <c r="Z1099" s="811"/>
      <c r="AA1099" s="811"/>
    </row>
    <row r="1100">
      <c r="D1100" s="814"/>
      <c r="E1100" s="811"/>
      <c r="F1100" s="811"/>
      <c r="G1100" s="811"/>
      <c r="H1100" s="811"/>
      <c r="I1100" s="814"/>
      <c r="J1100" s="811"/>
      <c r="K1100" s="811"/>
      <c r="L1100" s="811"/>
      <c r="M1100" s="814"/>
      <c r="N1100" s="813"/>
      <c r="O1100" s="811"/>
      <c r="P1100" s="811"/>
      <c r="Q1100" s="811"/>
      <c r="R1100" s="813"/>
      <c r="S1100" s="811"/>
      <c r="T1100" s="811"/>
      <c r="U1100" s="811"/>
      <c r="V1100" s="811"/>
      <c r="W1100" s="811"/>
      <c r="X1100" s="811"/>
      <c r="Y1100" s="811"/>
      <c r="Z1100" s="811"/>
      <c r="AA1100" s="811"/>
    </row>
    <row r="1101">
      <c r="D1101" s="814"/>
      <c r="E1101" s="811"/>
      <c r="F1101" s="811"/>
      <c r="G1101" s="811"/>
      <c r="H1101" s="811"/>
      <c r="I1101" s="814"/>
      <c r="J1101" s="811"/>
      <c r="K1101" s="811"/>
      <c r="L1101" s="811"/>
      <c r="M1101" s="814"/>
      <c r="N1101" s="813"/>
      <c r="O1101" s="811"/>
      <c r="P1101" s="811"/>
      <c r="Q1101" s="811"/>
      <c r="R1101" s="813"/>
      <c r="S1101" s="811"/>
      <c r="T1101" s="811"/>
      <c r="U1101" s="811"/>
      <c r="V1101" s="811"/>
      <c r="W1101" s="811"/>
      <c r="X1101" s="811"/>
      <c r="Y1101" s="811"/>
      <c r="Z1101" s="811"/>
      <c r="AA1101" s="811"/>
    </row>
    <row r="1102">
      <c r="D1102" s="814"/>
      <c r="E1102" s="811"/>
      <c r="F1102" s="811"/>
      <c r="G1102" s="811"/>
      <c r="H1102" s="811"/>
      <c r="I1102" s="814"/>
      <c r="J1102" s="811"/>
      <c r="K1102" s="811"/>
      <c r="L1102" s="811"/>
      <c r="M1102" s="814"/>
      <c r="N1102" s="813"/>
      <c r="O1102" s="811"/>
      <c r="P1102" s="811"/>
      <c r="Q1102" s="811"/>
      <c r="R1102" s="813"/>
      <c r="S1102" s="811"/>
      <c r="T1102" s="811"/>
      <c r="U1102" s="811"/>
      <c r="V1102" s="811"/>
      <c r="W1102" s="811"/>
      <c r="X1102" s="811"/>
      <c r="Y1102" s="811"/>
      <c r="Z1102" s="811"/>
      <c r="AA1102" s="811"/>
    </row>
    <row r="1103">
      <c r="D1103" s="814"/>
      <c r="E1103" s="811"/>
      <c r="F1103" s="811"/>
      <c r="G1103" s="811"/>
      <c r="H1103" s="811"/>
      <c r="I1103" s="814"/>
      <c r="J1103" s="811"/>
      <c r="K1103" s="811"/>
      <c r="L1103" s="811"/>
      <c r="M1103" s="814"/>
      <c r="N1103" s="813"/>
      <c r="O1103" s="811"/>
      <c r="P1103" s="811"/>
      <c r="Q1103" s="811"/>
      <c r="R1103" s="813"/>
      <c r="S1103" s="811"/>
      <c r="T1103" s="811"/>
      <c r="U1103" s="811"/>
      <c r="V1103" s="811"/>
      <c r="W1103" s="811"/>
      <c r="X1103" s="811"/>
      <c r="Y1103" s="811"/>
      <c r="Z1103" s="811"/>
      <c r="AA1103" s="811"/>
    </row>
    <row r="1104">
      <c r="D1104" s="814"/>
      <c r="E1104" s="811"/>
      <c r="F1104" s="811"/>
      <c r="G1104" s="811"/>
      <c r="H1104" s="811"/>
      <c r="I1104" s="814"/>
      <c r="J1104" s="811"/>
      <c r="K1104" s="811"/>
      <c r="L1104" s="811"/>
      <c r="M1104" s="814"/>
      <c r="N1104" s="813"/>
      <c r="O1104" s="811"/>
      <c r="P1104" s="811"/>
      <c r="Q1104" s="811"/>
      <c r="R1104" s="813"/>
      <c r="S1104" s="811"/>
      <c r="T1104" s="811"/>
      <c r="U1104" s="811"/>
      <c r="V1104" s="811"/>
      <c r="W1104" s="811"/>
      <c r="X1104" s="811"/>
      <c r="Y1104" s="811"/>
      <c r="Z1104" s="811"/>
      <c r="AA1104" s="811"/>
    </row>
    <row r="1105">
      <c r="D1105" s="814"/>
      <c r="E1105" s="811"/>
      <c r="F1105" s="811"/>
      <c r="G1105" s="811"/>
      <c r="H1105" s="811"/>
      <c r="I1105" s="814"/>
      <c r="J1105" s="811"/>
      <c r="K1105" s="811"/>
      <c r="L1105" s="811"/>
      <c r="M1105" s="814"/>
      <c r="N1105" s="813"/>
      <c r="O1105" s="811"/>
      <c r="P1105" s="811"/>
      <c r="Q1105" s="811"/>
      <c r="R1105" s="813"/>
      <c r="S1105" s="811"/>
      <c r="T1105" s="811"/>
      <c r="U1105" s="811"/>
      <c r="V1105" s="811"/>
      <c r="W1105" s="811"/>
      <c r="X1105" s="811"/>
      <c r="Y1105" s="811"/>
      <c r="Z1105" s="811"/>
      <c r="AA1105" s="811"/>
    </row>
    <row r="1106">
      <c r="D1106" s="814"/>
      <c r="E1106" s="811"/>
      <c r="F1106" s="811"/>
      <c r="G1106" s="811"/>
      <c r="H1106" s="811"/>
      <c r="I1106" s="814"/>
      <c r="J1106" s="811"/>
      <c r="K1106" s="811"/>
      <c r="L1106" s="811"/>
      <c r="M1106" s="814"/>
      <c r="N1106" s="813"/>
      <c r="O1106" s="811"/>
      <c r="P1106" s="811"/>
      <c r="Q1106" s="811"/>
      <c r="R1106" s="813"/>
      <c r="S1106" s="811"/>
      <c r="T1106" s="811"/>
      <c r="U1106" s="811"/>
      <c r="V1106" s="811"/>
      <c r="W1106" s="811"/>
      <c r="X1106" s="811"/>
      <c r="Y1106" s="811"/>
      <c r="Z1106" s="811"/>
      <c r="AA1106" s="811"/>
    </row>
    <row r="1107">
      <c r="D1107" s="814"/>
      <c r="E1107" s="811"/>
      <c r="F1107" s="811"/>
      <c r="G1107" s="811"/>
      <c r="H1107" s="811"/>
      <c r="I1107" s="814"/>
      <c r="J1107" s="811"/>
      <c r="K1107" s="811"/>
      <c r="L1107" s="811"/>
      <c r="M1107" s="814"/>
      <c r="N1107" s="813"/>
      <c r="O1107" s="811"/>
      <c r="P1107" s="811"/>
      <c r="Q1107" s="811"/>
      <c r="R1107" s="813"/>
      <c r="S1107" s="811"/>
      <c r="T1107" s="811"/>
      <c r="U1107" s="811"/>
      <c r="V1107" s="811"/>
      <c r="W1107" s="811"/>
      <c r="X1107" s="811"/>
      <c r="Y1107" s="811"/>
      <c r="Z1107" s="811"/>
      <c r="AA1107" s="811"/>
    </row>
    <row r="1108">
      <c r="D1108" s="814"/>
      <c r="E1108" s="811"/>
      <c r="F1108" s="811"/>
      <c r="G1108" s="811"/>
      <c r="H1108" s="811"/>
      <c r="I1108" s="814"/>
      <c r="J1108" s="811"/>
      <c r="K1108" s="811"/>
      <c r="L1108" s="811"/>
      <c r="M1108" s="814"/>
      <c r="N1108" s="813"/>
      <c r="O1108" s="811"/>
      <c r="P1108" s="811"/>
      <c r="Q1108" s="811"/>
      <c r="R1108" s="813"/>
      <c r="S1108" s="811"/>
      <c r="T1108" s="811"/>
      <c r="U1108" s="811"/>
      <c r="V1108" s="811"/>
      <c r="W1108" s="811"/>
      <c r="X1108" s="811"/>
      <c r="Y1108" s="811"/>
      <c r="Z1108" s="811"/>
      <c r="AA1108" s="811"/>
    </row>
    <row r="1109">
      <c r="D1109" s="814"/>
      <c r="E1109" s="811"/>
      <c r="F1109" s="811"/>
      <c r="G1109" s="811"/>
      <c r="H1109" s="811"/>
      <c r="I1109" s="814"/>
      <c r="J1109" s="811"/>
      <c r="K1109" s="811"/>
      <c r="L1109" s="811"/>
      <c r="M1109" s="814"/>
      <c r="N1109" s="813"/>
      <c r="O1109" s="811"/>
      <c r="P1109" s="811"/>
      <c r="Q1109" s="811"/>
      <c r="R1109" s="813"/>
      <c r="S1109" s="811"/>
      <c r="T1109" s="811"/>
      <c r="U1109" s="811"/>
      <c r="V1109" s="811"/>
      <c r="W1109" s="811"/>
      <c r="X1109" s="811"/>
      <c r="Y1109" s="811"/>
      <c r="Z1109" s="811"/>
      <c r="AA1109" s="811"/>
    </row>
    <row r="1110">
      <c r="D1110" s="814"/>
      <c r="E1110" s="811"/>
      <c r="F1110" s="811"/>
      <c r="G1110" s="811"/>
      <c r="H1110" s="811"/>
      <c r="I1110" s="814"/>
      <c r="J1110" s="811"/>
      <c r="K1110" s="811"/>
      <c r="L1110" s="811"/>
      <c r="M1110" s="814"/>
      <c r="N1110" s="813"/>
      <c r="O1110" s="811"/>
      <c r="P1110" s="811"/>
      <c r="Q1110" s="811"/>
      <c r="R1110" s="813"/>
      <c r="S1110" s="811"/>
      <c r="T1110" s="811"/>
      <c r="U1110" s="811"/>
      <c r="V1110" s="811"/>
      <c r="W1110" s="811"/>
      <c r="X1110" s="811"/>
      <c r="Y1110" s="811"/>
      <c r="Z1110" s="811"/>
      <c r="AA1110" s="811"/>
    </row>
    <row r="1111">
      <c r="D1111" s="814"/>
      <c r="E1111" s="811"/>
      <c r="F1111" s="811"/>
      <c r="G1111" s="811"/>
      <c r="H1111" s="811"/>
      <c r="I1111" s="814"/>
      <c r="J1111" s="811"/>
      <c r="K1111" s="811"/>
      <c r="L1111" s="811"/>
      <c r="M1111" s="814"/>
      <c r="N1111" s="813"/>
      <c r="O1111" s="811"/>
      <c r="P1111" s="811"/>
      <c r="Q1111" s="811"/>
      <c r="R1111" s="813"/>
      <c r="S1111" s="811"/>
      <c r="T1111" s="811"/>
      <c r="U1111" s="811"/>
      <c r="V1111" s="811"/>
      <c r="W1111" s="811"/>
      <c r="X1111" s="811"/>
      <c r="Y1111" s="811"/>
      <c r="Z1111" s="811"/>
      <c r="AA1111" s="811"/>
    </row>
    <row r="1112">
      <c r="D1112" s="814"/>
      <c r="E1112" s="811"/>
      <c r="F1112" s="811"/>
      <c r="G1112" s="811"/>
      <c r="H1112" s="811"/>
      <c r="I1112" s="814"/>
      <c r="J1112" s="811"/>
      <c r="K1112" s="811"/>
      <c r="L1112" s="811"/>
      <c r="M1112" s="814"/>
      <c r="N1112" s="813"/>
      <c r="O1112" s="811"/>
      <c r="P1112" s="811"/>
      <c r="Q1112" s="811"/>
      <c r="R1112" s="813"/>
      <c r="S1112" s="811"/>
      <c r="T1112" s="811"/>
      <c r="U1112" s="811"/>
      <c r="V1112" s="811"/>
      <c r="W1112" s="811"/>
      <c r="X1112" s="811"/>
      <c r="Y1112" s="811"/>
      <c r="Z1112" s="811"/>
      <c r="AA1112" s="811"/>
    </row>
    <row r="1113">
      <c r="D1113" s="814"/>
      <c r="E1113" s="811"/>
      <c r="F1113" s="811"/>
      <c r="G1113" s="811"/>
      <c r="H1113" s="811"/>
      <c r="I1113" s="814"/>
      <c r="J1113" s="811"/>
      <c r="K1113" s="811"/>
      <c r="L1113" s="811"/>
      <c r="M1113" s="814"/>
      <c r="N1113" s="813"/>
      <c r="O1113" s="811"/>
      <c r="P1113" s="811"/>
      <c r="Q1113" s="811"/>
      <c r="R1113" s="813"/>
      <c r="S1113" s="811"/>
      <c r="T1113" s="811"/>
      <c r="U1113" s="811"/>
      <c r="V1113" s="811"/>
      <c r="W1113" s="811"/>
      <c r="X1113" s="811"/>
      <c r="Y1113" s="811"/>
      <c r="Z1113" s="811"/>
      <c r="AA1113" s="811"/>
    </row>
    <row r="1114">
      <c r="D1114" s="814"/>
      <c r="E1114" s="811"/>
      <c r="F1114" s="811"/>
      <c r="G1114" s="811"/>
      <c r="H1114" s="811"/>
      <c r="I1114" s="814"/>
      <c r="J1114" s="811"/>
      <c r="K1114" s="811"/>
      <c r="L1114" s="811"/>
      <c r="M1114" s="814"/>
      <c r="N1114" s="813"/>
      <c r="O1114" s="811"/>
      <c r="P1114" s="811"/>
      <c r="Q1114" s="811"/>
      <c r="R1114" s="813"/>
      <c r="S1114" s="811"/>
      <c r="T1114" s="811"/>
      <c r="U1114" s="811"/>
      <c r="V1114" s="811"/>
      <c r="W1114" s="811"/>
      <c r="X1114" s="811"/>
      <c r="Y1114" s="811"/>
      <c r="Z1114" s="811"/>
      <c r="AA1114" s="811"/>
    </row>
    <row r="1115">
      <c r="D1115" s="814"/>
      <c r="E1115" s="811"/>
      <c r="F1115" s="811"/>
      <c r="G1115" s="811"/>
      <c r="H1115" s="811"/>
      <c r="I1115" s="814"/>
      <c r="J1115" s="811"/>
      <c r="K1115" s="811"/>
      <c r="L1115" s="811"/>
      <c r="M1115" s="814"/>
      <c r="N1115" s="813"/>
      <c r="O1115" s="811"/>
      <c r="P1115" s="811"/>
      <c r="Q1115" s="811"/>
      <c r="R1115" s="813"/>
      <c r="S1115" s="811"/>
      <c r="T1115" s="811"/>
      <c r="U1115" s="811"/>
      <c r="V1115" s="811"/>
      <c r="W1115" s="811"/>
      <c r="X1115" s="811"/>
      <c r="Y1115" s="811"/>
      <c r="Z1115" s="811"/>
      <c r="AA1115" s="811"/>
    </row>
    <row r="1116">
      <c r="D1116" s="814"/>
      <c r="E1116" s="811"/>
      <c r="F1116" s="811"/>
      <c r="G1116" s="811"/>
      <c r="H1116" s="811"/>
      <c r="I1116" s="814"/>
      <c r="J1116" s="811"/>
      <c r="K1116" s="811"/>
      <c r="L1116" s="811"/>
      <c r="M1116" s="814"/>
      <c r="N1116" s="813"/>
      <c r="O1116" s="811"/>
      <c r="P1116" s="811"/>
      <c r="Q1116" s="811"/>
      <c r="R1116" s="813"/>
      <c r="S1116" s="811"/>
      <c r="T1116" s="811"/>
      <c r="U1116" s="811"/>
      <c r="V1116" s="811"/>
      <c r="W1116" s="811"/>
      <c r="X1116" s="811"/>
      <c r="Y1116" s="811"/>
      <c r="Z1116" s="811"/>
      <c r="AA1116" s="811"/>
    </row>
    <row r="1117">
      <c r="D1117" s="814"/>
      <c r="E1117" s="811"/>
      <c r="F1117" s="811"/>
      <c r="G1117" s="811"/>
      <c r="H1117" s="811"/>
      <c r="I1117" s="814"/>
      <c r="J1117" s="811"/>
      <c r="K1117" s="811"/>
      <c r="L1117" s="811"/>
      <c r="M1117" s="814"/>
      <c r="N1117" s="813"/>
      <c r="O1117" s="811"/>
      <c r="P1117" s="811"/>
      <c r="Q1117" s="811"/>
      <c r="R1117" s="813"/>
      <c r="S1117" s="811"/>
      <c r="T1117" s="811"/>
      <c r="U1117" s="811"/>
      <c r="V1117" s="811"/>
      <c r="W1117" s="811"/>
      <c r="X1117" s="811"/>
      <c r="Y1117" s="811"/>
      <c r="Z1117" s="811"/>
      <c r="AA1117" s="811"/>
    </row>
    <row r="1118">
      <c r="D1118" s="814"/>
      <c r="E1118" s="811"/>
      <c r="F1118" s="811"/>
      <c r="G1118" s="811"/>
      <c r="H1118" s="811"/>
      <c r="I1118" s="814"/>
      <c r="J1118" s="811"/>
      <c r="K1118" s="811"/>
      <c r="L1118" s="811"/>
      <c r="M1118" s="814"/>
      <c r="N1118" s="813"/>
      <c r="O1118" s="811"/>
      <c r="P1118" s="811"/>
      <c r="Q1118" s="811"/>
      <c r="R1118" s="813"/>
      <c r="S1118" s="811"/>
      <c r="T1118" s="811"/>
      <c r="U1118" s="811"/>
      <c r="V1118" s="811"/>
      <c r="W1118" s="811"/>
      <c r="X1118" s="811"/>
      <c r="Y1118" s="811"/>
      <c r="Z1118" s="811"/>
      <c r="AA1118" s="811"/>
    </row>
    <row r="1119">
      <c r="D1119" s="814"/>
      <c r="E1119" s="811"/>
      <c r="F1119" s="811"/>
      <c r="G1119" s="811"/>
      <c r="H1119" s="811"/>
      <c r="I1119" s="814"/>
      <c r="J1119" s="811"/>
      <c r="K1119" s="811"/>
      <c r="L1119" s="811"/>
      <c r="M1119" s="814"/>
      <c r="N1119" s="813"/>
      <c r="O1119" s="811"/>
      <c r="P1119" s="811"/>
      <c r="Q1119" s="811"/>
      <c r="R1119" s="813"/>
      <c r="S1119" s="811"/>
      <c r="T1119" s="811"/>
      <c r="U1119" s="811"/>
      <c r="V1119" s="811"/>
      <c r="W1119" s="811"/>
      <c r="X1119" s="811"/>
      <c r="Y1119" s="811"/>
      <c r="Z1119" s="811"/>
      <c r="AA1119" s="811"/>
    </row>
    <row r="1120">
      <c r="D1120" s="814"/>
      <c r="E1120" s="811"/>
      <c r="F1120" s="811"/>
      <c r="G1120" s="811"/>
      <c r="H1120" s="811"/>
      <c r="I1120" s="814"/>
      <c r="J1120" s="811"/>
      <c r="K1120" s="811"/>
      <c r="L1120" s="811"/>
      <c r="M1120" s="814"/>
      <c r="N1120" s="813"/>
      <c r="O1120" s="811"/>
      <c r="P1120" s="811"/>
      <c r="Q1120" s="811"/>
      <c r="R1120" s="813"/>
      <c r="S1120" s="811"/>
      <c r="T1120" s="811"/>
      <c r="U1120" s="811"/>
      <c r="V1120" s="811"/>
      <c r="W1120" s="811"/>
      <c r="X1120" s="811"/>
      <c r="Y1120" s="811"/>
      <c r="Z1120" s="811"/>
      <c r="AA1120" s="811"/>
    </row>
    <row r="1121">
      <c r="D1121" s="814"/>
      <c r="E1121" s="811"/>
      <c r="F1121" s="811"/>
      <c r="G1121" s="811"/>
      <c r="H1121" s="811"/>
      <c r="I1121" s="814"/>
      <c r="J1121" s="811"/>
      <c r="K1121" s="811"/>
      <c r="L1121" s="811"/>
      <c r="M1121" s="814"/>
      <c r="N1121" s="813"/>
      <c r="O1121" s="811"/>
      <c r="P1121" s="811"/>
      <c r="Q1121" s="811"/>
      <c r="R1121" s="813"/>
      <c r="S1121" s="811"/>
      <c r="T1121" s="811"/>
      <c r="U1121" s="811"/>
      <c r="V1121" s="811"/>
      <c r="W1121" s="811"/>
      <c r="X1121" s="811"/>
      <c r="Y1121" s="811"/>
      <c r="Z1121" s="811"/>
      <c r="AA1121" s="811"/>
    </row>
    <row r="1122">
      <c r="D1122" s="814"/>
      <c r="E1122" s="811"/>
      <c r="F1122" s="811"/>
      <c r="G1122" s="811"/>
      <c r="H1122" s="811"/>
      <c r="I1122" s="814"/>
      <c r="J1122" s="811"/>
      <c r="K1122" s="811"/>
      <c r="L1122" s="811"/>
      <c r="M1122" s="814"/>
      <c r="N1122" s="813"/>
      <c r="O1122" s="811"/>
      <c r="P1122" s="811"/>
      <c r="Q1122" s="811"/>
      <c r="R1122" s="813"/>
      <c r="S1122" s="811"/>
      <c r="T1122" s="811"/>
      <c r="U1122" s="811"/>
      <c r="V1122" s="811"/>
      <c r="W1122" s="811"/>
      <c r="X1122" s="811"/>
      <c r="Y1122" s="811"/>
      <c r="Z1122" s="811"/>
      <c r="AA1122" s="811"/>
    </row>
    <row r="1123">
      <c r="D1123" s="814"/>
      <c r="E1123" s="811"/>
      <c r="F1123" s="811"/>
      <c r="G1123" s="811"/>
      <c r="H1123" s="811"/>
      <c r="I1123" s="814"/>
      <c r="J1123" s="811"/>
      <c r="K1123" s="811"/>
      <c r="L1123" s="811"/>
      <c r="M1123" s="814"/>
      <c r="N1123" s="813"/>
      <c r="O1123" s="811"/>
      <c r="P1123" s="811"/>
      <c r="Q1123" s="811"/>
      <c r="R1123" s="813"/>
      <c r="S1123" s="811"/>
      <c r="T1123" s="811"/>
      <c r="U1123" s="811"/>
      <c r="V1123" s="811"/>
      <c r="W1123" s="811"/>
      <c r="X1123" s="811"/>
      <c r="Y1123" s="811"/>
      <c r="Z1123" s="811"/>
      <c r="AA1123" s="811"/>
    </row>
    <row r="1124">
      <c r="D1124" s="814"/>
      <c r="E1124" s="811"/>
      <c r="F1124" s="811"/>
      <c r="G1124" s="811"/>
      <c r="H1124" s="811"/>
      <c r="I1124" s="814"/>
      <c r="J1124" s="811"/>
      <c r="K1124" s="811"/>
      <c r="L1124" s="811"/>
      <c r="M1124" s="814"/>
      <c r="N1124" s="813"/>
      <c r="O1124" s="811"/>
      <c r="P1124" s="811"/>
      <c r="Q1124" s="811"/>
      <c r="R1124" s="813"/>
      <c r="S1124" s="811"/>
      <c r="T1124" s="811"/>
      <c r="U1124" s="811"/>
      <c r="V1124" s="811"/>
      <c r="W1124" s="811"/>
      <c r="X1124" s="811"/>
      <c r="Y1124" s="811"/>
      <c r="Z1124" s="811"/>
      <c r="AA1124" s="811"/>
    </row>
    <row r="1125">
      <c r="D1125" s="814"/>
      <c r="E1125" s="811"/>
      <c r="F1125" s="811"/>
      <c r="G1125" s="811"/>
      <c r="H1125" s="811"/>
      <c r="I1125" s="814"/>
      <c r="J1125" s="811"/>
      <c r="K1125" s="811"/>
      <c r="L1125" s="811"/>
      <c r="M1125" s="814"/>
      <c r="N1125" s="813"/>
      <c r="O1125" s="811"/>
      <c r="P1125" s="811"/>
      <c r="Q1125" s="811"/>
      <c r="R1125" s="813"/>
      <c r="S1125" s="811"/>
      <c r="T1125" s="811"/>
      <c r="U1125" s="811"/>
      <c r="V1125" s="811"/>
      <c r="W1125" s="811"/>
      <c r="X1125" s="811"/>
      <c r="Y1125" s="811"/>
      <c r="Z1125" s="811"/>
      <c r="AA1125" s="811"/>
    </row>
    <row r="1126">
      <c r="D1126" s="814"/>
      <c r="E1126" s="811"/>
      <c r="F1126" s="811"/>
      <c r="G1126" s="811"/>
      <c r="H1126" s="811"/>
      <c r="I1126" s="814"/>
      <c r="J1126" s="811"/>
      <c r="K1126" s="811"/>
      <c r="L1126" s="811"/>
      <c r="M1126" s="814"/>
      <c r="N1126" s="813"/>
      <c r="O1126" s="811"/>
      <c r="P1126" s="811"/>
      <c r="Q1126" s="811"/>
      <c r="R1126" s="813"/>
      <c r="S1126" s="811"/>
      <c r="T1126" s="811"/>
      <c r="U1126" s="811"/>
      <c r="V1126" s="811"/>
      <c r="W1126" s="811"/>
      <c r="X1126" s="811"/>
      <c r="Y1126" s="811"/>
      <c r="Z1126" s="811"/>
      <c r="AA1126" s="811"/>
    </row>
    <row r="1127">
      <c r="D1127" s="814"/>
      <c r="E1127" s="811"/>
      <c r="F1127" s="811"/>
      <c r="G1127" s="811"/>
      <c r="H1127" s="811"/>
      <c r="I1127" s="814"/>
      <c r="J1127" s="811"/>
      <c r="K1127" s="811"/>
      <c r="L1127" s="811"/>
      <c r="M1127" s="814"/>
      <c r="N1127" s="813"/>
      <c r="O1127" s="811"/>
      <c r="P1127" s="811"/>
      <c r="Q1127" s="811"/>
      <c r="R1127" s="813"/>
      <c r="S1127" s="811"/>
      <c r="T1127" s="811"/>
      <c r="U1127" s="811"/>
      <c r="V1127" s="811"/>
      <c r="W1127" s="811"/>
      <c r="X1127" s="811"/>
      <c r="Y1127" s="811"/>
      <c r="Z1127" s="811"/>
      <c r="AA1127" s="811"/>
    </row>
    <row r="1128">
      <c r="D1128" s="814"/>
      <c r="E1128" s="811"/>
      <c r="F1128" s="811"/>
      <c r="G1128" s="811"/>
      <c r="H1128" s="811"/>
      <c r="I1128" s="814"/>
      <c r="J1128" s="811"/>
      <c r="K1128" s="811"/>
      <c r="L1128" s="811"/>
      <c r="M1128" s="814"/>
      <c r="N1128" s="813"/>
      <c r="O1128" s="811"/>
      <c r="P1128" s="811"/>
      <c r="Q1128" s="811"/>
      <c r="R1128" s="813"/>
      <c r="S1128" s="811"/>
      <c r="T1128" s="811"/>
      <c r="U1128" s="811"/>
      <c r="V1128" s="811"/>
      <c r="W1128" s="811"/>
      <c r="X1128" s="811"/>
      <c r="Y1128" s="811"/>
      <c r="Z1128" s="811"/>
      <c r="AA1128" s="811"/>
    </row>
    <row r="1129">
      <c r="D1129" s="814"/>
      <c r="E1129" s="811"/>
      <c r="F1129" s="811"/>
      <c r="G1129" s="811"/>
      <c r="H1129" s="811"/>
      <c r="I1129" s="814"/>
      <c r="J1129" s="811"/>
      <c r="K1129" s="811"/>
      <c r="L1129" s="811"/>
      <c r="M1129" s="814"/>
      <c r="N1129" s="813"/>
      <c r="O1129" s="811"/>
      <c r="P1129" s="811"/>
      <c r="Q1129" s="811"/>
      <c r="R1129" s="813"/>
      <c r="S1129" s="811"/>
      <c r="T1129" s="811"/>
      <c r="U1129" s="811"/>
      <c r="V1129" s="811"/>
      <c r="W1129" s="811"/>
      <c r="X1129" s="811"/>
      <c r="Y1129" s="811"/>
      <c r="Z1129" s="811"/>
      <c r="AA1129" s="811"/>
    </row>
    <row r="1130">
      <c r="D1130" s="814"/>
      <c r="E1130" s="811"/>
      <c r="F1130" s="811"/>
      <c r="G1130" s="811"/>
      <c r="H1130" s="811"/>
      <c r="I1130" s="814"/>
      <c r="J1130" s="811"/>
      <c r="K1130" s="811"/>
      <c r="L1130" s="811"/>
      <c r="M1130" s="814"/>
      <c r="N1130" s="813"/>
      <c r="O1130" s="811"/>
      <c r="P1130" s="811"/>
      <c r="Q1130" s="811"/>
      <c r="R1130" s="813"/>
      <c r="S1130" s="811"/>
      <c r="T1130" s="811"/>
      <c r="U1130" s="811"/>
      <c r="V1130" s="811"/>
      <c r="W1130" s="811"/>
      <c r="X1130" s="811"/>
      <c r="Y1130" s="811"/>
      <c r="Z1130" s="811"/>
      <c r="AA1130" s="811"/>
    </row>
    <row r="1131">
      <c r="D1131" s="814"/>
      <c r="E1131" s="811"/>
      <c r="F1131" s="811"/>
      <c r="G1131" s="811"/>
      <c r="H1131" s="811"/>
      <c r="I1131" s="814"/>
      <c r="J1131" s="811"/>
      <c r="K1131" s="811"/>
      <c r="L1131" s="811"/>
      <c r="M1131" s="814"/>
      <c r="N1131" s="813"/>
      <c r="O1131" s="811"/>
      <c r="P1131" s="811"/>
      <c r="Q1131" s="811"/>
      <c r="R1131" s="813"/>
      <c r="S1131" s="811"/>
      <c r="T1131" s="811"/>
      <c r="U1131" s="811"/>
      <c r="V1131" s="811"/>
      <c r="W1131" s="811"/>
      <c r="X1131" s="811"/>
      <c r="Y1131" s="811"/>
      <c r="Z1131" s="811"/>
      <c r="AA1131" s="811"/>
    </row>
    <row r="1132">
      <c r="D1132" s="814"/>
      <c r="E1132" s="811"/>
      <c r="F1132" s="811"/>
      <c r="G1132" s="811"/>
      <c r="H1132" s="811"/>
      <c r="I1132" s="814"/>
      <c r="J1132" s="811"/>
      <c r="K1132" s="811"/>
      <c r="L1132" s="811"/>
      <c r="M1132" s="814"/>
      <c r="N1132" s="813"/>
      <c r="O1132" s="811"/>
      <c r="P1132" s="811"/>
      <c r="Q1132" s="811"/>
      <c r="R1132" s="813"/>
      <c r="S1132" s="811"/>
      <c r="T1132" s="811"/>
      <c r="U1132" s="811"/>
      <c r="V1132" s="811"/>
      <c r="W1132" s="811"/>
      <c r="X1132" s="811"/>
      <c r="Y1132" s="811"/>
      <c r="Z1132" s="811"/>
      <c r="AA1132" s="811"/>
    </row>
    <row r="1133">
      <c r="D1133" s="814"/>
      <c r="E1133" s="811"/>
      <c r="F1133" s="811"/>
      <c r="G1133" s="811"/>
      <c r="H1133" s="811"/>
      <c r="I1133" s="814"/>
      <c r="J1133" s="811"/>
      <c r="K1133" s="811"/>
      <c r="L1133" s="811"/>
      <c r="M1133" s="814"/>
      <c r="N1133" s="813"/>
      <c r="O1133" s="811"/>
      <c r="P1133" s="811"/>
      <c r="Q1133" s="811"/>
      <c r="R1133" s="813"/>
      <c r="S1133" s="811"/>
      <c r="T1133" s="811"/>
      <c r="U1133" s="811"/>
      <c r="V1133" s="811"/>
      <c r="W1133" s="811"/>
      <c r="X1133" s="811"/>
      <c r="Y1133" s="811"/>
      <c r="Z1133" s="811"/>
      <c r="AA1133" s="811"/>
    </row>
    <row r="1134">
      <c r="D1134" s="814"/>
      <c r="E1134" s="811"/>
      <c r="F1134" s="811"/>
      <c r="G1134" s="811"/>
      <c r="H1134" s="811"/>
      <c r="I1134" s="814"/>
      <c r="J1134" s="811"/>
      <c r="K1134" s="811"/>
      <c r="L1134" s="811"/>
      <c r="M1134" s="814"/>
      <c r="N1134" s="813"/>
      <c r="O1134" s="811"/>
      <c r="P1134" s="811"/>
      <c r="Q1134" s="811"/>
      <c r="R1134" s="813"/>
      <c r="S1134" s="811"/>
      <c r="T1134" s="811"/>
      <c r="U1134" s="811"/>
      <c r="V1134" s="811"/>
      <c r="W1134" s="811"/>
      <c r="X1134" s="811"/>
      <c r="Y1134" s="811"/>
      <c r="Z1134" s="811"/>
      <c r="AA1134" s="811"/>
    </row>
    <row r="1135">
      <c r="D1135" s="814"/>
      <c r="E1135" s="811"/>
      <c r="F1135" s="811"/>
      <c r="G1135" s="811"/>
      <c r="H1135" s="811"/>
      <c r="I1135" s="814"/>
      <c r="J1135" s="811"/>
      <c r="K1135" s="811"/>
      <c r="L1135" s="811"/>
      <c r="M1135" s="814"/>
      <c r="N1135" s="813"/>
      <c r="O1135" s="811"/>
      <c r="P1135" s="811"/>
      <c r="Q1135" s="811"/>
      <c r="R1135" s="813"/>
      <c r="S1135" s="811"/>
      <c r="T1135" s="811"/>
      <c r="U1135" s="811"/>
      <c r="V1135" s="811"/>
      <c r="W1135" s="811"/>
      <c r="X1135" s="811"/>
      <c r="Y1135" s="811"/>
      <c r="Z1135" s="811"/>
      <c r="AA1135" s="811"/>
    </row>
    <row r="1136">
      <c r="D1136" s="814"/>
      <c r="E1136" s="811"/>
      <c r="F1136" s="811"/>
      <c r="G1136" s="811"/>
      <c r="H1136" s="811"/>
      <c r="I1136" s="814"/>
      <c r="J1136" s="811"/>
      <c r="K1136" s="811"/>
      <c r="L1136" s="811"/>
      <c r="M1136" s="814"/>
      <c r="N1136" s="813"/>
      <c r="O1136" s="811"/>
      <c r="P1136" s="811"/>
      <c r="Q1136" s="811"/>
      <c r="R1136" s="813"/>
      <c r="S1136" s="811"/>
      <c r="T1136" s="811"/>
      <c r="U1136" s="811"/>
      <c r="V1136" s="811"/>
      <c r="W1136" s="811"/>
      <c r="X1136" s="811"/>
      <c r="Y1136" s="811"/>
      <c r="Z1136" s="811"/>
      <c r="AA1136" s="811"/>
    </row>
    <row r="1137">
      <c r="D1137" s="814"/>
      <c r="E1137" s="811"/>
      <c r="F1137" s="811"/>
      <c r="G1137" s="811"/>
      <c r="H1137" s="811"/>
      <c r="I1137" s="814"/>
      <c r="J1137" s="811"/>
      <c r="K1137" s="811"/>
      <c r="L1137" s="811"/>
      <c r="M1137" s="814"/>
      <c r="N1137" s="813"/>
      <c r="O1137" s="811"/>
      <c r="P1137" s="811"/>
      <c r="Q1137" s="811"/>
      <c r="R1137" s="813"/>
      <c r="S1137" s="811"/>
      <c r="T1137" s="811"/>
      <c r="U1137" s="811"/>
      <c r="V1137" s="811"/>
      <c r="W1137" s="811"/>
      <c r="X1137" s="811"/>
      <c r="Y1137" s="811"/>
      <c r="Z1137" s="811"/>
      <c r="AA1137" s="811"/>
    </row>
    <row r="1138">
      <c r="D1138" s="814"/>
      <c r="E1138" s="811"/>
      <c r="F1138" s="811"/>
      <c r="G1138" s="811"/>
      <c r="H1138" s="811"/>
      <c r="I1138" s="814"/>
      <c r="J1138" s="811"/>
      <c r="K1138" s="811"/>
      <c r="L1138" s="811"/>
      <c r="M1138" s="814"/>
      <c r="N1138" s="813"/>
      <c r="O1138" s="811"/>
      <c r="P1138" s="811"/>
      <c r="Q1138" s="811"/>
      <c r="R1138" s="813"/>
      <c r="S1138" s="811"/>
      <c r="T1138" s="811"/>
      <c r="U1138" s="811"/>
      <c r="V1138" s="811"/>
      <c r="W1138" s="811"/>
      <c r="X1138" s="811"/>
      <c r="Y1138" s="811"/>
      <c r="Z1138" s="811"/>
      <c r="AA1138" s="811"/>
    </row>
    <row r="1139">
      <c r="D1139" s="814"/>
      <c r="E1139" s="811"/>
      <c r="F1139" s="811"/>
      <c r="G1139" s="811"/>
      <c r="H1139" s="811"/>
      <c r="I1139" s="814"/>
      <c r="J1139" s="811"/>
      <c r="K1139" s="811"/>
      <c r="L1139" s="811"/>
      <c r="M1139" s="814"/>
      <c r="N1139" s="813"/>
      <c r="O1139" s="811"/>
      <c r="P1139" s="811"/>
      <c r="Q1139" s="811"/>
      <c r="R1139" s="813"/>
      <c r="S1139" s="811"/>
      <c r="T1139" s="811"/>
      <c r="U1139" s="811"/>
      <c r="V1139" s="811"/>
      <c r="W1139" s="811"/>
      <c r="X1139" s="811"/>
      <c r="Y1139" s="811"/>
      <c r="Z1139" s="811"/>
      <c r="AA1139" s="811"/>
    </row>
    <row r="1140">
      <c r="D1140" s="814"/>
      <c r="E1140" s="811"/>
      <c r="F1140" s="811"/>
      <c r="G1140" s="811"/>
      <c r="H1140" s="811"/>
      <c r="I1140" s="814"/>
      <c r="J1140" s="811"/>
      <c r="K1140" s="811"/>
      <c r="L1140" s="811"/>
      <c r="M1140" s="814"/>
      <c r="N1140" s="813"/>
      <c r="O1140" s="811"/>
      <c r="P1140" s="811"/>
      <c r="Q1140" s="811"/>
      <c r="R1140" s="813"/>
      <c r="S1140" s="811"/>
      <c r="T1140" s="811"/>
      <c r="U1140" s="811"/>
      <c r="V1140" s="811"/>
      <c r="W1140" s="811"/>
      <c r="X1140" s="811"/>
      <c r="Y1140" s="811"/>
      <c r="Z1140" s="811"/>
      <c r="AA1140" s="811"/>
    </row>
    <row r="1141">
      <c r="D1141" s="814"/>
      <c r="E1141" s="811"/>
      <c r="F1141" s="811"/>
      <c r="G1141" s="811"/>
      <c r="H1141" s="811"/>
      <c r="I1141" s="814"/>
      <c r="J1141" s="811"/>
      <c r="K1141" s="811"/>
      <c r="L1141" s="811"/>
      <c r="M1141" s="814"/>
      <c r="N1141" s="813"/>
      <c r="O1141" s="811"/>
      <c r="P1141" s="811"/>
      <c r="Q1141" s="811"/>
      <c r="R1141" s="813"/>
      <c r="S1141" s="811"/>
      <c r="T1141" s="811"/>
      <c r="U1141" s="811"/>
      <c r="V1141" s="811"/>
      <c r="W1141" s="811"/>
      <c r="X1141" s="811"/>
      <c r="Y1141" s="811"/>
      <c r="Z1141" s="811"/>
      <c r="AA1141" s="811"/>
    </row>
    <row r="1142">
      <c r="D1142" s="814"/>
      <c r="E1142" s="811"/>
      <c r="F1142" s="811"/>
      <c r="G1142" s="811"/>
      <c r="H1142" s="811"/>
      <c r="I1142" s="814"/>
      <c r="J1142" s="811"/>
      <c r="K1142" s="811"/>
      <c r="L1142" s="811"/>
      <c r="M1142" s="814"/>
      <c r="N1142" s="813"/>
      <c r="O1142" s="811"/>
      <c r="P1142" s="811"/>
      <c r="Q1142" s="811"/>
      <c r="R1142" s="813"/>
      <c r="S1142" s="811"/>
      <c r="T1142" s="811"/>
      <c r="U1142" s="811"/>
      <c r="V1142" s="811"/>
      <c r="W1142" s="811"/>
      <c r="X1142" s="811"/>
      <c r="Y1142" s="811"/>
      <c r="Z1142" s="811"/>
      <c r="AA1142" s="811"/>
    </row>
    <row r="1143">
      <c r="D1143" s="814"/>
      <c r="E1143" s="811"/>
      <c r="F1143" s="811"/>
      <c r="G1143" s="811"/>
      <c r="H1143" s="811"/>
      <c r="I1143" s="814"/>
      <c r="J1143" s="811"/>
      <c r="K1143" s="811"/>
      <c r="L1143" s="811"/>
      <c r="M1143" s="814"/>
      <c r="N1143" s="813"/>
      <c r="O1143" s="811"/>
      <c r="P1143" s="811"/>
      <c r="Q1143" s="811"/>
      <c r="R1143" s="813"/>
      <c r="S1143" s="811"/>
      <c r="T1143" s="811"/>
      <c r="U1143" s="811"/>
      <c r="V1143" s="811"/>
      <c r="W1143" s="811"/>
      <c r="X1143" s="811"/>
      <c r="Y1143" s="811"/>
      <c r="Z1143" s="811"/>
      <c r="AA1143" s="811"/>
    </row>
    <row r="1144">
      <c r="D1144" s="814"/>
      <c r="E1144" s="811"/>
      <c r="F1144" s="811"/>
      <c r="G1144" s="811"/>
      <c r="H1144" s="811"/>
      <c r="I1144" s="814"/>
      <c r="J1144" s="811"/>
      <c r="K1144" s="811"/>
      <c r="L1144" s="811"/>
      <c r="M1144" s="814"/>
      <c r="N1144" s="813"/>
      <c r="O1144" s="811"/>
      <c r="P1144" s="811"/>
      <c r="Q1144" s="811"/>
      <c r="R1144" s="813"/>
      <c r="S1144" s="811"/>
      <c r="T1144" s="811"/>
      <c r="U1144" s="811"/>
      <c r="V1144" s="811"/>
      <c r="W1144" s="811"/>
      <c r="X1144" s="811"/>
      <c r="Y1144" s="811"/>
      <c r="Z1144" s="811"/>
      <c r="AA1144" s="811"/>
    </row>
    <row r="1145">
      <c r="D1145" s="814"/>
      <c r="E1145" s="811"/>
      <c r="F1145" s="811"/>
      <c r="G1145" s="811"/>
      <c r="H1145" s="811"/>
      <c r="I1145" s="814"/>
      <c r="J1145" s="811"/>
      <c r="K1145" s="811"/>
      <c r="L1145" s="811"/>
      <c r="M1145" s="814"/>
      <c r="N1145" s="813"/>
      <c r="O1145" s="811"/>
      <c r="P1145" s="811"/>
      <c r="Q1145" s="811"/>
      <c r="R1145" s="813"/>
      <c r="S1145" s="811"/>
      <c r="T1145" s="811"/>
      <c r="U1145" s="811"/>
      <c r="V1145" s="811"/>
      <c r="W1145" s="811"/>
      <c r="X1145" s="811"/>
      <c r="Y1145" s="811"/>
      <c r="Z1145" s="811"/>
      <c r="AA1145" s="811"/>
    </row>
    <row r="1146">
      <c r="D1146" s="814"/>
      <c r="E1146" s="811"/>
      <c r="F1146" s="811"/>
      <c r="G1146" s="811"/>
      <c r="H1146" s="811"/>
      <c r="I1146" s="814"/>
      <c r="J1146" s="811"/>
      <c r="K1146" s="811"/>
      <c r="L1146" s="811"/>
      <c r="M1146" s="814"/>
      <c r="N1146" s="813"/>
      <c r="O1146" s="811"/>
      <c r="P1146" s="811"/>
      <c r="Q1146" s="811"/>
      <c r="R1146" s="813"/>
      <c r="S1146" s="811"/>
      <c r="T1146" s="811"/>
      <c r="U1146" s="811"/>
      <c r="V1146" s="811"/>
      <c r="W1146" s="811"/>
      <c r="X1146" s="811"/>
      <c r="Y1146" s="811"/>
      <c r="Z1146" s="811"/>
      <c r="AA1146" s="811"/>
    </row>
    <row r="1147">
      <c r="D1147" s="814"/>
      <c r="E1147" s="811"/>
      <c r="F1147" s="811"/>
      <c r="G1147" s="811"/>
      <c r="H1147" s="811"/>
      <c r="I1147" s="814"/>
      <c r="J1147" s="811"/>
      <c r="K1147" s="811"/>
      <c r="L1147" s="811"/>
      <c r="M1147" s="814"/>
      <c r="N1147" s="813"/>
      <c r="O1147" s="811"/>
      <c r="P1147" s="811"/>
      <c r="Q1147" s="811"/>
      <c r="R1147" s="813"/>
      <c r="S1147" s="811"/>
      <c r="T1147" s="811"/>
      <c r="U1147" s="811"/>
      <c r="V1147" s="811"/>
      <c r="W1147" s="811"/>
      <c r="X1147" s="811"/>
      <c r="Y1147" s="811"/>
      <c r="Z1147" s="811"/>
      <c r="AA1147" s="811"/>
    </row>
    <row r="1148">
      <c r="D1148" s="814"/>
      <c r="E1148" s="811"/>
      <c r="F1148" s="811"/>
      <c r="G1148" s="811"/>
      <c r="H1148" s="811"/>
      <c r="I1148" s="814"/>
      <c r="J1148" s="811"/>
      <c r="K1148" s="811"/>
      <c r="L1148" s="811"/>
      <c r="M1148" s="814"/>
      <c r="N1148" s="813"/>
      <c r="O1148" s="811"/>
      <c r="P1148" s="811"/>
      <c r="Q1148" s="811"/>
      <c r="R1148" s="813"/>
      <c r="S1148" s="811"/>
      <c r="T1148" s="811"/>
      <c r="U1148" s="811"/>
      <c r="V1148" s="811"/>
      <c r="W1148" s="811"/>
      <c r="X1148" s="811"/>
      <c r="Y1148" s="811"/>
      <c r="Z1148" s="811"/>
      <c r="AA1148" s="811"/>
    </row>
    <row r="1149">
      <c r="D1149" s="814"/>
      <c r="E1149" s="811"/>
      <c r="F1149" s="811"/>
      <c r="G1149" s="811"/>
      <c r="H1149" s="811"/>
      <c r="I1149" s="814"/>
      <c r="J1149" s="811"/>
      <c r="K1149" s="811"/>
      <c r="L1149" s="811"/>
      <c r="M1149" s="814"/>
      <c r="N1149" s="813"/>
      <c r="O1149" s="811"/>
      <c r="P1149" s="811"/>
      <c r="Q1149" s="811"/>
      <c r="R1149" s="813"/>
      <c r="S1149" s="811"/>
      <c r="T1149" s="811"/>
      <c r="U1149" s="811"/>
      <c r="V1149" s="811"/>
      <c r="W1149" s="811"/>
      <c r="X1149" s="811"/>
      <c r="Y1149" s="811"/>
      <c r="Z1149" s="811"/>
      <c r="AA1149" s="811"/>
    </row>
    <row r="1150">
      <c r="D1150" s="814"/>
      <c r="E1150" s="811"/>
      <c r="F1150" s="811"/>
      <c r="G1150" s="811"/>
      <c r="H1150" s="811"/>
      <c r="I1150" s="814"/>
      <c r="J1150" s="811"/>
      <c r="K1150" s="811"/>
      <c r="L1150" s="811"/>
      <c r="M1150" s="814"/>
      <c r="N1150" s="813"/>
      <c r="O1150" s="811"/>
      <c r="P1150" s="811"/>
      <c r="Q1150" s="811"/>
      <c r="R1150" s="813"/>
      <c r="S1150" s="811"/>
      <c r="T1150" s="811"/>
      <c r="U1150" s="811"/>
      <c r="V1150" s="811"/>
      <c r="W1150" s="811"/>
      <c r="X1150" s="811"/>
      <c r="Y1150" s="811"/>
      <c r="Z1150" s="811"/>
      <c r="AA1150" s="811"/>
    </row>
    <row r="1151">
      <c r="D1151" s="814"/>
      <c r="E1151" s="811"/>
      <c r="F1151" s="811"/>
      <c r="G1151" s="811"/>
      <c r="H1151" s="811"/>
      <c r="I1151" s="814"/>
      <c r="J1151" s="811"/>
      <c r="K1151" s="811"/>
      <c r="L1151" s="811"/>
      <c r="M1151" s="814"/>
      <c r="N1151" s="813"/>
      <c r="O1151" s="811"/>
      <c r="P1151" s="811"/>
      <c r="Q1151" s="811"/>
      <c r="R1151" s="813"/>
      <c r="S1151" s="811"/>
      <c r="T1151" s="811"/>
      <c r="U1151" s="811"/>
      <c r="V1151" s="811"/>
      <c r="W1151" s="811"/>
      <c r="X1151" s="811"/>
      <c r="Y1151" s="811"/>
      <c r="Z1151" s="811"/>
      <c r="AA1151" s="811"/>
    </row>
    <row r="1152">
      <c r="D1152" s="814"/>
      <c r="E1152" s="811"/>
      <c r="F1152" s="811"/>
      <c r="G1152" s="811"/>
      <c r="H1152" s="811"/>
      <c r="I1152" s="814"/>
      <c r="J1152" s="811"/>
      <c r="K1152" s="811"/>
      <c r="L1152" s="811"/>
      <c r="M1152" s="814"/>
      <c r="N1152" s="813"/>
      <c r="O1152" s="811"/>
      <c r="P1152" s="811"/>
      <c r="Q1152" s="811"/>
      <c r="R1152" s="813"/>
      <c r="S1152" s="811"/>
      <c r="T1152" s="811"/>
      <c r="U1152" s="811"/>
      <c r="V1152" s="811"/>
      <c r="W1152" s="811"/>
      <c r="X1152" s="811"/>
      <c r="Y1152" s="811"/>
      <c r="Z1152" s="811"/>
      <c r="AA1152" s="811"/>
    </row>
    <row r="1153">
      <c r="D1153" s="814"/>
      <c r="E1153" s="811"/>
      <c r="F1153" s="811"/>
      <c r="G1153" s="811"/>
      <c r="H1153" s="811"/>
      <c r="I1153" s="814"/>
      <c r="J1153" s="811"/>
      <c r="K1153" s="811"/>
      <c r="L1153" s="811"/>
      <c r="M1153" s="814"/>
      <c r="N1153" s="813"/>
      <c r="O1153" s="811"/>
      <c r="P1153" s="811"/>
      <c r="Q1153" s="811"/>
      <c r="R1153" s="813"/>
      <c r="S1153" s="811"/>
      <c r="T1153" s="811"/>
      <c r="U1153" s="811"/>
      <c r="V1153" s="811"/>
      <c r="W1153" s="811"/>
      <c r="X1153" s="811"/>
      <c r="Y1153" s="811"/>
      <c r="Z1153" s="811"/>
      <c r="AA1153" s="811"/>
    </row>
    <row r="1154">
      <c r="D1154" s="814"/>
      <c r="E1154" s="811"/>
      <c r="F1154" s="811"/>
      <c r="G1154" s="811"/>
      <c r="H1154" s="811"/>
      <c r="I1154" s="814"/>
      <c r="J1154" s="811"/>
      <c r="K1154" s="811"/>
      <c r="L1154" s="811"/>
      <c r="M1154" s="814"/>
      <c r="N1154" s="813"/>
      <c r="O1154" s="811"/>
      <c r="P1154" s="811"/>
      <c r="Q1154" s="811"/>
      <c r="R1154" s="813"/>
      <c r="S1154" s="811"/>
      <c r="T1154" s="811"/>
      <c r="U1154" s="811"/>
      <c r="V1154" s="811"/>
      <c r="W1154" s="811"/>
      <c r="X1154" s="811"/>
      <c r="Y1154" s="811"/>
      <c r="Z1154" s="811"/>
      <c r="AA1154" s="811"/>
    </row>
    <row r="1155">
      <c r="D1155" s="814"/>
      <c r="E1155" s="811"/>
      <c r="F1155" s="811"/>
      <c r="G1155" s="811"/>
      <c r="H1155" s="811"/>
      <c r="I1155" s="814"/>
      <c r="J1155" s="811"/>
      <c r="K1155" s="811"/>
      <c r="L1155" s="811"/>
      <c r="M1155" s="814"/>
      <c r="N1155" s="813"/>
      <c r="O1155" s="811"/>
      <c r="P1155" s="811"/>
      <c r="Q1155" s="811"/>
      <c r="R1155" s="813"/>
      <c r="S1155" s="811"/>
      <c r="T1155" s="811"/>
      <c r="U1155" s="811"/>
      <c r="V1155" s="811"/>
      <c r="W1155" s="811"/>
      <c r="X1155" s="811"/>
      <c r="Y1155" s="811"/>
      <c r="Z1155" s="811"/>
      <c r="AA1155" s="811"/>
    </row>
    <row r="1156">
      <c r="D1156" s="814"/>
      <c r="E1156" s="811"/>
      <c r="F1156" s="811"/>
      <c r="G1156" s="811"/>
      <c r="H1156" s="811"/>
      <c r="I1156" s="814"/>
      <c r="J1156" s="811"/>
      <c r="K1156" s="811"/>
      <c r="L1156" s="811"/>
      <c r="M1156" s="814"/>
      <c r="N1156" s="813"/>
      <c r="O1156" s="811"/>
      <c r="P1156" s="811"/>
      <c r="Q1156" s="811"/>
      <c r="R1156" s="813"/>
      <c r="S1156" s="811"/>
      <c r="T1156" s="811"/>
      <c r="U1156" s="811"/>
      <c r="V1156" s="811"/>
      <c r="W1156" s="811"/>
      <c r="X1156" s="811"/>
      <c r="Y1156" s="811"/>
      <c r="Z1156" s="811"/>
      <c r="AA1156" s="811"/>
    </row>
    <row r="1157">
      <c r="D1157" s="814"/>
      <c r="E1157" s="811"/>
      <c r="F1157" s="811"/>
      <c r="G1157" s="811"/>
      <c r="H1157" s="811"/>
      <c r="I1157" s="814"/>
      <c r="J1157" s="811"/>
      <c r="K1157" s="811"/>
      <c r="L1157" s="811"/>
      <c r="M1157" s="814"/>
      <c r="N1157" s="813"/>
      <c r="O1157" s="811"/>
      <c r="P1157" s="811"/>
      <c r="Q1157" s="811"/>
      <c r="R1157" s="813"/>
      <c r="S1157" s="811"/>
      <c r="T1157" s="811"/>
      <c r="U1157" s="811"/>
      <c r="V1157" s="811"/>
      <c r="W1157" s="811"/>
      <c r="X1157" s="811"/>
      <c r="Y1157" s="811"/>
      <c r="Z1157" s="811"/>
      <c r="AA1157" s="811"/>
    </row>
    <row r="1158">
      <c r="D1158" s="814"/>
      <c r="E1158" s="811"/>
      <c r="F1158" s="811"/>
      <c r="G1158" s="811"/>
      <c r="H1158" s="811"/>
      <c r="I1158" s="814"/>
      <c r="J1158" s="811"/>
      <c r="K1158" s="811"/>
      <c r="L1158" s="811"/>
      <c r="M1158" s="814"/>
      <c r="N1158" s="813"/>
      <c r="O1158" s="811"/>
      <c r="P1158" s="811"/>
      <c r="Q1158" s="811"/>
      <c r="R1158" s="813"/>
      <c r="S1158" s="811"/>
      <c r="T1158" s="811"/>
      <c r="U1158" s="811"/>
      <c r="V1158" s="811"/>
      <c r="W1158" s="811"/>
      <c r="X1158" s="811"/>
      <c r="Y1158" s="811"/>
      <c r="Z1158" s="811"/>
      <c r="AA1158" s="811"/>
    </row>
    <row r="1159">
      <c r="D1159" s="814"/>
      <c r="E1159" s="811"/>
      <c r="F1159" s="811"/>
      <c r="G1159" s="811"/>
      <c r="H1159" s="811"/>
      <c r="I1159" s="814"/>
      <c r="J1159" s="811"/>
      <c r="K1159" s="811"/>
      <c r="L1159" s="811"/>
      <c r="M1159" s="814"/>
      <c r="N1159" s="813"/>
      <c r="O1159" s="811"/>
      <c r="P1159" s="811"/>
      <c r="Q1159" s="811"/>
      <c r="R1159" s="813"/>
      <c r="S1159" s="811"/>
      <c r="T1159" s="811"/>
      <c r="U1159" s="811"/>
      <c r="V1159" s="811"/>
      <c r="W1159" s="811"/>
      <c r="X1159" s="811"/>
      <c r="Y1159" s="811"/>
      <c r="Z1159" s="811"/>
      <c r="AA1159" s="811"/>
    </row>
    <row r="1160">
      <c r="D1160" s="814"/>
      <c r="E1160" s="811"/>
      <c r="F1160" s="811"/>
      <c r="G1160" s="811"/>
      <c r="H1160" s="811"/>
      <c r="I1160" s="814"/>
      <c r="J1160" s="811"/>
      <c r="K1160" s="811"/>
      <c r="L1160" s="811"/>
      <c r="M1160" s="814"/>
      <c r="N1160" s="813"/>
      <c r="O1160" s="811"/>
      <c r="P1160" s="811"/>
      <c r="Q1160" s="811"/>
      <c r="R1160" s="813"/>
      <c r="S1160" s="811"/>
      <c r="T1160" s="811"/>
      <c r="U1160" s="811"/>
      <c r="V1160" s="811"/>
      <c r="W1160" s="811"/>
      <c r="X1160" s="811"/>
      <c r="Y1160" s="811"/>
      <c r="Z1160" s="811"/>
      <c r="AA1160" s="811"/>
    </row>
    <row r="1161">
      <c r="D1161" s="814"/>
      <c r="E1161" s="811"/>
      <c r="F1161" s="811"/>
      <c r="G1161" s="811"/>
      <c r="H1161" s="811"/>
      <c r="I1161" s="814"/>
      <c r="J1161" s="811"/>
      <c r="K1161" s="811"/>
      <c r="L1161" s="811"/>
      <c r="M1161" s="814"/>
      <c r="N1161" s="813"/>
      <c r="O1161" s="811"/>
      <c r="P1161" s="811"/>
      <c r="Q1161" s="811"/>
      <c r="R1161" s="813"/>
      <c r="S1161" s="811"/>
      <c r="T1161" s="811"/>
      <c r="U1161" s="811"/>
      <c r="V1161" s="811"/>
      <c r="W1161" s="811"/>
      <c r="X1161" s="811"/>
      <c r="Y1161" s="811"/>
      <c r="Z1161" s="811"/>
      <c r="AA1161" s="811"/>
    </row>
    <row r="1162">
      <c r="D1162" s="814"/>
      <c r="E1162" s="811"/>
      <c r="F1162" s="811"/>
      <c r="G1162" s="811"/>
      <c r="H1162" s="811"/>
      <c r="I1162" s="865"/>
      <c r="J1162" s="866"/>
      <c r="K1162" s="866"/>
      <c r="L1162" s="866"/>
      <c r="M1162" s="865"/>
      <c r="N1162" s="867"/>
      <c r="O1162" s="811"/>
      <c r="P1162" s="811"/>
      <c r="Q1162" s="811"/>
      <c r="R1162" s="813"/>
      <c r="S1162" s="811"/>
      <c r="T1162" s="811"/>
      <c r="U1162" s="811"/>
      <c r="V1162" s="811"/>
      <c r="W1162" s="811"/>
      <c r="X1162" s="811"/>
      <c r="Y1162" s="811"/>
      <c r="Z1162" s="811"/>
      <c r="AA1162" s="811"/>
    </row>
  </sheetData>
  <autoFilter ref="$A$1:$AK$1162">
    <sortState ref="A1:AK1162">
      <sortCondition ref="B1:B1162"/>
    </sortState>
  </autoFil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75"/>
  <cols>
    <col customWidth="1" min="1" max="1" width="2.78"/>
    <col customWidth="1" min="4" max="4" width="7.78"/>
    <col customWidth="1" min="5" max="5" width="5.22"/>
    <col customWidth="1" min="7" max="7" width="7.78"/>
    <col customWidth="1" min="8" max="8" width="5.22"/>
    <col customWidth="1" min="10" max="10" width="7.78"/>
    <col customWidth="1" min="11" max="11" width="5.22"/>
    <col customWidth="1" min="13" max="13" width="7.78"/>
    <col customWidth="1" min="14" max="14" width="5.22"/>
    <col customWidth="1" min="16" max="16" width="7.78"/>
    <col customWidth="1" min="17" max="17" width="5.22"/>
    <col customWidth="1" min="19" max="20" width="7.44"/>
    <col customWidth="1" min="22" max="23" width="7.44"/>
  </cols>
  <sheetData>
    <row r="1">
      <c r="A1" s="868"/>
      <c r="B1" s="869" t="s">
        <v>824</v>
      </c>
      <c r="U1" s="869"/>
      <c r="V1" s="869"/>
      <c r="W1" s="869"/>
      <c r="X1" s="868"/>
      <c r="Y1" s="868"/>
      <c r="Z1" s="868"/>
      <c r="AA1" s="868"/>
      <c r="AB1" s="868"/>
      <c r="AC1" s="868"/>
      <c r="AD1" s="868"/>
      <c r="AE1" s="868"/>
      <c r="AF1" s="868"/>
      <c r="AG1" s="868"/>
      <c r="AH1" s="868"/>
      <c r="AI1" s="868"/>
      <c r="AJ1" s="868"/>
      <c r="AK1" s="868"/>
      <c r="AL1" s="868"/>
      <c r="AM1" s="868"/>
    </row>
    <row r="2">
      <c r="A2" s="868"/>
      <c r="U2" s="869"/>
      <c r="V2" s="869"/>
      <c r="W2" s="869"/>
      <c r="X2" s="868"/>
      <c r="Y2" s="868"/>
      <c r="Z2" s="868"/>
      <c r="AA2" s="868"/>
      <c r="AB2" s="868"/>
      <c r="AC2" s="868"/>
      <c r="AD2" s="868"/>
      <c r="AE2" s="868"/>
      <c r="AF2" s="868"/>
      <c r="AG2" s="868"/>
      <c r="AH2" s="868"/>
      <c r="AI2" s="868"/>
      <c r="AJ2" s="868"/>
      <c r="AK2" s="868"/>
      <c r="AL2" s="868"/>
      <c r="AM2" s="868"/>
    </row>
    <row r="3">
      <c r="A3" s="868"/>
      <c r="U3" s="869"/>
      <c r="V3" s="869"/>
      <c r="W3" s="869"/>
      <c r="X3" s="868"/>
      <c r="Y3" s="868"/>
      <c r="Z3" s="868"/>
      <c r="AA3" s="868"/>
      <c r="AB3" s="868"/>
      <c r="AC3" s="868"/>
      <c r="AD3" s="868"/>
      <c r="AE3" s="868"/>
      <c r="AF3" s="868"/>
      <c r="AG3" s="868"/>
      <c r="AH3" s="868"/>
      <c r="AI3" s="868"/>
      <c r="AJ3" s="868"/>
      <c r="AK3" s="868"/>
      <c r="AL3" s="868"/>
      <c r="AM3" s="868"/>
    </row>
    <row r="4">
      <c r="A4" s="868"/>
      <c r="B4" s="868"/>
      <c r="C4" s="870" t="s">
        <v>825</v>
      </c>
      <c r="D4" s="871">
        <v>0.5</v>
      </c>
      <c r="E4" s="868"/>
      <c r="F4" s="868"/>
      <c r="G4" s="868"/>
      <c r="H4" s="868" t="s">
        <v>826</v>
      </c>
      <c r="J4" s="872" t="s">
        <v>827</v>
      </c>
      <c r="M4" s="868"/>
      <c r="N4" s="868"/>
      <c r="O4" s="868"/>
      <c r="P4" s="868"/>
      <c r="Q4" s="868"/>
      <c r="R4" s="868"/>
      <c r="S4" s="868"/>
      <c r="T4" s="868"/>
      <c r="U4" s="868"/>
      <c r="V4" s="868"/>
      <c r="W4" s="868"/>
      <c r="X4" s="868"/>
      <c r="Y4" s="868"/>
      <c r="Z4" s="868"/>
      <c r="AA4" s="868"/>
      <c r="AB4" s="868"/>
      <c r="AC4" s="868"/>
      <c r="AD4" s="868"/>
      <c r="AE4" s="868"/>
      <c r="AF4" s="868"/>
      <c r="AG4" s="868"/>
      <c r="AH4" s="868"/>
      <c r="AI4" s="868"/>
      <c r="AJ4" s="868"/>
      <c r="AK4" s="868"/>
      <c r="AL4" s="868"/>
      <c r="AM4" s="868"/>
    </row>
    <row r="5">
      <c r="A5" s="868"/>
      <c r="B5" s="873"/>
      <c r="C5" s="873"/>
      <c r="D5" s="873"/>
      <c r="E5" s="873"/>
      <c r="F5" s="873"/>
      <c r="G5" s="873"/>
      <c r="H5" s="873"/>
      <c r="I5" s="873"/>
      <c r="J5" s="873"/>
      <c r="K5" s="873"/>
      <c r="L5" s="873"/>
      <c r="M5" s="873"/>
      <c r="N5" s="873"/>
      <c r="O5" s="873"/>
      <c r="P5" s="873"/>
      <c r="Q5" s="873"/>
      <c r="R5" s="873"/>
      <c r="S5" s="873"/>
      <c r="T5" s="873"/>
      <c r="U5" s="868"/>
      <c r="V5" s="868"/>
      <c r="W5" s="868"/>
      <c r="X5" s="868"/>
      <c r="Y5" s="868"/>
      <c r="Z5" s="868"/>
      <c r="AA5" s="868"/>
      <c r="AB5" s="868"/>
      <c r="AC5" s="868"/>
      <c r="AD5" s="868"/>
      <c r="AE5" s="868"/>
      <c r="AF5" s="868"/>
      <c r="AG5" s="868"/>
      <c r="AH5" s="868"/>
      <c r="AI5" s="868"/>
      <c r="AJ5" s="868"/>
      <c r="AK5" s="868"/>
      <c r="AL5" s="868"/>
      <c r="AM5" s="868"/>
    </row>
    <row r="6">
      <c r="A6" s="874"/>
      <c r="B6" s="875"/>
      <c r="C6" s="876" t="s">
        <v>602</v>
      </c>
      <c r="D6" s="877"/>
      <c r="E6" s="878"/>
      <c r="F6" s="876" t="s">
        <v>603</v>
      </c>
      <c r="G6" s="877"/>
      <c r="H6" s="877"/>
      <c r="I6" s="876" t="s">
        <v>604</v>
      </c>
      <c r="J6" s="877"/>
      <c r="K6" s="878"/>
      <c r="L6" s="876" t="s">
        <v>605</v>
      </c>
      <c r="M6" s="877"/>
      <c r="N6" s="877"/>
      <c r="O6" s="876" t="s">
        <v>606</v>
      </c>
      <c r="P6" s="877"/>
      <c r="Q6" s="878"/>
      <c r="R6" s="876" t="s">
        <v>607</v>
      </c>
      <c r="S6" s="877"/>
      <c r="T6" s="878"/>
      <c r="U6" s="868"/>
      <c r="V6" s="868"/>
      <c r="W6" s="868"/>
      <c r="X6" s="868"/>
      <c r="Y6" s="868"/>
      <c r="Z6" s="868"/>
      <c r="AA6" s="868"/>
      <c r="AB6" s="868"/>
      <c r="AC6" s="868"/>
      <c r="AD6" s="868"/>
      <c r="AE6" s="868"/>
      <c r="AF6" s="868"/>
      <c r="AG6" s="868"/>
      <c r="AH6" s="868"/>
      <c r="AI6" s="868"/>
      <c r="AJ6" s="868"/>
      <c r="AK6" s="868"/>
      <c r="AL6" s="868"/>
      <c r="AM6" s="868"/>
    </row>
    <row r="7">
      <c r="A7" s="879"/>
      <c r="B7" s="880">
        <f>D4</f>
        <v>0.5</v>
      </c>
      <c r="C7" s="881" t="s">
        <v>828</v>
      </c>
      <c r="D7" s="882" t="s">
        <v>829</v>
      </c>
      <c r="E7" s="874"/>
      <c r="F7" s="868"/>
      <c r="G7" s="868"/>
      <c r="H7" s="874"/>
      <c r="I7" s="868" t="s">
        <v>830</v>
      </c>
      <c r="J7" s="868"/>
      <c r="K7" s="874"/>
      <c r="L7" s="868"/>
      <c r="M7" s="868"/>
      <c r="N7" s="874"/>
      <c r="O7" s="868" t="s">
        <v>831</v>
      </c>
      <c r="P7" s="868"/>
      <c r="Q7" s="874"/>
      <c r="R7" s="868"/>
      <c r="S7" s="868"/>
      <c r="T7" s="874"/>
      <c r="U7" s="868"/>
      <c r="V7" s="868"/>
      <c r="W7" s="868"/>
      <c r="X7" s="868"/>
      <c r="Y7" s="868"/>
      <c r="Z7" s="868"/>
      <c r="AA7" s="868"/>
      <c r="AB7" s="868"/>
      <c r="AC7" s="868"/>
      <c r="AD7" s="868"/>
      <c r="AE7" s="868"/>
      <c r="AF7" s="868"/>
      <c r="AG7" s="868"/>
      <c r="AH7" s="868"/>
      <c r="AI7" s="868"/>
      <c r="AJ7" s="868"/>
      <c r="AK7" s="868"/>
      <c r="AL7" s="868"/>
      <c r="AM7" s="868"/>
    </row>
    <row r="8">
      <c r="A8" s="879"/>
      <c r="B8" s="880">
        <f t="shared" ref="B8:B16" si="1">B7+"1:00"</f>
        <v>0.5416666667</v>
      </c>
      <c r="C8" s="881" t="s">
        <v>832</v>
      </c>
      <c r="D8" s="868"/>
      <c r="E8" s="874"/>
      <c r="F8" s="868" t="s">
        <v>833</v>
      </c>
      <c r="G8" s="868"/>
      <c r="H8" s="874"/>
      <c r="I8" s="868" t="s">
        <v>834</v>
      </c>
      <c r="J8" s="882" t="s">
        <v>827</v>
      </c>
      <c r="K8" s="883" t="s">
        <v>835</v>
      </c>
      <c r="L8" s="868"/>
      <c r="M8" s="868"/>
      <c r="N8" s="874"/>
      <c r="O8" s="868" t="s">
        <v>836</v>
      </c>
      <c r="P8" s="868"/>
      <c r="Q8" s="874"/>
      <c r="R8" s="868" t="s">
        <v>837</v>
      </c>
      <c r="S8" s="868"/>
      <c r="T8" s="874"/>
      <c r="U8" s="868"/>
      <c r="V8" s="868"/>
      <c r="W8" s="868"/>
      <c r="X8" s="868"/>
      <c r="Y8" s="868"/>
      <c r="Z8" s="868"/>
      <c r="AA8" s="868"/>
      <c r="AB8" s="868"/>
      <c r="AC8" s="868"/>
      <c r="AD8" s="868"/>
      <c r="AE8" s="868"/>
      <c r="AF8" s="868"/>
      <c r="AG8" s="868"/>
      <c r="AH8" s="868"/>
      <c r="AI8" s="868"/>
      <c r="AJ8" s="868"/>
      <c r="AK8" s="868"/>
      <c r="AL8" s="868"/>
      <c r="AM8" s="868"/>
    </row>
    <row r="9">
      <c r="A9" s="879"/>
      <c r="B9" s="884">
        <f t="shared" si="1"/>
        <v>0.5833333333</v>
      </c>
      <c r="C9" s="868" t="s">
        <v>838</v>
      </c>
      <c r="D9" s="868"/>
      <c r="E9" s="874"/>
      <c r="F9" s="868" t="s">
        <v>839</v>
      </c>
      <c r="G9" s="882" t="s">
        <v>827</v>
      </c>
      <c r="H9" s="883" t="s">
        <v>835</v>
      </c>
      <c r="I9" s="868" t="s">
        <v>840</v>
      </c>
      <c r="J9" s="868"/>
      <c r="K9" s="874"/>
      <c r="L9" s="868"/>
      <c r="M9" s="868"/>
      <c r="N9" s="874"/>
      <c r="O9" s="868" t="s">
        <v>841</v>
      </c>
      <c r="P9" s="868"/>
      <c r="Q9" s="874"/>
      <c r="R9" s="868" t="s">
        <v>842</v>
      </c>
      <c r="S9" s="868"/>
      <c r="T9" s="874"/>
      <c r="U9" s="868"/>
      <c r="V9" s="868"/>
      <c r="W9" s="868"/>
      <c r="X9" s="868"/>
      <c r="Y9" s="868"/>
      <c r="Z9" s="868"/>
      <c r="AA9" s="868"/>
      <c r="AB9" s="868"/>
      <c r="AC9" s="868"/>
      <c r="AD9" s="868"/>
      <c r="AE9" s="868"/>
      <c r="AF9" s="868"/>
      <c r="AG9" s="868"/>
      <c r="AH9" s="868"/>
      <c r="AI9" s="868"/>
      <c r="AJ9" s="868"/>
      <c r="AK9" s="868"/>
      <c r="AL9" s="868"/>
      <c r="AM9" s="868"/>
    </row>
    <row r="10">
      <c r="A10" s="879"/>
      <c r="B10" s="880">
        <f t="shared" si="1"/>
        <v>0.625</v>
      </c>
      <c r="C10" s="881" t="s">
        <v>843</v>
      </c>
      <c r="D10" s="882" t="s">
        <v>844</v>
      </c>
      <c r="E10" s="883" t="s">
        <v>835</v>
      </c>
      <c r="F10" s="868" t="s">
        <v>845</v>
      </c>
      <c r="G10" s="868"/>
      <c r="H10" s="874"/>
      <c r="I10" s="868" t="s">
        <v>846</v>
      </c>
      <c r="J10" s="868"/>
      <c r="K10" s="874"/>
      <c r="L10" s="868"/>
      <c r="M10" s="868"/>
      <c r="N10" s="874"/>
      <c r="O10" s="868" t="s">
        <v>847</v>
      </c>
      <c r="P10" s="868"/>
      <c r="Q10" s="874"/>
      <c r="R10" s="868" t="s">
        <v>848</v>
      </c>
      <c r="S10" s="882"/>
      <c r="T10" s="874"/>
      <c r="U10" s="868"/>
      <c r="V10" s="868"/>
      <c r="W10" s="868"/>
      <c r="X10" s="868"/>
      <c r="Y10" s="868"/>
      <c r="Z10" s="868"/>
      <c r="AA10" s="868"/>
      <c r="AB10" s="868"/>
      <c r="AC10" s="868"/>
      <c r="AD10" s="868"/>
      <c r="AE10" s="868"/>
      <c r="AF10" s="868"/>
      <c r="AG10" s="868"/>
      <c r="AH10" s="868"/>
      <c r="AI10" s="868"/>
      <c r="AJ10" s="868"/>
      <c r="AK10" s="868"/>
      <c r="AL10" s="868"/>
      <c r="AM10" s="868"/>
    </row>
    <row r="11">
      <c r="A11" s="879"/>
      <c r="B11" s="884">
        <f t="shared" si="1"/>
        <v>0.6666666667</v>
      </c>
      <c r="C11" s="868" t="s">
        <v>849</v>
      </c>
      <c r="D11" s="868"/>
      <c r="E11" s="874"/>
      <c r="F11" s="868" t="s">
        <v>850</v>
      </c>
      <c r="G11" s="868"/>
      <c r="H11" s="874"/>
      <c r="I11" s="868" t="s">
        <v>851</v>
      </c>
      <c r="J11" s="868"/>
      <c r="K11" s="874"/>
      <c r="L11" s="868" t="s">
        <v>852</v>
      </c>
      <c r="M11" s="882"/>
      <c r="N11" s="874"/>
      <c r="O11" s="868" t="s">
        <v>853</v>
      </c>
      <c r="P11" s="868"/>
      <c r="Q11" s="874"/>
      <c r="R11" s="868" t="s">
        <v>854</v>
      </c>
      <c r="S11" s="868"/>
      <c r="T11" s="874"/>
      <c r="U11" s="868"/>
      <c r="V11" s="868"/>
      <c r="W11" s="868"/>
      <c r="X11" s="868"/>
      <c r="Y11" s="868"/>
      <c r="Z11" s="868"/>
      <c r="AA11" s="868"/>
      <c r="AB11" s="868"/>
      <c r="AC11" s="868"/>
      <c r="AD11" s="868"/>
      <c r="AE11" s="868"/>
      <c r="AF11" s="868"/>
      <c r="AG11" s="868"/>
      <c r="AH11" s="868"/>
      <c r="AI11" s="868"/>
      <c r="AJ11" s="868"/>
      <c r="AK11" s="868"/>
      <c r="AL11" s="868"/>
      <c r="AM11" s="868"/>
    </row>
    <row r="12">
      <c r="A12" s="879"/>
      <c r="B12" s="880">
        <f t="shared" si="1"/>
        <v>0.7083333333</v>
      </c>
      <c r="C12" s="881" t="s">
        <v>855</v>
      </c>
      <c r="D12" s="882" t="s">
        <v>827</v>
      </c>
      <c r="E12" s="883" t="s">
        <v>856</v>
      </c>
      <c r="F12" s="868" t="s">
        <v>857</v>
      </c>
      <c r="G12" s="868"/>
      <c r="H12" s="874"/>
      <c r="I12" s="868" t="s">
        <v>858</v>
      </c>
      <c r="J12" s="868"/>
      <c r="K12" s="874"/>
      <c r="L12" s="868" t="s">
        <v>859</v>
      </c>
      <c r="M12" s="868"/>
      <c r="N12" s="874"/>
      <c r="O12" s="868" t="s">
        <v>860</v>
      </c>
      <c r="P12" s="868"/>
      <c r="Q12" s="874"/>
      <c r="R12" s="868" t="s">
        <v>861</v>
      </c>
      <c r="S12" s="868"/>
      <c r="T12" s="874"/>
      <c r="U12" s="868"/>
      <c r="V12" s="868"/>
      <c r="W12" s="868"/>
      <c r="X12" s="868"/>
      <c r="Y12" s="868"/>
      <c r="Z12" s="868"/>
      <c r="AA12" s="868"/>
      <c r="AB12" s="868"/>
      <c r="AC12" s="868"/>
      <c r="AD12" s="868"/>
      <c r="AE12" s="868"/>
      <c r="AF12" s="868"/>
      <c r="AG12" s="868"/>
      <c r="AH12" s="868"/>
      <c r="AI12" s="868"/>
      <c r="AJ12" s="868"/>
      <c r="AK12" s="868"/>
      <c r="AL12" s="868"/>
      <c r="AM12" s="868"/>
    </row>
    <row r="13">
      <c r="A13" s="879"/>
      <c r="B13" s="884">
        <f t="shared" si="1"/>
        <v>0.75</v>
      </c>
      <c r="C13" s="868" t="s">
        <v>862</v>
      </c>
      <c r="D13" s="882" t="s">
        <v>829</v>
      </c>
      <c r="E13" s="883" t="s">
        <v>863</v>
      </c>
      <c r="F13" s="868" t="s">
        <v>864</v>
      </c>
      <c r="G13" s="868"/>
      <c r="H13" s="874"/>
      <c r="I13" s="868" t="s">
        <v>865</v>
      </c>
      <c r="J13" s="868"/>
      <c r="K13" s="874"/>
      <c r="L13" s="868" t="s">
        <v>866</v>
      </c>
      <c r="M13" s="882"/>
      <c r="N13" s="874"/>
      <c r="O13" s="868" t="s">
        <v>867</v>
      </c>
      <c r="P13" s="868"/>
      <c r="Q13" s="874"/>
      <c r="R13" s="868" t="s">
        <v>868</v>
      </c>
      <c r="S13" s="882"/>
      <c r="T13" s="883"/>
      <c r="U13" s="868"/>
      <c r="V13" s="868"/>
      <c r="W13" s="868"/>
      <c r="X13" s="868"/>
      <c r="Y13" s="868"/>
      <c r="Z13" s="868"/>
      <c r="AA13" s="868"/>
      <c r="AB13" s="868"/>
      <c r="AC13" s="868"/>
      <c r="AD13" s="868"/>
      <c r="AE13" s="868"/>
      <c r="AF13" s="868"/>
      <c r="AG13" s="868"/>
      <c r="AH13" s="868"/>
      <c r="AI13" s="868"/>
      <c r="AJ13" s="868"/>
      <c r="AK13" s="868"/>
      <c r="AL13" s="868"/>
      <c r="AM13" s="868"/>
    </row>
    <row r="14">
      <c r="A14" s="879"/>
      <c r="B14" s="880">
        <f t="shared" si="1"/>
        <v>0.7916666667</v>
      </c>
      <c r="C14" s="881" t="s">
        <v>869</v>
      </c>
      <c r="D14" s="868"/>
      <c r="E14" s="874"/>
      <c r="F14" s="868" t="s">
        <v>870</v>
      </c>
      <c r="G14" s="868"/>
      <c r="H14" s="874"/>
      <c r="I14" s="868" t="s">
        <v>871</v>
      </c>
      <c r="J14" s="868"/>
      <c r="K14" s="874"/>
      <c r="L14" s="868" t="s">
        <v>872</v>
      </c>
      <c r="M14" s="882"/>
      <c r="N14" s="874"/>
      <c r="O14" s="868" t="s">
        <v>873</v>
      </c>
      <c r="P14" s="868"/>
      <c r="Q14" s="874"/>
      <c r="R14" s="868" t="s">
        <v>874</v>
      </c>
      <c r="S14" s="868"/>
      <c r="T14" s="874"/>
      <c r="U14" s="868"/>
      <c r="V14" s="868"/>
      <c r="W14" s="868"/>
      <c r="X14" s="868"/>
      <c r="Y14" s="868"/>
      <c r="Z14" s="868"/>
      <c r="AA14" s="868"/>
      <c r="AB14" s="868"/>
      <c r="AC14" s="868"/>
      <c r="AD14" s="868"/>
      <c r="AE14" s="868"/>
      <c r="AF14" s="868"/>
      <c r="AG14" s="868"/>
      <c r="AH14" s="868"/>
      <c r="AI14" s="868"/>
      <c r="AJ14" s="868"/>
      <c r="AK14" s="868"/>
      <c r="AL14" s="868"/>
      <c r="AM14" s="868"/>
    </row>
    <row r="15">
      <c r="A15" s="879"/>
      <c r="B15" s="884">
        <f t="shared" si="1"/>
        <v>0.8333333333</v>
      </c>
      <c r="C15" s="868" t="s">
        <v>875</v>
      </c>
      <c r="D15" s="868"/>
      <c r="E15" s="874"/>
      <c r="F15" s="868" t="s">
        <v>876</v>
      </c>
      <c r="G15" s="868"/>
      <c r="H15" s="874"/>
      <c r="I15" s="868" t="s">
        <v>877</v>
      </c>
      <c r="J15" s="868"/>
      <c r="K15" s="874"/>
      <c r="L15" s="868" t="s">
        <v>878</v>
      </c>
      <c r="M15" s="882"/>
      <c r="N15" s="874"/>
      <c r="O15" s="868" t="s">
        <v>879</v>
      </c>
      <c r="P15" s="868"/>
      <c r="Q15" s="874"/>
      <c r="R15" s="868" t="s">
        <v>880</v>
      </c>
      <c r="S15" s="868"/>
      <c r="T15" s="874"/>
      <c r="U15" s="868"/>
      <c r="V15" s="868"/>
      <c r="W15" s="868"/>
      <c r="X15" s="868"/>
      <c r="Y15" s="868"/>
      <c r="Z15" s="868"/>
      <c r="AA15" s="868"/>
      <c r="AB15" s="868"/>
      <c r="AC15" s="868"/>
      <c r="AD15" s="868"/>
      <c r="AE15" s="868"/>
      <c r="AF15" s="868"/>
      <c r="AG15" s="868"/>
      <c r="AH15" s="868"/>
      <c r="AI15" s="868"/>
      <c r="AJ15" s="868"/>
      <c r="AK15" s="868"/>
      <c r="AL15" s="868"/>
      <c r="AM15" s="868"/>
    </row>
    <row r="16">
      <c r="A16" s="879"/>
      <c r="B16" s="885">
        <f t="shared" si="1"/>
        <v>0.875</v>
      </c>
      <c r="C16" s="886" t="s">
        <v>881</v>
      </c>
      <c r="D16" s="873"/>
      <c r="E16" s="875"/>
      <c r="F16" s="873" t="s">
        <v>882</v>
      </c>
      <c r="G16" s="873"/>
      <c r="H16" s="875"/>
      <c r="I16" s="873" t="s">
        <v>883</v>
      </c>
      <c r="J16" s="873"/>
      <c r="K16" s="875"/>
      <c r="L16" s="873" t="s">
        <v>884</v>
      </c>
      <c r="M16" s="887"/>
      <c r="N16" s="875"/>
      <c r="O16" s="873" t="s">
        <v>885</v>
      </c>
      <c r="P16" s="873"/>
      <c r="Q16" s="875"/>
      <c r="R16" s="873" t="s">
        <v>886</v>
      </c>
      <c r="S16" s="873"/>
      <c r="T16" s="875"/>
      <c r="U16" s="868"/>
      <c r="V16" s="868"/>
      <c r="W16" s="868"/>
      <c r="X16" s="868"/>
      <c r="Y16" s="868"/>
      <c r="Z16" s="868"/>
      <c r="AA16" s="868"/>
      <c r="AB16" s="868"/>
      <c r="AC16" s="868"/>
      <c r="AD16" s="868"/>
      <c r="AE16" s="868"/>
      <c r="AF16" s="868"/>
      <c r="AG16" s="868"/>
      <c r="AH16" s="868"/>
      <c r="AI16" s="868"/>
      <c r="AJ16" s="868"/>
      <c r="AK16" s="868"/>
      <c r="AL16" s="868"/>
      <c r="AM16" s="868"/>
    </row>
    <row r="17">
      <c r="A17" s="868"/>
      <c r="B17" s="873"/>
      <c r="C17" s="873"/>
      <c r="D17" s="873"/>
      <c r="E17" s="873"/>
      <c r="F17" s="868"/>
      <c r="G17" s="868"/>
      <c r="H17" s="868"/>
      <c r="I17" s="868"/>
      <c r="J17" s="868"/>
      <c r="K17" s="868"/>
      <c r="L17" s="868"/>
      <c r="M17" s="868"/>
      <c r="N17" s="868"/>
      <c r="O17" s="868"/>
      <c r="P17" s="868"/>
      <c r="Q17" s="868"/>
      <c r="R17" s="868"/>
      <c r="S17" s="868"/>
      <c r="T17" s="868"/>
      <c r="U17" s="868"/>
      <c r="V17" s="868"/>
      <c r="W17" s="868"/>
      <c r="X17" s="868"/>
      <c r="Y17" s="868"/>
      <c r="Z17" s="868"/>
      <c r="AA17" s="868"/>
      <c r="AB17" s="868"/>
      <c r="AC17" s="868"/>
      <c r="AD17" s="868"/>
      <c r="AE17" s="868"/>
      <c r="AF17" s="868"/>
      <c r="AG17" s="868"/>
      <c r="AH17" s="868"/>
      <c r="AI17" s="868"/>
      <c r="AJ17" s="868"/>
      <c r="AK17" s="868"/>
      <c r="AL17" s="868"/>
      <c r="AM17" s="868"/>
    </row>
    <row r="18">
      <c r="A18" s="874"/>
      <c r="B18" s="873"/>
      <c r="C18" s="888" t="s">
        <v>606</v>
      </c>
      <c r="D18" s="876"/>
      <c r="E18" s="875"/>
      <c r="F18" s="868"/>
      <c r="G18" s="873" t="s">
        <v>887</v>
      </c>
      <c r="H18" s="877"/>
      <c r="I18" s="877"/>
      <c r="J18" s="889"/>
      <c r="K18" s="877"/>
      <c r="L18" s="873"/>
      <c r="M18" s="868"/>
      <c r="N18" s="890" t="s">
        <v>888</v>
      </c>
      <c r="O18" s="873"/>
      <c r="P18" s="873"/>
      <c r="Q18" s="873"/>
      <c r="R18" s="873"/>
      <c r="S18" s="873"/>
      <c r="T18" s="873"/>
      <c r="U18" s="868"/>
      <c r="V18" s="868"/>
      <c r="W18" s="868"/>
      <c r="X18" s="868"/>
      <c r="Y18" s="868"/>
      <c r="Z18" s="868"/>
      <c r="AA18" s="868"/>
      <c r="AB18" s="868"/>
      <c r="AC18" s="868"/>
      <c r="AD18" s="868"/>
      <c r="AE18" s="868"/>
      <c r="AF18" s="868"/>
      <c r="AG18" s="868"/>
      <c r="AH18" s="868"/>
      <c r="AI18" s="868"/>
      <c r="AJ18" s="868"/>
      <c r="AK18" s="868"/>
      <c r="AL18" s="868"/>
      <c r="AM18" s="868"/>
    </row>
    <row r="19">
      <c r="A19" s="874"/>
      <c r="B19" s="884">
        <f t="shared" ref="B19:B28" si="2">B7</f>
        <v>0.5</v>
      </c>
      <c r="C19" s="868" t="str">
        <f>iferror(hlookup($C$18,$C$6:$T$16,2,FALSE),"")</f>
        <v>Qeyma 🔸</v>
      </c>
      <c r="D19" s="868" t="str">
        <f>IFERROR(OFFSET(hlookup($C$18,$C$6:$T$16,2,FALSE),0,1),"")</f>
        <v/>
      </c>
      <c r="E19" s="874" t="str">
        <f>IFERROR(offset(hlookup($C$18,$C$6:$T$16,2,FALSE),0,2),"")</f>
        <v/>
      </c>
      <c r="F19" s="874"/>
      <c r="G19" s="891" t="s">
        <v>844</v>
      </c>
      <c r="H19" s="684"/>
      <c r="I19" s="883"/>
      <c r="J19" s="891"/>
      <c r="K19" s="684"/>
      <c r="L19" s="883"/>
      <c r="M19" s="874"/>
      <c r="N19" s="892" t="s">
        <v>889</v>
      </c>
      <c r="O19" s="893"/>
      <c r="P19" s="893"/>
      <c r="Q19" s="893"/>
      <c r="R19" s="893"/>
      <c r="S19" s="893"/>
      <c r="T19" s="894"/>
      <c r="U19" s="868"/>
      <c r="V19" s="868"/>
      <c r="W19" s="868"/>
      <c r="X19" s="868"/>
      <c r="Y19" s="868"/>
      <c r="Z19" s="868"/>
      <c r="AA19" s="868"/>
      <c r="AB19" s="868"/>
      <c r="AC19" s="868"/>
      <c r="AD19" s="868"/>
      <c r="AE19" s="868"/>
      <c r="AF19" s="868"/>
      <c r="AG19" s="868"/>
      <c r="AH19" s="868"/>
      <c r="AI19" s="868"/>
      <c r="AJ19" s="868"/>
      <c r="AK19" s="868"/>
      <c r="AL19" s="868"/>
      <c r="AM19" s="868"/>
    </row>
    <row r="20">
      <c r="A20" s="874"/>
      <c r="B20" s="884">
        <f t="shared" si="2"/>
        <v>0.5416666667</v>
      </c>
      <c r="C20" s="868" t="str">
        <f>iferror(hlookup($C$18,$C$6:$T$16,3,FALSE),"")</f>
        <v>Gelida 🔸</v>
      </c>
      <c r="D20" s="868" t="str">
        <f>IFERROR(OFFSET(hlookup($C$18,$C$6:$T$16,3,FALSE),0,1),"")</f>
        <v/>
      </c>
      <c r="E20" s="874" t="str">
        <f>IFERROR(offset(hlookup($C$18,$C$6:$T$16,3,FALSE),0,2),"")</f>
        <v/>
      </c>
      <c r="F20" s="874"/>
      <c r="G20" s="891" t="s">
        <v>890</v>
      </c>
      <c r="H20" s="684"/>
      <c r="I20" s="883"/>
      <c r="J20" s="895"/>
      <c r="K20" s="684"/>
      <c r="L20" s="874"/>
      <c r="M20" s="874"/>
      <c r="N20" s="896"/>
      <c r="T20" s="684"/>
      <c r="U20" s="868"/>
      <c r="V20" s="868"/>
      <c r="W20" s="868"/>
      <c r="X20" s="868"/>
      <c r="Y20" s="868"/>
      <c r="Z20" s="868"/>
      <c r="AA20" s="868"/>
      <c r="AB20" s="868"/>
      <c r="AC20" s="868"/>
      <c r="AD20" s="868"/>
      <c r="AE20" s="868"/>
      <c r="AF20" s="868"/>
      <c r="AG20" s="868"/>
      <c r="AH20" s="868"/>
      <c r="AI20" s="868"/>
      <c r="AJ20" s="868"/>
      <c r="AK20" s="868"/>
      <c r="AL20" s="868"/>
      <c r="AM20" s="868"/>
    </row>
    <row r="21">
      <c r="A21" s="874"/>
      <c r="B21" s="884">
        <f t="shared" si="2"/>
        <v>0.5833333333</v>
      </c>
      <c r="C21" s="868" t="str">
        <f>iferror(hlookup($C$18,$C$6:$T$16,4,FALSE),"")</f>
        <v>Innlasn 🔸</v>
      </c>
      <c r="D21" s="868" t="str">
        <f>IFERROR(OFFSET(hlookup($C$18,$C$6:$T$16,4,FALSE),0,1),"")</f>
        <v/>
      </c>
      <c r="E21" s="874" t="str">
        <f>IFERROR(offset(hlookup($C$18,$C$6:$T$16,4,FALSE),0,2),"")</f>
        <v/>
      </c>
      <c r="F21" s="874"/>
      <c r="G21" s="891" t="s">
        <v>829</v>
      </c>
      <c r="H21" s="684"/>
      <c r="I21" s="883"/>
      <c r="J21" s="895"/>
      <c r="K21" s="684"/>
      <c r="L21" s="874"/>
      <c r="M21" s="874"/>
      <c r="N21" s="897" t="s">
        <v>891</v>
      </c>
      <c r="O21" s="868"/>
      <c r="P21" s="868"/>
      <c r="Q21" s="868"/>
      <c r="R21" s="868"/>
      <c r="S21" s="868"/>
      <c r="T21" s="874"/>
      <c r="U21" s="868"/>
      <c r="V21" s="868"/>
      <c r="W21" s="868"/>
      <c r="X21" s="868"/>
      <c r="Y21" s="868"/>
      <c r="Z21" s="868"/>
      <c r="AA21" s="868"/>
      <c r="AB21" s="868"/>
      <c r="AC21" s="868"/>
      <c r="AD21" s="868"/>
      <c r="AE21" s="868"/>
      <c r="AF21" s="868"/>
      <c r="AG21" s="868"/>
      <c r="AH21" s="868"/>
      <c r="AI21" s="868"/>
      <c r="AJ21" s="868"/>
      <c r="AK21" s="868"/>
      <c r="AL21" s="868"/>
      <c r="AM21" s="868"/>
    </row>
    <row r="22">
      <c r="A22" s="874"/>
      <c r="B22" s="884">
        <f t="shared" si="2"/>
        <v>0.625</v>
      </c>
      <c r="C22" s="868" t="str">
        <f>iferror(hlookup($C$18,$C$6:$T$16,5,FALSE),"")</f>
        <v>Vemira 🔸</v>
      </c>
      <c r="D22" s="868" t="str">
        <f>IFERROR(OFFSET(hlookup($C$18,$C$6:$T$16,5,FALSE),0,1),"")</f>
        <v/>
      </c>
      <c r="E22" s="874" t="str">
        <f>IFERROR(offset(hlookup($C$18,$C$6:$T$16,5,FALSE),0,2),"")</f>
        <v/>
      </c>
      <c r="F22" s="874"/>
      <c r="G22" s="891" t="s">
        <v>827</v>
      </c>
      <c r="H22" s="684"/>
      <c r="I22" s="883"/>
      <c r="J22" s="895"/>
      <c r="K22" s="684"/>
      <c r="L22" s="874"/>
      <c r="M22" s="874"/>
      <c r="N22" s="897" t="s">
        <v>892</v>
      </c>
      <c r="O22" s="868"/>
      <c r="P22" s="868"/>
      <c r="Q22" s="868"/>
      <c r="R22" s="868"/>
      <c r="S22" s="868"/>
      <c r="T22" s="874"/>
      <c r="U22" s="868"/>
      <c r="V22" s="868"/>
      <c r="W22" s="868"/>
      <c r="X22" s="868"/>
      <c r="Y22" s="868"/>
      <c r="Z22" s="868"/>
      <c r="AA22" s="868"/>
      <c r="AB22" s="868"/>
      <c r="AC22" s="868"/>
      <c r="AD22" s="868"/>
      <c r="AE22" s="868"/>
      <c r="AF22" s="868"/>
      <c r="AG22" s="868"/>
      <c r="AH22" s="868"/>
      <c r="AI22" s="868"/>
      <c r="AJ22" s="868"/>
      <c r="AK22" s="868"/>
      <c r="AL22" s="868"/>
      <c r="AM22" s="868"/>
    </row>
    <row r="23">
      <c r="A23" s="874"/>
      <c r="B23" s="884">
        <f t="shared" si="2"/>
        <v>0.6666666667</v>
      </c>
      <c r="C23" s="868" t="str">
        <f>iferror(hlookup($C$18,$C$6:$T$16,6,FALSE),"")</f>
        <v>Helvi 🔸</v>
      </c>
      <c r="D23" s="868" t="str">
        <f>IFERROR(OFFSET(hlookup($C$18,$C$6:$T$16,6,FALSE),0,1),"")</f>
        <v/>
      </c>
      <c r="E23" s="874" t="str">
        <f>IFERROR(offset(hlookup($C$18,$C$6:$T$16,6,FALSE),0,2),"")</f>
        <v/>
      </c>
      <c r="F23" s="874"/>
      <c r="G23" s="891"/>
      <c r="H23" s="684"/>
      <c r="I23" s="883"/>
      <c r="J23" s="895"/>
      <c r="K23" s="684"/>
      <c r="L23" s="874"/>
      <c r="M23" s="874"/>
      <c r="N23" s="898" t="s">
        <v>893</v>
      </c>
      <c r="T23" s="684"/>
      <c r="U23" s="868"/>
      <c r="V23" s="868"/>
      <c r="W23" s="868"/>
      <c r="X23" s="868"/>
      <c r="Y23" s="868"/>
      <c r="Z23" s="868"/>
      <c r="AA23" s="868"/>
      <c r="AB23" s="868"/>
      <c r="AC23" s="868"/>
      <c r="AD23" s="868"/>
      <c r="AE23" s="868"/>
      <c r="AF23" s="868"/>
      <c r="AG23" s="868"/>
      <c r="AH23" s="868"/>
      <c r="AI23" s="868"/>
      <c r="AJ23" s="868"/>
      <c r="AK23" s="868"/>
      <c r="AL23" s="868"/>
      <c r="AM23" s="868"/>
    </row>
    <row r="24">
      <c r="A24" s="874"/>
      <c r="B24" s="884">
        <f t="shared" si="2"/>
        <v>0.7083333333</v>
      </c>
      <c r="C24" s="868" t="str">
        <f>iferror(hlookup($C$18,$C$6:$T$16,7,FALSE),"")</f>
        <v>Aonad 🔸</v>
      </c>
      <c r="D24" s="868" t="str">
        <f>IFERROR(OFFSET(hlookup($C$18,$C$6:$T$16,7,FALSE),0,1),"")</f>
        <v/>
      </c>
      <c r="E24" s="874" t="str">
        <f>IFERROR(offset(hlookup($C$18,$C$6:$T$16,7,FALSE),0,2),"")</f>
        <v/>
      </c>
      <c r="F24" s="874"/>
      <c r="G24" s="891"/>
      <c r="H24" s="684"/>
      <c r="I24" s="883"/>
      <c r="J24" s="895"/>
      <c r="K24" s="684"/>
      <c r="L24" s="874"/>
      <c r="M24" s="874"/>
      <c r="N24" s="896"/>
      <c r="T24" s="684"/>
      <c r="U24" s="868"/>
      <c r="V24" s="868"/>
      <c r="W24" s="868"/>
      <c r="X24" s="868"/>
      <c r="Y24" s="868"/>
      <c r="Z24" s="868"/>
      <c r="AA24" s="868"/>
      <c r="AB24" s="868"/>
      <c r="AC24" s="868"/>
      <c r="AD24" s="868"/>
      <c r="AE24" s="868"/>
      <c r="AF24" s="868"/>
      <c r="AG24" s="868"/>
      <c r="AH24" s="868"/>
      <c r="AI24" s="868"/>
      <c r="AJ24" s="868"/>
      <c r="AK24" s="868"/>
      <c r="AL24" s="868"/>
      <c r="AM24" s="868"/>
    </row>
    <row r="25">
      <c r="A25" s="874"/>
      <c r="B25" s="884">
        <f t="shared" si="2"/>
        <v>0.75</v>
      </c>
      <c r="C25" s="868" t="str">
        <f>iferror(hlookup($C$18,$C$6:$T$16,8,FALSE),"")</f>
        <v>Temeri 🔸</v>
      </c>
      <c r="D25" s="868" t="str">
        <f>IFERROR(OFFSET(hlookup($C$18,$C$6:$T$16,8,FALSE),0,1),"")</f>
        <v/>
      </c>
      <c r="E25" s="874" t="str">
        <f>IFERROR(offset(hlookup($C$18,$C$6:$T$16,8,FALSE),0,2),"")</f>
        <v/>
      </c>
      <c r="F25" s="874"/>
      <c r="G25" s="891"/>
      <c r="H25" s="684"/>
      <c r="I25" s="883"/>
      <c r="J25" s="895"/>
      <c r="K25" s="684"/>
      <c r="L25" s="874"/>
      <c r="M25" s="874"/>
      <c r="N25" s="897" t="s">
        <v>894</v>
      </c>
      <c r="O25" s="868"/>
      <c r="P25" s="868"/>
      <c r="Q25" s="868"/>
      <c r="R25" s="868"/>
      <c r="S25" s="868"/>
      <c r="T25" s="874"/>
      <c r="U25" s="868"/>
      <c r="V25" s="868"/>
      <c r="W25" s="868"/>
      <c r="X25" s="868"/>
      <c r="Y25" s="868"/>
      <c r="Z25" s="868"/>
      <c r="AA25" s="868"/>
      <c r="AB25" s="868"/>
      <c r="AC25" s="868"/>
      <c r="AD25" s="868"/>
      <c r="AE25" s="868"/>
      <c r="AF25" s="868"/>
      <c r="AG25" s="868"/>
      <c r="AH25" s="868"/>
      <c r="AI25" s="868"/>
      <c r="AJ25" s="868"/>
      <c r="AK25" s="868"/>
      <c r="AL25" s="868"/>
      <c r="AM25" s="868"/>
    </row>
    <row r="26">
      <c r="A26" s="874"/>
      <c r="B26" s="884">
        <f t="shared" si="2"/>
        <v>0.7916666667</v>
      </c>
      <c r="C26" s="868" t="str">
        <f>iferror(hlookup($C$18,$C$6:$T$16,9,FALSE),"")</f>
        <v>Stilhe 🔸</v>
      </c>
      <c r="D26" s="868" t="str">
        <f>IFERROR(OFFSET(hlookup($C$18,$C$6:$T$16,9,FALSE),0,1),"")</f>
        <v/>
      </c>
      <c r="E26" s="874" t="str">
        <f>IFERROR(offset(hlookup($C$18,$C$6:$T$16,9,FALSE),0,2),"")</f>
        <v/>
      </c>
      <c r="F26" s="874"/>
      <c r="G26" s="891"/>
      <c r="H26" s="684"/>
      <c r="I26" s="874"/>
      <c r="J26" s="895"/>
      <c r="K26" s="684"/>
      <c r="L26" s="874"/>
      <c r="M26" s="874"/>
      <c r="N26" s="898" t="s">
        <v>895</v>
      </c>
      <c r="T26" s="684"/>
      <c r="U26" s="868"/>
      <c r="V26" s="868"/>
      <c r="W26" s="868"/>
      <c r="X26" s="868"/>
      <c r="Y26" s="868"/>
      <c r="Z26" s="868"/>
      <c r="AA26" s="868"/>
      <c r="AB26" s="868"/>
      <c r="AC26" s="868"/>
      <c r="AD26" s="868"/>
      <c r="AE26" s="868"/>
      <c r="AF26" s="868"/>
      <c r="AG26" s="868"/>
      <c r="AH26" s="868"/>
      <c r="AI26" s="868"/>
      <c r="AJ26" s="868"/>
      <c r="AK26" s="868"/>
      <c r="AL26" s="868"/>
      <c r="AM26" s="868"/>
    </row>
    <row r="27">
      <c r="A27" s="874"/>
      <c r="B27" s="884">
        <f t="shared" si="2"/>
        <v>0.8333333333</v>
      </c>
      <c r="C27" s="868" t="str">
        <f>iferror(hlookup($C$18,$C$6:$T$16,10,FALSE),"")</f>
        <v>Parturi 🔸</v>
      </c>
      <c r="D27" s="868" t="str">
        <f>IFERROR(OFFSET(hlookup($C$18,$C$6:$T$16,10,FALSE),0,1),"")</f>
        <v/>
      </c>
      <c r="E27" s="874" t="str">
        <f>IFERROR(offset(hlookup($C$18,$C$6:$T$16,10,FALSE),0,2),"")</f>
        <v/>
      </c>
      <c r="F27" s="874"/>
      <c r="G27" s="891"/>
      <c r="H27" s="684"/>
      <c r="I27" s="874"/>
      <c r="J27" s="895"/>
      <c r="K27" s="684"/>
      <c r="L27" s="874"/>
      <c r="M27" s="874"/>
      <c r="N27" s="896"/>
      <c r="T27" s="684"/>
      <c r="U27" s="868"/>
      <c r="V27" s="868"/>
      <c r="W27" s="868"/>
      <c r="X27" s="868"/>
      <c r="Y27" s="868"/>
      <c r="Z27" s="868"/>
      <c r="AA27" s="868"/>
      <c r="AB27" s="868"/>
      <c r="AC27" s="868"/>
      <c r="AD27" s="868"/>
      <c r="AE27" s="868"/>
      <c r="AF27" s="868"/>
      <c r="AG27" s="868"/>
      <c r="AH27" s="868"/>
      <c r="AI27" s="868"/>
      <c r="AJ27" s="868"/>
      <c r="AK27" s="868"/>
      <c r="AL27" s="868"/>
      <c r="AM27" s="868"/>
    </row>
    <row r="28">
      <c r="A28" s="874"/>
      <c r="B28" s="899">
        <f t="shared" si="2"/>
        <v>0.875</v>
      </c>
      <c r="C28" s="873" t="str">
        <f>iferror(hlookup($C$18,$C$6:$T$16,11,FALSE),"")</f>
        <v>Aylus 🔸</v>
      </c>
      <c r="D28" s="873" t="str">
        <f>IFERROR(OFFSET(hlookup($C$18,$C$6:$T$16,11,FALSE),0,1),"")</f>
        <v/>
      </c>
      <c r="E28" s="875" t="str">
        <f>IFERROR(offset(hlookup($C$18,$C$6:$T$16,11,FALSE),0,2),"")</f>
        <v/>
      </c>
      <c r="F28" s="874"/>
      <c r="G28" s="900"/>
      <c r="H28" s="878"/>
      <c r="I28" s="875"/>
      <c r="J28" s="889"/>
      <c r="K28" s="878"/>
      <c r="L28" s="875"/>
      <c r="M28" s="874"/>
      <c r="N28" s="901"/>
      <c r="O28" s="873"/>
      <c r="P28" s="873"/>
      <c r="Q28" s="873"/>
      <c r="R28" s="873"/>
      <c r="S28" s="873"/>
      <c r="T28" s="902" t="s">
        <v>896</v>
      </c>
      <c r="U28" s="868"/>
      <c r="V28" s="868"/>
      <c r="W28" s="868"/>
      <c r="X28" s="868"/>
      <c r="Y28" s="868"/>
      <c r="Z28" s="868"/>
      <c r="AA28" s="868"/>
      <c r="AB28" s="868"/>
      <c r="AC28" s="868"/>
      <c r="AD28" s="868"/>
      <c r="AE28" s="868"/>
      <c r="AF28" s="868"/>
      <c r="AG28" s="868"/>
      <c r="AH28" s="868"/>
      <c r="AI28" s="868"/>
      <c r="AJ28" s="868"/>
      <c r="AK28" s="868"/>
      <c r="AL28" s="868"/>
      <c r="AM28" s="868"/>
    </row>
    <row r="29">
      <c r="A29" s="868"/>
      <c r="B29" s="868"/>
      <c r="C29" s="868"/>
      <c r="D29" s="868"/>
      <c r="E29" s="868"/>
      <c r="F29" s="868"/>
      <c r="G29" s="868"/>
      <c r="H29" s="868"/>
      <c r="I29" s="868"/>
      <c r="J29" s="868"/>
      <c r="K29" s="868"/>
      <c r="L29" s="868"/>
      <c r="M29" s="868"/>
      <c r="N29" s="868"/>
      <c r="O29" s="868"/>
      <c r="P29" s="868"/>
      <c r="Q29" s="868"/>
      <c r="R29" s="868"/>
      <c r="S29" s="868"/>
      <c r="T29" s="868"/>
      <c r="U29" s="868"/>
      <c r="V29" s="868"/>
      <c r="W29" s="868"/>
      <c r="X29" s="868"/>
      <c r="Y29" s="868"/>
      <c r="Z29" s="868"/>
      <c r="AA29" s="868"/>
      <c r="AB29" s="868"/>
      <c r="AC29" s="868"/>
      <c r="AD29" s="868"/>
      <c r="AE29" s="868"/>
      <c r="AF29" s="868"/>
      <c r="AG29" s="868"/>
      <c r="AH29" s="868"/>
      <c r="AI29" s="868"/>
      <c r="AJ29" s="868"/>
      <c r="AK29" s="868"/>
      <c r="AL29" s="868"/>
      <c r="AM29" s="868"/>
    </row>
    <row r="30">
      <c r="A30" s="868"/>
      <c r="B30" s="868"/>
      <c r="C30" s="868"/>
      <c r="D30" s="868"/>
      <c r="E30" s="868"/>
      <c r="F30" s="868"/>
      <c r="G30" s="868"/>
      <c r="H30" s="868"/>
      <c r="I30" s="868"/>
      <c r="J30" s="868"/>
      <c r="K30" s="868"/>
      <c r="L30" s="868"/>
      <c r="M30" s="868"/>
      <c r="N30" s="868"/>
      <c r="O30" s="868"/>
      <c r="P30" s="868"/>
      <c r="Q30" s="868"/>
      <c r="R30" s="868"/>
      <c r="S30" s="868"/>
      <c r="T30" s="868"/>
      <c r="U30" s="868"/>
      <c r="V30" s="868"/>
      <c r="W30" s="868"/>
      <c r="X30" s="868"/>
      <c r="Y30" s="868"/>
      <c r="Z30" s="868"/>
      <c r="AA30" s="868"/>
      <c r="AB30" s="868"/>
      <c r="AC30" s="868"/>
      <c r="AD30" s="868"/>
      <c r="AE30" s="868"/>
      <c r="AF30" s="868"/>
      <c r="AG30" s="868"/>
      <c r="AH30" s="868"/>
      <c r="AI30" s="868"/>
      <c r="AJ30" s="868"/>
      <c r="AK30" s="868"/>
      <c r="AL30" s="868"/>
      <c r="AM30" s="868"/>
    </row>
    <row r="31">
      <c r="A31" s="868"/>
      <c r="B31" s="868"/>
      <c r="C31" s="868"/>
      <c r="D31" s="868"/>
      <c r="E31" s="868"/>
      <c r="F31" s="868"/>
      <c r="G31" s="868"/>
      <c r="H31" s="868"/>
      <c r="I31" s="868"/>
      <c r="J31" s="868"/>
      <c r="K31" s="868"/>
      <c r="L31" s="868"/>
      <c r="M31" s="868"/>
      <c r="N31" s="868"/>
      <c r="O31" s="868"/>
      <c r="P31" s="868"/>
      <c r="Q31" s="868"/>
      <c r="R31" s="868"/>
      <c r="S31" s="868"/>
      <c r="T31" s="868"/>
      <c r="U31" s="868"/>
      <c r="V31" s="868"/>
      <c r="W31" s="868"/>
      <c r="X31" s="868"/>
      <c r="Y31" s="868"/>
      <c r="Z31" s="868"/>
      <c r="AA31" s="868"/>
      <c r="AB31" s="868"/>
      <c r="AC31" s="868"/>
      <c r="AD31" s="868"/>
      <c r="AE31" s="868"/>
      <c r="AF31" s="868"/>
      <c r="AG31" s="868"/>
      <c r="AH31" s="868"/>
      <c r="AI31" s="868"/>
      <c r="AJ31" s="868"/>
      <c r="AK31" s="868"/>
      <c r="AL31" s="868"/>
      <c r="AM31" s="868"/>
    </row>
    <row r="32">
      <c r="A32" s="868"/>
      <c r="B32" s="868"/>
      <c r="C32" s="868"/>
      <c r="D32" s="868"/>
      <c r="E32" s="868"/>
      <c r="F32" s="868"/>
      <c r="G32" s="868"/>
      <c r="H32" s="868"/>
      <c r="I32" s="868"/>
      <c r="J32" s="868"/>
      <c r="K32" s="868"/>
      <c r="L32" s="868"/>
      <c r="M32" s="868"/>
      <c r="N32" s="868"/>
      <c r="O32" s="868"/>
      <c r="P32" s="868"/>
      <c r="Q32" s="868"/>
      <c r="R32" s="868"/>
      <c r="S32" s="868"/>
      <c r="T32" s="868"/>
      <c r="U32" s="868"/>
      <c r="V32" s="868"/>
      <c r="W32" s="868"/>
      <c r="X32" s="868"/>
      <c r="Y32" s="868"/>
      <c r="Z32" s="868"/>
      <c r="AA32" s="868"/>
      <c r="AB32" s="868"/>
      <c r="AC32" s="868"/>
      <c r="AD32" s="868"/>
      <c r="AE32" s="868"/>
      <c r="AF32" s="868"/>
      <c r="AG32" s="868"/>
      <c r="AH32" s="868"/>
      <c r="AI32" s="868"/>
      <c r="AJ32" s="868"/>
      <c r="AK32" s="868"/>
      <c r="AL32" s="868"/>
      <c r="AM32" s="868"/>
    </row>
    <row r="33">
      <c r="A33" s="868"/>
      <c r="B33" s="868"/>
      <c r="C33" s="868"/>
      <c r="D33" s="868"/>
      <c r="E33" s="868"/>
      <c r="F33" s="868"/>
      <c r="G33" s="868"/>
      <c r="H33" s="868"/>
      <c r="I33" s="868"/>
      <c r="J33" s="868"/>
      <c r="K33" s="868"/>
      <c r="L33" s="868"/>
      <c r="M33" s="868"/>
      <c r="N33" s="868"/>
      <c r="O33" s="868"/>
      <c r="P33" s="868"/>
      <c r="Q33" s="868"/>
      <c r="R33" s="868"/>
      <c r="S33" s="868"/>
      <c r="T33" s="868"/>
      <c r="U33" s="868"/>
      <c r="V33" s="868"/>
      <c r="W33" s="868"/>
      <c r="X33" s="868"/>
      <c r="Y33" s="868"/>
      <c r="Z33" s="868"/>
      <c r="AA33" s="868"/>
      <c r="AB33" s="868"/>
      <c r="AC33" s="868"/>
      <c r="AD33" s="868"/>
      <c r="AE33" s="868"/>
      <c r="AF33" s="868"/>
      <c r="AG33" s="868"/>
      <c r="AH33" s="868"/>
      <c r="AI33" s="868"/>
      <c r="AJ33" s="868"/>
      <c r="AK33" s="868"/>
      <c r="AL33" s="868"/>
      <c r="AM33" s="868"/>
    </row>
    <row r="34">
      <c r="A34" s="868"/>
      <c r="B34" s="868"/>
      <c r="C34" s="868"/>
      <c r="D34" s="868"/>
      <c r="E34" s="868"/>
      <c r="F34" s="868"/>
      <c r="G34" s="868"/>
      <c r="H34" s="868"/>
      <c r="I34" s="868"/>
      <c r="J34" s="868"/>
      <c r="K34" s="868"/>
      <c r="L34" s="868"/>
      <c r="M34" s="868"/>
      <c r="N34" s="868"/>
      <c r="O34" s="868"/>
      <c r="P34" s="868"/>
      <c r="Q34" s="868"/>
      <c r="R34" s="868"/>
      <c r="S34" s="868"/>
      <c r="T34" s="868"/>
      <c r="U34" s="868"/>
      <c r="V34" s="868"/>
      <c r="W34" s="868"/>
      <c r="X34" s="868"/>
      <c r="Y34" s="868"/>
      <c r="Z34" s="868"/>
      <c r="AA34" s="868"/>
      <c r="AB34" s="868"/>
      <c r="AC34" s="868"/>
      <c r="AD34" s="868"/>
      <c r="AE34" s="868"/>
      <c r="AF34" s="868"/>
      <c r="AG34" s="868"/>
      <c r="AH34" s="868"/>
      <c r="AI34" s="868"/>
      <c r="AJ34" s="868"/>
      <c r="AK34" s="868"/>
      <c r="AL34" s="868"/>
      <c r="AM34" s="868"/>
    </row>
    <row r="35">
      <c r="A35" s="868"/>
      <c r="B35" s="868"/>
      <c r="C35" s="868"/>
      <c r="D35" s="868"/>
      <c r="E35" s="868"/>
      <c r="F35" s="868"/>
      <c r="G35" s="868"/>
      <c r="H35" s="868"/>
      <c r="I35" s="868"/>
      <c r="J35" s="868"/>
      <c r="K35" s="868"/>
      <c r="L35" s="868"/>
      <c r="M35" s="868"/>
      <c r="N35" s="868"/>
      <c r="O35" s="868"/>
      <c r="P35" s="868"/>
      <c r="Q35" s="868"/>
      <c r="R35" s="868"/>
      <c r="S35" s="868"/>
      <c r="T35" s="868"/>
      <c r="U35" s="868"/>
      <c r="V35" s="868"/>
      <c r="W35" s="868"/>
      <c r="X35" s="868"/>
      <c r="Y35" s="868"/>
      <c r="Z35" s="868"/>
      <c r="AA35" s="868"/>
      <c r="AB35" s="868"/>
      <c r="AC35" s="868"/>
      <c r="AD35" s="868"/>
      <c r="AE35" s="868"/>
      <c r="AF35" s="868"/>
      <c r="AG35" s="868"/>
      <c r="AH35" s="868"/>
      <c r="AI35" s="868"/>
      <c r="AJ35" s="868"/>
      <c r="AK35" s="868"/>
      <c r="AL35" s="868"/>
      <c r="AM35" s="868"/>
    </row>
    <row r="36" hidden="1">
      <c r="A36" s="868"/>
      <c r="B36" s="868"/>
      <c r="C36" s="868"/>
      <c r="D36" s="868"/>
      <c r="E36" s="868"/>
      <c r="F36" s="868"/>
      <c r="G36" s="868"/>
      <c r="H36" s="868"/>
      <c r="I36" s="868"/>
      <c r="J36" s="868"/>
      <c r="K36" s="868"/>
      <c r="L36" s="868"/>
      <c r="M36" s="868"/>
      <c r="N36" s="868"/>
      <c r="O36" s="868"/>
      <c r="P36" s="868"/>
      <c r="Q36" s="868"/>
      <c r="R36" s="868"/>
      <c r="S36" s="868"/>
      <c r="T36" s="868"/>
      <c r="U36" s="868"/>
      <c r="V36" s="868"/>
      <c r="W36" s="868"/>
      <c r="X36" s="868"/>
      <c r="Y36" s="868"/>
      <c r="Z36" s="868"/>
      <c r="AA36" s="868"/>
      <c r="AB36" s="868"/>
      <c r="AC36" s="868"/>
      <c r="AD36" s="868"/>
      <c r="AE36" s="868"/>
      <c r="AF36" s="868"/>
      <c r="AG36" s="868"/>
      <c r="AH36" s="868"/>
      <c r="AI36" s="868"/>
      <c r="AJ36" s="868"/>
      <c r="AK36" s="868"/>
      <c r="AL36" s="868"/>
      <c r="AM36" s="868"/>
    </row>
    <row r="37" hidden="1">
      <c r="A37" s="868"/>
      <c r="B37" s="903">
        <v>0.0</v>
      </c>
      <c r="C37" s="904" t="s">
        <v>835</v>
      </c>
      <c r="D37" s="905" t="str">
        <f>IFERROR(__xludf.DUMMYFUNCTION("UNIQUE(G37:G76)"),"Q")</f>
        <v>Q</v>
      </c>
      <c r="E37" s="868"/>
      <c r="F37" s="868"/>
      <c r="G37" s="868" t="str">
        <f t="shared" ref="G37:G46" si="3">G19</f>
        <v>Q</v>
      </c>
      <c r="H37" s="868"/>
      <c r="I37" s="868"/>
      <c r="J37" s="868"/>
      <c r="K37" s="868"/>
      <c r="L37" s="868"/>
      <c r="M37" s="868"/>
      <c r="N37" s="868"/>
      <c r="O37" s="868"/>
      <c r="P37" s="868"/>
      <c r="Q37" s="868"/>
      <c r="R37" s="868"/>
      <c r="S37" s="868"/>
      <c r="T37" s="868"/>
      <c r="U37" s="868"/>
      <c r="V37" s="868"/>
      <c r="W37" s="868"/>
      <c r="X37" s="868"/>
      <c r="Y37" s="868"/>
      <c r="Z37" s="868"/>
      <c r="AA37" s="868"/>
      <c r="AB37" s="868"/>
      <c r="AC37" s="868"/>
      <c r="AD37" s="868"/>
      <c r="AE37" s="868"/>
      <c r="AF37" s="868"/>
      <c r="AG37" s="868"/>
      <c r="AH37" s="868"/>
      <c r="AI37" s="868"/>
      <c r="AJ37" s="868"/>
      <c r="AK37" s="868"/>
      <c r="AL37" s="868"/>
      <c r="AM37" s="868"/>
    </row>
    <row r="38" hidden="1">
      <c r="A38" s="868"/>
      <c r="B38" s="903">
        <v>0.041666666666666664</v>
      </c>
      <c r="C38" s="904" t="s">
        <v>856</v>
      </c>
      <c r="D38" s="904" t="str">
        <f>IFERROR(__xludf.DUMMYFUNCTION("""COMPUTED_VALUE"""),"IA")</f>
        <v>IA</v>
      </c>
      <c r="E38" s="868"/>
      <c r="F38" s="868"/>
      <c r="G38" s="868" t="str">
        <f t="shared" si="3"/>
        <v>IA</v>
      </c>
      <c r="H38" s="868"/>
      <c r="I38" s="868"/>
      <c r="J38" s="868"/>
      <c r="K38" s="868"/>
      <c r="L38" s="868"/>
      <c r="M38" s="868"/>
      <c r="N38" s="868"/>
      <c r="O38" s="868"/>
      <c r="P38" s="868"/>
      <c r="Q38" s="868"/>
      <c r="R38" s="868"/>
      <c r="S38" s="868"/>
      <c r="T38" s="868"/>
      <c r="U38" s="868"/>
      <c r="V38" s="868"/>
      <c r="W38" s="868"/>
      <c r="X38" s="868"/>
      <c r="Y38" s="868"/>
      <c r="Z38" s="868"/>
      <c r="AA38" s="868"/>
      <c r="AB38" s="868"/>
      <c r="AC38" s="868"/>
      <c r="AD38" s="868"/>
      <c r="AE38" s="868"/>
      <c r="AF38" s="868"/>
      <c r="AG38" s="868"/>
      <c r="AH38" s="868"/>
      <c r="AI38" s="868"/>
      <c r="AJ38" s="868"/>
      <c r="AK38" s="868"/>
      <c r="AL38" s="868"/>
      <c r="AM38" s="868"/>
    </row>
    <row r="39" hidden="1">
      <c r="A39" s="868"/>
      <c r="B39" s="903">
        <v>0.08333333333333333</v>
      </c>
      <c r="C39" s="904" t="s">
        <v>863</v>
      </c>
      <c r="D39" s="904" t="str">
        <f>IFERROR(__xludf.DUMMYFUNCTION("""COMPUTED_VALUE"""),"NWO")</f>
        <v>NWO</v>
      </c>
      <c r="E39" s="868"/>
      <c r="F39" s="868"/>
      <c r="G39" s="868" t="str">
        <f t="shared" si="3"/>
        <v>NWO</v>
      </c>
      <c r="H39" s="868"/>
      <c r="I39" s="868"/>
      <c r="J39" s="868"/>
      <c r="K39" s="868"/>
      <c r="L39" s="868"/>
      <c r="M39" s="868"/>
      <c r="N39" s="868"/>
      <c r="O39" s="868"/>
      <c r="P39" s="868"/>
      <c r="Q39" s="868"/>
      <c r="R39" s="868"/>
      <c r="S39" s="868"/>
      <c r="T39" s="868"/>
      <c r="U39" s="868"/>
      <c r="V39" s="868"/>
      <c r="W39" s="868"/>
      <c r="X39" s="868"/>
      <c r="Y39" s="868"/>
      <c r="Z39" s="868"/>
      <c r="AA39" s="868"/>
      <c r="AB39" s="868"/>
      <c r="AC39" s="868"/>
      <c r="AD39" s="868"/>
      <c r="AE39" s="868"/>
      <c r="AF39" s="868"/>
      <c r="AG39" s="868"/>
      <c r="AH39" s="868"/>
      <c r="AI39" s="868"/>
      <c r="AJ39" s="868"/>
      <c r="AK39" s="868"/>
      <c r="AL39" s="868"/>
      <c r="AM39" s="868"/>
    </row>
    <row r="40" hidden="1">
      <c r="A40" s="868"/>
      <c r="B40" s="903">
        <v>0.125</v>
      </c>
      <c r="C40" s="904" t="s">
        <v>897</v>
      </c>
      <c r="D40" s="904" t="str">
        <f>IFERROR(__xludf.DUMMYFUNCTION("""COMPUTED_VALUE"""),"SOS")</f>
        <v>SOS</v>
      </c>
      <c r="E40" s="868"/>
      <c r="F40" s="868"/>
      <c r="G40" s="868" t="str">
        <f t="shared" si="3"/>
        <v>SOS</v>
      </c>
      <c r="H40" s="868"/>
      <c r="I40" s="868"/>
      <c r="J40" s="868"/>
      <c r="K40" s="868"/>
      <c r="L40" s="868"/>
      <c r="M40" s="868"/>
      <c r="N40" s="868"/>
      <c r="O40" s="868"/>
      <c r="P40" s="868"/>
      <c r="Q40" s="868"/>
      <c r="R40" s="868"/>
      <c r="S40" s="868"/>
      <c r="T40" s="868"/>
      <c r="U40" s="868"/>
      <c r="V40" s="868"/>
      <c r="W40" s="868"/>
      <c r="X40" s="868"/>
      <c r="Y40" s="868"/>
      <c r="Z40" s="868"/>
      <c r="AA40" s="868"/>
      <c r="AB40" s="868"/>
      <c r="AC40" s="868"/>
      <c r="AD40" s="868"/>
      <c r="AE40" s="868"/>
      <c r="AF40" s="868"/>
      <c r="AG40" s="868"/>
      <c r="AH40" s="868"/>
      <c r="AI40" s="868"/>
      <c r="AJ40" s="868"/>
      <c r="AK40" s="868"/>
      <c r="AL40" s="868"/>
      <c r="AM40" s="868"/>
    </row>
    <row r="41" hidden="1">
      <c r="A41" s="868"/>
      <c r="B41" s="903">
        <v>0.16666666666666666</v>
      </c>
      <c r="C41" s="904"/>
      <c r="D41" s="904"/>
      <c r="E41" s="868"/>
      <c r="F41" s="868"/>
      <c r="G41" s="868" t="str">
        <f t="shared" si="3"/>
        <v/>
      </c>
      <c r="H41" s="868"/>
      <c r="I41" s="868"/>
      <c r="J41" s="868"/>
      <c r="K41" s="868"/>
      <c r="L41" s="868"/>
      <c r="M41" s="868"/>
      <c r="N41" s="868"/>
      <c r="O41" s="868"/>
      <c r="P41" s="868"/>
      <c r="Q41" s="868"/>
      <c r="R41" s="868"/>
      <c r="S41" s="868"/>
      <c r="T41" s="868"/>
      <c r="U41" s="868"/>
      <c r="V41" s="868"/>
      <c r="W41" s="868"/>
      <c r="X41" s="868"/>
      <c r="Y41" s="868"/>
      <c r="Z41" s="868"/>
      <c r="AA41" s="868"/>
      <c r="AB41" s="868"/>
      <c r="AC41" s="868"/>
      <c r="AD41" s="868"/>
      <c r="AE41" s="868"/>
      <c r="AF41" s="868"/>
      <c r="AG41" s="868"/>
      <c r="AH41" s="868"/>
      <c r="AI41" s="868"/>
      <c r="AJ41" s="868"/>
      <c r="AK41" s="868"/>
      <c r="AL41" s="868"/>
      <c r="AM41" s="868"/>
    </row>
    <row r="42" hidden="1">
      <c r="A42" s="868"/>
      <c r="B42" s="903">
        <v>0.20833333333333334</v>
      </c>
      <c r="C42" s="904"/>
      <c r="D42" s="904"/>
      <c r="E42" s="868"/>
      <c r="F42" s="868"/>
      <c r="G42" s="868" t="str">
        <f t="shared" si="3"/>
        <v/>
      </c>
      <c r="H42" s="868"/>
      <c r="I42" s="868"/>
      <c r="J42" s="868"/>
      <c r="K42" s="868"/>
      <c r="L42" s="868"/>
      <c r="M42" s="868"/>
      <c r="N42" s="868"/>
      <c r="O42" s="868"/>
      <c r="P42" s="868"/>
      <c r="Q42" s="868"/>
      <c r="R42" s="868"/>
      <c r="S42" s="868"/>
      <c r="T42" s="868"/>
      <c r="U42" s="868"/>
      <c r="V42" s="868"/>
      <c r="W42" s="868"/>
      <c r="X42" s="868"/>
      <c r="Y42" s="868"/>
      <c r="Z42" s="868"/>
      <c r="AA42" s="868"/>
      <c r="AB42" s="868"/>
      <c r="AC42" s="868"/>
      <c r="AD42" s="868"/>
      <c r="AE42" s="868"/>
      <c r="AF42" s="868"/>
      <c r="AG42" s="868"/>
      <c r="AH42" s="868"/>
      <c r="AI42" s="868"/>
      <c r="AJ42" s="868"/>
      <c r="AK42" s="868"/>
      <c r="AL42" s="868"/>
      <c r="AM42" s="868"/>
    </row>
    <row r="43" hidden="1">
      <c r="A43" s="868"/>
      <c r="B43" s="903">
        <v>0.25</v>
      </c>
      <c r="C43" s="904"/>
      <c r="D43" s="904"/>
      <c r="E43" s="868"/>
      <c r="F43" s="868"/>
      <c r="G43" s="868" t="str">
        <f t="shared" si="3"/>
        <v/>
      </c>
      <c r="H43" s="868"/>
      <c r="I43" s="868"/>
      <c r="J43" s="868"/>
      <c r="K43" s="868"/>
      <c r="L43" s="868"/>
      <c r="M43" s="868"/>
      <c r="N43" s="868"/>
      <c r="O43" s="868"/>
      <c r="P43" s="868"/>
      <c r="Q43" s="868"/>
      <c r="R43" s="868"/>
      <c r="S43" s="868"/>
      <c r="T43" s="868"/>
      <c r="U43" s="868"/>
      <c r="V43" s="868"/>
      <c r="W43" s="868"/>
      <c r="X43" s="868"/>
      <c r="Y43" s="868"/>
      <c r="Z43" s="868"/>
      <c r="AA43" s="868"/>
      <c r="AB43" s="868"/>
      <c r="AC43" s="868"/>
      <c r="AD43" s="868"/>
      <c r="AE43" s="868"/>
      <c r="AF43" s="868"/>
      <c r="AG43" s="868"/>
      <c r="AH43" s="868"/>
      <c r="AI43" s="868"/>
      <c r="AJ43" s="868"/>
      <c r="AK43" s="868"/>
      <c r="AL43" s="868"/>
      <c r="AM43" s="868"/>
    </row>
    <row r="44" hidden="1">
      <c r="A44" s="868"/>
      <c r="B44" s="903">
        <v>0.2916666666666667</v>
      </c>
      <c r="C44" s="904"/>
      <c r="D44" s="904"/>
      <c r="E44" s="868"/>
      <c r="F44" s="868"/>
      <c r="G44" s="868" t="str">
        <f t="shared" si="3"/>
        <v/>
      </c>
      <c r="H44" s="868"/>
      <c r="I44" s="868"/>
      <c r="J44" s="868"/>
      <c r="K44" s="868"/>
      <c r="L44" s="868"/>
      <c r="M44" s="868"/>
      <c r="N44" s="868"/>
      <c r="O44" s="868"/>
      <c r="P44" s="868"/>
      <c r="Q44" s="868"/>
      <c r="R44" s="868"/>
      <c r="S44" s="868"/>
      <c r="T44" s="868"/>
      <c r="U44" s="868"/>
      <c r="V44" s="868"/>
      <c r="W44" s="868"/>
      <c r="X44" s="868"/>
      <c r="Y44" s="868"/>
      <c r="Z44" s="868"/>
      <c r="AA44" s="868"/>
      <c r="AB44" s="868"/>
      <c r="AC44" s="868"/>
      <c r="AD44" s="868"/>
      <c r="AE44" s="868"/>
      <c r="AF44" s="868"/>
      <c r="AG44" s="868"/>
      <c r="AH44" s="868"/>
      <c r="AI44" s="868"/>
      <c r="AJ44" s="868"/>
      <c r="AK44" s="868"/>
      <c r="AL44" s="868"/>
      <c r="AM44" s="868"/>
    </row>
    <row r="45" hidden="1">
      <c r="A45" s="868"/>
      <c r="B45" s="903">
        <v>0.3333333333333333</v>
      </c>
      <c r="C45" s="904"/>
      <c r="D45" s="904"/>
      <c r="E45" s="868"/>
      <c r="F45" s="868"/>
      <c r="G45" s="868" t="str">
        <f t="shared" si="3"/>
        <v/>
      </c>
      <c r="H45" s="868"/>
      <c r="I45" s="868"/>
      <c r="J45" s="868"/>
      <c r="K45" s="868"/>
      <c r="L45" s="868"/>
      <c r="M45" s="868"/>
      <c r="N45" s="868"/>
      <c r="O45" s="868"/>
      <c r="P45" s="868"/>
      <c r="Q45" s="868"/>
      <c r="R45" s="868"/>
      <c r="S45" s="868"/>
      <c r="T45" s="868"/>
      <c r="U45" s="868"/>
      <c r="V45" s="868"/>
      <c r="W45" s="868"/>
      <c r="X45" s="868"/>
      <c r="Y45" s="868"/>
      <c r="Z45" s="868"/>
      <c r="AA45" s="868"/>
      <c r="AB45" s="868"/>
      <c r="AC45" s="868"/>
      <c r="AD45" s="868"/>
      <c r="AE45" s="868"/>
      <c r="AF45" s="868"/>
      <c r="AG45" s="868"/>
      <c r="AH45" s="868"/>
      <c r="AI45" s="868"/>
      <c r="AJ45" s="868"/>
      <c r="AK45" s="868"/>
      <c r="AL45" s="868"/>
      <c r="AM45" s="868"/>
    </row>
    <row r="46" hidden="1">
      <c r="A46" s="868"/>
      <c r="B46" s="903">
        <v>0.375</v>
      </c>
      <c r="C46" s="904"/>
      <c r="D46" s="904"/>
      <c r="E46" s="868"/>
      <c r="F46" s="868"/>
      <c r="G46" s="868" t="str">
        <f t="shared" si="3"/>
        <v/>
      </c>
      <c r="H46" s="868"/>
      <c r="I46" s="868"/>
      <c r="J46" s="868"/>
      <c r="K46" s="868"/>
      <c r="L46" s="868"/>
      <c r="M46" s="868"/>
      <c r="N46" s="868"/>
      <c r="O46" s="868"/>
      <c r="P46" s="868"/>
      <c r="Q46" s="868"/>
      <c r="R46" s="868"/>
      <c r="S46" s="868"/>
      <c r="T46" s="868"/>
      <c r="U46" s="868"/>
      <c r="V46" s="868"/>
      <c r="W46" s="868"/>
      <c r="X46" s="868"/>
      <c r="Y46" s="868"/>
      <c r="Z46" s="868"/>
      <c r="AA46" s="868"/>
      <c r="AB46" s="868"/>
      <c r="AC46" s="868"/>
      <c r="AD46" s="868"/>
      <c r="AE46" s="868"/>
      <c r="AF46" s="868"/>
      <c r="AG46" s="868"/>
      <c r="AH46" s="868"/>
      <c r="AI46" s="868"/>
      <c r="AJ46" s="868"/>
      <c r="AK46" s="868"/>
      <c r="AL46" s="868"/>
      <c r="AM46" s="868"/>
    </row>
    <row r="47" hidden="1">
      <c r="A47" s="868"/>
      <c r="B47" s="903">
        <v>0.4166666666666667</v>
      </c>
      <c r="C47" s="904"/>
      <c r="D47" s="904"/>
      <c r="E47" s="868"/>
      <c r="F47" s="868"/>
      <c r="G47" s="868" t="str">
        <f t="shared" ref="G47:G56" si="4">I19</f>
        <v/>
      </c>
      <c r="H47" s="868"/>
      <c r="I47" s="868"/>
      <c r="J47" s="868"/>
      <c r="K47" s="868"/>
      <c r="L47" s="868"/>
      <c r="M47" s="868"/>
      <c r="N47" s="868"/>
      <c r="O47" s="868"/>
      <c r="P47" s="868"/>
      <c r="Q47" s="868"/>
      <c r="R47" s="868"/>
      <c r="S47" s="868"/>
      <c r="T47" s="868"/>
      <c r="U47" s="868"/>
      <c r="V47" s="868"/>
      <c r="W47" s="868"/>
      <c r="X47" s="868"/>
      <c r="Y47" s="868"/>
      <c r="Z47" s="868"/>
      <c r="AA47" s="868"/>
      <c r="AB47" s="868"/>
      <c r="AC47" s="868"/>
      <c r="AD47" s="868"/>
      <c r="AE47" s="868"/>
      <c r="AF47" s="868"/>
      <c r="AG47" s="868"/>
      <c r="AH47" s="868"/>
      <c r="AI47" s="868"/>
      <c r="AJ47" s="868"/>
      <c r="AK47" s="868"/>
      <c r="AL47" s="868"/>
      <c r="AM47" s="868"/>
    </row>
    <row r="48" hidden="1">
      <c r="A48" s="868"/>
      <c r="B48" s="903">
        <v>0.4583333333333333</v>
      </c>
      <c r="C48" s="904"/>
      <c r="D48" s="904"/>
      <c r="E48" s="868"/>
      <c r="F48" s="868"/>
      <c r="G48" s="868" t="str">
        <f t="shared" si="4"/>
        <v/>
      </c>
      <c r="H48" s="868"/>
      <c r="I48" s="868"/>
      <c r="J48" s="868"/>
      <c r="K48" s="868"/>
      <c r="L48" s="868"/>
      <c r="M48" s="868"/>
      <c r="N48" s="868"/>
      <c r="O48" s="868"/>
      <c r="P48" s="868"/>
      <c r="Q48" s="868"/>
      <c r="R48" s="868"/>
      <c r="S48" s="868"/>
      <c r="T48" s="868"/>
      <c r="U48" s="868"/>
      <c r="V48" s="868"/>
      <c r="W48" s="868"/>
      <c r="X48" s="868"/>
      <c r="Y48" s="868"/>
      <c r="Z48" s="868"/>
      <c r="AA48" s="868"/>
      <c r="AB48" s="868"/>
      <c r="AC48" s="868"/>
      <c r="AD48" s="868"/>
      <c r="AE48" s="868"/>
      <c r="AF48" s="868"/>
      <c r="AG48" s="868"/>
      <c r="AH48" s="868"/>
      <c r="AI48" s="868"/>
      <c r="AJ48" s="868"/>
      <c r="AK48" s="868"/>
      <c r="AL48" s="868"/>
      <c r="AM48" s="868"/>
    </row>
    <row r="49" hidden="1">
      <c r="A49" s="868"/>
      <c r="B49" s="903">
        <v>0.5</v>
      </c>
      <c r="C49" s="904"/>
      <c r="D49" s="904"/>
      <c r="E49" s="868"/>
      <c r="F49" s="868"/>
      <c r="G49" s="868" t="str">
        <f t="shared" si="4"/>
        <v/>
      </c>
      <c r="H49" s="868"/>
      <c r="I49" s="868"/>
      <c r="J49" s="868"/>
      <c r="K49" s="868"/>
      <c r="L49" s="868"/>
      <c r="M49" s="868"/>
      <c r="N49" s="868"/>
      <c r="O49" s="868"/>
      <c r="P49" s="868"/>
      <c r="Q49" s="868"/>
      <c r="R49" s="868"/>
      <c r="S49" s="868"/>
      <c r="T49" s="868"/>
      <c r="U49" s="868"/>
      <c r="V49" s="868"/>
      <c r="W49" s="868"/>
      <c r="X49" s="868"/>
      <c r="Y49" s="868"/>
      <c r="Z49" s="868"/>
      <c r="AA49" s="868"/>
      <c r="AB49" s="868"/>
      <c r="AC49" s="868"/>
      <c r="AD49" s="868"/>
      <c r="AE49" s="868"/>
      <c r="AF49" s="868"/>
      <c r="AG49" s="868"/>
      <c r="AH49" s="868"/>
      <c r="AI49" s="868"/>
      <c r="AJ49" s="868"/>
      <c r="AK49" s="868"/>
      <c r="AL49" s="868"/>
      <c r="AM49" s="868"/>
    </row>
    <row r="50" hidden="1">
      <c r="A50" s="868"/>
      <c r="B50" s="903">
        <v>0.5416666666666666</v>
      </c>
      <c r="C50" s="904"/>
      <c r="D50" s="904"/>
      <c r="E50" s="868"/>
      <c r="F50" s="868"/>
      <c r="G50" s="868" t="str">
        <f t="shared" si="4"/>
        <v/>
      </c>
      <c r="H50" s="868"/>
      <c r="I50" s="868"/>
      <c r="J50" s="868"/>
      <c r="K50" s="868"/>
      <c r="L50" s="868"/>
      <c r="M50" s="868"/>
      <c r="N50" s="868"/>
      <c r="O50" s="868"/>
      <c r="P50" s="868"/>
      <c r="Q50" s="868"/>
      <c r="R50" s="868"/>
      <c r="S50" s="868"/>
      <c r="T50" s="868"/>
      <c r="U50" s="868"/>
      <c r="V50" s="868"/>
      <c r="W50" s="868"/>
      <c r="X50" s="868"/>
      <c r="Y50" s="868"/>
      <c r="Z50" s="868"/>
      <c r="AA50" s="868"/>
      <c r="AB50" s="868"/>
      <c r="AC50" s="868"/>
      <c r="AD50" s="868"/>
      <c r="AE50" s="868"/>
      <c r="AF50" s="868"/>
      <c r="AG50" s="868"/>
      <c r="AH50" s="868"/>
      <c r="AI50" s="868"/>
      <c r="AJ50" s="868"/>
      <c r="AK50" s="868"/>
      <c r="AL50" s="868"/>
      <c r="AM50" s="868"/>
    </row>
    <row r="51" hidden="1">
      <c r="A51" s="868"/>
      <c r="B51" s="903">
        <v>0.5833333333333334</v>
      </c>
      <c r="C51" s="904"/>
      <c r="D51" s="904"/>
      <c r="E51" s="868"/>
      <c r="F51" s="868"/>
      <c r="G51" s="868" t="str">
        <f t="shared" si="4"/>
        <v/>
      </c>
      <c r="H51" s="868"/>
      <c r="I51" s="868"/>
      <c r="J51" s="868"/>
      <c r="K51" s="868"/>
      <c r="L51" s="868"/>
      <c r="M51" s="868"/>
      <c r="N51" s="868"/>
      <c r="O51" s="868"/>
      <c r="P51" s="868"/>
      <c r="Q51" s="868"/>
      <c r="R51" s="868"/>
      <c r="S51" s="868"/>
      <c r="T51" s="868"/>
      <c r="U51" s="868"/>
      <c r="V51" s="868"/>
      <c r="W51" s="868"/>
      <c r="X51" s="868"/>
      <c r="Y51" s="868"/>
      <c r="Z51" s="868"/>
      <c r="AA51" s="868"/>
      <c r="AB51" s="868"/>
      <c r="AC51" s="868"/>
      <c r="AD51" s="868"/>
      <c r="AE51" s="868"/>
      <c r="AF51" s="868"/>
      <c r="AG51" s="868"/>
      <c r="AH51" s="868"/>
      <c r="AI51" s="868"/>
      <c r="AJ51" s="868"/>
      <c r="AK51" s="868"/>
      <c r="AL51" s="868"/>
      <c r="AM51" s="868"/>
    </row>
    <row r="52" hidden="1">
      <c r="A52" s="868"/>
      <c r="B52" s="903">
        <v>0.625</v>
      </c>
      <c r="C52" s="904"/>
      <c r="D52" s="904"/>
      <c r="E52" s="868"/>
      <c r="F52" s="868"/>
      <c r="G52" s="868" t="str">
        <f t="shared" si="4"/>
        <v/>
      </c>
      <c r="H52" s="868"/>
      <c r="I52" s="868"/>
      <c r="J52" s="868"/>
      <c r="K52" s="868"/>
      <c r="L52" s="868"/>
      <c r="M52" s="868"/>
      <c r="N52" s="868"/>
      <c r="O52" s="868"/>
      <c r="P52" s="868"/>
      <c r="Q52" s="868"/>
      <c r="R52" s="868"/>
      <c r="S52" s="868"/>
      <c r="T52" s="868"/>
      <c r="U52" s="868"/>
      <c r="V52" s="868"/>
      <c r="W52" s="868"/>
      <c r="X52" s="868"/>
      <c r="Y52" s="868"/>
      <c r="Z52" s="868"/>
      <c r="AA52" s="868"/>
      <c r="AB52" s="868"/>
      <c r="AC52" s="868"/>
      <c r="AD52" s="868"/>
      <c r="AE52" s="868"/>
      <c r="AF52" s="868"/>
      <c r="AG52" s="868"/>
      <c r="AH52" s="868"/>
      <c r="AI52" s="868"/>
      <c r="AJ52" s="868"/>
      <c r="AK52" s="868"/>
      <c r="AL52" s="868"/>
      <c r="AM52" s="868"/>
    </row>
    <row r="53" hidden="1">
      <c r="A53" s="868"/>
      <c r="B53" s="903">
        <v>0.6666666666666666</v>
      </c>
      <c r="C53" s="904"/>
      <c r="D53" s="904"/>
      <c r="E53" s="868"/>
      <c r="F53" s="868"/>
      <c r="G53" s="868" t="str">
        <f t="shared" si="4"/>
        <v/>
      </c>
      <c r="H53" s="868"/>
      <c r="I53" s="868"/>
      <c r="J53" s="868"/>
      <c r="K53" s="868"/>
      <c r="L53" s="868"/>
      <c r="M53" s="868"/>
      <c r="N53" s="868"/>
      <c r="O53" s="868"/>
      <c r="P53" s="868"/>
      <c r="Q53" s="868"/>
      <c r="R53" s="868"/>
      <c r="S53" s="868"/>
      <c r="T53" s="868"/>
      <c r="U53" s="868"/>
      <c r="V53" s="868"/>
      <c r="W53" s="868"/>
      <c r="X53" s="868"/>
      <c r="Y53" s="868"/>
      <c r="Z53" s="868"/>
      <c r="AA53" s="868"/>
      <c r="AB53" s="868"/>
      <c r="AC53" s="868"/>
      <c r="AD53" s="868"/>
      <c r="AE53" s="868"/>
      <c r="AF53" s="868"/>
      <c r="AG53" s="868"/>
      <c r="AH53" s="868"/>
      <c r="AI53" s="868"/>
      <c r="AJ53" s="868"/>
      <c r="AK53" s="868"/>
      <c r="AL53" s="868"/>
      <c r="AM53" s="868"/>
    </row>
    <row r="54" hidden="1">
      <c r="A54" s="868"/>
      <c r="B54" s="903">
        <v>0.7083333333333334</v>
      </c>
      <c r="C54" s="904"/>
      <c r="D54" s="904"/>
      <c r="E54" s="868"/>
      <c r="F54" s="868"/>
      <c r="G54" s="868" t="str">
        <f t="shared" si="4"/>
        <v/>
      </c>
      <c r="H54" s="868"/>
      <c r="I54" s="868"/>
      <c r="J54" s="868"/>
      <c r="K54" s="868"/>
      <c r="L54" s="868"/>
      <c r="M54" s="868"/>
      <c r="N54" s="868"/>
      <c r="O54" s="868"/>
      <c r="P54" s="868"/>
      <c r="Q54" s="868"/>
      <c r="R54" s="868"/>
      <c r="S54" s="868"/>
      <c r="T54" s="868"/>
      <c r="U54" s="868"/>
      <c r="V54" s="868"/>
      <c r="W54" s="868"/>
      <c r="X54" s="868"/>
      <c r="Y54" s="868"/>
      <c r="Z54" s="868"/>
      <c r="AA54" s="868"/>
      <c r="AB54" s="868"/>
      <c r="AC54" s="868"/>
      <c r="AD54" s="868"/>
      <c r="AE54" s="868"/>
      <c r="AF54" s="868"/>
      <c r="AG54" s="868"/>
      <c r="AH54" s="868"/>
      <c r="AI54" s="868"/>
      <c r="AJ54" s="868"/>
      <c r="AK54" s="868"/>
      <c r="AL54" s="868"/>
      <c r="AM54" s="868"/>
    </row>
    <row r="55" hidden="1">
      <c r="A55" s="868"/>
      <c r="B55" s="903">
        <v>0.75</v>
      </c>
      <c r="C55" s="904"/>
      <c r="D55" s="904"/>
      <c r="E55" s="868"/>
      <c r="F55" s="868"/>
      <c r="G55" s="868" t="str">
        <f t="shared" si="4"/>
        <v/>
      </c>
      <c r="H55" s="868"/>
      <c r="I55" s="868"/>
      <c r="J55" s="868"/>
      <c r="K55" s="868"/>
      <c r="L55" s="868"/>
      <c r="M55" s="868"/>
      <c r="N55" s="868"/>
      <c r="O55" s="868"/>
      <c r="P55" s="868"/>
      <c r="Q55" s="868"/>
      <c r="R55" s="868"/>
      <c r="S55" s="868"/>
      <c r="T55" s="868"/>
      <c r="U55" s="868"/>
      <c r="V55" s="868"/>
      <c r="W55" s="868"/>
      <c r="X55" s="868"/>
      <c r="Y55" s="868"/>
      <c r="Z55" s="868"/>
      <c r="AA55" s="868"/>
      <c r="AB55" s="868"/>
      <c r="AC55" s="868"/>
      <c r="AD55" s="868"/>
      <c r="AE55" s="868"/>
      <c r="AF55" s="868"/>
      <c r="AG55" s="868"/>
      <c r="AH55" s="868"/>
      <c r="AI55" s="868"/>
      <c r="AJ55" s="868"/>
      <c r="AK55" s="868"/>
      <c r="AL55" s="868"/>
      <c r="AM55" s="868"/>
    </row>
    <row r="56" hidden="1">
      <c r="A56" s="868"/>
      <c r="B56" s="903">
        <v>0.7916666666666666</v>
      </c>
      <c r="C56" s="904"/>
      <c r="D56" s="904"/>
      <c r="E56" s="868"/>
      <c r="F56" s="868"/>
      <c r="G56" s="868" t="str">
        <f t="shared" si="4"/>
        <v/>
      </c>
      <c r="H56" s="868"/>
      <c r="I56" s="868"/>
      <c r="J56" s="868"/>
      <c r="K56" s="868"/>
      <c r="L56" s="868"/>
      <c r="M56" s="868"/>
      <c r="N56" s="868"/>
      <c r="O56" s="868"/>
      <c r="P56" s="868"/>
      <c r="Q56" s="868"/>
      <c r="R56" s="868"/>
      <c r="S56" s="868"/>
      <c r="T56" s="868"/>
      <c r="U56" s="868"/>
      <c r="V56" s="868"/>
      <c r="W56" s="868"/>
      <c r="X56" s="868"/>
      <c r="Y56" s="868"/>
      <c r="Z56" s="868"/>
      <c r="AA56" s="868"/>
      <c r="AB56" s="868"/>
      <c r="AC56" s="868"/>
      <c r="AD56" s="868"/>
      <c r="AE56" s="868"/>
      <c r="AF56" s="868"/>
      <c r="AG56" s="868"/>
      <c r="AH56" s="868"/>
      <c r="AI56" s="868"/>
      <c r="AJ56" s="868"/>
      <c r="AK56" s="868"/>
      <c r="AL56" s="868"/>
      <c r="AM56" s="868"/>
    </row>
    <row r="57" hidden="1">
      <c r="A57" s="868"/>
      <c r="B57" s="903">
        <v>0.8333333333333334</v>
      </c>
      <c r="C57" s="904"/>
      <c r="D57" s="904"/>
      <c r="E57" s="868"/>
      <c r="F57" s="868"/>
      <c r="G57" s="868" t="str">
        <f t="shared" ref="G57:G66" si="5">J19</f>
        <v/>
      </c>
      <c r="H57" s="868"/>
      <c r="I57" s="868"/>
      <c r="J57" s="868"/>
      <c r="K57" s="868"/>
      <c r="L57" s="868"/>
      <c r="M57" s="868"/>
      <c r="N57" s="868"/>
      <c r="O57" s="868"/>
      <c r="P57" s="868"/>
      <c r="Q57" s="868"/>
      <c r="R57" s="868"/>
      <c r="S57" s="868"/>
      <c r="T57" s="868"/>
      <c r="U57" s="868"/>
      <c r="V57" s="868"/>
      <c r="W57" s="868"/>
      <c r="X57" s="868"/>
      <c r="Y57" s="868"/>
      <c r="Z57" s="868"/>
      <c r="AA57" s="868"/>
      <c r="AB57" s="868"/>
      <c r="AC57" s="868"/>
      <c r="AD57" s="868"/>
      <c r="AE57" s="868"/>
      <c r="AF57" s="868"/>
      <c r="AG57" s="868"/>
      <c r="AH57" s="868"/>
      <c r="AI57" s="868"/>
      <c r="AJ57" s="868"/>
      <c r="AK57" s="868"/>
      <c r="AL57" s="868"/>
      <c r="AM57" s="868"/>
    </row>
    <row r="58" hidden="1">
      <c r="A58" s="868"/>
      <c r="B58" s="903">
        <v>0.875</v>
      </c>
      <c r="C58" s="904"/>
      <c r="D58" s="904"/>
      <c r="E58" s="868"/>
      <c r="F58" s="868"/>
      <c r="G58" s="868" t="str">
        <f t="shared" si="5"/>
        <v/>
      </c>
      <c r="H58" s="868"/>
      <c r="I58" s="868"/>
      <c r="J58" s="868"/>
      <c r="K58" s="868"/>
      <c r="L58" s="868"/>
      <c r="M58" s="868"/>
      <c r="N58" s="868"/>
      <c r="O58" s="868"/>
      <c r="P58" s="868"/>
      <c r="Q58" s="868"/>
      <c r="R58" s="868"/>
      <c r="S58" s="868"/>
      <c r="T58" s="868"/>
      <c r="U58" s="868"/>
      <c r="V58" s="868"/>
      <c r="W58" s="868"/>
      <c r="X58" s="868"/>
      <c r="Y58" s="868"/>
      <c r="Z58" s="868"/>
      <c r="AA58" s="868"/>
      <c r="AB58" s="868"/>
      <c r="AC58" s="868"/>
      <c r="AD58" s="868"/>
      <c r="AE58" s="868"/>
      <c r="AF58" s="868"/>
      <c r="AG58" s="868"/>
      <c r="AH58" s="868"/>
      <c r="AI58" s="868"/>
      <c r="AJ58" s="868"/>
      <c r="AK58" s="868"/>
      <c r="AL58" s="868"/>
      <c r="AM58" s="868"/>
    </row>
    <row r="59" hidden="1">
      <c r="A59" s="868"/>
      <c r="B59" s="903">
        <v>0.9166666666666666</v>
      </c>
      <c r="C59" s="904"/>
      <c r="D59" s="904"/>
      <c r="E59" s="868"/>
      <c r="F59" s="868"/>
      <c r="G59" s="868" t="str">
        <f t="shared" si="5"/>
        <v/>
      </c>
      <c r="H59" s="868"/>
      <c r="I59" s="868"/>
      <c r="J59" s="868"/>
      <c r="K59" s="868"/>
      <c r="L59" s="868"/>
      <c r="M59" s="868"/>
      <c r="N59" s="868"/>
      <c r="O59" s="868"/>
      <c r="P59" s="868"/>
      <c r="Q59" s="868"/>
      <c r="R59" s="868"/>
      <c r="S59" s="868"/>
      <c r="T59" s="868"/>
      <c r="U59" s="868"/>
      <c r="V59" s="868"/>
      <c r="W59" s="868"/>
      <c r="X59" s="868"/>
      <c r="Y59" s="868"/>
      <c r="Z59" s="868"/>
      <c r="AA59" s="868"/>
      <c r="AB59" s="868"/>
      <c r="AC59" s="868"/>
      <c r="AD59" s="868"/>
      <c r="AE59" s="868"/>
      <c r="AF59" s="868"/>
      <c r="AG59" s="868"/>
      <c r="AH59" s="868"/>
      <c r="AI59" s="868"/>
      <c r="AJ59" s="868"/>
      <c r="AK59" s="868"/>
      <c r="AL59" s="868"/>
      <c r="AM59" s="868"/>
    </row>
    <row r="60" hidden="1">
      <c r="A60" s="868"/>
      <c r="B60" s="903">
        <v>0.9583333333333334</v>
      </c>
      <c r="C60" s="904"/>
      <c r="D60" s="904"/>
      <c r="E60" s="868"/>
      <c r="F60" s="868"/>
      <c r="G60" s="868" t="str">
        <f t="shared" si="5"/>
        <v/>
      </c>
      <c r="H60" s="868"/>
      <c r="I60" s="868"/>
      <c r="J60" s="868"/>
      <c r="K60" s="868"/>
      <c r="L60" s="868"/>
      <c r="M60" s="868"/>
      <c r="N60" s="868"/>
      <c r="O60" s="868"/>
      <c r="P60" s="868"/>
      <c r="Q60" s="868"/>
      <c r="R60" s="868"/>
      <c r="S60" s="868"/>
      <c r="T60" s="868"/>
      <c r="U60" s="868"/>
      <c r="V60" s="868"/>
      <c r="W60" s="868"/>
      <c r="X60" s="868"/>
      <c r="Y60" s="868"/>
      <c r="Z60" s="868"/>
      <c r="AA60" s="868"/>
      <c r="AB60" s="868"/>
      <c r="AC60" s="868"/>
      <c r="AD60" s="868"/>
      <c r="AE60" s="868"/>
      <c r="AF60" s="868"/>
      <c r="AG60" s="868"/>
      <c r="AH60" s="868"/>
      <c r="AI60" s="868"/>
      <c r="AJ60" s="868"/>
      <c r="AK60" s="868"/>
      <c r="AL60" s="868"/>
      <c r="AM60" s="868"/>
    </row>
    <row r="61" hidden="1">
      <c r="A61" s="868"/>
      <c r="B61" s="868"/>
      <c r="C61" s="868"/>
      <c r="D61" s="868"/>
      <c r="E61" s="868"/>
      <c r="F61" s="868"/>
      <c r="G61" s="868" t="str">
        <f t="shared" si="5"/>
        <v/>
      </c>
      <c r="H61" s="868"/>
      <c r="I61" s="868"/>
      <c r="J61" s="868"/>
      <c r="K61" s="868"/>
      <c r="L61" s="868"/>
      <c r="M61" s="868"/>
      <c r="N61" s="868"/>
      <c r="O61" s="868"/>
      <c r="P61" s="868"/>
      <c r="Q61" s="868"/>
      <c r="R61" s="868"/>
      <c r="S61" s="868"/>
      <c r="T61" s="868"/>
      <c r="U61" s="868"/>
      <c r="V61" s="868"/>
      <c r="W61" s="868"/>
      <c r="X61" s="868"/>
      <c r="Y61" s="868"/>
      <c r="Z61" s="868"/>
      <c r="AA61" s="868"/>
      <c r="AB61" s="868"/>
      <c r="AC61" s="868"/>
      <c r="AD61" s="868"/>
      <c r="AE61" s="868"/>
      <c r="AF61" s="868"/>
      <c r="AG61" s="868"/>
      <c r="AH61" s="868"/>
      <c r="AI61" s="868"/>
      <c r="AJ61" s="868"/>
      <c r="AK61" s="868"/>
      <c r="AL61" s="868"/>
      <c r="AM61" s="868"/>
    </row>
    <row r="62" hidden="1">
      <c r="A62" s="868"/>
      <c r="B62" s="868"/>
      <c r="C62" s="868"/>
      <c r="D62" s="868"/>
      <c r="E62" s="868"/>
      <c r="F62" s="868"/>
      <c r="G62" s="868" t="str">
        <f t="shared" si="5"/>
        <v/>
      </c>
      <c r="H62" s="868"/>
      <c r="I62" s="868"/>
      <c r="J62" s="868"/>
      <c r="K62" s="868"/>
      <c r="L62" s="868"/>
      <c r="M62" s="868"/>
      <c r="N62" s="868"/>
      <c r="O62" s="868"/>
      <c r="P62" s="868"/>
      <c r="Q62" s="868"/>
      <c r="R62" s="868"/>
      <c r="S62" s="868"/>
      <c r="T62" s="868"/>
      <c r="U62" s="868"/>
      <c r="V62" s="868"/>
      <c r="W62" s="868"/>
      <c r="X62" s="868"/>
      <c r="Y62" s="868"/>
      <c r="Z62" s="868"/>
      <c r="AA62" s="868"/>
      <c r="AB62" s="868"/>
      <c r="AC62" s="868"/>
      <c r="AD62" s="868"/>
      <c r="AE62" s="868"/>
      <c r="AF62" s="868"/>
      <c r="AG62" s="868"/>
      <c r="AH62" s="868"/>
      <c r="AI62" s="868"/>
      <c r="AJ62" s="868"/>
      <c r="AK62" s="868"/>
      <c r="AL62" s="868"/>
      <c r="AM62" s="868"/>
    </row>
    <row r="63" hidden="1">
      <c r="A63" s="868"/>
      <c r="B63" s="868"/>
      <c r="C63" s="868"/>
      <c r="D63" s="868"/>
      <c r="E63" s="868"/>
      <c r="F63" s="868"/>
      <c r="G63" s="868" t="str">
        <f t="shared" si="5"/>
        <v/>
      </c>
      <c r="H63" s="868"/>
      <c r="I63" s="868"/>
      <c r="J63" s="868"/>
      <c r="K63" s="868"/>
      <c r="L63" s="868"/>
      <c r="M63" s="868"/>
      <c r="N63" s="868"/>
      <c r="O63" s="868"/>
      <c r="P63" s="868"/>
      <c r="Q63" s="868"/>
      <c r="R63" s="868"/>
      <c r="S63" s="868"/>
      <c r="T63" s="868"/>
      <c r="U63" s="868"/>
      <c r="V63" s="868"/>
      <c r="W63" s="868"/>
      <c r="X63" s="868"/>
      <c r="Y63" s="868"/>
      <c r="Z63" s="868"/>
      <c r="AA63" s="868"/>
      <c r="AB63" s="868"/>
      <c r="AC63" s="868"/>
      <c r="AD63" s="868"/>
      <c r="AE63" s="868"/>
      <c r="AF63" s="868"/>
      <c r="AG63" s="868"/>
      <c r="AH63" s="868"/>
      <c r="AI63" s="868"/>
      <c r="AJ63" s="868"/>
      <c r="AK63" s="868"/>
      <c r="AL63" s="868"/>
      <c r="AM63" s="868"/>
    </row>
    <row r="64" hidden="1">
      <c r="A64" s="868"/>
      <c r="B64" s="868"/>
      <c r="C64" s="868"/>
      <c r="D64" s="868"/>
      <c r="E64" s="868"/>
      <c r="F64" s="868"/>
      <c r="G64" s="868" t="str">
        <f t="shared" si="5"/>
        <v/>
      </c>
      <c r="H64" s="868"/>
      <c r="I64" s="868"/>
      <c r="J64" s="868"/>
      <c r="K64" s="868"/>
      <c r="L64" s="868"/>
      <c r="M64" s="868"/>
      <c r="N64" s="868"/>
      <c r="O64" s="868"/>
      <c r="P64" s="868"/>
      <c r="Q64" s="868"/>
      <c r="R64" s="868"/>
      <c r="S64" s="868"/>
      <c r="T64" s="868"/>
      <c r="U64" s="868"/>
      <c r="V64" s="868"/>
      <c r="W64" s="868"/>
      <c r="X64" s="868"/>
      <c r="Y64" s="868"/>
      <c r="Z64" s="868"/>
      <c r="AA64" s="868"/>
      <c r="AB64" s="868"/>
      <c r="AC64" s="868"/>
      <c r="AD64" s="868"/>
      <c r="AE64" s="868"/>
      <c r="AF64" s="868"/>
      <c r="AG64" s="868"/>
      <c r="AH64" s="868"/>
      <c r="AI64" s="868"/>
      <c r="AJ64" s="868"/>
      <c r="AK64" s="868"/>
      <c r="AL64" s="868"/>
      <c r="AM64" s="868"/>
    </row>
    <row r="65" hidden="1">
      <c r="A65" s="868"/>
      <c r="B65" s="868"/>
      <c r="C65" s="868"/>
      <c r="D65" s="868"/>
      <c r="E65" s="868"/>
      <c r="F65" s="868"/>
      <c r="G65" s="868" t="str">
        <f t="shared" si="5"/>
        <v/>
      </c>
      <c r="H65" s="868"/>
      <c r="I65" s="868"/>
      <c r="J65" s="868"/>
      <c r="K65" s="868"/>
      <c r="L65" s="868"/>
      <c r="M65" s="868"/>
      <c r="N65" s="868"/>
      <c r="O65" s="868"/>
      <c r="P65" s="868"/>
      <c r="Q65" s="868"/>
      <c r="R65" s="868"/>
      <c r="S65" s="868"/>
      <c r="T65" s="868"/>
      <c r="U65" s="868"/>
      <c r="V65" s="868"/>
      <c r="W65" s="868"/>
      <c r="X65" s="868"/>
      <c r="Y65" s="868"/>
      <c r="Z65" s="868"/>
      <c r="AA65" s="868"/>
      <c r="AB65" s="868"/>
      <c r="AC65" s="868"/>
      <c r="AD65" s="868"/>
      <c r="AE65" s="868"/>
      <c r="AF65" s="868"/>
      <c r="AG65" s="868"/>
      <c r="AH65" s="868"/>
      <c r="AI65" s="868"/>
      <c r="AJ65" s="868"/>
      <c r="AK65" s="868"/>
      <c r="AL65" s="868"/>
      <c r="AM65" s="868"/>
    </row>
    <row r="66" hidden="1">
      <c r="A66" s="868"/>
      <c r="B66" s="868"/>
      <c r="C66" s="868"/>
      <c r="D66" s="868"/>
      <c r="E66" s="868"/>
      <c r="F66" s="868"/>
      <c r="G66" s="868" t="str">
        <f t="shared" si="5"/>
        <v/>
      </c>
      <c r="H66" s="868"/>
      <c r="I66" s="868"/>
      <c r="J66" s="868"/>
      <c r="K66" s="868"/>
      <c r="L66" s="868"/>
      <c r="M66" s="868"/>
      <c r="N66" s="868"/>
      <c r="O66" s="868"/>
      <c r="P66" s="868"/>
      <c r="Q66" s="868"/>
      <c r="R66" s="868"/>
      <c r="S66" s="868"/>
      <c r="T66" s="868"/>
      <c r="U66" s="868"/>
      <c r="V66" s="868"/>
      <c r="W66" s="868"/>
      <c r="X66" s="868"/>
      <c r="Y66" s="868"/>
      <c r="Z66" s="868"/>
      <c r="AA66" s="868"/>
      <c r="AB66" s="868"/>
      <c r="AC66" s="868"/>
      <c r="AD66" s="868"/>
      <c r="AE66" s="868"/>
      <c r="AF66" s="868"/>
      <c r="AG66" s="868"/>
      <c r="AH66" s="868"/>
      <c r="AI66" s="868"/>
      <c r="AJ66" s="868"/>
      <c r="AK66" s="868"/>
      <c r="AL66" s="868"/>
      <c r="AM66" s="868"/>
    </row>
    <row r="67" hidden="1">
      <c r="A67" s="868"/>
      <c r="B67" s="868"/>
      <c r="C67" s="868"/>
      <c r="D67" s="868"/>
      <c r="E67" s="868"/>
      <c r="F67" s="868"/>
      <c r="G67" s="868" t="str">
        <f t="shared" ref="G67:G76" si="6">L19</f>
        <v/>
      </c>
      <c r="H67" s="868"/>
      <c r="I67" s="868"/>
      <c r="J67" s="868"/>
      <c r="K67" s="868"/>
      <c r="L67" s="868"/>
      <c r="M67" s="868"/>
      <c r="N67" s="868"/>
      <c r="O67" s="868"/>
      <c r="P67" s="868"/>
      <c r="Q67" s="868"/>
      <c r="R67" s="868"/>
      <c r="S67" s="868"/>
      <c r="T67" s="868"/>
      <c r="U67" s="868"/>
      <c r="V67" s="868"/>
      <c r="W67" s="868"/>
      <c r="X67" s="868"/>
      <c r="Y67" s="868"/>
      <c r="Z67" s="868"/>
      <c r="AA67" s="868"/>
      <c r="AB67" s="868"/>
      <c r="AC67" s="868"/>
      <c r="AD67" s="868"/>
      <c r="AE67" s="868"/>
      <c r="AF67" s="868"/>
      <c r="AG67" s="868"/>
      <c r="AH67" s="868"/>
      <c r="AI67" s="868"/>
      <c r="AJ67" s="868"/>
      <c r="AK67" s="868"/>
      <c r="AL67" s="868"/>
      <c r="AM67" s="868"/>
    </row>
    <row r="68" hidden="1">
      <c r="A68" s="868"/>
      <c r="B68" s="868"/>
      <c r="C68" s="868"/>
      <c r="D68" s="868"/>
      <c r="E68" s="868"/>
      <c r="F68" s="868"/>
      <c r="G68" s="868" t="str">
        <f t="shared" si="6"/>
        <v/>
      </c>
      <c r="H68" s="868"/>
      <c r="I68" s="868"/>
      <c r="J68" s="868"/>
      <c r="K68" s="868"/>
      <c r="L68" s="868"/>
      <c r="M68" s="868"/>
      <c r="N68" s="868"/>
      <c r="O68" s="868"/>
      <c r="P68" s="868"/>
      <c r="Q68" s="868"/>
      <c r="R68" s="868"/>
      <c r="S68" s="868"/>
      <c r="T68" s="868"/>
      <c r="U68" s="868"/>
      <c r="V68" s="868"/>
      <c r="W68" s="868"/>
      <c r="X68" s="868"/>
      <c r="Y68" s="868"/>
      <c r="Z68" s="868"/>
      <c r="AA68" s="868"/>
      <c r="AB68" s="868"/>
      <c r="AC68" s="868"/>
      <c r="AD68" s="868"/>
      <c r="AE68" s="868"/>
      <c r="AF68" s="868"/>
      <c r="AG68" s="868"/>
      <c r="AH68" s="868"/>
      <c r="AI68" s="868"/>
      <c r="AJ68" s="868"/>
      <c r="AK68" s="868"/>
      <c r="AL68" s="868"/>
      <c r="AM68" s="868"/>
    </row>
    <row r="69" hidden="1">
      <c r="A69" s="868"/>
      <c r="B69" s="868"/>
      <c r="C69" s="868"/>
      <c r="D69" s="868"/>
      <c r="E69" s="868"/>
      <c r="F69" s="868"/>
      <c r="G69" s="868" t="str">
        <f t="shared" si="6"/>
        <v/>
      </c>
      <c r="H69" s="868"/>
      <c r="I69" s="868"/>
      <c r="J69" s="868"/>
      <c r="K69" s="868"/>
      <c r="L69" s="868"/>
      <c r="M69" s="868"/>
      <c r="N69" s="868"/>
      <c r="O69" s="868"/>
      <c r="P69" s="868"/>
      <c r="Q69" s="868"/>
      <c r="R69" s="868"/>
      <c r="S69" s="868"/>
      <c r="T69" s="868"/>
      <c r="U69" s="868"/>
      <c r="V69" s="868"/>
      <c r="W69" s="868"/>
      <c r="X69" s="868"/>
      <c r="Y69" s="868"/>
      <c r="Z69" s="868"/>
      <c r="AA69" s="868"/>
      <c r="AB69" s="868"/>
      <c r="AC69" s="868"/>
      <c r="AD69" s="868"/>
      <c r="AE69" s="868"/>
      <c r="AF69" s="868"/>
      <c r="AG69" s="868"/>
      <c r="AH69" s="868"/>
      <c r="AI69" s="868"/>
      <c r="AJ69" s="868"/>
      <c r="AK69" s="868"/>
      <c r="AL69" s="868"/>
      <c r="AM69" s="868"/>
    </row>
    <row r="70" hidden="1">
      <c r="A70" s="868"/>
      <c r="B70" s="868"/>
      <c r="C70" s="868"/>
      <c r="D70" s="868"/>
      <c r="E70" s="868"/>
      <c r="F70" s="868"/>
      <c r="G70" s="868" t="str">
        <f t="shared" si="6"/>
        <v/>
      </c>
      <c r="H70" s="868"/>
      <c r="I70" s="868"/>
      <c r="J70" s="868"/>
      <c r="K70" s="868"/>
      <c r="L70" s="868"/>
      <c r="M70" s="868"/>
      <c r="N70" s="868"/>
      <c r="O70" s="868"/>
      <c r="P70" s="868"/>
      <c r="Q70" s="868"/>
      <c r="R70" s="868"/>
      <c r="S70" s="868"/>
      <c r="T70" s="868"/>
      <c r="U70" s="868"/>
      <c r="V70" s="868"/>
      <c r="W70" s="868"/>
      <c r="X70" s="868"/>
      <c r="Y70" s="868"/>
      <c r="Z70" s="868"/>
      <c r="AA70" s="868"/>
      <c r="AB70" s="868"/>
      <c r="AC70" s="868"/>
      <c r="AD70" s="868"/>
      <c r="AE70" s="868"/>
      <c r="AF70" s="868"/>
      <c r="AG70" s="868"/>
      <c r="AH70" s="868"/>
      <c r="AI70" s="868"/>
      <c r="AJ70" s="868"/>
      <c r="AK70" s="868"/>
      <c r="AL70" s="868"/>
      <c r="AM70" s="868"/>
    </row>
    <row r="71" hidden="1">
      <c r="A71" s="868"/>
      <c r="B71" s="868"/>
      <c r="C71" s="868"/>
      <c r="D71" s="868"/>
      <c r="E71" s="868"/>
      <c r="F71" s="868"/>
      <c r="G71" s="868" t="str">
        <f t="shared" si="6"/>
        <v/>
      </c>
      <c r="H71" s="868"/>
      <c r="I71" s="868"/>
      <c r="J71" s="868"/>
      <c r="K71" s="868"/>
      <c r="L71" s="868"/>
      <c r="M71" s="868"/>
      <c r="N71" s="868"/>
      <c r="O71" s="868"/>
      <c r="P71" s="868"/>
      <c r="Q71" s="868"/>
      <c r="R71" s="868"/>
      <c r="S71" s="868"/>
      <c r="T71" s="868"/>
      <c r="U71" s="868"/>
      <c r="V71" s="868"/>
      <c r="W71" s="868"/>
      <c r="X71" s="868"/>
      <c r="Y71" s="868"/>
      <c r="Z71" s="868"/>
      <c r="AA71" s="868"/>
      <c r="AB71" s="868"/>
      <c r="AC71" s="868"/>
      <c r="AD71" s="868"/>
      <c r="AE71" s="868"/>
      <c r="AF71" s="868"/>
      <c r="AG71" s="868"/>
      <c r="AH71" s="868"/>
      <c r="AI71" s="868"/>
      <c r="AJ71" s="868"/>
      <c r="AK71" s="868"/>
      <c r="AL71" s="868"/>
      <c r="AM71" s="868"/>
    </row>
    <row r="72" hidden="1">
      <c r="A72" s="868"/>
      <c r="B72" s="868"/>
      <c r="C72" s="868"/>
      <c r="D72" s="868"/>
      <c r="E72" s="868"/>
      <c r="F72" s="868"/>
      <c r="G72" s="868" t="str">
        <f t="shared" si="6"/>
        <v/>
      </c>
      <c r="H72" s="868"/>
      <c r="I72" s="868"/>
      <c r="J72" s="868"/>
      <c r="K72" s="868"/>
      <c r="L72" s="868"/>
      <c r="M72" s="868"/>
      <c r="N72" s="868"/>
      <c r="O72" s="868"/>
      <c r="P72" s="868"/>
      <c r="Q72" s="868"/>
      <c r="R72" s="868"/>
      <c r="S72" s="868"/>
      <c r="T72" s="868"/>
      <c r="U72" s="868"/>
      <c r="V72" s="868"/>
      <c r="W72" s="868"/>
      <c r="X72" s="868"/>
      <c r="Y72" s="868"/>
      <c r="Z72" s="868"/>
      <c r="AA72" s="868"/>
      <c r="AB72" s="868"/>
      <c r="AC72" s="868"/>
      <c r="AD72" s="868"/>
      <c r="AE72" s="868"/>
      <c r="AF72" s="868"/>
      <c r="AG72" s="868"/>
      <c r="AH72" s="868"/>
      <c r="AI72" s="868"/>
      <c r="AJ72" s="868"/>
      <c r="AK72" s="868"/>
      <c r="AL72" s="868"/>
      <c r="AM72" s="868"/>
    </row>
    <row r="73" hidden="1">
      <c r="A73" s="868"/>
      <c r="B73" s="868"/>
      <c r="C73" s="868"/>
      <c r="D73" s="868"/>
      <c r="E73" s="868"/>
      <c r="F73" s="868"/>
      <c r="G73" s="868" t="str">
        <f t="shared" si="6"/>
        <v/>
      </c>
      <c r="H73" s="868"/>
      <c r="I73" s="868"/>
      <c r="J73" s="868"/>
      <c r="K73" s="868"/>
      <c r="L73" s="868"/>
      <c r="M73" s="868"/>
      <c r="N73" s="868"/>
      <c r="O73" s="868"/>
      <c r="P73" s="868"/>
      <c r="Q73" s="868"/>
      <c r="R73" s="868"/>
      <c r="S73" s="868"/>
      <c r="T73" s="868"/>
      <c r="U73" s="868"/>
      <c r="V73" s="868"/>
      <c r="W73" s="868"/>
      <c r="X73" s="868"/>
      <c r="Y73" s="868"/>
      <c r="Z73" s="868"/>
      <c r="AA73" s="868"/>
      <c r="AB73" s="868"/>
      <c r="AC73" s="868"/>
      <c r="AD73" s="868"/>
      <c r="AE73" s="868"/>
      <c r="AF73" s="868"/>
      <c r="AG73" s="868"/>
      <c r="AH73" s="868"/>
      <c r="AI73" s="868"/>
      <c r="AJ73" s="868"/>
      <c r="AK73" s="868"/>
      <c r="AL73" s="868"/>
      <c r="AM73" s="868"/>
    </row>
    <row r="74" hidden="1">
      <c r="A74" s="868"/>
      <c r="B74" s="868"/>
      <c r="C74" s="868"/>
      <c r="D74" s="868"/>
      <c r="E74" s="868"/>
      <c r="F74" s="868"/>
      <c r="G74" s="868" t="str">
        <f t="shared" si="6"/>
        <v/>
      </c>
      <c r="H74" s="868"/>
      <c r="I74" s="868"/>
      <c r="J74" s="868"/>
      <c r="K74" s="868"/>
      <c r="L74" s="868"/>
      <c r="M74" s="868"/>
      <c r="N74" s="868"/>
      <c r="O74" s="868"/>
      <c r="P74" s="868"/>
      <c r="Q74" s="868"/>
      <c r="R74" s="868"/>
      <c r="S74" s="868"/>
      <c r="T74" s="868"/>
      <c r="U74" s="868"/>
      <c r="V74" s="868"/>
      <c r="W74" s="868"/>
      <c r="X74" s="868"/>
      <c r="Y74" s="868"/>
      <c r="Z74" s="868"/>
      <c r="AA74" s="868"/>
      <c r="AB74" s="868"/>
      <c r="AC74" s="868"/>
      <c r="AD74" s="868"/>
      <c r="AE74" s="868"/>
      <c r="AF74" s="868"/>
      <c r="AG74" s="868"/>
      <c r="AH74" s="868"/>
      <c r="AI74" s="868"/>
      <c r="AJ74" s="868"/>
      <c r="AK74" s="868"/>
      <c r="AL74" s="868"/>
      <c r="AM74" s="868"/>
    </row>
    <row r="75" hidden="1">
      <c r="A75" s="868"/>
      <c r="B75" s="868"/>
      <c r="C75" s="868"/>
      <c r="D75" s="868"/>
      <c r="E75" s="868"/>
      <c r="F75" s="868"/>
      <c r="G75" s="868" t="str">
        <f t="shared" si="6"/>
        <v/>
      </c>
      <c r="H75" s="868"/>
      <c r="I75" s="868"/>
      <c r="J75" s="868"/>
      <c r="K75" s="868"/>
      <c r="L75" s="868"/>
      <c r="M75" s="868"/>
      <c r="N75" s="868"/>
      <c r="O75" s="868"/>
      <c r="P75" s="868"/>
      <c r="Q75" s="868"/>
      <c r="R75" s="868"/>
      <c r="S75" s="868"/>
      <c r="T75" s="868"/>
      <c r="U75" s="868"/>
      <c r="V75" s="868"/>
      <c r="W75" s="868"/>
      <c r="X75" s="868"/>
      <c r="Y75" s="868"/>
      <c r="Z75" s="868"/>
      <c r="AA75" s="868"/>
      <c r="AB75" s="868"/>
      <c r="AC75" s="868"/>
      <c r="AD75" s="868"/>
      <c r="AE75" s="868"/>
      <c r="AF75" s="868"/>
      <c r="AG75" s="868"/>
      <c r="AH75" s="868"/>
      <c r="AI75" s="868"/>
      <c r="AJ75" s="868"/>
      <c r="AK75" s="868"/>
      <c r="AL75" s="868"/>
      <c r="AM75" s="868"/>
    </row>
    <row r="76" hidden="1">
      <c r="A76" s="868"/>
      <c r="B76" s="868"/>
      <c r="C76" s="868"/>
      <c r="D76" s="868"/>
      <c r="E76" s="868"/>
      <c r="F76" s="868"/>
      <c r="G76" s="868" t="str">
        <f t="shared" si="6"/>
        <v/>
      </c>
      <c r="H76" s="868"/>
      <c r="I76" s="868"/>
      <c r="J76" s="868"/>
      <c r="K76" s="868"/>
      <c r="L76" s="868"/>
      <c r="M76" s="868"/>
      <c r="N76" s="868"/>
      <c r="O76" s="868"/>
      <c r="P76" s="868"/>
      <c r="Q76" s="868"/>
      <c r="R76" s="868"/>
      <c r="S76" s="868"/>
      <c r="T76" s="868"/>
      <c r="U76" s="868"/>
      <c r="V76" s="868"/>
      <c r="W76" s="868"/>
      <c r="X76" s="868"/>
      <c r="Y76" s="868"/>
      <c r="Z76" s="868"/>
      <c r="AA76" s="868"/>
      <c r="AB76" s="868"/>
      <c r="AC76" s="868"/>
      <c r="AD76" s="868"/>
      <c r="AE76" s="868"/>
      <c r="AF76" s="868"/>
      <c r="AG76" s="868"/>
      <c r="AH76" s="868"/>
      <c r="AI76" s="868"/>
      <c r="AJ76" s="868"/>
      <c r="AK76" s="868"/>
      <c r="AL76" s="868"/>
      <c r="AM76" s="868"/>
    </row>
    <row r="77">
      <c r="A77" s="868"/>
      <c r="B77" s="868"/>
      <c r="C77" s="868"/>
      <c r="D77" s="868"/>
      <c r="E77" s="868"/>
      <c r="F77" s="868"/>
      <c r="G77" s="868"/>
      <c r="H77" s="868"/>
      <c r="I77" s="868"/>
      <c r="J77" s="868"/>
      <c r="K77" s="868"/>
      <c r="L77" s="868"/>
      <c r="M77" s="868"/>
      <c r="N77" s="868"/>
      <c r="O77" s="868"/>
      <c r="P77" s="868"/>
      <c r="Q77" s="868"/>
      <c r="R77" s="868"/>
      <c r="S77" s="868"/>
      <c r="T77" s="868"/>
      <c r="U77" s="868"/>
      <c r="V77" s="868"/>
      <c r="W77" s="868"/>
      <c r="X77" s="868"/>
      <c r="Y77" s="868"/>
      <c r="Z77" s="868"/>
      <c r="AA77" s="868"/>
      <c r="AB77" s="868"/>
      <c r="AC77" s="868"/>
      <c r="AD77" s="868"/>
      <c r="AE77" s="868"/>
      <c r="AF77" s="868"/>
      <c r="AG77" s="868"/>
      <c r="AH77" s="868"/>
      <c r="AI77" s="868"/>
      <c r="AJ77" s="868"/>
      <c r="AK77" s="868"/>
      <c r="AL77" s="868"/>
      <c r="AM77" s="868"/>
    </row>
  </sheetData>
  <mergeCells count="34">
    <mergeCell ref="B1:T3"/>
    <mergeCell ref="H4:I4"/>
    <mergeCell ref="J4:L4"/>
    <mergeCell ref="C6:E6"/>
    <mergeCell ref="F6:H6"/>
    <mergeCell ref="I6:K6"/>
    <mergeCell ref="L6:N6"/>
    <mergeCell ref="G20:H20"/>
    <mergeCell ref="G24:H24"/>
    <mergeCell ref="G25:H25"/>
    <mergeCell ref="G26:H26"/>
    <mergeCell ref="G27:H27"/>
    <mergeCell ref="G28:H28"/>
    <mergeCell ref="J23:K23"/>
    <mergeCell ref="J25:K25"/>
    <mergeCell ref="J26:K26"/>
    <mergeCell ref="J27:K27"/>
    <mergeCell ref="J28:K28"/>
    <mergeCell ref="J19:K19"/>
    <mergeCell ref="J20:K20"/>
    <mergeCell ref="G21:H21"/>
    <mergeCell ref="J21:K21"/>
    <mergeCell ref="G22:H22"/>
    <mergeCell ref="J22:K22"/>
    <mergeCell ref="G23:H23"/>
    <mergeCell ref="N23:T24"/>
    <mergeCell ref="N26:T27"/>
    <mergeCell ref="O6:Q6"/>
    <mergeCell ref="R6:T6"/>
    <mergeCell ref="G18:I18"/>
    <mergeCell ref="J18:K18"/>
    <mergeCell ref="G19:H19"/>
    <mergeCell ref="N19:T20"/>
    <mergeCell ref="J24:K24"/>
  </mergeCells>
  <conditionalFormatting sqref="D7:E16 G7:H16 J7:K16 M7:N16 P7:Q16 S7:T16">
    <cfRule type="expression" dxfId="35" priority="1">
      <formula>AND(D7=$J$4,D7&lt;&gt;"")</formula>
    </cfRule>
  </conditionalFormatting>
  <dataValidations>
    <dataValidation type="list" allowBlank="1" sqref="D4">
      <formula1>'Stewies TC Schedule'!$B$37:$B$60</formula1>
    </dataValidation>
    <dataValidation type="list" allowBlank="1" showErrorMessage="1" sqref="J4">
      <formula1>'Stewies TC Schedule'!$D$37:$D$60</formula1>
    </dataValidation>
    <dataValidation type="list" allowBlank="1" sqref="E7:E16 H7:H16 K7:K16 N7:N16 Q7:Q16 T7:T16">
      <formula1>'Stewies TC Schedule'!$C$37:$C$40</formula1>
    </dataValidation>
    <dataValidation type="list" allowBlank="1" sqref="C18">
      <formula1>$C$6:$Q$6</formula1>
    </dataValidation>
    <dataValidation type="list" allowBlank="1" sqref="D7:D16 G7:G16 J7:J16 M7:M16 P7:P16 S7:S16">
      <formula1>'Stewies TC Schedule'!$D$37:$D$60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4A7D6"/>
    <outlinePr summaryBelow="0" summaryRight="0"/>
  </sheetPr>
  <sheetViews>
    <sheetView showGridLines="0" workbookViewId="0"/>
  </sheetViews>
  <sheetFormatPr customHeight="1" defaultColWidth="11.22" defaultRowHeight="15.75"/>
  <cols>
    <col customWidth="1" min="1" max="2" width="2.11"/>
    <col customWidth="1" min="3" max="20" width="8.22"/>
    <col customWidth="1" min="21" max="21" width="1.67"/>
    <col customWidth="1" min="22" max="32" width="8.22"/>
  </cols>
  <sheetData>
    <row r="1" ht="13.5" customHeight="1">
      <c r="A1" s="906"/>
      <c r="B1" s="906"/>
      <c r="C1" s="907"/>
      <c r="D1" s="907"/>
      <c r="E1" s="907"/>
      <c r="F1" s="907"/>
      <c r="G1" s="907"/>
      <c r="H1" s="907"/>
      <c r="I1" s="907"/>
      <c r="J1" s="907"/>
      <c r="K1" s="907"/>
      <c r="L1" s="907"/>
      <c r="M1" s="907"/>
      <c r="N1" s="907"/>
      <c r="O1" s="907"/>
      <c r="P1" s="907"/>
      <c r="Q1" s="907"/>
      <c r="R1" s="907"/>
      <c r="S1" s="907"/>
      <c r="T1" s="907"/>
      <c r="U1" s="907"/>
      <c r="V1" s="907"/>
      <c r="W1" s="907"/>
      <c r="X1" s="907"/>
      <c r="Y1" s="907"/>
      <c r="Z1" s="907"/>
      <c r="AA1" s="908"/>
      <c r="AB1" s="908"/>
      <c r="AC1" s="908"/>
      <c r="AD1" s="908"/>
      <c r="AE1" s="908"/>
      <c r="AF1" s="908"/>
    </row>
    <row r="2" ht="31.5" customHeight="1">
      <c r="A2" s="906"/>
      <c r="B2" s="906"/>
      <c r="C2" s="909" t="s">
        <v>898</v>
      </c>
      <c r="D2" s="910"/>
      <c r="E2" s="910"/>
      <c r="F2" s="910"/>
      <c r="G2" s="910"/>
      <c r="H2" s="910"/>
      <c r="I2" s="910"/>
      <c r="J2" s="910"/>
      <c r="K2" s="910"/>
      <c r="L2" s="910"/>
      <c r="M2" s="910"/>
      <c r="N2" s="910"/>
      <c r="O2" s="910"/>
      <c r="P2" s="910"/>
      <c r="Q2" s="910"/>
      <c r="R2" s="910"/>
      <c r="S2" s="910"/>
      <c r="T2" s="910"/>
      <c r="U2" s="910"/>
      <c r="V2" s="910"/>
      <c r="W2" s="910"/>
      <c r="X2" s="910"/>
      <c r="Y2" s="910"/>
      <c r="Z2" s="911"/>
      <c r="AA2" s="908"/>
      <c r="AB2" s="908"/>
      <c r="AC2" s="908"/>
      <c r="AD2" s="908"/>
      <c r="AE2" s="908"/>
      <c r="AF2" s="908"/>
    </row>
    <row r="3" ht="9.75" customHeight="1">
      <c r="A3" s="908"/>
      <c r="B3" s="908"/>
      <c r="C3" s="908"/>
      <c r="D3" s="912"/>
      <c r="E3" s="908"/>
      <c r="F3" s="908"/>
      <c r="G3" s="908"/>
      <c r="H3" s="908"/>
      <c r="I3" s="912"/>
      <c r="J3" s="908"/>
      <c r="K3" s="908"/>
      <c r="L3" s="908"/>
      <c r="M3" s="908"/>
      <c r="N3" s="908"/>
      <c r="O3" s="912"/>
      <c r="P3" s="908"/>
      <c r="Q3" s="908"/>
      <c r="R3" s="908"/>
      <c r="S3" s="908"/>
      <c r="T3" s="908"/>
      <c r="V3" s="912"/>
      <c r="W3" s="908"/>
      <c r="X3" s="908"/>
      <c r="Y3" s="908"/>
      <c r="Z3" s="908"/>
      <c r="AA3" s="908"/>
      <c r="AB3" s="908"/>
      <c r="AC3" s="908"/>
      <c r="AD3" s="908"/>
      <c r="AE3" s="908"/>
      <c r="AF3" s="908"/>
    </row>
    <row r="4">
      <c r="A4" s="913"/>
      <c r="B4" s="913"/>
      <c r="C4" s="914" t="s">
        <v>899</v>
      </c>
      <c r="D4" s="915" t="s">
        <v>900</v>
      </c>
      <c r="E4" s="916"/>
      <c r="F4" s="916"/>
      <c r="G4" s="916"/>
      <c r="H4" s="916"/>
      <c r="I4" s="917" t="s">
        <v>901</v>
      </c>
      <c r="J4" s="916"/>
      <c r="K4" s="916"/>
      <c r="L4" s="916"/>
      <c r="M4" s="916"/>
      <c r="N4" s="918"/>
      <c r="O4" s="915" t="s">
        <v>902</v>
      </c>
      <c r="P4" s="916"/>
      <c r="Q4" s="916"/>
      <c r="R4" s="916"/>
      <c r="S4" s="916"/>
      <c r="T4" s="919"/>
      <c r="U4" s="920"/>
      <c r="V4" s="921" t="s">
        <v>903</v>
      </c>
      <c r="W4" s="916"/>
      <c r="X4" s="916"/>
      <c r="Y4" s="916"/>
      <c r="Z4" s="919"/>
      <c r="AA4" s="922"/>
      <c r="AB4" s="922"/>
      <c r="AC4" s="922"/>
      <c r="AD4" s="922"/>
      <c r="AE4" s="922"/>
      <c r="AF4" s="922"/>
    </row>
    <row r="5" ht="48.0" customHeight="1">
      <c r="A5" s="913"/>
      <c r="B5" s="913"/>
      <c r="C5" s="923"/>
      <c r="D5" s="561" t="s">
        <v>904</v>
      </c>
      <c r="E5" s="561" t="s">
        <v>905</v>
      </c>
      <c r="F5" s="924" t="s">
        <v>906</v>
      </c>
      <c r="G5" s="561" t="s">
        <v>907</v>
      </c>
      <c r="H5" s="561" t="s">
        <v>908</v>
      </c>
      <c r="I5" s="925" t="s">
        <v>904</v>
      </c>
      <c r="J5" s="561" t="s">
        <v>905</v>
      </c>
      <c r="K5" s="924" t="s">
        <v>906</v>
      </c>
      <c r="L5" s="561" t="s">
        <v>907</v>
      </c>
      <c r="M5" s="561" t="s">
        <v>908</v>
      </c>
      <c r="N5" s="926" t="s">
        <v>909</v>
      </c>
      <c r="O5" s="561" t="s">
        <v>904</v>
      </c>
      <c r="P5" s="561" t="s">
        <v>905</v>
      </c>
      <c r="Q5" s="924" t="s">
        <v>906</v>
      </c>
      <c r="R5" s="561" t="s">
        <v>907</v>
      </c>
      <c r="S5" s="561" t="s">
        <v>908</v>
      </c>
      <c r="T5" s="927" t="s">
        <v>909</v>
      </c>
      <c r="U5" s="920"/>
      <c r="V5" s="928" t="s">
        <v>910</v>
      </c>
      <c r="W5" s="561" t="s">
        <v>651</v>
      </c>
      <c r="X5" s="924" t="s">
        <v>650</v>
      </c>
      <c r="Y5" s="924" t="s">
        <v>911</v>
      </c>
      <c r="Z5" s="927" t="s">
        <v>652</v>
      </c>
      <c r="AA5" s="929"/>
      <c r="AB5" s="929"/>
      <c r="AC5" s="929"/>
      <c r="AD5" s="929"/>
      <c r="AE5" s="929"/>
      <c r="AF5" s="929"/>
    </row>
    <row r="6">
      <c r="A6" s="930"/>
      <c r="B6" s="930"/>
      <c r="C6" s="931" t="s">
        <v>912</v>
      </c>
      <c r="D6" s="932">
        <v>8700.0</v>
      </c>
      <c r="E6" s="932">
        <v>23200.0</v>
      </c>
      <c r="F6" s="933"/>
      <c r="G6" s="934">
        <v>2500.0</v>
      </c>
      <c r="H6" s="934">
        <v>90.0</v>
      </c>
      <c r="I6" s="935">
        <v>16875.0</v>
      </c>
      <c r="J6" s="932">
        <v>45000.0</v>
      </c>
      <c r="K6" s="933"/>
      <c r="L6" s="934">
        <v>2000.0</v>
      </c>
      <c r="M6" s="934">
        <v>55.0</v>
      </c>
      <c r="N6" s="936">
        <v>2500.0</v>
      </c>
      <c r="O6" s="932">
        <v>27825.0</v>
      </c>
      <c r="P6" s="932">
        <v>74200.0</v>
      </c>
      <c r="Q6" s="933"/>
      <c r="R6" s="934">
        <v>1500.0</v>
      </c>
      <c r="S6" s="934">
        <v>35.0</v>
      </c>
      <c r="T6" s="937">
        <v>2500.0</v>
      </c>
      <c r="U6" s="920"/>
      <c r="V6" s="931">
        <v>5000.0</v>
      </c>
      <c r="W6" s="934">
        <v>250.0</v>
      </c>
      <c r="X6" s="938">
        <v>250.0</v>
      </c>
      <c r="Y6" s="938">
        <v>250.0</v>
      </c>
      <c r="Z6" s="937">
        <v>250.0</v>
      </c>
      <c r="AA6" s="922"/>
      <c r="AB6" s="922"/>
      <c r="AC6" s="922"/>
      <c r="AD6" s="922"/>
      <c r="AE6" s="922"/>
      <c r="AF6" s="922"/>
    </row>
    <row r="7">
      <c r="A7" s="930"/>
      <c r="B7" s="930"/>
      <c r="C7" s="931" t="s">
        <v>913</v>
      </c>
      <c r="D7" s="932">
        <v>10725.0</v>
      </c>
      <c r="E7" s="932">
        <v>28600.0</v>
      </c>
      <c r="F7" s="939">
        <v>76300.0</v>
      </c>
      <c r="G7" s="934">
        <v>2710.0</v>
      </c>
      <c r="H7" s="934">
        <v>120.0</v>
      </c>
      <c r="I7" s="935">
        <v>19125.0</v>
      </c>
      <c r="J7" s="932">
        <v>51000.0</v>
      </c>
      <c r="K7" s="939">
        <v>136000.0</v>
      </c>
      <c r="L7" s="934">
        <v>2170.0</v>
      </c>
      <c r="M7" s="934">
        <v>90.0</v>
      </c>
      <c r="N7" s="936">
        <v>2710.0</v>
      </c>
      <c r="O7" s="932">
        <v>31575.0</v>
      </c>
      <c r="P7" s="932">
        <v>84200.0</v>
      </c>
      <c r="Q7" s="933"/>
      <c r="R7" s="934">
        <v>1630.0</v>
      </c>
      <c r="S7" s="934">
        <v>45.0</v>
      </c>
      <c r="T7" s="937">
        <v>2710.0</v>
      </c>
      <c r="U7" s="920"/>
      <c r="V7" s="931">
        <v>5420.0</v>
      </c>
      <c r="W7" s="934">
        <v>270.0</v>
      </c>
      <c r="X7" s="938">
        <v>270.0</v>
      </c>
      <c r="Y7" s="938">
        <v>270.0</v>
      </c>
      <c r="Z7" s="937">
        <v>270.0</v>
      </c>
      <c r="AA7" s="922"/>
      <c r="AB7" s="922"/>
      <c r="AC7" s="922"/>
      <c r="AD7" s="922"/>
      <c r="AE7" s="922"/>
      <c r="AF7" s="922"/>
    </row>
    <row r="8">
      <c r="A8" s="930"/>
      <c r="B8" s="930"/>
      <c r="C8" s="931" t="s">
        <v>914</v>
      </c>
      <c r="D8" s="932">
        <v>12825.0</v>
      </c>
      <c r="E8" s="932">
        <v>34200.0</v>
      </c>
      <c r="F8" s="933"/>
      <c r="G8" s="934">
        <v>2920.0</v>
      </c>
      <c r="H8" s="934">
        <v>210.0</v>
      </c>
      <c r="I8" s="935">
        <v>24150.0</v>
      </c>
      <c r="J8" s="932">
        <v>64400.0</v>
      </c>
      <c r="K8" s="933"/>
      <c r="L8" s="934">
        <v>2330.0</v>
      </c>
      <c r="M8" s="934">
        <v>145.0</v>
      </c>
      <c r="N8" s="936">
        <v>2920.0</v>
      </c>
      <c r="O8" s="932">
        <v>36225.0</v>
      </c>
      <c r="P8" s="932">
        <v>96600.0</v>
      </c>
      <c r="Q8" s="933"/>
      <c r="R8" s="934">
        <v>1750.0</v>
      </c>
      <c r="S8" s="934">
        <v>65.0</v>
      </c>
      <c r="T8" s="937">
        <v>2920.0</v>
      </c>
      <c r="U8" s="920"/>
      <c r="V8" s="931">
        <v>5840.0</v>
      </c>
      <c r="W8" s="934">
        <v>290.0</v>
      </c>
      <c r="X8" s="938">
        <v>290.0</v>
      </c>
      <c r="Y8" s="938">
        <v>290.0</v>
      </c>
      <c r="Z8" s="937">
        <v>290.0</v>
      </c>
      <c r="AA8" s="922"/>
      <c r="AB8" s="922"/>
      <c r="AC8" s="922"/>
      <c r="AD8" s="922"/>
      <c r="AE8" s="922"/>
      <c r="AF8" s="922"/>
    </row>
    <row r="9">
      <c r="A9" s="930"/>
      <c r="B9" s="930"/>
      <c r="C9" s="931" t="s">
        <v>915</v>
      </c>
      <c r="D9" s="932">
        <v>18000.0</v>
      </c>
      <c r="E9" s="932">
        <v>48000.0</v>
      </c>
      <c r="F9" s="939">
        <v>128000.0</v>
      </c>
      <c r="G9" s="934">
        <v>3130.0</v>
      </c>
      <c r="H9" s="934">
        <v>330.0</v>
      </c>
      <c r="I9" s="935">
        <v>36825.0</v>
      </c>
      <c r="J9" s="932">
        <v>98200.0</v>
      </c>
      <c r="K9" s="939">
        <v>261900.0</v>
      </c>
      <c r="L9" s="934">
        <v>2500.0</v>
      </c>
      <c r="M9" s="934">
        <v>220.0</v>
      </c>
      <c r="N9" s="936">
        <v>3130.0</v>
      </c>
      <c r="O9" s="932">
        <v>48300.0</v>
      </c>
      <c r="P9" s="932">
        <v>128800.0</v>
      </c>
      <c r="Q9" s="939">
        <v>343500.0</v>
      </c>
      <c r="R9" s="934">
        <v>1880.0</v>
      </c>
      <c r="S9" s="934">
        <v>110.0</v>
      </c>
      <c r="T9" s="937">
        <v>3130.0</v>
      </c>
      <c r="U9" s="920"/>
      <c r="V9" s="931">
        <v>6260.0</v>
      </c>
      <c r="W9" s="934">
        <v>310.0</v>
      </c>
      <c r="X9" s="938">
        <v>310.0</v>
      </c>
      <c r="Y9" s="938">
        <v>310.0</v>
      </c>
      <c r="Z9" s="937">
        <v>310.0</v>
      </c>
      <c r="AA9" s="922"/>
      <c r="AB9" s="922"/>
      <c r="AC9" s="922"/>
      <c r="AD9" s="922"/>
      <c r="AE9" s="922"/>
      <c r="AF9" s="922"/>
    </row>
    <row r="10">
      <c r="A10" s="930"/>
      <c r="B10" s="930"/>
      <c r="C10" s="931" t="s">
        <v>916</v>
      </c>
      <c r="D10" s="932">
        <v>24225.0</v>
      </c>
      <c r="E10" s="932">
        <v>64600.0</v>
      </c>
      <c r="F10" s="939">
        <v>172300.0</v>
      </c>
      <c r="G10" s="934">
        <v>3330.0</v>
      </c>
      <c r="H10" s="934">
        <v>615.0</v>
      </c>
      <c r="I10" s="935">
        <v>49725.0</v>
      </c>
      <c r="J10" s="932">
        <v>132600.0</v>
      </c>
      <c r="K10" s="939">
        <v>353600.0</v>
      </c>
      <c r="L10" s="934">
        <v>2670.0</v>
      </c>
      <c r="M10" s="934">
        <v>420.0</v>
      </c>
      <c r="N10" s="936">
        <v>3330.0</v>
      </c>
      <c r="O10" s="932">
        <v>61275.0</v>
      </c>
      <c r="P10" s="932">
        <v>163400.0</v>
      </c>
      <c r="Q10" s="939">
        <v>435700.0</v>
      </c>
      <c r="R10" s="934">
        <v>2000.0</v>
      </c>
      <c r="S10" s="934">
        <v>210.0</v>
      </c>
      <c r="T10" s="937">
        <v>3330.0</v>
      </c>
      <c r="U10" s="920"/>
      <c r="V10" s="931">
        <v>6660.0</v>
      </c>
      <c r="W10" s="934">
        <v>330.0</v>
      </c>
      <c r="X10" s="938">
        <v>330.0</v>
      </c>
      <c r="Y10" s="938">
        <v>330.0</v>
      </c>
      <c r="Z10" s="937">
        <v>330.0</v>
      </c>
      <c r="AA10" s="922"/>
      <c r="AB10" s="922"/>
      <c r="AC10" s="922"/>
      <c r="AD10" s="922"/>
      <c r="AE10" s="922"/>
      <c r="AF10" s="922"/>
    </row>
    <row r="11">
      <c r="A11" s="930"/>
      <c r="B11" s="930"/>
      <c r="C11" s="931" t="s">
        <v>917</v>
      </c>
      <c r="D11" s="932">
        <v>25575.0</v>
      </c>
      <c r="E11" s="932">
        <v>68200.0</v>
      </c>
      <c r="F11" s="939">
        <v>181900.0</v>
      </c>
      <c r="G11" s="934">
        <v>3540.0</v>
      </c>
      <c r="H11" s="934">
        <v>925.0</v>
      </c>
      <c r="I11" s="935">
        <v>53475.0</v>
      </c>
      <c r="J11" s="932">
        <v>142600.0</v>
      </c>
      <c r="K11" s="939">
        <v>380300.0</v>
      </c>
      <c r="L11" s="934">
        <v>2830.0</v>
      </c>
      <c r="M11" s="934">
        <v>615.0</v>
      </c>
      <c r="N11" s="936">
        <v>3540.0</v>
      </c>
      <c r="O11" s="932">
        <v>73500.0</v>
      </c>
      <c r="P11" s="932">
        <v>196000.0</v>
      </c>
      <c r="Q11" s="933"/>
      <c r="R11" s="934">
        <v>2130.0</v>
      </c>
      <c r="S11" s="934">
        <v>310.0</v>
      </c>
      <c r="T11" s="937">
        <v>3540.0</v>
      </c>
      <c r="U11" s="920"/>
      <c r="V11" s="931">
        <v>7080.0</v>
      </c>
      <c r="W11" s="934">
        <v>350.0</v>
      </c>
      <c r="X11" s="938">
        <v>350.0</v>
      </c>
      <c r="Y11" s="938">
        <v>350.0</v>
      </c>
      <c r="Z11" s="937">
        <v>350.0</v>
      </c>
      <c r="AA11" s="922"/>
      <c r="AB11" s="922"/>
      <c r="AC11" s="922"/>
      <c r="AD11" s="922"/>
      <c r="AE11" s="922"/>
      <c r="AF11" s="922"/>
    </row>
    <row r="12">
      <c r="A12" s="930"/>
      <c r="B12" s="930"/>
      <c r="C12" s="931" t="s">
        <v>918</v>
      </c>
      <c r="D12" s="932">
        <v>31500.0</v>
      </c>
      <c r="E12" s="932">
        <v>84000.0</v>
      </c>
      <c r="F12" s="939">
        <v>224000.0</v>
      </c>
      <c r="G12" s="934">
        <v>3750.0</v>
      </c>
      <c r="H12" s="934">
        <v>1550.0</v>
      </c>
      <c r="I12" s="935">
        <v>66525.0</v>
      </c>
      <c r="J12" s="932">
        <v>177400.0</v>
      </c>
      <c r="K12" s="939">
        <v>473100.0</v>
      </c>
      <c r="L12" s="934">
        <v>3000.0</v>
      </c>
      <c r="M12" s="934">
        <v>1035.0</v>
      </c>
      <c r="N12" s="936">
        <v>3750.0</v>
      </c>
      <c r="O12" s="932">
        <v>102675.0</v>
      </c>
      <c r="P12" s="932">
        <v>273800.0</v>
      </c>
      <c r="Q12" s="939">
        <v>730100.0</v>
      </c>
      <c r="R12" s="934">
        <v>2250.0</v>
      </c>
      <c r="S12" s="934">
        <v>515.0</v>
      </c>
      <c r="T12" s="937">
        <v>3750.0</v>
      </c>
      <c r="U12" s="920"/>
      <c r="V12" s="931">
        <v>7500.0</v>
      </c>
      <c r="W12" s="934">
        <v>380.0</v>
      </c>
      <c r="X12" s="938">
        <v>380.0</v>
      </c>
      <c r="Y12" s="938">
        <v>380.0</v>
      </c>
      <c r="Z12" s="937">
        <v>380.0</v>
      </c>
      <c r="AA12" s="922"/>
      <c r="AB12" s="922"/>
      <c r="AC12" s="922"/>
      <c r="AD12" s="922"/>
      <c r="AE12" s="922"/>
      <c r="AF12" s="922"/>
    </row>
    <row r="13">
      <c r="A13" s="930"/>
      <c r="B13" s="930"/>
      <c r="C13" s="931" t="s">
        <v>919</v>
      </c>
      <c r="D13" s="932">
        <v>33450.0</v>
      </c>
      <c r="E13" s="932">
        <v>89200.0</v>
      </c>
      <c r="F13" s="939">
        <v>237900.0</v>
      </c>
      <c r="G13" s="934">
        <v>3960.0</v>
      </c>
      <c r="H13" s="934">
        <v>2475.0</v>
      </c>
      <c r="I13" s="935">
        <v>71700.0</v>
      </c>
      <c r="J13" s="932">
        <v>191200.0</v>
      </c>
      <c r="K13" s="939">
        <v>509900.0</v>
      </c>
      <c r="L13" s="934">
        <v>3170.0</v>
      </c>
      <c r="M13" s="934">
        <v>1650.0</v>
      </c>
      <c r="N13" s="936">
        <v>3960.0</v>
      </c>
      <c r="O13" s="932">
        <v>112650.0</v>
      </c>
      <c r="P13" s="932">
        <v>300400.0</v>
      </c>
      <c r="Q13" s="939">
        <v>801100.0</v>
      </c>
      <c r="R13" s="934">
        <v>2380.0</v>
      </c>
      <c r="S13" s="934">
        <v>825.0</v>
      </c>
      <c r="T13" s="937">
        <v>3960.0</v>
      </c>
      <c r="U13" s="920"/>
      <c r="V13" s="931">
        <v>7920.0</v>
      </c>
      <c r="W13" s="934">
        <v>400.0</v>
      </c>
      <c r="X13" s="938">
        <v>400.0</v>
      </c>
      <c r="Y13" s="938">
        <v>400.0</v>
      </c>
      <c r="Z13" s="937">
        <v>400.0</v>
      </c>
      <c r="AA13" s="922"/>
      <c r="AB13" s="922"/>
      <c r="AC13" s="922"/>
      <c r="AD13" s="922"/>
      <c r="AE13" s="922"/>
      <c r="AF13" s="922"/>
    </row>
    <row r="14">
      <c r="A14" s="930"/>
      <c r="B14" s="930"/>
      <c r="C14" s="931" t="s">
        <v>920</v>
      </c>
      <c r="D14" s="932">
        <v>35550.0</v>
      </c>
      <c r="E14" s="932">
        <v>94800.0</v>
      </c>
      <c r="F14" s="939">
        <v>252800.0</v>
      </c>
      <c r="G14" s="934">
        <v>4170.0</v>
      </c>
      <c r="H14" s="934">
        <v>4125.0</v>
      </c>
      <c r="I14" s="935">
        <v>76875.0</v>
      </c>
      <c r="J14" s="932">
        <v>205000.0</v>
      </c>
      <c r="K14" s="939">
        <v>546700.0</v>
      </c>
      <c r="L14" s="934">
        <v>3330.0</v>
      </c>
      <c r="M14" s="934">
        <v>2750.0</v>
      </c>
      <c r="N14" s="936">
        <v>4170.0</v>
      </c>
      <c r="O14" s="932">
        <v>123300.0</v>
      </c>
      <c r="P14" s="932">
        <v>328800.0</v>
      </c>
      <c r="Q14" s="939">
        <v>876800.0</v>
      </c>
      <c r="R14" s="934">
        <v>2500.0</v>
      </c>
      <c r="S14" s="934">
        <v>1375.0</v>
      </c>
      <c r="T14" s="937">
        <v>4170.0</v>
      </c>
      <c r="U14" s="920"/>
      <c r="V14" s="931">
        <v>8340.0</v>
      </c>
      <c r="W14" s="934">
        <v>420.0</v>
      </c>
      <c r="X14" s="938">
        <v>420.0</v>
      </c>
      <c r="Y14" s="938">
        <v>420.0</v>
      </c>
      <c r="Z14" s="937">
        <v>420.0</v>
      </c>
      <c r="AA14" s="922"/>
      <c r="AB14" s="922"/>
      <c r="AC14" s="922"/>
      <c r="AD14" s="922"/>
      <c r="AE14" s="922"/>
      <c r="AF14" s="922"/>
    </row>
    <row r="15">
      <c r="A15" s="930"/>
      <c r="B15" s="930"/>
      <c r="C15" s="931" t="s">
        <v>921</v>
      </c>
      <c r="D15" s="932">
        <v>37875.0</v>
      </c>
      <c r="E15" s="932">
        <v>101000.0</v>
      </c>
      <c r="F15" s="939">
        <v>269300.0</v>
      </c>
      <c r="G15" s="934">
        <v>4380.0</v>
      </c>
      <c r="H15" s="934">
        <v>6195.0</v>
      </c>
      <c r="I15" s="935">
        <v>82050.0</v>
      </c>
      <c r="J15" s="932">
        <v>218800.0</v>
      </c>
      <c r="K15" s="939">
        <v>583500.0</v>
      </c>
      <c r="L15" s="934">
        <v>3500.0</v>
      </c>
      <c r="M15" s="934">
        <v>4125.0</v>
      </c>
      <c r="N15" s="936">
        <v>4380.0</v>
      </c>
      <c r="O15" s="932">
        <v>135450.0</v>
      </c>
      <c r="P15" s="932">
        <v>361200.0</v>
      </c>
      <c r="Q15" s="939">
        <v>963200.0</v>
      </c>
      <c r="R15" s="934">
        <v>2630.0</v>
      </c>
      <c r="S15" s="934">
        <v>2070.0</v>
      </c>
      <c r="T15" s="937">
        <v>4380.0</v>
      </c>
      <c r="U15" s="920"/>
      <c r="V15" s="931">
        <v>8760.0</v>
      </c>
      <c r="W15" s="934">
        <v>440.0</v>
      </c>
      <c r="X15" s="938">
        <v>440.0</v>
      </c>
      <c r="Y15" s="938">
        <v>440.0</v>
      </c>
      <c r="Z15" s="937">
        <v>440.0</v>
      </c>
      <c r="AA15" s="922"/>
      <c r="AB15" s="922"/>
      <c r="AC15" s="922"/>
      <c r="AD15" s="922"/>
      <c r="AE15" s="922"/>
      <c r="AF15" s="922"/>
    </row>
    <row r="16">
      <c r="A16" s="930"/>
      <c r="B16" s="930"/>
      <c r="C16" s="931" t="s">
        <v>922</v>
      </c>
      <c r="D16" s="932">
        <v>43575.0</v>
      </c>
      <c r="E16" s="932">
        <v>116200.0</v>
      </c>
      <c r="F16" s="939">
        <v>309900.0</v>
      </c>
      <c r="G16" s="934">
        <v>4580.0</v>
      </c>
      <c r="H16" s="934">
        <v>8250.0</v>
      </c>
      <c r="I16" s="935">
        <v>95925.0</v>
      </c>
      <c r="J16" s="932">
        <v>255800.0</v>
      </c>
      <c r="K16" s="939">
        <v>682100.0</v>
      </c>
      <c r="L16" s="934">
        <v>3670.0</v>
      </c>
      <c r="M16" s="934">
        <v>5500.0</v>
      </c>
      <c r="N16" s="936">
        <v>4580.0</v>
      </c>
      <c r="O16" s="932">
        <v>158325.0</v>
      </c>
      <c r="P16" s="932">
        <v>422200.0</v>
      </c>
      <c r="Q16" s="939">
        <v>1125900.0</v>
      </c>
      <c r="R16" s="934">
        <v>2750.0</v>
      </c>
      <c r="S16" s="934">
        <v>2750.0</v>
      </c>
      <c r="T16" s="937">
        <v>4580.0</v>
      </c>
      <c r="U16" s="920"/>
      <c r="V16" s="931">
        <v>9160.0</v>
      </c>
      <c r="W16" s="934">
        <v>460.0</v>
      </c>
      <c r="X16" s="938">
        <v>460.0</v>
      </c>
      <c r="Y16" s="938">
        <v>460.0</v>
      </c>
      <c r="Z16" s="937">
        <v>460.0</v>
      </c>
      <c r="AA16" s="922"/>
      <c r="AB16" s="922"/>
      <c r="AC16" s="922"/>
      <c r="AD16" s="922"/>
      <c r="AE16" s="922"/>
      <c r="AF16" s="922"/>
    </row>
    <row r="17">
      <c r="A17" s="930"/>
      <c r="B17" s="930"/>
      <c r="C17" s="931" t="s">
        <v>923</v>
      </c>
      <c r="D17" s="932">
        <v>55425.0</v>
      </c>
      <c r="E17" s="932">
        <v>147800.0</v>
      </c>
      <c r="F17" s="933"/>
      <c r="G17" s="934">
        <v>4790.0</v>
      </c>
      <c r="H17" s="934">
        <v>11300.0</v>
      </c>
      <c r="I17" s="935">
        <v>123150.0</v>
      </c>
      <c r="J17" s="932">
        <v>328400.0</v>
      </c>
      <c r="K17" s="933"/>
      <c r="L17" s="934">
        <v>3830.0</v>
      </c>
      <c r="M17" s="934">
        <v>7570.0</v>
      </c>
      <c r="N17" s="936">
        <v>4790.0</v>
      </c>
      <c r="O17" s="932">
        <v>203175.0</v>
      </c>
      <c r="P17" s="932">
        <v>541800.0</v>
      </c>
      <c r="Q17" s="933"/>
      <c r="R17" s="934">
        <v>2880.0</v>
      </c>
      <c r="S17" s="934">
        <v>3785.0</v>
      </c>
      <c r="T17" s="937">
        <v>4790.0</v>
      </c>
      <c r="U17" s="920"/>
      <c r="V17" s="931">
        <v>9580.0</v>
      </c>
      <c r="W17" s="934">
        <v>480.0</v>
      </c>
      <c r="X17" s="938">
        <v>480.0</v>
      </c>
      <c r="Y17" s="938">
        <v>480.0</v>
      </c>
      <c r="Z17" s="937">
        <v>480.0</v>
      </c>
      <c r="AA17" s="922"/>
      <c r="AB17" s="922"/>
      <c r="AC17" s="922"/>
      <c r="AD17" s="922"/>
      <c r="AE17" s="922"/>
      <c r="AF17" s="922"/>
    </row>
    <row r="18">
      <c r="A18" s="930"/>
      <c r="B18" s="930"/>
      <c r="C18" s="931" t="s">
        <v>924</v>
      </c>
      <c r="D18" s="932">
        <v>73425.0</v>
      </c>
      <c r="E18" s="932">
        <v>195800.0</v>
      </c>
      <c r="F18" s="939">
        <v>522100.0</v>
      </c>
      <c r="G18" s="934">
        <v>5000.0</v>
      </c>
      <c r="H18" s="934">
        <v>16500.0</v>
      </c>
      <c r="I18" s="935">
        <v>163125.0</v>
      </c>
      <c r="J18" s="932">
        <v>435000.0</v>
      </c>
      <c r="K18" s="939">
        <v>1160000.0</v>
      </c>
      <c r="L18" s="934">
        <v>4000.0</v>
      </c>
      <c r="M18" s="934">
        <v>11000.0</v>
      </c>
      <c r="N18" s="936">
        <v>5000.0</v>
      </c>
      <c r="O18" s="932">
        <v>269175.0</v>
      </c>
      <c r="P18" s="932">
        <v>717800.0</v>
      </c>
      <c r="Q18" s="939">
        <v>1914100.0</v>
      </c>
      <c r="R18" s="934">
        <v>3000.0</v>
      </c>
      <c r="S18" s="934">
        <v>5500.0</v>
      </c>
      <c r="T18" s="937">
        <v>5000.0</v>
      </c>
      <c r="U18" s="920"/>
      <c r="V18" s="931">
        <v>10000.0</v>
      </c>
      <c r="W18" s="934">
        <v>500.0</v>
      </c>
      <c r="X18" s="938">
        <v>500.0</v>
      </c>
      <c r="Y18" s="938">
        <v>500.0</v>
      </c>
      <c r="Z18" s="937">
        <v>500.0</v>
      </c>
      <c r="AA18" s="922"/>
      <c r="AB18" s="922"/>
      <c r="AC18" s="922"/>
      <c r="AD18" s="922"/>
      <c r="AE18" s="922"/>
      <c r="AF18" s="922"/>
    </row>
    <row r="19">
      <c r="A19" s="930"/>
      <c r="B19" s="930"/>
      <c r="C19" s="931" t="s">
        <v>925</v>
      </c>
      <c r="D19" s="932">
        <v>73425.0</v>
      </c>
      <c r="E19" s="932">
        <v>195800.0</v>
      </c>
      <c r="F19" s="939">
        <v>522100.0</v>
      </c>
      <c r="G19" s="934">
        <v>5000.0</v>
      </c>
      <c r="H19" s="934">
        <v>16500.0</v>
      </c>
      <c r="I19" s="935">
        <v>163125.0</v>
      </c>
      <c r="J19" s="932">
        <v>435000.0</v>
      </c>
      <c r="K19" s="939">
        <v>1160000.0</v>
      </c>
      <c r="L19" s="934">
        <v>4000.0</v>
      </c>
      <c r="M19" s="934">
        <v>11000.0</v>
      </c>
      <c r="N19" s="936">
        <v>5000.0</v>
      </c>
      <c r="O19" s="932">
        <v>269175.0</v>
      </c>
      <c r="P19" s="932">
        <v>717800.0</v>
      </c>
      <c r="Q19" s="939">
        <v>1914100.0</v>
      </c>
      <c r="R19" s="934">
        <v>3000.0</v>
      </c>
      <c r="S19" s="934">
        <v>5500.0</v>
      </c>
      <c r="T19" s="937">
        <v>5000.0</v>
      </c>
      <c r="U19" s="920"/>
      <c r="V19" s="931">
        <v>10000.0</v>
      </c>
      <c r="W19" s="934">
        <v>500.0</v>
      </c>
      <c r="X19" s="938">
        <v>500.0</v>
      </c>
      <c r="Y19" s="938">
        <v>500.0</v>
      </c>
      <c r="Z19" s="937">
        <v>500.0</v>
      </c>
      <c r="AA19" s="922"/>
      <c r="AB19" s="922"/>
      <c r="AC19" s="922"/>
      <c r="AD19" s="922"/>
      <c r="AE19" s="922"/>
      <c r="AF19" s="922"/>
    </row>
    <row r="20">
      <c r="A20" s="930"/>
      <c r="B20" s="930"/>
      <c r="C20" s="931" t="s">
        <v>926</v>
      </c>
      <c r="D20" s="932">
        <v>73425.0</v>
      </c>
      <c r="E20" s="932">
        <v>195800.0</v>
      </c>
      <c r="F20" s="939">
        <v>522100.0</v>
      </c>
      <c r="G20" s="934">
        <v>5000.0</v>
      </c>
      <c r="H20" s="934">
        <v>16500.0</v>
      </c>
      <c r="I20" s="935">
        <v>163125.0</v>
      </c>
      <c r="J20" s="932">
        <v>435000.0</v>
      </c>
      <c r="K20" s="939">
        <v>1160000.0</v>
      </c>
      <c r="L20" s="934">
        <v>4000.0</v>
      </c>
      <c r="M20" s="934">
        <v>11000.0</v>
      </c>
      <c r="N20" s="936">
        <v>5000.0</v>
      </c>
      <c r="O20" s="932">
        <v>269175.0</v>
      </c>
      <c r="P20" s="932">
        <v>717800.0</v>
      </c>
      <c r="Q20" s="939">
        <v>1914100.0</v>
      </c>
      <c r="R20" s="934">
        <v>3000.0</v>
      </c>
      <c r="S20" s="934">
        <v>5500.0</v>
      </c>
      <c r="T20" s="937">
        <v>5000.0</v>
      </c>
      <c r="U20" s="920"/>
      <c r="V20" s="931">
        <v>10000.0</v>
      </c>
      <c r="W20" s="934">
        <v>500.0</v>
      </c>
      <c r="X20" s="938">
        <v>500.0</v>
      </c>
      <c r="Y20" s="938">
        <v>500.0</v>
      </c>
      <c r="Z20" s="937">
        <v>500.0</v>
      </c>
      <c r="AA20" s="922"/>
      <c r="AB20" s="922"/>
      <c r="AC20" s="922"/>
      <c r="AD20" s="922"/>
      <c r="AE20" s="922"/>
      <c r="AF20" s="922"/>
    </row>
    <row r="21">
      <c r="A21" s="930"/>
      <c r="B21" s="930"/>
      <c r="C21" s="931" t="s">
        <v>927</v>
      </c>
      <c r="D21" s="932">
        <v>73425.0</v>
      </c>
      <c r="E21" s="932">
        <v>195800.0</v>
      </c>
      <c r="F21" s="939">
        <v>522100.0</v>
      </c>
      <c r="G21" s="934">
        <v>5000.0</v>
      </c>
      <c r="H21" s="934">
        <v>16500.0</v>
      </c>
      <c r="I21" s="935">
        <v>163125.0</v>
      </c>
      <c r="J21" s="932">
        <v>435000.0</v>
      </c>
      <c r="K21" s="939">
        <v>1160000.0</v>
      </c>
      <c r="L21" s="934">
        <v>4000.0</v>
      </c>
      <c r="M21" s="934">
        <v>11000.0</v>
      </c>
      <c r="N21" s="936">
        <v>5000.0</v>
      </c>
      <c r="O21" s="932">
        <v>269175.0</v>
      </c>
      <c r="P21" s="932">
        <v>717800.0</v>
      </c>
      <c r="Q21" s="939">
        <v>1914100.0</v>
      </c>
      <c r="R21" s="934">
        <v>3000.0</v>
      </c>
      <c r="S21" s="934">
        <v>5500.0</v>
      </c>
      <c r="T21" s="937">
        <v>5000.0</v>
      </c>
      <c r="U21" s="920"/>
      <c r="V21" s="931">
        <v>10000.0</v>
      </c>
      <c r="W21" s="934">
        <v>500.0</v>
      </c>
      <c r="X21" s="938">
        <v>500.0</v>
      </c>
      <c r="Y21" s="938">
        <v>500.0</v>
      </c>
      <c r="Z21" s="937">
        <v>500.0</v>
      </c>
      <c r="AA21" s="922"/>
      <c r="AB21" s="922"/>
      <c r="AC21" s="922"/>
      <c r="AD21" s="922"/>
      <c r="AE21" s="922"/>
      <c r="AF21" s="922"/>
    </row>
    <row r="22">
      <c r="A22" s="930"/>
      <c r="B22" s="930"/>
      <c r="C22" s="931" t="s">
        <v>928</v>
      </c>
      <c r="D22" s="932">
        <v>73425.0</v>
      </c>
      <c r="E22" s="932">
        <v>195800.0</v>
      </c>
      <c r="F22" s="939">
        <v>522100.0</v>
      </c>
      <c r="G22" s="934">
        <v>5000.0</v>
      </c>
      <c r="H22" s="934">
        <v>16500.0</v>
      </c>
      <c r="I22" s="935">
        <v>163125.0</v>
      </c>
      <c r="J22" s="932">
        <v>435000.0</v>
      </c>
      <c r="K22" s="939">
        <v>1160000.0</v>
      </c>
      <c r="L22" s="934">
        <v>4000.0</v>
      </c>
      <c r="M22" s="934">
        <v>11000.0</v>
      </c>
      <c r="N22" s="936">
        <v>5000.0</v>
      </c>
      <c r="O22" s="932">
        <v>269175.0</v>
      </c>
      <c r="P22" s="932">
        <v>717800.0</v>
      </c>
      <c r="Q22" s="939">
        <v>1914100.0</v>
      </c>
      <c r="R22" s="934">
        <v>3000.0</v>
      </c>
      <c r="S22" s="934">
        <v>5500.0</v>
      </c>
      <c r="T22" s="937">
        <v>5000.0</v>
      </c>
      <c r="U22" s="920"/>
      <c r="V22" s="931">
        <v>10000.0</v>
      </c>
      <c r="W22" s="934">
        <v>500.0</v>
      </c>
      <c r="X22" s="938">
        <v>500.0</v>
      </c>
      <c r="Y22" s="938">
        <v>500.0</v>
      </c>
      <c r="Z22" s="937">
        <v>500.0</v>
      </c>
      <c r="AA22" s="922"/>
      <c r="AB22" s="922"/>
      <c r="AC22" s="922"/>
      <c r="AD22" s="922"/>
      <c r="AE22" s="922"/>
      <c r="AF22" s="922"/>
    </row>
    <row r="23">
      <c r="A23" s="930"/>
      <c r="B23" s="930"/>
      <c r="C23" s="940" t="s">
        <v>929</v>
      </c>
      <c r="D23" s="941">
        <v>73425.0</v>
      </c>
      <c r="E23" s="941">
        <v>195800.0</v>
      </c>
      <c r="F23" s="942">
        <v>522100.0</v>
      </c>
      <c r="G23" s="943">
        <v>5000.0</v>
      </c>
      <c r="H23" s="943">
        <v>16500.0</v>
      </c>
      <c r="I23" s="944">
        <v>163125.0</v>
      </c>
      <c r="J23" s="941">
        <v>435000.0</v>
      </c>
      <c r="K23" s="942">
        <v>1160000.0</v>
      </c>
      <c r="L23" s="943">
        <v>4000.0</v>
      </c>
      <c r="M23" s="943">
        <v>11000.0</v>
      </c>
      <c r="N23" s="945">
        <v>5000.0</v>
      </c>
      <c r="O23" s="941">
        <v>269175.0</v>
      </c>
      <c r="P23" s="941">
        <v>717800.0</v>
      </c>
      <c r="Q23" s="942">
        <v>1914100.0</v>
      </c>
      <c r="R23" s="943">
        <v>3000.0</v>
      </c>
      <c r="S23" s="943">
        <v>5500.0</v>
      </c>
      <c r="T23" s="946">
        <v>5000.0</v>
      </c>
      <c r="U23" s="920"/>
      <c r="V23" s="940">
        <v>10000.0</v>
      </c>
      <c r="W23" s="943">
        <v>500.0</v>
      </c>
      <c r="X23" s="947">
        <v>500.0</v>
      </c>
      <c r="Y23" s="947">
        <v>500.0</v>
      </c>
      <c r="Z23" s="946">
        <v>500.0</v>
      </c>
      <c r="AA23" s="922"/>
      <c r="AB23" s="922"/>
      <c r="AC23" s="922"/>
      <c r="AD23" s="922"/>
      <c r="AE23" s="922"/>
      <c r="AF23" s="922"/>
    </row>
    <row r="24">
      <c r="A24" s="922"/>
      <c r="B24" s="922"/>
      <c r="C24" s="948" t="s">
        <v>930</v>
      </c>
      <c r="D24" s="930"/>
      <c r="E24" s="930"/>
      <c r="F24" s="930"/>
      <c r="G24" s="930"/>
      <c r="H24" s="930"/>
      <c r="I24" s="930"/>
      <c r="J24" s="930"/>
      <c r="K24" s="930"/>
      <c r="L24" s="930"/>
      <c r="M24" s="930"/>
      <c r="N24" s="930"/>
      <c r="O24" s="930"/>
      <c r="P24" s="930"/>
      <c r="Q24" s="930"/>
      <c r="R24" s="930"/>
      <c r="S24" s="930"/>
      <c r="T24" s="930"/>
      <c r="U24" s="920"/>
      <c r="V24" s="949" t="s">
        <v>931</v>
      </c>
      <c r="AA24" s="922"/>
      <c r="AB24" s="922"/>
      <c r="AC24" s="922"/>
      <c r="AD24" s="922"/>
      <c r="AE24" s="922"/>
      <c r="AF24" s="922"/>
    </row>
    <row r="25" ht="7.5" customHeight="1">
      <c r="A25" s="922"/>
      <c r="B25" s="922"/>
      <c r="C25" s="948"/>
      <c r="D25" s="930"/>
      <c r="E25" s="930"/>
      <c r="F25" s="930"/>
      <c r="G25" s="930"/>
      <c r="H25" s="930"/>
      <c r="I25" s="930"/>
      <c r="J25" s="930"/>
      <c r="K25" s="930"/>
      <c r="L25" s="930"/>
      <c r="M25" s="930"/>
      <c r="N25" s="930"/>
      <c r="O25" s="930"/>
      <c r="P25" s="930"/>
      <c r="Q25" s="930"/>
      <c r="R25" s="930"/>
      <c r="S25" s="930"/>
      <c r="T25" s="930"/>
      <c r="U25" s="920"/>
      <c r="V25" s="950"/>
      <c r="W25" s="950"/>
      <c r="X25" s="950"/>
      <c r="Y25" s="950"/>
      <c r="Z25" s="950"/>
      <c r="AA25" s="922"/>
      <c r="AB25" s="922"/>
      <c r="AC25" s="922"/>
      <c r="AD25" s="922"/>
      <c r="AE25" s="922"/>
      <c r="AF25" s="922"/>
    </row>
    <row r="26" ht="29.25" customHeight="1">
      <c r="A26" s="951"/>
      <c r="B26" s="951"/>
      <c r="C26" s="909" t="s">
        <v>932</v>
      </c>
      <c r="D26" s="910"/>
      <c r="E26" s="910"/>
      <c r="F26" s="910"/>
      <c r="G26" s="910"/>
      <c r="H26" s="910"/>
      <c r="I26" s="910"/>
      <c r="J26" s="910"/>
      <c r="K26" s="910"/>
      <c r="L26" s="910"/>
      <c r="M26" s="910"/>
      <c r="N26" s="910"/>
      <c r="O26" s="910"/>
      <c r="P26" s="910"/>
      <c r="Q26" s="910"/>
      <c r="R26" s="910"/>
      <c r="S26" s="910"/>
      <c r="T26" s="910"/>
      <c r="U26" s="910"/>
      <c r="V26" s="910"/>
      <c r="W26" s="910"/>
      <c r="X26" s="910"/>
      <c r="Y26" s="910"/>
      <c r="Z26" s="911"/>
      <c r="AA26" s="922"/>
      <c r="AB26" s="922"/>
      <c r="AC26" s="922"/>
      <c r="AD26" s="922"/>
      <c r="AE26" s="922"/>
      <c r="AF26" s="922"/>
    </row>
    <row r="27" ht="9.75" customHeight="1">
      <c r="A27" s="922"/>
      <c r="B27" s="922"/>
      <c r="C27" s="908"/>
      <c r="D27" s="912"/>
      <c r="E27" s="908"/>
      <c r="F27" s="908"/>
      <c r="G27" s="908"/>
      <c r="H27" s="908"/>
      <c r="I27" s="912"/>
      <c r="J27" s="908"/>
      <c r="K27" s="908"/>
      <c r="L27" s="908"/>
      <c r="M27" s="908"/>
      <c r="N27" s="908"/>
      <c r="O27" s="912"/>
      <c r="P27" s="908"/>
      <c r="Q27" s="908"/>
      <c r="R27" s="908"/>
      <c r="S27" s="908"/>
      <c r="T27" s="908"/>
      <c r="V27" s="912"/>
      <c r="W27" s="908"/>
      <c r="X27" s="908"/>
      <c r="Y27" s="908"/>
      <c r="Z27" s="908"/>
      <c r="AA27" s="922"/>
      <c r="AB27" s="922"/>
      <c r="AC27" s="922"/>
      <c r="AD27" s="922"/>
      <c r="AE27" s="922"/>
      <c r="AF27" s="922"/>
    </row>
    <row r="28">
      <c r="A28" s="922"/>
      <c r="B28" s="922"/>
      <c r="C28" s="914" t="s">
        <v>899</v>
      </c>
      <c r="D28" s="952" t="s">
        <v>900</v>
      </c>
      <c r="E28" s="953"/>
      <c r="F28" s="953"/>
      <c r="G28" s="953"/>
      <c r="H28" s="953"/>
      <c r="I28" s="954" t="s">
        <v>901</v>
      </c>
      <c r="J28" s="953"/>
      <c r="K28" s="953"/>
      <c r="L28" s="953"/>
      <c r="M28" s="953"/>
      <c r="N28" s="955"/>
      <c r="O28" s="952" t="s">
        <v>902</v>
      </c>
      <c r="P28" s="953"/>
      <c r="Q28" s="953"/>
      <c r="R28" s="953"/>
      <c r="S28" s="953"/>
      <c r="T28" s="956"/>
      <c r="U28" s="920"/>
      <c r="V28" s="957" t="s">
        <v>903</v>
      </c>
      <c r="W28" s="953"/>
      <c r="X28" s="953"/>
      <c r="Y28" s="953"/>
      <c r="Z28" s="956"/>
      <c r="AA28" s="922"/>
      <c r="AB28" s="922"/>
      <c r="AC28" s="922"/>
      <c r="AD28" s="922"/>
      <c r="AE28" s="922"/>
      <c r="AF28" s="922"/>
    </row>
    <row r="29" ht="52.5" customHeight="1">
      <c r="A29" s="930"/>
      <c r="B29" s="930"/>
      <c r="C29" s="923"/>
      <c r="D29" s="561" t="s">
        <v>904</v>
      </c>
      <c r="E29" s="561" t="s">
        <v>905</v>
      </c>
      <c r="F29" s="924" t="s">
        <v>906</v>
      </c>
      <c r="G29" s="561" t="s">
        <v>907</v>
      </c>
      <c r="H29" s="561" t="s">
        <v>908</v>
      </c>
      <c r="I29" s="925" t="s">
        <v>904</v>
      </c>
      <c r="J29" s="561" t="s">
        <v>905</v>
      </c>
      <c r="K29" s="924" t="s">
        <v>906</v>
      </c>
      <c r="L29" s="561" t="s">
        <v>907</v>
      </c>
      <c r="M29" s="561" t="s">
        <v>908</v>
      </c>
      <c r="N29" s="926" t="s">
        <v>909</v>
      </c>
      <c r="O29" s="561" t="s">
        <v>904</v>
      </c>
      <c r="P29" s="561" t="s">
        <v>905</v>
      </c>
      <c r="Q29" s="924" t="s">
        <v>906</v>
      </c>
      <c r="R29" s="561" t="s">
        <v>907</v>
      </c>
      <c r="S29" s="561" t="s">
        <v>908</v>
      </c>
      <c r="T29" s="927" t="s">
        <v>909</v>
      </c>
      <c r="U29" s="920"/>
      <c r="V29" s="928" t="s">
        <v>910</v>
      </c>
      <c r="W29" s="561" t="s">
        <v>651</v>
      </c>
      <c r="X29" s="924" t="s">
        <v>650</v>
      </c>
      <c r="Y29" s="924" t="s">
        <v>911</v>
      </c>
      <c r="Z29" s="927" t="s">
        <v>652</v>
      </c>
      <c r="AA29" s="922"/>
      <c r="AB29" s="922"/>
      <c r="AC29" s="922"/>
      <c r="AD29" s="922"/>
      <c r="AE29" s="922"/>
      <c r="AF29" s="922"/>
    </row>
    <row r="30">
      <c r="A30" s="930"/>
      <c r="B30" s="930"/>
      <c r="C30" s="958" t="s">
        <v>912</v>
      </c>
      <c r="D30" s="564">
        <v>8700.0</v>
      </c>
      <c r="E30" s="564">
        <v>23200.0</v>
      </c>
      <c r="F30" s="959">
        <v>61900.0</v>
      </c>
      <c r="G30" s="960">
        <v>2500.0</v>
      </c>
      <c r="H30" s="960">
        <v>90.0</v>
      </c>
      <c r="I30" s="961">
        <v>16875.0</v>
      </c>
      <c r="J30" s="564">
        <v>45000.0</v>
      </c>
      <c r="K30" s="962">
        <f>I30*(64/9)</f>
        <v>120000</v>
      </c>
      <c r="L30" s="960">
        <v>2000.0</v>
      </c>
      <c r="M30" s="960">
        <v>55.0</v>
      </c>
      <c r="N30" s="963">
        <v>2500.0</v>
      </c>
      <c r="O30" s="564">
        <v>27825.0</v>
      </c>
      <c r="P30" s="564">
        <v>74200.0</v>
      </c>
      <c r="Q30" s="959">
        <v>197900.0</v>
      </c>
      <c r="R30" s="960">
        <v>1500.0</v>
      </c>
      <c r="S30" s="960">
        <v>35.0</v>
      </c>
      <c r="T30" s="964">
        <v>2500.0</v>
      </c>
      <c r="U30" s="920"/>
      <c r="V30" s="958">
        <v>5000.0</v>
      </c>
      <c r="W30" s="960">
        <v>250.0</v>
      </c>
      <c r="X30" s="965">
        <v>250.0</v>
      </c>
      <c r="Y30" s="965">
        <v>250.0</v>
      </c>
      <c r="Z30" s="964">
        <v>250.0</v>
      </c>
      <c r="AA30" s="922"/>
      <c r="AB30" s="922">
        <f t="shared" ref="AB30:AB47" si="1">S30+M30+H30</f>
        <v>180</v>
      </c>
      <c r="AC30" s="922"/>
      <c r="AD30" s="922"/>
      <c r="AE30" s="922"/>
      <c r="AF30" s="922"/>
    </row>
    <row r="31">
      <c r="A31" s="930"/>
      <c r="B31" s="930"/>
      <c r="C31" s="966" t="s">
        <v>913</v>
      </c>
      <c r="D31" s="567">
        <v>10725.0</v>
      </c>
      <c r="E31" s="567">
        <v>28600.0</v>
      </c>
      <c r="F31" s="967">
        <v>76300.0</v>
      </c>
      <c r="G31" s="968">
        <v>2710.0</v>
      </c>
      <c r="H31" s="968">
        <v>120.0</v>
      </c>
      <c r="I31" s="969">
        <v>19125.0</v>
      </c>
      <c r="J31" s="567">
        <v>51000.0</v>
      </c>
      <c r="K31" s="967">
        <v>136000.0</v>
      </c>
      <c r="L31" s="968">
        <v>2170.0</v>
      </c>
      <c r="M31" s="968">
        <v>90.0</v>
      </c>
      <c r="N31" s="970">
        <v>2710.0</v>
      </c>
      <c r="O31" s="567">
        <v>31575.0</v>
      </c>
      <c r="P31" s="567">
        <v>84200.0</v>
      </c>
      <c r="Q31" s="971">
        <v>224500.0</v>
      </c>
      <c r="R31" s="968">
        <v>1630.0</v>
      </c>
      <c r="S31" s="968">
        <v>45.0</v>
      </c>
      <c r="T31" s="972">
        <v>2710.0</v>
      </c>
      <c r="U31" s="920"/>
      <c r="V31" s="966">
        <v>5420.0</v>
      </c>
      <c r="W31" s="968">
        <v>270.0</v>
      </c>
      <c r="X31" s="973">
        <v>270.0</v>
      </c>
      <c r="Y31" s="973">
        <v>270.0</v>
      </c>
      <c r="Z31" s="972">
        <v>270.0</v>
      </c>
      <c r="AA31" s="922"/>
      <c r="AB31" s="922">
        <f t="shared" si="1"/>
        <v>255</v>
      </c>
      <c r="AC31" s="922"/>
      <c r="AD31" s="922"/>
      <c r="AE31" s="922"/>
      <c r="AF31" s="922"/>
    </row>
    <row r="32">
      <c r="A32" s="930"/>
      <c r="B32" s="930"/>
      <c r="C32" s="958" t="s">
        <v>914</v>
      </c>
      <c r="D32" s="564">
        <v>12825.0</v>
      </c>
      <c r="E32" s="564">
        <v>34200.0</v>
      </c>
      <c r="F32" s="962">
        <f>D32*(64/9)</f>
        <v>91200</v>
      </c>
      <c r="G32" s="960">
        <v>2920.0</v>
      </c>
      <c r="H32" s="960">
        <v>210.0</v>
      </c>
      <c r="I32" s="961">
        <v>24150.0</v>
      </c>
      <c r="J32" s="564">
        <v>64400.0</v>
      </c>
      <c r="K32" s="959">
        <v>171700.0</v>
      </c>
      <c r="L32" s="960">
        <v>2330.0</v>
      </c>
      <c r="M32" s="960">
        <v>145.0</v>
      </c>
      <c r="N32" s="963">
        <v>2920.0</v>
      </c>
      <c r="O32" s="564">
        <v>36225.0</v>
      </c>
      <c r="P32" s="564">
        <v>96600.0</v>
      </c>
      <c r="Q32" s="962">
        <f>O32*(64/9)</f>
        <v>257600</v>
      </c>
      <c r="R32" s="960">
        <v>1750.0</v>
      </c>
      <c r="S32" s="960">
        <v>65.0</v>
      </c>
      <c r="T32" s="964">
        <v>2920.0</v>
      </c>
      <c r="U32" s="920"/>
      <c r="V32" s="958">
        <v>5840.0</v>
      </c>
      <c r="W32" s="960">
        <v>290.0</v>
      </c>
      <c r="X32" s="965">
        <v>290.0</v>
      </c>
      <c r="Y32" s="965">
        <v>290.0</v>
      </c>
      <c r="Z32" s="964">
        <v>290.0</v>
      </c>
      <c r="AA32" s="922"/>
      <c r="AB32" s="922">
        <f t="shared" si="1"/>
        <v>420</v>
      </c>
      <c r="AC32" s="922"/>
      <c r="AD32" s="922"/>
      <c r="AE32" s="922"/>
      <c r="AF32" s="922"/>
    </row>
    <row r="33">
      <c r="A33" s="930"/>
      <c r="B33" s="930"/>
      <c r="C33" s="966" t="s">
        <v>915</v>
      </c>
      <c r="D33" s="567">
        <v>18000.0</v>
      </c>
      <c r="E33" s="567">
        <v>48000.0</v>
      </c>
      <c r="F33" s="967">
        <v>128000.0</v>
      </c>
      <c r="G33" s="968">
        <v>3130.0</v>
      </c>
      <c r="H33" s="968">
        <v>330.0</v>
      </c>
      <c r="I33" s="969">
        <v>36825.0</v>
      </c>
      <c r="J33" s="567">
        <v>98200.0</v>
      </c>
      <c r="K33" s="967">
        <v>261900.0</v>
      </c>
      <c r="L33" s="968">
        <v>2500.0</v>
      </c>
      <c r="M33" s="968">
        <v>220.0</v>
      </c>
      <c r="N33" s="970">
        <v>3130.0</v>
      </c>
      <c r="O33" s="567">
        <v>48300.0</v>
      </c>
      <c r="P33" s="567">
        <v>128800.0</v>
      </c>
      <c r="Q33" s="967">
        <v>343500.0</v>
      </c>
      <c r="R33" s="968">
        <v>1880.0</v>
      </c>
      <c r="S33" s="968">
        <v>110.0</v>
      </c>
      <c r="T33" s="972">
        <v>3130.0</v>
      </c>
      <c r="U33" s="920"/>
      <c r="V33" s="966">
        <v>6260.0</v>
      </c>
      <c r="W33" s="968">
        <v>310.0</v>
      </c>
      <c r="X33" s="973">
        <v>310.0</v>
      </c>
      <c r="Y33" s="973">
        <v>310.0</v>
      </c>
      <c r="Z33" s="972">
        <v>310.0</v>
      </c>
      <c r="AA33" s="922"/>
      <c r="AB33" s="922">
        <f t="shared" si="1"/>
        <v>660</v>
      </c>
      <c r="AC33" s="922"/>
      <c r="AD33" s="922"/>
      <c r="AE33" s="922"/>
      <c r="AF33" s="922"/>
    </row>
    <row r="34">
      <c r="A34" s="930"/>
      <c r="B34" s="930"/>
      <c r="C34" s="958" t="s">
        <v>916</v>
      </c>
      <c r="D34" s="564">
        <v>24225.0</v>
      </c>
      <c r="E34" s="564">
        <v>64600.0</v>
      </c>
      <c r="F34" s="974">
        <v>172300.0</v>
      </c>
      <c r="G34" s="960">
        <v>3330.0</v>
      </c>
      <c r="H34" s="960">
        <v>615.0</v>
      </c>
      <c r="I34" s="961">
        <v>49725.0</v>
      </c>
      <c r="J34" s="564">
        <v>132600.0</v>
      </c>
      <c r="K34" s="974">
        <v>353600.0</v>
      </c>
      <c r="L34" s="960">
        <v>2670.0</v>
      </c>
      <c r="M34" s="960">
        <v>420.0</v>
      </c>
      <c r="N34" s="963">
        <v>3330.0</v>
      </c>
      <c r="O34" s="564">
        <v>61275.0</v>
      </c>
      <c r="P34" s="564">
        <v>163400.0</v>
      </c>
      <c r="Q34" s="974">
        <v>435700.0</v>
      </c>
      <c r="R34" s="960">
        <v>2000.0</v>
      </c>
      <c r="S34" s="960">
        <v>210.0</v>
      </c>
      <c r="T34" s="964">
        <v>3330.0</v>
      </c>
      <c r="U34" s="920"/>
      <c r="V34" s="958">
        <v>6660.0</v>
      </c>
      <c r="W34" s="960">
        <v>330.0</v>
      </c>
      <c r="X34" s="965">
        <v>330.0</v>
      </c>
      <c r="Y34" s="965">
        <v>330.0</v>
      </c>
      <c r="Z34" s="964">
        <v>330.0</v>
      </c>
      <c r="AA34" s="922"/>
      <c r="AB34" s="922">
        <f t="shared" si="1"/>
        <v>1245</v>
      </c>
      <c r="AC34" s="922"/>
      <c r="AD34" s="922"/>
      <c r="AE34" s="922"/>
      <c r="AF34" s="922"/>
    </row>
    <row r="35">
      <c r="A35" s="930"/>
      <c r="B35" s="930"/>
      <c r="C35" s="966" t="s">
        <v>917</v>
      </c>
      <c r="D35" s="567">
        <v>25575.0</v>
      </c>
      <c r="E35" s="567">
        <v>68200.0</v>
      </c>
      <c r="F35" s="967">
        <v>181900.0</v>
      </c>
      <c r="G35" s="968">
        <v>3540.0</v>
      </c>
      <c r="H35" s="968">
        <v>925.0</v>
      </c>
      <c r="I35" s="969">
        <v>53475.0</v>
      </c>
      <c r="J35" s="567">
        <v>142600.0</v>
      </c>
      <c r="K35" s="967">
        <v>380300.0</v>
      </c>
      <c r="L35" s="968">
        <v>2830.0</v>
      </c>
      <c r="M35" s="968">
        <v>615.0</v>
      </c>
      <c r="N35" s="970">
        <v>3540.0</v>
      </c>
      <c r="O35" s="567">
        <v>73500.0</v>
      </c>
      <c r="P35" s="567">
        <v>196000.0</v>
      </c>
      <c r="Q35" s="971">
        <v>522700.0</v>
      </c>
      <c r="R35" s="968">
        <v>2130.0</v>
      </c>
      <c r="S35" s="968">
        <v>310.0</v>
      </c>
      <c r="T35" s="972">
        <v>3540.0</v>
      </c>
      <c r="U35" s="920"/>
      <c r="V35" s="966">
        <v>7080.0</v>
      </c>
      <c r="W35" s="968">
        <v>350.0</v>
      </c>
      <c r="X35" s="973">
        <v>350.0</v>
      </c>
      <c r="Y35" s="973">
        <v>350.0</v>
      </c>
      <c r="Z35" s="972">
        <v>350.0</v>
      </c>
      <c r="AA35" s="922"/>
      <c r="AB35" s="922">
        <f t="shared" si="1"/>
        <v>1850</v>
      </c>
      <c r="AC35" s="922"/>
      <c r="AD35" s="922"/>
      <c r="AE35" s="922"/>
      <c r="AF35" s="922"/>
    </row>
    <row r="36">
      <c r="A36" s="930"/>
      <c r="B36" s="930"/>
      <c r="C36" s="958" t="s">
        <v>918</v>
      </c>
      <c r="D36" s="564">
        <v>31500.0</v>
      </c>
      <c r="E36" s="564">
        <v>84000.0</v>
      </c>
      <c r="F36" s="974">
        <v>224000.0</v>
      </c>
      <c r="G36" s="960">
        <v>3750.0</v>
      </c>
      <c r="H36" s="960">
        <v>1550.0</v>
      </c>
      <c r="I36" s="961">
        <v>66525.0</v>
      </c>
      <c r="J36" s="564">
        <v>177400.0</v>
      </c>
      <c r="K36" s="974">
        <v>473100.0</v>
      </c>
      <c r="L36" s="960">
        <v>3000.0</v>
      </c>
      <c r="M36" s="960">
        <v>1035.0</v>
      </c>
      <c r="N36" s="963">
        <v>3750.0</v>
      </c>
      <c r="O36" s="564">
        <v>102675.0</v>
      </c>
      <c r="P36" s="564">
        <v>273800.0</v>
      </c>
      <c r="Q36" s="974">
        <v>730100.0</v>
      </c>
      <c r="R36" s="960">
        <v>2250.0</v>
      </c>
      <c r="S36" s="960">
        <v>515.0</v>
      </c>
      <c r="T36" s="964">
        <v>3750.0</v>
      </c>
      <c r="U36" s="920"/>
      <c r="V36" s="958">
        <v>7500.0</v>
      </c>
      <c r="W36" s="960">
        <v>380.0</v>
      </c>
      <c r="X36" s="965">
        <v>380.0</v>
      </c>
      <c r="Y36" s="965">
        <v>380.0</v>
      </c>
      <c r="Z36" s="964">
        <v>380.0</v>
      </c>
      <c r="AA36" s="922"/>
      <c r="AB36" s="922">
        <f t="shared" si="1"/>
        <v>3100</v>
      </c>
      <c r="AC36" s="922"/>
      <c r="AD36" s="922"/>
      <c r="AE36" s="922"/>
      <c r="AF36" s="922"/>
    </row>
    <row r="37">
      <c r="A37" s="930"/>
      <c r="B37" s="930"/>
      <c r="C37" s="966" t="s">
        <v>919</v>
      </c>
      <c r="D37" s="567">
        <v>33450.0</v>
      </c>
      <c r="E37" s="567">
        <v>89200.0</v>
      </c>
      <c r="F37" s="967">
        <v>237900.0</v>
      </c>
      <c r="G37" s="968">
        <v>3960.0</v>
      </c>
      <c r="H37" s="968">
        <v>2475.0</v>
      </c>
      <c r="I37" s="969">
        <v>71700.0</v>
      </c>
      <c r="J37" s="567">
        <v>191200.0</v>
      </c>
      <c r="K37" s="967">
        <v>509900.0</v>
      </c>
      <c r="L37" s="968">
        <v>3170.0</v>
      </c>
      <c r="M37" s="968">
        <v>1650.0</v>
      </c>
      <c r="N37" s="970">
        <v>3960.0</v>
      </c>
      <c r="O37" s="567">
        <v>112650.0</v>
      </c>
      <c r="P37" s="567">
        <v>300400.0</v>
      </c>
      <c r="Q37" s="967">
        <v>801100.0</v>
      </c>
      <c r="R37" s="968">
        <v>2380.0</v>
      </c>
      <c r="S37" s="968">
        <v>825.0</v>
      </c>
      <c r="T37" s="972">
        <v>3960.0</v>
      </c>
      <c r="U37" s="920"/>
      <c r="V37" s="966">
        <v>7920.0</v>
      </c>
      <c r="W37" s="968">
        <v>400.0</v>
      </c>
      <c r="X37" s="973">
        <v>400.0</v>
      </c>
      <c r="Y37" s="973">
        <v>400.0</v>
      </c>
      <c r="Z37" s="972">
        <v>400.0</v>
      </c>
      <c r="AA37" s="922"/>
      <c r="AB37" s="922">
        <f t="shared" si="1"/>
        <v>4950</v>
      </c>
      <c r="AC37" s="922"/>
      <c r="AD37" s="922"/>
      <c r="AE37" s="922"/>
      <c r="AF37" s="922"/>
    </row>
    <row r="38">
      <c r="A38" s="930"/>
      <c r="B38" s="930"/>
      <c r="C38" s="958" t="s">
        <v>920</v>
      </c>
      <c r="D38" s="564">
        <v>35550.0</v>
      </c>
      <c r="E38" s="564">
        <v>94800.0</v>
      </c>
      <c r="F38" s="974">
        <v>252800.0</v>
      </c>
      <c r="G38" s="960">
        <v>4170.0</v>
      </c>
      <c r="H38" s="960">
        <v>4125.0</v>
      </c>
      <c r="I38" s="961">
        <v>76875.0</v>
      </c>
      <c r="J38" s="564">
        <v>205000.0</v>
      </c>
      <c r="K38" s="974">
        <v>546700.0</v>
      </c>
      <c r="L38" s="960">
        <v>3330.0</v>
      </c>
      <c r="M38" s="960">
        <v>2750.0</v>
      </c>
      <c r="N38" s="963">
        <v>4170.0</v>
      </c>
      <c r="O38" s="564">
        <v>123300.0</v>
      </c>
      <c r="P38" s="564">
        <v>328800.0</v>
      </c>
      <c r="Q38" s="974">
        <v>876800.0</v>
      </c>
      <c r="R38" s="960">
        <v>2500.0</v>
      </c>
      <c r="S38" s="960">
        <v>1375.0</v>
      </c>
      <c r="T38" s="964">
        <v>4170.0</v>
      </c>
      <c r="U38" s="920"/>
      <c r="V38" s="958">
        <v>8340.0</v>
      </c>
      <c r="W38" s="960">
        <v>420.0</v>
      </c>
      <c r="X38" s="965">
        <v>420.0</v>
      </c>
      <c r="Y38" s="965">
        <v>420.0</v>
      </c>
      <c r="Z38" s="964">
        <v>420.0</v>
      </c>
      <c r="AA38" s="922"/>
      <c r="AB38" s="922">
        <f t="shared" si="1"/>
        <v>8250</v>
      </c>
      <c r="AC38" s="922"/>
      <c r="AD38" s="922"/>
      <c r="AE38" s="922"/>
      <c r="AF38" s="922"/>
    </row>
    <row r="39">
      <c r="A39" s="930"/>
      <c r="B39" s="930"/>
      <c r="C39" s="966" t="s">
        <v>921</v>
      </c>
      <c r="D39" s="567">
        <v>37875.0</v>
      </c>
      <c r="E39" s="567">
        <v>101000.0</v>
      </c>
      <c r="F39" s="967">
        <v>269300.0</v>
      </c>
      <c r="G39" s="968">
        <v>4380.0</v>
      </c>
      <c r="H39" s="968">
        <v>6195.0</v>
      </c>
      <c r="I39" s="969">
        <v>82050.0</v>
      </c>
      <c r="J39" s="567">
        <v>218800.0</v>
      </c>
      <c r="K39" s="967">
        <v>583500.0</v>
      </c>
      <c r="L39" s="968">
        <v>3500.0</v>
      </c>
      <c r="M39" s="968">
        <v>4125.0</v>
      </c>
      <c r="N39" s="970">
        <v>4380.0</v>
      </c>
      <c r="O39" s="567">
        <v>135450.0</v>
      </c>
      <c r="P39" s="567">
        <v>361200.0</v>
      </c>
      <c r="Q39" s="967">
        <v>963200.0</v>
      </c>
      <c r="R39" s="968">
        <v>2630.0</v>
      </c>
      <c r="S39" s="968">
        <v>2070.0</v>
      </c>
      <c r="T39" s="972">
        <v>4380.0</v>
      </c>
      <c r="U39" s="920"/>
      <c r="V39" s="966">
        <v>8760.0</v>
      </c>
      <c r="W39" s="968">
        <v>440.0</v>
      </c>
      <c r="X39" s="973">
        <v>440.0</v>
      </c>
      <c r="Y39" s="973">
        <v>440.0</v>
      </c>
      <c r="Z39" s="972">
        <v>440.0</v>
      </c>
      <c r="AA39" s="922"/>
      <c r="AB39" s="922">
        <f t="shared" si="1"/>
        <v>12390</v>
      </c>
      <c r="AC39" s="922"/>
      <c r="AD39" s="922"/>
      <c r="AE39" s="922"/>
      <c r="AF39" s="922"/>
    </row>
    <row r="40">
      <c r="A40" s="930"/>
      <c r="B40" s="930"/>
      <c r="C40" s="958" t="s">
        <v>922</v>
      </c>
      <c r="D40" s="564">
        <v>43575.0</v>
      </c>
      <c r="E40" s="564">
        <v>116200.0</v>
      </c>
      <c r="F40" s="974">
        <v>309900.0</v>
      </c>
      <c r="G40" s="960">
        <v>4580.0</v>
      </c>
      <c r="H40" s="960">
        <v>8250.0</v>
      </c>
      <c r="I40" s="961">
        <v>95925.0</v>
      </c>
      <c r="J40" s="564">
        <v>255800.0</v>
      </c>
      <c r="K40" s="974">
        <v>682100.0</v>
      </c>
      <c r="L40" s="960">
        <v>3670.0</v>
      </c>
      <c r="M40" s="960">
        <v>5500.0</v>
      </c>
      <c r="N40" s="963">
        <v>4580.0</v>
      </c>
      <c r="O40" s="564">
        <v>158325.0</v>
      </c>
      <c r="P40" s="564">
        <v>422200.0</v>
      </c>
      <c r="Q40" s="974">
        <v>1125900.0</v>
      </c>
      <c r="R40" s="960">
        <v>2750.0</v>
      </c>
      <c r="S40" s="960">
        <v>2750.0</v>
      </c>
      <c r="T40" s="964">
        <v>4580.0</v>
      </c>
      <c r="U40" s="920"/>
      <c r="V40" s="958">
        <v>9160.0</v>
      </c>
      <c r="W40" s="960">
        <v>460.0</v>
      </c>
      <c r="X40" s="965">
        <v>460.0</v>
      </c>
      <c r="Y40" s="965">
        <v>460.0</v>
      </c>
      <c r="Z40" s="964">
        <v>460.0</v>
      </c>
      <c r="AA40" s="922"/>
      <c r="AB40" s="922">
        <f t="shared" si="1"/>
        <v>16500</v>
      </c>
      <c r="AC40" s="922"/>
      <c r="AD40" s="922"/>
      <c r="AE40" s="922"/>
      <c r="AF40" s="922"/>
    </row>
    <row r="41">
      <c r="A41" s="930"/>
      <c r="B41" s="930"/>
      <c r="C41" s="966" t="s">
        <v>923</v>
      </c>
      <c r="D41" s="567">
        <v>55425.0</v>
      </c>
      <c r="E41" s="567">
        <v>147800.0</v>
      </c>
      <c r="F41" s="975">
        <v>394100.0</v>
      </c>
      <c r="G41" s="968">
        <v>4790.0</v>
      </c>
      <c r="H41" s="968">
        <v>11300.0</v>
      </c>
      <c r="I41" s="969">
        <v>123150.0</v>
      </c>
      <c r="J41" s="567">
        <v>328400.0</v>
      </c>
      <c r="K41" s="975">
        <v>875700.0</v>
      </c>
      <c r="L41" s="968">
        <v>3830.0</v>
      </c>
      <c r="M41" s="968">
        <v>7570.0</v>
      </c>
      <c r="N41" s="970">
        <v>4790.0</v>
      </c>
      <c r="O41" s="567">
        <v>203175.0</v>
      </c>
      <c r="P41" s="567">
        <v>541800.0</v>
      </c>
      <c r="Q41" s="976">
        <f>O41*(64/9)</f>
        <v>1444800</v>
      </c>
      <c r="R41" s="968">
        <v>2880.0</v>
      </c>
      <c r="S41" s="968">
        <v>3785.0</v>
      </c>
      <c r="T41" s="972">
        <v>4790.0</v>
      </c>
      <c r="U41" s="920"/>
      <c r="V41" s="966">
        <v>9580.0</v>
      </c>
      <c r="W41" s="968">
        <v>480.0</v>
      </c>
      <c r="X41" s="973">
        <v>480.0</v>
      </c>
      <c r="Y41" s="973">
        <v>480.0</v>
      </c>
      <c r="Z41" s="972">
        <v>480.0</v>
      </c>
      <c r="AA41" s="922"/>
      <c r="AB41" s="922">
        <f t="shared" si="1"/>
        <v>22655</v>
      </c>
      <c r="AC41" s="922"/>
      <c r="AD41" s="922"/>
      <c r="AE41" s="922"/>
      <c r="AF41" s="922"/>
    </row>
    <row r="42">
      <c r="A42" s="930"/>
      <c r="B42" s="930"/>
      <c r="C42" s="958" t="s">
        <v>924</v>
      </c>
      <c r="D42" s="564">
        <v>73425.0</v>
      </c>
      <c r="E42" s="564">
        <v>195800.0</v>
      </c>
      <c r="F42" s="974">
        <v>522100.0</v>
      </c>
      <c r="G42" s="960">
        <v>5000.0</v>
      </c>
      <c r="H42" s="960">
        <v>16500.0</v>
      </c>
      <c r="I42" s="961">
        <v>163125.0</v>
      </c>
      <c r="J42" s="564">
        <v>435000.0</v>
      </c>
      <c r="K42" s="974">
        <v>1160000.0</v>
      </c>
      <c r="L42" s="960">
        <v>4000.0</v>
      </c>
      <c r="M42" s="960">
        <v>11000.0</v>
      </c>
      <c r="N42" s="963">
        <v>5000.0</v>
      </c>
      <c r="O42" s="564">
        <v>269175.0</v>
      </c>
      <c r="P42" s="564">
        <v>717800.0</v>
      </c>
      <c r="Q42" s="974">
        <v>1914100.0</v>
      </c>
      <c r="R42" s="960">
        <v>3000.0</v>
      </c>
      <c r="S42" s="960">
        <v>5500.0</v>
      </c>
      <c r="T42" s="964">
        <v>5000.0</v>
      </c>
      <c r="U42" s="920"/>
      <c r="V42" s="958">
        <v>10000.0</v>
      </c>
      <c r="W42" s="960">
        <v>500.0</v>
      </c>
      <c r="X42" s="965">
        <v>500.0</v>
      </c>
      <c r="Y42" s="965">
        <v>500.0</v>
      </c>
      <c r="Z42" s="964">
        <v>500.0</v>
      </c>
      <c r="AA42" s="922"/>
      <c r="AB42" s="922">
        <f t="shared" si="1"/>
        <v>33000</v>
      </c>
      <c r="AC42" s="922"/>
      <c r="AD42" s="922"/>
      <c r="AE42" s="922"/>
      <c r="AF42" s="922"/>
    </row>
    <row r="43">
      <c r="A43" s="930"/>
      <c r="B43" s="977" t="s">
        <v>933</v>
      </c>
      <c r="C43" s="978" t="s">
        <v>925</v>
      </c>
      <c r="D43" s="979">
        <v>82275.0</v>
      </c>
      <c r="E43" s="979">
        <v>219400.0</v>
      </c>
      <c r="F43" s="980">
        <v>585100.0</v>
      </c>
      <c r="G43" s="968">
        <v>5000.0</v>
      </c>
      <c r="H43" s="981">
        <v>19800.0</v>
      </c>
      <c r="I43" s="982">
        <v>182850.0</v>
      </c>
      <c r="J43" s="979">
        <v>487600.0</v>
      </c>
      <c r="K43" s="980">
        <v>1300300.0</v>
      </c>
      <c r="L43" s="968">
        <v>4000.0</v>
      </c>
      <c r="M43" s="981">
        <v>13200.0</v>
      </c>
      <c r="N43" s="970">
        <v>5000.0</v>
      </c>
      <c r="O43" s="979">
        <v>301500.0</v>
      </c>
      <c r="P43" s="979">
        <f>O43*(8/3)</f>
        <v>804000</v>
      </c>
      <c r="Q43" s="980">
        <v>2144000.0</v>
      </c>
      <c r="R43" s="968">
        <v>3000.0</v>
      </c>
      <c r="S43" s="981">
        <f>S42*1.2</f>
        <v>6600</v>
      </c>
      <c r="T43" s="972">
        <v>5000.0</v>
      </c>
      <c r="U43" s="983"/>
      <c r="V43" s="966">
        <v>10000.0</v>
      </c>
      <c r="W43" s="968">
        <v>500.0</v>
      </c>
      <c r="X43" s="973">
        <v>500.0</v>
      </c>
      <c r="Y43" s="973">
        <v>500.0</v>
      </c>
      <c r="Z43" s="972">
        <v>500.0</v>
      </c>
      <c r="AA43" s="922"/>
      <c r="AB43" s="922">
        <f t="shared" si="1"/>
        <v>39600</v>
      </c>
      <c r="AC43" s="922"/>
      <c r="AD43" s="922"/>
      <c r="AE43" s="922"/>
      <c r="AF43" s="922"/>
    </row>
    <row r="44">
      <c r="A44" s="930"/>
      <c r="C44" s="984" t="s">
        <v>926</v>
      </c>
      <c r="D44" s="985">
        <v>97425.0</v>
      </c>
      <c r="E44" s="985">
        <v>259800.0</v>
      </c>
      <c r="F44" s="986">
        <v>692800.0</v>
      </c>
      <c r="G44" s="960">
        <v>5000.0</v>
      </c>
      <c r="H44" s="987">
        <v>24700.0</v>
      </c>
      <c r="I44" s="988">
        <v>216600.0</v>
      </c>
      <c r="J44" s="985">
        <v>577600.0</v>
      </c>
      <c r="K44" s="986">
        <v>1540300.0</v>
      </c>
      <c r="L44" s="960">
        <v>4000.0</v>
      </c>
      <c r="M44" s="987">
        <v>16500.0</v>
      </c>
      <c r="N44" s="963">
        <v>5000.0</v>
      </c>
      <c r="O44" s="985">
        <v>357300.0</v>
      </c>
      <c r="P44" s="985">
        <v>952800.0</v>
      </c>
      <c r="Q44" s="986">
        <v>2540800.0</v>
      </c>
      <c r="R44" s="960">
        <v>3000.0</v>
      </c>
      <c r="S44" s="987">
        <v>8250.0</v>
      </c>
      <c r="T44" s="964">
        <v>5000.0</v>
      </c>
      <c r="U44" s="983"/>
      <c r="V44" s="958">
        <v>10000.0</v>
      </c>
      <c r="W44" s="960">
        <v>500.0</v>
      </c>
      <c r="X44" s="965">
        <v>500.0</v>
      </c>
      <c r="Y44" s="965">
        <v>500.0</v>
      </c>
      <c r="Z44" s="964">
        <v>500.0</v>
      </c>
      <c r="AA44" s="922"/>
      <c r="AB44" s="922">
        <f t="shared" si="1"/>
        <v>49450</v>
      </c>
      <c r="AC44" s="922"/>
      <c r="AD44" s="922"/>
      <c r="AE44" s="922"/>
      <c r="AF44" s="922"/>
    </row>
    <row r="45">
      <c r="A45" s="930"/>
      <c r="C45" s="978" t="s">
        <v>927</v>
      </c>
      <c r="D45" s="979">
        <v>113925.0</v>
      </c>
      <c r="E45" s="979">
        <v>303800.0</v>
      </c>
      <c r="F45" s="980">
        <v>810100.0</v>
      </c>
      <c r="G45" s="968">
        <v>5000.0</v>
      </c>
      <c r="H45" s="981">
        <v>29700.0</v>
      </c>
      <c r="I45" s="982">
        <v>253125.0</v>
      </c>
      <c r="J45" s="979">
        <v>675000.0</v>
      </c>
      <c r="K45" s="980">
        <v>1800000.0</v>
      </c>
      <c r="L45" s="968">
        <v>4000.0</v>
      </c>
      <c r="M45" s="981">
        <v>19800.0</v>
      </c>
      <c r="N45" s="970">
        <v>5000.0</v>
      </c>
      <c r="O45" s="979">
        <v>417675.0</v>
      </c>
      <c r="P45" s="979">
        <v>1113800.0</v>
      </c>
      <c r="Q45" s="980">
        <v>2970100.0</v>
      </c>
      <c r="R45" s="968">
        <v>3000.0</v>
      </c>
      <c r="S45" s="981">
        <v>9900.0</v>
      </c>
      <c r="T45" s="972">
        <v>5000.0</v>
      </c>
      <c r="U45" s="983"/>
      <c r="V45" s="966">
        <v>10000.0</v>
      </c>
      <c r="W45" s="968">
        <v>500.0</v>
      </c>
      <c r="X45" s="973">
        <v>500.0</v>
      </c>
      <c r="Y45" s="973">
        <v>500.0</v>
      </c>
      <c r="Z45" s="972">
        <v>500.0</v>
      </c>
      <c r="AA45" s="922"/>
      <c r="AB45" s="922">
        <f t="shared" si="1"/>
        <v>59400</v>
      </c>
      <c r="AC45" s="922"/>
      <c r="AD45" s="922"/>
      <c r="AE45" s="922"/>
      <c r="AF45" s="922"/>
    </row>
    <row r="46">
      <c r="A46" s="930"/>
      <c r="C46" s="984" t="s">
        <v>928</v>
      </c>
      <c r="D46" s="985">
        <v>139350.0</v>
      </c>
      <c r="E46" s="985">
        <v>371600.0</v>
      </c>
      <c r="F46" s="986">
        <v>990900.0</v>
      </c>
      <c r="G46" s="960">
        <v>5000.0</v>
      </c>
      <c r="H46" s="987">
        <v>34600.0</v>
      </c>
      <c r="I46" s="988">
        <v>309750.0</v>
      </c>
      <c r="J46" s="985">
        <v>826000.0</v>
      </c>
      <c r="K46" s="986">
        <v>2202700.0</v>
      </c>
      <c r="L46" s="960">
        <v>4000.0</v>
      </c>
      <c r="M46" s="987">
        <v>23100.0</v>
      </c>
      <c r="N46" s="963">
        <v>5000.0</v>
      </c>
      <c r="O46" s="985">
        <v>511050.0</v>
      </c>
      <c r="P46" s="985">
        <v>1362800.0</v>
      </c>
      <c r="Q46" s="986">
        <v>3634100.0</v>
      </c>
      <c r="R46" s="960">
        <v>3000.0</v>
      </c>
      <c r="S46" s="987">
        <f>S42*2.1</f>
        <v>11550</v>
      </c>
      <c r="T46" s="964">
        <v>5000.0</v>
      </c>
      <c r="U46" s="983"/>
      <c r="V46" s="958">
        <v>10000.0</v>
      </c>
      <c r="W46" s="960">
        <v>500.0</v>
      </c>
      <c r="X46" s="965">
        <v>500.0</v>
      </c>
      <c r="Y46" s="965">
        <v>500.0</v>
      </c>
      <c r="Z46" s="964">
        <v>500.0</v>
      </c>
      <c r="AA46" s="922"/>
      <c r="AB46" s="922">
        <f t="shared" si="1"/>
        <v>69250</v>
      </c>
      <c r="AC46" s="922"/>
      <c r="AD46" s="922"/>
      <c r="AE46" s="922"/>
      <c r="AF46" s="922"/>
    </row>
    <row r="47">
      <c r="A47" s="930"/>
      <c r="C47" s="989" t="s">
        <v>934</v>
      </c>
      <c r="D47" s="990">
        <v>175575.0</v>
      </c>
      <c r="E47" s="990">
        <v>468200.0</v>
      </c>
      <c r="F47" s="991">
        <v>1248500.0</v>
      </c>
      <c r="G47" s="992">
        <v>5000.0</v>
      </c>
      <c r="H47" s="993">
        <v>41200.0</v>
      </c>
      <c r="I47" s="994">
        <v>390150.0</v>
      </c>
      <c r="J47" s="990">
        <v>1040000.0</v>
      </c>
      <c r="K47" s="991">
        <v>2774400.0</v>
      </c>
      <c r="L47" s="992">
        <v>4000.0</v>
      </c>
      <c r="M47" s="993">
        <v>27500.0</v>
      </c>
      <c r="N47" s="995">
        <v>5000.0</v>
      </c>
      <c r="O47" s="996">
        <v>643725.0</v>
      </c>
      <c r="P47" s="996">
        <v>1716600.0</v>
      </c>
      <c r="Q47" s="997">
        <v>4577600.0</v>
      </c>
      <c r="R47" s="992">
        <v>3000.0</v>
      </c>
      <c r="S47" s="998">
        <f>S42*2.5</f>
        <v>13750</v>
      </c>
      <c r="T47" s="999">
        <v>5000.0</v>
      </c>
      <c r="U47" s="983"/>
      <c r="V47" s="1000">
        <v>10000.0</v>
      </c>
      <c r="W47" s="992">
        <v>500.0</v>
      </c>
      <c r="X47" s="1001">
        <v>500.0</v>
      </c>
      <c r="Y47" s="1001">
        <v>500.0</v>
      </c>
      <c r="Z47" s="999">
        <v>500.0</v>
      </c>
      <c r="AA47" s="922"/>
      <c r="AB47" s="922">
        <f t="shared" si="1"/>
        <v>82450</v>
      </c>
      <c r="AC47" s="922"/>
      <c r="AD47" s="922"/>
      <c r="AE47" s="922"/>
      <c r="AF47" s="922"/>
    </row>
    <row r="48">
      <c r="A48" s="930"/>
      <c r="B48" s="930"/>
      <c r="C48" s="1002" t="s">
        <v>930</v>
      </c>
      <c r="D48" s="564"/>
      <c r="E48" s="1003" t="s">
        <v>935</v>
      </c>
      <c r="F48" s="564"/>
      <c r="G48" s="564"/>
      <c r="H48" s="1002" t="s">
        <v>936</v>
      </c>
      <c r="I48" s="564"/>
      <c r="J48" s="564"/>
      <c r="K48" s="564"/>
      <c r="L48" s="564"/>
      <c r="M48" s="564"/>
      <c r="N48" s="564"/>
      <c r="O48" s="1004" t="s">
        <v>937</v>
      </c>
      <c r="S48" s="1005" t="s">
        <v>938</v>
      </c>
      <c r="AA48" s="922"/>
      <c r="AB48" s="922"/>
      <c r="AC48" s="922"/>
      <c r="AD48" s="922"/>
      <c r="AE48" s="922"/>
      <c r="AF48" s="922"/>
    </row>
    <row r="49" ht="12.0" customHeight="1">
      <c r="A49" s="908"/>
      <c r="B49" s="908"/>
      <c r="C49" s="908"/>
      <c r="D49" s="908"/>
      <c r="E49" s="908"/>
      <c r="F49" s="908"/>
      <c r="G49" s="908"/>
      <c r="H49" s="908"/>
      <c r="I49" s="908"/>
      <c r="J49" s="908"/>
      <c r="K49" s="908"/>
      <c r="L49" s="908"/>
      <c r="M49" s="908"/>
      <c r="N49" s="908"/>
      <c r="O49" s="908"/>
      <c r="P49" s="908"/>
      <c r="Q49" s="908"/>
      <c r="R49" s="908"/>
      <c r="S49" s="908"/>
      <c r="T49" s="908"/>
      <c r="U49" s="908"/>
      <c r="V49" s="908"/>
      <c r="W49" s="908"/>
      <c r="X49" s="908"/>
      <c r="Y49" s="908"/>
      <c r="Z49" s="908"/>
      <c r="AA49" s="908"/>
      <c r="AB49" s="908"/>
      <c r="AC49" s="908"/>
      <c r="AD49" s="908"/>
      <c r="AE49" s="908"/>
      <c r="AF49" s="908"/>
    </row>
    <row r="50">
      <c r="A50" s="912"/>
      <c r="B50" s="912"/>
      <c r="C50" s="909" t="s">
        <v>939</v>
      </c>
      <c r="D50" s="910"/>
      <c r="E50" s="910"/>
      <c r="F50" s="910"/>
      <c r="G50" s="910"/>
      <c r="H50" s="910"/>
      <c r="I50" s="910"/>
      <c r="J50" s="910"/>
      <c r="K50" s="910"/>
      <c r="L50" s="910"/>
      <c r="M50" s="910"/>
      <c r="N50" s="910"/>
      <c r="O50" s="910"/>
      <c r="P50" s="910"/>
      <c r="Q50" s="910"/>
      <c r="R50" s="910"/>
      <c r="S50" s="910"/>
      <c r="T50" s="910"/>
      <c r="U50" s="910"/>
      <c r="V50" s="910"/>
      <c r="W50" s="910"/>
      <c r="X50" s="910"/>
      <c r="Y50" s="910"/>
      <c r="Z50" s="911"/>
      <c r="AA50" s="908"/>
      <c r="AB50" s="908"/>
      <c r="AC50" s="908"/>
      <c r="AD50" s="908"/>
      <c r="AE50" s="908"/>
      <c r="AF50" s="908"/>
    </row>
    <row r="51" ht="9.75" customHeight="1">
      <c r="A51" s="908"/>
      <c r="B51" s="908"/>
      <c r="C51" s="908"/>
      <c r="D51" s="912"/>
      <c r="E51" s="908"/>
      <c r="F51" s="908"/>
      <c r="G51" s="908"/>
      <c r="H51" s="908"/>
      <c r="I51" s="912"/>
      <c r="J51" s="908"/>
      <c r="K51" s="908"/>
      <c r="L51" s="908"/>
      <c r="M51" s="908"/>
      <c r="N51" s="908"/>
      <c r="O51" s="912"/>
      <c r="P51" s="908"/>
      <c r="Q51" s="908"/>
      <c r="R51" s="908"/>
      <c r="S51" s="908"/>
      <c r="T51" s="908"/>
      <c r="V51" s="912"/>
      <c r="W51" s="908"/>
      <c r="X51" s="908"/>
      <c r="Y51" s="908"/>
      <c r="Z51" s="908"/>
      <c r="AA51" s="908"/>
      <c r="AB51" s="908"/>
      <c r="AC51" s="908"/>
      <c r="AD51" s="908"/>
      <c r="AE51" s="908"/>
      <c r="AF51" s="908"/>
    </row>
    <row r="52">
      <c r="A52" s="908"/>
      <c r="B52" s="908"/>
      <c r="C52" s="914" t="s">
        <v>899</v>
      </c>
      <c r="D52" s="915" t="s">
        <v>900</v>
      </c>
      <c r="E52" s="916"/>
      <c r="F52" s="916"/>
      <c r="G52" s="916"/>
      <c r="H52" s="916"/>
      <c r="I52" s="917" t="s">
        <v>901</v>
      </c>
      <c r="J52" s="916"/>
      <c r="K52" s="916"/>
      <c r="L52" s="916"/>
      <c r="M52" s="916"/>
      <c r="N52" s="918"/>
      <c r="O52" s="915" t="s">
        <v>902</v>
      </c>
      <c r="P52" s="916"/>
      <c r="Q52" s="916"/>
      <c r="R52" s="916"/>
      <c r="S52" s="916"/>
      <c r="T52" s="919"/>
      <c r="U52" s="920"/>
      <c r="V52" s="921" t="s">
        <v>903</v>
      </c>
      <c r="W52" s="916"/>
      <c r="X52" s="916"/>
      <c r="Y52" s="916"/>
      <c r="Z52" s="919"/>
      <c r="AA52" s="908"/>
      <c r="AB52" s="908"/>
      <c r="AC52" s="908"/>
      <c r="AD52" s="908"/>
      <c r="AE52" s="908"/>
      <c r="AF52" s="908"/>
    </row>
    <row r="53">
      <c r="A53" s="912"/>
      <c r="B53" s="912"/>
      <c r="C53" s="923"/>
      <c r="D53" s="561" t="s">
        <v>904</v>
      </c>
      <c r="E53" s="561" t="s">
        <v>905</v>
      </c>
      <c r="F53" s="924" t="s">
        <v>906</v>
      </c>
      <c r="G53" s="561" t="s">
        <v>907</v>
      </c>
      <c r="H53" s="561" t="s">
        <v>908</v>
      </c>
      <c r="I53" s="925" t="s">
        <v>904</v>
      </c>
      <c r="J53" s="561" t="s">
        <v>905</v>
      </c>
      <c r="K53" s="924" t="s">
        <v>906</v>
      </c>
      <c r="L53" s="561" t="s">
        <v>907</v>
      </c>
      <c r="M53" s="561" t="s">
        <v>908</v>
      </c>
      <c r="N53" s="926" t="s">
        <v>909</v>
      </c>
      <c r="O53" s="561" t="s">
        <v>904</v>
      </c>
      <c r="P53" s="561" t="s">
        <v>905</v>
      </c>
      <c r="Q53" s="924" t="s">
        <v>906</v>
      </c>
      <c r="R53" s="561" t="s">
        <v>907</v>
      </c>
      <c r="S53" s="561" t="s">
        <v>908</v>
      </c>
      <c r="T53" s="927" t="s">
        <v>909</v>
      </c>
      <c r="U53" s="920"/>
      <c r="V53" s="928" t="s">
        <v>910</v>
      </c>
      <c r="W53" s="561" t="s">
        <v>651</v>
      </c>
      <c r="X53" s="924" t="s">
        <v>650</v>
      </c>
      <c r="Y53" s="924" t="s">
        <v>911</v>
      </c>
      <c r="Z53" s="927" t="s">
        <v>652</v>
      </c>
      <c r="AA53" s="908"/>
      <c r="AB53" s="908"/>
      <c r="AC53" s="908"/>
      <c r="AD53" s="908"/>
      <c r="AE53" s="908"/>
      <c r="AF53" s="908"/>
    </row>
    <row r="54">
      <c r="A54" s="912"/>
      <c r="B54" s="912"/>
      <c r="C54" s="958" t="s">
        <v>925</v>
      </c>
      <c r="D54" s="1006">
        <f t="shared" ref="D54:F54" si="2">IFERROR(IF((D43-D19)/D19=-1,"",(D43-D19)/D19),"")</f>
        <v>0.1205311542</v>
      </c>
      <c r="E54" s="1006">
        <f t="shared" si="2"/>
        <v>0.1205311542</v>
      </c>
      <c r="F54" s="1007">
        <f t="shared" si="2"/>
        <v>0.120666539</v>
      </c>
      <c r="G54" s="1008"/>
      <c r="H54" s="1006">
        <f t="shared" ref="H54:K54" si="3">IFERROR(IF((H43-H19)/H19=-1,"",(H43-H19)/H19),"")</f>
        <v>0.2</v>
      </c>
      <c r="I54" s="1009">
        <f t="shared" si="3"/>
        <v>0.1209195402</v>
      </c>
      <c r="J54" s="1006">
        <f t="shared" si="3"/>
        <v>0.1209195402</v>
      </c>
      <c r="K54" s="1007">
        <f t="shared" si="3"/>
        <v>0.1209482759</v>
      </c>
      <c r="L54" s="1008"/>
      <c r="M54" s="1006">
        <f t="shared" ref="M54:M58" si="8">IFERROR(IF((M43-M19)/M19=-1,"",(M43-M19)/M19),"")</f>
        <v>0.2</v>
      </c>
      <c r="N54" s="1008"/>
      <c r="O54" s="1006">
        <f t="shared" ref="O54:Q54" si="4">IFERROR(IF((O43-O19)/O19=-1,"",(O43-O19)/O19),"")</f>
        <v>0.1200891613</v>
      </c>
      <c r="P54" s="1006">
        <f t="shared" si="4"/>
        <v>0.1200891613</v>
      </c>
      <c r="Q54" s="1007">
        <f t="shared" si="4"/>
        <v>0.1201086673</v>
      </c>
      <c r="R54" s="1008"/>
      <c r="S54" s="1006">
        <f t="shared" ref="S54:S58" si="10">IFERROR(IF((S43-S19)/S19=-1,"",(S43-S19)/S19),"")</f>
        <v>0.2</v>
      </c>
      <c r="T54" s="1010"/>
      <c r="U54" s="920" t="str">
        <f t="shared" ref="U54:Z54" si="5">IFERROR(IF((U43-U19)/U19=-1,"",(U43-U19)/U19),"")</f>
        <v/>
      </c>
      <c r="V54" s="931">
        <f t="shared" si="5"/>
        <v>0</v>
      </c>
      <c r="W54" s="932">
        <f t="shared" si="5"/>
        <v>0</v>
      </c>
      <c r="X54" s="939">
        <f t="shared" si="5"/>
        <v>0</v>
      </c>
      <c r="Y54" s="939">
        <f t="shared" si="5"/>
        <v>0</v>
      </c>
      <c r="Z54" s="1011">
        <f t="shared" si="5"/>
        <v>0</v>
      </c>
      <c r="AA54" s="908"/>
      <c r="AB54" s="908"/>
      <c r="AC54" s="908"/>
      <c r="AD54" s="908"/>
      <c r="AE54" s="908"/>
      <c r="AF54" s="908"/>
    </row>
    <row r="55">
      <c r="A55" s="912"/>
      <c r="B55" s="912"/>
      <c r="C55" s="966" t="s">
        <v>926</v>
      </c>
      <c r="D55" s="1012">
        <f t="shared" ref="D55:F55" si="6">IFERROR(IF((D44-D20)/D20=-1,"",(D44-D20)/D20),"")</f>
        <v>0.3268641471</v>
      </c>
      <c r="E55" s="1012">
        <f t="shared" si="6"/>
        <v>0.3268641471</v>
      </c>
      <c r="F55" s="1013">
        <f t="shared" si="6"/>
        <v>0.3269488604</v>
      </c>
      <c r="H55" s="1012">
        <f t="shared" ref="H55:K55" si="7">IFERROR(IF((H44-H20)/H20=-1,"",(H44-H20)/H20),"")</f>
        <v>0.496969697</v>
      </c>
      <c r="I55" s="1014">
        <f t="shared" si="7"/>
        <v>0.327816092</v>
      </c>
      <c r="J55" s="1012">
        <f t="shared" si="7"/>
        <v>0.327816092</v>
      </c>
      <c r="K55" s="1013">
        <f t="shared" si="7"/>
        <v>0.3278448276</v>
      </c>
      <c r="M55" s="1012">
        <f t="shared" si="8"/>
        <v>0.5</v>
      </c>
      <c r="O55" s="1012">
        <f t="shared" ref="O55:Q55" si="9">IFERROR(IF((O44-O20)/O20=-1,"",(O44-O20)/O20),"")</f>
        <v>0.3273892449</v>
      </c>
      <c r="P55" s="1012">
        <f t="shared" si="9"/>
        <v>0.3273892449</v>
      </c>
      <c r="Q55" s="1013">
        <f t="shared" si="9"/>
        <v>0.3274123609</v>
      </c>
      <c r="S55" s="1012">
        <f t="shared" si="10"/>
        <v>0.5</v>
      </c>
      <c r="T55" s="1015"/>
      <c r="U55" s="920" t="str">
        <f t="shared" ref="U55:Z55" si="11">IFERROR(IF((U44-U20)/U20=-1,"",(U44-U20)/U20),"")</f>
        <v/>
      </c>
      <c r="V55" s="931">
        <f t="shared" si="11"/>
        <v>0</v>
      </c>
      <c r="W55" s="932">
        <f t="shared" si="11"/>
        <v>0</v>
      </c>
      <c r="X55" s="939">
        <f t="shared" si="11"/>
        <v>0</v>
      </c>
      <c r="Y55" s="939">
        <f t="shared" si="11"/>
        <v>0</v>
      </c>
      <c r="Z55" s="1011">
        <f t="shared" si="11"/>
        <v>0</v>
      </c>
      <c r="AA55" s="908"/>
      <c r="AB55" s="908"/>
      <c r="AC55" s="908"/>
      <c r="AD55" s="908"/>
      <c r="AE55" s="908"/>
      <c r="AF55" s="908"/>
    </row>
    <row r="56">
      <c r="A56" s="912"/>
      <c r="B56" s="912"/>
      <c r="C56" s="958" t="s">
        <v>927</v>
      </c>
      <c r="D56" s="1006">
        <f t="shared" ref="D56:F56" si="12">IFERROR(IF((D45-D21)/D21=-1,"",(D45-D21)/D21),"")</f>
        <v>0.5515832482</v>
      </c>
      <c r="E56" s="1006">
        <f t="shared" si="12"/>
        <v>0.5515832482</v>
      </c>
      <c r="F56" s="1007">
        <f t="shared" si="12"/>
        <v>0.5516184639</v>
      </c>
      <c r="H56" s="1006">
        <f t="shared" ref="H56:K56" si="13">IFERROR(IF((H45-H21)/H21=-1,"",(H45-H21)/H21),"")</f>
        <v>0.8</v>
      </c>
      <c r="I56" s="1009">
        <f t="shared" si="13"/>
        <v>0.5517241379</v>
      </c>
      <c r="J56" s="1006">
        <f t="shared" si="13"/>
        <v>0.5517241379</v>
      </c>
      <c r="K56" s="1007">
        <f t="shared" si="13"/>
        <v>0.5517241379</v>
      </c>
      <c r="M56" s="1006">
        <f t="shared" si="8"/>
        <v>0.8</v>
      </c>
      <c r="O56" s="1006">
        <f t="shared" ref="O56:Q56" si="14">IFERROR(IF((O45-O21)/O21=-1,"",(O45-O21)/O21),"")</f>
        <v>0.5516857063</v>
      </c>
      <c r="P56" s="1006">
        <f t="shared" si="14"/>
        <v>0.5516857063</v>
      </c>
      <c r="Q56" s="1007">
        <f t="shared" si="14"/>
        <v>0.5516953137</v>
      </c>
      <c r="S56" s="1006">
        <f t="shared" si="10"/>
        <v>0.8</v>
      </c>
      <c r="T56" s="1016"/>
      <c r="U56" s="920" t="str">
        <f t="shared" ref="U56:Z56" si="15">IFERROR(IF((U45-U21)/U21=-1,"",(U45-U21)/U21),"")</f>
        <v/>
      </c>
      <c r="V56" s="931">
        <f t="shared" si="15"/>
        <v>0</v>
      </c>
      <c r="W56" s="932">
        <f t="shared" si="15"/>
        <v>0</v>
      </c>
      <c r="X56" s="939">
        <f t="shared" si="15"/>
        <v>0</v>
      </c>
      <c r="Y56" s="939">
        <f t="shared" si="15"/>
        <v>0</v>
      </c>
      <c r="Z56" s="1011">
        <f t="shared" si="15"/>
        <v>0</v>
      </c>
      <c r="AA56" s="908"/>
      <c r="AB56" s="908"/>
      <c r="AC56" s="908"/>
      <c r="AD56" s="908"/>
      <c r="AE56" s="908"/>
      <c r="AF56" s="908"/>
    </row>
    <row r="57">
      <c r="A57" s="912"/>
      <c r="B57" s="912"/>
      <c r="C57" s="966" t="s">
        <v>928</v>
      </c>
      <c r="D57" s="1012">
        <f t="shared" ref="D57:F57" si="16">IFERROR(IF((D46-D22)/D22=-1,"",(D46-D22)/D22),"")</f>
        <v>0.897854954</v>
      </c>
      <c r="E57" s="1012">
        <f t="shared" si="16"/>
        <v>0.897854954</v>
      </c>
      <c r="F57" s="1013">
        <f t="shared" si="16"/>
        <v>0.8979122773</v>
      </c>
      <c r="H57" s="1012">
        <f t="shared" ref="H57:K57" si="17">IFERROR(IF((H46-H22)/H22=-1,"",(H46-H22)/H22),"")</f>
        <v>1.096969697</v>
      </c>
      <c r="I57" s="1014">
        <f t="shared" si="17"/>
        <v>0.8988505747</v>
      </c>
      <c r="J57" s="1012">
        <f t="shared" si="17"/>
        <v>0.8988505747</v>
      </c>
      <c r="K57" s="1013">
        <f t="shared" si="17"/>
        <v>0.8988793103</v>
      </c>
      <c r="M57" s="1012">
        <f t="shared" si="8"/>
        <v>1.1</v>
      </c>
      <c r="O57" s="1012">
        <f t="shared" ref="O57:Q57" si="18">IFERROR(IF((O46-O22)/O22=-1,"",(O46-O22)/O22),"")</f>
        <v>0.8985789914</v>
      </c>
      <c r="P57" s="1012">
        <f t="shared" si="18"/>
        <v>0.8985789914</v>
      </c>
      <c r="Q57" s="1013">
        <f t="shared" si="18"/>
        <v>0.8985946398</v>
      </c>
      <c r="S57" s="1012">
        <f t="shared" si="10"/>
        <v>1.1</v>
      </c>
      <c r="T57" s="1015"/>
      <c r="U57" s="920" t="str">
        <f t="shared" ref="U57:Z57" si="19">IFERROR(IF((U46-U22)/U22=-1,"",(U46-U22)/U22),"")</f>
        <v/>
      </c>
      <c r="V57" s="931">
        <f t="shared" si="19"/>
        <v>0</v>
      </c>
      <c r="W57" s="932">
        <f t="shared" si="19"/>
        <v>0</v>
      </c>
      <c r="X57" s="939">
        <f t="shared" si="19"/>
        <v>0</v>
      </c>
      <c r="Y57" s="939">
        <f t="shared" si="19"/>
        <v>0</v>
      </c>
      <c r="Z57" s="1011">
        <f t="shared" si="19"/>
        <v>0</v>
      </c>
      <c r="AA57" s="908"/>
      <c r="AB57" s="908"/>
      <c r="AC57" s="908"/>
      <c r="AD57" s="908"/>
      <c r="AE57" s="908"/>
      <c r="AF57" s="908"/>
    </row>
    <row r="58">
      <c r="A58" s="912"/>
      <c r="B58" s="912"/>
      <c r="C58" s="1017" t="s">
        <v>934</v>
      </c>
      <c r="D58" s="1018">
        <f t="shared" ref="D58:F58" si="20">IFERROR(IF((D47-D23)/D23=-1,"",(D47-D23)/D23),"")</f>
        <v>1.391215526</v>
      </c>
      <c r="E58" s="1018">
        <f t="shared" si="20"/>
        <v>1.391215526</v>
      </c>
      <c r="F58" s="1019">
        <f t="shared" si="20"/>
        <v>1.391304348</v>
      </c>
      <c r="G58" s="1020"/>
      <c r="H58" s="1018">
        <f t="shared" ref="H58:K58" si="21">IFERROR(IF((H47-H23)/H23=-1,"",(H47-H23)/H23),"")</f>
        <v>1.496969697</v>
      </c>
      <c r="I58" s="1021">
        <f t="shared" si="21"/>
        <v>1.391724138</v>
      </c>
      <c r="J58" s="1018">
        <f t="shared" si="21"/>
        <v>1.390804598</v>
      </c>
      <c r="K58" s="1019">
        <f t="shared" si="21"/>
        <v>1.391724138</v>
      </c>
      <c r="L58" s="1020"/>
      <c r="M58" s="1018">
        <f t="shared" si="8"/>
        <v>1.5</v>
      </c>
      <c r="N58" s="1020"/>
      <c r="O58" s="1018">
        <f t="shared" ref="O58:Q58" si="22">IFERROR(IF((O47-O23)/O23=-1,"",(O47-O23)/O23),"")</f>
        <v>1.391473948</v>
      </c>
      <c r="P58" s="1018">
        <f t="shared" si="22"/>
        <v>1.391473948</v>
      </c>
      <c r="Q58" s="1019">
        <f t="shared" si="22"/>
        <v>1.391515595</v>
      </c>
      <c r="R58" s="1020"/>
      <c r="S58" s="1018">
        <f t="shared" si="10"/>
        <v>1.5</v>
      </c>
      <c r="T58" s="1022"/>
      <c r="U58" s="920" t="str">
        <f t="shared" ref="U58:Z58" si="23">IFERROR(IF((U47-U23)/U23=-1,"",(U47-U23)/U23),"")</f>
        <v/>
      </c>
      <c r="V58" s="940">
        <f t="shared" si="23"/>
        <v>0</v>
      </c>
      <c r="W58" s="941">
        <f t="shared" si="23"/>
        <v>0</v>
      </c>
      <c r="X58" s="942">
        <f t="shared" si="23"/>
        <v>0</v>
      </c>
      <c r="Y58" s="942">
        <f t="shared" si="23"/>
        <v>0</v>
      </c>
      <c r="Z58" s="1023">
        <f t="shared" si="23"/>
        <v>0</v>
      </c>
      <c r="AA58" s="908"/>
      <c r="AB58" s="908"/>
      <c r="AC58" s="908"/>
      <c r="AD58" s="908"/>
      <c r="AE58" s="908"/>
      <c r="AF58" s="908"/>
    </row>
    <row r="59">
      <c r="A59" s="908"/>
      <c r="B59" s="908"/>
      <c r="C59" s="908"/>
      <c r="D59" s="908"/>
      <c r="E59" s="908"/>
      <c r="F59" s="908"/>
      <c r="G59" s="908"/>
      <c r="H59" s="908"/>
      <c r="I59" s="908"/>
      <c r="J59" s="908"/>
      <c r="K59" s="908"/>
      <c r="L59" s="908"/>
      <c r="M59" s="908"/>
      <c r="N59" s="908"/>
      <c r="O59" s="908"/>
      <c r="P59" s="908"/>
      <c r="Q59" s="908"/>
      <c r="R59" s="908"/>
      <c r="S59" s="908"/>
      <c r="T59" s="908"/>
      <c r="U59" s="908"/>
      <c r="V59" s="908"/>
      <c r="W59" s="908"/>
      <c r="X59" s="908"/>
      <c r="Y59" s="908"/>
      <c r="Z59" s="908"/>
      <c r="AA59" s="908"/>
      <c r="AB59" s="908"/>
      <c r="AC59" s="908"/>
      <c r="AD59" s="908"/>
      <c r="AE59" s="908"/>
      <c r="AF59" s="908"/>
    </row>
    <row r="60">
      <c r="A60" s="912"/>
      <c r="B60" s="912"/>
      <c r="C60" s="909" t="s">
        <v>940</v>
      </c>
      <c r="D60" s="910"/>
      <c r="E60" s="910"/>
      <c r="F60" s="910"/>
      <c r="G60" s="910"/>
      <c r="H60" s="910"/>
      <c r="I60" s="910"/>
      <c r="J60" s="910"/>
      <c r="K60" s="910"/>
      <c r="L60" s="910"/>
      <c r="M60" s="910"/>
      <c r="N60" s="910"/>
      <c r="O60" s="910"/>
      <c r="P60" s="910"/>
      <c r="Q60" s="910"/>
      <c r="R60" s="910"/>
      <c r="S60" s="910"/>
      <c r="T60" s="910"/>
      <c r="U60" s="910"/>
      <c r="V60" s="911"/>
      <c r="W60" s="907"/>
      <c r="X60" s="907"/>
      <c r="Y60" s="907"/>
      <c r="Z60" s="907"/>
      <c r="AA60" s="908"/>
      <c r="AB60" s="908"/>
      <c r="AC60" s="908"/>
      <c r="AD60" s="908"/>
      <c r="AE60" s="908"/>
      <c r="AF60" s="908"/>
    </row>
    <row r="61" ht="9.75" customHeight="1">
      <c r="A61" s="908"/>
      <c r="B61" s="908"/>
      <c r="C61" s="908"/>
      <c r="D61" s="912"/>
      <c r="E61" s="908"/>
      <c r="F61" s="908"/>
      <c r="G61" s="908"/>
      <c r="H61" s="908"/>
      <c r="I61" s="912"/>
      <c r="J61" s="908"/>
      <c r="K61" s="908"/>
      <c r="L61" s="908"/>
      <c r="M61" s="908"/>
      <c r="N61" s="908"/>
      <c r="O61" s="912"/>
      <c r="P61" s="908"/>
      <c r="Q61" s="908"/>
      <c r="R61" s="908"/>
      <c r="S61" s="908"/>
      <c r="T61" s="908"/>
      <c r="V61" s="912"/>
      <c r="W61" s="908"/>
      <c r="X61" s="908"/>
      <c r="Y61" s="908"/>
      <c r="Z61" s="908"/>
      <c r="AA61" s="908"/>
      <c r="AB61" s="908"/>
      <c r="AC61" s="908"/>
      <c r="AD61" s="908"/>
      <c r="AE61" s="908"/>
      <c r="AF61" s="908"/>
    </row>
    <row r="62">
      <c r="A62" s="908"/>
      <c r="B62" s="908"/>
      <c r="C62" s="1024" t="s">
        <v>899</v>
      </c>
      <c r="D62" s="915" t="s">
        <v>941</v>
      </c>
      <c r="E62" s="916"/>
      <c r="F62" s="916"/>
      <c r="G62" s="915" t="s">
        <v>942</v>
      </c>
      <c r="H62" s="916"/>
      <c r="I62" s="916"/>
      <c r="J62" s="915" t="s">
        <v>943</v>
      </c>
      <c r="K62" s="916"/>
      <c r="L62" s="916"/>
      <c r="M62" s="915" t="s">
        <v>944</v>
      </c>
      <c r="N62" s="916"/>
      <c r="O62" s="916"/>
      <c r="P62" s="915" t="s">
        <v>945</v>
      </c>
      <c r="Q62" s="916"/>
      <c r="R62" s="916"/>
      <c r="S62" s="915" t="s">
        <v>946</v>
      </c>
      <c r="T62" s="916"/>
      <c r="U62" s="916"/>
      <c r="V62" s="1025"/>
      <c r="W62" s="1026"/>
      <c r="X62" s="1026"/>
      <c r="Y62" s="1026"/>
      <c r="Z62" s="1026"/>
      <c r="AA62" s="1027"/>
      <c r="AB62" s="908"/>
      <c r="AC62" s="908"/>
      <c r="AD62" s="908"/>
      <c r="AE62" s="908"/>
      <c r="AF62" s="908"/>
    </row>
    <row r="63">
      <c r="A63" s="912"/>
      <c r="B63" s="912"/>
      <c r="C63" s="1028"/>
      <c r="D63" s="561" t="s">
        <v>904</v>
      </c>
      <c r="E63" s="561" t="s">
        <v>905</v>
      </c>
      <c r="F63" s="561" t="s">
        <v>947</v>
      </c>
      <c r="G63" s="561" t="s">
        <v>904</v>
      </c>
      <c r="H63" s="561" t="s">
        <v>905</v>
      </c>
      <c r="I63" s="561" t="s">
        <v>947</v>
      </c>
      <c r="J63" s="561" t="s">
        <v>904</v>
      </c>
      <c r="K63" s="561" t="s">
        <v>905</v>
      </c>
      <c r="L63" s="561" t="s">
        <v>947</v>
      </c>
      <c r="M63" s="561" t="s">
        <v>904</v>
      </c>
      <c r="N63" s="561" t="s">
        <v>905</v>
      </c>
      <c r="O63" s="561" t="s">
        <v>947</v>
      </c>
      <c r="P63" s="561" t="s">
        <v>904</v>
      </c>
      <c r="Q63" s="561" t="s">
        <v>905</v>
      </c>
      <c r="R63" s="561" t="s">
        <v>947</v>
      </c>
      <c r="S63" s="561" t="s">
        <v>904</v>
      </c>
      <c r="T63" s="561" t="s">
        <v>905</v>
      </c>
      <c r="U63" s="562" t="s">
        <v>947</v>
      </c>
      <c r="V63" s="1029"/>
      <c r="W63" s="1030"/>
      <c r="X63" s="1030"/>
      <c r="Y63" s="1030"/>
      <c r="Z63" s="1030"/>
      <c r="AA63" s="1031" t="s">
        <v>652</v>
      </c>
      <c r="AB63" s="908"/>
      <c r="AC63" s="908"/>
      <c r="AD63" s="908"/>
      <c r="AE63" s="908"/>
      <c r="AF63" s="908"/>
    </row>
    <row r="64">
      <c r="A64" s="912"/>
      <c r="B64" s="912"/>
      <c r="C64" s="1032" t="s">
        <v>912</v>
      </c>
      <c r="D64" s="1033">
        <f t="shared" ref="D64:D81" si="24">D6/H6</f>
        <v>96.66666667</v>
      </c>
      <c r="E64" s="1034">
        <f t="shared" ref="E64:E81" si="25">E6/H6</f>
        <v>257.7777778</v>
      </c>
      <c r="F64" s="1035">
        <f t="shared" ref="F64:F81" si="26">F6/H6</f>
        <v>0</v>
      </c>
      <c r="G64" s="1036">
        <f t="shared" ref="G64:G81" si="27">IFERROR(D30/H30,"")</f>
        <v>96.66666667</v>
      </c>
      <c r="H64" s="1034">
        <f t="shared" ref="H64:H81" si="28">IFERROR(E30/H30,"")</f>
        <v>257.7777778</v>
      </c>
      <c r="I64" s="1037">
        <f t="shared" ref="I64:I81" si="29">IFERROR(F30/H30,"")</f>
        <v>687.7777778</v>
      </c>
      <c r="J64" s="1034">
        <f t="shared" ref="J64:J81" si="30">I6/M6</f>
        <v>306.8181818</v>
      </c>
      <c r="K64" s="1035">
        <f t="shared" ref="K64:K81" si="31">J6/M6</f>
        <v>818.1818182</v>
      </c>
      <c r="L64" s="1034">
        <f t="shared" ref="L64:L81" si="32">K6/M6</f>
        <v>0</v>
      </c>
      <c r="M64" s="1036">
        <f t="shared" ref="M64:M81" si="33">IFERROR(I30/M30,"")</f>
        <v>306.8181818</v>
      </c>
      <c r="N64" s="1034">
        <f t="shared" ref="N64:N81" si="34">IFERROR(J30/M30,"")</f>
        <v>818.1818182</v>
      </c>
      <c r="O64" s="1034">
        <f t="shared" ref="O64:O81" si="35">IFERROR(K30/M30,"")</f>
        <v>2181.818182</v>
      </c>
      <c r="P64" s="1033">
        <f t="shared" ref="P64:P81" si="36">O6/S6</f>
        <v>795</v>
      </c>
      <c r="Q64" s="1035">
        <f t="shared" ref="Q64:Q81" si="37">P6/S6</f>
        <v>2120</v>
      </c>
      <c r="R64" s="1034">
        <f t="shared" ref="R64:R81" si="38">Q6/S6</f>
        <v>0</v>
      </c>
      <c r="S64" s="1036">
        <f t="shared" ref="S64:S81" si="39">IFERROR(O30/S30,"")</f>
        <v>795</v>
      </c>
      <c r="T64" s="1034">
        <f t="shared" ref="T64:T81" si="40">IFERROR(P30/S30,"")</f>
        <v>2120</v>
      </c>
      <c r="U64" s="1038">
        <f t="shared" ref="U64:U81" si="41">IFERROR(Q30/S30,"")</f>
        <v>5654.285714</v>
      </c>
      <c r="V64" s="1016"/>
      <c r="W64" s="930"/>
      <c r="X64" s="930"/>
      <c r="Y64" s="930"/>
      <c r="Z64" s="930"/>
      <c r="AA64" s="908"/>
      <c r="AB64" s="908"/>
      <c r="AC64" s="908"/>
      <c r="AD64" s="908"/>
      <c r="AE64" s="908"/>
      <c r="AF64" s="908"/>
    </row>
    <row r="65">
      <c r="A65" s="912"/>
      <c r="B65" s="912"/>
      <c r="C65" s="1039" t="s">
        <v>913</v>
      </c>
      <c r="D65" s="1040">
        <f t="shared" si="24"/>
        <v>89.375</v>
      </c>
      <c r="E65" s="1041">
        <f t="shared" si="25"/>
        <v>238.3333333</v>
      </c>
      <c r="F65" s="1041">
        <f t="shared" si="26"/>
        <v>635.8333333</v>
      </c>
      <c r="G65" s="1042">
        <f t="shared" si="27"/>
        <v>89.375</v>
      </c>
      <c r="H65" s="1041">
        <f t="shared" si="28"/>
        <v>238.3333333</v>
      </c>
      <c r="I65" s="1043">
        <f t="shared" si="29"/>
        <v>635.8333333</v>
      </c>
      <c r="J65" s="1041">
        <f t="shared" si="30"/>
        <v>212.5</v>
      </c>
      <c r="K65" s="1041">
        <f t="shared" si="31"/>
        <v>566.6666667</v>
      </c>
      <c r="L65" s="1041">
        <f t="shared" si="32"/>
        <v>1511.111111</v>
      </c>
      <c r="M65" s="1042">
        <f t="shared" si="33"/>
        <v>212.5</v>
      </c>
      <c r="N65" s="1041">
        <f t="shared" si="34"/>
        <v>566.6666667</v>
      </c>
      <c r="O65" s="1041">
        <f t="shared" si="35"/>
        <v>1511.111111</v>
      </c>
      <c r="P65" s="1040">
        <f t="shared" si="36"/>
        <v>701.6666667</v>
      </c>
      <c r="Q65" s="1044">
        <f t="shared" si="37"/>
        <v>1871.111111</v>
      </c>
      <c r="R65" s="1041">
        <f t="shared" si="38"/>
        <v>0</v>
      </c>
      <c r="S65" s="1042">
        <f t="shared" si="39"/>
        <v>701.6666667</v>
      </c>
      <c r="T65" s="1041">
        <f t="shared" si="40"/>
        <v>1871.111111</v>
      </c>
      <c r="U65" s="1045">
        <f t="shared" si="41"/>
        <v>4988.888889</v>
      </c>
      <c r="V65" s="1015"/>
      <c r="W65" s="930"/>
      <c r="X65" s="930"/>
      <c r="Y65" s="930"/>
      <c r="Z65" s="930"/>
      <c r="AA65" s="908"/>
      <c r="AB65" s="908"/>
      <c r="AC65" s="908"/>
      <c r="AD65" s="908"/>
      <c r="AE65" s="908"/>
      <c r="AF65" s="908"/>
    </row>
    <row r="66">
      <c r="A66" s="912"/>
      <c r="B66" s="912"/>
      <c r="C66" s="1032" t="s">
        <v>914</v>
      </c>
      <c r="D66" s="1033">
        <f t="shared" si="24"/>
        <v>61.07142857</v>
      </c>
      <c r="E66" s="1034">
        <f t="shared" si="25"/>
        <v>162.8571429</v>
      </c>
      <c r="F66" s="1035">
        <f t="shared" si="26"/>
        <v>0</v>
      </c>
      <c r="G66" s="1036">
        <f t="shared" si="27"/>
        <v>61.07142857</v>
      </c>
      <c r="H66" s="1034">
        <f t="shared" si="28"/>
        <v>162.8571429</v>
      </c>
      <c r="I66" s="1037">
        <f t="shared" si="29"/>
        <v>434.2857143</v>
      </c>
      <c r="J66" s="1034">
        <f t="shared" si="30"/>
        <v>166.5517241</v>
      </c>
      <c r="K66" s="1035">
        <f t="shared" si="31"/>
        <v>444.137931</v>
      </c>
      <c r="L66" s="1034">
        <f t="shared" si="32"/>
        <v>0</v>
      </c>
      <c r="M66" s="1036">
        <f t="shared" si="33"/>
        <v>166.5517241</v>
      </c>
      <c r="N66" s="1034">
        <f t="shared" si="34"/>
        <v>444.137931</v>
      </c>
      <c r="O66" s="1034">
        <f t="shared" si="35"/>
        <v>1184.137931</v>
      </c>
      <c r="P66" s="1033">
        <f t="shared" si="36"/>
        <v>557.3076923</v>
      </c>
      <c r="Q66" s="1035">
        <f t="shared" si="37"/>
        <v>1486.153846</v>
      </c>
      <c r="R66" s="1034">
        <f t="shared" si="38"/>
        <v>0</v>
      </c>
      <c r="S66" s="1036">
        <f t="shared" si="39"/>
        <v>557.3076923</v>
      </c>
      <c r="T66" s="1034">
        <f t="shared" si="40"/>
        <v>1486.153846</v>
      </c>
      <c r="U66" s="1038">
        <f t="shared" si="41"/>
        <v>3963.076923</v>
      </c>
      <c r="V66" s="1016"/>
      <c r="W66" s="930"/>
      <c r="X66" s="930"/>
      <c r="Y66" s="930"/>
      <c r="Z66" s="930"/>
      <c r="AA66" s="908"/>
      <c r="AB66" s="908"/>
      <c r="AC66" s="908"/>
      <c r="AD66" s="908"/>
      <c r="AE66" s="908"/>
      <c r="AF66" s="908"/>
    </row>
    <row r="67">
      <c r="A67" s="912"/>
      <c r="B67" s="912"/>
      <c r="C67" s="1039" t="s">
        <v>915</v>
      </c>
      <c r="D67" s="1040">
        <f t="shared" si="24"/>
        <v>54.54545455</v>
      </c>
      <c r="E67" s="1041">
        <f t="shared" si="25"/>
        <v>145.4545455</v>
      </c>
      <c r="F67" s="1041">
        <f t="shared" si="26"/>
        <v>387.8787879</v>
      </c>
      <c r="G67" s="1042">
        <f t="shared" si="27"/>
        <v>54.54545455</v>
      </c>
      <c r="H67" s="1041">
        <f t="shared" si="28"/>
        <v>145.4545455</v>
      </c>
      <c r="I67" s="1043">
        <f t="shared" si="29"/>
        <v>387.8787879</v>
      </c>
      <c r="J67" s="1041">
        <f t="shared" si="30"/>
        <v>167.3863636</v>
      </c>
      <c r="K67" s="1041">
        <f t="shared" si="31"/>
        <v>446.3636364</v>
      </c>
      <c r="L67" s="1041">
        <f t="shared" si="32"/>
        <v>1190.454545</v>
      </c>
      <c r="M67" s="1042">
        <f t="shared" si="33"/>
        <v>167.3863636</v>
      </c>
      <c r="N67" s="1041">
        <f t="shared" si="34"/>
        <v>446.3636364</v>
      </c>
      <c r="O67" s="1041">
        <f t="shared" si="35"/>
        <v>1190.454545</v>
      </c>
      <c r="P67" s="1040">
        <f t="shared" si="36"/>
        <v>439.0909091</v>
      </c>
      <c r="Q67" s="1041">
        <f t="shared" si="37"/>
        <v>1170.909091</v>
      </c>
      <c r="R67" s="1041">
        <f t="shared" si="38"/>
        <v>3122.727273</v>
      </c>
      <c r="S67" s="1042">
        <f t="shared" si="39"/>
        <v>439.0909091</v>
      </c>
      <c r="T67" s="1041">
        <f t="shared" si="40"/>
        <v>1170.909091</v>
      </c>
      <c r="U67" s="1045">
        <f t="shared" si="41"/>
        <v>3122.727273</v>
      </c>
      <c r="V67" s="1015"/>
      <c r="W67" s="930"/>
      <c r="X67" s="930"/>
      <c r="Y67" s="930"/>
      <c r="Z67" s="930"/>
      <c r="AA67" s="908"/>
      <c r="AB67" s="908"/>
      <c r="AC67" s="908"/>
      <c r="AD67" s="908"/>
      <c r="AE67" s="908"/>
      <c r="AF67" s="908"/>
    </row>
    <row r="68">
      <c r="A68" s="912"/>
      <c r="B68" s="912"/>
      <c r="C68" s="1032" t="s">
        <v>916</v>
      </c>
      <c r="D68" s="1033">
        <f t="shared" si="24"/>
        <v>39.3902439</v>
      </c>
      <c r="E68" s="1034">
        <f t="shared" si="25"/>
        <v>105.0406504</v>
      </c>
      <c r="F68" s="1034">
        <f t="shared" si="26"/>
        <v>280.1626016</v>
      </c>
      <c r="G68" s="1036">
        <f t="shared" si="27"/>
        <v>39.3902439</v>
      </c>
      <c r="H68" s="1034">
        <f t="shared" si="28"/>
        <v>105.0406504</v>
      </c>
      <c r="I68" s="1037">
        <f t="shared" si="29"/>
        <v>280.1626016</v>
      </c>
      <c r="J68" s="1034">
        <f t="shared" si="30"/>
        <v>118.3928571</v>
      </c>
      <c r="K68" s="1034">
        <f t="shared" si="31"/>
        <v>315.7142857</v>
      </c>
      <c r="L68" s="1034">
        <f t="shared" si="32"/>
        <v>841.9047619</v>
      </c>
      <c r="M68" s="1036">
        <f t="shared" si="33"/>
        <v>118.3928571</v>
      </c>
      <c r="N68" s="1034">
        <f t="shared" si="34"/>
        <v>315.7142857</v>
      </c>
      <c r="O68" s="1034">
        <f t="shared" si="35"/>
        <v>841.9047619</v>
      </c>
      <c r="P68" s="1033">
        <f t="shared" si="36"/>
        <v>291.7857143</v>
      </c>
      <c r="Q68" s="1034">
        <f t="shared" si="37"/>
        <v>778.0952381</v>
      </c>
      <c r="R68" s="1034">
        <f t="shared" si="38"/>
        <v>2074.761905</v>
      </c>
      <c r="S68" s="1036">
        <f t="shared" si="39"/>
        <v>291.7857143</v>
      </c>
      <c r="T68" s="1034">
        <f t="shared" si="40"/>
        <v>778.0952381</v>
      </c>
      <c r="U68" s="1038">
        <f t="shared" si="41"/>
        <v>2074.761905</v>
      </c>
      <c r="V68" s="1016"/>
      <c r="W68" s="930"/>
      <c r="X68" s="930"/>
      <c r="Y68" s="930"/>
      <c r="Z68" s="930"/>
      <c r="AA68" s="908"/>
      <c r="AB68" s="908"/>
      <c r="AC68" s="908"/>
      <c r="AD68" s="908"/>
      <c r="AE68" s="908"/>
      <c r="AF68" s="908"/>
    </row>
    <row r="69">
      <c r="A69" s="912"/>
      <c r="B69" s="912"/>
      <c r="C69" s="1039" t="s">
        <v>917</v>
      </c>
      <c r="D69" s="1040">
        <f t="shared" si="24"/>
        <v>27.64864865</v>
      </c>
      <c r="E69" s="1041">
        <f t="shared" si="25"/>
        <v>73.72972973</v>
      </c>
      <c r="F69" s="1041">
        <f t="shared" si="26"/>
        <v>196.6486486</v>
      </c>
      <c r="G69" s="1042">
        <f t="shared" si="27"/>
        <v>27.64864865</v>
      </c>
      <c r="H69" s="1041">
        <f t="shared" si="28"/>
        <v>73.72972973</v>
      </c>
      <c r="I69" s="1043">
        <f t="shared" si="29"/>
        <v>196.6486486</v>
      </c>
      <c r="J69" s="1041">
        <f t="shared" si="30"/>
        <v>86.95121951</v>
      </c>
      <c r="K69" s="1041">
        <f t="shared" si="31"/>
        <v>231.8699187</v>
      </c>
      <c r="L69" s="1041">
        <f t="shared" si="32"/>
        <v>618.3739837</v>
      </c>
      <c r="M69" s="1042">
        <f t="shared" si="33"/>
        <v>86.95121951</v>
      </c>
      <c r="N69" s="1041">
        <f t="shared" si="34"/>
        <v>231.8699187</v>
      </c>
      <c r="O69" s="1041">
        <f t="shared" si="35"/>
        <v>618.3739837</v>
      </c>
      <c r="P69" s="1040">
        <f t="shared" si="36"/>
        <v>237.0967742</v>
      </c>
      <c r="Q69" s="1044">
        <f t="shared" si="37"/>
        <v>632.2580645</v>
      </c>
      <c r="R69" s="1041">
        <f t="shared" si="38"/>
        <v>0</v>
      </c>
      <c r="S69" s="1042">
        <f t="shared" si="39"/>
        <v>237.0967742</v>
      </c>
      <c r="T69" s="1041">
        <f t="shared" si="40"/>
        <v>632.2580645</v>
      </c>
      <c r="U69" s="1045">
        <f t="shared" si="41"/>
        <v>1686.129032</v>
      </c>
      <c r="V69" s="1015"/>
      <c r="W69" s="930"/>
      <c r="X69" s="930"/>
      <c r="Y69" s="930"/>
      <c r="Z69" s="930"/>
      <c r="AA69" s="908"/>
      <c r="AB69" s="908"/>
      <c r="AC69" s="908"/>
      <c r="AD69" s="908"/>
      <c r="AE69" s="908"/>
      <c r="AF69" s="908"/>
    </row>
    <row r="70">
      <c r="A70" s="912"/>
      <c r="B70" s="912"/>
      <c r="C70" s="1032" t="s">
        <v>918</v>
      </c>
      <c r="D70" s="1033">
        <f t="shared" si="24"/>
        <v>20.32258065</v>
      </c>
      <c r="E70" s="1034">
        <f t="shared" si="25"/>
        <v>54.19354839</v>
      </c>
      <c r="F70" s="1034">
        <f t="shared" si="26"/>
        <v>144.516129</v>
      </c>
      <c r="G70" s="1036">
        <f t="shared" si="27"/>
        <v>20.32258065</v>
      </c>
      <c r="H70" s="1034">
        <f t="shared" si="28"/>
        <v>54.19354839</v>
      </c>
      <c r="I70" s="1037">
        <f t="shared" si="29"/>
        <v>144.516129</v>
      </c>
      <c r="J70" s="1034">
        <f t="shared" si="30"/>
        <v>64.27536232</v>
      </c>
      <c r="K70" s="1034">
        <f t="shared" si="31"/>
        <v>171.4009662</v>
      </c>
      <c r="L70" s="1034">
        <f t="shared" si="32"/>
        <v>457.1014493</v>
      </c>
      <c r="M70" s="1036">
        <f t="shared" si="33"/>
        <v>64.27536232</v>
      </c>
      <c r="N70" s="1034">
        <f t="shared" si="34"/>
        <v>171.4009662</v>
      </c>
      <c r="O70" s="1034">
        <f t="shared" si="35"/>
        <v>457.1014493</v>
      </c>
      <c r="P70" s="1033">
        <f t="shared" si="36"/>
        <v>199.368932</v>
      </c>
      <c r="Q70" s="1034">
        <f t="shared" si="37"/>
        <v>531.6504854</v>
      </c>
      <c r="R70" s="1034">
        <f t="shared" si="38"/>
        <v>1417.669903</v>
      </c>
      <c r="S70" s="1036">
        <f t="shared" si="39"/>
        <v>199.368932</v>
      </c>
      <c r="T70" s="1034">
        <f t="shared" si="40"/>
        <v>531.6504854</v>
      </c>
      <c r="U70" s="1038">
        <f t="shared" si="41"/>
        <v>1417.669903</v>
      </c>
      <c r="V70" s="1016"/>
      <c r="W70" s="930"/>
      <c r="X70" s="930"/>
      <c r="Y70" s="930"/>
      <c r="Z70" s="930"/>
      <c r="AA70" s="908"/>
      <c r="AB70" s="908"/>
      <c r="AC70" s="908"/>
      <c r="AD70" s="908"/>
      <c r="AE70" s="908"/>
      <c r="AF70" s="908"/>
    </row>
    <row r="71">
      <c r="A71" s="912"/>
      <c r="B71" s="912"/>
      <c r="C71" s="1039" t="s">
        <v>919</v>
      </c>
      <c r="D71" s="1040">
        <f t="shared" si="24"/>
        <v>13.51515152</v>
      </c>
      <c r="E71" s="1041">
        <f t="shared" si="25"/>
        <v>36.04040404</v>
      </c>
      <c r="F71" s="1041">
        <f t="shared" si="26"/>
        <v>96.12121212</v>
      </c>
      <c r="G71" s="1042">
        <f t="shared" si="27"/>
        <v>13.51515152</v>
      </c>
      <c r="H71" s="1041">
        <f t="shared" si="28"/>
        <v>36.04040404</v>
      </c>
      <c r="I71" s="1043">
        <f t="shared" si="29"/>
        <v>96.12121212</v>
      </c>
      <c r="J71" s="1041">
        <f t="shared" si="30"/>
        <v>43.45454545</v>
      </c>
      <c r="K71" s="1041">
        <f t="shared" si="31"/>
        <v>115.8787879</v>
      </c>
      <c r="L71" s="1041">
        <f t="shared" si="32"/>
        <v>309.030303</v>
      </c>
      <c r="M71" s="1042">
        <f t="shared" si="33"/>
        <v>43.45454545</v>
      </c>
      <c r="N71" s="1041">
        <f t="shared" si="34"/>
        <v>115.8787879</v>
      </c>
      <c r="O71" s="1041">
        <f t="shared" si="35"/>
        <v>309.030303</v>
      </c>
      <c r="P71" s="1040">
        <f t="shared" si="36"/>
        <v>136.5454545</v>
      </c>
      <c r="Q71" s="1041">
        <f t="shared" si="37"/>
        <v>364.1212121</v>
      </c>
      <c r="R71" s="1041">
        <f t="shared" si="38"/>
        <v>971.030303</v>
      </c>
      <c r="S71" s="1042">
        <f t="shared" si="39"/>
        <v>136.5454545</v>
      </c>
      <c r="T71" s="1041">
        <f t="shared" si="40"/>
        <v>364.1212121</v>
      </c>
      <c r="U71" s="1045">
        <f t="shared" si="41"/>
        <v>971.030303</v>
      </c>
      <c r="V71" s="1015"/>
      <c r="W71" s="930"/>
      <c r="X71" s="930"/>
      <c r="Y71" s="930"/>
      <c r="Z71" s="930"/>
      <c r="AA71" s="908"/>
      <c r="AB71" s="908"/>
      <c r="AC71" s="908"/>
      <c r="AD71" s="908"/>
      <c r="AE71" s="908"/>
      <c r="AF71" s="908"/>
    </row>
    <row r="72">
      <c r="A72" s="912"/>
      <c r="B72" s="912"/>
      <c r="C72" s="1032" t="s">
        <v>920</v>
      </c>
      <c r="D72" s="1033">
        <f t="shared" si="24"/>
        <v>8.618181818</v>
      </c>
      <c r="E72" s="1034">
        <f t="shared" si="25"/>
        <v>22.98181818</v>
      </c>
      <c r="F72" s="1034">
        <f t="shared" si="26"/>
        <v>61.28484848</v>
      </c>
      <c r="G72" s="1036">
        <f t="shared" si="27"/>
        <v>8.618181818</v>
      </c>
      <c r="H72" s="1034">
        <f t="shared" si="28"/>
        <v>22.98181818</v>
      </c>
      <c r="I72" s="1037">
        <f t="shared" si="29"/>
        <v>61.28484848</v>
      </c>
      <c r="J72" s="1034">
        <f t="shared" si="30"/>
        <v>27.95454545</v>
      </c>
      <c r="K72" s="1034">
        <f t="shared" si="31"/>
        <v>74.54545455</v>
      </c>
      <c r="L72" s="1034">
        <f t="shared" si="32"/>
        <v>198.8</v>
      </c>
      <c r="M72" s="1036">
        <f t="shared" si="33"/>
        <v>27.95454545</v>
      </c>
      <c r="N72" s="1034">
        <f t="shared" si="34"/>
        <v>74.54545455</v>
      </c>
      <c r="O72" s="1034">
        <f t="shared" si="35"/>
        <v>198.8</v>
      </c>
      <c r="P72" s="1033">
        <f t="shared" si="36"/>
        <v>89.67272727</v>
      </c>
      <c r="Q72" s="1034">
        <f t="shared" si="37"/>
        <v>239.1272727</v>
      </c>
      <c r="R72" s="1034">
        <f t="shared" si="38"/>
        <v>637.6727273</v>
      </c>
      <c r="S72" s="1036">
        <f t="shared" si="39"/>
        <v>89.67272727</v>
      </c>
      <c r="T72" s="1034">
        <f t="shared" si="40"/>
        <v>239.1272727</v>
      </c>
      <c r="U72" s="1038">
        <f t="shared" si="41"/>
        <v>637.6727273</v>
      </c>
      <c r="V72" s="1016"/>
      <c r="W72" s="930"/>
      <c r="X72" s="930"/>
      <c r="Y72" s="1046"/>
      <c r="Z72" s="930"/>
      <c r="AA72" s="908"/>
      <c r="AB72" s="908"/>
      <c r="AC72" s="908"/>
      <c r="AD72" s="908"/>
      <c r="AE72" s="908"/>
      <c r="AF72" s="908"/>
    </row>
    <row r="73">
      <c r="A73" s="912"/>
      <c r="B73" s="912"/>
      <c r="C73" s="1039" t="s">
        <v>921</v>
      </c>
      <c r="D73" s="1040">
        <f t="shared" si="24"/>
        <v>6.113801453</v>
      </c>
      <c r="E73" s="1041">
        <f t="shared" si="25"/>
        <v>16.30347054</v>
      </c>
      <c r="F73" s="1044">
        <f t="shared" si="26"/>
        <v>43.47054076</v>
      </c>
      <c r="G73" s="1042">
        <f t="shared" si="27"/>
        <v>6.113801453</v>
      </c>
      <c r="H73" s="1041">
        <f t="shared" si="28"/>
        <v>16.30347054</v>
      </c>
      <c r="I73" s="1043">
        <f t="shared" si="29"/>
        <v>43.47054076</v>
      </c>
      <c r="J73" s="1041">
        <f t="shared" si="30"/>
        <v>19.89090909</v>
      </c>
      <c r="K73" s="1044">
        <f t="shared" si="31"/>
        <v>53.04242424</v>
      </c>
      <c r="L73" s="1041">
        <f t="shared" si="32"/>
        <v>141.4545455</v>
      </c>
      <c r="M73" s="1042">
        <f t="shared" si="33"/>
        <v>19.89090909</v>
      </c>
      <c r="N73" s="1041">
        <f t="shared" si="34"/>
        <v>53.04242424</v>
      </c>
      <c r="O73" s="1041">
        <f t="shared" si="35"/>
        <v>141.4545455</v>
      </c>
      <c r="P73" s="1040">
        <f t="shared" si="36"/>
        <v>65.43478261</v>
      </c>
      <c r="Q73" s="1044">
        <f t="shared" si="37"/>
        <v>174.4927536</v>
      </c>
      <c r="R73" s="1041">
        <f t="shared" si="38"/>
        <v>465.3140097</v>
      </c>
      <c r="S73" s="1042">
        <f t="shared" si="39"/>
        <v>65.43478261</v>
      </c>
      <c r="T73" s="1041">
        <f t="shared" si="40"/>
        <v>174.4927536</v>
      </c>
      <c r="U73" s="1045">
        <f t="shared" si="41"/>
        <v>465.3140097</v>
      </c>
      <c r="V73" s="1015"/>
      <c r="W73" s="930"/>
      <c r="X73" s="930"/>
      <c r="Y73" s="930"/>
      <c r="Z73" s="930"/>
      <c r="AA73" s="908"/>
      <c r="AB73" s="908"/>
      <c r="AC73" s="908"/>
      <c r="AD73" s="908"/>
      <c r="AE73" s="908"/>
      <c r="AF73" s="908"/>
    </row>
    <row r="74">
      <c r="A74" s="912"/>
      <c r="B74" s="912"/>
      <c r="C74" s="1032" t="s">
        <v>922</v>
      </c>
      <c r="D74" s="1033">
        <f t="shared" si="24"/>
        <v>5.281818182</v>
      </c>
      <c r="E74" s="1034">
        <f t="shared" si="25"/>
        <v>14.08484848</v>
      </c>
      <c r="F74" s="1034">
        <f t="shared" si="26"/>
        <v>37.56363636</v>
      </c>
      <c r="G74" s="1036">
        <f t="shared" si="27"/>
        <v>5.281818182</v>
      </c>
      <c r="H74" s="1034">
        <f t="shared" si="28"/>
        <v>14.08484848</v>
      </c>
      <c r="I74" s="1037">
        <f t="shared" si="29"/>
        <v>37.56363636</v>
      </c>
      <c r="J74" s="1034">
        <f t="shared" si="30"/>
        <v>17.44090909</v>
      </c>
      <c r="K74" s="1034">
        <f t="shared" si="31"/>
        <v>46.50909091</v>
      </c>
      <c r="L74" s="1034">
        <f t="shared" si="32"/>
        <v>124.0181818</v>
      </c>
      <c r="M74" s="1036">
        <f t="shared" si="33"/>
        <v>17.44090909</v>
      </c>
      <c r="N74" s="1034">
        <f t="shared" si="34"/>
        <v>46.50909091</v>
      </c>
      <c r="O74" s="1034">
        <f t="shared" si="35"/>
        <v>124.0181818</v>
      </c>
      <c r="P74" s="1033">
        <f t="shared" si="36"/>
        <v>57.57272727</v>
      </c>
      <c r="Q74" s="1034">
        <f t="shared" si="37"/>
        <v>153.5272727</v>
      </c>
      <c r="R74" s="1034">
        <f t="shared" si="38"/>
        <v>409.4181818</v>
      </c>
      <c r="S74" s="1036">
        <f t="shared" si="39"/>
        <v>57.57272727</v>
      </c>
      <c r="T74" s="1034">
        <f t="shared" si="40"/>
        <v>153.5272727</v>
      </c>
      <c r="U74" s="1038">
        <f t="shared" si="41"/>
        <v>409.4181818</v>
      </c>
      <c r="V74" s="1016"/>
      <c r="W74" s="930"/>
      <c r="X74" s="930"/>
      <c r="Y74" s="930"/>
      <c r="Z74" s="930"/>
      <c r="AA74" s="908"/>
      <c r="AB74" s="908"/>
      <c r="AC74" s="908"/>
      <c r="AD74" s="908"/>
      <c r="AE74" s="908"/>
      <c r="AF74" s="908"/>
    </row>
    <row r="75">
      <c r="A75" s="912"/>
      <c r="B75" s="912"/>
      <c r="C75" s="1039" t="s">
        <v>923</v>
      </c>
      <c r="D75" s="1040">
        <f t="shared" si="24"/>
        <v>4.904867257</v>
      </c>
      <c r="E75" s="1041">
        <f t="shared" si="25"/>
        <v>13.07964602</v>
      </c>
      <c r="F75" s="1044">
        <f t="shared" si="26"/>
        <v>0</v>
      </c>
      <c r="G75" s="1042">
        <f t="shared" si="27"/>
        <v>4.904867257</v>
      </c>
      <c r="H75" s="1041">
        <f t="shared" si="28"/>
        <v>13.07964602</v>
      </c>
      <c r="I75" s="1043">
        <f t="shared" si="29"/>
        <v>34.87610619</v>
      </c>
      <c r="J75" s="1041">
        <f t="shared" si="30"/>
        <v>16.2681638</v>
      </c>
      <c r="K75" s="1044">
        <f t="shared" si="31"/>
        <v>43.38177015</v>
      </c>
      <c r="L75" s="1041">
        <f t="shared" si="32"/>
        <v>0</v>
      </c>
      <c r="M75" s="1042">
        <f t="shared" si="33"/>
        <v>16.2681638</v>
      </c>
      <c r="N75" s="1041">
        <f t="shared" si="34"/>
        <v>43.38177015</v>
      </c>
      <c r="O75" s="1041">
        <f t="shared" si="35"/>
        <v>115.680317</v>
      </c>
      <c r="P75" s="1040">
        <f t="shared" si="36"/>
        <v>53.67899604</v>
      </c>
      <c r="Q75" s="1044">
        <f t="shared" si="37"/>
        <v>143.1439894</v>
      </c>
      <c r="R75" s="1041">
        <f t="shared" si="38"/>
        <v>0</v>
      </c>
      <c r="S75" s="1042">
        <f t="shared" si="39"/>
        <v>53.67899604</v>
      </c>
      <c r="T75" s="1041">
        <f t="shared" si="40"/>
        <v>143.1439894</v>
      </c>
      <c r="U75" s="1045">
        <f t="shared" si="41"/>
        <v>381.7173052</v>
      </c>
      <c r="V75" s="1015"/>
      <c r="W75" s="930"/>
      <c r="X75" s="930"/>
      <c r="Y75" s="930"/>
      <c r="Z75" s="930"/>
      <c r="AA75" s="908"/>
      <c r="AB75" s="908"/>
      <c r="AC75" s="908"/>
      <c r="AD75" s="908"/>
      <c r="AE75" s="908"/>
      <c r="AF75" s="908"/>
    </row>
    <row r="76">
      <c r="A76" s="912"/>
      <c r="B76" s="912"/>
      <c r="C76" s="1032" t="s">
        <v>924</v>
      </c>
      <c r="D76" s="1033">
        <f t="shared" si="24"/>
        <v>4.45</v>
      </c>
      <c r="E76" s="1034">
        <f t="shared" si="25"/>
        <v>11.86666667</v>
      </c>
      <c r="F76" s="1034">
        <f t="shared" si="26"/>
        <v>31.64242424</v>
      </c>
      <c r="G76" s="1036">
        <f t="shared" si="27"/>
        <v>4.45</v>
      </c>
      <c r="H76" s="1034">
        <f t="shared" si="28"/>
        <v>11.86666667</v>
      </c>
      <c r="I76" s="1037">
        <f t="shared" si="29"/>
        <v>31.64242424</v>
      </c>
      <c r="J76" s="1034">
        <f t="shared" si="30"/>
        <v>14.82954545</v>
      </c>
      <c r="K76" s="1034">
        <f t="shared" si="31"/>
        <v>39.54545455</v>
      </c>
      <c r="L76" s="1034">
        <f t="shared" si="32"/>
        <v>105.4545455</v>
      </c>
      <c r="M76" s="1036">
        <f t="shared" si="33"/>
        <v>14.82954545</v>
      </c>
      <c r="N76" s="1034">
        <f t="shared" si="34"/>
        <v>39.54545455</v>
      </c>
      <c r="O76" s="1034">
        <f t="shared" si="35"/>
        <v>105.4545455</v>
      </c>
      <c r="P76" s="1033">
        <f t="shared" si="36"/>
        <v>48.94090909</v>
      </c>
      <c r="Q76" s="1034">
        <f t="shared" si="37"/>
        <v>130.5090909</v>
      </c>
      <c r="R76" s="1034">
        <f t="shared" si="38"/>
        <v>348.0181818</v>
      </c>
      <c r="S76" s="1036">
        <f t="shared" si="39"/>
        <v>48.94090909</v>
      </c>
      <c r="T76" s="1034">
        <f t="shared" si="40"/>
        <v>130.5090909</v>
      </c>
      <c r="U76" s="1038">
        <f t="shared" si="41"/>
        <v>348.0181818</v>
      </c>
      <c r="V76" s="1016"/>
      <c r="W76" s="930"/>
      <c r="X76" s="930"/>
      <c r="Y76" s="930"/>
      <c r="Z76" s="930"/>
      <c r="AA76" s="908"/>
      <c r="AB76" s="908"/>
      <c r="AC76" s="908"/>
      <c r="AD76" s="908"/>
      <c r="AE76" s="908"/>
      <c r="AF76" s="908"/>
    </row>
    <row r="77">
      <c r="A77" s="912"/>
      <c r="B77" s="912"/>
      <c r="C77" s="1039" t="s">
        <v>925</v>
      </c>
      <c r="D77" s="1040">
        <f t="shared" si="24"/>
        <v>4.45</v>
      </c>
      <c r="E77" s="1041">
        <f t="shared" si="25"/>
        <v>11.86666667</v>
      </c>
      <c r="F77" s="1041">
        <f t="shared" si="26"/>
        <v>31.64242424</v>
      </c>
      <c r="G77" s="1042">
        <f t="shared" si="27"/>
        <v>4.15530303</v>
      </c>
      <c r="H77" s="1041">
        <f t="shared" si="28"/>
        <v>11.08080808</v>
      </c>
      <c r="I77" s="1043">
        <f t="shared" si="29"/>
        <v>29.55050505</v>
      </c>
      <c r="J77" s="1041">
        <f t="shared" si="30"/>
        <v>14.82954545</v>
      </c>
      <c r="K77" s="1041">
        <f t="shared" si="31"/>
        <v>39.54545455</v>
      </c>
      <c r="L77" s="1041">
        <f t="shared" si="32"/>
        <v>105.4545455</v>
      </c>
      <c r="M77" s="1042">
        <f t="shared" si="33"/>
        <v>13.85227273</v>
      </c>
      <c r="N77" s="1041">
        <f t="shared" si="34"/>
        <v>36.93939394</v>
      </c>
      <c r="O77" s="1041">
        <f t="shared" si="35"/>
        <v>98.50757576</v>
      </c>
      <c r="P77" s="1040">
        <f t="shared" si="36"/>
        <v>48.94090909</v>
      </c>
      <c r="Q77" s="1041">
        <f t="shared" si="37"/>
        <v>130.5090909</v>
      </c>
      <c r="R77" s="1041">
        <f t="shared" si="38"/>
        <v>348.0181818</v>
      </c>
      <c r="S77" s="1042">
        <f t="shared" si="39"/>
        <v>45.68181818</v>
      </c>
      <c r="T77" s="1041">
        <f t="shared" si="40"/>
        <v>121.8181818</v>
      </c>
      <c r="U77" s="1045">
        <f t="shared" si="41"/>
        <v>324.8484848</v>
      </c>
      <c r="V77" s="1015"/>
      <c r="W77" s="930"/>
      <c r="X77" s="930"/>
      <c r="Y77" s="930"/>
      <c r="Z77" s="930"/>
      <c r="AA77" s="908"/>
      <c r="AB77" s="908"/>
      <c r="AC77" s="908"/>
      <c r="AD77" s="908"/>
      <c r="AE77" s="908"/>
      <c r="AF77" s="908"/>
    </row>
    <row r="78">
      <c r="A78" s="912"/>
      <c r="B78" s="912"/>
      <c r="C78" s="1032" t="s">
        <v>926</v>
      </c>
      <c r="D78" s="1033">
        <f t="shared" si="24"/>
        <v>4.45</v>
      </c>
      <c r="E78" s="1034">
        <f t="shared" si="25"/>
        <v>11.86666667</v>
      </c>
      <c r="F78" s="1034">
        <f t="shared" si="26"/>
        <v>31.64242424</v>
      </c>
      <c r="G78" s="1036">
        <f t="shared" si="27"/>
        <v>3.944331984</v>
      </c>
      <c r="H78" s="1034">
        <f t="shared" si="28"/>
        <v>10.51821862</v>
      </c>
      <c r="I78" s="1037">
        <f t="shared" si="29"/>
        <v>28.048583</v>
      </c>
      <c r="J78" s="1034">
        <f t="shared" si="30"/>
        <v>14.82954545</v>
      </c>
      <c r="K78" s="1034">
        <f t="shared" si="31"/>
        <v>39.54545455</v>
      </c>
      <c r="L78" s="1034">
        <f t="shared" si="32"/>
        <v>105.4545455</v>
      </c>
      <c r="M78" s="1036">
        <f t="shared" si="33"/>
        <v>13.12727273</v>
      </c>
      <c r="N78" s="1034">
        <f t="shared" si="34"/>
        <v>35.00606061</v>
      </c>
      <c r="O78" s="1034">
        <f t="shared" si="35"/>
        <v>93.35151515</v>
      </c>
      <c r="P78" s="1033">
        <f t="shared" si="36"/>
        <v>48.94090909</v>
      </c>
      <c r="Q78" s="1034">
        <f t="shared" si="37"/>
        <v>130.5090909</v>
      </c>
      <c r="R78" s="1034">
        <f t="shared" si="38"/>
        <v>348.0181818</v>
      </c>
      <c r="S78" s="1036">
        <f t="shared" si="39"/>
        <v>43.30909091</v>
      </c>
      <c r="T78" s="1034">
        <f t="shared" si="40"/>
        <v>115.4909091</v>
      </c>
      <c r="U78" s="1038">
        <f t="shared" si="41"/>
        <v>307.9757576</v>
      </c>
      <c r="V78" s="1016"/>
      <c r="W78" s="930"/>
      <c r="X78" s="930"/>
      <c r="Y78" s="930"/>
      <c r="Z78" s="930"/>
      <c r="AA78" s="908"/>
      <c r="AB78" s="908"/>
      <c r="AC78" s="908"/>
      <c r="AD78" s="908"/>
      <c r="AE78" s="908"/>
      <c r="AF78" s="908"/>
    </row>
    <row r="79">
      <c r="A79" s="912"/>
      <c r="B79" s="912"/>
      <c r="C79" s="1039" t="s">
        <v>927</v>
      </c>
      <c r="D79" s="1040">
        <f t="shared" si="24"/>
        <v>4.45</v>
      </c>
      <c r="E79" s="1041">
        <f t="shared" si="25"/>
        <v>11.86666667</v>
      </c>
      <c r="F79" s="1041">
        <f t="shared" si="26"/>
        <v>31.64242424</v>
      </c>
      <c r="G79" s="1042">
        <f t="shared" si="27"/>
        <v>3.835858586</v>
      </c>
      <c r="H79" s="1041">
        <f t="shared" si="28"/>
        <v>10.22895623</v>
      </c>
      <c r="I79" s="1043">
        <f t="shared" si="29"/>
        <v>27.27609428</v>
      </c>
      <c r="J79" s="1041">
        <f t="shared" si="30"/>
        <v>14.82954545</v>
      </c>
      <c r="K79" s="1041">
        <f t="shared" si="31"/>
        <v>39.54545455</v>
      </c>
      <c r="L79" s="1041">
        <f t="shared" si="32"/>
        <v>105.4545455</v>
      </c>
      <c r="M79" s="1042">
        <f t="shared" si="33"/>
        <v>12.78409091</v>
      </c>
      <c r="N79" s="1041">
        <f t="shared" si="34"/>
        <v>34.09090909</v>
      </c>
      <c r="O79" s="1041">
        <f t="shared" si="35"/>
        <v>90.90909091</v>
      </c>
      <c r="P79" s="1040">
        <f t="shared" si="36"/>
        <v>48.94090909</v>
      </c>
      <c r="Q79" s="1041">
        <f t="shared" si="37"/>
        <v>130.5090909</v>
      </c>
      <c r="R79" s="1041">
        <f t="shared" si="38"/>
        <v>348.0181818</v>
      </c>
      <c r="S79" s="1042">
        <f t="shared" si="39"/>
        <v>42.18939394</v>
      </c>
      <c r="T79" s="1041">
        <f t="shared" si="40"/>
        <v>112.5050505</v>
      </c>
      <c r="U79" s="1045">
        <f t="shared" si="41"/>
        <v>300.010101</v>
      </c>
      <c r="V79" s="1015"/>
      <c r="W79" s="930"/>
      <c r="X79" s="930"/>
      <c r="Y79" s="930"/>
      <c r="Z79" s="930"/>
      <c r="AA79" s="908"/>
      <c r="AB79" s="908"/>
      <c r="AC79" s="908"/>
      <c r="AD79" s="908"/>
      <c r="AE79" s="908"/>
      <c r="AF79" s="908"/>
    </row>
    <row r="80">
      <c r="A80" s="912"/>
      <c r="B80" s="912"/>
      <c r="C80" s="1032" t="s">
        <v>928</v>
      </c>
      <c r="D80" s="1033">
        <f t="shared" si="24"/>
        <v>4.45</v>
      </c>
      <c r="E80" s="1034">
        <f t="shared" si="25"/>
        <v>11.86666667</v>
      </c>
      <c r="F80" s="1034">
        <f t="shared" si="26"/>
        <v>31.64242424</v>
      </c>
      <c r="G80" s="1036">
        <f t="shared" si="27"/>
        <v>4.027456647</v>
      </c>
      <c r="H80" s="1034">
        <f t="shared" si="28"/>
        <v>10.73988439</v>
      </c>
      <c r="I80" s="1037">
        <f t="shared" si="29"/>
        <v>28.63872832</v>
      </c>
      <c r="J80" s="1034">
        <f t="shared" si="30"/>
        <v>14.82954545</v>
      </c>
      <c r="K80" s="1034">
        <f t="shared" si="31"/>
        <v>39.54545455</v>
      </c>
      <c r="L80" s="1034">
        <f t="shared" si="32"/>
        <v>105.4545455</v>
      </c>
      <c r="M80" s="1036">
        <f t="shared" si="33"/>
        <v>13.40909091</v>
      </c>
      <c r="N80" s="1034">
        <f t="shared" si="34"/>
        <v>35.75757576</v>
      </c>
      <c r="O80" s="1034">
        <f t="shared" si="35"/>
        <v>95.35497835</v>
      </c>
      <c r="P80" s="1033">
        <f t="shared" si="36"/>
        <v>48.94090909</v>
      </c>
      <c r="Q80" s="1034">
        <f t="shared" si="37"/>
        <v>130.5090909</v>
      </c>
      <c r="R80" s="1034">
        <f t="shared" si="38"/>
        <v>348.0181818</v>
      </c>
      <c r="S80" s="1036">
        <f t="shared" si="39"/>
        <v>44.24675325</v>
      </c>
      <c r="T80" s="1034">
        <f t="shared" si="40"/>
        <v>117.991342</v>
      </c>
      <c r="U80" s="1038">
        <f t="shared" si="41"/>
        <v>314.6406926</v>
      </c>
      <c r="V80" s="1016"/>
      <c r="W80" s="930"/>
      <c r="X80" s="930"/>
      <c r="Y80" s="930"/>
      <c r="Z80" s="930"/>
      <c r="AA80" s="908"/>
      <c r="AB80" s="908"/>
      <c r="AC80" s="908"/>
      <c r="AD80" s="908"/>
      <c r="AE80" s="908"/>
      <c r="AF80" s="908"/>
    </row>
    <row r="81">
      <c r="A81" s="912"/>
      <c r="B81" s="912"/>
      <c r="C81" s="1047" t="s">
        <v>934</v>
      </c>
      <c r="D81" s="1048">
        <f t="shared" si="24"/>
        <v>4.45</v>
      </c>
      <c r="E81" s="1049">
        <f t="shared" si="25"/>
        <v>11.86666667</v>
      </c>
      <c r="F81" s="1049">
        <f t="shared" si="26"/>
        <v>31.64242424</v>
      </c>
      <c r="G81" s="1050">
        <f t="shared" si="27"/>
        <v>4.261529126</v>
      </c>
      <c r="H81" s="1049">
        <f t="shared" si="28"/>
        <v>11.36407767</v>
      </c>
      <c r="I81" s="1051">
        <f t="shared" si="29"/>
        <v>30.30339806</v>
      </c>
      <c r="J81" s="1049">
        <f t="shared" si="30"/>
        <v>14.82954545</v>
      </c>
      <c r="K81" s="1049">
        <f t="shared" si="31"/>
        <v>39.54545455</v>
      </c>
      <c r="L81" s="1049">
        <f t="shared" si="32"/>
        <v>105.4545455</v>
      </c>
      <c r="M81" s="1050">
        <f t="shared" si="33"/>
        <v>14.18727273</v>
      </c>
      <c r="N81" s="1049">
        <f t="shared" si="34"/>
        <v>37.81818182</v>
      </c>
      <c r="O81" s="1049">
        <f t="shared" si="35"/>
        <v>100.8872727</v>
      </c>
      <c r="P81" s="1048">
        <f t="shared" si="36"/>
        <v>48.94090909</v>
      </c>
      <c r="Q81" s="1049">
        <f t="shared" si="37"/>
        <v>130.5090909</v>
      </c>
      <c r="R81" s="1049">
        <f t="shared" si="38"/>
        <v>348.0181818</v>
      </c>
      <c r="S81" s="1050">
        <f t="shared" si="39"/>
        <v>46.81636364</v>
      </c>
      <c r="T81" s="1049">
        <f t="shared" si="40"/>
        <v>124.8436364</v>
      </c>
      <c r="U81" s="1052">
        <f t="shared" si="41"/>
        <v>332.9163636</v>
      </c>
      <c r="V81" s="1053"/>
      <c r="W81" s="930"/>
      <c r="X81" s="930"/>
      <c r="Y81" s="930"/>
      <c r="Z81" s="930"/>
      <c r="AA81" s="908"/>
      <c r="AB81" s="908"/>
      <c r="AC81" s="908"/>
      <c r="AD81" s="908"/>
      <c r="AE81" s="908"/>
      <c r="AF81" s="908"/>
    </row>
    <row r="82">
      <c r="A82" s="908"/>
      <c r="B82" s="908"/>
      <c r="C82" s="1002"/>
      <c r="D82" s="564"/>
      <c r="E82" s="564"/>
      <c r="F82" s="564"/>
      <c r="G82" s="564"/>
      <c r="H82" s="564"/>
      <c r="I82" s="564"/>
      <c r="J82" s="564"/>
      <c r="K82" s="564"/>
      <c r="L82" s="564"/>
      <c r="M82" s="564"/>
      <c r="N82" s="564"/>
      <c r="O82" s="564"/>
      <c r="P82" s="564"/>
      <c r="Q82" s="564"/>
      <c r="R82" s="564"/>
      <c r="S82" s="564"/>
      <c r="T82" s="564"/>
      <c r="U82" s="1054"/>
      <c r="V82" s="1055"/>
      <c r="AA82" s="908"/>
      <c r="AB82" s="908"/>
      <c r="AC82" s="908"/>
      <c r="AD82" s="908"/>
      <c r="AE82" s="908"/>
      <c r="AF82" s="908"/>
    </row>
    <row r="83">
      <c r="A83" s="908"/>
      <c r="B83" s="908"/>
      <c r="C83" s="908"/>
      <c r="D83" s="908"/>
      <c r="E83" s="908"/>
      <c r="F83" s="908"/>
      <c r="G83" s="908"/>
      <c r="H83" s="908"/>
      <c r="I83" s="908"/>
      <c r="J83" s="908"/>
      <c r="K83" s="908"/>
      <c r="L83" s="908"/>
      <c r="M83" s="908"/>
      <c r="N83" s="908"/>
      <c r="O83" s="908"/>
      <c r="P83" s="908"/>
      <c r="Q83" s="908"/>
      <c r="R83" s="908"/>
      <c r="S83" s="908"/>
      <c r="T83" s="908"/>
      <c r="U83" s="908"/>
      <c r="V83" s="908"/>
      <c r="W83" s="908"/>
      <c r="X83" s="908"/>
      <c r="Y83" s="908"/>
      <c r="Z83" s="908"/>
      <c r="AA83" s="908"/>
      <c r="AB83" s="908"/>
      <c r="AC83" s="908"/>
      <c r="AD83" s="908"/>
      <c r="AE83" s="908"/>
      <c r="AF83" s="908"/>
    </row>
    <row r="84">
      <c r="A84" s="908"/>
      <c r="B84" s="908"/>
      <c r="C84" s="908"/>
      <c r="D84" s="908"/>
      <c r="E84" s="908"/>
      <c r="F84" s="908"/>
      <c r="G84" s="908"/>
      <c r="H84" s="908"/>
      <c r="I84" s="908"/>
      <c r="J84" s="908"/>
      <c r="K84" s="908"/>
      <c r="L84" s="908"/>
      <c r="M84" s="908"/>
      <c r="N84" s="908"/>
      <c r="O84" s="908"/>
      <c r="P84" s="908"/>
      <c r="Q84" s="908"/>
      <c r="R84" s="908"/>
      <c r="S84" s="908"/>
      <c r="T84" s="908"/>
      <c r="U84" s="908"/>
      <c r="V84" s="908"/>
      <c r="W84" s="908"/>
      <c r="X84" s="908"/>
      <c r="Y84" s="908"/>
      <c r="Z84" s="908"/>
      <c r="AA84" s="908"/>
      <c r="AB84" s="908"/>
      <c r="AC84" s="908"/>
      <c r="AD84" s="908"/>
      <c r="AE84" s="908"/>
      <c r="AF84" s="908"/>
    </row>
    <row r="85">
      <c r="A85" s="908"/>
      <c r="B85" s="908"/>
      <c r="C85" s="909" t="s">
        <v>948</v>
      </c>
      <c r="D85" s="910"/>
      <c r="E85" s="910"/>
      <c r="F85" s="910"/>
      <c r="G85" s="910"/>
      <c r="H85" s="910"/>
      <c r="I85" s="910"/>
      <c r="J85" s="910"/>
      <c r="K85" s="910"/>
      <c r="L85" s="910"/>
      <c r="M85" s="910"/>
      <c r="N85" s="910"/>
      <c r="O85" s="910"/>
      <c r="P85" s="910"/>
      <c r="Q85" s="910"/>
      <c r="R85" s="910"/>
      <c r="S85" s="910"/>
      <c r="T85" s="910"/>
      <c r="U85" s="910"/>
      <c r="V85" s="910"/>
      <c r="W85" s="910"/>
      <c r="X85" s="910"/>
      <c r="Y85" s="910"/>
      <c r="Z85" s="910"/>
      <c r="AA85" s="911"/>
      <c r="AB85" s="908"/>
      <c r="AC85" s="908"/>
      <c r="AD85" s="908"/>
      <c r="AE85" s="908"/>
      <c r="AF85" s="908"/>
    </row>
    <row r="86">
      <c r="A86" s="908"/>
      <c r="B86" s="908"/>
      <c r="C86" s="908"/>
      <c r="D86" s="912"/>
      <c r="E86" s="908"/>
      <c r="F86" s="908"/>
      <c r="G86" s="908"/>
      <c r="H86" s="908"/>
      <c r="I86" s="912"/>
      <c r="J86" s="908"/>
      <c r="K86" s="908"/>
      <c r="L86" s="908"/>
      <c r="M86" s="908"/>
      <c r="N86" s="908"/>
      <c r="O86" s="908"/>
      <c r="P86" s="908"/>
      <c r="Q86" s="908"/>
      <c r="S86" s="908"/>
      <c r="T86" s="908"/>
      <c r="U86" s="908"/>
      <c r="V86" s="908"/>
      <c r="W86" s="908"/>
      <c r="X86" s="908"/>
    </row>
    <row r="87">
      <c r="A87" s="908"/>
      <c r="B87" s="908"/>
      <c r="C87" s="1056" t="s">
        <v>899</v>
      </c>
      <c r="D87" s="1057" t="s">
        <v>900</v>
      </c>
      <c r="E87" s="1058" t="s">
        <v>901</v>
      </c>
      <c r="F87" s="1058" t="s">
        <v>902</v>
      </c>
      <c r="G87" s="1059" t="s">
        <v>949</v>
      </c>
      <c r="H87" s="1060"/>
      <c r="I87" s="1059" t="s">
        <v>950</v>
      </c>
      <c r="J87" s="1060"/>
      <c r="K87" s="1061" t="s">
        <v>951</v>
      </c>
      <c r="L87" s="1060"/>
      <c r="M87" s="1061" t="s">
        <v>952</v>
      </c>
      <c r="N87" s="1060"/>
      <c r="O87" s="1061" t="s">
        <v>953</v>
      </c>
      <c r="P87" s="1060"/>
      <c r="Q87" s="1061" t="s">
        <v>954</v>
      </c>
      <c r="R87" s="1060"/>
      <c r="S87" s="1061" t="s">
        <v>955</v>
      </c>
      <c r="T87" s="953"/>
      <c r="U87" s="1060"/>
      <c r="V87" s="1062" t="s">
        <v>956</v>
      </c>
      <c r="W87" s="1060"/>
      <c r="X87" s="1062" t="s">
        <v>957</v>
      </c>
      <c r="Y87" s="1060"/>
      <c r="Z87" s="1062" t="s">
        <v>958</v>
      </c>
      <c r="AA87" s="956"/>
    </row>
    <row r="88">
      <c r="A88" s="908"/>
      <c r="B88" s="908"/>
      <c r="C88" s="923"/>
      <c r="D88" s="1063" t="s">
        <v>908</v>
      </c>
      <c r="E88" s="1064" t="s">
        <v>908</v>
      </c>
      <c r="F88" s="1064" t="s">
        <v>908</v>
      </c>
      <c r="G88" s="1065" t="s">
        <v>959</v>
      </c>
      <c r="H88" s="1066" t="s">
        <v>960</v>
      </c>
      <c r="I88" s="1067" t="s">
        <v>959</v>
      </c>
      <c r="J88" s="1066" t="s">
        <v>960</v>
      </c>
      <c r="K88" s="1066" t="s">
        <v>959</v>
      </c>
      <c r="L88" s="1066" t="s">
        <v>960</v>
      </c>
      <c r="M88" s="1066" t="s">
        <v>959</v>
      </c>
      <c r="N88" s="1066" t="s">
        <v>960</v>
      </c>
      <c r="O88" s="1066" t="s">
        <v>959</v>
      </c>
      <c r="P88" s="1066" t="s">
        <v>960</v>
      </c>
      <c r="Q88" s="1066" t="s">
        <v>959</v>
      </c>
      <c r="R88" s="1066" t="s">
        <v>960</v>
      </c>
      <c r="S88" s="1066" t="s">
        <v>959</v>
      </c>
      <c r="T88" s="1068" t="s">
        <v>960</v>
      </c>
      <c r="U88" s="1069"/>
      <c r="V88" s="1067" t="s">
        <v>959</v>
      </c>
      <c r="W88" s="1067" t="s">
        <v>960</v>
      </c>
      <c r="X88" s="1067" t="s">
        <v>959</v>
      </c>
      <c r="Y88" s="1067" t="s">
        <v>960</v>
      </c>
      <c r="Z88" s="1067" t="s">
        <v>959</v>
      </c>
      <c r="AA88" s="1070" t="s">
        <v>960</v>
      </c>
    </row>
    <row r="89">
      <c r="A89" s="1071"/>
      <c r="B89" s="1071"/>
      <c r="C89" s="1072" t="s">
        <v>961</v>
      </c>
      <c r="D89" s="1073"/>
      <c r="E89" s="1073"/>
      <c r="F89" s="1074"/>
      <c r="G89" s="1075">
        <v>0.0</v>
      </c>
      <c r="H89" s="1076">
        <v>0.0</v>
      </c>
      <c r="I89" s="1077">
        <f>(I105-$G105)/$G105</f>
        <v>-0.3326583277</v>
      </c>
      <c r="J89" s="1077">
        <f>(J105-$H105)/$H105</f>
        <v>-0.04166666667</v>
      </c>
      <c r="K89" s="1077">
        <f>(K105-$G105)/$G105</f>
        <v>-0.5342640049</v>
      </c>
      <c r="L89" s="1077">
        <f>(L105-$H105)/$H105</f>
        <v>-0.125</v>
      </c>
      <c r="M89" s="1077">
        <f>(M105-$G105)/$G105</f>
        <v>-0.6590131178</v>
      </c>
      <c r="N89" s="1077">
        <f>(N105-$H105)/$H105</f>
        <v>-0.1666666667</v>
      </c>
      <c r="O89" s="1077">
        <f>(O105-$G105)/$G105</f>
        <v>-0.7346152468</v>
      </c>
      <c r="P89" s="1077">
        <f>(P105-$H105)/$H105</f>
        <v>-0.25</v>
      </c>
      <c r="Q89" s="1077">
        <f>(Q105-$G105)/$G105</f>
        <v>-0.7497446328</v>
      </c>
      <c r="R89" s="1077">
        <f>(R105-$H105)/$H105</f>
        <v>-0.2916666667</v>
      </c>
      <c r="S89" s="1077">
        <f>(S105-$G105)/$G105</f>
        <v>-0.8253467618</v>
      </c>
      <c r="T89" s="1077">
        <f>(T105-$H105)/$H105</f>
        <v>-0.375</v>
      </c>
      <c r="U89" s="1078"/>
      <c r="V89" s="1077">
        <f>(V105-$G105)/$G105</f>
        <v>-0.85937332</v>
      </c>
      <c r="W89" s="1077">
        <f>(W105-$H105)/$H105</f>
        <v>-0.5</v>
      </c>
      <c r="X89" s="1077">
        <f>(X105-$G105)/$G105</f>
        <v>-0.9342227877</v>
      </c>
      <c r="Y89" s="1077">
        <f>(Y105-$H105)/$H105</f>
        <v>-0.5833333333</v>
      </c>
      <c r="Z89" s="1077">
        <f>(Z105-$G105)/$G105</f>
        <v>-0.8548259919</v>
      </c>
      <c r="AA89" s="1079">
        <f>(AA105-$H105)/$H105</f>
        <v>-0.5</v>
      </c>
      <c r="AB89" s="1080"/>
      <c r="AC89" s="1080"/>
      <c r="AD89" s="1081"/>
      <c r="AE89" s="1081"/>
      <c r="AF89" s="1081"/>
    </row>
    <row r="90">
      <c r="A90" s="908"/>
      <c r="B90" s="908"/>
      <c r="C90" s="1082" t="s">
        <v>912</v>
      </c>
      <c r="D90" s="1083">
        <v>90.0</v>
      </c>
      <c r="E90" s="1084">
        <v>55.0</v>
      </c>
      <c r="F90" s="1085">
        <v>35.0</v>
      </c>
      <c r="G90" s="1086">
        <f t="shared" ref="G90:G107" si="42">F30+K30+Q30</f>
        <v>379800</v>
      </c>
      <c r="H90" s="1087">
        <f t="shared" ref="H90:H107" si="43">$D90*4+$E90*4+$F90*4</f>
        <v>720</v>
      </c>
      <c r="I90" s="1088">
        <f t="shared" ref="I90:I107" si="44">F30+K30+P30</f>
        <v>256100</v>
      </c>
      <c r="J90" s="1087">
        <f t="shared" ref="J90:J107" si="45">$D90*4+$E90*4+$F90*3</f>
        <v>685</v>
      </c>
      <c r="K90" s="1089">
        <f t="shared" ref="K90:K107" si="46">F30+J30+P30</f>
        <v>181100</v>
      </c>
      <c r="L90" s="1087">
        <f t="shared" ref="L90:L107" si="47">$D90*4+$E90*3+$F90*3</f>
        <v>630</v>
      </c>
      <c r="M90" s="1089">
        <f t="shared" ref="M90:M107" si="48">F30+J30+O30</f>
        <v>134725</v>
      </c>
      <c r="N90" s="1087">
        <f t="shared" ref="N90:N107" si="49">D90*4+E90*3+F90*2</f>
        <v>595</v>
      </c>
      <c r="O90" s="1089">
        <f t="shared" ref="O90:O107" si="50">F30+I30+O30</f>
        <v>106600</v>
      </c>
      <c r="P90" s="1087">
        <f t="shared" ref="P90:P107" si="51">$D90*4+$E90*2+$F90*2</f>
        <v>540</v>
      </c>
      <c r="Q90" s="1090">
        <f t="shared" ref="Q90:Q107" si="52">E30+J30+O30</f>
        <v>96025</v>
      </c>
      <c r="R90" s="1087">
        <f t="shared" ref="R90:R107" si="53">$D90*3+$E90*3+$F90*2</f>
        <v>505</v>
      </c>
      <c r="S90" s="1089">
        <f t="shared" ref="S90:S107" si="54">E30+I30+O30</f>
        <v>67900</v>
      </c>
      <c r="T90" s="1084">
        <f t="shared" ref="T90:T107" si="55">$D90*3+$E90*2+$F90*2</f>
        <v>450</v>
      </c>
      <c r="U90" s="1091"/>
      <c r="V90" s="1088">
        <f t="shared" ref="V90:V107" si="56">D30+I30+O30</f>
        <v>53400</v>
      </c>
      <c r="W90" s="1087">
        <f t="shared" ref="W90:W107" si="57">$D90*2+$E90*2+$F90*2</f>
        <v>360</v>
      </c>
      <c r="X90" s="1086">
        <f t="shared" ref="X90:X107" si="58">D30+I30</f>
        <v>25575</v>
      </c>
      <c r="Y90" s="1087">
        <f t="shared" ref="Y90:Y107" si="59">$D90*2+$E90*2</f>
        <v>290</v>
      </c>
      <c r="Z90" s="1086">
        <f t="shared" ref="Z90:Z107" si="60">F30</f>
        <v>61900</v>
      </c>
      <c r="AA90" s="1092">
        <f t="shared" ref="AA90:AA107" si="61">$D90*4</f>
        <v>360</v>
      </c>
      <c r="AB90" s="1093"/>
      <c r="AC90" s="1093"/>
    </row>
    <row r="91">
      <c r="A91" s="908"/>
      <c r="B91" s="908"/>
      <c r="C91" s="1094" t="s">
        <v>913</v>
      </c>
      <c r="D91" s="1095">
        <v>120.0</v>
      </c>
      <c r="E91" s="1096">
        <v>90.0</v>
      </c>
      <c r="F91" s="1097">
        <v>45.0</v>
      </c>
      <c r="G91" s="1098">
        <f t="shared" si="42"/>
        <v>436800</v>
      </c>
      <c r="H91" s="1099">
        <f t="shared" si="43"/>
        <v>1020</v>
      </c>
      <c r="I91" s="1100">
        <f t="shared" si="44"/>
        <v>296500</v>
      </c>
      <c r="J91" s="1099">
        <f t="shared" si="45"/>
        <v>975</v>
      </c>
      <c r="K91" s="1101">
        <f t="shared" si="46"/>
        <v>211500</v>
      </c>
      <c r="L91" s="1099">
        <f t="shared" si="47"/>
        <v>885</v>
      </c>
      <c r="M91" s="1101">
        <f t="shared" si="48"/>
        <v>158875</v>
      </c>
      <c r="N91" s="1099">
        <f t="shared" si="49"/>
        <v>840</v>
      </c>
      <c r="O91" s="1101">
        <f t="shared" si="50"/>
        <v>127000</v>
      </c>
      <c r="P91" s="1099">
        <f t="shared" si="51"/>
        <v>750</v>
      </c>
      <c r="Q91" s="1102">
        <f t="shared" si="52"/>
        <v>111175</v>
      </c>
      <c r="R91" s="1099">
        <f t="shared" si="53"/>
        <v>720</v>
      </c>
      <c r="S91" s="1101">
        <f t="shared" si="54"/>
        <v>79300</v>
      </c>
      <c r="T91" s="1096">
        <f t="shared" si="55"/>
        <v>630</v>
      </c>
      <c r="U91" s="1103"/>
      <c r="V91" s="1100">
        <f t="shared" si="56"/>
        <v>61425</v>
      </c>
      <c r="W91" s="1099">
        <f t="shared" si="57"/>
        <v>510</v>
      </c>
      <c r="X91" s="1098">
        <f t="shared" si="58"/>
        <v>29850</v>
      </c>
      <c r="Y91" s="1099">
        <f t="shared" si="59"/>
        <v>420</v>
      </c>
      <c r="Z91" s="1098">
        <f t="shared" si="60"/>
        <v>76300</v>
      </c>
      <c r="AA91" s="1104">
        <f t="shared" si="61"/>
        <v>480</v>
      </c>
      <c r="AB91" s="1105"/>
      <c r="AC91" s="1105"/>
    </row>
    <row r="92">
      <c r="A92" s="908"/>
      <c r="B92" s="908"/>
      <c r="C92" s="1082" t="s">
        <v>914</v>
      </c>
      <c r="D92" s="1083">
        <v>210.0</v>
      </c>
      <c r="E92" s="1084">
        <v>145.0</v>
      </c>
      <c r="F92" s="1085">
        <v>65.0</v>
      </c>
      <c r="G92" s="1086">
        <f t="shared" si="42"/>
        <v>520500</v>
      </c>
      <c r="H92" s="1087">
        <f t="shared" si="43"/>
        <v>1680</v>
      </c>
      <c r="I92" s="1088">
        <f t="shared" si="44"/>
        <v>359500</v>
      </c>
      <c r="J92" s="1087">
        <f t="shared" si="45"/>
        <v>1615</v>
      </c>
      <c r="K92" s="1089">
        <f t="shared" si="46"/>
        <v>252200</v>
      </c>
      <c r="L92" s="1087">
        <f t="shared" si="47"/>
        <v>1470</v>
      </c>
      <c r="M92" s="1089">
        <f t="shared" si="48"/>
        <v>191825</v>
      </c>
      <c r="N92" s="1087">
        <f t="shared" si="49"/>
        <v>1405</v>
      </c>
      <c r="O92" s="1089">
        <f t="shared" si="50"/>
        <v>151575</v>
      </c>
      <c r="P92" s="1087">
        <f t="shared" si="51"/>
        <v>1260</v>
      </c>
      <c r="Q92" s="1090">
        <f t="shared" si="52"/>
        <v>134825</v>
      </c>
      <c r="R92" s="1087">
        <f t="shared" si="53"/>
        <v>1195</v>
      </c>
      <c r="S92" s="1089">
        <f t="shared" si="54"/>
        <v>94575</v>
      </c>
      <c r="T92" s="1084">
        <f t="shared" si="55"/>
        <v>1050</v>
      </c>
      <c r="U92" s="1091"/>
      <c r="V92" s="1088">
        <f t="shared" si="56"/>
        <v>73200</v>
      </c>
      <c r="W92" s="1087">
        <f t="shared" si="57"/>
        <v>840</v>
      </c>
      <c r="X92" s="1086">
        <f t="shared" si="58"/>
        <v>36975</v>
      </c>
      <c r="Y92" s="1087">
        <f t="shared" si="59"/>
        <v>710</v>
      </c>
      <c r="Z92" s="1086">
        <f t="shared" si="60"/>
        <v>91200</v>
      </c>
      <c r="AA92" s="1092">
        <f t="shared" si="61"/>
        <v>840</v>
      </c>
      <c r="AB92" s="1093"/>
      <c r="AC92" s="1093"/>
    </row>
    <row r="93">
      <c r="A93" s="908"/>
      <c r="B93" s="908"/>
      <c r="C93" s="1094" t="s">
        <v>915</v>
      </c>
      <c r="D93" s="1095">
        <v>330.0</v>
      </c>
      <c r="E93" s="1096">
        <v>220.0</v>
      </c>
      <c r="F93" s="1097">
        <v>110.0</v>
      </c>
      <c r="G93" s="1098">
        <f t="shared" si="42"/>
        <v>733400</v>
      </c>
      <c r="H93" s="1099">
        <f t="shared" si="43"/>
        <v>2640</v>
      </c>
      <c r="I93" s="1100">
        <f t="shared" si="44"/>
        <v>518700</v>
      </c>
      <c r="J93" s="1099">
        <f t="shared" si="45"/>
        <v>2530</v>
      </c>
      <c r="K93" s="1101">
        <f t="shared" si="46"/>
        <v>355000</v>
      </c>
      <c r="L93" s="1099">
        <f t="shared" si="47"/>
        <v>2310</v>
      </c>
      <c r="M93" s="1101">
        <f t="shared" si="48"/>
        <v>274500</v>
      </c>
      <c r="N93" s="1099">
        <f t="shared" si="49"/>
        <v>2200</v>
      </c>
      <c r="O93" s="1101">
        <f t="shared" si="50"/>
        <v>213125</v>
      </c>
      <c r="P93" s="1099">
        <f t="shared" si="51"/>
        <v>1980</v>
      </c>
      <c r="Q93" s="1102">
        <f t="shared" si="52"/>
        <v>194500</v>
      </c>
      <c r="R93" s="1099">
        <f t="shared" si="53"/>
        <v>1870</v>
      </c>
      <c r="S93" s="1101">
        <f t="shared" si="54"/>
        <v>133125</v>
      </c>
      <c r="T93" s="1096">
        <f t="shared" si="55"/>
        <v>1650</v>
      </c>
      <c r="U93" s="1103"/>
      <c r="V93" s="1100">
        <f t="shared" si="56"/>
        <v>103125</v>
      </c>
      <c r="W93" s="1099">
        <f t="shared" si="57"/>
        <v>1320</v>
      </c>
      <c r="X93" s="1098">
        <f t="shared" si="58"/>
        <v>54825</v>
      </c>
      <c r="Y93" s="1099">
        <f t="shared" si="59"/>
        <v>1100</v>
      </c>
      <c r="Z93" s="1098">
        <f t="shared" si="60"/>
        <v>128000</v>
      </c>
      <c r="AA93" s="1104">
        <f t="shared" si="61"/>
        <v>1320</v>
      </c>
      <c r="AB93" s="1105"/>
      <c r="AC93" s="1105"/>
    </row>
    <row r="94">
      <c r="A94" s="908"/>
      <c r="B94" s="908"/>
      <c r="C94" s="1082" t="s">
        <v>916</v>
      </c>
      <c r="D94" s="1083">
        <v>615.0</v>
      </c>
      <c r="E94" s="1084">
        <v>420.0</v>
      </c>
      <c r="F94" s="1085">
        <v>210.0</v>
      </c>
      <c r="G94" s="1086">
        <f t="shared" si="42"/>
        <v>961600</v>
      </c>
      <c r="H94" s="1087">
        <f t="shared" si="43"/>
        <v>4980</v>
      </c>
      <c r="I94" s="1088">
        <f t="shared" si="44"/>
        <v>689300</v>
      </c>
      <c r="J94" s="1087">
        <f t="shared" si="45"/>
        <v>4770</v>
      </c>
      <c r="K94" s="1089">
        <f t="shared" si="46"/>
        <v>468300</v>
      </c>
      <c r="L94" s="1087">
        <f t="shared" si="47"/>
        <v>4350</v>
      </c>
      <c r="M94" s="1089">
        <f t="shared" si="48"/>
        <v>366175</v>
      </c>
      <c r="N94" s="1087">
        <f t="shared" si="49"/>
        <v>4140</v>
      </c>
      <c r="O94" s="1089">
        <f t="shared" si="50"/>
        <v>283300</v>
      </c>
      <c r="P94" s="1087">
        <f t="shared" si="51"/>
        <v>3720</v>
      </c>
      <c r="Q94" s="1090">
        <f t="shared" si="52"/>
        <v>258475</v>
      </c>
      <c r="R94" s="1087">
        <f t="shared" si="53"/>
        <v>3525</v>
      </c>
      <c r="S94" s="1089">
        <f t="shared" si="54"/>
        <v>175600</v>
      </c>
      <c r="T94" s="1084">
        <f t="shared" si="55"/>
        <v>3105</v>
      </c>
      <c r="U94" s="1091"/>
      <c r="V94" s="1088">
        <f t="shared" si="56"/>
        <v>135225</v>
      </c>
      <c r="W94" s="1087">
        <f t="shared" si="57"/>
        <v>2490</v>
      </c>
      <c r="X94" s="1086">
        <f t="shared" si="58"/>
        <v>73950</v>
      </c>
      <c r="Y94" s="1087">
        <f t="shared" si="59"/>
        <v>2070</v>
      </c>
      <c r="Z94" s="1086">
        <f t="shared" si="60"/>
        <v>172300</v>
      </c>
      <c r="AA94" s="1092">
        <f t="shared" si="61"/>
        <v>2460</v>
      </c>
      <c r="AB94" s="1093"/>
      <c r="AC94" s="1093"/>
    </row>
    <row r="95">
      <c r="A95" s="908"/>
      <c r="B95" s="908"/>
      <c r="C95" s="1094" t="s">
        <v>917</v>
      </c>
      <c r="D95" s="1095">
        <v>925.0</v>
      </c>
      <c r="E95" s="1096">
        <v>615.0</v>
      </c>
      <c r="F95" s="1097">
        <v>310.0</v>
      </c>
      <c r="G95" s="1098">
        <f t="shared" si="42"/>
        <v>1084900</v>
      </c>
      <c r="H95" s="1099">
        <f t="shared" si="43"/>
        <v>7400</v>
      </c>
      <c r="I95" s="1100">
        <f t="shared" si="44"/>
        <v>758200</v>
      </c>
      <c r="J95" s="1099">
        <f t="shared" si="45"/>
        <v>7090</v>
      </c>
      <c r="K95" s="1101">
        <f t="shared" si="46"/>
        <v>520500</v>
      </c>
      <c r="L95" s="1099">
        <f t="shared" si="47"/>
        <v>6475</v>
      </c>
      <c r="M95" s="1101">
        <f t="shared" si="48"/>
        <v>398000</v>
      </c>
      <c r="N95" s="1099">
        <f t="shared" si="49"/>
        <v>6165</v>
      </c>
      <c r="O95" s="1101">
        <f t="shared" si="50"/>
        <v>308875</v>
      </c>
      <c r="P95" s="1099">
        <f t="shared" si="51"/>
        <v>5550</v>
      </c>
      <c r="Q95" s="1102">
        <f t="shared" si="52"/>
        <v>284300</v>
      </c>
      <c r="R95" s="1099">
        <f t="shared" si="53"/>
        <v>5240</v>
      </c>
      <c r="S95" s="1101">
        <f t="shared" si="54"/>
        <v>195175</v>
      </c>
      <c r="T95" s="1096">
        <f t="shared" si="55"/>
        <v>4625</v>
      </c>
      <c r="U95" s="1103"/>
      <c r="V95" s="1100">
        <f t="shared" si="56"/>
        <v>152550</v>
      </c>
      <c r="W95" s="1099">
        <f t="shared" si="57"/>
        <v>3700</v>
      </c>
      <c r="X95" s="1098">
        <f t="shared" si="58"/>
        <v>79050</v>
      </c>
      <c r="Y95" s="1099">
        <f t="shared" si="59"/>
        <v>3080</v>
      </c>
      <c r="Z95" s="1098">
        <f t="shared" si="60"/>
        <v>181900</v>
      </c>
      <c r="AA95" s="1104">
        <f t="shared" si="61"/>
        <v>3700</v>
      </c>
      <c r="AB95" s="1105"/>
      <c r="AC95" s="1105"/>
    </row>
    <row r="96">
      <c r="A96" s="908"/>
      <c r="B96" s="908"/>
      <c r="C96" s="1082" t="s">
        <v>918</v>
      </c>
      <c r="D96" s="1083">
        <v>1550.0</v>
      </c>
      <c r="E96" s="1084">
        <v>1035.0</v>
      </c>
      <c r="F96" s="1085">
        <v>515.0</v>
      </c>
      <c r="G96" s="1086">
        <f t="shared" si="42"/>
        <v>1427200</v>
      </c>
      <c r="H96" s="1087">
        <f t="shared" si="43"/>
        <v>12400</v>
      </c>
      <c r="I96" s="1088">
        <f t="shared" si="44"/>
        <v>970900</v>
      </c>
      <c r="J96" s="1087">
        <f t="shared" si="45"/>
        <v>11885</v>
      </c>
      <c r="K96" s="1089">
        <f t="shared" si="46"/>
        <v>675200</v>
      </c>
      <c r="L96" s="1087">
        <f t="shared" si="47"/>
        <v>10850</v>
      </c>
      <c r="M96" s="1089">
        <f t="shared" si="48"/>
        <v>504075</v>
      </c>
      <c r="N96" s="1087">
        <f t="shared" si="49"/>
        <v>10335</v>
      </c>
      <c r="O96" s="1089">
        <f t="shared" si="50"/>
        <v>393200</v>
      </c>
      <c r="P96" s="1087">
        <f t="shared" si="51"/>
        <v>9300</v>
      </c>
      <c r="Q96" s="1090">
        <f t="shared" si="52"/>
        <v>364075</v>
      </c>
      <c r="R96" s="1087">
        <f t="shared" si="53"/>
        <v>8785</v>
      </c>
      <c r="S96" s="1089">
        <f t="shared" si="54"/>
        <v>253200</v>
      </c>
      <c r="T96" s="1084">
        <f t="shared" si="55"/>
        <v>7750</v>
      </c>
      <c r="U96" s="1091"/>
      <c r="V96" s="1088">
        <f t="shared" si="56"/>
        <v>200700</v>
      </c>
      <c r="W96" s="1087">
        <f t="shared" si="57"/>
        <v>6200</v>
      </c>
      <c r="X96" s="1086">
        <f t="shared" si="58"/>
        <v>98025</v>
      </c>
      <c r="Y96" s="1087">
        <f t="shared" si="59"/>
        <v>5170</v>
      </c>
      <c r="Z96" s="1086">
        <f t="shared" si="60"/>
        <v>224000</v>
      </c>
      <c r="AA96" s="1092">
        <f t="shared" si="61"/>
        <v>6200</v>
      </c>
      <c r="AB96" s="1093"/>
      <c r="AC96" s="1093"/>
    </row>
    <row r="97">
      <c r="A97" s="908"/>
      <c r="B97" s="908"/>
      <c r="C97" s="1094" t="s">
        <v>919</v>
      </c>
      <c r="D97" s="1095">
        <v>2475.0</v>
      </c>
      <c r="E97" s="1096">
        <v>1650.0</v>
      </c>
      <c r="F97" s="1097">
        <v>825.0</v>
      </c>
      <c r="G97" s="1098">
        <f t="shared" si="42"/>
        <v>1548900</v>
      </c>
      <c r="H97" s="1099">
        <f t="shared" si="43"/>
        <v>19800</v>
      </c>
      <c r="I97" s="1100">
        <f t="shared" si="44"/>
        <v>1048200</v>
      </c>
      <c r="J97" s="1099">
        <f t="shared" si="45"/>
        <v>18975</v>
      </c>
      <c r="K97" s="1101">
        <f t="shared" si="46"/>
        <v>729500</v>
      </c>
      <c r="L97" s="1099">
        <f t="shared" si="47"/>
        <v>17325</v>
      </c>
      <c r="M97" s="1101">
        <f t="shared" si="48"/>
        <v>541750</v>
      </c>
      <c r="N97" s="1099">
        <f t="shared" si="49"/>
        <v>16500</v>
      </c>
      <c r="O97" s="1101">
        <f t="shared" si="50"/>
        <v>422250</v>
      </c>
      <c r="P97" s="1099">
        <f t="shared" si="51"/>
        <v>14850</v>
      </c>
      <c r="Q97" s="1102">
        <f t="shared" si="52"/>
        <v>393050</v>
      </c>
      <c r="R97" s="1099">
        <f t="shared" si="53"/>
        <v>14025</v>
      </c>
      <c r="S97" s="1101">
        <f t="shared" si="54"/>
        <v>273550</v>
      </c>
      <c r="T97" s="1096">
        <f t="shared" si="55"/>
        <v>12375</v>
      </c>
      <c r="U97" s="1103"/>
      <c r="V97" s="1100">
        <f t="shared" si="56"/>
        <v>217800</v>
      </c>
      <c r="W97" s="1099">
        <f t="shared" si="57"/>
        <v>9900</v>
      </c>
      <c r="X97" s="1098">
        <f t="shared" si="58"/>
        <v>105150</v>
      </c>
      <c r="Y97" s="1099">
        <f t="shared" si="59"/>
        <v>8250</v>
      </c>
      <c r="Z97" s="1098">
        <f t="shared" si="60"/>
        <v>237900</v>
      </c>
      <c r="AA97" s="1104">
        <f t="shared" si="61"/>
        <v>9900</v>
      </c>
      <c r="AB97" s="1105"/>
      <c r="AC97" s="1105"/>
    </row>
    <row r="98">
      <c r="A98" s="908"/>
      <c r="B98" s="908"/>
      <c r="C98" s="1082" t="s">
        <v>920</v>
      </c>
      <c r="D98" s="1083">
        <v>4125.0</v>
      </c>
      <c r="E98" s="1084">
        <v>2750.0</v>
      </c>
      <c r="F98" s="1085">
        <v>1375.0</v>
      </c>
      <c r="G98" s="1086">
        <f t="shared" si="42"/>
        <v>1676300</v>
      </c>
      <c r="H98" s="1087">
        <f t="shared" si="43"/>
        <v>33000</v>
      </c>
      <c r="I98" s="1088">
        <f t="shared" si="44"/>
        <v>1128300</v>
      </c>
      <c r="J98" s="1087">
        <f t="shared" si="45"/>
        <v>31625</v>
      </c>
      <c r="K98" s="1089">
        <f t="shared" si="46"/>
        <v>786600</v>
      </c>
      <c r="L98" s="1087">
        <f t="shared" si="47"/>
        <v>28875</v>
      </c>
      <c r="M98" s="1089">
        <f t="shared" si="48"/>
        <v>581100</v>
      </c>
      <c r="N98" s="1087">
        <f t="shared" si="49"/>
        <v>27500</v>
      </c>
      <c r="O98" s="1089">
        <f t="shared" si="50"/>
        <v>452975</v>
      </c>
      <c r="P98" s="1087">
        <f t="shared" si="51"/>
        <v>24750</v>
      </c>
      <c r="Q98" s="1090">
        <f t="shared" si="52"/>
        <v>423100</v>
      </c>
      <c r="R98" s="1087">
        <f t="shared" si="53"/>
        <v>23375</v>
      </c>
      <c r="S98" s="1089">
        <f t="shared" si="54"/>
        <v>294975</v>
      </c>
      <c r="T98" s="1084">
        <f t="shared" si="55"/>
        <v>20625</v>
      </c>
      <c r="U98" s="1091"/>
      <c r="V98" s="1088">
        <f t="shared" si="56"/>
        <v>235725</v>
      </c>
      <c r="W98" s="1087">
        <f t="shared" si="57"/>
        <v>16500</v>
      </c>
      <c r="X98" s="1086">
        <f t="shared" si="58"/>
        <v>112425</v>
      </c>
      <c r="Y98" s="1087">
        <f t="shared" si="59"/>
        <v>13750</v>
      </c>
      <c r="Z98" s="1086">
        <f t="shared" si="60"/>
        <v>252800</v>
      </c>
      <c r="AA98" s="1092">
        <f t="shared" si="61"/>
        <v>16500</v>
      </c>
      <c r="AB98" s="1093"/>
      <c r="AC98" s="1093"/>
    </row>
    <row r="99">
      <c r="A99" s="908"/>
      <c r="B99" s="908"/>
      <c r="C99" s="1094" t="s">
        <v>921</v>
      </c>
      <c r="D99" s="1095">
        <v>6195.0</v>
      </c>
      <c r="E99" s="1096">
        <v>4125.0</v>
      </c>
      <c r="F99" s="1097">
        <v>2070.0</v>
      </c>
      <c r="G99" s="1098">
        <f t="shared" si="42"/>
        <v>1816000</v>
      </c>
      <c r="H99" s="1099">
        <f t="shared" si="43"/>
        <v>49560</v>
      </c>
      <c r="I99" s="1100">
        <f t="shared" si="44"/>
        <v>1214000</v>
      </c>
      <c r="J99" s="1099">
        <f t="shared" si="45"/>
        <v>47490</v>
      </c>
      <c r="K99" s="1101">
        <f t="shared" si="46"/>
        <v>849300</v>
      </c>
      <c r="L99" s="1099">
        <f t="shared" si="47"/>
        <v>43365</v>
      </c>
      <c r="M99" s="1101">
        <f t="shared" si="48"/>
        <v>623550</v>
      </c>
      <c r="N99" s="1099">
        <f t="shared" si="49"/>
        <v>41295</v>
      </c>
      <c r="O99" s="1101">
        <f t="shared" si="50"/>
        <v>486800</v>
      </c>
      <c r="P99" s="1099">
        <f t="shared" si="51"/>
        <v>37170</v>
      </c>
      <c r="Q99" s="1102">
        <f t="shared" si="52"/>
        <v>455250</v>
      </c>
      <c r="R99" s="1099">
        <f t="shared" si="53"/>
        <v>35100</v>
      </c>
      <c r="S99" s="1101">
        <f t="shared" si="54"/>
        <v>318500</v>
      </c>
      <c r="T99" s="1096">
        <f t="shared" si="55"/>
        <v>30975</v>
      </c>
      <c r="U99" s="1103"/>
      <c r="V99" s="1100">
        <f t="shared" si="56"/>
        <v>255375</v>
      </c>
      <c r="W99" s="1099">
        <f t="shared" si="57"/>
        <v>24780</v>
      </c>
      <c r="X99" s="1098">
        <f t="shared" si="58"/>
        <v>119925</v>
      </c>
      <c r="Y99" s="1099">
        <f t="shared" si="59"/>
        <v>20640</v>
      </c>
      <c r="Z99" s="1098">
        <f t="shared" si="60"/>
        <v>269300</v>
      </c>
      <c r="AA99" s="1104">
        <f t="shared" si="61"/>
        <v>24780</v>
      </c>
      <c r="AB99" s="1105"/>
      <c r="AC99" s="1105"/>
    </row>
    <row r="100">
      <c r="A100" s="908"/>
      <c r="B100" s="908"/>
      <c r="C100" s="1082" t="s">
        <v>922</v>
      </c>
      <c r="D100" s="1083">
        <v>8250.0</v>
      </c>
      <c r="E100" s="1084">
        <v>5500.0</v>
      </c>
      <c r="F100" s="1085">
        <v>2750.0</v>
      </c>
      <c r="G100" s="1086">
        <f t="shared" si="42"/>
        <v>2117900</v>
      </c>
      <c r="H100" s="1087">
        <f t="shared" si="43"/>
        <v>66000</v>
      </c>
      <c r="I100" s="1088">
        <f t="shared" si="44"/>
        <v>1414200</v>
      </c>
      <c r="J100" s="1087">
        <f t="shared" si="45"/>
        <v>63250</v>
      </c>
      <c r="K100" s="1089">
        <f t="shared" si="46"/>
        <v>987900</v>
      </c>
      <c r="L100" s="1087">
        <f t="shared" si="47"/>
        <v>57750</v>
      </c>
      <c r="M100" s="1089">
        <f t="shared" si="48"/>
        <v>724025</v>
      </c>
      <c r="N100" s="1087">
        <f t="shared" si="49"/>
        <v>55000</v>
      </c>
      <c r="O100" s="1089">
        <f t="shared" si="50"/>
        <v>564150</v>
      </c>
      <c r="P100" s="1087">
        <f t="shared" si="51"/>
        <v>49500</v>
      </c>
      <c r="Q100" s="1090">
        <f t="shared" si="52"/>
        <v>530325</v>
      </c>
      <c r="R100" s="1087">
        <f t="shared" si="53"/>
        <v>46750</v>
      </c>
      <c r="S100" s="1089">
        <f t="shared" si="54"/>
        <v>370450</v>
      </c>
      <c r="T100" s="1084">
        <f t="shared" si="55"/>
        <v>41250</v>
      </c>
      <c r="U100" s="1091"/>
      <c r="V100" s="1088">
        <f t="shared" si="56"/>
        <v>297825</v>
      </c>
      <c r="W100" s="1087">
        <f t="shared" si="57"/>
        <v>33000</v>
      </c>
      <c r="X100" s="1086">
        <f t="shared" si="58"/>
        <v>139500</v>
      </c>
      <c r="Y100" s="1087">
        <f t="shared" si="59"/>
        <v>27500</v>
      </c>
      <c r="Z100" s="1086">
        <f t="shared" si="60"/>
        <v>309900</v>
      </c>
      <c r="AA100" s="1092">
        <f t="shared" si="61"/>
        <v>33000</v>
      </c>
      <c r="AB100" s="1093"/>
      <c r="AC100" s="1093"/>
    </row>
    <row r="101">
      <c r="A101" s="908"/>
      <c r="B101" s="908"/>
      <c r="C101" s="1094" t="s">
        <v>923</v>
      </c>
      <c r="D101" s="1095">
        <v>11300.0</v>
      </c>
      <c r="E101" s="1096">
        <v>7570.0</v>
      </c>
      <c r="F101" s="1097">
        <v>3785.0</v>
      </c>
      <c r="G101" s="1098">
        <f t="shared" si="42"/>
        <v>2714600</v>
      </c>
      <c r="H101" s="1099">
        <f t="shared" si="43"/>
        <v>90620</v>
      </c>
      <c r="I101" s="1100">
        <f t="shared" si="44"/>
        <v>1811600</v>
      </c>
      <c r="J101" s="1099">
        <f t="shared" si="45"/>
        <v>86835</v>
      </c>
      <c r="K101" s="1101">
        <f t="shared" si="46"/>
        <v>1264300</v>
      </c>
      <c r="L101" s="1099">
        <f t="shared" si="47"/>
        <v>79265</v>
      </c>
      <c r="M101" s="1101">
        <f t="shared" si="48"/>
        <v>925675</v>
      </c>
      <c r="N101" s="1099">
        <f t="shared" si="49"/>
        <v>75480</v>
      </c>
      <c r="O101" s="1101">
        <f t="shared" si="50"/>
        <v>720425</v>
      </c>
      <c r="P101" s="1099">
        <f t="shared" si="51"/>
        <v>67910</v>
      </c>
      <c r="Q101" s="1102">
        <f t="shared" si="52"/>
        <v>679375</v>
      </c>
      <c r="R101" s="1099">
        <f t="shared" si="53"/>
        <v>64180</v>
      </c>
      <c r="S101" s="1101">
        <f t="shared" si="54"/>
        <v>474125</v>
      </c>
      <c r="T101" s="1096">
        <f t="shared" si="55"/>
        <v>56610</v>
      </c>
      <c r="U101" s="1103"/>
      <c r="V101" s="1100">
        <f t="shared" si="56"/>
        <v>381750</v>
      </c>
      <c r="W101" s="1099">
        <f t="shared" si="57"/>
        <v>45310</v>
      </c>
      <c r="X101" s="1098">
        <f t="shared" si="58"/>
        <v>178575</v>
      </c>
      <c r="Y101" s="1099">
        <f t="shared" si="59"/>
        <v>37740</v>
      </c>
      <c r="Z101" s="1098">
        <f t="shared" si="60"/>
        <v>394100</v>
      </c>
      <c r="AA101" s="1104">
        <f t="shared" si="61"/>
        <v>45200</v>
      </c>
      <c r="AB101" s="1105"/>
      <c r="AC101" s="1105"/>
    </row>
    <row r="102">
      <c r="A102" s="908"/>
      <c r="B102" s="908"/>
      <c r="C102" s="1082" t="s">
        <v>924</v>
      </c>
      <c r="D102" s="1083">
        <v>16500.0</v>
      </c>
      <c r="E102" s="1084">
        <v>11000.0</v>
      </c>
      <c r="F102" s="1085">
        <v>5500.0</v>
      </c>
      <c r="G102" s="1086">
        <f t="shared" si="42"/>
        <v>3596200</v>
      </c>
      <c r="H102" s="1087">
        <f t="shared" si="43"/>
        <v>132000</v>
      </c>
      <c r="I102" s="1088">
        <f t="shared" si="44"/>
        <v>2399900</v>
      </c>
      <c r="J102" s="1087">
        <f t="shared" si="45"/>
        <v>126500</v>
      </c>
      <c r="K102" s="1089">
        <f t="shared" si="46"/>
        <v>1674900</v>
      </c>
      <c r="L102" s="1087">
        <f t="shared" si="47"/>
        <v>115500</v>
      </c>
      <c r="M102" s="1089">
        <f t="shared" si="48"/>
        <v>1226275</v>
      </c>
      <c r="N102" s="1087">
        <f t="shared" si="49"/>
        <v>110000</v>
      </c>
      <c r="O102" s="1089">
        <f t="shared" si="50"/>
        <v>954400</v>
      </c>
      <c r="P102" s="1087">
        <f t="shared" si="51"/>
        <v>99000</v>
      </c>
      <c r="Q102" s="1090">
        <f t="shared" si="52"/>
        <v>899975</v>
      </c>
      <c r="R102" s="1087">
        <f t="shared" si="53"/>
        <v>93500</v>
      </c>
      <c r="S102" s="1089">
        <f t="shared" si="54"/>
        <v>628100</v>
      </c>
      <c r="T102" s="1084">
        <f t="shared" si="55"/>
        <v>82500</v>
      </c>
      <c r="U102" s="1091"/>
      <c r="V102" s="1088">
        <f t="shared" si="56"/>
        <v>505725</v>
      </c>
      <c r="W102" s="1087">
        <f t="shared" si="57"/>
        <v>66000</v>
      </c>
      <c r="X102" s="1086">
        <f t="shared" si="58"/>
        <v>236550</v>
      </c>
      <c r="Y102" s="1087">
        <f t="shared" si="59"/>
        <v>55000</v>
      </c>
      <c r="Z102" s="1086">
        <f t="shared" si="60"/>
        <v>522100</v>
      </c>
      <c r="AA102" s="1092">
        <f t="shared" si="61"/>
        <v>66000</v>
      </c>
      <c r="AB102" s="1093"/>
      <c r="AC102" s="1093"/>
    </row>
    <row r="103">
      <c r="A103" s="908"/>
      <c r="B103" s="1106" t="s">
        <v>933</v>
      </c>
      <c r="C103" s="1107" t="s">
        <v>925</v>
      </c>
      <c r="D103" s="1108">
        <v>19800.0</v>
      </c>
      <c r="E103" s="1109">
        <v>13200.0</v>
      </c>
      <c r="F103" s="1110">
        <v>6600.0</v>
      </c>
      <c r="G103" s="1111">
        <f t="shared" si="42"/>
        <v>4029400</v>
      </c>
      <c r="H103" s="1112">
        <f t="shared" si="43"/>
        <v>158400</v>
      </c>
      <c r="I103" s="1113">
        <f t="shared" si="44"/>
        <v>2689400</v>
      </c>
      <c r="J103" s="1112">
        <f t="shared" si="45"/>
        <v>151800</v>
      </c>
      <c r="K103" s="1114">
        <f t="shared" si="46"/>
        <v>1876700</v>
      </c>
      <c r="L103" s="1112">
        <f t="shared" si="47"/>
        <v>138600</v>
      </c>
      <c r="M103" s="1114">
        <f t="shared" si="48"/>
        <v>1374200</v>
      </c>
      <c r="N103" s="1112">
        <f t="shared" si="49"/>
        <v>132000</v>
      </c>
      <c r="O103" s="1114">
        <f t="shared" si="50"/>
        <v>1069450</v>
      </c>
      <c r="P103" s="1112">
        <f t="shared" si="51"/>
        <v>118800</v>
      </c>
      <c r="Q103" s="1115">
        <f t="shared" si="52"/>
        <v>1008500</v>
      </c>
      <c r="R103" s="1112">
        <f t="shared" si="53"/>
        <v>112200</v>
      </c>
      <c r="S103" s="1114">
        <f t="shared" si="54"/>
        <v>703750</v>
      </c>
      <c r="T103" s="1109">
        <f t="shared" si="55"/>
        <v>99000</v>
      </c>
      <c r="U103" s="1116"/>
      <c r="V103" s="1113">
        <f t="shared" si="56"/>
        <v>566625</v>
      </c>
      <c r="W103" s="1112">
        <f t="shared" si="57"/>
        <v>79200</v>
      </c>
      <c r="X103" s="1111">
        <f t="shared" si="58"/>
        <v>265125</v>
      </c>
      <c r="Y103" s="1112">
        <f t="shared" si="59"/>
        <v>66000</v>
      </c>
      <c r="Z103" s="1111">
        <f t="shared" si="60"/>
        <v>585100</v>
      </c>
      <c r="AA103" s="1117">
        <f t="shared" si="61"/>
        <v>79200</v>
      </c>
      <c r="AB103" s="1105"/>
      <c r="AC103" s="1105"/>
    </row>
    <row r="104">
      <c r="A104" s="908"/>
      <c r="C104" s="1118" t="s">
        <v>926</v>
      </c>
      <c r="D104" s="1119">
        <v>24700.0</v>
      </c>
      <c r="E104" s="1120">
        <v>16500.0</v>
      </c>
      <c r="F104" s="1121">
        <v>8250.0</v>
      </c>
      <c r="G104" s="1122">
        <f t="shared" si="42"/>
        <v>4773900</v>
      </c>
      <c r="H104" s="1123">
        <f t="shared" si="43"/>
        <v>197800</v>
      </c>
      <c r="I104" s="1124">
        <f t="shared" si="44"/>
        <v>3185900</v>
      </c>
      <c r="J104" s="1123">
        <f t="shared" si="45"/>
        <v>189550</v>
      </c>
      <c r="K104" s="1125">
        <f t="shared" si="46"/>
        <v>2223200</v>
      </c>
      <c r="L104" s="1123">
        <f t="shared" si="47"/>
        <v>173050</v>
      </c>
      <c r="M104" s="1125">
        <f t="shared" si="48"/>
        <v>1627700</v>
      </c>
      <c r="N104" s="1123">
        <f t="shared" si="49"/>
        <v>164800</v>
      </c>
      <c r="O104" s="1125">
        <f t="shared" si="50"/>
        <v>1266700</v>
      </c>
      <c r="P104" s="1123">
        <f t="shared" si="51"/>
        <v>148300</v>
      </c>
      <c r="Q104" s="1126">
        <f t="shared" si="52"/>
        <v>1194700</v>
      </c>
      <c r="R104" s="1123">
        <f t="shared" si="53"/>
        <v>140100</v>
      </c>
      <c r="S104" s="1125">
        <f t="shared" si="54"/>
        <v>833700</v>
      </c>
      <c r="T104" s="1120">
        <f t="shared" si="55"/>
        <v>123600</v>
      </c>
      <c r="U104" s="1091"/>
      <c r="V104" s="1124">
        <f t="shared" si="56"/>
        <v>671325</v>
      </c>
      <c r="W104" s="1123">
        <f t="shared" si="57"/>
        <v>98900</v>
      </c>
      <c r="X104" s="1122">
        <f t="shared" si="58"/>
        <v>314025</v>
      </c>
      <c r="Y104" s="1123">
        <f t="shared" si="59"/>
        <v>82400</v>
      </c>
      <c r="Z104" s="1122">
        <f t="shared" si="60"/>
        <v>692800</v>
      </c>
      <c r="AA104" s="1127">
        <f t="shared" si="61"/>
        <v>98800</v>
      </c>
      <c r="AB104" s="1093"/>
      <c r="AC104" s="1093"/>
    </row>
    <row r="105">
      <c r="A105" s="908"/>
      <c r="C105" s="1128" t="s">
        <v>927</v>
      </c>
      <c r="D105" s="1129">
        <v>29700.0</v>
      </c>
      <c r="E105" s="1130">
        <v>19800.0</v>
      </c>
      <c r="F105" s="1131">
        <v>9900.0</v>
      </c>
      <c r="G105" s="1132">
        <f t="shared" si="42"/>
        <v>5580200</v>
      </c>
      <c r="H105" s="1133">
        <f t="shared" si="43"/>
        <v>237600</v>
      </c>
      <c r="I105" s="1134">
        <f t="shared" si="44"/>
        <v>3723900</v>
      </c>
      <c r="J105" s="1133">
        <f t="shared" si="45"/>
        <v>227700</v>
      </c>
      <c r="K105" s="1135">
        <f t="shared" si="46"/>
        <v>2598900</v>
      </c>
      <c r="L105" s="1133">
        <f t="shared" si="47"/>
        <v>207900</v>
      </c>
      <c r="M105" s="1135">
        <f t="shared" si="48"/>
        <v>1902775</v>
      </c>
      <c r="N105" s="1133">
        <f t="shared" si="49"/>
        <v>198000</v>
      </c>
      <c r="O105" s="1135">
        <f t="shared" si="50"/>
        <v>1480900</v>
      </c>
      <c r="P105" s="1133">
        <f t="shared" si="51"/>
        <v>178200</v>
      </c>
      <c r="Q105" s="1136">
        <f t="shared" si="52"/>
        <v>1396475</v>
      </c>
      <c r="R105" s="1133">
        <f t="shared" si="53"/>
        <v>168300</v>
      </c>
      <c r="S105" s="1135">
        <f t="shared" si="54"/>
        <v>974600</v>
      </c>
      <c r="T105" s="1130">
        <f t="shared" si="55"/>
        <v>148500</v>
      </c>
      <c r="U105" s="1103"/>
      <c r="V105" s="1134">
        <f t="shared" si="56"/>
        <v>784725</v>
      </c>
      <c r="W105" s="1133">
        <f t="shared" si="57"/>
        <v>118800</v>
      </c>
      <c r="X105" s="1132">
        <f t="shared" si="58"/>
        <v>367050</v>
      </c>
      <c r="Y105" s="1133">
        <f t="shared" si="59"/>
        <v>99000</v>
      </c>
      <c r="Z105" s="1132">
        <f t="shared" si="60"/>
        <v>810100</v>
      </c>
      <c r="AA105" s="1137">
        <f t="shared" si="61"/>
        <v>118800</v>
      </c>
      <c r="AB105" s="1105"/>
      <c r="AC105" s="1105"/>
    </row>
    <row r="106">
      <c r="A106" s="908"/>
      <c r="C106" s="1118" t="s">
        <v>928</v>
      </c>
      <c r="D106" s="1119">
        <v>34600.0</v>
      </c>
      <c r="E106" s="1120">
        <v>23100.0</v>
      </c>
      <c r="F106" s="1121">
        <v>11550.0</v>
      </c>
      <c r="G106" s="1122">
        <f t="shared" si="42"/>
        <v>6827700</v>
      </c>
      <c r="H106" s="1123">
        <f t="shared" si="43"/>
        <v>277000</v>
      </c>
      <c r="I106" s="1124">
        <f t="shared" si="44"/>
        <v>4556400</v>
      </c>
      <c r="J106" s="1123">
        <f t="shared" si="45"/>
        <v>265450</v>
      </c>
      <c r="K106" s="1125">
        <f t="shared" si="46"/>
        <v>3179700</v>
      </c>
      <c r="L106" s="1123">
        <f t="shared" si="47"/>
        <v>242350</v>
      </c>
      <c r="M106" s="1125">
        <f t="shared" si="48"/>
        <v>2327950</v>
      </c>
      <c r="N106" s="1123">
        <f t="shared" si="49"/>
        <v>230800</v>
      </c>
      <c r="O106" s="1125">
        <f t="shared" si="50"/>
        <v>1811700</v>
      </c>
      <c r="P106" s="1123">
        <f t="shared" si="51"/>
        <v>207700</v>
      </c>
      <c r="Q106" s="1126">
        <f t="shared" si="52"/>
        <v>1708650</v>
      </c>
      <c r="R106" s="1123">
        <f t="shared" si="53"/>
        <v>196200</v>
      </c>
      <c r="S106" s="1125">
        <f t="shared" si="54"/>
        <v>1192400</v>
      </c>
      <c r="T106" s="1120">
        <f t="shared" si="55"/>
        <v>173100</v>
      </c>
      <c r="U106" s="1091"/>
      <c r="V106" s="1124">
        <f t="shared" si="56"/>
        <v>960150</v>
      </c>
      <c r="W106" s="1123">
        <f t="shared" si="57"/>
        <v>138500</v>
      </c>
      <c r="X106" s="1122">
        <f t="shared" si="58"/>
        <v>449100</v>
      </c>
      <c r="Y106" s="1123">
        <f t="shared" si="59"/>
        <v>115400</v>
      </c>
      <c r="Z106" s="1122">
        <f t="shared" si="60"/>
        <v>990900</v>
      </c>
      <c r="AA106" s="1127">
        <f t="shared" si="61"/>
        <v>138400</v>
      </c>
      <c r="AB106" s="1093"/>
      <c r="AC106" s="1093"/>
    </row>
    <row r="107">
      <c r="A107" s="908"/>
      <c r="C107" s="1138" t="s">
        <v>934</v>
      </c>
      <c r="D107" s="1139">
        <v>41200.0</v>
      </c>
      <c r="E107" s="1140">
        <v>27500.0</v>
      </c>
      <c r="F107" s="1141">
        <v>13750.0</v>
      </c>
      <c r="G107" s="1142">
        <f t="shared" si="42"/>
        <v>8600500</v>
      </c>
      <c r="H107" s="1143">
        <f t="shared" si="43"/>
        <v>329800</v>
      </c>
      <c r="I107" s="1144">
        <f t="shared" si="44"/>
        <v>5739500</v>
      </c>
      <c r="J107" s="1143">
        <f t="shared" si="45"/>
        <v>316050</v>
      </c>
      <c r="K107" s="1145">
        <f t="shared" si="46"/>
        <v>4005100</v>
      </c>
      <c r="L107" s="1143">
        <f t="shared" si="47"/>
        <v>288550</v>
      </c>
      <c r="M107" s="1145">
        <f t="shared" si="48"/>
        <v>2932225</v>
      </c>
      <c r="N107" s="1143">
        <f t="shared" si="49"/>
        <v>274800</v>
      </c>
      <c r="O107" s="1145">
        <f t="shared" si="50"/>
        <v>2282375</v>
      </c>
      <c r="P107" s="1143">
        <f t="shared" si="51"/>
        <v>247300</v>
      </c>
      <c r="Q107" s="1146">
        <f t="shared" si="52"/>
        <v>2151925</v>
      </c>
      <c r="R107" s="1143">
        <f t="shared" si="53"/>
        <v>233600</v>
      </c>
      <c r="S107" s="1145">
        <f t="shared" si="54"/>
        <v>1502075</v>
      </c>
      <c r="T107" s="1140">
        <f t="shared" si="55"/>
        <v>206100</v>
      </c>
      <c r="U107" s="1147"/>
      <c r="V107" s="1144">
        <f t="shared" si="56"/>
        <v>1209450</v>
      </c>
      <c r="W107" s="1143">
        <f t="shared" si="57"/>
        <v>164900</v>
      </c>
      <c r="X107" s="1142">
        <f t="shared" si="58"/>
        <v>565725</v>
      </c>
      <c r="Y107" s="1143">
        <f t="shared" si="59"/>
        <v>137400</v>
      </c>
      <c r="Z107" s="1142">
        <f t="shared" si="60"/>
        <v>1248500</v>
      </c>
      <c r="AA107" s="1148">
        <f t="shared" si="61"/>
        <v>164800</v>
      </c>
      <c r="AB107" s="1105"/>
      <c r="AC107" s="1105"/>
    </row>
    <row r="108">
      <c r="A108" s="908"/>
      <c r="B108" s="908"/>
      <c r="C108" s="948" t="s">
        <v>930</v>
      </c>
      <c r="D108" s="930"/>
      <c r="E108" s="1149" t="s">
        <v>935</v>
      </c>
      <c r="F108" s="930"/>
      <c r="G108" s="930"/>
      <c r="H108" s="948"/>
      <c r="I108" s="930"/>
      <c r="J108" s="930"/>
      <c r="K108" s="930"/>
      <c r="L108" s="930"/>
      <c r="M108" s="930"/>
      <c r="N108" s="930"/>
      <c r="O108" s="930"/>
      <c r="P108" s="930"/>
      <c r="Q108" s="920"/>
      <c r="R108" s="1055"/>
      <c r="W108" s="1150"/>
      <c r="X108" s="1150"/>
      <c r="Y108" s="908"/>
    </row>
    <row r="109">
      <c r="A109" s="908"/>
      <c r="B109" s="908"/>
      <c r="C109" s="908"/>
      <c r="D109" s="908"/>
      <c r="E109" s="908"/>
      <c r="F109" s="908"/>
      <c r="G109" s="908"/>
      <c r="H109" s="1151"/>
      <c r="I109" s="1151"/>
      <c r="J109" s="1151"/>
      <c r="K109" s="1151"/>
      <c r="L109" s="1151"/>
      <c r="M109" s="1151"/>
      <c r="N109" s="1151"/>
      <c r="O109" s="1151"/>
      <c r="P109" s="1151"/>
      <c r="Q109" s="1151"/>
      <c r="R109" s="1151"/>
      <c r="S109" s="1151"/>
      <c r="T109" s="1151"/>
      <c r="U109" s="1151"/>
      <c r="V109" s="1151"/>
      <c r="W109" s="908"/>
      <c r="X109" s="908"/>
      <c r="Y109" s="908"/>
      <c r="Z109" s="908"/>
      <c r="AA109" s="908"/>
      <c r="AB109" s="908"/>
    </row>
    <row r="110">
      <c r="A110" s="1151"/>
      <c r="B110" s="1151"/>
      <c r="C110" s="1151"/>
      <c r="D110" s="1151"/>
      <c r="E110" s="1151"/>
      <c r="F110" s="1151"/>
      <c r="G110" s="1151"/>
      <c r="H110" s="1151"/>
      <c r="I110" s="1151"/>
      <c r="J110" s="1151"/>
      <c r="K110" s="1151"/>
      <c r="L110" s="1151"/>
      <c r="M110" s="1151"/>
      <c r="N110" s="1151"/>
      <c r="O110" s="1151"/>
      <c r="P110" s="1151"/>
      <c r="Q110" s="1151"/>
      <c r="R110" s="1151"/>
      <c r="S110" s="1151"/>
      <c r="T110" s="1151"/>
      <c r="U110" s="1151"/>
      <c r="V110" s="1151"/>
      <c r="W110" s="1151"/>
      <c r="X110" s="1151"/>
      <c r="Y110" s="1151"/>
      <c r="Z110" s="1151"/>
      <c r="AA110" s="1151"/>
      <c r="AB110" s="1151"/>
      <c r="AC110" s="1151"/>
      <c r="AD110" s="1151"/>
      <c r="AE110" s="1151"/>
      <c r="AF110" s="1151"/>
    </row>
    <row r="111">
      <c r="A111" s="908"/>
      <c r="B111" s="908"/>
      <c r="C111" s="909" t="s">
        <v>962</v>
      </c>
      <c r="D111" s="910"/>
      <c r="E111" s="910"/>
      <c r="F111" s="910"/>
      <c r="G111" s="910"/>
      <c r="H111" s="910"/>
      <c r="I111" s="910"/>
      <c r="J111" s="910"/>
      <c r="K111" s="910"/>
      <c r="L111" s="910"/>
      <c r="M111" s="911"/>
      <c r="N111" s="912"/>
      <c r="R111" s="1151"/>
      <c r="S111" s="1151"/>
      <c r="T111" s="1151"/>
      <c r="U111" s="1151"/>
      <c r="V111" s="912"/>
      <c r="W111" s="1151"/>
      <c r="X111" s="908"/>
      <c r="Y111" s="908"/>
      <c r="Z111" s="908"/>
      <c r="AA111" s="908"/>
      <c r="AB111" s="908"/>
      <c r="AC111" s="908"/>
      <c r="AD111" s="908"/>
      <c r="AE111" s="908"/>
      <c r="AF111" s="908"/>
    </row>
    <row r="112" ht="7.5" customHeight="1">
      <c r="A112" s="908"/>
      <c r="B112" s="908"/>
      <c r="C112" s="908"/>
      <c r="D112" s="908"/>
      <c r="E112" s="908"/>
      <c r="F112" s="908"/>
      <c r="G112" s="908"/>
      <c r="H112" s="908"/>
      <c r="I112" s="908"/>
      <c r="J112" s="908"/>
      <c r="K112" s="908"/>
      <c r="L112" s="908"/>
      <c r="M112" s="908"/>
      <c r="N112" s="908"/>
      <c r="R112" s="1151"/>
      <c r="S112" s="1151"/>
      <c r="T112" s="1151"/>
      <c r="U112" s="1151"/>
      <c r="V112" s="1151"/>
      <c r="W112" s="1151"/>
      <c r="X112" s="908"/>
      <c r="Y112" s="908"/>
      <c r="Z112" s="908"/>
      <c r="AA112" s="908"/>
      <c r="AB112" s="908"/>
      <c r="AC112" s="908"/>
      <c r="AD112" s="908"/>
      <c r="AE112" s="908"/>
      <c r="AF112" s="908"/>
    </row>
    <row r="113">
      <c r="A113" s="908"/>
      <c r="B113" s="908"/>
      <c r="C113" s="1152" t="s">
        <v>963</v>
      </c>
      <c r="D113" s="918"/>
      <c r="E113" s="1153" t="s">
        <v>964</v>
      </c>
      <c r="F113" s="956"/>
      <c r="G113" s="908"/>
      <c r="N113" s="1154"/>
      <c r="R113" s="1154"/>
      <c r="S113" s="1154"/>
      <c r="T113" s="1154"/>
      <c r="U113" s="1154"/>
      <c r="V113" s="1154"/>
      <c r="W113" s="1154"/>
      <c r="X113" s="908"/>
      <c r="Y113" s="908"/>
      <c r="Z113" s="908"/>
      <c r="AA113" s="908"/>
      <c r="AB113" s="908"/>
      <c r="AC113" s="908"/>
      <c r="AD113" s="908"/>
      <c r="AE113" s="908"/>
      <c r="AF113" s="908"/>
    </row>
    <row r="114">
      <c r="A114" s="908"/>
      <c r="B114" s="908"/>
      <c r="C114" s="1028"/>
      <c r="D114" s="1155"/>
      <c r="E114" s="1156" t="s">
        <v>965</v>
      </c>
      <c r="F114" s="1157" t="s">
        <v>966</v>
      </c>
      <c r="G114" s="908"/>
      <c r="N114" s="1154"/>
      <c r="R114" s="1154"/>
      <c r="S114" s="1154"/>
      <c r="T114" s="1154"/>
      <c r="U114" s="1154"/>
      <c r="V114" s="1154"/>
      <c r="W114" s="1154"/>
      <c r="X114" s="908"/>
      <c r="Y114" s="908"/>
      <c r="Z114" s="908"/>
      <c r="AA114" s="908"/>
      <c r="AB114" s="908"/>
      <c r="AC114" s="908"/>
      <c r="AD114" s="908"/>
      <c r="AE114" s="908"/>
      <c r="AF114" s="908"/>
    </row>
    <row r="115">
      <c r="A115" s="908"/>
      <c r="B115" s="908"/>
      <c r="C115" s="1158" t="s">
        <v>967</v>
      </c>
      <c r="D115" s="1159"/>
      <c r="E115" s="1160">
        <v>0.0</v>
      </c>
      <c r="F115" s="1161">
        <v>0.0</v>
      </c>
      <c r="G115" s="908"/>
      <c r="N115" s="1154"/>
      <c r="R115" s="1154"/>
      <c r="S115" s="1154"/>
      <c r="T115" s="1154"/>
      <c r="U115" s="1154"/>
      <c r="V115" s="1154"/>
      <c r="W115" s="1154"/>
      <c r="X115" s="908"/>
      <c r="Y115" s="908"/>
      <c r="Z115" s="908"/>
      <c r="AA115" s="908"/>
      <c r="AB115" s="908"/>
      <c r="AC115" s="908"/>
      <c r="AD115" s="908"/>
      <c r="AE115" s="908"/>
      <c r="AF115" s="908"/>
    </row>
    <row r="116">
      <c r="A116" s="908"/>
      <c r="B116" s="908"/>
      <c r="C116" s="1162" t="s">
        <v>968</v>
      </c>
      <c r="D116" s="1163"/>
      <c r="E116" s="1164">
        <v>-0.33265832765850684</v>
      </c>
      <c r="F116" s="1165">
        <v>-0.041666666666666664</v>
      </c>
      <c r="G116" s="908"/>
      <c r="N116" s="1154"/>
      <c r="R116" s="1154"/>
      <c r="S116" s="1154"/>
      <c r="T116" s="1154"/>
      <c r="U116" s="1154"/>
      <c r="V116" s="1154"/>
      <c r="W116" s="1154"/>
      <c r="X116" s="908"/>
      <c r="Y116" s="908"/>
      <c r="Z116" s="908"/>
      <c r="AA116" s="908"/>
      <c r="AB116" s="908"/>
      <c r="AC116" s="908"/>
      <c r="AD116" s="908"/>
      <c r="AE116" s="908"/>
      <c r="AF116" s="908"/>
    </row>
    <row r="117">
      <c r="A117" s="908"/>
      <c r="B117" s="908"/>
      <c r="C117" s="1158" t="s">
        <v>969</v>
      </c>
      <c r="D117" s="1159"/>
      <c r="E117" s="1160">
        <v>-0.5342640048743773</v>
      </c>
      <c r="F117" s="1161">
        <v>-0.125</v>
      </c>
      <c r="G117" s="908"/>
      <c r="N117" s="1154"/>
      <c r="R117" s="1154"/>
      <c r="S117" s="1154"/>
      <c r="T117" s="1154"/>
      <c r="U117" s="1154"/>
      <c r="V117" s="1154"/>
      <c r="W117" s="1154"/>
      <c r="X117" s="908"/>
      <c r="Y117" s="908"/>
      <c r="Z117" s="908"/>
      <c r="AA117" s="908"/>
      <c r="AB117" s="908"/>
      <c r="AC117" s="908"/>
      <c r="AD117" s="908"/>
      <c r="AE117" s="908"/>
      <c r="AF117" s="908"/>
    </row>
    <row r="118">
      <c r="A118" s="908"/>
      <c r="B118" s="908"/>
      <c r="C118" s="1162" t="s">
        <v>970</v>
      </c>
      <c r="D118" s="1163"/>
      <c r="E118" s="1164">
        <v>-0.6590131178093975</v>
      </c>
      <c r="F118" s="1165">
        <v>-0.16666666666666666</v>
      </c>
      <c r="G118" s="908"/>
      <c r="N118" s="1154"/>
      <c r="R118" s="1154"/>
      <c r="S118" s="1154"/>
      <c r="T118" s="1154"/>
      <c r="U118" s="1154"/>
      <c r="V118" s="1154"/>
      <c r="W118" s="1154"/>
      <c r="X118" s="908"/>
      <c r="Y118" s="908"/>
      <c r="Z118" s="908"/>
      <c r="AA118" s="908"/>
      <c r="AB118" s="908"/>
      <c r="AC118" s="908"/>
      <c r="AD118" s="908"/>
      <c r="AE118" s="908"/>
      <c r="AF118" s="908"/>
    </row>
    <row r="119">
      <c r="A119" s="908"/>
      <c r="B119" s="908"/>
      <c r="C119" s="1158" t="s">
        <v>971</v>
      </c>
      <c r="D119" s="1159"/>
      <c r="E119" s="1160">
        <v>-0.734615246765349</v>
      </c>
      <c r="F119" s="1161">
        <v>-0.25</v>
      </c>
      <c r="G119" s="908"/>
      <c r="N119" s="1154"/>
      <c r="R119" s="1154"/>
      <c r="S119" s="1154"/>
      <c r="T119" s="1154"/>
      <c r="U119" s="1154"/>
      <c r="V119" s="1154"/>
      <c r="W119" s="1154"/>
      <c r="X119" s="908"/>
      <c r="Y119" s="908"/>
      <c r="Z119" s="908"/>
      <c r="AA119" s="908"/>
      <c r="AB119" s="908"/>
      <c r="AC119" s="908"/>
      <c r="AD119" s="908"/>
      <c r="AE119" s="908"/>
      <c r="AF119" s="908"/>
    </row>
    <row r="120">
      <c r="A120" s="908"/>
      <c r="B120" s="908"/>
      <c r="C120" s="1162" t="s">
        <v>972</v>
      </c>
      <c r="D120" s="1163"/>
      <c r="E120" s="1164">
        <v>-0.74974463280886</v>
      </c>
      <c r="F120" s="1165">
        <v>-0.2916666666666667</v>
      </c>
      <c r="G120" s="908"/>
      <c r="N120" s="1154"/>
      <c r="R120" s="1154"/>
      <c r="S120" s="1154"/>
      <c r="T120" s="1154"/>
      <c r="U120" s="1154"/>
      <c r="V120" s="1154"/>
      <c r="W120" s="1154"/>
      <c r="X120" s="908"/>
      <c r="Y120" s="908"/>
      <c r="Z120" s="908"/>
      <c r="AA120" s="908"/>
      <c r="AB120" s="908"/>
      <c r="AC120" s="908"/>
      <c r="AD120" s="908"/>
      <c r="AE120" s="908"/>
      <c r="AF120" s="908"/>
    </row>
    <row r="121">
      <c r="A121" s="908"/>
      <c r="B121" s="908"/>
      <c r="C121" s="1158" t="s">
        <v>973</v>
      </c>
      <c r="D121" s="1159"/>
      <c r="E121" s="1160">
        <v>-0.8253467617648113</v>
      </c>
      <c r="F121" s="1161">
        <v>-0.375</v>
      </c>
      <c r="G121" s="908"/>
      <c r="N121" s="1154"/>
      <c r="R121" s="1154"/>
      <c r="S121" s="1154"/>
      <c r="T121" s="1154"/>
      <c r="U121" s="1154"/>
      <c r="V121" s="1154"/>
      <c r="W121" s="1154"/>
      <c r="X121" s="908"/>
      <c r="Y121" s="908"/>
      <c r="Z121" s="908"/>
      <c r="AA121" s="908"/>
      <c r="AB121" s="908"/>
      <c r="AC121" s="908"/>
      <c r="AD121" s="908"/>
      <c r="AE121" s="908"/>
      <c r="AF121" s="908"/>
    </row>
    <row r="122">
      <c r="A122" s="908"/>
      <c r="B122" s="908"/>
      <c r="C122" s="1166" t="s">
        <v>958</v>
      </c>
      <c r="D122" s="1163"/>
      <c r="E122" s="1164">
        <v>-0.8548259918999319</v>
      </c>
      <c r="F122" s="1165">
        <v>-0.5</v>
      </c>
      <c r="N122" s="1154"/>
      <c r="R122" s="1154"/>
      <c r="S122" s="1154"/>
      <c r="T122" s="1154"/>
      <c r="U122" s="1154"/>
      <c r="V122" s="1154"/>
      <c r="W122" s="1154"/>
      <c r="X122" s="908"/>
      <c r="Y122" s="908"/>
      <c r="Z122" s="908"/>
      <c r="AA122" s="908"/>
      <c r="AB122" s="908"/>
      <c r="AC122" s="908"/>
      <c r="AD122" s="908"/>
      <c r="AE122" s="908"/>
      <c r="AF122" s="908"/>
    </row>
    <row r="123">
      <c r="A123" s="908"/>
      <c r="B123" s="908"/>
      <c r="C123" s="1158" t="s">
        <v>974</v>
      </c>
      <c r="D123" s="1159"/>
      <c r="E123" s="1160">
        <v>-0.8593733199526898</v>
      </c>
      <c r="F123" s="1161">
        <v>-0.5</v>
      </c>
      <c r="N123" s="1154"/>
      <c r="R123" s="1154"/>
      <c r="S123" s="1154"/>
      <c r="T123" s="1154"/>
      <c r="U123" s="1154"/>
      <c r="V123" s="1154"/>
      <c r="W123" s="1154"/>
      <c r="X123" s="908"/>
      <c r="Y123" s="908"/>
      <c r="Z123" s="908"/>
      <c r="AA123" s="908"/>
      <c r="AB123" s="908"/>
      <c r="AC123" s="908"/>
      <c r="AD123" s="908"/>
      <c r="AE123" s="908"/>
      <c r="AF123" s="908"/>
    </row>
    <row r="124">
      <c r="A124" s="908"/>
      <c r="B124" s="908"/>
      <c r="C124" s="1167" t="s">
        <v>957</v>
      </c>
      <c r="D124" s="1168"/>
      <c r="E124" s="1169">
        <v>-0.934222787713702</v>
      </c>
      <c r="F124" s="1170">
        <v>-0.5833333333333334</v>
      </c>
      <c r="N124" s="1154"/>
      <c r="R124" s="1154"/>
      <c r="S124" s="1154"/>
      <c r="T124" s="1154"/>
      <c r="U124" s="1154"/>
      <c r="V124" s="1154"/>
      <c r="W124" s="1154"/>
      <c r="X124" s="908"/>
      <c r="Y124" s="908"/>
      <c r="Z124" s="908"/>
      <c r="AA124" s="908"/>
      <c r="AB124" s="908"/>
      <c r="AC124" s="908"/>
      <c r="AD124" s="908"/>
      <c r="AE124" s="908"/>
      <c r="AF124" s="908"/>
    </row>
    <row r="125">
      <c r="A125" s="908"/>
      <c r="B125" s="908"/>
      <c r="C125" s="920"/>
      <c r="D125" s="920"/>
      <c r="E125" s="789"/>
      <c r="F125" s="789"/>
      <c r="N125" s="1154"/>
      <c r="R125" s="1154"/>
      <c r="S125" s="1154"/>
      <c r="T125" s="1154"/>
      <c r="U125" s="1154"/>
      <c r="V125" s="1154"/>
      <c r="W125" s="1154"/>
      <c r="X125" s="908"/>
      <c r="Y125" s="908"/>
      <c r="Z125" s="908"/>
      <c r="AA125" s="908"/>
      <c r="AB125" s="908"/>
      <c r="AC125" s="908"/>
      <c r="AD125" s="908"/>
      <c r="AE125" s="908"/>
      <c r="AF125" s="908"/>
    </row>
    <row r="126">
      <c r="A126" s="908"/>
      <c r="B126" s="908"/>
      <c r="C126" s="920"/>
      <c r="D126" s="920"/>
      <c r="E126" s="789"/>
      <c r="F126" s="789"/>
      <c r="N126" s="1154"/>
      <c r="R126" s="1154"/>
      <c r="S126" s="1154"/>
      <c r="T126" s="1154"/>
      <c r="U126" s="1154"/>
      <c r="V126" s="1154"/>
      <c r="W126" s="1154"/>
      <c r="X126" s="908"/>
      <c r="Y126" s="908"/>
      <c r="Z126" s="908"/>
      <c r="AA126" s="908"/>
      <c r="AB126" s="908"/>
      <c r="AC126" s="908"/>
      <c r="AD126" s="908"/>
      <c r="AE126" s="908"/>
      <c r="AF126" s="908"/>
    </row>
    <row r="127">
      <c r="A127" s="908"/>
      <c r="B127" s="908"/>
      <c r="C127" s="920"/>
      <c r="D127" s="920"/>
      <c r="E127" s="789"/>
      <c r="F127" s="789"/>
      <c r="N127" s="1154"/>
      <c r="R127" s="1154"/>
      <c r="S127" s="1154"/>
      <c r="T127" s="1154"/>
      <c r="U127" s="1154"/>
      <c r="V127" s="1154"/>
      <c r="W127" s="1154"/>
      <c r="X127" s="908"/>
      <c r="Y127" s="908"/>
      <c r="Z127" s="908"/>
      <c r="AA127" s="908"/>
      <c r="AB127" s="908"/>
      <c r="AC127" s="908"/>
      <c r="AD127" s="908"/>
      <c r="AE127" s="908"/>
      <c r="AF127" s="908"/>
    </row>
    <row r="128">
      <c r="A128" s="908"/>
      <c r="B128" s="908"/>
      <c r="C128" s="920"/>
      <c r="D128" s="920"/>
      <c r="E128" s="789"/>
      <c r="F128" s="789"/>
      <c r="S128" s="1154"/>
      <c r="T128" s="1154"/>
      <c r="U128" s="1154"/>
      <c r="X128" s="908"/>
      <c r="Y128" s="908"/>
      <c r="Z128" s="908"/>
      <c r="AA128" s="908"/>
      <c r="AB128" s="908"/>
      <c r="AC128" s="908"/>
      <c r="AD128" s="908"/>
      <c r="AE128" s="908"/>
      <c r="AF128" s="908"/>
    </row>
    <row r="129">
      <c r="A129" s="908"/>
      <c r="B129" s="908"/>
      <c r="C129" s="920"/>
      <c r="D129" s="920"/>
      <c r="E129" s="789"/>
      <c r="F129" s="789"/>
      <c r="N129" s="1154"/>
      <c r="R129" s="1154"/>
      <c r="S129" s="1154"/>
      <c r="T129" s="1154"/>
      <c r="U129" s="1154"/>
      <c r="V129" s="1154"/>
      <c r="W129" s="1154"/>
      <c r="X129" s="908"/>
      <c r="Y129" s="908"/>
      <c r="Z129" s="908"/>
      <c r="AA129" s="908"/>
      <c r="AB129" s="908"/>
      <c r="AC129" s="908"/>
      <c r="AD129" s="908"/>
      <c r="AE129" s="908"/>
      <c r="AF129" s="908"/>
    </row>
    <row r="130">
      <c r="A130" s="908"/>
      <c r="B130" s="908"/>
      <c r="C130" s="920"/>
      <c r="D130" s="920"/>
      <c r="E130" s="789"/>
      <c r="F130" s="789"/>
      <c r="N130" s="1154"/>
      <c r="R130" s="1154"/>
      <c r="S130" s="1154"/>
      <c r="T130" s="1154"/>
      <c r="U130" s="1154"/>
      <c r="V130" s="1154"/>
      <c r="W130" s="1154"/>
      <c r="X130" s="908"/>
      <c r="Y130" s="908"/>
      <c r="Z130" s="908"/>
      <c r="AA130" s="908"/>
      <c r="AB130" s="908"/>
      <c r="AC130" s="908"/>
      <c r="AD130" s="908"/>
      <c r="AE130" s="908"/>
      <c r="AF130" s="908"/>
    </row>
    <row r="131">
      <c r="A131" s="908"/>
      <c r="B131" s="908"/>
      <c r="C131" s="920"/>
      <c r="D131" s="920"/>
      <c r="E131" s="789"/>
      <c r="F131" s="789"/>
      <c r="I131" s="908"/>
      <c r="J131" s="908"/>
      <c r="K131" s="908"/>
      <c r="L131" s="908"/>
      <c r="M131" s="908"/>
      <c r="N131" s="908"/>
      <c r="O131" s="908"/>
      <c r="P131" s="908"/>
      <c r="Q131" s="908"/>
      <c r="R131" s="908"/>
      <c r="S131" s="908"/>
      <c r="T131" s="908"/>
      <c r="U131" s="908"/>
      <c r="V131" s="908"/>
      <c r="W131" s="908"/>
      <c r="X131" s="908"/>
      <c r="Y131" s="908"/>
      <c r="Z131" s="908"/>
      <c r="AA131" s="908"/>
      <c r="AB131" s="908"/>
      <c r="AC131" s="908"/>
      <c r="AD131" s="908"/>
      <c r="AE131" s="908"/>
      <c r="AF131" s="908"/>
    </row>
    <row r="132">
      <c r="A132" s="908"/>
      <c r="B132" s="908"/>
      <c r="I132" s="908"/>
      <c r="J132" s="908"/>
      <c r="K132" s="908"/>
      <c r="L132" s="908"/>
      <c r="M132" s="908"/>
      <c r="N132" s="908"/>
      <c r="O132" s="908"/>
      <c r="P132" s="908"/>
      <c r="Q132" s="908"/>
      <c r="R132" s="908"/>
      <c r="S132" s="908"/>
      <c r="T132" s="908"/>
      <c r="U132" s="908"/>
      <c r="V132" s="908"/>
      <c r="W132" s="908"/>
      <c r="X132" s="908"/>
      <c r="Y132" s="908"/>
      <c r="Z132" s="908"/>
      <c r="AA132" s="908"/>
      <c r="AB132" s="908"/>
      <c r="AC132" s="908"/>
      <c r="AD132" s="908"/>
      <c r="AE132" s="908"/>
      <c r="AF132" s="908"/>
    </row>
    <row r="133">
      <c r="A133" s="908"/>
      <c r="B133" s="908"/>
      <c r="G133" s="908"/>
      <c r="H133" s="908"/>
      <c r="I133" s="908"/>
      <c r="J133" s="908"/>
      <c r="K133" s="908"/>
      <c r="L133" s="908"/>
      <c r="M133" s="908"/>
      <c r="N133" s="908"/>
      <c r="O133" s="908"/>
      <c r="P133" s="908"/>
      <c r="Q133" s="908"/>
      <c r="R133" s="908"/>
      <c r="S133" s="908"/>
      <c r="T133" s="908"/>
      <c r="U133" s="908"/>
      <c r="V133" s="908"/>
      <c r="W133" s="908"/>
      <c r="X133" s="908"/>
      <c r="Y133" s="908"/>
      <c r="Z133" s="908"/>
      <c r="AA133" s="908"/>
      <c r="AB133" s="908"/>
      <c r="AC133" s="908"/>
      <c r="AD133" s="908"/>
      <c r="AE133" s="908"/>
      <c r="AF133" s="908"/>
    </row>
    <row r="134">
      <c r="A134" s="908"/>
      <c r="B134" s="908"/>
      <c r="C134" s="908"/>
      <c r="D134" s="908"/>
      <c r="E134" s="908"/>
      <c r="F134" s="908"/>
      <c r="G134" s="908"/>
      <c r="H134" s="908"/>
      <c r="I134" s="908"/>
      <c r="J134" s="908"/>
      <c r="K134" s="908"/>
      <c r="L134" s="908"/>
      <c r="M134" s="908"/>
      <c r="N134" s="908"/>
      <c r="O134" s="908"/>
      <c r="P134" s="908"/>
      <c r="Q134" s="908"/>
      <c r="R134" s="908"/>
      <c r="S134" s="908"/>
      <c r="T134" s="908"/>
      <c r="U134" s="908"/>
      <c r="V134" s="908"/>
      <c r="W134" s="908"/>
      <c r="X134" s="908"/>
      <c r="Y134" s="908"/>
      <c r="Z134" s="908"/>
      <c r="AA134" s="908"/>
      <c r="AB134" s="908"/>
      <c r="AC134" s="908"/>
      <c r="AD134" s="908"/>
      <c r="AE134" s="908"/>
      <c r="AF134" s="908"/>
    </row>
    <row r="135">
      <c r="A135" s="908"/>
      <c r="B135" s="908"/>
      <c r="C135" s="908"/>
      <c r="D135" s="908"/>
      <c r="E135" s="908"/>
      <c r="F135" s="908"/>
      <c r="G135" s="908"/>
      <c r="H135" s="908"/>
      <c r="I135" s="908"/>
      <c r="J135" s="908"/>
      <c r="K135" s="908"/>
      <c r="L135" s="908"/>
      <c r="M135" s="908"/>
      <c r="N135" s="908"/>
      <c r="O135" s="908"/>
      <c r="P135" s="908"/>
      <c r="Q135" s="908"/>
      <c r="R135" s="908"/>
      <c r="S135" s="908"/>
      <c r="T135" s="908"/>
      <c r="U135" s="908"/>
      <c r="V135" s="908"/>
      <c r="W135" s="908"/>
      <c r="X135" s="908"/>
      <c r="Y135" s="908"/>
      <c r="Z135" s="908"/>
      <c r="AA135" s="908"/>
      <c r="AB135" s="908"/>
      <c r="AC135" s="908"/>
      <c r="AD135" s="908"/>
      <c r="AE135" s="908"/>
      <c r="AF135" s="908"/>
    </row>
    <row r="136">
      <c r="A136" s="908"/>
      <c r="B136" s="908"/>
      <c r="C136" s="908"/>
      <c r="D136" s="908"/>
      <c r="E136" s="908"/>
      <c r="F136" s="908"/>
      <c r="G136" s="908"/>
      <c r="H136" s="908"/>
      <c r="I136" s="908"/>
      <c r="J136" s="908"/>
      <c r="K136" s="908"/>
      <c r="L136" s="908"/>
      <c r="M136" s="908"/>
      <c r="N136" s="908"/>
      <c r="O136" s="908"/>
      <c r="P136" s="908"/>
      <c r="Q136" s="908"/>
      <c r="R136" s="908"/>
      <c r="S136" s="908"/>
      <c r="T136" s="908"/>
      <c r="U136" s="908"/>
      <c r="V136" s="908"/>
      <c r="W136" s="908"/>
      <c r="X136" s="908"/>
      <c r="Y136" s="908"/>
      <c r="Z136" s="908"/>
      <c r="AA136" s="908"/>
      <c r="AB136" s="908"/>
      <c r="AC136" s="908"/>
      <c r="AD136" s="908"/>
      <c r="AE136" s="908"/>
      <c r="AF136" s="908"/>
    </row>
    <row r="137">
      <c r="A137" s="908"/>
      <c r="B137" s="908"/>
      <c r="C137" s="908"/>
      <c r="D137" s="908"/>
      <c r="E137" s="908"/>
      <c r="F137" s="908"/>
      <c r="G137" s="908"/>
      <c r="H137" s="908"/>
      <c r="I137" s="908"/>
      <c r="J137" s="908"/>
      <c r="K137" s="908"/>
      <c r="L137" s="908"/>
      <c r="M137" s="908"/>
      <c r="N137" s="908"/>
      <c r="O137" s="908"/>
      <c r="P137" s="908"/>
      <c r="Q137" s="908"/>
      <c r="R137" s="908"/>
      <c r="S137" s="908"/>
      <c r="T137" s="908"/>
      <c r="U137" s="908"/>
      <c r="V137" s="908"/>
      <c r="W137" s="908"/>
      <c r="X137" s="908"/>
      <c r="Y137" s="908"/>
      <c r="Z137" s="908"/>
      <c r="AA137" s="908"/>
      <c r="AB137" s="908"/>
      <c r="AC137" s="908"/>
      <c r="AD137" s="908"/>
      <c r="AE137" s="908"/>
      <c r="AF137" s="908"/>
    </row>
    <row r="138">
      <c r="A138" s="908"/>
      <c r="B138" s="908"/>
      <c r="C138" s="908"/>
      <c r="D138" s="908"/>
      <c r="E138" s="908"/>
      <c r="F138" s="908"/>
      <c r="G138" s="908"/>
      <c r="H138" s="908"/>
      <c r="I138" s="908"/>
      <c r="J138" s="908"/>
      <c r="K138" s="908"/>
      <c r="L138" s="908"/>
      <c r="M138" s="908"/>
      <c r="N138" s="908"/>
      <c r="O138" s="908"/>
      <c r="P138" s="908"/>
      <c r="Q138" s="908"/>
      <c r="R138" s="908"/>
      <c r="S138" s="908"/>
      <c r="T138" s="908"/>
      <c r="U138" s="908"/>
      <c r="V138" s="908"/>
      <c r="W138" s="908"/>
      <c r="X138" s="908"/>
      <c r="Y138" s="908"/>
      <c r="Z138" s="908"/>
      <c r="AA138" s="908"/>
      <c r="AB138" s="908"/>
      <c r="AC138" s="908"/>
      <c r="AD138" s="908"/>
      <c r="AE138" s="908"/>
      <c r="AF138" s="908"/>
    </row>
    <row r="139">
      <c r="A139" s="908"/>
      <c r="B139" s="908"/>
      <c r="C139" s="908"/>
      <c r="D139" s="908"/>
      <c r="E139" s="908"/>
      <c r="F139" s="908"/>
      <c r="G139" s="908"/>
      <c r="H139" s="908"/>
      <c r="I139" s="908"/>
      <c r="J139" s="908"/>
      <c r="K139" s="908"/>
      <c r="L139" s="908"/>
      <c r="M139" s="908"/>
      <c r="N139" s="908"/>
      <c r="O139" s="908"/>
      <c r="P139" s="908"/>
      <c r="Q139" s="908"/>
      <c r="R139" s="908"/>
      <c r="S139" s="908"/>
      <c r="T139" s="908"/>
      <c r="U139" s="908"/>
      <c r="V139" s="908"/>
      <c r="W139" s="908"/>
      <c r="X139" s="908"/>
      <c r="Y139" s="908"/>
      <c r="Z139" s="908"/>
      <c r="AA139" s="908"/>
      <c r="AB139" s="908"/>
      <c r="AC139" s="908"/>
      <c r="AD139" s="908"/>
      <c r="AE139" s="908"/>
      <c r="AF139" s="908"/>
    </row>
    <row r="140">
      <c r="A140" s="908"/>
      <c r="B140" s="908"/>
      <c r="C140" s="908"/>
      <c r="D140" s="908"/>
      <c r="E140" s="908"/>
      <c r="F140" s="908"/>
      <c r="G140" s="908"/>
      <c r="H140" s="908"/>
      <c r="I140" s="908"/>
      <c r="J140" s="908"/>
      <c r="K140" s="908"/>
      <c r="L140" s="908"/>
      <c r="M140" s="908"/>
      <c r="N140" s="908"/>
      <c r="O140" s="908"/>
      <c r="P140" s="908"/>
      <c r="Q140" s="908"/>
      <c r="R140" s="908"/>
      <c r="S140" s="908"/>
      <c r="T140" s="908"/>
      <c r="U140" s="908"/>
      <c r="V140" s="908"/>
      <c r="W140" s="908"/>
      <c r="X140" s="908"/>
      <c r="Y140" s="908"/>
      <c r="Z140" s="908"/>
      <c r="AA140" s="908"/>
      <c r="AB140" s="908"/>
      <c r="AC140" s="908"/>
      <c r="AD140" s="908"/>
      <c r="AE140" s="908"/>
      <c r="AF140" s="908"/>
    </row>
    <row r="141">
      <c r="A141" s="908"/>
      <c r="B141" s="908"/>
      <c r="C141" s="908"/>
      <c r="D141" s="908"/>
      <c r="E141" s="908"/>
      <c r="F141" s="908"/>
      <c r="G141" s="908"/>
      <c r="H141" s="908"/>
      <c r="I141" s="908"/>
      <c r="J141" s="908"/>
      <c r="K141" s="908"/>
      <c r="L141" s="908"/>
      <c r="M141" s="908"/>
      <c r="N141" s="908"/>
      <c r="O141" s="908"/>
      <c r="P141" s="908"/>
      <c r="Q141" s="908"/>
      <c r="R141" s="908"/>
      <c r="S141" s="908"/>
      <c r="T141" s="908"/>
      <c r="U141" s="908"/>
      <c r="V141" s="908"/>
      <c r="W141" s="908"/>
      <c r="X141" s="908"/>
      <c r="Y141" s="908"/>
      <c r="Z141" s="908"/>
      <c r="AA141" s="908"/>
      <c r="AB141" s="908"/>
      <c r="AC141" s="908"/>
      <c r="AD141" s="908"/>
      <c r="AE141" s="908"/>
      <c r="AF141" s="908"/>
    </row>
    <row r="142">
      <c r="A142" s="908"/>
      <c r="B142" s="908"/>
      <c r="C142" s="908"/>
      <c r="D142" s="908"/>
      <c r="E142" s="908"/>
      <c r="F142" s="908"/>
      <c r="G142" s="908"/>
      <c r="H142" s="908"/>
      <c r="I142" s="908"/>
      <c r="J142" s="908"/>
      <c r="K142" s="908"/>
      <c r="L142" s="908"/>
      <c r="M142" s="908"/>
      <c r="N142" s="908"/>
      <c r="O142" s="908"/>
      <c r="P142" s="908"/>
      <c r="Q142" s="908"/>
      <c r="R142" s="908"/>
      <c r="S142" s="908"/>
      <c r="T142" s="908"/>
      <c r="U142" s="908"/>
      <c r="V142" s="908"/>
      <c r="W142" s="908"/>
      <c r="X142" s="908"/>
      <c r="Y142" s="908"/>
      <c r="Z142" s="908"/>
      <c r="AA142" s="908"/>
      <c r="AB142" s="908"/>
      <c r="AC142" s="908"/>
      <c r="AD142" s="908"/>
      <c r="AE142" s="908"/>
      <c r="AF142" s="908"/>
    </row>
    <row r="143">
      <c r="A143" s="908"/>
      <c r="B143" s="908"/>
      <c r="C143" s="908"/>
      <c r="D143" s="908"/>
      <c r="E143" s="908"/>
      <c r="F143" s="908"/>
      <c r="G143" s="908"/>
      <c r="H143" s="908"/>
      <c r="I143" s="908"/>
      <c r="J143" s="908"/>
      <c r="K143" s="908"/>
      <c r="L143" s="908"/>
      <c r="M143" s="908"/>
      <c r="N143" s="908"/>
      <c r="O143" s="922">
        <v>180.0</v>
      </c>
      <c r="P143" s="922">
        <v>255.0</v>
      </c>
      <c r="Q143" s="922">
        <v>420.0</v>
      </c>
      <c r="R143" s="922">
        <v>660.0</v>
      </c>
      <c r="S143" s="922">
        <v>1245.0</v>
      </c>
      <c r="T143" s="922">
        <v>1850.0</v>
      </c>
      <c r="U143" s="922">
        <v>3100.0</v>
      </c>
      <c r="V143" s="922">
        <v>4950.0</v>
      </c>
      <c r="W143" s="922">
        <v>8250.0</v>
      </c>
      <c r="X143" s="922">
        <v>12390.0</v>
      </c>
      <c r="Y143" s="922">
        <v>16500.0</v>
      </c>
      <c r="Z143" s="922">
        <v>22655.0</v>
      </c>
      <c r="AA143" s="922">
        <v>33000.0</v>
      </c>
      <c r="AB143" s="922">
        <v>39600.0</v>
      </c>
      <c r="AC143" s="922">
        <v>49450.0</v>
      </c>
      <c r="AD143" s="922">
        <v>59400.0</v>
      </c>
      <c r="AE143" s="922">
        <v>69250.0</v>
      </c>
      <c r="AF143" s="922">
        <v>82450.0</v>
      </c>
    </row>
    <row r="144">
      <c r="A144" s="908"/>
      <c r="B144" s="908"/>
      <c r="C144" s="908"/>
      <c r="D144" s="908"/>
      <c r="E144" s="908"/>
      <c r="F144" s="908"/>
      <c r="G144" s="908"/>
      <c r="H144" s="908"/>
      <c r="I144" s="908"/>
      <c r="J144" s="908"/>
      <c r="K144" s="908"/>
      <c r="L144" s="908"/>
      <c r="M144" s="908"/>
      <c r="N144" s="908"/>
      <c r="O144" s="922">
        <v>180.0</v>
      </c>
      <c r="P144" s="922">
        <v>255.0</v>
      </c>
      <c r="Q144" s="922">
        <v>420.0</v>
      </c>
      <c r="R144" s="922">
        <v>660.0</v>
      </c>
      <c r="S144" s="922">
        <v>1245.0</v>
      </c>
      <c r="T144" s="922">
        <v>1850.0</v>
      </c>
      <c r="U144" s="922">
        <v>3100.0</v>
      </c>
      <c r="V144" s="922">
        <v>4950.0</v>
      </c>
      <c r="W144" s="922">
        <v>8250.0</v>
      </c>
      <c r="X144" s="922">
        <v>12390.0</v>
      </c>
      <c r="Y144" s="922">
        <v>16500.0</v>
      </c>
      <c r="Z144" s="922">
        <v>22655.0</v>
      </c>
      <c r="AA144" s="922">
        <v>33000.0</v>
      </c>
      <c r="AB144" s="922">
        <v>39600.0</v>
      </c>
      <c r="AC144" s="922">
        <v>49450.0</v>
      </c>
      <c r="AD144" s="922">
        <v>59400.0</v>
      </c>
      <c r="AE144" s="922">
        <v>69250.0</v>
      </c>
      <c r="AF144" s="922">
        <v>82450.0</v>
      </c>
    </row>
    <row r="145">
      <c r="A145" s="908"/>
      <c r="B145" s="908"/>
      <c r="C145" s="908"/>
      <c r="D145" s="908"/>
      <c r="E145" s="908"/>
      <c r="F145" s="908"/>
      <c r="G145" s="908"/>
      <c r="H145" s="908"/>
      <c r="I145" s="908"/>
      <c r="J145" s="908"/>
      <c r="K145" s="908"/>
      <c r="L145" s="908"/>
      <c r="M145" s="908"/>
      <c r="N145" s="908"/>
      <c r="O145" s="922">
        <v>180.0</v>
      </c>
      <c r="P145" s="922">
        <v>255.0</v>
      </c>
      <c r="Q145" s="922">
        <v>420.0</v>
      </c>
      <c r="R145" s="922">
        <v>660.0</v>
      </c>
      <c r="S145" s="922">
        <v>1245.0</v>
      </c>
      <c r="T145" s="922">
        <v>1850.0</v>
      </c>
      <c r="U145" s="922">
        <v>3100.0</v>
      </c>
      <c r="V145" s="922">
        <v>4950.0</v>
      </c>
      <c r="W145" s="922">
        <v>8250.0</v>
      </c>
      <c r="X145" s="922">
        <v>12390.0</v>
      </c>
      <c r="Y145" s="922">
        <v>16500.0</v>
      </c>
      <c r="Z145" s="922">
        <v>22655.0</v>
      </c>
      <c r="AA145" s="922">
        <v>33000.0</v>
      </c>
      <c r="AB145" s="922">
        <v>39600.0</v>
      </c>
      <c r="AC145" s="922">
        <v>49450.0</v>
      </c>
      <c r="AD145" s="922">
        <v>59400.0</v>
      </c>
      <c r="AE145" s="922">
        <v>69250.0</v>
      </c>
      <c r="AF145" s="922">
        <v>82450.0</v>
      </c>
    </row>
    <row r="146">
      <c r="A146" s="908"/>
      <c r="B146" s="908"/>
      <c r="C146" s="908"/>
      <c r="D146" s="908"/>
      <c r="E146" s="908"/>
      <c r="F146" s="908"/>
      <c r="G146" s="908"/>
      <c r="H146" s="908"/>
      <c r="I146" s="908"/>
      <c r="J146" s="908"/>
      <c r="K146" s="908"/>
      <c r="L146" s="908"/>
      <c r="M146" s="908"/>
      <c r="N146" s="908"/>
      <c r="O146" s="922">
        <v>180.0</v>
      </c>
      <c r="P146" s="922">
        <v>255.0</v>
      </c>
      <c r="Q146" s="922">
        <v>420.0</v>
      </c>
      <c r="R146" s="922">
        <v>660.0</v>
      </c>
      <c r="S146" s="922">
        <v>1245.0</v>
      </c>
      <c r="T146" s="922">
        <v>1850.0</v>
      </c>
      <c r="U146" s="922">
        <v>3100.0</v>
      </c>
      <c r="V146" s="922">
        <v>4950.0</v>
      </c>
      <c r="W146" s="922">
        <v>8250.0</v>
      </c>
      <c r="X146" s="922">
        <v>12390.0</v>
      </c>
      <c r="Y146" s="922">
        <v>16500.0</v>
      </c>
      <c r="Z146" s="922">
        <v>22655.0</v>
      </c>
      <c r="AA146" s="922">
        <v>33000.0</v>
      </c>
      <c r="AB146" s="922">
        <v>39600.0</v>
      </c>
      <c r="AC146" s="922">
        <v>49450.0</v>
      </c>
      <c r="AD146" s="922">
        <v>59400.0</v>
      </c>
      <c r="AE146" s="922">
        <v>69250.0</v>
      </c>
      <c r="AF146" s="922">
        <v>82450.0</v>
      </c>
    </row>
    <row r="147">
      <c r="A147" s="908"/>
      <c r="B147" s="908"/>
      <c r="C147" s="908"/>
      <c r="D147" s="908"/>
      <c r="E147" s="908"/>
      <c r="F147" s="908"/>
      <c r="G147" s="908"/>
      <c r="H147" s="908"/>
      <c r="I147" s="908"/>
      <c r="J147" s="908"/>
      <c r="K147" s="908"/>
      <c r="L147" s="908"/>
      <c r="M147" s="908"/>
      <c r="N147" s="908"/>
      <c r="O147" s="922">
        <v>180.0</v>
      </c>
      <c r="P147" s="922">
        <v>255.0</v>
      </c>
      <c r="Q147" s="922">
        <v>420.0</v>
      </c>
      <c r="R147" s="922">
        <v>660.0</v>
      </c>
      <c r="S147" s="922">
        <v>1245.0</v>
      </c>
      <c r="T147" s="922">
        <v>1850.0</v>
      </c>
      <c r="U147" s="922">
        <v>3100.0</v>
      </c>
      <c r="V147" s="922">
        <v>4950.0</v>
      </c>
      <c r="W147" s="922">
        <v>8250.0</v>
      </c>
      <c r="X147" s="922">
        <v>12390.0</v>
      </c>
      <c r="Y147" s="922">
        <v>16500.0</v>
      </c>
      <c r="Z147" s="922">
        <v>22655.0</v>
      </c>
      <c r="AA147" s="922">
        <v>33000.0</v>
      </c>
      <c r="AB147" s="922">
        <v>39600.0</v>
      </c>
      <c r="AC147" s="922">
        <v>49450.0</v>
      </c>
      <c r="AD147" s="922">
        <v>59400.0</v>
      </c>
      <c r="AE147" s="922">
        <v>69250.0</v>
      </c>
      <c r="AF147" s="922">
        <v>82450.0</v>
      </c>
    </row>
    <row r="148">
      <c r="A148" s="908"/>
      <c r="B148" s="908"/>
      <c r="C148" s="908"/>
      <c r="D148" s="908"/>
      <c r="E148" s="908"/>
      <c r="F148" s="908"/>
      <c r="G148" s="908"/>
      <c r="H148" s="908"/>
      <c r="I148" s="908"/>
      <c r="J148" s="908"/>
      <c r="K148" s="908"/>
      <c r="L148" s="908"/>
      <c r="M148" s="908"/>
      <c r="N148" s="908"/>
      <c r="O148" s="922">
        <v>180.0</v>
      </c>
      <c r="P148" s="922">
        <v>255.0</v>
      </c>
      <c r="Q148" s="922">
        <v>420.0</v>
      </c>
      <c r="R148" s="922">
        <v>660.0</v>
      </c>
      <c r="S148" s="922">
        <v>1245.0</v>
      </c>
      <c r="T148" s="922">
        <v>1850.0</v>
      </c>
      <c r="U148" s="922">
        <v>3100.0</v>
      </c>
      <c r="V148" s="922">
        <v>4950.0</v>
      </c>
      <c r="W148" s="922">
        <v>8250.0</v>
      </c>
      <c r="X148" s="922">
        <v>12390.0</v>
      </c>
      <c r="Y148" s="922">
        <v>16500.0</v>
      </c>
      <c r="Z148" s="922">
        <v>22655.0</v>
      </c>
      <c r="AA148" s="922">
        <v>33000.0</v>
      </c>
      <c r="AB148" s="922">
        <v>39600.0</v>
      </c>
      <c r="AC148" s="922">
        <v>49450.0</v>
      </c>
      <c r="AD148" s="922">
        <v>59400.0</v>
      </c>
      <c r="AE148" s="922">
        <v>69250.0</v>
      </c>
      <c r="AF148" s="922">
        <v>82450.0</v>
      </c>
    </row>
    <row r="149">
      <c r="A149" s="908"/>
      <c r="B149" s="908"/>
      <c r="C149" s="908"/>
      <c r="D149" s="908"/>
      <c r="E149" s="908"/>
      <c r="F149" s="908"/>
      <c r="G149" s="908"/>
      <c r="H149" s="908"/>
      <c r="I149" s="908"/>
      <c r="J149" s="908"/>
      <c r="K149" s="908"/>
      <c r="L149" s="908"/>
      <c r="M149" s="908"/>
      <c r="N149" s="908"/>
      <c r="O149" s="922">
        <v>180.0</v>
      </c>
      <c r="P149" s="922">
        <v>255.0</v>
      </c>
      <c r="Q149" s="922">
        <v>420.0</v>
      </c>
      <c r="R149" s="922">
        <v>660.0</v>
      </c>
      <c r="S149" s="922">
        <v>1245.0</v>
      </c>
      <c r="T149" s="922">
        <v>1850.0</v>
      </c>
      <c r="U149" s="922">
        <v>3100.0</v>
      </c>
      <c r="V149" s="922">
        <v>4950.0</v>
      </c>
      <c r="W149" s="922">
        <v>8250.0</v>
      </c>
      <c r="X149" s="922">
        <v>12390.0</v>
      </c>
      <c r="Y149" s="922">
        <v>16500.0</v>
      </c>
      <c r="Z149" s="922">
        <v>22655.0</v>
      </c>
      <c r="AA149" s="922">
        <v>33000.0</v>
      </c>
      <c r="AB149" s="922">
        <v>39600.0</v>
      </c>
      <c r="AC149" s="922">
        <v>49450.0</v>
      </c>
      <c r="AD149" s="922">
        <v>59400.0</v>
      </c>
      <c r="AE149" s="922">
        <v>69250.0</v>
      </c>
      <c r="AF149" s="922">
        <v>82450.0</v>
      </c>
    </row>
    <row r="150">
      <c r="A150" s="908"/>
      <c r="B150" s="908"/>
      <c r="C150" s="908"/>
      <c r="D150" s="908"/>
      <c r="E150" s="908"/>
      <c r="F150" s="908"/>
      <c r="G150" s="908"/>
      <c r="H150" s="908"/>
      <c r="I150" s="908"/>
      <c r="J150" s="908"/>
      <c r="K150" s="908"/>
      <c r="L150" s="908"/>
      <c r="M150" s="908"/>
      <c r="N150" s="908"/>
      <c r="O150" s="922">
        <v>180.0</v>
      </c>
      <c r="P150" s="922">
        <v>255.0</v>
      </c>
      <c r="Q150" s="922">
        <v>420.0</v>
      </c>
      <c r="R150" s="922">
        <v>660.0</v>
      </c>
      <c r="S150" s="922">
        <v>1245.0</v>
      </c>
      <c r="T150" s="922">
        <v>1850.0</v>
      </c>
      <c r="U150" s="922">
        <v>3100.0</v>
      </c>
      <c r="V150" s="922">
        <v>4950.0</v>
      </c>
      <c r="W150" s="922">
        <v>8250.0</v>
      </c>
      <c r="X150" s="922">
        <v>12390.0</v>
      </c>
      <c r="Y150" s="922">
        <v>16500.0</v>
      </c>
      <c r="Z150" s="922">
        <v>22655.0</v>
      </c>
      <c r="AA150" s="922">
        <v>33000.0</v>
      </c>
      <c r="AB150" s="922">
        <v>39600.0</v>
      </c>
      <c r="AC150" s="922">
        <v>49450.0</v>
      </c>
      <c r="AD150" s="922">
        <v>59400.0</v>
      </c>
      <c r="AE150" s="922">
        <v>69250.0</v>
      </c>
      <c r="AF150" s="922">
        <v>82450.0</v>
      </c>
    </row>
    <row r="151">
      <c r="A151" s="908"/>
      <c r="B151" s="908"/>
      <c r="C151" s="908"/>
      <c r="D151" s="908"/>
      <c r="E151" s="908"/>
      <c r="F151" s="908"/>
      <c r="G151" s="908"/>
      <c r="H151" s="908"/>
      <c r="I151" s="908"/>
      <c r="J151" s="908"/>
      <c r="K151" s="908"/>
      <c r="L151" s="908"/>
      <c r="M151" s="908"/>
      <c r="N151" s="908"/>
      <c r="O151" s="922">
        <v>180.0</v>
      </c>
      <c r="P151" s="922">
        <v>255.0</v>
      </c>
      <c r="Q151" s="922">
        <v>420.0</v>
      </c>
      <c r="R151" s="922">
        <v>660.0</v>
      </c>
      <c r="S151" s="922">
        <v>1245.0</v>
      </c>
      <c r="T151" s="922">
        <v>1850.0</v>
      </c>
      <c r="U151" s="922">
        <v>3100.0</v>
      </c>
      <c r="V151" s="922">
        <v>4950.0</v>
      </c>
      <c r="W151" s="922">
        <v>8250.0</v>
      </c>
      <c r="X151" s="922">
        <v>12390.0</v>
      </c>
      <c r="Y151" s="922">
        <v>16500.0</v>
      </c>
      <c r="Z151" s="922">
        <v>22655.0</v>
      </c>
      <c r="AA151" s="922">
        <v>33000.0</v>
      </c>
      <c r="AB151" s="922">
        <v>39600.0</v>
      </c>
      <c r="AC151" s="922">
        <v>49450.0</v>
      </c>
      <c r="AD151" s="922">
        <v>59400.0</v>
      </c>
      <c r="AE151" s="922">
        <v>69250.0</v>
      </c>
      <c r="AF151" s="922">
        <v>82450.0</v>
      </c>
    </row>
    <row r="152">
      <c r="A152" s="908"/>
      <c r="B152" s="908"/>
      <c r="C152" s="908"/>
      <c r="D152" s="908"/>
      <c r="E152" s="908"/>
      <c r="F152" s="908"/>
      <c r="G152" s="908"/>
      <c r="H152" s="908"/>
      <c r="I152" s="908"/>
      <c r="J152" s="908"/>
      <c r="K152" s="908"/>
      <c r="L152" s="908"/>
      <c r="M152" s="908"/>
      <c r="N152" s="908"/>
      <c r="O152" s="922">
        <v>180.0</v>
      </c>
      <c r="P152" s="922">
        <v>255.0</v>
      </c>
      <c r="Q152" s="922">
        <v>420.0</v>
      </c>
      <c r="R152" s="922">
        <v>660.0</v>
      </c>
      <c r="S152" s="922">
        <v>1245.0</v>
      </c>
      <c r="T152" s="922">
        <v>1850.0</v>
      </c>
      <c r="U152" s="922">
        <v>3100.0</v>
      </c>
      <c r="V152" s="922">
        <v>4950.0</v>
      </c>
      <c r="W152" s="922">
        <v>8250.0</v>
      </c>
      <c r="X152" s="922">
        <v>12390.0</v>
      </c>
      <c r="Y152" s="922">
        <v>16500.0</v>
      </c>
      <c r="Z152" s="922">
        <v>22655.0</v>
      </c>
      <c r="AA152" s="922">
        <v>33000.0</v>
      </c>
      <c r="AB152" s="922">
        <v>39600.0</v>
      </c>
      <c r="AC152" s="922">
        <v>49450.0</v>
      </c>
      <c r="AD152" s="922">
        <v>59400.0</v>
      </c>
      <c r="AE152" s="922">
        <v>69250.0</v>
      </c>
      <c r="AF152" s="922">
        <v>82450.0</v>
      </c>
    </row>
    <row r="153">
      <c r="A153" s="908"/>
      <c r="B153" s="908"/>
      <c r="C153" s="908"/>
      <c r="D153" s="908"/>
      <c r="E153" s="908"/>
      <c r="F153" s="908"/>
      <c r="G153" s="908"/>
      <c r="H153" s="908"/>
      <c r="I153" s="908"/>
      <c r="J153" s="908"/>
      <c r="K153" s="908"/>
      <c r="L153" s="908"/>
      <c r="M153" s="908"/>
      <c r="N153" s="908"/>
      <c r="O153" s="922">
        <v>180.0</v>
      </c>
      <c r="P153" s="922">
        <v>255.0</v>
      </c>
      <c r="Q153" s="922">
        <v>420.0</v>
      </c>
      <c r="R153" s="922">
        <v>660.0</v>
      </c>
      <c r="S153" s="922">
        <v>1245.0</v>
      </c>
      <c r="T153" s="922">
        <v>1850.0</v>
      </c>
      <c r="U153" s="922">
        <v>3100.0</v>
      </c>
      <c r="V153" s="922">
        <v>4950.0</v>
      </c>
      <c r="W153" s="922">
        <v>8250.0</v>
      </c>
      <c r="X153" s="922">
        <v>12390.0</v>
      </c>
      <c r="Y153" s="922">
        <v>16500.0</v>
      </c>
      <c r="Z153" s="922">
        <v>22655.0</v>
      </c>
      <c r="AA153" s="922">
        <v>33000.0</v>
      </c>
      <c r="AB153" s="922">
        <v>39600.0</v>
      </c>
      <c r="AC153" s="922">
        <v>49450.0</v>
      </c>
      <c r="AD153" s="922">
        <v>59400.0</v>
      </c>
      <c r="AE153" s="922">
        <v>69250.0</v>
      </c>
      <c r="AF153" s="922">
        <v>82450.0</v>
      </c>
    </row>
    <row r="154">
      <c r="A154" s="908"/>
      <c r="B154" s="908"/>
      <c r="C154" s="908"/>
      <c r="D154" s="908"/>
      <c r="E154" s="908"/>
      <c r="F154" s="908"/>
      <c r="G154" s="908"/>
      <c r="H154" s="908"/>
      <c r="I154" s="908"/>
      <c r="J154" s="908"/>
      <c r="K154" s="908"/>
      <c r="L154" s="908"/>
      <c r="M154" s="908"/>
      <c r="N154" s="908"/>
      <c r="O154" s="922">
        <v>180.0</v>
      </c>
      <c r="P154" s="922">
        <v>255.0</v>
      </c>
      <c r="Q154" s="922">
        <v>420.0</v>
      </c>
      <c r="R154" s="922">
        <v>660.0</v>
      </c>
      <c r="S154" s="922">
        <v>1245.0</v>
      </c>
      <c r="T154" s="922">
        <v>1850.0</v>
      </c>
      <c r="U154" s="922">
        <v>3100.0</v>
      </c>
      <c r="V154" s="922">
        <v>4950.0</v>
      </c>
      <c r="W154" s="922">
        <v>8250.0</v>
      </c>
      <c r="X154" s="922">
        <v>12390.0</v>
      </c>
      <c r="Y154" s="922">
        <v>16500.0</v>
      </c>
      <c r="Z154" s="922">
        <v>22655.0</v>
      </c>
      <c r="AA154" s="922">
        <v>33000.0</v>
      </c>
      <c r="AB154" s="922">
        <v>39600.0</v>
      </c>
      <c r="AC154" s="922">
        <v>49450.0</v>
      </c>
      <c r="AD154" s="922">
        <v>59400.0</v>
      </c>
      <c r="AE154" s="922">
        <v>69250.0</v>
      </c>
      <c r="AF154" s="922">
        <v>82450.0</v>
      </c>
    </row>
    <row r="155">
      <c r="A155" s="908"/>
      <c r="B155" s="908"/>
      <c r="C155" s="908"/>
      <c r="D155" s="908"/>
      <c r="E155" s="908"/>
      <c r="F155" s="908"/>
      <c r="G155" s="908"/>
      <c r="H155" s="908"/>
      <c r="I155" s="908"/>
      <c r="J155" s="908"/>
      <c r="K155" s="908"/>
      <c r="L155" s="908"/>
      <c r="M155" s="908"/>
      <c r="N155" s="908"/>
      <c r="O155" s="922">
        <v>180.0</v>
      </c>
      <c r="P155" s="922">
        <v>255.0</v>
      </c>
      <c r="Q155" s="922">
        <v>420.0</v>
      </c>
      <c r="R155" s="922">
        <v>660.0</v>
      </c>
      <c r="S155" s="922">
        <v>1245.0</v>
      </c>
      <c r="T155" s="922">
        <v>1850.0</v>
      </c>
      <c r="U155" s="922">
        <v>3100.0</v>
      </c>
      <c r="V155" s="922">
        <v>4950.0</v>
      </c>
      <c r="W155" s="922">
        <v>8250.0</v>
      </c>
      <c r="X155" s="922">
        <v>12390.0</v>
      </c>
      <c r="Y155" s="922">
        <v>16500.0</v>
      </c>
      <c r="Z155" s="922">
        <v>22655.0</v>
      </c>
      <c r="AA155" s="922">
        <v>33000.0</v>
      </c>
      <c r="AB155" s="922">
        <v>39600.0</v>
      </c>
      <c r="AC155" s="922">
        <v>49450.0</v>
      </c>
      <c r="AD155" s="922">
        <v>59400.0</v>
      </c>
      <c r="AE155" s="922">
        <v>69250.0</v>
      </c>
      <c r="AF155" s="922">
        <v>82450.0</v>
      </c>
    </row>
    <row r="156">
      <c r="A156" s="908"/>
      <c r="B156" s="908"/>
      <c r="C156" s="908"/>
      <c r="D156" s="908"/>
      <c r="E156" s="908"/>
      <c r="F156" s="908"/>
      <c r="G156" s="908"/>
      <c r="H156" s="908"/>
      <c r="I156" s="908"/>
      <c r="J156" s="908"/>
      <c r="K156" s="908"/>
      <c r="L156" s="908"/>
      <c r="M156" s="908"/>
      <c r="N156" s="908"/>
      <c r="O156" s="922">
        <v>180.0</v>
      </c>
      <c r="P156" s="922">
        <v>255.0</v>
      </c>
      <c r="Q156" s="922">
        <v>420.0</v>
      </c>
      <c r="R156" s="922">
        <v>660.0</v>
      </c>
      <c r="S156" s="922">
        <v>1245.0</v>
      </c>
      <c r="T156" s="922">
        <v>1850.0</v>
      </c>
      <c r="U156" s="922">
        <v>3100.0</v>
      </c>
      <c r="V156" s="922">
        <v>4950.0</v>
      </c>
      <c r="W156" s="922">
        <v>8250.0</v>
      </c>
      <c r="X156" s="922">
        <v>12390.0</v>
      </c>
      <c r="Y156" s="922">
        <v>16500.0</v>
      </c>
      <c r="Z156" s="922">
        <v>22655.0</v>
      </c>
      <c r="AA156" s="922">
        <v>33000.0</v>
      </c>
      <c r="AB156" s="922">
        <v>39600.0</v>
      </c>
      <c r="AC156" s="922">
        <v>49450.0</v>
      </c>
      <c r="AD156" s="922">
        <v>59400.0</v>
      </c>
      <c r="AE156" s="922">
        <v>69250.0</v>
      </c>
      <c r="AF156" s="922">
        <v>82450.0</v>
      </c>
    </row>
    <row r="157">
      <c r="A157" s="908"/>
      <c r="B157" s="908"/>
      <c r="C157" s="908"/>
      <c r="D157" s="908"/>
      <c r="E157" s="908"/>
      <c r="F157" s="908"/>
      <c r="G157" s="908"/>
      <c r="H157" s="908"/>
      <c r="I157" s="908"/>
      <c r="J157" s="908"/>
      <c r="K157" s="908"/>
      <c r="L157" s="908"/>
      <c r="M157" s="908"/>
      <c r="N157" s="908"/>
      <c r="O157" s="922">
        <v>180.0</v>
      </c>
      <c r="P157" s="922">
        <v>255.0</v>
      </c>
      <c r="Q157" s="922">
        <v>420.0</v>
      </c>
      <c r="R157" s="922">
        <v>660.0</v>
      </c>
      <c r="S157" s="922">
        <v>1245.0</v>
      </c>
      <c r="T157" s="922">
        <v>1850.0</v>
      </c>
      <c r="U157" s="922">
        <v>3100.0</v>
      </c>
      <c r="V157" s="922">
        <v>4950.0</v>
      </c>
      <c r="W157" s="922">
        <v>8250.0</v>
      </c>
      <c r="X157" s="922">
        <v>12390.0</v>
      </c>
      <c r="Y157" s="922">
        <v>16500.0</v>
      </c>
      <c r="Z157" s="922">
        <v>22655.0</v>
      </c>
      <c r="AA157" s="922">
        <v>33000.0</v>
      </c>
      <c r="AB157" s="922">
        <v>39600.0</v>
      </c>
      <c r="AC157" s="922">
        <v>49450.0</v>
      </c>
      <c r="AD157" s="922">
        <v>59400.0</v>
      </c>
      <c r="AE157" s="922">
        <v>69250.0</v>
      </c>
      <c r="AF157" s="922">
        <v>82450.0</v>
      </c>
    </row>
    <row r="158">
      <c r="A158" s="908"/>
      <c r="B158" s="908"/>
      <c r="C158" s="908"/>
      <c r="D158" s="908"/>
      <c r="E158" s="908"/>
      <c r="F158" s="908"/>
      <c r="G158" s="908"/>
      <c r="H158" s="908"/>
      <c r="I158" s="908"/>
      <c r="J158" s="908"/>
      <c r="K158" s="908"/>
      <c r="L158" s="908"/>
      <c r="M158" s="908"/>
      <c r="N158" s="908"/>
      <c r="O158" s="922">
        <v>180.0</v>
      </c>
      <c r="P158" s="922">
        <v>255.0</v>
      </c>
      <c r="Q158" s="922">
        <v>420.0</v>
      </c>
      <c r="R158" s="922">
        <v>660.0</v>
      </c>
      <c r="S158" s="922">
        <v>1245.0</v>
      </c>
      <c r="T158" s="922">
        <v>1850.0</v>
      </c>
      <c r="U158" s="922">
        <v>3100.0</v>
      </c>
      <c r="V158" s="922">
        <v>4950.0</v>
      </c>
      <c r="W158" s="922">
        <v>8250.0</v>
      </c>
      <c r="X158" s="922">
        <v>12390.0</v>
      </c>
      <c r="Y158" s="922">
        <v>16500.0</v>
      </c>
      <c r="Z158" s="922">
        <v>22655.0</v>
      </c>
      <c r="AA158" s="922">
        <v>33000.0</v>
      </c>
      <c r="AB158" s="922">
        <v>39600.0</v>
      </c>
      <c r="AC158" s="922">
        <v>49450.0</v>
      </c>
      <c r="AD158" s="922">
        <v>59400.0</v>
      </c>
      <c r="AE158" s="922">
        <v>69250.0</v>
      </c>
      <c r="AF158" s="922">
        <v>82450.0</v>
      </c>
    </row>
    <row r="159">
      <c r="A159" s="908"/>
      <c r="B159" s="908"/>
      <c r="C159" s="908"/>
      <c r="D159" s="908"/>
      <c r="E159" s="908"/>
      <c r="F159" s="908"/>
      <c r="G159" s="908"/>
      <c r="H159" s="908"/>
      <c r="I159" s="908"/>
      <c r="J159" s="908"/>
      <c r="K159" s="908"/>
      <c r="L159" s="908"/>
      <c r="M159" s="908"/>
      <c r="N159" s="908"/>
      <c r="O159" s="922">
        <v>180.0</v>
      </c>
      <c r="P159" s="922">
        <v>255.0</v>
      </c>
      <c r="Q159" s="922">
        <v>420.0</v>
      </c>
      <c r="R159" s="922">
        <v>660.0</v>
      </c>
      <c r="S159" s="922">
        <v>1245.0</v>
      </c>
      <c r="T159" s="922">
        <v>1850.0</v>
      </c>
      <c r="U159" s="922">
        <v>3100.0</v>
      </c>
      <c r="V159" s="922">
        <v>4950.0</v>
      </c>
      <c r="W159" s="922">
        <v>8250.0</v>
      </c>
      <c r="X159" s="922">
        <v>12390.0</v>
      </c>
      <c r="Y159" s="922">
        <v>16500.0</v>
      </c>
      <c r="Z159" s="922">
        <v>22655.0</v>
      </c>
      <c r="AA159" s="922">
        <v>33000.0</v>
      </c>
      <c r="AB159" s="922">
        <v>39600.0</v>
      </c>
      <c r="AC159" s="922">
        <v>49450.0</v>
      </c>
      <c r="AD159" s="922">
        <v>59400.0</v>
      </c>
      <c r="AE159" s="922">
        <v>69250.0</v>
      </c>
      <c r="AF159" s="922">
        <v>82450.0</v>
      </c>
    </row>
    <row r="160">
      <c r="A160" s="908"/>
      <c r="B160" s="908"/>
      <c r="C160" s="908"/>
      <c r="D160" s="908"/>
      <c r="E160" s="908"/>
      <c r="F160" s="908"/>
      <c r="G160" s="908"/>
      <c r="H160" s="908"/>
      <c r="I160" s="908"/>
      <c r="J160" s="908"/>
      <c r="K160" s="908"/>
      <c r="L160" s="908"/>
      <c r="M160" s="908"/>
      <c r="N160" s="908"/>
      <c r="O160" s="922">
        <v>180.0</v>
      </c>
      <c r="P160" s="922">
        <v>255.0</v>
      </c>
      <c r="Q160" s="922">
        <v>420.0</v>
      </c>
      <c r="R160" s="922">
        <v>660.0</v>
      </c>
      <c r="S160" s="922">
        <v>1245.0</v>
      </c>
      <c r="T160" s="922">
        <v>1850.0</v>
      </c>
      <c r="U160" s="922">
        <v>3100.0</v>
      </c>
      <c r="V160" s="922">
        <v>4950.0</v>
      </c>
      <c r="W160" s="922">
        <v>8250.0</v>
      </c>
      <c r="X160" s="922">
        <v>12390.0</v>
      </c>
      <c r="Y160" s="922">
        <v>16500.0</v>
      </c>
      <c r="Z160" s="922">
        <v>22655.0</v>
      </c>
      <c r="AA160" s="922">
        <v>33000.0</v>
      </c>
      <c r="AB160" s="922">
        <v>39600.0</v>
      </c>
      <c r="AC160" s="922">
        <v>49450.0</v>
      </c>
      <c r="AD160" s="922">
        <v>59400.0</v>
      </c>
      <c r="AE160" s="922">
        <v>69250.0</v>
      </c>
      <c r="AF160" s="922">
        <v>82450.0</v>
      </c>
    </row>
    <row r="161">
      <c r="A161" s="908"/>
      <c r="B161" s="908"/>
      <c r="C161" s="908"/>
      <c r="D161" s="908"/>
      <c r="E161" s="908"/>
      <c r="F161" s="908"/>
      <c r="G161" s="908"/>
      <c r="H161" s="908"/>
      <c r="I161" s="908"/>
      <c r="J161" s="908"/>
      <c r="K161" s="908"/>
      <c r="L161" s="908"/>
      <c r="M161" s="908"/>
      <c r="N161" s="908"/>
      <c r="O161" s="908"/>
      <c r="P161" s="908"/>
      <c r="Q161" s="908"/>
      <c r="R161" s="908"/>
      <c r="S161" s="908"/>
      <c r="T161" s="908"/>
      <c r="U161" s="908"/>
      <c r="V161" s="908"/>
      <c r="W161" s="908"/>
      <c r="X161" s="908"/>
      <c r="Y161" s="908"/>
      <c r="Z161" s="908"/>
      <c r="AA161" s="908"/>
      <c r="AB161" s="908"/>
      <c r="AC161" s="908"/>
      <c r="AD161" s="908"/>
      <c r="AE161" s="908"/>
      <c r="AF161" s="908"/>
    </row>
    <row r="162">
      <c r="A162" s="908"/>
      <c r="B162" s="908"/>
      <c r="C162" s="908"/>
      <c r="D162" s="908"/>
      <c r="E162" s="908"/>
      <c r="F162" s="908"/>
      <c r="G162" s="908"/>
      <c r="H162" s="908"/>
      <c r="I162" s="908"/>
      <c r="J162" s="908"/>
      <c r="K162" s="908"/>
      <c r="L162" s="908"/>
      <c r="M162" s="908"/>
      <c r="N162" s="908"/>
      <c r="O162" s="908"/>
      <c r="P162" s="908"/>
      <c r="Q162" s="908"/>
      <c r="R162" s="908"/>
      <c r="S162" s="908"/>
      <c r="T162" s="908"/>
      <c r="U162" s="908"/>
      <c r="V162" s="908"/>
      <c r="W162" s="908"/>
      <c r="X162" s="908"/>
      <c r="Y162" s="908"/>
      <c r="Z162" s="908"/>
      <c r="AA162" s="908"/>
      <c r="AB162" s="908"/>
      <c r="AC162" s="908"/>
      <c r="AD162" s="908"/>
      <c r="AE162" s="908"/>
      <c r="AF162" s="908"/>
    </row>
    <row r="163">
      <c r="A163" s="908"/>
      <c r="B163" s="908"/>
      <c r="C163" s="908"/>
      <c r="D163" s="908"/>
      <c r="E163" s="908"/>
      <c r="F163" s="908"/>
      <c r="G163" s="908"/>
      <c r="H163" s="908"/>
      <c r="I163" s="908"/>
      <c r="J163" s="908"/>
      <c r="K163" s="908"/>
      <c r="L163" s="908"/>
      <c r="M163" s="908"/>
      <c r="N163" s="908"/>
      <c r="O163" s="908"/>
      <c r="P163" s="908"/>
      <c r="Q163" s="908"/>
      <c r="R163" s="908"/>
      <c r="S163" s="908"/>
      <c r="T163" s="908"/>
      <c r="U163" s="908"/>
      <c r="V163" s="908"/>
      <c r="W163" s="908"/>
      <c r="X163" s="908"/>
      <c r="Y163" s="908"/>
      <c r="Z163" s="908"/>
      <c r="AA163" s="908"/>
      <c r="AB163" s="908"/>
      <c r="AC163" s="908"/>
      <c r="AD163" s="908"/>
      <c r="AE163" s="908"/>
      <c r="AF163" s="908"/>
    </row>
    <row r="164">
      <c r="A164" s="908"/>
      <c r="B164" s="908"/>
      <c r="C164" s="908"/>
      <c r="D164" s="908"/>
      <c r="E164" s="908"/>
      <c r="F164" s="908"/>
      <c r="G164" s="908"/>
      <c r="H164" s="908"/>
      <c r="I164" s="908"/>
      <c r="J164" s="908"/>
      <c r="K164" s="908"/>
      <c r="L164" s="908"/>
      <c r="M164" s="908"/>
      <c r="N164" s="908"/>
      <c r="O164" s="908"/>
      <c r="P164" s="908"/>
      <c r="Q164" s="908"/>
      <c r="R164" s="908"/>
      <c r="S164" s="908"/>
      <c r="T164" s="908"/>
      <c r="U164" s="908"/>
      <c r="V164" s="908"/>
      <c r="W164" s="908"/>
      <c r="X164" s="908"/>
      <c r="Y164" s="908"/>
      <c r="Z164" s="908"/>
      <c r="AA164" s="908"/>
      <c r="AB164" s="908"/>
      <c r="AC164" s="908"/>
      <c r="AD164" s="908"/>
      <c r="AE164" s="908"/>
      <c r="AF164" s="908"/>
    </row>
    <row r="165">
      <c r="A165" s="908"/>
      <c r="B165" s="908"/>
      <c r="C165" s="908"/>
      <c r="D165" s="908"/>
      <c r="E165" s="908"/>
      <c r="F165" s="908"/>
      <c r="G165" s="908"/>
      <c r="H165" s="908"/>
      <c r="I165" s="908"/>
      <c r="J165" s="908"/>
      <c r="K165" s="908"/>
      <c r="L165" s="908"/>
      <c r="M165" s="908"/>
      <c r="N165" s="908"/>
      <c r="O165" s="908"/>
      <c r="P165" s="908"/>
      <c r="Q165" s="908"/>
      <c r="R165" s="908"/>
      <c r="S165" s="908"/>
      <c r="T165" s="908"/>
      <c r="U165" s="908"/>
      <c r="V165" s="908"/>
      <c r="W165" s="908"/>
      <c r="X165" s="908"/>
      <c r="Y165" s="908"/>
      <c r="Z165" s="908"/>
      <c r="AA165" s="908"/>
      <c r="AB165" s="908"/>
      <c r="AC165" s="908"/>
      <c r="AD165" s="908"/>
      <c r="AE165" s="908"/>
      <c r="AF165" s="908"/>
    </row>
    <row r="166">
      <c r="A166" s="908"/>
      <c r="B166" s="908"/>
      <c r="C166" s="908"/>
      <c r="D166" s="908"/>
      <c r="E166" s="908"/>
      <c r="F166" s="908"/>
      <c r="G166" s="908"/>
      <c r="H166" s="908"/>
      <c r="I166" s="908"/>
      <c r="J166" s="908"/>
      <c r="K166" s="908"/>
      <c r="L166" s="908"/>
      <c r="M166" s="908"/>
      <c r="N166" s="908"/>
      <c r="O166" s="908"/>
      <c r="P166" s="908"/>
      <c r="Q166" s="908"/>
      <c r="R166" s="908"/>
      <c r="S166" s="908"/>
      <c r="T166" s="908"/>
      <c r="U166" s="908"/>
      <c r="V166" s="908"/>
      <c r="W166" s="908"/>
      <c r="X166" s="908"/>
      <c r="Y166" s="908"/>
      <c r="Z166" s="908"/>
      <c r="AA166" s="908"/>
      <c r="AB166" s="908"/>
      <c r="AC166" s="908"/>
      <c r="AD166" s="908"/>
      <c r="AE166" s="908"/>
      <c r="AF166" s="908"/>
    </row>
    <row r="167">
      <c r="A167" s="908"/>
      <c r="B167" s="908"/>
      <c r="C167" s="908"/>
      <c r="D167" s="908"/>
      <c r="E167" s="908"/>
      <c r="F167" s="908"/>
      <c r="G167" s="908"/>
      <c r="H167" s="908"/>
      <c r="I167" s="908"/>
      <c r="J167" s="908"/>
      <c r="K167" s="908"/>
      <c r="L167" s="908"/>
      <c r="M167" s="908"/>
      <c r="N167" s="908"/>
      <c r="O167" s="908"/>
      <c r="P167" s="908"/>
      <c r="Q167" s="908"/>
      <c r="R167" s="908"/>
      <c r="S167" s="908"/>
      <c r="T167" s="908"/>
      <c r="U167" s="908"/>
      <c r="V167" s="908"/>
      <c r="W167" s="908"/>
      <c r="X167" s="908"/>
      <c r="Y167" s="908"/>
      <c r="Z167" s="908"/>
      <c r="AA167" s="908"/>
      <c r="AB167" s="908"/>
      <c r="AC167" s="908"/>
      <c r="AD167" s="908"/>
      <c r="AE167" s="908"/>
      <c r="AF167" s="908"/>
    </row>
    <row r="168">
      <c r="A168" s="908"/>
      <c r="B168" s="908"/>
      <c r="C168" s="908"/>
      <c r="D168" s="908"/>
      <c r="E168" s="908"/>
      <c r="F168" s="908"/>
      <c r="G168" s="908"/>
      <c r="H168" s="908"/>
      <c r="I168" s="908"/>
      <c r="J168" s="908"/>
      <c r="K168" s="908"/>
      <c r="L168" s="908"/>
      <c r="M168" s="908"/>
      <c r="N168" s="908"/>
      <c r="O168" s="908"/>
      <c r="P168" s="908"/>
      <c r="Q168" s="908"/>
      <c r="R168" s="908"/>
      <c r="S168" s="908"/>
      <c r="T168" s="908"/>
      <c r="U168" s="908"/>
      <c r="V168" s="908"/>
      <c r="W168" s="908"/>
      <c r="X168" s="908"/>
      <c r="Y168" s="908"/>
      <c r="Z168" s="908"/>
      <c r="AA168" s="908"/>
      <c r="AB168" s="908"/>
      <c r="AC168" s="908"/>
      <c r="AD168" s="908"/>
      <c r="AE168" s="908"/>
      <c r="AF168" s="908"/>
    </row>
    <row r="169">
      <c r="A169" s="908"/>
      <c r="B169" s="908"/>
      <c r="C169" s="908"/>
      <c r="D169" s="908"/>
      <c r="E169" s="908"/>
      <c r="F169" s="908"/>
      <c r="G169" s="908"/>
      <c r="H169" s="908"/>
      <c r="I169" s="908"/>
      <c r="J169" s="908"/>
      <c r="K169" s="908"/>
      <c r="L169" s="908"/>
      <c r="M169" s="908"/>
      <c r="N169" s="908"/>
      <c r="O169" s="908"/>
      <c r="P169" s="908"/>
      <c r="Q169" s="908"/>
      <c r="R169" s="908"/>
      <c r="S169" s="908"/>
      <c r="T169" s="908"/>
      <c r="U169" s="908"/>
      <c r="V169" s="908"/>
      <c r="W169" s="908"/>
      <c r="X169" s="908"/>
      <c r="Y169" s="908"/>
      <c r="Z169" s="908"/>
      <c r="AA169" s="908"/>
      <c r="AB169" s="908"/>
      <c r="AC169" s="908"/>
      <c r="AD169" s="908"/>
      <c r="AE169" s="908"/>
      <c r="AF169" s="908"/>
    </row>
    <row r="170">
      <c r="A170" s="908"/>
      <c r="B170" s="908"/>
      <c r="C170" s="908"/>
      <c r="D170" s="908"/>
      <c r="E170" s="908"/>
      <c r="F170" s="908"/>
      <c r="G170" s="908"/>
      <c r="H170" s="908"/>
      <c r="I170" s="908"/>
      <c r="J170" s="908"/>
      <c r="K170" s="908"/>
      <c r="L170" s="908"/>
      <c r="M170" s="908"/>
      <c r="N170" s="908"/>
      <c r="O170" s="908"/>
      <c r="P170" s="908"/>
      <c r="Q170" s="908"/>
      <c r="R170" s="908"/>
      <c r="S170" s="908"/>
      <c r="T170" s="908"/>
      <c r="U170" s="908"/>
      <c r="V170" s="908"/>
      <c r="W170" s="908"/>
      <c r="X170" s="908"/>
      <c r="Y170" s="908"/>
      <c r="Z170" s="908"/>
      <c r="AA170" s="908"/>
      <c r="AB170" s="908"/>
      <c r="AC170" s="908"/>
      <c r="AD170" s="908"/>
      <c r="AE170" s="908"/>
      <c r="AF170" s="908"/>
    </row>
    <row r="171">
      <c r="A171" s="908"/>
      <c r="B171" s="908"/>
      <c r="C171" s="908"/>
      <c r="D171" s="908"/>
      <c r="E171" s="908"/>
      <c r="F171" s="908"/>
      <c r="G171" s="908"/>
      <c r="H171" s="908"/>
      <c r="I171" s="908"/>
      <c r="J171" s="908"/>
      <c r="K171" s="908"/>
      <c r="L171" s="908"/>
      <c r="M171" s="908"/>
      <c r="N171" s="908"/>
      <c r="O171" s="908"/>
      <c r="P171" s="908"/>
      <c r="Q171" s="908"/>
      <c r="R171" s="908"/>
      <c r="S171" s="908"/>
      <c r="T171" s="908"/>
      <c r="U171" s="908"/>
      <c r="V171" s="908"/>
      <c r="W171" s="908"/>
      <c r="X171" s="908"/>
      <c r="Y171" s="908"/>
      <c r="Z171" s="908"/>
      <c r="AA171" s="908"/>
      <c r="AB171" s="908"/>
      <c r="AC171" s="908"/>
      <c r="AD171" s="908"/>
      <c r="AE171" s="908"/>
      <c r="AF171" s="908"/>
    </row>
    <row r="172">
      <c r="A172" s="908"/>
      <c r="B172" s="908"/>
      <c r="C172" s="908"/>
      <c r="D172" s="908"/>
      <c r="E172" s="908"/>
      <c r="F172" s="908"/>
      <c r="G172" s="908"/>
      <c r="H172" s="908"/>
      <c r="I172" s="908"/>
      <c r="J172" s="908"/>
      <c r="K172" s="908"/>
      <c r="L172" s="908"/>
      <c r="M172" s="908"/>
      <c r="N172" s="908"/>
      <c r="O172" s="908"/>
      <c r="P172" s="908"/>
      <c r="Q172" s="908"/>
      <c r="R172" s="908"/>
      <c r="S172" s="908"/>
      <c r="T172" s="908"/>
      <c r="U172" s="908"/>
      <c r="V172" s="908"/>
      <c r="W172" s="908"/>
      <c r="X172" s="908"/>
      <c r="Y172" s="908"/>
      <c r="Z172" s="908"/>
      <c r="AA172" s="908"/>
      <c r="AB172" s="908"/>
      <c r="AC172" s="908"/>
      <c r="AD172" s="908"/>
      <c r="AE172" s="908"/>
      <c r="AF172" s="908"/>
    </row>
    <row r="173">
      <c r="A173" s="908"/>
      <c r="B173" s="908"/>
      <c r="C173" s="908"/>
      <c r="D173" s="908"/>
      <c r="E173" s="908"/>
      <c r="F173" s="908"/>
      <c r="G173" s="908"/>
      <c r="H173" s="908"/>
      <c r="I173" s="908"/>
      <c r="J173" s="908"/>
      <c r="K173" s="908"/>
      <c r="L173" s="908"/>
      <c r="M173" s="908"/>
      <c r="N173" s="908"/>
      <c r="O173" s="908"/>
      <c r="P173" s="908"/>
      <c r="Q173" s="908"/>
      <c r="R173" s="908"/>
      <c r="S173" s="908"/>
      <c r="T173" s="908"/>
      <c r="U173" s="908"/>
      <c r="V173" s="908"/>
      <c r="W173" s="908"/>
      <c r="X173" s="908"/>
      <c r="Y173" s="908"/>
      <c r="Z173" s="908"/>
      <c r="AA173" s="908"/>
      <c r="AB173" s="908"/>
      <c r="AC173" s="908"/>
      <c r="AD173" s="908"/>
      <c r="AE173" s="908"/>
      <c r="AF173" s="908"/>
    </row>
    <row r="174">
      <c r="A174" s="908"/>
      <c r="B174" s="908"/>
      <c r="C174" s="908"/>
      <c r="D174" s="908"/>
      <c r="E174" s="908"/>
      <c r="F174" s="908"/>
      <c r="G174" s="908"/>
      <c r="H174" s="908"/>
      <c r="I174" s="908"/>
      <c r="J174" s="908"/>
      <c r="K174" s="908"/>
      <c r="L174" s="908"/>
      <c r="M174" s="908"/>
      <c r="N174" s="908"/>
      <c r="O174" s="908"/>
      <c r="P174" s="908"/>
      <c r="Q174" s="908"/>
      <c r="R174" s="908"/>
      <c r="S174" s="908"/>
      <c r="T174" s="908"/>
      <c r="U174" s="908"/>
      <c r="V174" s="908"/>
      <c r="W174" s="908"/>
      <c r="X174" s="908"/>
      <c r="Y174" s="908"/>
      <c r="Z174" s="908"/>
      <c r="AA174" s="908"/>
      <c r="AB174" s="908"/>
      <c r="AC174" s="908"/>
      <c r="AD174" s="908"/>
      <c r="AE174" s="908"/>
      <c r="AF174" s="908"/>
    </row>
    <row r="175">
      <c r="A175" s="908"/>
      <c r="B175" s="908"/>
      <c r="C175" s="908"/>
      <c r="D175" s="908"/>
      <c r="E175" s="908"/>
      <c r="F175" s="908"/>
      <c r="G175" s="908"/>
      <c r="H175" s="908"/>
      <c r="I175" s="908"/>
      <c r="J175" s="908"/>
      <c r="K175" s="908"/>
      <c r="L175" s="908"/>
      <c r="M175" s="908"/>
      <c r="N175" s="908"/>
      <c r="O175" s="908"/>
      <c r="P175" s="908"/>
      <c r="Q175" s="908"/>
      <c r="R175" s="908"/>
      <c r="S175" s="908"/>
      <c r="T175" s="908"/>
      <c r="U175" s="908"/>
      <c r="V175" s="908"/>
      <c r="W175" s="908"/>
      <c r="X175" s="908"/>
      <c r="Y175" s="908"/>
      <c r="Z175" s="908"/>
      <c r="AA175" s="908"/>
      <c r="AB175" s="908"/>
      <c r="AC175" s="908"/>
      <c r="AD175" s="908"/>
      <c r="AE175" s="908"/>
      <c r="AF175" s="908"/>
    </row>
    <row r="176">
      <c r="A176" s="908"/>
      <c r="B176" s="908"/>
      <c r="C176" s="908"/>
      <c r="D176" s="908"/>
      <c r="E176" s="908"/>
      <c r="F176" s="908"/>
      <c r="G176" s="908"/>
      <c r="H176" s="908"/>
      <c r="I176" s="908"/>
      <c r="J176" s="908"/>
      <c r="K176" s="908"/>
      <c r="L176" s="908"/>
      <c r="M176" s="908"/>
      <c r="N176" s="908"/>
      <c r="O176" s="908"/>
      <c r="P176" s="908"/>
      <c r="Q176" s="908"/>
      <c r="R176" s="908"/>
      <c r="S176" s="908"/>
      <c r="T176" s="908"/>
      <c r="U176" s="908"/>
      <c r="V176" s="908"/>
      <c r="W176" s="908"/>
      <c r="X176" s="908"/>
      <c r="Y176" s="908"/>
      <c r="Z176" s="908"/>
      <c r="AA176" s="908"/>
      <c r="AB176" s="908"/>
      <c r="AC176" s="908"/>
      <c r="AD176" s="908"/>
      <c r="AE176" s="908"/>
      <c r="AF176" s="908"/>
    </row>
    <row r="177">
      <c r="A177" s="908"/>
      <c r="B177" s="908"/>
      <c r="C177" s="908"/>
      <c r="D177" s="908"/>
      <c r="E177" s="908"/>
      <c r="F177" s="908"/>
      <c r="G177" s="908"/>
      <c r="H177" s="908"/>
      <c r="I177" s="908"/>
      <c r="J177" s="908"/>
      <c r="K177" s="908"/>
      <c r="L177" s="908"/>
      <c r="M177" s="908"/>
      <c r="N177" s="908"/>
      <c r="O177" s="908"/>
      <c r="P177" s="908"/>
      <c r="Q177" s="908"/>
      <c r="R177" s="908"/>
      <c r="S177" s="908"/>
      <c r="T177" s="908"/>
      <c r="U177" s="908"/>
      <c r="V177" s="908"/>
      <c r="W177" s="908"/>
      <c r="X177" s="908"/>
      <c r="Y177" s="908"/>
      <c r="Z177" s="908"/>
      <c r="AA177" s="908"/>
      <c r="AB177" s="908"/>
      <c r="AC177" s="908"/>
      <c r="AD177" s="908"/>
      <c r="AE177" s="908"/>
      <c r="AF177" s="908"/>
    </row>
    <row r="178">
      <c r="A178" s="908"/>
      <c r="B178" s="908"/>
      <c r="C178" s="908"/>
      <c r="D178" s="908"/>
      <c r="E178" s="908"/>
      <c r="F178" s="908"/>
      <c r="G178" s="908"/>
      <c r="H178" s="908"/>
      <c r="I178" s="908"/>
      <c r="J178" s="908"/>
      <c r="K178" s="908"/>
      <c r="L178" s="908"/>
      <c r="M178" s="908"/>
      <c r="N178" s="908"/>
      <c r="O178" s="908"/>
      <c r="P178" s="908"/>
      <c r="Q178" s="908"/>
      <c r="R178" s="908"/>
      <c r="S178" s="908"/>
      <c r="T178" s="908"/>
      <c r="U178" s="908"/>
      <c r="V178" s="908"/>
      <c r="W178" s="908"/>
      <c r="X178" s="908"/>
      <c r="Y178" s="908"/>
      <c r="Z178" s="908"/>
      <c r="AA178" s="908"/>
      <c r="AB178" s="908"/>
      <c r="AC178" s="908"/>
      <c r="AD178" s="908"/>
      <c r="AE178" s="908"/>
      <c r="AF178" s="908"/>
    </row>
    <row r="179">
      <c r="A179" s="908"/>
      <c r="B179" s="908"/>
      <c r="C179" s="908"/>
      <c r="D179" s="908"/>
      <c r="E179" s="908"/>
      <c r="F179" s="908"/>
      <c r="G179" s="908"/>
      <c r="H179" s="908"/>
      <c r="I179" s="908"/>
      <c r="J179" s="908"/>
      <c r="K179" s="908"/>
      <c r="L179" s="908"/>
      <c r="M179" s="908"/>
      <c r="N179" s="908"/>
      <c r="O179" s="908"/>
      <c r="P179" s="908"/>
      <c r="Q179" s="908"/>
      <c r="R179" s="908"/>
      <c r="S179" s="908"/>
      <c r="T179" s="908"/>
      <c r="U179" s="908"/>
      <c r="V179" s="908"/>
      <c r="W179" s="908"/>
      <c r="X179" s="908"/>
      <c r="Y179" s="908"/>
      <c r="Z179" s="908"/>
      <c r="AA179" s="908"/>
      <c r="AB179" s="908"/>
      <c r="AC179" s="908"/>
      <c r="AD179" s="908"/>
      <c r="AE179" s="908"/>
      <c r="AF179" s="908"/>
    </row>
    <row r="180">
      <c r="A180" s="908"/>
      <c r="B180" s="908"/>
      <c r="C180" s="908"/>
      <c r="D180" s="908"/>
      <c r="E180" s="908"/>
      <c r="F180" s="908"/>
      <c r="G180" s="908"/>
      <c r="H180" s="908"/>
      <c r="I180" s="908"/>
      <c r="J180" s="908"/>
      <c r="K180" s="908"/>
      <c r="L180" s="908"/>
      <c r="M180" s="908"/>
      <c r="N180" s="908"/>
      <c r="O180" s="908"/>
      <c r="P180" s="908"/>
      <c r="Q180" s="908"/>
      <c r="R180" s="908"/>
      <c r="S180" s="908"/>
      <c r="T180" s="908"/>
      <c r="U180" s="908"/>
      <c r="V180" s="908"/>
      <c r="W180" s="908"/>
      <c r="X180" s="908"/>
      <c r="Y180" s="908"/>
      <c r="Z180" s="908"/>
      <c r="AA180" s="908"/>
      <c r="AB180" s="908"/>
      <c r="AC180" s="908"/>
      <c r="AD180" s="908"/>
      <c r="AE180" s="908"/>
      <c r="AF180" s="908"/>
    </row>
    <row r="181">
      <c r="A181" s="908"/>
      <c r="B181" s="908"/>
      <c r="C181" s="908"/>
      <c r="D181" s="908"/>
      <c r="E181" s="908"/>
      <c r="F181" s="908"/>
      <c r="G181" s="908"/>
      <c r="H181" s="908"/>
      <c r="I181" s="908"/>
      <c r="J181" s="908"/>
      <c r="K181" s="908"/>
      <c r="L181" s="908"/>
      <c r="M181" s="908"/>
      <c r="N181" s="908"/>
      <c r="O181" s="908"/>
      <c r="P181" s="908"/>
      <c r="Q181" s="908"/>
      <c r="R181" s="908"/>
      <c r="S181" s="908"/>
      <c r="T181" s="908"/>
      <c r="U181" s="908"/>
      <c r="V181" s="908"/>
      <c r="W181" s="908"/>
      <c r="X181" s="908"/>
      <c r="Y181" s="908"/>
      <c r="Z181" s="908"/>
      <c r="AA181" s="908"/>
      <c r="AB181" s="908"/>
      <c r="AC181" s="908"/>
      <c r="AD181" s="908"/>
      <c r="AE181" s="908"/>
      <c r="AF181" s="908"/>
    </row>
    <row r="182">
      <c r="A182" s="908"/>
      <c r="B182" s="908"/>
      <c r="C182" s="908"/>
      <c r="D182" s="908"/>
      <c r="E182" s="908"/>
      <c r="F182" s="908"/>
      <c r="G182" s="908"/>
      <c r="H182" s="908"/>
      <c r="I182" s="908"/>
      <c r="J182" s="908"/>
      <c r="K182" s="908"/>
      <c r="L182" s="908"/>
      <c r="M182" s="908"/>
      <c r="N182" s="908"/>
      <c r="O182" s="908"/>
      <c r="P182" s="908"/>
      <c r="Q182" s="908"/>
      <c r="R182" s="908"/>
      <c r="S182" s="908"/>
      <c r="T182" s="908"/>
      <c r="U182" s="908"/>
      <c r="V182" s="908"/>
      <c r="W182" s="908"/>
      <c r="X182" s="908"/>
      <c r="Y182" s="908"/>
      <c r="Z182" s="908"/>
      <c r="AA182" s="908"/>
      <c r="AB182" s="908"/>
      <c r="AC182" s="908"/>
      <c r="AD182" s="908"/>
      <c r="AE182" s="908"/>
      <c r="AF182" s="908"/>
    </row>
    <row r="183">
      <c r="A183" s="908"/>
      <c r="B183" s="908"/>
      <c r="C183" s="908"/>
      <c r="D183" s="908"/>
      <c r="E183" s="908"/>
      <c r="F183" s="908"/>
      <c r="G183" s="908"/>
      <c r="H183" s="908"/>
      <c r="I183" s="908"/>
      <c r="J183" s="908"/>
      <c r="K183" s="908"/>
      <c r="L183" s="908"/>
      <c r="M183" s="908"/>
      <c r="N183" s="908"/>
      <c r="O183" s="908"/>
      <c r="P183" s="908"/>
      <c r="Q183" s="908"/>
      <c r="R183" s="908"/>
      <c r="S183" s="908"/>
      <c r="T183" s="908"/>
      <c r="U183" s="908"/>
      <c r="V183" s="908"/>
      <c r="W183" s="908"/>
      <c r="X183" s="908"/>
      <c r="Y183" s="908"/>
      <c r="Z183" s="908"/>
      <c r="AA183" s="908"/>
      <c r="AB183" s="908"/>
      <c r="AC183" s="908"/>
      <c r="AD183" s="908"/>
      <c r="AE183" s="908"/>
      <c r="AF183" s="908"/>
    </row>
    <row r="184">
      <c r="A184" s="908"/>
      <c r="B184" s="908"/>
      <c r="C184" s="908"/>
      <c r="D184" s="908"/>
      <c r="E184" s="908"/>
      <c r="F184" s="908"/>
      <c r="G184" s="908"/>
      <c r="H184" s="908"/>
      <c r="I184" s="908"/>
      <c r="J184" s="908"/>
      <c r="K184" s="908"/>
      <c r="L184" s="908"/>
      <c r="M184" s="908"/>
      <c r="N184" s="908"/>
      <c r="O184" s="908"/>
      <c r="P184" s="908"/>
      <c r="Q184" s="908"/>
      <c r="R184" s="908"/>
      <c r="S184" s="908"/>
      <c r="T184" s="908"/>
      <c r="U184" s="908"/>
      <c r="V184" s="908"/>
      <c r="W184" s="908"/>
      <c r="X184" s="908"/>
      <c r="Y184" s="908"/>
      <c r="Z184" s="908"/>
      <c r="AA184" s="908"/>
      <c r="AB184" s="908"/>
      <c r="AC184" s="908"/>
      <c r="AD184" s="908"/>
      <c r="AE184" s="908"/>
      <c r="AF184" s="908"/>
    </row>
    <row r="185">
      <c r="A185" s="908"/>
      <c r="B185" s="908"/>
      <c r="C185" s="908"/>
      <c r="D185" s="908"/>
      <c r="E185" s="908"/>
      <c r="F185" s="908"/>
      <c r="G185" s="908"/>
      <c r="H185" s="908"/>
      <c r="I185" s="908"/>
      <c r="J185" s="908"/>
      <c r="K185" s="908"/>
      <c r="L185" s="908"/>
      <c r="M185" s="908"/>
      <c r="N185" s="908"/>
      <c r="O185" s="908"/>
      <c r="P185" s="908"/>
      <c r="Q185" s="908"/>
      <c r="R185" s="908"/>
      <c r="S185" s="908"/>
      <c r="T185" s="908"/>
      <c r="U185" s="908"/>
      <c r="V185" s="908"/>
      <c r="W185" s="908"/>
      <c r="X185" s="908"/>
      <c r="Y185" s="908"/>
      <c r="Z185" s="908"/>
      <c r="AA185" s="908"/>
      <c r="AB185" s="908"/>
      <c r="AC185" s="908"/>
      <c r="AD185" s="908"/>
      <c r="AE185" s="908"/>
      <c r="AF185" s="908"/>
    </row>
    <row r="186">
      <c r="A186" s="908"/>
      <c r="B186" s="908"/>
      <c r="C186" s="908"/>
      <c r="D186" s="908"/>
      <c r="E186" s="908"/>
      <c r="F186" s="908"/>
      <c r="G186" s="908"/>
      <c r="H186" s="908"/>
      <c r="I186" s="908"/>
      <c r="J186" s="908"/>
      <c r="K186" s="908"/>
      <c r="L186" s="908"/>
      <c r="M186" s="908"/>
      <c r="N186" s="908"/>
      <c r="O186" s="908"/>
      <c r="P186" s="908"/>
      <c r="Q186" s="908"/>
      <c r="R186" s="908"/>
      <c r="S186" s="908"/>
      <c r="T186" s="908"/>
      <c r="U186" s="908"/>
      <c r="V186" s="908"/>
      <c r="W186" s="908"/>
      <c r="X186" s="908"/>
      <c r="Y186" s="908"/>
      <c r="Z186" s="908"/>
      <c r="AA186" s="908"/>
      <c r="AB186" s="908"/>
      <c r="AC186" s="908"/>
      <c r="AD186" s="908"/>
      <c r="AE186" s="908"/>
      <c r="AF186" s="908"/>
    </row>
    <row r="187">
      <c r="A187" s="908"/>
      <c r="B187" s="908"/>
      <c r="C187" s="908"/>
      <c r="D187" s="908"/>
      <c r="E187" s="908"/>
      <c r="F187" s="908"/>
      <c r="G187" s="908"/>
      <c r="H187" s="908"/>
      <c r="I187" s="908"/>
      <c r="J187" s="908"/>
      <c r="K187" s="908"/>
      <c r="L187" s="908"/>
      <c r="M187" s="908"/>
      <c r="N187" s="908"/>
      <c r="O187" s="908"/>
      <c r="P187" s="908"/>
      <c r="Q187" s="908"/>
      <c r="R187" s="908"/>
      <c r="S187" s="908"/>
      <c r="T187" s="908"/>
      <c r="U187" s="908"/>
      <c r="V187" s="908"/>
      <c r="W187" s="908"/>
      <c r="X187" s="908"/>
      <c r="Y187" s="908"/>
      <c r="Z187" s="908"/>
      <c r="AA187" s="908"/>
      <c r="AB187" s="908"/>
      <c r="AC187" s="908"/>
      <c r="AD187" s="908"/>
      <c r="AE187" s="908"/>
      <c r="AF187" s="908"/>
    </row>
    <row r="188">
      <c r="A188" s="908"/>
      <c r="B188" s="908"/>
      <c r="C188" s="908"/>
      <c r="D188" s="908"/>
      <c r="E188" s="908"/>
      <c r="F188" s="908"/>
      <c r="G188" s="908"/>
      <c r="H188" s="908"/>
      <c r="I188" s="908"/>
      <c r="J188" s="908"/>
      <c r="K188" s="908"/>
      <c r="L188" s="908"/>
      <c r="M188" s="908"/>
      <c r="N188" s="908"/>
      <c r="O188" s="908"/>
      <c r="P188" s="908"/>
      <c r="Q188" s="908"/>
      <c r="R188" s="908"/>
      <c r="S188" s="908"/>
      <c r="T188" s="908"/>
      <c r="U188" s="908"/>
      <c r="V188" s="908"/>
      <c r="W188" s="908"/>
      <c r="X188" s="908"/>
      <c r="Y188" s="908"/>
      <c r="Z188" s="908"/>
      <c r="AA188" s="908"/>
      <c r="AB188" s="908"/>
      <c r="AC188" s="908"/>
      <c r="AD188" s="908"/>
      <c r="AE188" s="908"/>
      <c r="AF188" s="908"/>
    </row>
    <row r="189">
      <c r="A189" s="908"/>
      <c r="B189" s="908"/>
      <c r="C189" s="908"/>
      <c r="D189" s="908"/>
      <c r="E189" s="908"/>
      <c r="F189" s="908"/>
      <c r="G189" s="908"/>
      <c r="H189" s="908"/>
      <c r="I189" s="908"/>
      <c r="J189" s="908"/>
      <c r="K189" s="908"/>
      <c r="L189" s="908"/>
      <c r="M189" s="908"/>
      <c r="N189" s="908"/>
      <c r="O189" s="908"/>
      <c r="P189" s="908"/>
      <c r="Q189" s="908"/>
      <c r="R189" s="908"/>
      <c r="S189" s="908"/>
      <c r="T189" s="908"/>
      <c r="U189" s="908"/>
      <c r="V189" s="908"/>
      <c r="W189" s="908"/>
      <c r="X189" s="908"/>
      <c r="Y189" s="908"/>
      <c r="Z189" s="908"/>
      <c r="AA189" s="908"/>
      <c r="AB189" s="908"/>
      <c r="AC189" s="908"/>
      <c r="AD189" s="908"/>
      <c r="AE189" s="908"/>
      <c r="AF189" s="908"/>
    </row>
    <row r="190">
      <c r="A190" s="908"/>
      <c r="B190" s="908"/>
      <c r="C190" s="908"/>
      <c r="D190" s="908"/>
      <c r="E190" s="908"/>
      <c r="F190" s="908"/>
      <c r="G190" s="908"/>
      <c r="H190" s="908"/>
      <c r="I190" s="908"/>
      <c r="J190" s="908"/>
      <c r="K190" s="908"/>
      <c r="L190" s="908"/>
      <c r="M190" s="908"/>
      <c r="N190" s="908"/>
      <c r="O190" s="908"/>
      <c r="P190" s="908"/>
      <c r="Q190" s="908"/>
      <c r="R190" s="908"/>
      <c r="S190" s="908"/>
      <c r="T190" s="908"/>
      <c r="U190" s="908"/>
      <c r="V190" s="908"/>
      <c r="W190" s="908"/>
      <c r="X190" s="908"/>
      <c r="Y190" s="908"/>
      <c r="Z190" s="908"/>
      <c r="AA190" s="908"/>
      <c r="AB190" s="908"/>
      <c r="AC190" s="908"/>
      <c r="AD190" s="908"/>
      <c r="AE190" s="908"/>
      <c r="AF190" s="908"/>
    </row>
    <row r="191">
      <c r="A191" s="908"/>
      <c r="B191" s="908"/>
      <c r="C191" s="908"/>
      <c r="D191" s="908"/>
      <c r="E191" s="908"/>
      <c r="F191" s="908"/>
      <c r="G191" s="908"/>
      <c r="H191" s="908"/>
      <c r="I191" s="908"/>
      <c r="J191" s="908"/>
      <c r="K191" s="908"/>
      <c r="L191" s="908"/>
      <c r="M191" s="908"/>
      <c r="N191" s="908"/>
      <c r="O191" s="908"/>
      <c r="P191" s="908"/>
      <c r="Q191" s="908"/>
      <c r="R191" s="908"/>
      <c r="S191" s="908"/>
      <c r="T191" s="908"/>
      <c r="U191" s="908"/>
      <c r="V191" s="908"/>
      <c r="W191" s="908"/>
      <c r="X191" s="908"/>
      <c r="Y191" s="908"/>
      <c r="Z191" s="908"/>
      <c r="AA191" s="908"/>
      <c r="AB191" s="908"/>
      <c r="AC191" s="908"/>
      <c r="AD191" s="908"/>
      <c r="AE191" s="908"/>
      <c r="AF191" s="908"/>
    </row>
    <row r="192">
      <c r="A192" s="908"/>
      <c r="B192" s="908"/>
      <c r="C192" s="908"/>
      <c r="D192" s="908"/>
      <c r="E192" s="908"/>
      <c r="F192" s="908"/>
      <c r="G192" s="908"/>
      <c r="H192" s="908"/>
      <c r="I192" s="908"/>
      <c r="J192" s="908"/>
      <c r="K192" s="908"/>
      <c r="L192" s="908"/>
      <c r="M192" s="908"/>
      <c r="N192" s="908"/>
      <c r="O192" s="908"/>
      <c r="P192" s="908"/>
      <c r="Q192" s="908"/>
      <c r="R192" s="908"/>
      <c r="S192" s="908"/>
      <c r="T192" s="908"/>
      <c r="U192" s="908"/>
      <c r="V192" s="908"/>
      <c r="W192" s="908"/>
      <c r="X192" s="908"/>
      <c r="Y192" s="908"/>
      <c r="Z192" s="908"/>
      <c r="AA192" s="908"/>
      <c r="AB192" s="908"/>
      <c r="AC192" s="908"/>
      <c r="AD192" s="908"/>
      <c r="AE192" s="908"/>
      <c r="AF192" s="908"/>
    </row>
    <row r="193">
      <c r="A193" s="908"/>
      <c r="B193" s="908"/>
      <c r="C193" s="908"/>
      <c r="D193" s="908"/>
      <c r="E193" s="908"/>
      <c r="F193" s="908"/>
      <c r="G193" s="908"/>
      <c r="H193" s="908"/>
      <c r="I193" s="908"/>
      <c r="J193" s="908"/>
      <c r="K193" s="908"/>
      <c r="L193" s="908"/>
      <c r="M193" s="908"/>
      <c r="N193" s="908"/>
      <c r="O193" s="908"/>
      <c r="P193" s="908"/>
      <c r="Q193" s="908"/>
      <c r="R193" s="908"/>
      <c r="S193" s="908"/>
      <c r="T193" s="908"/>
      <c r="U193" s="908"/>
      <c r="V193" s="908"/>
      <c r="W193" s="908"/>
      <c r="X193" s="908"/>
      <c r="Y193" s="908"/>
      <c r="Z193" s="908"/>
      <c r="AA193" s="908"/>
      <c r="AB193" s="908"/>
      <c r="AC193" s="908"/>
      <c r="AD193" s="908"/>
      <c r="AE193" s="908"/>
      <c r="AF193" s="908"/>
    </row>
    <row r="194">
      <c r="A194" s="908"/>
      <c r="B194" s="908"/>
      <c r="C194" s="908"/>
      <c r="D194" s="908"/>
      <c r="E194" s="908"/>
      <c r="F194" s="908"/>
      <c r="G194" s="908"/>
      <c r="H194" s="908"/>
      <c r="I194" s="908"/>
      <c r="J194" s="908"/>
      <c r="K194" s="908"/>
      <c r="L194" s="908"/>
      <c r="M194" s="908"/>
      <c r="N194" s="908"/>
      <c r="O194" s="908"/>
      <c r="P194" s="908"/>
      <c r="Q194" s="908"/>
      <c r="R194" s="908"/>
      <c r="S194" s="908"/>
      <c r="T194" s="908"/>
      <c r="U194" s="908"/>
      <c r="V194" s="908"/>
      <c r="W194" s="908"/>
      <c r="X194" s="908"/>
      <c r="Y194" s="908"/>
      <c r="Z194" s="908"/>
      <c r="AA194" s="908"/>
      <c r="AB194" s="908"/>
      <c r="AC194" s="908"/>
      <c r="AD194" s="908"/>
      <c r="AE194" s="908"/>
      <c r="AF194" s="908"/>
    </row>
    <row r="195">
      <c r="A195" s="908"/>
      <c r="B195" s="908"/>
      <c r="C195" s="908"/>
      <c r="D195" s="908"/>
      <c r="E195" s="908"/>
      <c r="F195" s="908"/>
      <c r="G195" s="908"/>
      <c r="H195" s="908"/>
      <c r="I195" s="908"/>
      <c r="J195" s="908"/>
      <c r="K195" s="908"/>
      <c r="L195" s="908"/>
      <c r="M195" s="908"/>
      <c r="N195" s="908"/>
      <c r="O195" s="908"/>
      <c r="P195" s="908"/>
      <c r="Q195" s="908"/>
      <c r="R195" s="908"/>
      <c r="S195" s="908"/>
      <c r="T195" s="908"/>
      <c r="U195" s="908"/>
      <c r="V195" s="908"/>
      <c r="W195" s="908"/>
      <c r="X195" s="908"/>
      <c r="Y195" s="908"/>
      <c r="Z195" s="908"/>
      <c r="AA195" s="908"/>
      <c r="AB195" s="908"/>
      <c r="AC195" s="908"/>
      <c r="AD195" s="908"/>
      <c r="AE195" s="908"/>
      <c r="AF195" s="908"/>
    </row>
    <row r="196">
      <c r="A196" s="908"/>
      <c r="B196" s="908"/>
      <c r="C196" s="908"/>
      <c r="D196" s="908"/>
      <c r="E196" s="908"/>
      <c r="F196" s="908"/>
      <c r="G196" s="908"/>
      <c r="H196" s="908"/>
      <c r="I196" s="908"/>
      <c r="J196" s="908"/>
      <c r="K196" s="908"/>
      <c r="L196" s="908"/>
      <c r="M196" s="908"/>
      <c r="N196" s="908"/>
      <c r="O196" s="908"/>
      <c r="P196" s="908"/>
      <c r="Q196" s="908"/>
      <c r="R196" s="908"/>
      <c r="S196" s="908"/>
      <c r="T196" s="908"/>
      <c r="U196" s="908"/>
      <c r="V196" s="908"/>
      <c r="W196" s="908"/>
      <c r="X196" s="908"/>
      <c r="Y196" s="908"/>
      <c r="Z196" s="908"/>
      <c r="AA196" s="908"/>
      <c r="AB196" s="908"/>
      <c r="AC196" s="908"/>
      <c r="AD196" s="908"/>
      <c r="AE196" s="908"/>
      <c r="AF196" s="908"/>
    </row>
    <row r="197">
      <c r="A197" s="908"/>
      <c r="B197" s="908"/>
      <c r="C197" s="908"/>
      <c r="D197" s="908"/>
      <c r="E197" s="908"/>
      <c r="F197" s="908"/>
      <c r="G197" s="908"/>
      <c r="H197" s="908"/>
      <c r="I197" s="908"/>
      <c r="J197" s="908"/>
      <c r="K197" s="908"/>
      <c r="L197" s="908"/>
      <c r="M197" s="908"/>
      <c r="N197" s="908"/>
      <c r="O197" s="908"/>
      <c r="P197" s="908"/>
      <c r="Q197" s="908"/>
      <c r="R197" s="908"/>
      <c r="S197" s="908"/>
      <c r="T197" s="908"/>
      <c r="U197" s="908"/>
      <c r="V197" s="908"/>
      <c r="W197" s="908"/>
      <c r="X197" s="908"/>
      <c r="Y197" s="908"/>
      <c r="Z197" s="908"/>
      <c r="AA197" s="908"/>
      <c r="AB197" s="908"/>
      <c r="AC197" s="908"/>
      <c r="AD197" s="908"/>
      <c r="AE197" s="908"/>
      <c r="AF197" s="908"/>
    </row>
    <row r="198">
      <c r="A198" s="908"/>
      <c r="B198" s="908"/>
      <c r="C198" s="908"/>
      <c r="D198" s="908"/>
      <c r="E198" s="908"/>
      <c r="F198" s="908"/>
      <c r="G198" s="908"/>
      <c r="H198" s="908"/>
      <c r="I198" s="908"/>
      <c r="J198" s="908"/>
      <c r="K198" s="908"/>
      <c r="L198" s="908"/>
      <c r="M198" s="908"/>
      <c r="N198" s="908"/>
      <c r="O198" s="908"/>
      <c r="P198" s="908"/>
      <c r="Q198" s="908"/>
      <c r="R198" s="908"/>
      <c r="S198" s="908"/>
      <c r="T198" s="908"/>
      <c r="U198" s="908"/>
      <c r="V198" s="908"/>
      <c r="W198" s="908"/>
      <c r="X198" s="908"/>
      <c r="Y198" s="908"/>
      <c r="Z198" s="908"/>
      <c r="AA198" s="908"/>
      <c r="AB198" s="908"/>
      <c r="AC198" s="908"/>
      <c r="AD198" s="908"/>
      <c r="AE198" s="908"/>
      <c r="AF198" s="908"/>
    </row>
    <row r="199">
      <c r="A199" s="908"/>
      <c r="B199" s="908"/>
      <c r="C199" s="908"/>
      <c r="D199" s="908"/>
      <c r="E199" s="908"/>
      <c r="F199" s="908"/>
      <c r="G199" s="908"/>
      <c r="H199" s="908"/>
      <c r="I199" s="908"/>
      <c r="J199" s="908"/>
      <c r="K199" s="908"/>
      <c r="L199" s="908"/>
      <c r="M199" s="908"/>
      <c r="N199" s="908"/>
      <c r="O199" s="908"/>
      <c r="P199" s="908"/>
      <c r="Q199" s="908"/>
      <c r="R199" s="908"/>
      <c r="S199" s="908"/>
      <c r="T199" s="908"/>
      <c r="U199" s="908"/>
      <c r="V199" s="908"/>
      <c r="W199" s="908"/>
      <c r="X199" s="908"/>
      <c r="Y199" s="908"/>
      <c r="Z199" s="908"/>
      <c r="AA199" s="908"/>
      <c r="AB199" s="908"/>
      <c r="AC199" s="908"/>
      <c r="AD199" s="908"/>
      <c r="AE199" s="908"/>
      <c r="AF199" s="908"/>
    </row>
    <row r="200">
      <c r="A200" s="908"/>
      <c r="B200" s="908"/>
      <c r="C200" s="908"/>
      <c r="D200" s="908"/>
      <c r="E200" s="908"/>
      <c r="F200" s="908"/>
      <c r="G200" s="908"/>
      <c r="H200" s="908"/>
      <c r="I200" s="908"/>
      <c r="J200" s="908"/>
      <c r="K200" s="908"/>
      <c r="L200" s="908"/>
      <c r="M200" s="908"/>
      <c r="N200" s="908"/>
      <c r="O200" s="908"/>
      <c r="P200" s="908"/>
      <c r="Q200" s="908"/>
      <c r="R200" s="908"/>
      <c r="S200" s="908"/>
      <c r="T200" s="908"/>
      <c r="U200" s="908"/>
      <c r="V200" s="908"/>
      <c r="W200" s="908"/>
      <c r="X200" s="908"/>
      <c r="Y200" s="908"/>
      <c r="Z200" s="908"/>
      <c r="AA200" s="908"/>
      <c r="AB200" s="908"/>
      <c r="AC200" s="908"/>
      <c r="AD200" s="908"/>
      <c r="AE200" s="908"/>
      <c r="AF200" s="908"/>
    </row>
    <row r="201">
      <c r="A201" s="908"/>
      <c r="B201" s="908"/>
      <c r="C201" s="908"/>
      <c r="D201" s="908"/>
      <c r="E201" s="908"/>
      <c r="F201" s="908"/>
      <c r="G201" s="908"/>
      <c r="H201" s="908"/>
      <c r="I201" s="908"/>
      <c r="J201" s="908"/>
      <c r="K201" s="908"/>
      <c r="L201" s="908"/>
      <c r="M201" s="908"/>
      <c r="N201" s="908"/>
      <c r="O201" s="908"/>
      <c r="P201" s="908"/>
      <c r="Q201" s="908"/>
      <c r="R201" s="908"/>
      <c r="S201" s="908"/>
      <c r="T201" s="908"/>
      <c r="U201" s="908"/>
      <c r="V201" s="908"/>
      <c r="W201" s="908"/>
      <c r="X201" s="908"/>
      <c r="Y201" s="908"/>
      <c r="Z201" s="908"/>
      <c r="AA201" s="908"/>
      <c r="AB201" s="908"/>
      <c r="AC201" s="908"/>
      <c r="AD201" s="908"/>
      <c r="AE201" s="908"/>
      <c r="AF201" s="908"/>
    </row>
    <row r="202">
      <c r="A202" s="908"/>
      <c r="B202" s="908"/>
      <c r="C202" s="908"/>
      <c r="D202" s="908"/>
      <c r="E202" s="908"/>
      <c r="F202" s="908"/>
      <c r="G202" s="908"/>
      <c r="H202" s="908"/>
      <c r="I202" s="908"/>
      <c r="J202" s="908"/>
      <c r="K202" s="908"/>
      <c r="L202" s="908"/>
      <c r="M202" s="908"/>
      <c r="N202" s="908"/>
      <c r="O202" s="908"/>
      <c r="P202" s="908"/>
      <c r="Q202" s="908"/>
      <c r="R202" s="908"/>
      <c r="S202" s="908"/>
      <c r="T202" s="908"/>
      <c r="U202" s="908"/>
      <c r="V202" s="908"/>
      <c r="W202" s="908"/>
      <c r="X202" s="908"/>
      <c r="Y202" s="908"/>
      <c r="Z202" s="908"/>
      <c r="AA202" s="908"/>
      <c r="AB202" s="908"/>
      <c r="AC202" s="908"/>
      <c r="AD202" s="908"/>
      <c r="AE202" s="908"/>
      <c r="AF202" s="908"/>
    </row>
    <row r="203">
      <c r="A203" s="908"/>
      <c r="B203" s="908"/>
      <c r="C203" s="908"/>
      <c r="D203" s="908"/>
      <c r="E203" s="908"/>
      <c r="F203" s="908"/>
      <c r="G203" s="908"/>
      <c r="H203" s="908"/>
      <c r="I203" s="908"/>
      <c r="J203" s="908"/>
      <c r="K203" s="908"/>
      <c r="L203" s="908"/>
      <c r="M203" s="908"/>
      <c r="N203" s="908"/>
      <c r="O203" s="908"/>
      <c r="P203" s="908"/>
      <c r="Q203" s="908"/>
      <c r="R203" s="908"/>
      <c r="S203" s="908"/>
      <c r="T203" s="908"/>
      <c r="U203" s="908"/>
      <c r="V203" s="908"/>
      <c r="W203" s="908"/>
      <c r="X203" s="908"/>
      <c r="Y203" s="908"/>
      <c r="Z203" s="908"/>
      <c r="AA203" s="908"/>
      <c r="AB203" s="908"/>
      <c r="AC203" s="908"/>
      <c r="AD203" s="908"/>
      <c r="AE203" s="908"/>
      <c r="AF203" s="908"/>
    </row>
    <row r="204">
      <c r="A204" s="908"/>
      <c r="B204" s="908"/>
      <c r="C204" s="908"/>
      <c r="D204" s="908"/>
      <c r="E204" s="908"/>
      <c r="F204" s="908"/>
      <c r="G204" s="908"/>
      <c r="H204" s="908"/>
      <c r="I204" s="908"/>
      <c r="J204" s="908"/>
      <c r="K204" s="908"/>
      <c r="L204" s="908"/>
      <c r="M204" s="908"/>
      <c r="N204" s="908"/>
      <c r="O204" s="908"/>
      <c r="P204" s="908"/>
      <c r="Q204" s="908"/>
      <c r="R204" s="908"/>
      <c r="S204" s="908"/>
      <c r="T204" s="908"/>
      <c r="U204" s="908"/>
      <c r="V204" s="908"/>
      <c r="W204" s="908"/>
      <c r="X204" s="908"/>
      <c r="Y204" s="908"/>
      <c r="Z204" s="908"/>
      <c r="AA204" s="908"/>
      <c r="AB204" s="908"/>
      <c r="AC204" s="908"/>
      <c r="AD204" s="908"/>
      <c r="AE204" s="908"/>
      <c r="AF204" s="908"/>
    </row>
    <row r="205">
      <c r="A205" s="908"/>
      <c r="B205" s="908"/>
      <c r="C205" s="908"/>
      <c r="D205" s="908"/>
      <c r="E205" s="908"/>
      <c r="F205" s="908"/>
      <c r="G205" s="908"/>
      <c r="H205" s="908"/>
      <c r="I205" s="908"/>
      <c r="J205" s="908"/>
      <c r="K205" s="908"/>
      <c r="L205" s="908"/>
      <c r="M205" s="908"/>
      <c r="N205" s="908"/>
      <c r="O205" s="908"/>
      <c r="P205" s="908"/>
      <c r="Q205" s="908"/>
      <c r="R205" s="908"/>
      <c r="S205" s="908"/>
      <c r="T205" s="908"/>
      <c r="U205" s="908"/>
      <c r="V205" s="908"/>
      <c r="W205" s="908"/>
      <c r="X205" s="908"/>
      <c r="Y205" s="908"/>
      <c r="Z205" s="908"/>
      <c r="AA205" s="908"/>
      <c r="AB205" s="908"/>
      <c r="AC205" s="908"/>
      <c r="AD205" s="908"/>
      <c r="AE205" s="908"/>
      <c r="AF205" s="908"/>
    </row>
    <row r="206">
      <c r="A206" s="908"/>
      <c r="B206" s="908"/>
      <c r="C206" s="908"/>
      <c r="D206" s="908"/>
      <c r="E206" s="908"/>
      <c r="F206" s="908"/>
      <c r="G206" s="908"/>
      <c r="H206" s="908"/>
      <c r="I206" s="908"/>
      <c r="J206" s="908"/>
      <c r="K206" s="908"/>
      <c r="L206" s="908"/>
      <c r="M206" s="908"/>
      <c r="N206" s="908"/>
      <c r="O206" s="908"/>
      <c r="P206" s="908"/>
      <c r="Q206" s="908"/>
      <c r="R206" s="908"/>
      <c r="S206" s="908"/>
      <c r="T206" s="908"/>
      <c r="U206" s="908"/>
      <c r="V206" s="908"/>
      <c r="W206" s="908"/>
      <c r="X206" s="908"/>
      <c r="Y206" s="908"/>
      <c r="Z206" s="908"/>
      <c r="AA206" s="908"/>
      <c r="AB206" s="908"/>
      <c r="AC206" s="908"/>
      <c r="AD206" s="908"/>
      <c r="AE206" s="908"/>
      <c r="AF206" s="908"/>
    </row>
    <row r="207">
      <c r="A207" s="908"/>
      <c r="B207" s="908"/>
      <c r="C207" s="908"/>
      <c r="D207" s="908"/>
      <c r="E207" s="908"/>
      <c r="F207" s="908"/>
      <c r="G207" s="908"/>
      <c r="H207" s="908"/>
      <c r="I207" s="908"/>
      <c r="J207" s="908"/>
      <c r="K207" s="908"/>
      <c r="L207" s="908"/>
      <c r="M207" s="908"/>
      <c r="N207" s="908"/>
      <c r="O207" s="908"/>
      <c r="P207" s="908"/>
      <c r="Q207" s="908"/>
      <c r="R207" s="908"/>
      <c r="S207" s="908"/>
      <c r="T207" s="908"/>
      <c r="U207" s="908"/>
      <c r="V207" s="908"/>
      <c r="W207" s="908"/>
      <c r="X207" s="908"/>
      <c r="Y207" s="908"/>
      <c r="Z207" s="908"/>
      <c r="AA207" s="908"/>
      <c r="AB207" s="908"/>
      <c r="AC207" s="908"/>
      <c r="AD207" s="908"/>
      <c r="AE207" s="908"/>
      <c r="AF207" s="908"/>
    </row>
    <row r="208">
      <c r="A208" s="908"/>
      <c r="B208" s="908"/>
      <c r="C208" s="908"/>
      <c r="D208" s="908"/>
      <c r="E208" s="908"/>
      <c r="F208" s="908"/>
      <c r="G208" s="908"/>
      <c r="H208" s="908"/>
      <c r="I208" s="908"/>
      <c r="J208" s="908"/>
      <c r="K208" s="908"/>
      <c r="L208" s="908"/>
      <c r="M208" s="908"/>
      <c r="N208" s="908"/>
      <c r="O208" s="908"/>
      <c r="P208" s="908"/>
      <c r="Q208" s="908"/>
      <c r="R208" s="908"/>
      <c r="S208" s="908"/>
      <c r="T208" s="908"/>
      <c r="U208" s="908"/>
      <c r="V208" s="908"/>
      <c r="W208" s="908"/>
      <c r="X208" s="908"/>
      <c r="Y208" s="908"/>
      <c r="Z208" s="908"/>
      <c r="AA208" s="908"/>
      <c r="AB208" s="908"/>
      <c r="AC208" s="908"/>
      <c r="AD208" s="908"/>
      <c r="AE208" s="908"/>
      <c r="AF208" s="908"/>
    </row>
    <row r="209">
      <c r="A209" s="908"/>
      <c r="B209" s="908"/>
      <c r="C209" s="908"/>
      <c r="D209" s="908"/>
      <c r="E209" s="908"/>
      <c r="F209" s="908"/>
      <c r="G209" s="908"/>
      <c r="H209" s="908"/>
      <c r="I209" s="908"/>
      <c r="J209" s="908"/>
      <c r="K209" s="908"/>
      <c r="L209" s="908"/>
      <c r="M209" s="908"/>
      <c r="N209" s="908"/>
      <c r="O209" s="908"/>
      <c r="P209" s="908"/>
      <c r="Q209" s="908"/>
      <c r="R209" s="908"/>
      <c r="S209" s="908"/>
      <c r="T209" s="908"/>
      <c r="U209" s="908"/>
      <c r="V209" s="908"/>
      <c r="W209" s="908"/>
      <c r="X209" s="908"/>
      <c r="Y209" s="908"/>
      <c r="Z209" s="908"/>
      <c r="AA209" s="908"/>
      <c r="AB209" s="908"/>
      <c r="AC209" s="908"/>
      <c r="AD209" s="908"/>
      <c r="AE209" s="908"/>
      <c r="AF209" s="908"/>
    </row>
    <row r="210">
      <c r="A210" s="908"/>
      <c r="B210" s="908"/>
      <c r="C210" s="908"/>
      <c r="D210" s="908"/>
      <c r="E210" s="908"/>
      <c r="F210" s="908"/>
      <c r="G210" s="908"/>
      <c r="H210" s="908"/>
      <c r="I210" s="908"/>
      <c r="J210" s="908"/>
      <c r="K210" s="908"/>
      <c r="L210" s="908"/>
      <c r="M210" s="908"/>
      <c r="N210" s="908"/>
      <c r="O210" s="908"/>
      <c r="P210" s="908"/>
      <c r="Q210" s="908"/>
      <c r="R210" s="908"/>
      <c r="S210" s="908"/>
      <c r="T210" s="908"/>
      <c r="U210" s="908"/>
      <c r="V210" s="908"/>
      <c r="W210" s="908"/>
      <c r="X210" s="908"/>
      <c r="Y210" s="908"/>
      <c r="Z210" s="908"/>
      <c r="AA210" s="908"/>
      <c r="AB210" s="908"/>
      <c r="AC210" s="908"/>
      <c r="AD210" s="908"/>
      <c r="AE210" s="908"/>
      <c r="AF210" s="908"/>
    </row>
    <row r="211">
      <c r="A211" s="908"/>
      <c r="B211" s="908"/>
      <c r="C211" s="908"/>
      <c r="D211" s="908"/>
      <c r="E211" s="908"/>
      <c r="F211" s="908"/>
      <c r="G211" s="908"/>
      <c r="H211" s="908"/>
      <c r="I211" s="908"/>
      <c r="J211" s="908"/>
      <c r="K211" s="908"/>
      <c r="L211" s="908"/>
      <c r="M211" s="908"/>
      <c r="N211" s="908"/>
      <c r="O211" s="908"/>
      <c r="P211" s="908"/>
      <c r="Q211" s="908"/>
      <c r="R211" s="908"/>
      <c r="S211" s="908"/>
      <c r="T211" s="908"/>
      <c r="U211" s="908"/>
      <c r="V211" s="908"/>
      <c r="W211" s="908"/>
      <c r="X211" s="908"/>
      <c r="Y211" s="908"/>
      <c r="Z211" s="908"/>
      <c r="AA211" s="908"/>
      <c r="AB211" s="908"/>
      <c r="AC211" s="908"/>
      <c r="AD211" s="908"/>
      <c r="AE211" s="908"/>
      <c r="AF211" s="908"/>
    </row>
    <row r="212">
      <c r="A212" s="908"/>
      <c r="B212" s="908"/>
      <c r="C212" s="908"/>
      <c r="D212" s="908"/>
      <c r="E212" s="908"/>
      <c r="F212" s="908"/>
      <c r="G212" s="908"/>
      <c r="H212" s="908"/>
      <c r="I212" s="908"/>
      <c r="J212" s="908"/>
      <c r="K212" s="908"/>
      <c r="L212" s="908"/>
      <c r="M212" s="908"/>
      <c r="N212" s="908"/>
      <c r="O212" s="908"/>
      <c r="P212" s="908"/>
      <c r="Q212" s="908"/>
      <c r="R212" s="908"/>
      <c r="S212" s="908"/>
      <c r="T212" s="908"/>
      <c r="U212" s="908"/>
      <c r="V212" s="908"/>
      <c r="W212" s="908"/>
      <c r="X212" s="908"/>
      <c r="Y212" s="908"/>
      <c r="Z212" s="908"/>
      <c r="AA212" s="908"/>
      <c r="AB212" s="908"/>
      <c r="AC212" s="908"/>
      <c r="AD212" s="908"/>
      <c r="AE212" s="908"/>
      <c r="AF212" s="908"/>
    </row>
    <row r="213">
      <c r="A213" s="908"/>
      <c r="B213" s="908"/>
      <c r="C213" s="908"/>
      <c r="D213" s="908"/>
      <c r="E213" s="908"/>
      <c r="F213" s="908"/>
      <c r="G213" s="908"/>
      <c r="H213" s="908"/>
      <c r="I213" s="908"/>
      <c r="J213" s="908"/>
      <c r="K213" s="908"/>
      <c r="L213" s="908"/>
      <c r="M213" s="908"/>
      <c r="N213" s="908"/>
      <c r="O213" s="908"/>
      <c r="P213" s="908"/>
      <c r="Q213" s="908"/>
      <c r="R213" s="908"/>
      <c r="S213" s="908"/>
      <c r="T213" s="908"/>
      <c r="U213" s="908"/>
      <c r="V213" s="908"/>
      <c r="W213" s="908"/>
      <c r="X213" s="908"/>
      <c r="Y213" s="908"/>
      <c r="Z213" s="908"/>
      <c r="AA213" s="908"/>
      <c r="AB213" s="908"/>
      <c r="AC213" s="908"/>
      <c r="AD213" s="908"/>
      <c r="AE213" s="908"/>
      <c r="AF213" s="908"/>
    </row>
    <row r="214">
      <c r="A214" s="908"/>
      <c r="B214" s="908"/>
      <c r="C214" s="908"/>
      <c r="D214" s="908"/>
      <c r="E214" s="908"/>
      <c r="F214" s="908"/>
      <c r="G214" s="908"/>
      <c r="H214" s="908"/>
      <c r="I214" s="908"/>
      <c r="J214" s="908"/>
      <c r="K214" s="908"/>
      <c r="L214" s="908"/>
      <c r="M214" s="908"/>
      <c r="N214" s="908"/>
      <c r="O214" s="908"/>
      <c r="P214" s="908"/>
      <c r="Q214" s="908"/>
      <c r="R214" s="908"/>
      <c r="S214" s="908"/>
      <c r="T214" s="908"/>
      <c r="U214" s="908"/>
      <c r="V214" s="908"/>
      <c r="W214" s="908"/>
      <c r="X214" s="908"/>
      <c r="Y214" s="908"/>
      <c r="Z214" s="908"/>
      <c r="AA214" s="908"/>
      <c r="AB214" s="908"/>
      <c r="AC214" s="908"/>
      <c r="AD214" s="908"/>
      <c r="AE214" s="908"/>
      <c r="AF214" s="908"/>
    </row>
    <row r="215">
      <c r="A215" s="908"/>
      <c r="B215" s="908"/>
      <c r="C215" s="908"/>
      <c r="D215" s="908"/>
      <c r="E215" s="908"/>
      <c r="F215" s="908"/>
      <c r="G215" s="908"/>
      <c r="H215" s="908"/>
      <c r="I215" s="908"/>
      <c r="J215" s="908"/>
      <c r="K215" s="908"/>
      <c r="L215" s="908"/>
      <c r="M215" s="908"/>
      <c r="N215" s="908"/>
      <c r="O215" s="908"/>
      <c r="P215" s="908"/>
      <c r="Q215" s="908"/>
      <c r="R215" s="908"/>
      <c r="S215" s="908"/>
      <c r="T215" s="908"/>
      <c r="U215" s="908"/>
      <c r="V215" s="908"/>
      <c r="W215" s="908"/>
      <c r="X215" s="908"/>
      <c r="Y215" s="908"/>
      <c r="Z215" s="908"/>
      <c r="AA215" s="908"/>
      <c r="AB215" s="908"/>
      <c r="AC215" s="908"/>
      <c r="AD215" s="908"/>
      <c r="AE215" s="908"/>
      <c r="AF215" s="908"/>
    </row>
    <row r="216">
      <c r="A216" s="908"/>
      <c r="B216" s="908"/>
      <c r="C216" s="908"/>
      <c r="D216" s="908"/>
      <c r="E216" s="908"/>
      <c r="F216" s="908"/>
      <c r="G216" s="908"/>
      <c r="H216" s="908"/>
      <c r="I216" s="908"/>
      <c r="J216" s="908"/>
      <c r="K216" s="908"/>
      <c r="L216" s="908"/>
      <c r="M216" s="908"/>
      <c r="N216" s="908"/>
      <c r="O216" s="908"/>
      <c r="P216" s="908"/>
      <c r="Q216" s="908"/>
      <c r="R216" s="908"/>
      <c r="S216" s="908"/>
      <c r="T216" s="908"/>
      <c r="U216" s="908"/>
      <c r="V216" s="908"/>
      <c r="W216" s="908"/>
      <c r="X216" s="908"/>
      <c r="Y216" s="908"/>
      <c r="Z216" s="908"/>
      <c r="AA216" s="908"/>
      <c r="AB216" s="908"/>
      <c r="AC216" s="908"/>
      <c r="AD216" s="908"/>
      <c r="AE216" s="908"/>
      <c r="AF216" s="908"/>
    </row>
    <row r="217">
      <c r="A217" s="908"/>
      <c r="B217" s="908"/>
      <c r="C217" s="908"/>
      <c r="D217" s="908"/>
      <c r="E217" s="908"/>
      <c r="F217" s="908"/>
      <c r="G217" s="908"/>
      <c r="H217" s="908"/>
      <c r="I217" s="908"/>
      <c r="J217" s="908"/>
      <c r="K217" s="908"/>
      <c r="L217" s="908"/>
      <c r="M217" s="908"/>
      <c r="N217" s="908"/>
      <c r="O217" s="908"/>
      <c r="P217" s="908"/>
      <c r="Q217" s="908"/>
      <c r="R217" s="908"/>
      <c r="S217" s="908"/>
      <c r="T217" s="908"/>
      <c r="U217" s="908"/>
      <c r="V217" s="908"/>
      <c r="W217" s="908"/>
      <c r="X217" s="908"/>
      <c r="Y217" s="908"/>
      <c r="Z217" s="908"/>
      <c r="AA217" s="908"/>
      <c r="AB217" s="908"/>
      <c r="AC217" s="908"/>
      <c r="AD217" s="908"/>
      <c r="AE217" s="908"/>
      <c r="AF217" s="908"/>
    </row>
    <row r="218">
      <c r="A218" s="908"/>
      <c r="B218" s="908"/>
      <c r="C218" s="908"/>
      <c r="D218" s="908"/>
      <c r="E218" s="908"/>
      <c r="F218" s="908"/>
      <c r="G218" s="908"/>
      <c r="H218" s="908"/>
      <c r="I218" s="908"/>
      <c r="J218" s="908"/>
      <c r="K218" s="908"/>
      <c r="L218" s="908"/>
      <c r="M218" s="908"/>
      <c r="N218" s="908"/>
      <c r="O218" s="908"/>
      <c r="P218" s="908"/>
      <c r="Q218" s="908"/>
      <c r="R218" s="908"/>
      <c r="S218" s="908"/>
      <c r="T218" s="908"/>
      <c r="U218" s="908"/>
      <c r="V218" s="908"/>
      <c r="W218" s="908"/>
      <c r="X218" s="908"/>
      <c r="Y218" s="908"/>
      <c r="Z218" s="908"/>
      <c r="AA218" s="908"/>
      <c r="AB218" s="908"/>
      <c r="AC218" s="908"/>
      <c r="AD218" s="908"/>
      <c r="AE218" s="908"/>
      <c r="AF218" s="908"/>
    </row>
    <row r="219">
      <c r="A219" s="908"/>
      <c r="B219" s="908"/>
      <c r="C219" s="908"/>
      <c r="D219" s="908"/>
      <c r="E219" s="908"/>
      <c r="F219" s="908"/>
      <c r="G219" s="908"/>
      <c r="H219" s="908"/>
      <c r="I219" s="908"/>
      <c r="J219" s="908"/>
      <c r="K219" s="908"/>
      <c r="L219" s="908"/>
      <c r="M219" s="908"/>
      <c r="N219" s="908"/>
      <c r="O219" s="908"/>
      <c r="P219" s="908"/>
      <c r="Q219" s="908"/>
      <c r="R219" s="908"/>
      <c r="S219" s="908"/>
      <c r="T219" s="908"/>
      <c r="U219" s="908"/>
      <c r="V219" s="908"/>
      <c r="W219" s="908"/>
      <c r="X219" s="908"/>
      <c r="Y219" s="908"/>
      <c r="Z219" s="908"/>
      <c r="AA219" s="908"/>
      <c r="AB219" s="908"/>
      <c r="AC219" s="908"/>
      <c r="AD219" s="908"/>
      <c r="AE219" s="908"/>
      <c r="AF219" s="908"/>
    </row>
    <row r="220">
      <c r="A220" s="908"/>
      <c r="B220" s="908"/>
      <c r="C220" s="908"/>
      <c r="D220" s="908"/>
      <c r="E220" s="908"/>
      <c r="F220" s="908"/>
      <c r="G220" s="908"/>
      <c r="H220" s="908"/>
      <c r="I220" s="908"/>
      <c r="J220" s="908"/>
      <c r="K220" s="908"/>
      <c r="L220" s="908"/>
      <c r="M220" s="908"/>
      <c r="N220" s="908"/>
      <c r="O220" s="908"/>
      <c r="P220" s="908"/>
      <c r="Q220" s="908"/>
      <c r="R220" s="908"/>
      <c r="S220" s="908"/>
      <c r="T220" s="908"/>
      <c r="U220" s="908"/>
      <c r="V220" s="908"/>
      <c r="W220" s="908"/>
      <c r="X220" s="908"/>
      <c r="Y220" s="908"/>
      <c r="Z220" s="908"/>
      <c r="AA220" s="908"/>
      <c r="AB220" s="908"/>
      <c r="AC220" s="908"/>
      <c r="AD220" s="908"/>
      <c r="AE220" s="908"/>
      <c r="AF220" s="908"/>
    </row>
    <row r="221">
      <c r="A221" s="908"/>
      <c r="B221" s="908"/>
      <c r="C221" s="908"/>
      <c r="D221" s="908"/>
      <c r="E221" s="908"/>
      <c r="F221" s="908"/>
      <c r="G221" s="908"/>
      <c r="H221" s="908"/>
      <c r="I221" s="908"/>
      <c r="J221" s="908"/>
      <c r="K221" s="908"/>
      <c r="L221" s="908"/>
      <c r="M221" s="908"/>
      <c r="N221" s="908"/>
      <c r="O221" s="908"/>
      <c r="P221" s="908"/>
      <c r="Q221" s="908"/>
      <c r="R221" s="908"/>
      <c r="S221" s="908"/>
      <c r="T221" s="908"/>
      <c r="U221" s="908"/>
      <c r="V221" s="908"/>
      <c r="W221" s="908"/>
      <c r="X221" s="908"/>
      <c r="Y221" s="908"/>
      <c r="Z221" s="908"/>
      <c r="AA221" s="908"/>
      <c r="AB221" s="908"/>
      <c r="AC221" s="908"/>
      <c r="AD221" s="908"/>
      <c r="AE221" s="908"/>
      <c r="AF221" s="908"/>
    </row>
    <row r="222">
      <c r="A222" s="908"/>
      <c r="B222" s="908"/>
      <c r="C222" s="908"/>
      <c r="D222" s="908"/>
      <c r="E222" s="908"/>
      <c r="F222" s="908"/>
      <c r="G222" s="908"/>
      <c r="H222" s="908"/>
      <c r="I222" s="908"/>
      <c r="J222" s="908"/>
      <c r="K222" s="908"/>
      <c r="L222" s="908"/>
      <c r="M222" s="908"/>
      <c r="N222" s="908"/>
      <c r="O222" s="908"/>
      <c r="P222" s="908"/>
      <c r="Q222" s="908"/>
      <c r="R222" s="908"/>
      <c r="S222" s="908"/>
      <c r="T222" s="908"/>
      <c r="U222" s="908"/>
      <c r="V222" s="908"/>
      <c r="W222" s="908"/>
      <c r="X222" s="908"/>
      <c r="Y222" s="908"/>
      <c r="Z222" s="908"/>
      <c r="AA222" s="908"/>
      <c r="AB222" s="908"/>
      <c r="AC222" s="908"/>
      <c r="AD222" s="908"/>
      <c r="AE222" s="908"/>
      <c r="AF222" s="908"/>
    </row>
    <row r="223">
      <c r="A223" s="908"/>
      <c r="B223" s="908"/>
      <c r="C223" s="908"/>
      <c r="D223" s="908"/>
      <c r="E223" s="908"/>
      <c r="F223" s="908"/>
      <c r="G223" s="908"/>
      <c r="H223" s="908"/>
      <c r="I223" s="908"/>
      <c r="J223" s="908"/>
      <c r="K223" s="908"/>
      <c r="L223" s="908"/>
      <c r="M223" s="908"/>
      <c r="N223" s="908"/>
      <c r="O223" s="908"/>
      <c r="P223" s="908"/>
      <c r="Q223" s="908"/>
      <c r="R223" s="908"/>
      <c r="S223" s="908"/>
      <c r="T223" s="908"/>
      <c r="U223" s="908"/>
      <c r="V223" s="908"/>
      <c r="W223" s="908"/>
      <c r="X223" s="908"/>
      <c r="Y223" s="908"/>
      <c r="Z223" s="908"/>
      <c r="AA223" s="908"/>
      <c r="AB223" s="908"/>
      <c r="AC223" s="908"/>
      <c r="AD223" s="908"/>
      <c r="AE223" s="908"/>
      <c r="AF223" s="908"/>
    </row>
    <row r="224">
      <c r="A224" s="908"/>
      <c r="B224" s="908"/>
      <c r="C224" s="908"/>
      <c r="D224" s="908"/>
      <c r="E224" s="908"/>
      <c r="F224" s="908"/>
      <c r="G224" s="908"/>
      <c r="H224" s="908"/>
      <c r="I224" s="908"/>
      <c r="J224" s="908"/>
      <c r="K224" s="908"/>
      <c r="L224" s="908"/>
      <c r="M224" s="908"/>
      <c r="N224" s="908"/>
      <c r="O224" s="908"/>
      <c r="P224" s="908"/>
      <c r="Q224" s="908"/>
      <c r="R224" s="908"/>
      <c r="S224" s="908"/>
      <c r="T224" s="908"/>
      <c r="U224" s="908"/>
      <c r="V224" s="908"/>
      <c r="W224" s="908"/>
      <c r="X224" s="908"/>
      <c r="Y224" s="908"/>
      <c r="Z224" s="908"/>
      <c r="AA224" s="908"/>
      <c r="AB224" s="908"/>
      <c r="AC224" s="908"/>
      <c r="AD224" s="908"/>
      <c r="AE224" s="908"/>
      <c r="AF224" s="908"/>
    </row>
    <row r="225">
      <c r="A225" s="908"/>
      <c r="B225" s="908"/>
      <c r="C225" s="908"/>
      <c r="D225" s="908"/>
      <c r="E225" s="908"/>
      <c r="F225" s="908"/>
      <c r="G225" s="908"/>
      <c r="H225" s="908"/>
      <c r="I225" s="908"/>
      <c r="J225" s="908"/>
      <c r="K225" s="908"/>
      <c r="L225" s="908"/>
      <c r="M225" s="908"/>
      <c r="N225" s="908"/>
      <c r="O225" s="908"/>
      <c r="P225" s="908"/>
      <c r="Q225" s="908"/>
      <c r="R225" s="908"/>
      <c r="S225" s="908"/>
      <c r="T225" s="908"/>
      <c r="U225" s="908"/>
      <c r="V225" s="908"/>
      <c r="W225" s="908"/>
      <c r="X225" s="908"/>
      <c r="Y225" s="908"/>
      <c r="Z225" s="908"/>
      <c r="AA225" s="908"/>
      <c r="AB225" s="908"/>
      <c r="AC225" s="908"/>
      <c r="AD225" s="908"/>
      <c r="AE225" s="908"/>
      <c r="AF225" s="908"/>
    </row>
    <row r="226">
      <c r="A226" s="908"/>
      <c r="B226" s="908"/>
      <c r="C226" s="908"/>
      <c r="D226" s="908"/>
      <c r="E226" s="908"/>
      <c r="F226" s="908"/>
      <c r="G226" s="908"/>
      <c r="H226" s="908"/>
      <c r="I226" s="908"/>
      <c r="J226" s="908"/>
      <c r="K226" s="908"/>
      <c r="L226" s="908"/>
      <c r="M226" s="908"/>
      <c r="N226" s="908"/>
      <c r="O226" s="908"/>
      <c r="P226" s="908"/>
      <c r="Q226" s="908"/>
      <c r="R226" s="908"/>
      <c r="S226" s="908"/>
      <c r="T226" s="908"/>
      <c r="U226" s="908"/>
      <c r="V226" s="908"/>
      <c r="W226" s="908"/>
      <c r="X226" s="908"/>
      <c r="Y226" s="908"/>
      <c r="Z226" s="908"/>
      <c r="AA226" s="908"/>
      <c r="AB226" s="908"/>
      <c r="AC226" s="908"/>
      <c r="AD226" s="908"/>
      <c r="AE226" s="908"/>
      <c r="AF226" s="908"/>
    </row>
    <row r="227">
      <c r="A227" s="908"/>
      <c r="B227" s="908"/>
      <c r="C227" s="908"/>
      <c r="D227" s="908"/>
      <c r="E227" s="908"/>
      <c r="F227" s="908"/>
      <c r="G227" s="908"/>
      <c r="H227" s="908"/>
      <c r="I227" s="908"/>
      <c r="J227" s="908"/>
      <c r="K227" s="908"/>
      <c r="L227" s="908"/>
      <c r="M227" s="908"/>
      <c r="N227" s="908"/>
      <c r="O227" s="908"/>
      <c r="P227" s="908"/>
      <c r="Q227" s="908"/>
      <c r="R227" s="908"/>
      <c r="S227" s="908"/>
      <c r="T227" s="908"/>
      <c r="U227" s="908"/>
      <c r="V227" s="908"/>
      <c r="W227" s="908"/>
      <c r="X227" s="908"/>
      <c r="Y227" s="908"/>
      <c r="Z227" s="908"/>
      <c r="AA227" s="908"/>
      <c r="AB227" s="908"/>
      <c r="AC227" s="908"/>
      <c r="AD227" s="908"/>
      <c r="AE227" s="908"/>
      <c r="AF227" s="908"/>
    </row>
    <row r="228">
      <c r="A228" s="908"/>
      <c r="B228" s="908"/>
      <c r="C228" s="908"/>
      <c r="D228" s="908"/>
      <c r="E228" s="908"/>
      <c r="F228" s="908"/>
      <c r="G228" s="908"/>
      <c r="H228" s="908"/>
      <c r="I228" s="908"/>
      <c r="J228" s="908"/>
      <c r="K228" s="908"/>
      <c r="L228" s="908"/>
      <c r="M228" s="908"/>
      <c r="N228" s="908"/>
      <c r="O228" s="908"/>
      <c r="P228" s="908"/>
      <c r="Q228" s="908"/>
      <c r="R228" s="908"/>
      <c r="S228" s="908"/>
      <c r="T228" s="908"/>
      <c r="U228" s="908"/>
      <c r="V228" s="908"/>
      <c r="W228" s="908"/>
      <c r="X228" s="908"/>
      <c r="Y228" s="908"/>
      <c r="Z228" s="908"/>
      <c r="AA228" s="908"/>
      <c r="AB228" s="908"/>
      <c r="AC228" s="908"/>
      <c r="AD228" s="908"/>
      <c r="AE228" s="908"/>
      <c r="AF228" s="908"/>
    </row>
    <row r="229">
      <c r="A229" s="908"/>
      <c r="B229" s="908"/>
      <c r="C229" s="908"/>
      <c r="D229" s="908"/>
      <c r="E229" s="908"/>
      <c r="F229" s="908"/>
      <c r="G229" s="908"/>
      <c r="H229" s="908"/>
      <c r="I229" s="908"/>
      <c r="J229" s="908"/>
      <c r="K229" s="908"/>
      <c r="L229" s="908"/>
      <c r="M229" s="908"/>
      <c r="N229" s="908"/>
      <c r="O229" s="908"/>
      <c r="P229" s="908"/>
      <c r="Q229" s="908"/>
      <c r="R229" s="908"/>
      <c r="S229" s="908"/>
      <c r="T229" s="908"/>
      <c r="U229" s="908"/>
      <c r="V229" s="908"/>
      <c r="W229" s="908"/>
      <c r="X229" s="908"/>
      <c r="Y229" s="908"/>
      <c r="Z229" s="908"/>
      <c r="AA229" s="908"/>
      <c r="AB229" s="908"/>
      <c r="AC229" s="908"/>
      <c r="AD229" s="908"/>
      <c r="AE229" s="908"/>
      <c r="AF229" s="908"/>
    </row>
    <row r="230">
      <c r="A230" s="908"/>
      <c r="B230" s="908"/>
      <c r="C230" s="908"/>
      <c r="D230" s="908"/>
      <c r="E230" s="908"/>
      <c r="F230" s="908"/>
      <c r="G230" s="908"/>
      <c r="H230" s="908"/>
      <c r="I230" s="908"/>
      <c r="J230" s="908"/>
      <c r="K230" s="908"/>
      <c r="L230" s="908"/>
      <c r="M230" s="908"/>
      <c r="N230" s="908"/>
      <c r="O230" s="908"/>
      <c r="P230" s="908"/>
      <c r="Q230" s="908"/>
      <c r="R230" s="908"/>
      <c r="S230" s="908"/>
      <c r="T230" s="908"/>
      <c r="U230" s="908"/>
      <c r="V230" s="908"/>
      <c r="W230" s="908"/>
      <c r="X230" s="908"/>
      <c r="Y230" s="908"/>
      <c r="Z230" s="908"/>
      <c r="AA230" s="908"/>
      <c r="AB230" s="908"/>
      <c r="AC230" s="908"/>
      <c r="AD230" s="908"/>
      <c r="AE230" s="908"/>
      <c r="AF230" s="908"/>
    </row>
    <row r="231">
      <c r="A231" s="908"/>
      <c r="B231" s="908"/>
      <c r="C231" s="908"/>
      <c r="D231" s="908"/>
      <c r="E231" s="908"/>
      <c r="F231" s="908"/>
      <c r="G231" s="908"/>
      <c r="H231" s="908"/>
      <c r="I231" s="908"/>
      <c r="J231" s="908"/>
      <c r="K231" s="908"/>
      <c r="L231" s="908"/>
      <c r="M231" s="908"/>
      <c r="N231" s="908"/>
      <c r="O231" s="908"/>
      <c r="P231" s="908"/>
      <c r="Q231" s="908"/>
      <c r="R231" s="908"/>
      <c r="S231" s="908"/>
      <c r="T231" s="908"/>
      <c r="U231" s="908"/>
      <c r="V231" s="908"/>
      <c r="W231" s="908"/>
      <c r="X231" s="908"/>
      <c r="Y231" s="908"/>
      <c r="Z231" s="908"/>
      <c r="AA231" s="908"/>
      <c r="AB231" s="908"/>
      <c r="AC231" s="908"/>
      <c r="AD231" s="908"/>
      <c r="AE231" s="908"/>
      <c r="AF231" s="908"/>
    </row>
    <row r="232">
      <c r="A232" s="908"/>
      <c r="B232" s="908"/>
      <c r="C232" s="908"/>
      <c r="D232" s="908"/>
      <c r="E232" s="908"/>
      <c r="F232" s="908"/>
      <c r="G232" s="908"/>
      <c r="H232" s="908"/>
      <c r="I232" s="908"/>
      <c r="J232" s="908"/>
      <c r="K232" s="908"/>
      <c r="L232" s="908"/>
      <c r="M232" s="908"/>
      <c r="N232" s="908"/>
      <c r="O232" s="908"/>
      <c r="P232" s="908"/>
      <c r="Q232" s="908"/>
      <c r="R232" s="908"/>
      <c r="S232" s="908"/>
      <c r="T232" s="908"/>
      <c r="U232" s="908"/>
      <c r="V232" s="908"/>
      <c r="W232" s="908"/>
      <c r="X232" s="908"/>
      <c r="Y232" s="908"/>
      <c r="Z232" s="908"/>
      <c r="AA232" s="908"/>
      <c r="AB232" s="908"/>
      <c r="AC232" s="908"/>
      <c r="AD232" s="908"/>
      <c r="AE232" s="908"/>
      <c r="AF232" s="908"/>
    </row>
    <row r="233">
      <c r="A233" s="908"/>
      <c r="B233" s="908"/>
      <c r="C233" s="908"/>
      <c r="D233" s="908"/>
      <c r="E233" s="908"/>
      <c r="F233" s="908"/>
      <c r="G233" s="908"/>
      <c r="H233" s="908"/>
      <c r="I233" s="908"/>
      <c r="J233" s="908"/>
      <c r="K233" s="908"/>
      <c r="L233" s="908"/>
      <c r="M233" s="908"/>
      <c r="N233" s="908"/>
      <c r="O233" s="908"/>
      <c r="P233" s="908"/>
      <c r="Q233" s="908"/>
      <c r="R233" s="908"/>
      <c r="S233" s="908"/>
      <c r="T233" s="908"/>
      <c r="U233" s="908"/>
      <c r="V233" s="908"/>
      <c r="W233" s="908"/>
      <c r="X233" s="908"/>
      <c r="Y233" s="908"/>
      <c r="Z233" s="908"/>
      <c r="AA233" s="908"/>
      <c r="AB233" s="908"/>
      <c r="AC233" s="908"/>
      <c r="AD233" s="908"/>
      <c r="AE233" s="908"/>
      <c r="AF233" s="908"/>
    </row>
    <row r="234">
      <c r="A234" s="908"/>
      <c r="B234" s="908"/>
      <c r="C234" s="908"/>
      <c r="D234" s="908"/>
      <c r="E234" s="908"/>
      <c r="F234" s="908"/>
      <c r="G234" s="908"/>
      <c r="H234" s="908"/>
      <c r="I234" s="908"/>
      <c r="J234" s="908"/>
      <c r="K234" s="908"/>
      <c r="L234" s="908"/>
      <c r="M234" s="908"/>
      <c r="N234" s="908"/>
      <c r="O234" s="908"/>
      <c r="P234" s="908"/>
      <c r="Q234" s="908"/>
      <c r="R234" s="908"/>
      <c r="S234" s="908"/>
      <c r="T234" s="908"/>
      <c r="U234" s="908"/>
      <c r="V234" s="908"/>
      <c r="W234" s="908"/>
      <c r="X234" s="908"/>
      <c r="Y234" s="908"/>
      <c r="Z234" s="908"/>
      <c r="AA234" s="908"/>
      <c r="AB234" s="908"/>
      <c r="AC234" s="908"/>
      <c r="AD234" s="908"/>
      <c r="AE234" s="908"/>
      <c r="AF234" s="908"/>
    </row>
    <row r="235">
      <c r="A235" s="908"/>
      <c r="B235" s="908"/>
      <c r="C235" s="908"/>
      <c r="D235" s="908"/>
      <c r="E235" s="908"/>
      <c r="F235" s="908"/>
      <c r="G235" s="908"/>
      <c r="H235" s="908"/>
      <c r="I235" s="908"/>
      <c r="J235" s="908"/>
      <c r="K235" s="908"/>
      <c r="L235" s="908"/>
      <c r="M235" s="908"/>
      <c r="N235" s="908"/>
      <c r="O235" s="908"/>
      <c r="P235" s="908"/>
      <c r="Q235" s="908"/>
      <c r="R235" s="908"/>
      <c r="S235" s="908"/>
      <c r="T235" s="908"/>
      <c r="U235" s="908"/>
      <c r="V235" s="908"/>
      <c r="W235" s="908"/>
      <c r="X235" s="908"/>
      <c r="Y235" s="908"/>
      <c r="Z235" s="908"/>
      <c r="AA235" s="908"/>
      <c r="AB235" s="908"/>
      <c r="AC235" s="908"/>
      <c r="AD235" s="908"/>
      <c r="AE235" s="908"/>
      <c r="AF235" s="908"/>
    </row>
    <row r="236">
      <c r="A236" s="908"/>
      <c r="B236" s="908"/>
      <c r="C236" s="908"/>
      <c r="D236" s="908"/>
      <c r="E236" s="908"/>
      <c r="F236" s="908"/>
      <c r="G236" s="908"/>
      <c r="H236" s="908"/>
      <c r="I236" s="908"/>
      <c r="J236" s="908"/>
      <c r="K236" s="908"/>
      <c r="L236" s="908"/>
      <c r="M236" s="908"/>
      <c r="N236" s="908"/>
      <c r="O236" s="908"/>
      <c r="P236" s="908"/>
      <c r="Q236" s="908"/>
      <c r="R236" s="908"/>
      <c r="S236" s="908"/>
      <c r="T236" s="908"/>
      <c r="U236" s="908"/>
      <c r="V236" s="908"/>
      <c r="W236" s="908"/>
      <c r="X236" s="908"/>
      <c r="Y236" s="908"/>
      <c r="Z236" s="908"/>
      <c r="AA236" s="908"/>
      <c r="AB236" s="908"/>
      <c r="AC236" s="908"/>
      <c r="AD236" s="908"/>
      <c r="AE236" s="908"/>
      <c r="AF236" s="908"/>
    </row>
    <row r="237">
      <c r="A237" s="908"/>
      <c r="B237" s="908"/>
      <c r="C237" s="908"/>
      <c r="D237" s="908"/>
      <c r="E237" s="908"/>
      <c r="F237" s="908"/>
      <c r="G237" s="908"/>
      <c r="H237" s="908"/>
      <c r="I237" s="908"/>
      <c r="J237" s="908"/>
      <c r="K237" s="908"/>
      <c r="L237" s="908"/>
      <c r="M237" s="908"/>
      <c r="N237" s="908"/>
      <c r="O237" s="908"/>
      <c r="P237" s="908"/>
      <c r="Q237" s="908"/>
      <c r="R237" s="908"/>
      <c r="S237" s="908"/>
      <c r="T237" s="908"/>
      <c r="U237" s="908"/>
      <c r="V237" s="908"/>
      <c r="W237" s="908"/>
      <c r="X237" s="908"/>
      <c r="Y237" s="908"/>
      <c r="Z237" s="908"/>
      <c r="AA237" s="908"/>
      <c r="AB237" s="908"/>
      <c r="AC237" s="908"/>
      <c r="AD237" s="908"/>
      <c r="AE237" s="908"/>
      <c r="AF237" s="908"/>
    </row>
    <row r="238">
      <c r="A238" s="908"/>
      <c r="B238" s="908"/>
      <c r="C238" s="908"/>
      <c r="D238" s="908"/>
      <c r="E238" s="908"/>
      <c r="F238" s="908"/>
      <c r="G238" s="908"/>
      <c r="H238" s="908"/>
      <c r="I238" s="908"/>
      <c r="J238" s="908"/>
      <c r="K238" s="908"/>
      <c r="L238" s="908"/>
      <c r="M238" s="908"/>
      <c r="N238" s="908"/>
      <c r="O238" s="908"/>
      <c r="P238" s="908"/>
      <c r="Q238" s="908"/>
      <c r="R238" s="908"/>
      <c r="S238" s="908"/>
      <c r="T238" s="908"/>
      <c r="U238" s="908"/>
      <c r="V238" s="908"/>
      <c r="W238" s="908"/>
      <c r="X238" s="908"/>
      <c r="Y238" s="908"/>
      <c r="Z238" s="908"/>
      <c r="AA238" s="908"/>
      <c r="AB238" s="908"/>
      <c r="AC238" s="908"/>
      <c r="AD238" s="908"/>
      <c r="AE238" s="908"/>
      <c r="AF238" s="908"/>
    </row>
    <row r="239">
      <c r="A239" s="908"/>
      <c r="B239" s="908"/>
      <c r="C239" s="908"/>
      <c r="D239" s="908"/>
      <c r="E239" s="908"/>
      <c r="F239" s="908"/>
      <c r="G239" s="908"/>
      <c r="H239" s="908"/>
      <c r="I239" s="908"/>
      <c r="J239" s="908"/>
      <c r="K239" s="908"/>
      <c r="L239" s="908"/>
      <c r="M239" s="908"/>
      <c r="N239" s="908"/>
      <c r="O239" s="908"/>
      <c r="P239" s="908"/>
      <c r="Q239" s="908"/>
      <c r="R239" s="908"/>
      <c r="S239" s="908"/>
      <c r="T239" s="908"/>
      <c r="U239" s="908"/>
      <c r="V239" s="908"/>
      <c r="W239" s="908"/>
      <c r="X239" s="908"/>
      <c r="Y239" s="908"/>
      <c r="Z239" s="908"/>
      <c r="AA239" s="908"/>
      <c r="AB239" s="908"/>
      <c r="AC239" s="908"/>
      <c r="AD239" s="908"/>
      <c r="AE239" s="908"/>
      <c r="AF239" s="908"/>
    </row>
    <row r="240">
      <c r="A240" s="908"/>
      <c r="B240" s="908"/>
      <c r="C240" s="908"/>
      <c r="D240" s="908"/>
      <c r="E240" s="908"/>
      <c r="F240" s="908"/>
      <c r="G240" s="908"/>
      <c r="H240" s="908"/>
      <c r="I240" s="908"/>
      <c r="J240" s="908"/>
      <c r="K240" s="908"/>
      <c r="L240" s="908"/>
      <c r="M240" s="908"/>
      <c r="N240" s="908"/>
      <c r="O240" s="908"/>
      <c r="P240" s="908"/>
      <c r="Q240" s="908"/>
      <c r="R240" s="908"/>
      <c r="S240" s="908"/>
      <c r="T240" s="908"/>
      <c r="U240" s="908"/>
      <c r="V240" s="908"/>
      <c r="W240" s="908"/>
      <c r="X240" s="908"/>
      <c r="Y240" s="908"/>
      <c r="Z240" s="908"/>
      <c r="AA240" s="908"/>
      <c r="AB240" s="908"/>
      <c r="AC240" s="908"/>
      <c r="AD240" s="908"/>
      <c r="AE240" s="908"/>
      <c r="AF240" s="908"/>
    </row>
    <row r="241">
      <c r="A241" s="908"/>
      <c r="B241" s="908"/>
      <c r="C241" s="908"/>
      <c r="D241" s="908"/>
      <c r="E241" s="908"/>
      <c r="F241" s="908"/>
      <c r="G241" s="908"/>
      <c r="H241" s="908"/>
      <c r="I241" s="908"/>
      <c r="J241" s="908"/>
      <c r="K241" s="908"/>
      <c r="L241" s="908"/>
      <c r="M241" s="908"/>
      <c r="N241" s="908"/>
      <c r="O241" s="908"/>
      <c r="P241" s="908"/>
      <c r="Q241" s="908"/>
      <c r="R241" s="908"/>
      <c r="S241" s="908"/>
      <c r="T241" s="908"/>
      <c r="U241" s="908"/>
      <c r="V241" s="908"/>
      <c r="W241" s="908"/>
      <c r="X241" s="908"/>
      <c r="Y241" s="908"/>
      <c r="Z241" s="908"/>
      <c r="AA241" s="908"/>
      <c r="AB241" s="908"/>
      <c r="AC241" s="908"/>
      <c r="AD241" s="908"/>
      <c r="AE241" s="908"/>
      <c r="AF241" s="908"/>
    </row>
    <row r="242">
      <c r="A242" s="908"/>
      <c r="B242" s="908"/>
      <c r="C242" s="908"/>
      <c r="D242" s="908"/>
      <c r="E242" s="908"/>
      <c r="F242" s="908"/>
      <c r="G242" s="908"/>
      <c r="H242" s="908"/>
      <c r="I242" s="908"/>
      <c r="J242" s="908"/>
      <c r="K242" s="908"/>
      <c r="L242" s="908"/>
      <c r="M242" s="908"/>
      <c r="N242" s="908"/>
      <c r="O242" s="908"/>
      <c r="P242" s="908"/>
      <c r="Q242" s="908"/>
      <c r="R242" s="908"/>
      <c r="S242" s="908"/>
      <c r="T242" s="908"/>
      <c r="U242" s="908"/>
      <c r="V242" s="908"/>
      <c r="W242" s="908"/>
      <c r="X242" s="908"/>
      <c r="Y242" s="908"/>
      <c r="Z242" s="908"/>
      <c r="AA242" s="908"/>
      <c r="AB242" s="908"/>
      <c r="AC242" s="908"/>
      <c r="AD242" s="908"/>
      <c r="AE242" s="908"/>
      <c r="AF242" s="908"/>
    </row>
    <row r="243">
      <c r="A243" s="908"/>
      <c r="B243" s="908"/>
      <c r="C243" s="908"/>
      <c r="D243" s="908"/>
      <c r="E243" s="908"/>
      <c r="F243" s="908"/>
      <c r="G243" s="908"/>
      <c r="H243" s="908"/>
      <c r="I243" s="908"/>
      <c r="J243" s="908"/>
      <c r="K243" s="908"/>
      <c r="L243" s="908"/>
      <c r="M243" s="908"/>
      <c r="N243" s="908"/>
      <c r="O243" s="908"/>
      <c r="P243" s="908"/>
      <c r="Q243" s="908"/>
      <c r="R243" s="908"/>
      <c r="S243" s="908"/>
      <c r="T243" s="908"/>
      <c r="U243" s="908"/>
      <c r="V243" s="908"/>
      <c r="W243" s="908"/>
      <c r="X243" s="908"/>
      <c r="Y243" s="908"/>
      <c r="Z243" s="908"/>
      <c r="AA243" s="908"/>
      <c r="AB243" s="908"/>
      <c r="AC243" s="908"/>
      <c r="AD243" s="908"/>
      <c r="AE243" s="908"/>
      <c r="AF243" s="908"/>
    </row>
    <row r="244">
      <c r="A244" s="908"/>
      <c r="B244" s="908"/>
      <c r="C244" s="908"/>
      <c r="D244" s="908"/>
      <c r="E244" s="908"/>
      <c r="F244" s="908"/>
      <c r="G244" s="908"/>
      <c r="H244" s="908"/>
      <c r="I244" s="908"/>
      <c r="J244" s="908"/>
      <c r="K244" s="908"/>
      <c r="L244" s="908"/>
      <c r="M244" s="908"/>
      <c r="N244" s="908"/>
      <c r="O244" s="908"/>
      <c r="P244" s="908"/>
      <c r="Q244" s="908"/>
      <c r="R244" s="908"/>
      <c r="S244" s="908"/>
      <c r="T244" s="908"/>
      <c r="U244" s="908"/>
      <c r="V244" s="908"/>
      <c r="W244" s="908"/>
      <c r="X244" s="908"/>
      <c r="Y244" s="908"/>
      <c r="Z244" s="908"/>
      <c r="AA244" s="908"/>
      <c r="AB244" s="908"/>
      <c r="AC244" s="908"/>
      <c r="AD244" s="908"/>
      <c r="AE244" s="908"/>
      <c r="AF244" s="908"/>
    </row>
    <row r="245">
      <c r="A245" s="908"/>
      <c r="B245" s="908"/>
      <c r="C245" s="908"/>
      <c r="D245" s="908"/>
      <c r="E245" s="908"/>
      <c r="F245" s="908"/>
      <c r="G245" s="908"/>
      <c r="H245" s="908"/>
      <c r="I245" s="908"/>
      <c r="J245" s="908"/>
      <c r="K245" s="908"/>
      <c r="L245" s="908"/>
      <c r="M245" s="908"/>
      <c r="N245" s="908"/>
      <c r="O245" s="908"/>
      <c r="P245" s="908"/>
      <c r="Q245" s="908"/>
      <c r="R245" s="908"/>
      <c r="S245" s="908"/>
      <c r="T245" s="908"/>
      <c r="U245" s="908"/>
      <c r="V245" s="908"/>
      <c r="W245" s="908"/>
      <c r="X245" s="908"/>
      <c r="Y245" s="908"/>
      <c r="Z245" s="908"/>
      <c r="AA245" s="908"/>
      <c r="AB245" s="908"/>
      <c r="AC245" s="908"/>
      <c r="AD245" s="908"/>
      <c r="AE245" s="908"/>
      <c r="AF245" s="908"/>
    </row>
    <row r="246">
      <c r="A246" s="908"/>
      <c r="B246" s="908"/>
      <c r="C246" s="908"/>
      <c r="D246" s="908"/>
      <c r="E246" s="908"/>
      <c r="F246" s="908"/>
      <c r="G246" s="908"/>
      <c r="H246" s="908"/>
      <c r="I246" s="908"/>
      <c r="J246" s="908"/>
      <c r="K246" s="908"/>
      <c r="L246" s="908"/>
      <c r="M246" s="908"/>
      <c r="N246" s="908"/>
      <c r="O246" s="908"/>
      <c r="P246" s="908"/>
      <c r="Q246" s="908"/>
      <c r="R246" s="908"/>
      <c r="S246" s="908"/>
      <c r="T246" s="908"/>
      <c r="U246" s="908"/>
      <c r="V246" s="908"/>
      <c r="W246" s="908"/>
      <c r="X246" s="908"/>
      <c r="Y246" s="908"/>
      <c r="Z246" s="908"/>
      <c r="AA246" s="908"/>
      <c r="AB246" s="908"/>
      <c r="AC246" s="908"/>
      <c r="AD246" s="908"/>
      <c r="AE246" s="908"/>
      <c r="AF246" s="908"/>
    </row>
    <row r="247">
      <c r="A247" s="908"/>
      <c r="B247" s="908"/>
      <c r="C247" s="908"/>
      <c r="D247" s="908"/>
      <c r="E247" s="908"/>
      <c r="F247" s="908"/>
      <c r="G247" s="908"/>
      <c r="H247" s="908"/>
      <c r="I247" s="908"/>
      <c r="J247" s="908"/>
      <c r="K247" s="908"/>
      <c r="L247" s="908"/>
      <c r="M247" s="908"/>
      <c r="N247" s="908"/>
      <c r="O247" s="908"/>
      <c r="P247" s="908"/>
      <c r="Q247" s="908"/>
      <c r="R247" s="908"/>
      <c r="S247" s="908"/>
      <c r="T247" s="908"/>
      <c r="U247" s="908"/>
      <c r="V247" s="908"/>
      <c r="W247" s="908"/>
      <c r="X247" s="908"/>
      <c r="Y247" s="908"/>
      <c r="Z247" s="908"/>
      <c r="AA247" s="908"/>
      <c r="AB247" s="908"/>
      <c r="AC247" s="908"/>
      <c r="AD247" s="908"/>
      <c r="AE247" s="908"/>
      <c r="AF247" s="908"/>
    </row>
    <row r="248">
      <c r="A248" s="908"/>
      <c r="B248" s="908"/>
      <c r="C248" s="908"/>
      <c r="D248" s="908"/>
      <c r="E248" s="908"/>
      <c r="F248" s="908"/>
      <c r="G248" s="908"/>
      <c r="H248" s="908"/>
      <c r="I248" s="908"/>
      <c r="J248" s="908"/>
      <c r="K248" s="908"/>
      <c r="L248" s="908"/>
      <c r="M248" s="908"/>
      <c r="N248" s="908"/>
      <c r="O248" s="908"/>
      <c r="P248" s="908"/>
      <c r="Q248" s="908"/>
      <c r="R248" s="908"/>
      <c r="S248" s="908"/>
      <c r="T248" s="908"/>
      <c r="U248" s="908"/>
      <c r="V248" s="908"/>
      <c r="W248" s="908"/>
      <c r="X248" s="908"/>
      <c r="Y248" s="908"/>
      <c r="Z248" s="908"/>
      <c r="AA248" s="908"/>
      <c r="AB248" s="908"/>
      <c r="AC248" s="908"/>
      <c r="AD248" s="908"/>
      <c r="AE248" s="908"/>
      <c r="AF248" s="908"/>
    </row>
    <row r="249">
      <c r="A249" s="908"/>
      <c r="B249" s="908"/>
      <c r="C249" s="908"/>
      <c r="D249" s="908"/>
      <c r="E249" s="908"/>
      <c r="F249" s="908"/>
      <c r="G249" s="908"/>
      <c r="H249" s="908"/>
      <c r="I249" s="908"/>
      <c r="J249" s="908"/>
      <c r="K249" s="908"/>
      <c r="L249" s="908"/>
      <c r="M249" s="908"/>
      <c r="N249" s="908"/>
      <c r="O249" s="908"/>
      <c r="P249" s="908"/>
      <c r="Q249" s="908"/>
      <c r="R249" s="908"/>
      <c r="S249" s="908"/>
      <c r="T249" s="908"/>
      <c r="U249" s="908"/>
      <c r="V249" s="908"/>
      <c r="W249" s="908"/>
      <c r="X249" s="908"/>
      <c r="Y249" s="908"/>
      <c r="Z249" s="908"/>
      <c r="AA249" s="908"/>
      <c r="AB249" s="908"/>
      <c r="AC249" s="908"/>
      <c r="AD249" s="908"/>
      <c r="AE249" s="908"/>
      <c r="AF249" s="908"/>
    </row>
    <row r="250">
      <c r="A250" s="908"/>
      <c r="B250" s="908"/>
      <c r="C250" s="908"/>
      <c r="D250" s="908"/>
      <c r="E250" s="908"/>
      <c r="F250" s="908"/>
      <c r="G250" s="908"/>
      <c r="H250" s="908"/>
      <c r="I250" s="908"/>
      <c r="J250" s="908"/>
      <c r="K250" s="908"/>
      <c r="L250" s="908"/>
      <c r="M250" s="908"/>
      <c r="N250" s="908"/>
      <c r="O250" s="908"/>
      <c r="P250" s="908"/>
      <c r="Q250" s="908"/>
      <c r="R250" s="908"/>
      <c r="S250" s="908"/>
      <c r="T250" s="908"/>
      <c r="U250" s="908"/>
      <c r="V250" s="908"/>
      <c r="W250" s="908"/>
      <c r="X250" s="908"/>
      <c r="Y250" s="908"/>
      <c r="Z250" s="908"/>
      <c r="AA250" s="908"/>
      <c r="AB250" s="908"/>
      <c r="AC250" s="908"/>
      <c r="AD250" s="908"/>
      <c r="AE250" s="908"/>
      <c r="AF250" s="908"/>
    </row>
    <row r="251">
      <c r="A251" s="908"/>
      <c r="B251" s="908"/>
      <c r="C251" s="908"/>
      <c r="D251" s="908"/>
      <c r="E251" s="908"/>
      <c r="F251" s="908"/>
      <c r="G251" s="908"/>
      <c r="H251" s="908"/>
      <c r="I251" s="908"/>
      <c r="J251" s="908"/>
      <c r="K251" s="908"/>
      <c r="L251" s="908"/>
      <c r="M251" s="908"/>
      <c r="N251" s="908"/>
      <c r="O251" s="908"/>
      <c r="P251" s="908"/>
      <c r="Q251" s="908"/>
      <c r="R251" s="908"/>
      <c r="S251" s="908"/>
      <c r="T251" s="908"/>
      <c r="U251" s="908"/>
      <c r="V251" s="908"/>
      <c r="W251" s="908"/>
      <c r="X251" s="908"/>
      <c r="Y251" s="908"/>
      <c r="Z251" s="908"/>
      <c r="AA251" s="908"/>
      <c r="AB251" s="908"/>
      <c r="AC251" s="908"/>
      <c r="AD251" s="908"/>
      <c r="AE251" s="908"/>
      <c r="AF251" s="908"/>
    </row>
    <row r="252">
      <c r="A252" s="908"/>
      <c r="B252" s="908"/>
      <c r="C252" s="908"/>
      <c r="D252" s="908"/>
      <c r="E252" s="908"/>
      <c r="F252" s="908"/>
      <c r="G252" s="908"/>
      <c r="H252" s="908"/>
      <c r="I252" s="908"/>
      <c r="J252" s="908"/>
      <c r="K252" s="908"/>
      <c r="L252" s="908"/>
      <c r="M252" s="908"/>
      <c r="N252" s="908"/>
      <c r="O252" s="908"/>
      <c r="P252" s="908"/>
      <c r="Q252" s="908"/>
      <c r="R252" s="908"/>
      <c r="S252" s="908"/>
      <c r="T252" s="908"/>
      <c r="U252" s="908"/>
      <c r="V252" s="908"/>
      <c r="W252" s="908"/>
      <c r="X252" s="908"/>
      <c r="Y252" s="908"/>
      <c r="Z252" s="908"/>
      <c r="AA252" s="908"/>
      <c r="AB252" s="908"/>
      <c r="AC252" s="908"/>
      <c r="AD252" s="908"/>
      <c r="AE252" s="908"/>
      <c r="AF252" s="908"/>
    </row>
    <row r="253">
      <c r="A253" s="908"/>
      <c r="B253" s="908"/>
      <c r="C253" s="908"/>
      <c r="D253" s="908"/>
      <c r="E253" s="908"/>
      <c r="F253" s="908"/>
      <c r="G253" s="908"/>
      <c r="H253" s="908"/>
      <c r="I253" s="908"/>
      <c r="J253" s="908"/>
      <c r="K253" s="908"/>
      <c r="L253" s="908"/>
      <c r="M253" s="908"/>
      <c r="N253" s="908"/>
      <c r="O253" s="908"/>
      <c r="P253" s="908"/>
      <c r="Q253" s="908"/>
      <c r="R253" s="908"/>
      <c r="S253" s="908"/>
      <c r="T253" s="908"/>
      <c r="U253" s="908"/>
      <c r="V253" s="908"/>
      <c r="W253" s="908"/>
      <c r="X253" s="908"/>
      <c r="Y253" s="908"/>
      <c r="Z253" s="908"/>
      <c r="AA253" s="908"/>
      <c r="AB253" s="908"/>
      <c r="AC253" s="908"/>
      <c r="AD253" s="908"/>
      <c r="AE253" s="908"/>
      <c r="AF253" s="908"/>
    </row>
    <row r="254">
      <c r="A254" s="908"/>
      <c r="B254" s="908"/>
      <c r="C254" s="908"/>
      <c r="D254" s="908"/>
      <c r="E254" s="908"/>
      <c r="F254" s="908"/>
      <c r="G254" s="908"/>
      <c r="H254" s="908"/>
      <c r="I254" s="908"/>
      <c r="J254" s="908"/>
      <c r="K254" s="908"/>
      <c r="L254" s="908"/>
      <c r="M254" s="908"/>
      <c r="N254" s="908"/>
      <c r="O254" s="908"/>
      <c r="P254" s="908"/>
      <c r="Q254" s="908"/>
      <c r="R254" s="908"/>
      <c r="S254" s="908"/>
      <c r="T254" s="908"/>
      <c r="U254" s="908"/>
      <c r="V254" s="908"/>
      <c r="W254" s="908"/>
      <c r="X254" s="908"/>
      <c r="Y254" s="908"/>
      <c r="Z254" s="908"/>
      <c r="AA254" s="908"/>
      <c r="AB254" s="908"/>
      <c r="AC254" s="908"/>
      <c r="AD254" s="908"/>
      <c r="AE254" s="908"/>
      <c r="AF254" s="908"/>
    </row>
    <row r="255">
      <c r="A255" s="908"/>
      <c r="B255" s="908"/>
      <c r="C255" s="908"/>
      <c r="D255" s="908"/>
      <c r="E255" s="908"/>
      <c r="F255" s="908"/>
      <c r="G255" s="908"/>
      <c r="H255" s="908"/>
      <c r="I255" s="908"/>
      <c r="J255" s="908"/>
      <c r="K255" s="908"/>
      <c r="L255" s="908"/>
      <c r="M255" s="908"/>
      <c r="N255" s="908"/>
      <c r="O255" s="908"/>
      <c r="P255" s="908"/>
      <c r="Q255" s="908"/>
      <c r="R255" s="908"/>
      <c r="S255" s="908"/>
      <c r="T255" s="908"/>
      <c r="U255" s="908"/>
      <c r="V255" s="908"/>
      <c r="W255" s="908"/>
      <c r="X255" s="908"/>
      <c r="Y255" s="908"/>
      <c r="Z255" s="908"/>
      <c r="AA255" s="908"/>
      <c r="AB255" s="908"/>
      <c r="AC255" s="908"/>
      <c r="AD255" s="908"/>
      <c r="AE255" s="908"/>
      <c r="AF255" s="908"/>
    </row>
    <row r="256">
      <c r="A256" s="908"/>
      <c r="B256" s="908"/>
      <c r="C256" s="908"/>
      <c r="D256" s="908"/>
      <c r="E256" s="908"/>
      <c r="F256" s="908"/>
      <c r="G256" s="908"/>
      <c r="H256" s="908"/>
      <c r="I256" s="908"/>
      <c r="J256" s="908"/>
      <c r="K256" s="908"/>
      <c r="L256" s="908"/>
      <c r="M256" s="908"/>
      <c r="N256" s="908"/>
      <c r="O256" s="908"/>
      <c r="P256" s="908"/>
      <c r="Q256" s="908"/>
      <c r="R256" s="908"/>
      <c r="S256" s="908"/>
      <c r="T256" s="908"/>
      <c r="U256" s="908"/>
      <c r="V256" s="908"/>
      <c r="W256" s="908"/>
      <c r="X256" s="908"/>
      <c r="Y256" s="908"/>
      <c r="Z256" s="908"/>
      <c r="AA256" s="908"/>
      <c r="AB256" s="908"/>
      <c r="AC256" s="908"/>
      <c r="AD256" s="908"/>
      <c r="AE256" s="908"/>
      <c r="AF256" s="908"/>
    </row>
    <row r="257">
      <c r="A257" s="908"/>
      <c r="B257" s="908"/>
      <c r="C257" s="908"/>
      <c r="D257" s="908"/>
      <c r="E257" s="908"/>
      <c r="F257" s="908"/>
      <c r="G257" s="908"/>
      <c r="H257" s="908"/>
      <c r="I257" s="908"/>
      <c r="J257" s="908"/>
      <c r="K257" s="908"/>
      <c r="L257" s="908"/>
      <c r="M257" s="908"/>
      <c r="N257" s="908"/>
      <c r="O257" s="908"/>
      <c r="P257" s="908"/>
      <c r="Q257" s="908"/>
      <c r="R257" s="908"/>
      <c r="S257" s="908"/>
      <c r="T257" s="908"/>
      <c r="U257" s="908"/>
      <c r="V257" s="908"/>
      <c r="W257" s="908"/>
      <c r="X257" s="908"/>
      <c r="Y257" s="908"/>
      <c r="Z257" s="908"/>
      <c r="AA257" s="908"/>
      <c r="AB257" s="908"/>
      <c r="AC257" s="908"/>
      <c r="AD257" s="908"/>
      <c r="AE257" s="908"/>
      <c r="AF257" s="908"/>
    </row>
    <row r="258">
      <c r="A258" s="908"/>
      <c r="B258" s="908"/>
      <c r="C258" s="908"/>
      <c r="D258" s="908"/>
      <c r="E258" s="908"/>
      <c r="F258" s="908"/>
      <c r="G258" s="908"/>
      <c r="H258" s="908"/>
      <c r="I258" s="908"/>
      <c r="J258" s="908"/>
      <c r="K258" s="908"/>
      <c r="L258" s="908"/>
      <c r="M258" s="908"/>
      <c r="N258" s="908"/>
      <c r="O258" s="908"/>
      <c r="P258" s="908"/>
      <c r="Q258" s="908"/>
      <c r="R258" s="908"/>
      <c r="S258" s="908"/>
      <c r="T258" s="908"/>
      <c r="U258" s="908"/>
      <c r="V258" s="908"/>
      <c r="W258" s="908"/>
      <c r="X258" s="908"/>
      <c r="Y258" s="908"/>
      <c r="Z258" s="908"/>
      <c r="AA258" s="908"/>
      <c r="AB258" s="908"/>
      <c r="AC258" s="908"/>
      <c r="AD258" s="908"/>
      <c r="AE258" s="908"/>
      <c r="AF258" s="908"/>
    </row>
    <row r="259">
      <c r="A259" s="908"/>
      <c r="B259" s="908"/>
      <c r="C259" s="908"/>
      <c r="D259" s="908"/>
      <c r="E259" s="908"/>
      <c r="F259" s="908"/>
      <c r="G259" s="908"/>
      <c r="H259" s="908"/>
      <c r="I259" s="908"/>
      <c r="J259" s="908"/>
      <c r="K259" s="908"/>
      <c r="L259" s="908"/>
      <c r="M259" s="908"/>
      <c r="N259" s="908"/>
      <c r="O259" s="908"/>
      <c r="P259" s="908"/>
      <c r="Q259" s="908"/>
      <c r="R259" s="908"/>
      <c r="S259" s="908"/>
      <c r="T259" s="908"/>
      <c r="U259" s="908"/>
      <c r="V259" s="908"/>
      <c r="W259" s="908"/>
      <c r="X259" s="908"/>
      <c r="Y259" s="908"/>
      <c r="Z259" s="908"/>
      <c r="AA259" s="908"/>
      <c r="AB259" s="908"/>
      <c r="AC259" s="908"/>
      <c r="AD259" s="908"/>
      <c r="AE259" s="908"/>
      <c r="AF259" s="908"/>
    </row>
    <row r="260">
      <c r="A260" s="908"/>
      <c r="B260" s="908"/>
      <c r="C260" s="908"/>
      <c r="D260" s="908"/>
      <c r="E260" s="908"/>
      <c r="F260" s="908"/>
      <c r="G260" s="908"/>
      <c r="H260" s="908"/>
      <c r="I260" s="908"/>
      <c r="J260" s="908"/>
      <c r="K260" s="908"/>
      <c r="L260" s="908"/>
      <c r="M260" s="908"/>
      <c r="N260" s="908"/>
      <c r="O260" s="908"/>
      <c r="P260" s="908"/>
      <c r="Q260" s="908"/>
      <c r="R260" s="908"/>
      <c r="S260" s="908"/>
      <c r="T260" s="908"/>
      <c r="U260" s="908"/>
      <c r="V260" s="908"/>
      <c r="W260" s="908"/>
      <c r="X260" s="908"/>
      <c r="Y260" s="908"/>
      <c r="Z260" s="908"/>
      <c r="AA260" s="908"/>
      <c r="AB260" s="908"/>
      <c r="AC260" s="908"/>
      <c r="AD260" s="908"/>
      <c r="AE260" s="908"/>
      <c r="AF260" s="908"/>
    </row>
    <row r="261">
      <c r="A261" s="908"/>
      <c r="B261" s="908"/>
      <c r="C261" s="908"/>
      <c r="D261" s="908"/>
      <c r="E261" s="908"/>
      <c r="F261" s="908"/>
      <c r="G261" s="908"/>
      <c r="H261" s="908"/>
      <c r="I261" s="908"/>
      <c r="J261" s="908"/>
      <c r="K261" s="908"/>
      <c r="L261" s="908"/>
      <c r="M261" s="908"/>
      <c r="N261" s="908"/>
      <c r="O261" s="908"/>
      <c r="P261" s="908"/>
      <c r="Q261" s="908"/>
      <c r="R261" s="908"/>
      <c r="S261" s="908"/>
      <c r="T261" s="908"/>
      <c r="U261" s="908"/>
      <c r="V261" s="908"/>
      <c r="W261" s="908"/>
      <c r="X261" s="908"/>
      <c r="Y261" s="908"/>
      <c r="Z261" s="908"/>
      <c r="AA261" s="908"/>
      <c r="AB261" s="908"/>
      <c r="AC261" s="908"/>
      <c r="AD261" s="908"/>
      <c r="AE261" s="908"/>
      <c r="AF261" s="908"/>
    </row>
    <row r="262">
      <c r="A262" s="908"/>
      <c r="B262" s="908"/>
      <c r="C262" s="908"/>
      <c r="D262" s="908"/>
      <c r="E262" s="908"/>
      <c r="F262" s="908"/>
      <c r="G262" s="908"/>
      <c r="H262" s="908"/>
      <c r="I262" s="908"/>
      <c r="J262" s="908"/>
      <c r="K262" s="908"/>
      <c r="L262" s="908"/>
      <c r="M262" s="908"/>
      <c r="N262" s="908"/>
      <c r="O262" s="908"/>
      <c r="P262" s="908"/>
      <c r="Q262" s="908"/>
      <c r="R262" s="908"/>
      <c r="S262" s="908"/>
      <c r="T262" s="908"/>
      <c r="U262" s="908"/>
      <c r="V262" s="908"/>
      <c r="W262" s="908"/>
      <c r="X262" s="908"/>
      <c r="Y262" s="908"/>
      <c r="Z262" s="908"/>
      <c r="AA262" s="908"/>
      <c r="AB262" s="908"/>
      <c r="AC262" s="908"/>
      <c r="AD262" s="908"/>
      <c r="AE262" s="908"/>
      <c r="AF262" s="908"/>
    </row>
    <row r="263">
      <c r="A263" s="908"/>
      <c r="B263" s="908"/>
      <c r="C263" s="908"/>
      <c r="D263" s="908"/>
      <c r="E263" s="908"/>
      <c r="F263" s="908"/>
      <c r="G263" s="908"/>
      <c r="H263" s="908"/>
      <c r="I263" s="908"/>
      <c r="J263" s="908"/>
      <c r="K263" s="908"/>
      <c r="L263" s="908"/>
      <c r="M263" s="908"/>
      <c r="N263" s="908"/>
      <c r="O263" s="908"/>
      <c r="P263" s="908"/>
      <c r="Q263" s="908"/>
      <c r="R263" s="908"/>
      <c r="S263" s="908"/>
      <c r="T263" s="908"/>
      <c r="U263" s="908"/>
      <c r="V263" s="908"/>
      <c r="W263" s="908"/>
      <c r="X263" s="908"/>
      <c r="Y263" s="908"/>
      <c r="Z263" s="908"/>
      <c r="AA263" s="908"/>
      <c r="AB263" s="908"/>
      <c r="AC263" s="908"/>
      <c r="AD263" s="908"/>
      <c r="AE263" s="908"/>
      <c r="AF263" s="908"/>
    </row>
    <row r="264">
      <c r="A264" s="908"/>
      <c r="B264" s="908"/>
      <c r="C264" s="908"/>
      <c r="D264" s="908"/>
      <c r="E264" s="908"/>
      <c r="F264" s="908"/>
      <c r="G264" s="908"/>
      <c r="H264" s="908"/>
      <c r="I264" s="908"/>
      <c r="J264" s="908"/>
      <c r="K264" s="908"/>
      <c r="L264" s="908"/>
      <c r="M264" s="908"/>
      <c r="N264" s="908"/>
      <c r="O264" s="908"/>
      <c r="P264" s="908"/>
      <c r="Q264" s="908"/>
      <c r="R264" s="908"/>
      <c r="S264" s="908"/>
      <c r="T264" s="908"/>
      <c r="U264" s="908"/>
      <c r="V264" s="908"/>
      <c r="W264" s="908"/>
      <c r="X264" s="908"/>
      <c r="Y264" s="908"/>
      <c r="Z264" s="908"/>
      <c r="AA264" s="908"/>
      <c r="AB264" s="908"/>
      <c r="AC264" s="908"/>
      <c r="AD264" s="908"/>
      <c r="AE264" s="908"/>
      <c r="AF264" s="908"/>
    </row>
    <row r="265">
      <c r="A265" s="908"/>
      <c r="B265" s="908"/>
      <c r="C265" s="908"/>
      <c r="D265" s="908"/>
      <c r="E265" s="908"/>
      <c r="F265" s="908"/>
      <c r="G265" s="908"/>
      <c r="H265" s="908"/>
      <c r="I265" s="908"/>
      <c r="J265" s="908"/>
      <c r="K265" s="908"/>
      <c r="L265" s="908"/>
      <c r="M265" s="908"/>
      <c r="N265" s="908"/>
      <c r="O265" s="908"/>
      <c r="P265" s="908"/>
      <c r="Q265" s="908"/>
      <c r="R265" s="908"/>
      <c r="S265" s="908"/>
      <c r="T265" s="908"/>
      <c r="U265" s="908"/>
      <c r="V265" s="908"/>
      <c r="W265" s="908"/>
      <c r="X265" s="908"/>
      <c r="Y265" s="908"/>
      <c r="Z265" s="908"/>
      <c r="AA265" s="908"/>
      <c r="AB265" s="908"/>
      <c r="AC265" s="908"/>
      <c r="AD265" s="908"/>
      <c r="AE265" s="908"/>
      <c r="AF265" s="908"/>
    </row>
    <row r="266">
      <c r="A266" s="908"/>
      <c r="B266" s="908"/>
      <c r="C266" s="908"/>
      <c r="D266" s="908"/>
      <c r="E266" s="908"/>
      <c r="F266" s="908"/>
      <c r="G266" s="908"/>
      <c r="H266" s="908"/>
      <c r="I266" s="908"/>
      <c r="J266" s="908"/>
      <c r="K266" s="908"/>
      <c r="L266" s="908"/>
      <c r="M266" s="908"/>
      <c r="N266" s="908"/>
      <c r="O266" s="908"/>
      <c r="P266" s="908"/>
      <c r="Q266" s="908"/>
      <c r="R266" s="908"/>
      <c r="S266" s="908"/>
      <c r="T266" s="908"/>
      <c r="U266" s="908"/>
      <c r="V266" s="908"/>
      <c r="W266" s="908"/>
      <c r="X266" s="908"/>
      <c r="Y266" s="908"/>
      <c r="Z266" s="908"/>
      <c r="AA266" s="908"/>
      <c r="AB266" s="908"/>
      <c r="AC266" s="908"/>
      <c r="AD266" s="908"/>
      <c r="AE266" s="908"/>
      <c r="AF266" s="908"/>
    </row>
    <row r="267">
      <c r="A267" s="908"/>
      <c r="B267" s="908"/>
      <c r="C267" s="908"/>
      <c r="D267" s="908"/>
      <c r="E267" s="908"/>
      <c r="F267" s="908"/>
      <c r="G267" s="908"/>
      <c r="H267" s="908"/>
      <c r="I267" s="908"/>
      <c r="J267" s="908"/>
      <c r="K267" s="908"/>
      <c r="L267" s="908"/>
      <c r="M267" s="908"/>
      <c r="N267" s="908"/>
      <c r="O267" s="908"/>
      <c r="P267" s="908"/>
      <c r="Q267" s="908"/>
      <c r="R267" s="908"/>
      <c r="S267" s="908"/>
      <c r="T267" s="908"/>
      <c r="U267" s="908"/>
      <c r="V267" s="908"/>
      <c r="W267" s="908"/>
      <c r="X267" s="908"/>
      <c r="Y267" s="908"/>
      <c r="Z267" s="908"/>
      <c r="AA267" s="908"/>
      <c r="AB267" s="908"/>
      <c r="AC267" s="908"/>
      <c r="AD267" s="908"/>
      <c r="AE267" s="908"/>
      <c r="AF267" s="908"/>
    </row>
    <row r="268">
      <c r="A268" s="908"/>
      <c r="B268" s="908"/>
      <c r="C268" s="908"/>
      <c r="D268" s="908"/>
      <c r="E268" s="908"/>
      <c r="F268" s="908"/>
      <c r="G268" s="908"/>
      <c r="H268" s="908"/>
      <c r="I268" s="908"/>
      <c r="J268" s="908"/>
      <c r="K268" s="908"/>
      <c r="L268" s="908"/>
      <c r="M268" s="908"/>
      <c r="N268" s="908"/>
      <c r="O268" s="908"/>
      <c r="P268" s="908"/>
      <c r="Q268" s="908"/>
      <c r="R268" s="908"/>
      <c r="S268" s="908"/>
      <c r="T268" s="908"/>
      <c r="U268" s="908"/>
      <c r="V268" s="908"/>
      <c r="W268" s="908"/>
      <c r="X268" s="908"/>
      <c r="Y268" s="908"/>
      <c r="Z268" s="908"/>
      <c r="AA268" s="908"/>
      <c r="AB268" s="908"/>
      <c r="AC268" s="908"/>
      <c r="AD268" s="908"/>
      <c r="AE268" s="908"/>
      <c r="AF268" s="908"/>
    </row>
    <row r="269">
      <c r="A269" s="908"/>
      <c r="B269" s="908"/>
      <c r="C269" s="908"/>
      <c r="D269" s="908"/>
      <c r="E269" s="908"/>
      <c r="F269" s="908"/>
      <c r="G269" s="908"/>
      <c r="H269" s="908"/>
      <c r="I269" s="908"/>
      <c r="J269" s="908"/>
      <c r="K269" s="908"/>
      <c r="L269" s="908"/>
      <c r="M269" s="908"/>
      <c r="N269" s="908"/>
      <c r="O269" s="908"/>
      <c r="P269" s="908"/>
      <c r="Q269" s="908"/>
      <c r="R269" s="908"/>
      <c r="S269" s="908"/>
      <c r="T269" s="908"/>
      <c r="U269" s="908"/>
      <c r="V269" s="908"/>
      <c r="W269" s="908"/>
      <c r="X269" s="908"/>
      <c r="Y269" s="908"/>
      <c r="Z269" s="908"/>
      <c r="AA269" s="908"/>
      <c r="AB269" s="908"/>
      <c r="AC269" s="908"/>
      <c r="AD269" s="908"/>
      <c r="AE269" s="908"/>
      <c r="AF269" s="908"/>
    </row>
    <row r="270">
      <c r="A270" s="908"/>
      <c r="B270" s="908"/>
      <c r="C270" s="908"/>
      <c r="D270" s="908"/>
      <c r="E270" s="908"/>
      <c r="F270" s="908"/>
      <c r="G270" s="908"/>
      <c r="H270" s="908"/>
      <c r="I270" s="908"/>
      <c r="J270" s="908"/>
      <c r="K270" s="908"/>
      <c r="L270" s="908"/>
      <c r="M270" s="908"/>
      <c r="N270" s="908"/>
      <c r="O270" s="908"/>
      <c r="P270" s="908"/>
      <c r="Q270" s="908"/>
      <c r="R270" s="908"/>
      <c r="S270" s="908"/>
      <c r="T270" s="908"/>
      <c r="U270" s="908"/>
      <c r="V270" s="908"/>
      <c r="W270" s="908"/>
      <c r="X270" s="908"/>
      <c r="Y270" s="908"/>
      <c r="Z270" s="908"/>
      <c r="AA270" s="908"/>
      <c r="AB270" s="908"/>
      <c r="AC270" s="908"/>
      <c r="AD270" s="908"/>
      <c r="AE270" s="908"/>
      <c r="AF270" s="908"/>
    </row>
    <row r="271">
      <c r="A271" s="908"/>
      <c r="B271" s="908"/>
      <c r="C271" s="908"/>
      <c r="D271" s="908"/>
      <c r="E271" s="908"/>
      <c r="F271" s="908"/>
      <c r="G271" s="908"/>
      <c r="H271" s="908"/>
      <c r="I271" s="908"/>
      <c r="J271" s="908"/>
      <c r="K271" s="908"/>
      <c r="L271" s="908"/>
      <c r="M271" s="908"/>
      <c r="N271" s="908"/>
      <c r="O271" s="908"/>
      <c r="P271" s="908"/>
      <c r="Q271" s="908"/>
      <c r="R271" s="908"/>
      <c r="S271" s="908"/>
      <c r="T271" s="908"/>
      <c r="U271" s="908"/>
      <c r="V271" s="908"/>
      <c r="W271" s="908"/>
      <c r="X271" s="908"/>
      <c r="Y271" s="908"/>
      <c r="Z271" s="908"/>
      <c r="AA271" s="908"/>
      <c r="AB271" s="908"/>
      <c r="AC271" s="908"/>
      <c r="AD271" s="908"/>
      <c r="AE271" s="908"/>
      <c r="AF271" s="908"/>
    </row>
    <row r="272">
      <c r="A272" s="908"/>
      <c r="B272" s="908"/>
      <c r="C272" s="908"/>
      <c r="D272" s="908"/>
      <c r="E272" s="908"/>
      <c r="F272" s="908"/>
      <c r="G272" s="908"/>
      <c r="H272" s="908"/>
      <c r="I272" s="908"/>
      <c r="J272" s="908"/>
      <c r="K272" s="908"/>
      <c r="L272" s="908"/>
      <c r="M272" s="908"/>
      <c r="N272" s="908"/>
      <c r="O272" s="908"/>
      <c r="P272" s="908"/>
      <c r="Q272" s="908"/>
      <c r="R272" s="908"/>
      <c r="S272" s="908"/>
      <c r="T272" s="908"/>
      <c r="U272" s="908"/>
      <c r="V272" s="908"/>
      <c r="W272" s="908"/>
      <c r="X272" s="908"/>
      <c r="Y272" s="908"/>
      <c r="Z272" s="908"/>
      <c r="AA272" s="908"/>
      <c r="AB272" s="908"/>
      <c r="AC272" s="908"/>
      <c r="AD272" s="908"/>
      <c r="AE272" s="908"/>
      <c r="AF272" s="908"/>
    </row>
    <row r="273">
      <c r="A273" s="908"/>
      <c r="B273" s="908"/>
      <c r="C273" s="908"/>
      <c r="D273" s="908"/>
      <c r="E273" s="908"/>
      <c r="F273" s="908"/>
      <c r="G273" s="908"/>
      <c r="H273" s="908"/>
      <c r="I273" s="908"/>
      <c r="J273" s="908"/>
      <c r="K273" s="908"/>
      <c r="L273" s="908"/>
      <c r="M273" s="908"/>
      <c r="N273" s="908"/>
      <c r="O273" s="908"/>
      <c r="P273" s="908"/>
      <c r="Q273" s="908"/>
      <c r="R273" s="908"/>
      <c r="S273" s="908"/>
      <c r="T273" s="908"/>
      <c r="U273" s="908"/>
      <c r="V273" s="908"/>
      <c r="W273" s="908"/>
      <c r="X273" s="908"/>
      <c r="Y273" s="908"/>
      <c r="Z273" s="908"/>
      <c r="AA273" s="908"/>
      <c r="AB273" s="908"/>
      <c r="AC273" s="908"/>
      <c r="AD273" s="908"/>
      <c r="AE273" s="908"/>
      <c r="AF273" s="908"/>
    </row>
    <row r="274">
      <c r="A274" s="908"/>
      <c r="B274" s="908"/>
      <c r="C274" s="908"/>
      <c r="D274" s="908"/>
      <c r="E274" s="908"/>
      <c r="F274" s="908"/>
      <c r="G274" s="908"/>
      <c r="H274" s="908"/>
      <c r="I274" s="908"/>
      <c r="J274" s="908"/>
      <c r="K274" s="908"/>
      <c r="L274" s="908"/>
      <c r="M274" s="908"/>
      <c r="N274" s="908"/>
      <c r="O274" s="908"/>
      <c r="P274" s="908"/>
      <c r="Q274" s="908"/>
      <c r="R274" s="908"/>
      <c r="S274" s="908"/>
      <c r="T274" s="908"/>
      <c r="U274" s="908"/>
      <c r="V274" s="908"/>
      <c r="W274" s="908"/>
      <c r="X274" s="908"/>
      <c r="Y274" s="908"/>
      <c r="Z274" s="908"/>
      <c r="AA274" s="908"/>
      <c r="AB274" s="908"/>
      <c r="AC274" s="908"/>
      <c r="AD274" s="908"/>
      <c r="AE274" s="908"/>
      <c r="AF274" s="908"/>
    </row>
    <row r="275">
      <c r="A275" s="908"/>
      <c r="B275" s="908"/>
      <c r="C275" s="908"/>
      <c r="D275" s="908"/>
      <c r="E275" s="908"/>
      <c r="F275" s="908"/>
      <c r="G275" s="908"/>
      <c r="H275" s="908"/>
      <c r="I275" s="908"/>
      <c r="J275" s="908"/>
      <c r="K275" s="908"/>
      <c r="L275" s="908"/>
      <c r="M275" s="908"/>
      <c r="N275" s="908"/>
      <c r="O275" s="908"/>
      <c r="P275" s="908"/>
      <c r="Q275" s="908"/>
      <c r="R275" s="908"/>
      <c r="S275" s="908"/>
      <c r="T275" s="908"/>
      <c r="U275" s="908"/>
      <c r="V275" s="908"/>
      <c r="W275" s="908"/>
      <c r="X275" s="908"/>
      <c r="Y275" s="908"/>
      <c r="Z275" s="908"/>
      <c r="AA275" s="908"/>
      <c r="AB275" s="908"/>
      <c r="AC275" s="908"/>
      <c r="AD275" s="908"/>
      <c r="AE275" s="908"/>
      <c r="AF275" s="908"/>
    </row>
    <row r="276">
      <c r="A276" s="908"/>
      <c r="B276" s="908"/>
      <c r="C276" s="908"/>
      <c r="D276" s="908"/>
      <c r="E276" s="908"/>
      <c r="F276" s="908"/>
      <c r="G276" s="908"/>
      <c r="H276" s="908"/>
      <c r="I276" s="908"/>
      <c r="J276" s="908"/>
      <c r="K276" s="908"/>
      <c r="L276" s="908"/>
      <c r="M276" s="908"/>
      <c r="N276" s="908"/>
      <c r="O276" s="908"/>
      <c r="P276" s="908"/>
      <c r="Q276" s="908"/>
      <c r="R276" s="908"/>
      <c r="S276" s="908"/>
      <c r="T276" s="908"/>
      <c r="U276" s="908"/>
      <c r="V276" s="908"/>
      <c r="W276" s="908"/>
      <c r="X276" s="908"/>
      <c r="Y276" s="908"/>
      <c r="Z276" s="908"/>
      <c r="AA276" s="908"/>
      <c r="AB276" s="908"/>
      <c r="AC276" s="908"/>
      <c r="AD276" s="908"/>
      <c r="AE276" s="908"/>
      <c r="AF276" s="908"/>
    </row>
    <row r="277">
      <c r="A277" s="908"/>
      <c r="B277" s="908"/>
      <c r="C277" s="908"/>
      <c r="D277" s="908"/>
      <c r="E277" s="908"/>
      <c r="F277" s="908"/>
      <c r="G277" s="908"/>
      <c r="H277" s="908"/>
      <c r="I277" s="908"/>
      <c r="J277" s="908"/>
      <c r="K277" s="908"/>
      <c r="L277" s="908"/>
      <c r="M277" s="908"/>
      <c r="N277" s="908"/>
      <c r="O277" s="908"/>
      <c r="P277" s="908"/>
      <c r="Q277" s="908"/>
      <c r="R277" s="908"/>
      <c r="S277" s="908"/>
      <c r="T277" s="908"/>
      <c r="U277" s="908"/>
      <c r="V277" s="908"/>
      <c r="W277" s="908"/>
      <c r="X277" s="908"/>
      <c r="Y277" s="908"/>
      <c r="Z277" s="908"/>
      <c r="AA277" s="908"/>
      <c r="AB277" s="908"/>
      <c r="AC277" s="908"/>
      <c r="AD277" s="908"/>
      <c r="AE277" s="908"/>
      <c r="AF277" s="908"/>
    </row>
    <row r="278">
      <c r="A278" s="908"/>
      <c r="B278" s="908"/>
      <c r="C278" s="908"/>
      <c r="D278" s="908"/>
      <c r="E278" s="908"/>
      <c r="F278" s="908"/>
      <c r="G278" s="908"/>
      <c r="H278" s="908"/>
      <c r="I278" s="908"/>
      <c r="J278" s="908"/>
      <c r="K278" s="908"/>
      <c r="L278" s="908"/>
      <c r="M278" s="908"/>
      <c r="N278" s="908"/>
      <c r="O278" s="908"/>
      <c r="P278" s="908"/>
      <c r="Q278" s="908"/>
      <c r="R278" s="908"/>
      <c r="S278" s="908"/>
      <c r="T278" s="908"/>
      <c r="U278" s="908"/>
      <c r="V278" s="908"/>
      <c r="W278" s="908"/>
      <c r="X278" s="908"/>
      <c r="Y278" s="908"/>
      <c r="Z278" s="908"/>
      <c r="AA278" s="908"/>
      <c r="AB278" s="908"/>
      <c r="AC278" s="908"/>
      <c r="AD278" s="908"/>
      <c r="AE278" s="908"/>
      <c r="AF278" s="908"/>
    </row>
    <row r="279">
      <c r="A279" s="908"/>
      <c r="B279" s="908"/>
      <c r="C279" s="908"/>
      <c r="D279" s="908"/>
      <c r="E279" s="908"/>
      <c r="F279" s="908"/>
      <c r="G279" s="908"/>
      <c r="H279" s="908"/>
      <c r="I279" s="908"/>
      <c r="J279" s="908"/>
      <c r="K279" s="908"/>
      <c r="L279" s="908"/>
      <c r="M279" s="908"/>
      <c r="N279" s="908"/>
      <c r="O279" s="908"/>
      <c r="P279" s="908"/>
      <c r="Q279" s="908"/>
      <c r="R279" s="908"/>
      <c r="S279" s="908"/>
      <c r="T279" s="908"/>
      <c r="U279" s="908"/>
      <c r="V279" s="908"/>
      <c r="W279" s="908"/>
      <c r="X279" s="908"/>
      <c r="Y279" s="908"/>
      <c r="Z279" s="908"/>
      <c r="AA279" s="908"/>
      <c r="AB279" s="908"/>
      <c r="AC279" s="908"/>
      <c r="AD279" s="908"/>
      <c r="AE279" s="908"/>
      <c r="AF279" s="908"/>
    </row>
    <row r="280">
      <c r="A280" s="908"/>
      <c r="B280" s="908"/>
      <c r="C280" s="908"/>
      <c r="D280" s="908"/>
      <c r="E280" s="908"/>
      <c r="F280" s="908"/>
      <c r="G280" s="908"/>
      <c r="H280" s="908"/>
      <c r="I280" s="908"/>
      <c r="J280" s="908"/>
      <c r="K280" s="908"/>
      <c r="L280" s="908"/>
      <c r="M280" s="908"/>
      <c r="N280" s="908"/>
      <c r="O280" s="908"/>
      <c r="P280" s="908"/>
      <c r="Q280" s="908"/>
      <c r="R280" s="908"/>
      <c r="S280" s="908"/>
      <c r="T280" s="908"/>
      <c r="U280" s="908"/>
      <c r="V280" s="908"/>
      <c r="W280" s="908"/>
      <c r="X280" s="908"/>
      <c r="Y280" s="908"/>
      <c r="Z280" s="908"/>
      <c r="AA280" s="908"/>
      <c r="AB280" s="908"/>
      <c r="AC280" s="908"/>
      <c r="AD280" s="908"/>
      <c r="AE280" s="908"/>
      <c r="AF280" s="908"/>
    </row>
    <row r="281">
      <c r="A281" s="908"/>
      <c r="B281" s="908"/>
      <c r="C281" s="908"/>
      <c r="D281" s="908"/>
      <c r="E281" s="908"/>
      <c r="F281" s="908"/>
      <c r="G281" s="908"/>
      <c r="H281" s="908"/>
      <c r="I281" s="908"/>
      <c r="J281" s="908"/>
      <c r="K281" s="908"/>
      <c r="L281" s="908"/>
      <c r="M281" s="908"/>
      <c r="N281" s="908"/>
      <c r="O281" s="908"/>
      <c r="P281" s="908"/>
      <c r="Q281" s="908"/>
      <c r="R281" s="908"/>
      <c r="S281" s="908"/>
      <c r="T281" s="908"/>
      <c r="U281" s="908"/>
      <c r="V281" s="908"/>
      <c r="W281" s="908"/>
      <c r="X281" s="908"/>
      <c r="Y281" s="908"/>
      <c r="Z281" s="908"/>
      <c r="AA281" s="908"/>
      <c r="AB281" s="908"/>
      <c r="AC281" s="908"/>
      <c r="AD281" s="908"/>
      <c r="AE281" s="908"/>
      <c r="AF281" s="908"/>
    </row>
    <row r="282">
      <c r="A282" s="908"/>
      <c r="B282" s="908"/>
      <c r="C282" s="908"/>
      <c r="D282" s="908"/>
      <c r="E282" s="908"/>
      <c r="F282" s="908"/>
      <c r="G282" s="908"/>
      <c r="H282" s="908"/>
      <c r="I282" s="908"/>
      <c r="J282" s="908"/>
      <c r="K282" s="908"/>
      <c r="L282" s="908"/>
      <c r="M282" s="908"/>
      <c r="N282" s="908"/>
      <c r="O282" s="908"/>
      <c r="P282" s="908"/>
      <c r="Q282" s="908"/>
      <c r="R282" s="908"/>
      <c r="S282" s="908"/>
      <c r="T282" s="908"/>
      <c r="U282" s="908"/>
      <c r="V282" s="908"/>
      <c r="W282" s="908"/>
      <c r="X282" s="908"/>
      <c r="Y282" s="908"/>
      <c r="Z282" s="908"/>
      <c r="AA282" s="908"/>
      <c r="AB282" s="908"/>
      <c r="AC282" s="908"/>
      <c r="AD282" s="908"/>
      <c r="AE282" s="908"/>
      <c r="AF282" s="908"/>
    </row>
    <row r="283">
      <c r="A283" s="908"/>
      <c r="B283" s="908"/>
      <c r="C283" s="908"/>
      <c r="D283" s="908"/>
      <c r="E283" s="908"/>
      <c r="F283" s="908"/>
      <c r="G283" s="908"/>
      <c r="H283" s="908"/>
      <c r="I283" s="908"/>
      <c r="J283" s="908"/>
      <c r="K283" s="908"/>
      <c r="L283" s="908"/>
      <c r="M283" s="908"/>
      <c r="N283" s="908"/>
      <c r="O283" s="908"/>
      <c r="P283" s="908"/>
      <c r="Q283" s="908"/>
      <c r="R283" s="908"/>
      <c r="S283" s="908"/>
      <c r="T283" s="908"/>
      <c r="U283" s="908"/>
      <c r="V283" s="908"/>
      <c r="W283" s="908"/>
      <c r="X283" s="908"/>
      <c r="Y283" s="908"/>
      <c r="Z283" s="908"/>
      <c r="AA283" s="908"/>
      <c r="AB283" s="908"/>
      <c r="AC283" s="908"/>
      <c r="AD283" s="908"/>
      <c r="AE283" s="908"/>
      <c r="AF283" s="908"/>
    </row>
    <row r="284">
      <c r="A284" s="908"/>
      <c r="B284" s="908"/>
      <c r="C284" s="908"/>
      <c r="D284" s="908"/>
      <c r="E284" s="908"/>
      <c r="F284" s="908"/>
      <c r="G284" s="908"/>
      <c r="H284" s="908"/>
      <c r="I284" s="908"/>
      <c r="J284" s="908"/>
      <c r="K284" s="908"/>
      <c r="L284" s="908"/>
      <c r="M284" s="908"/>
      <c r="N284" s="908"/>
      <c r="O284" s="908"/>
      <c r="P284" s="908"/>
      <c r="Q284" s="908"/>
      <c r="R284" s="908"/>
      <c r="S284" s="908"/>
      <c r="T284" s="908"/>
      <c r="U284" s="908"/>
      <c r="V284" s="908"/>
      <c r="W284" s="908"/>
      <c r="X284" s="908"/>
      <c r="Y284" s="908"/>
      <c r="Z284" s="908"/>
      <c r="AA284" s="908"/>
      <c r="AB284" s="908"/>
      <c r="AC284" s="908"/>
      <c r="AD284" s="908"/>
      <c r="AE284" s="908"/>
      <c r="AF284" s="908"/>
    </row>
    <row r="285">
      <c r="A285" s="908"/>
      <c r="B285" s="908"/>
      <c r="C285" s="908"/>
      <c r="D285" s="908"/>
      <c r="E285" s="908"/>
      <c r="F285" s="908"/>
      <c r="G285" s="908"/>
      <c r="H285" s="908"/>
      <c r="I285" s="908"/>
      <c r="J285" s="908"/>
      <c r="K285" s="908"/>
      <c r="L285" s="908"/>
      <c r="M285" s="908"/>
      <c r="N285" s="908"/>
      <c r="O285" s="908"/>
      <c r="P285" s="908"/>
      <c r="Q285" s="908"/>
      <c r="R285" s="908"/>
      <c r="S285" s="908"/>
      <c r="T285" s="908"/>
      <c r="U285" s="908"/>
      <c r="V285" s="908"/>
      <c r="W285" s="908"/>
      <c r="X285" s="908"/>
      <c r="Y285" s="908"/>
      <c r="Z285" s="908"/>
      <c r="AA285" s="908"/>
      <c r="AB285" s="908"/>
      <c r="AC285" s="908"/>
      <c r="AD285" s="908"/>
      <c r="AE285" s="908"/>
      <c r="AF285" s="908"/>
    </row>
    <row r="286">
      <c r="A286" s="908"/>
      <c r="B286" s="908"/>
      <c r="C286" s="908"/>
      <c r="D286" s="908"/>
      <c r="E286" s="908"/>
      <c r="F286" s="908"/>
      <c r="G286" s="908"/>
      <c r="H286" s="908"/>
      <c r="I286" s="908"/>
      <c r="J286" s="908"/>
      <c r="K286" s="908"/>
      <c r="L286" s="908"/>
      <c r="M286" s="908"/>
      <c r="N286" s="908"/>
      <c r="O286" s="908"/>
      <c r="P286" s="908"/>
      <c r="Q286" s="908"/>
      <c r="R286" s="908"/>
      <c r="S286" s="908"/>
      <c r="T286" s="908"/>
      <c r="U286" s="908"/>
      <c r="V286" s="908"/>
      <c r="W286" s="908"/>
      <c r="X286" s="908"/>
      <c r="Y286" s="908"/>
      <c r="Z286" s="908"/>
      <c r="AA286" s="908"/>
      <c r="AB286" s="908"/>
      <c r="AC286" s="908"/>
      <c r="AD286" s="908"/>
      <c r="AE286" s="908"/>
      <c r="AF286" s="908"/>
    </row>
    <row r="287">
      <c r="A287" s="908"/>
      <c r="B287" s="908"/>
      <c r="C287" s="908"/>
      <c r="D287" s="908"/>
      <c r="E287" s="908"/>
      <c r="F287" s="908"/>
      <c r="G287" s="908"/>
      <c r="H287" s="908"/>
      <c r="I287" s="908"/>
      <c r="J287" s="908"/>
      <c r="K287" s="908"/>
      <c r="L287" s="908"/>
      <c r="M287" s="908"/>
      <c r="N287" s="908"/>
      <c r="O287" s="908"/>
      <c r="P287" s="908"/>
      <c r="Q287" s="908"/>
      <c r="R287" s="908"/>
      <c r="S287" s="908"/>
      <c r="T287" s="908"/>
      <c r="U287" s="908"/>
      <c r="V287" s="908"/>
      <c r="W287" s="908"/>
      <c r="X287" s="908"/>
      <c r="Y287" s="908"/>
      <c r="Z287" s="908"/>
      <c r="AA287" s="908"/>
      <c r="AB287" s="908"/>
      <c r="AC287" s="908"/>
      <c r="AD287" s="908"/>
      <c r="AE287" s="908"/>
      <c r="AF287" s="908"/>
    </row>
    <row r="288">
      <c r="A288" s="908"/>
      <c r="B288" s="908"/>
      <c r="C288" s="908"/>
      <c r="D288" s="908"/>
      <c r="E288" s="908"/>
      <c r="F288" s="908"/>
      <c r="G288" s="908"/>
      <c r="H288" s="908"/>
      <c r="I288" s="908"/>
      <c r="J288" s="908"/>
      <c r="K288" s="908"/>
      <c r="L288" s="908"/>
      <c r="M288" s="908"/>
      <c r="N288" s="908"/>
      <c r="O288" s="908"/>
      <c r="P288" s="908"/>
      <c r="Q288" s="908"/>
      <c r="R288" s="908"/>
      <c r="S288" s="908"/>
      <c r="T288" s="908"/>
      <c r="U288" s="908"/>
      <c r="V288" s="908"/>
      <c r="W288" s="908"/>
      <c r="X288" s="908"/>
      <c r="Y288" s="908"/>
      <c r="Z288" s="908"/>
      <c r="AA288" s="908"/>
      <c r="AB288" s="908"/>
      <c r="AC288" s="908"/>
      <c r="AD288" s="908"/>
      <c r="AE288" s="908"/>
      <c r="AF288" s="908"/>
    </row>
    <row r="289">
      <c r="A289" s="908"/>
      <c r="B289" s="908"/>
      <c r="C289" s="908"/>
      <c r="D289" s="908"/>
      <c r="E289" s="908"/>
      <c r="F289" s="908"/>
      <c r="G289" s="908"/>
      <c r="H289" s="908"/>
      <c r="I289" s="908"/>
      <c r="J289" s="908"/>
      <c r="K289" s="908"/>
      <c r="L289" s="908"/>
      <c r="M289" s="908"/>
      <c r="N289" s="908"/>
      <c r="O289" s="908"/>
      <c r="P289" s="908"/>
      <c r="Q289" s="908"/>
      <c r="R289" s="908"/>
      <c r="S289" s="908"/>
      <c r="T289" s="908"/>
      <c r="U289" s="908"/>
      <c r="V289" s="908"/>
      <c r="W289" s="908"/>
      <c r="X289" s="908"/>
      <c r="Y289" s="908"/>
      <c r="Z289" s="908"/>
      <c r="AA289" s="908"/>
      <c r="AB289" s="908"/>
      <c r="AC289" s="908"/>
      <c r="AD289" s="908"/>
      <c r="AE289" s="908"/>
      <c r="AF289" s="908"/>
    </row>
    <row r="290">
      <c r="A290" s="908"/>
      <c r="B290" s="908"/>
      <c r="C290" s="908"/>
      <c r="D290" s="908"/>
      <c r="E290" s="908"/>
      <c r="F290" s="908"/>
      <c r="G290" s="908"/>
      <c r="H290" s="908"/>
      <c r="I290" s="908"/>
      <c r="J290" s="908"/>
      <c r="K290" s="908"/>
      <c r="L290" s="908"/>
      <c r="M290" s="908"/>
      <c r="N290" s="908"/>
      <c r="O290" s="908"/>
      <c r="P290" s="908"/>
      <c r="Q290" s="908"/>
      <c r="R290" s="908"/>
      <c r="S290" s="908"/>
      <c r="T290" s="908"/>
      <c r="U290" s="908"/>
      <c r="V290" s="908"/>
      <c r="W290" s="908"/>
      <c r="X290" s="908"/>
      <c r="Y290" s="908"/>
      <c r="Z290" s="908"/>
      <c r="AA290" s="908"/>
      <c r="AB290" s="908"/>
      <c r="AC290" s="908"/>
      <c r="AD290" s="908"/>
      <c r="AE290" s="908"/>
      <c r="AF290" s="908"/>
    </row>
    <row r="291">
      <c r="A291" s="908"/>
      <c r="B291" s="908"/>
      <c r="C291" s="908"/>
      <c r="D291" s="908"/>
      <c r="E291" s="908"/>
      <c r="F291" s="908"/>
      <c r="G291" s="908"/>
      <c r="H291" s="908"/>
      <c r="I291" s="908"/>
      <c r="J291" s="908"/>
      <c r="K291" s="908"/>
      <c r="L291" s="908"/>
      <c r="M291" s="908"/>
      <c r="N291" s="908"/>
      <c r="O291" s="908"/>
      <c r="P291" s="908"/>
      <c r="Q291" s="908"/>
      <c r="R291" s="908"/>
      <c r="S291" s="908"/>
      <c r="T291" s="908"/>
      <c r="U291" s="908"/>
      <c r="V291" s="908"/>
      <c r="W291" s="908"/>
      <c r="X291" s="908"/>
      <c r="Y291" s="908"/>
      <c r="Z291" s="908"/>
      <c r="AA291" s="908"/>
      <c r="AB291" s="908"/>
      <c r="AC291" s="908"/>
      <c r="AD291" s="908"/>
      <c r="AE291" s="908"/>
      <c r="AF291" s="908"/>
    </row>
    <row r="292">
      <c r="A292" s="908"/>
      <c r="B292" s="908"/>
      <c r="C292" s="908"/>
      <c r="D292" s="908"/>
      <c r="E292" s="908"/>
      <c r="F292" s="908"/>
      <c r="G292" s="908"/>
      <c r="H292" s="908"/>
      <c r="I292" s="908"/>
      <c r="J292" s="908"/>
      <c r="K292" s="908"/>
      <c r="L292" s="908"/>
      <c r="M292" s="908"/>
      <c r="N292" s="908"/>
      <c r="O292" s="908"/>
      <c r="P292" s="908"/>
      <c r="Q292" s="908"/>
      <c r="R292" s="908"/>
      <c r="S292" s="908"/>
      <c r="T292" s="908"/>
      <c r="U292" s="908"/>
      <c r="V292" s="908"/>
      <c r="W292" s="908"/>
      <c r="X292" s="908"/>
      <c r="Y292" s="908"/>
      <c r="Z292" s="908"/>
      <c r="AA292" s="908"/>
      <c r="AB292" s="908"/>
      <c r="AC292" s="908"/>
      <c r="AD292" s="908"/>
      <c r="AE292" s="908"/>
      <c r="AF292" s="908"/>
    </row>
    <row r="293">
      <c r="A293" s="908"/>
      <c r="B293" s="908"/>
      <c r="C293" s="908"/>
      <c r="D293" s="908"/>
      <c r="E293" s="908"/>
      <c r="F293" s="908"/>
      <c r="G293" s="908"/>
      <c r="H293" s="908"/>
      <c r="I293" s="908"/>
      <c r="J293" s="908"/>
      <c r="K293" s="908"/>
      <c r="L293" s="908"/>
      <c r="M293" s="908"/>
      <c r="N293" s="908"/>
      <c r="O293" s="908"/>
      <c r="P293" s="908"/>
      <c r="Q293" s="908"/>
      <c r="R293" s="908"/>
      <c r="S293" s="908"/>
      <c r="T293" s="908"/>
      <c r="U293" s="908"/>
      <c r="V293" s="908"/>
      <c r="W293" s="908"/>
      <c r="X293" s="908"/>
      <c r="Y293" s="908"/>
      <c r="Z293" s="908"/>
      <c r="AA293" s="908"/>
      <c r="AB293" s="908"/>
      <c r="AC293" s="908"/>
      <c r="AD293" s="908"/>
      <c r="AE293" s="908"/>
      <c r="AF293" s="908"/>
    </row>
    <row r="294">
      <c r="A294" s="908"/>
      <c r="B294" s="908"/>
      <c r="C294" s="908"/>
      <c r="D294" s="908"/>
      <c r="E294" s="908"/>
      <c r="F294" s="908"/>
      <c r="G294" s="908"/>
      <c r="H294" s="908"/>
      <c r="I294" s="908"/>
      <c r="J294" s="908"/>
      <c r="K294" s="908"/>
      <c r="L294" s="908"/>
      <c r="M294" s="908"/>
      <c r="N294" s="908"/>
      <c r="O294" s="908"/>
      <c r="P294" s="908"/>
      <c r="Q294" s="908"/>
      <c r="R294" s="908"/>
      <c r="S294" s="908"/>
      <c r="T294" s="908"/>
      <c r="U294" s="908"/>
      <c r="V294" s="908"/>
      <c r="W294" s="908"/>
      <c r="X294" s="908"/>
      <c r="Y294" s="908"/>
      <c r="Z294" s="908"/>
      <c r="AA294" s="908"/>
      <c r="AB294" s="908"/>
      <c r="AC294" s="908"/>
      <c r="AD294" s="908"/>
      <c r="AE294" s="908"/>
      <c r="AF294" s="908"/>
    </row>
    <row r="295">
      <c r="A295" s="908"/>
      <c r="B295" s="908"/>
      <c r="C295" s="908"/>
      <c r="D295" s="908"/>
      <c r="E295" s="908"/>
      <c r="F295" s="908"/>
      <c r="G295" s="908"/>
      <c r="H295" s="908"/>
      <c r="I295" s="908"/>
      <c r="J295" s="908"/>
      <c r="K295" s="908"/>
      <c r="L295" s="908"/>
      <c r="M295" s="908"/>
      <c r="N295" s="908"/>
      <c r="O295" s="908"/>
      <c r="P295" s="908"/>
      <c r="Q295" s="908"/>
      <c r="R295" s="908"/>
      <c r="S295" s="908"/>
      <c r="T295" s="908"/>
      <c r="U295" s="908"/>
      <c r="V295" s="908"/>
      <c r="W295" s="908"/>
      <c r="X295" s="908"/>
      <c r="Y295" s="908"/>
      <c r="Z295" s="908"/>
      <c r="AA295" s="908"/>
      <c r="AB295" s="908"/>
      <c r="AC295" s="908"/>
      <c r="AD295" s="908"/>
      <c r="AE295" s="908"/>
      <c r="AF295" s="908"/>
    </row>
    <row r="296">
      <c r="A296" s="908"/>
      <c r="B296" s="908"/>
      <c r="C296" s="908"/>
      <c r="D296" s="908"/>
      <c r="E296" s="908"/>
      <c r="F296" s="908"/>
      <c r="G296" s="908"/>
      <c r="H296" s="908"/>
      <c r="I296" s="908"/>
      <c r="J296" s="908"/>
      <c r="K296" s="908"/>
      <c r="L296" s="908"/>
      <c r="M296" s="908"/>
      <c r="N296" s="908"/>
      <c r="O296" s="908"/>
      <c r="P296" s="908"/>
      <c r="Q296" s="908"/>
      <c r="R296" s="908"/>
      <c r="S296" s="908"/>
      <c r="T296" s="908"/>
      <c r="U296" s="908"/>
      <c r="V296" s="908"/>
      <c r="W296" s="908"/>
      <c r="X296" s="908"/>
      <c r="Y296" s="908"/>
      <c r="Z296" s="908"/>
      <c r="AA296" s="908"/>
      <c r="AB296" s="908"/>
      <c r="AC296" s="908"/>
      <c r="AD296" s="908"/>
      <c r="AE296" s="908"/>
      <c r="AF296" s="908"/>
    </row>
    <row r="297">
      <c r="A297" s="908"/>
      <c r="B297" s="908"/>
      <c r="C297" s="908"/>
      <c r="D297" s="908"/>
      <c r="E297" s="908"/>
      <c r="F297" s="908"/>
      <c r="G297" s="908"/>
      <c r="H297" s="908"/>
      <c r="I297" s="908"/>
      <c r="J297" s="908"/>
      <c r="K297" s="908"/>
      <c r="L297" s="908"/>
      <c r="M297" s="908"/>
      <c r="N297" s="908"/>
      <c r="O297" s="908"/>
      <c r="P297" s="908"/>
      <c r="Q297" s="908"/>
      <c r="R297" s="908"/>
      <c r="S297" s="908"/>
      <c r="T297" s="908"/>
      <c r="U297" s="908"/>
      <c r="V297" s="908"/>
      <c r="W297" s="908"/>
      <c r="X297" s="908"/>
      <c r="Y297" s="908"/>
      <c r="Z297" s="908"/>
      <c r="AA297" s="908"/>
      <c r="AB297" s="908"/>
      <c r="AC297" s="908"/>
      <c r="AD297" s="908"/>
      <c r="AE297" s="908"/>
      <c r="AF297" s="908"/>
    </row>
    <row r="298">
      <c r="A298" s="908"/>
      <c r="B298" s="908"/>
      <c r="C298" s="908"/>
      <c r="D298" s="908"/>
      <c r="E298" s="908"/>
      <c r="F298" s="908"/>
      <c r="G298" s="908"/>
      <c r="H298" s="908"/>
      <c r="I298" s="908"/>
      <c r="J298" s="908"/>
      <c r="K298" s="908"/>
      <c r="L298" s="908"/>
      <c r="M298" s="908"/>
      <c r="N298" s="908"/>
      <c r="O298" s="908"/>
      <c r="P298" s="908"/>
      <c r="Q298" s="908"/>
      <c r="R298" s="908"/>
      <c r="S298" s="908"/>
      <c r="T298" s="908"/>
      <c r="U298" s="908"/>
      <c r="V298" s="908"/>
      <c r="W298" s="908"/>
      <c r="X298" s="908"/>
      <c r="Y298" s="908"/>
      <c r="Z298" s="908"/>
      <c r="AA298" s="908"/>
      <c r="AB298" s="908"/>
      <c r="AC298" s="908"/>
      <c r="AD298" s="908"/>
      <c r="AE298" s="908"/>
      <c r="AF298" s="908"/>
    </row>
    <row r="299">
      <c r="A299" s="908"/>
      <c r="B299" s="908"/>
      <c r="C299" s="908"/>
      <c r="D299" s="908"/>
      <c r="E299" s="908"/>
      <c r="F299" s="908"/>
      <c r="G299" s="908"/>
      <c r="H299" s="908"/>
      <c r="I299" s="908"/>
      <c r="J299" s="908"/>
      <c r="K299" s="908"/>
      <c r="L299" s="908"/>
      <c r="M299" s="908"/>
      <c r="N299" s="908"/>
      <c r="O299" s="908"/>
      <c r="P299" s="908"/>
      <c r="Q299" s="908"/>
      <c r="R299" s="908"/>
      <c r="S299" s="908"/>
      <c r="T299" s="908"/>
      <c r="U299" s="908"/>
      <c r="V299" s="908"/>
      <c r="W299" s="908"/>
      <c r="X299" s="908"/>
      <c r="Y299" s="908"/>
      <c r="Z299" s="908"/>
      <c r="AA299" s="908"/>
      <c r="AB299" s="908"/>
      <c r="AC299" s="908"/>
      <c r="AD299" s="908"/>
      <c r="AE299" s="908"/>
      <c r="AF299" s="908"/>
    </row>
    <row r="300">
      <c r="A300" s="908"/>
      <c r="B300" s="908"/>
      <c r="C300" s="908"/>
      <c r="D300" s="908"/>
      <c r="E300" s="908"/>
      <c r="F300" s="908"/>
      <c r="G300" s="908"/>
      <c r="H300" s="908"/>
      <c r="I300" s="908"/>
      <c r="J300" s="908"/>
      <c r="K300" s="908"/>
      <c r="L300" s="908"/>
      <c r="M300" s="908"/>
      <c r="N300" s="908"/>
      <c r="O300" s="908"/>
      <c r="P300" s="908"/>
      <c r="Q300" s="908"/>
      <c r="R300" s="908"/>
      <c r="S300" s="908"/>
      <c r="T300" s="908"/>
      <c r="U300" s="908"/>
      <c r="V300" s="908"/>
      <c r="W300" s="908"/>
      <c r="X300" s="908"/>
      <c r="Y300" s="908"/>
      <c r="Z300" s="908"/>
      <c r="AA300" s="908"/>
      <c r="AB300" s="908"/>
      <c r="AC300" s="908"/>
      <c r="AD300" s="908"/>
      <c r="AE300" s="908"/>
      <c r="AF300" s="908"/>
    </row>
    <row r="301">
      <c r="A301" s="908"/>
      <c r="B301" s="908"/>
      <c r="C301" s="908"/>
      <c r="D301" s="908"/>
      <c r="E301" s="908"/>
      <c r="F301" s="908"/>
      <c r="G301" s="908"/>
      <c r="H301" s="908"/>
      <c r="I301" s="908"/>
      <c r="J301" s="908"/>
      <c r="K301" s="908"/>
      <c r="L301" s="908"/>
      <c r="M301" s="908"/>
      <c r="N301" s="908"/>
      <c r="O301" s="908"/>
      <c r="P301" s="908"/>
      <c r="Q301" s="908"/>
      <c r="R301" s="908"/>
      <c r="S301" s="908"/>
      <c r="T301" s="908"/>
      <c r="U301" s="908"/>
      <c r="V301" s="908"/>
      <c r="W301" s="908"/>
      <c r="X301" s="908"/>
      <c r="Y301" s="908"/>
      <c r="Z301" s="908"/>
      <c r="AA301" s="908"/>
      <c r="AB301" s="908"/>
      <c r="AC301" s="908"/>
      <c r="AD301" s="908"/>
      <c r="AE301" s="908"/>
      <c r="AF301" s="908"/>
    </row>
    <row r="302">
      <c r="A302" s="908"/>
      <c r="B302" s="908"/>
      <c r="C302" s="908"/>
      <c r="D302" s="908"/>
      <c r="E302" s="908"/>
      <c r="F302" s="908"/>
      <c r="G302" s="908"/>
      <c r="H302" s="908"/>
      <c r="I302" s="908"/>
      <c r="J302" s="908"/>
      <c r="K302" s="908"/>
      <c r="L302" s="908"/>
      <c r="M302" s="908"/>
      <c r="N302" s="908"/>
      <c r="O302" s="908"/>
      <c r="P302" s="908"/>
      <c r="Q302" s="908"/>
      <c r="R302" s="908"/>
      <c r="S302" s="908"/>
      <c r="T302" s="908"/>
      <c r="U302" s="908"/>
      <c r="V302" s="908"/>
      <c r="W302" s="908"/>
      <c r="X302" s="908"/>
      <c r="Y302" s="908"/>
      <c r="Z302" s="908"/>
      <c r="AA302" s="908"/>
      <c r="AB302" s="908"/>
      <c r="AC302" s="908"/>
      <c r="AD302" s="908"/>
      <c r="AE302" s="908"/>
      <c r="AF302" s="908"/>
    </row>
    <row r="303">
      <c r="A303" s="908"/>
      <c r="B303" s="908"/>
      <c r="C303" s="908"/>
      <c r="D303" s="908"/>
      <c r="E303" s="908"/>
      <c r="F303" s="908"/>
      <c r="G303" s="908"/>
      <c r="H303" s="908"/>
      <c r="I303" s="908"/>
      <c r="J303" s="908"/>
      <c r="K303" s="908"/>
      <c r="L303" s="908"/>
      <c r="M303" s="908"/>
      <c r="N303" s="908"/>
      <c r="O303" s="908"/>
      <c r="P303" s="908"/>
      <c r="Q303" s="908"/>
      <c r="R303" s="908"/>
      <c r="S303" s="908"/>
      <c r="T303" s="908"/>
      <c r="U303" s="908"/>
      <c r="V303" s="908"/>
      <c r="W303" s="908"/>
      <c r="X303" s="908"/>
      <c r="Y303" s="908"/>
      <c r="Z303" s="908"/>
      <c r="AA303" s="908"/>
      <c r="AB303" s="908"/>
      <c r="AC303" s="908"/>
      <c r="AD303" s="908"/>
      <c r="AE303" s="908"/>
      <c r="AF303" s="908"/>
    </row>
    <row r="304">
      <c r="A304" s="908"/>
      <c r="B304" s="908"/>
      <c r="C304" s="908"/>
      <c r="D304" s="908"/>
      <c r="E304" s="908"/>
      <c r="F304" s="908"/>
      <c r="G304" s="908"/>
      <c r="H304" s="908"/>
      <c r="I304" s="908"/>
      <c r="J304" s="908"/>
      <c r="K304" s="908"/>
      <c r="L304" s="908"/>
      <c r="M304" s="908"/>
      <c r="N304" s="908"/>
      <c r="O304" s="908"/>
      <c r="P304" s="908"/>
      <c r="Q304" s="908"/>
      <c r="R304" s="908"/>
      <c r="S304" s="908"/>
      <c r="T304" s="908"/>
      <c r="U304" s="908"/>
      <c r="V304" s="908"/>
      <c r="W304" s="908"/>
      <c r="X304" s="908"/>
      <c r="Y304" s="908"/>
      <c r="Z304" s="908"/>
      <c r="AA304" s="908"/>
      <c r="AB304" s="908"/>
      <c r="AC304" s="908"/>
      <c r="AD304" s="908"/>
      <c r="AE304" s="908"/>
      <c r="AF304" s="908"/>
    </row>
    <row r="305">
      <c r="A305" s="908"/>
      <c r="B305" s="908"/>
      <c r="C305" s="908"/>
      <c r="D305" s="908"/>
      <c r="E305" s="908"/>
      <c r="F305" s="908"/>
      <c r="G305" s="908"/>
      <c r="H305" s="908"/>
      <c r="I305" s="908"/>
      <c r="J305" s="908"/>
      <c r="K305" s="908"/>
      <c r="L305" s="908"/>
      <c r="M305" s="908"/>
      <c r="N305" s="908"/>
      <c r="O305" s="908"/>
      <c r="P305" s="908"/>
      <c r="Q305" s="908"/>
      <c r="R305" s="908"/>
      <c r="S305" s="908"/>
      <c r="T305" s="908"/>
      <c r="U305" s="908"/>
      <c r="V305" s="908"/>
      <c r="W305" s="908"/>
      <c r="X305" s="908"/>
      <c r="Y305" s="908"/>
      <c r="Z305" s="908"/>
      <c r="AA305" s="908"/>
      <c r="AB305" s="908"/>
      <c r="AC305" s="908"/>
      <c r="AD305" s="908"/>
      <c r="AE305" s="908"/>
      <c r="AF305" s="908"/>
    </row>
    <row r="306">
      <c r="A306" s="908"/>
      <c r="B306" s="908"/>
      <c r="C306" s="908"/>
      <c r="D306" s="908"/>
      <c r="E306" s="908"/>
      <c r="F306" s="908"/>
      <c r="G306" s="908"/>
      <c r="H306" s="908"/>
      <c r="I306" s="908"/>
      <c r="J306" s="908"/>
      <c r="K306" s="908"/>
      <c r="L306" s="908"/>
      <c r="M306" s="908"/>
      <c r="N306" s="908"/>
      <c r="O306" s="908"/>
      <c r="P306" s="908"/>
      <c r="Q306" s="908"/>
      <c r="R306" s="908"/>
      <c r="S306" s="908"/>
      <c r="T306" s="908"/>
      <c r="U306" s="908"/>
      <c r="V306" s="908"/>
      <c r="W306" s="908"/>
      <c r="X306" s="908"/>
      <c r="Y306" s="908"/>
      <c r="Z306" s="908"/>
      <c r="AA306" s="908"/>
      <c r="AB306" s="908"/>
      <c r="AC306" s="908"/>
      <c r="AD306" s="908"/>
      <c r="AE306" s="908"/>
      <c r="AF306" s="908"/>
    </row>
    <row r="307">
      <c r="A307" s="908"/>
      <c r="B307" s="908"/>
      <c r="C307" s="908"/>
      <c r="D307" s="908"/>
      <c r="E307" s="908"/>
      <c r="F307" s="908"/>
      <c r="G307" s="908"/>
      <c r="H307" s="908"/>
      <c r="I307" s="908"/>
      <c r="J307" s="908"/>
      <c r="K307" s="908"/>
      <c r="L307" s="908"/>
      <c r="M307" s="908"/>
      <c r="N307" s="908"/>
      <c r="O307" s="908"/>
      <c r="P307" s="908"/>
      <c r="Q307" s="908"/>
      <c r="R307" s="908"/>
      <c r="S307" s="908"/>
      <c r="T307" s="908"/>
      <c r="U307" s="908"/>
      <c r="V307" s="908"/>
      <c r="W307" s="908"/>
      <c r="X307" s="908"/>
      <c r="Y307" s="908"/>
      <c r="Z307" s="908"/>
      <c r="AA307" s="908"/>
      <c r="AB307" s="908"/>
      <c r="AC307" s="908"/>
      <c r="AD307" s="908"/>
      <c r="AE307" s="908"/>
      <c r="AF307" s="908"/>
    </row>
    <row r="308">
      <c r="A308" s="908"/>
      <c r="B308" s="908"/>
      <c r="C308" s="908"/>
      <c r="D308" s="908"/>
      <c r="E308" s="908"/>
      <c r="F308" s="908"/>
      <c r="G308" s="908"/>
      <c r="H308" s="908"/>
      <c r="I308" s="908"/>
      <c r="J308" s="908"/>
      <c r="K308" s="908"/>
      <c r="L308" s="908"/>
      <c r="M308" s="908"/>
      <c r="N308" s="908"/>
      <c r="O308" s="908"/>
      <c r="P308" s="908"/>
      <c r="Q308" s="908"/>
      <c r="R308" s="908"/>
      <c r="S308" s="908"/>
      <c r="T308" s="908"/>
      <c r="U308" s="908"/>
      <c r="V308" s="908"/>
      <c r="W308" s="908"/>
      <c r="X308" s="908"/>
      <c r="Y308" s="908"/>
      <c r="Z308" s="908"/>
      <c r="AA308" s="908"/>
      <c r="AB308" s="908"/>
      <c r="AC308" s="908"/>
      <c r="AD308" s="908"/>
      <c r="AE308" s="908"/>
      <c r="AF308" s="908"/>
    </row>
    <row r="309">
      <c r="A309" s="908"/>
      <c r="B309" s="908"/>
      <c r="C309" s="908"/>
      <c r="D309" s="908"/>
      <c r="E309" s="908"/>
      <c r="F309" s="908"/>
      <c r="G309" s="908"/>
      <c r="H309" s="908"/>
      <c r="I309" s="908"/>
      <c r="J309" s="908"/>
      <c r="K309" s="908"/>
      <c r="L309" s="908"/>
      <c r="M309" s="908"/>
      <c r="N309" s="908"/>
      <c r="O309" s="908"/>
      <c r="P309" s="908"/>
      <c r="Q309" s="908"/>
      <c r="R309" s="908"/>
      <c r="S309" s="908"/>
      <c r="T309" s="908"/>
      <c r="U309" s="908"/>
      <c r="V309" s="908"/>
      <c r="W309" s="908"/>
      <c r="X309" s="908"/>
      <c r="Y309" s="908"/>
      <c r="Z309" s="908"/>
      <c r="AA309" s="908"/>
      <c r="AB309" s="908"/>
      <c r="AC309" s="908"/>
      <c r="AD309" s="908"/>
      <c r="AE309" s="908"/>
      <c r="AF309" s="908"/>
    </row>
    <row r="310">
      <c r="A310" s="908"/>
      <c r="B310" s="908"/>
      <c r="C310" s="908"/>
      <c r="D310" s="908"/>
      <c r="E310" s="908"/>
      <c r="F310" s="908"/>
      <c r="G310" s="908"/>
      <c r="H310" s="908"/>
      <c r="I310" s="908"/>
      <c r="J310" s="908"/>
      <c r="K310" s="908"/>
      <c r="L310" s="908"/>
      <c r="M310" s="908"/>
      <c r="N310" s="908"/>
      <c r="O310" s="908"/>
      <c r="P310" s="908"/>
      <c r="Q310" s="908"/>
      <c r="R310" s="908"/>
      <c r="S310" s="908"/>
      <c r="T310" s="908"/>
      <c r="U310" s="908"/>
      <c r="V310" s="908"/>
      <c r="W310" s="908"/>
      <c r="X310" s="908"/>
      <c r="Y310" s="908"/>
      <c r="Z310" s="908"/>
      <c r="AA310" s="908"/>
      <c r="AB310" s="908"/>
      <c r="AC310" s="908"/>
      <c r="AD310" s="908"/>
      <c r="AE310" s="908"/>
      <c r="AF310" s="908"/>
    </row>
    <row r="311">
      <c r="A311" s="908"/>
      <c r="B311" s="908"/>
      <c r="C311" s="908"/>
      <c r="D311" s="908"/>
      <c r="E311" s="908"/>
      <c r="F311" s="908"/>
      <c r="G311" s="908"/>
      <c r="H311" s="908"/>
      <c r="I311" s="908"/>
      <c r="J311" s="908"/>
      <c r="K311" s="908"/>
      <c r="L311" s="908"/>
      <c r="M311" s="908"/>
      <c r="N311" s="908"/>
      <c r="O311" s="908"/>
      <c r="P311" s="908"/>
      <c r="Q311" s="908"/>
      <c r="R311" s="908"/>
      <c r="S311" s="908"/>
      <c r="T311" s="908"/>
      <c r="U311" s="908"/>
      <c r="V311" s="908"/>
      <c r="W311" s="908"/>
      <c r="X311" s="908"/>
      <c r="Y311" s="908"/>
      <c r="Z311" s="908"/>
      <c r="AA311" s="908"/>
      <c r="AB311" s="908"/>
      <c r="AC311" s="908"/>
      <c r="AD311" s="908"/>
      <c r="AE311" s="908"/>
      <c r="AF311" s="908"/>
    </row>
    <row r="312">
      <c r="A312" s="908"/>
      <c r="B312" s="908"/>
      <c r="C312" s="908"/>
      <c r="D312" s="908"/>
      <c r="E312" s="908"/>
      <c r="F312" s="908"/>
      <c r="G312" s="908"/>
      <c r="H312" s="908"/>
      <c r="I312" s="908"/>
      <c r="J312" s="908"/>
      <c r="K312" s="908"/>
      <c r="L312" s="908"/>
      <c r="M312" s="908"/>
      <c r="N312" s="908"/>
      <c r="O312" s="908"/>
      <c r="P312" s="908"/>
      <c r="Q312" s="908"/>
      <c r="R312" s="908"/>
      <c r="S312" s="908"/>
      <c r="T312" s="908"/>
      <c r="U312" s="908"/>
      <c r="V312" s="908"/>
      <c r="W312" s="908"/>
      <c r="X312" s="908"/>
      <c r="Y312" s="908"/>
      <c r="Z312" s="908"/>
      <c r="AA312" s="908"/>
      <c r="AB312" s="908"/>
      <c r="AC312" s="908"/>
      <c r="AD312" s="908"/>
      <c r="AE312" s="908"/>
      <c r="AF312" s="908"/>
    </row>
    <row r="313">
      <c r="A313" s="908"/>
      <c r="B313" s="908"/>
      <c r="C313" s="908"/>
      <c r="D313" s="908"/>
      <c r="E313" s="908"/>
      <c r="F313" s="908"/>
      <c r="G313" s="908"/>
      <c r="H313" s="908"/>
      <c r="I313" s="908"/>
      <c r="J313" s="908"/>
      <c r="K313" s="908"/>
      <c r="L313" s="908"/>
      <c r="M313" s="908"/>
      <c r="N313" s="908"/>
      <c r="O313" s="908"/>
      <c r="P313" s="908"/>
      <c r="Q313" s="908"/>
      <c r="R313" s="908"/>
      <c r="S313" s="908"/>
      <c r="T313" s="908"/>
      <c r="U313" s="908"/>
      <c r="V313" s="908"/>
      <c r="W313" s="908"/>
      <c r="X313" s="908"/>
      <c r="Y313" s="908"/>
      <c r="Z313" s="908"/>
      <c r="AA313" s="908"/>
      <c r="AB313" s="908"/>
      <c r="AC313" s="908"/>
      <c r="AD313" s="908"/>
      <c r="AE313" s="908"/>
      <c r="AF313" s="908"/>
    </row>
    <row r="314">
      <c r="A314" s="908"/>
      <c r="B314" s="908"/>
      <c r="C314" s="908"/>
      <c r="D314" s="908"/>
      <c r="E314" s="908"/>
      <c r="F314" s="908"/>
      <c r="G314" s="908"/>
      <c r="H314" s="908"/>
      <c r="I314" s="908"/>
      <c r="J314" s="908"/>
      <c r="K314" s="908"/>
      <c r="L314" s="908"/>
      <c r="M314" s="908"/>
      <c r="N314" s="908"/>
      <c r="O314" s="908"/>
      <c r="P314" s="908"/>
      <c r="Q314" s="908"/>
      <c r="R314" s="908"/>
      <c r="S314" s="908"/>
      <c r="T314" s="908"/>
      <c r="U314" s="908"/>
      <c r="V314" s="908"/>
      <c r="W314" s="908"/>
      <c r="X314" s="908"/>
      <c r="Y314" s="908"/>
      <c r="Z314" s="908"/>
      <c r="AA314" s="908"/>
      <c r="AB314" s="908"/>
      <c r="AC314" s="908"/>
      <c r="AD314" s="908"/>
      <c r="AE314" s="908"/>
      <c r="AF314" s="908"/>
    </row>
    <row r="315">
      <c r="A315" s="908"/>
      <c r="B315" s="908"/>
      <c r="C315" s="908"/>
      <c r="D315" s="908"/>
      <c r="E315" s="908"/>
      <c r="F315" s="908"/>
      <c r="G315" s="908"/>
      <c r="H315" s="908"/>
      <c r="I315" s="908"/>
      <c r="J315" s="908"/>
      <c r="K315" s="908"/>
      <c r="L315" s="908"/>
      <c r="M315" s="908"/>
      <c r="N315" s="908"/>
      <c r="O315" s="908"/>
      <c r="P315" s="908"/>
      <c r="Q315" s="908"/>
      <c r="R315" s="908"/>
      <c r="S315" s="908"/>
      <c r="T315" s="908"/>
      <c r="U315" s="908"/>
      <c r="V315" s="908"/>
      <c r="W315" s="908"/>
      <c r="X315" s="908"/>
      <c r="Y315" s="908"/>
      <c r="Z315" s="908"/>
      <c r="AA315" s="908"/>
      <c r="AB315" s="908"/>
      <c r="AC315" s="908"/>
      <c r="AD315" s="908"/>
      <c r="AE315" s="908"/>
      <c r="AF315" s="908"/>
    </row>
    <row r="316">
      <c r="A316" s="908"/>
      <c r="B316" s="908"/>
      <c r="C316" s="908"/>
      <c r="D316" s="908"/>
      <c r="E316" s="908"/>
      <c r="F316" s="908"/>
      <c r="G316" s="908"/>
      <c r="H316" s="908"/>
      <c r="I316" s="908"/>
      <c r="J316" s="908"/>
      <c r="K316" s="908"/>
      <c r="L316" s="908"/>
      <c r="M316" s="908"/>
      <c r="N316" s="908"/>
      <c r="O316" s="908"/>
      <c r="P316" s="908"/>
      <c r="Q316" s="908"/>
      <c r="R316" s="908"/>
      <c r="S316" s="908"/>
      <c r="T316" s="908"/>
      <c r="U316" s="908"/>
      <c r="V316" s="908"/>
      <c r="W316" s="908"/>
      <c r="X316" s="908"/>
      <c r="Y316" s="908"/>
      <c r="Z316" s="908"/>
      <c r="AA316" s="908"/>
      <c r="AB316" s="908"/>
      <c r="AC316" s="908"/>
      <c r="AD316" s="908"/>
      <c r="AE316" s="908"/>
      <c r="AF316" s="908"/>
    </row>
    <row r="317">
      <c r="A317" s="908"/>
      <c r="B317" s="908"/>
      <c r="C317" s="908"/>
      <c r="D317" s="908"/>
      <c r="E317" s="908"/>
      <c r="F317" s="908"/>
      <c r="G317" s="908"/>
      <c r="H317" s="908"/>
      <c r="I317" s="908"/>
      <c r="J317" s="908"/>
      <c r="K317" s="908"/>
      <c r="L317" s="908"/>
      <c r="M317" s="908"/>
      <c r="N317" s="908"/>
      <c r="O317" s="908"/>
      <c r="P317" s="908"/>
      <c r="Q317" s="908"/>
      <c r="R317" s="908"/>
      <c r="S317" s="908"/>
      <c r="T317" s="908"/>
      <c r="U317" s="908"/>
      <c r="V317" s="908"/>
      <c r="W317" s="908"/>
      <c r="X317" s="908"/>
      <c r="Y317" s="908"/>
      <c r="Z317" s="908"/>
      <c r="AA317" s="908"/>
      <c r="AB317" s="908"/>
      <c r="AC317" s="908"/>
      <c r="AD317" s="908"/>
      <c r="AE317" s="908"/>
      <c r="AF317" s="908"/>
    </row>
    <row r="318">
      <c r="A318" s="908"/>
      <c r="B318" s="908"/>
      <c r="C318" s="908"/>
      <c r="D318" s="908"/>
      <c r="E318" s="908"/>
      <c r="F318" s="908"/>
      <c r="G318" s="908"/>
      <c r="H318" s="908"/>
      <c r="I318" s="908"/>
      <c r="J318" s="908"/>
      <c r="K318" s="908"/>
      <c r="L318" s="908"/>
      <c r="M318" s="908"/>
      <c r="N318" s="908"/>
      <c r="O318" s="908"/>
      <c r="P318" s="908"/>
      <c r="Q318" s="908"/>
      <c r="R318" s="908"/>
      <c r="S318" s="908"/>
      <c r="T318" s="908"/>
      <c r="U318" s="908"/>
      <c r="V318" s="908"/>
      <c r="W318" s="908"/>
      <c r="X318" s="908"/>
      <c r="Y318" s="908"/>
      <c r="Z318" s="908"/>
      <c r="AA318" s="908"/>
      <c r="AB318" s="908"/>
      <c r="AC318" s="908"/>
      <c r="AD318" s="908"/>
      <c r="AE318" s="908"/>
      <c r="AF318" s="908"/>
    </row>
    <row r="319">
      <c r="A319" s="908"/>
      <c r="B319" s="908"/>
      <c r="C319" s="908"/>
      <c r="D319" s="908"/>
      <c r="E319" s="908"/>
      <c r="F319" s="908"/>
      <c r="G319" s="908"/>
      <c r="H319" s="908"/>
      <c r="I319" s="908"/>
      <c r="J319" s="908"/>
      <c r="K319" s="908"/>
      <c r="L319" s="908"/>
      <c r="M319" s="908"/>
      <c r="N319" s="908"/>
      <c r="O319" s="908"/>
      <c r="P319" s="908"/>
      <c r="Q319" s="908"/>
      <c r="R319" s="908"/>
      <c r="S319" s="908"/>
      <c r="T319" s="908"/>
      <c r="U319" s="908"/>
      <c r="V319" s="908"/>
      <c r="W319" s="908"/>
      <c r="X319" s="908"/>
      <c r="Y319" s="908"/>
      <c r="Z319" s="908"/>
      <c r="AA319" s="908"/>
      <c r="AB319" s="908"/>
      <c r="AC319" s="908"/>
      <c r="AD319" s="908"/>
      <c r="AE319" s="908"/>
      <c r="AF319" s="908"/>
    </row>
    <row r="320">
      <c r="A320" s="908"/>
      <c r="B320" s="908"/>
      <c r="C320" s="908"/>
      <c r="D320" s="908"/>
      <c r="E320" s="908"/>
      <c r="F320" s="908"/>
      <c r="G320" s="908"/>
      <c r="H320" s="908"/>
      <c r="I320" s="908"/>
      <c r="J320" s="908"/>
      <c r="K320" s="908"/>
      <c r="L320" s="908"/>
      <c r="M320" s="908"/>
      <c r="N320" s="908"/>
      <c r="O320" s="908"/>
      <c r="P320" s="908"/>
      <c r="Q320" s="908"/>
      <c r="R320" s="908"/>
      <c r="S320" s="908"/>
      <c r="T320" s="908"/>
      <c r="U320" s="908"/>
      <c r="V320" s="908"/>
      <c r="W320" s="908"/>
      <c r="X320" s="908"/>
      <c r="Y320" s="908"/>
      <c r="Z320" s="908"/>
      <c r="AA320" s="908"/>
      <c r="AB320" s="908"/>
      <c r="AC320" s="908"/>
      <c r="AD320" s="908"/>
      <c r="AE320" s="908"/>
      <c r="AF320" s="908"/>
    </row>
    <row r="321">
      <c r="A321" s="908"/>
      <c r="B321" s="908"/>
      <c r="C321" s="908"/>
      <c r="D321" s="908"/>
      <c r="E321" s="908"/>
      <c r="F321" s="908"/>
      <c r="G321" s="908"/>
      <c r="H321" s="908"/>
      <c r="I321" s="908"/>
      <c r="J321" s="908"/>
      <c r="K321" s="908"/>
      <c r="L321" s="908"/>
      <c r="M321" s="908"/>
      <c r="N321" s="908"/>
      <c r="O321" s="908"/>
      <c r="P321" s="908"/>
      <c r="Q321" s="908"/>
      <c r="R321" s="908"/>
      <c r="S321" s="908"/>
      <c r="T321" s="908"/>
      <c r="U321" s="908"/>
      <c r="V321" s="908"/>
      <c r="W321" s="908"/>
      <c r="X321" s="908"/>
      <c r="Y321" s="908"/>
      <c r="Z321" s="908"/>
      <c r="AA321" s="908"/>
      <c r="AB321" s="908"/>
      <c r="AC321" s="908"/>
      <c r="AD321" s="908"/>
      <c r="AE321" s="908"/>
      <c r="AF321" s="908"/>
    </row>
    <row r="322">
      <c r="A322" s="908"/>
      <c r="B322" s="908"/>
      <c r="C322" s="908"/>
      <c r="D322" s="908"/>
      <c r="E322" s="908"/>
      <c r="F322" s="908"/>
      <c r="G322" s="908"/>
      <c r="H322" s="908"/>
      <c r="I322" s="908"/>
      <c r="J322" s="908"/>
      <c r="K322" s="908"/>
      <c r="L322" s="908"/>
      <c r="M322" s="908"/>
      <c r="N322" s="908"/>
      <c r="O322" s="908"/>
      <c r="P322" s="908"/>
      <c r="Q322" s="908"/>
      <c r="R322" s="908"/>
      <c r="S322" s="908"/>
      <c r="T322" s="908"/>
      <c r="U322" s="908"/>
      <c r="V322" s="908"/>
      <c r="W322" s="908"/>
      <c r="X322" s="908"/>
      <c r="Y322" s="908"/>
      <c r="Z322" s="908"/>
      <c r="AA322" s="908"/>
      <c r="AB322" s="908"/>
      <c r="AC322" s="908"/>
      <c r="AD322" s="908"/>
      <c r="AE322" s="908"/>
      <c r="AF322" s="908"/>
    </row>
    <row r="323">
      <c r="A323" s="908"/>
      <c r="B323" s="908"/>
      <c r="C323" s="908"/>
      <c r="D323" s="908"/>
      <c r="E323" s="908"/>
      <c r="F323" s="908"/>
      <c r="G323" s="908"/>
      <c r="H323" s="908"/>
      <c r="I323" s="908"/>
      <c r="J323" s="908"/>
      <c r="K323" s="908"/>
      <c r="L323" s="908"/>
      <c r="M323" s="908"/>
      <c r="N323" s="908"/>
      <c r="O323" s="908"/>
      <c r="P323" s="908"/>
      <c r="Q323" s="908"/>
      <c r="R323" s="908"/>
      <c r="S323" s="908"/>
      <c r="T323" s="908"/>
      <c r="U323" s="908"/>
      <c r="V323" s="908"/>
      <c r="W323" s="908"/>
      <c r="X323" s="908"/>
      <c r="Y323" s="908"/>
      <c r="Z323" s="908"/>
      <c r="AA323" s="908"/>
      <c r="AB323" s="908"/>
      <c r="AC323" s="908"/>
      <c r="AD323" s="908"/>
      <c r="AE323" s="908"/>
      <c r="AF323" s="908"/>
    </row>
    <row r="324">
      <c r="A324" s="908"/>
      <c r="B324" s="908"/>
      <c r="C324" s="908"/>
      <c r="D324" s="908"/>
      <c r="E324" s="908"/>
      <c r="F324" s="908"/>
      <c r="G324" s="908"/>
      <c r="H324" s="908"/>
      <c r="I324" s="908"/>
      <c r="J324" s="908"/>
      <c r="K324" s="908"/>
      <c r="L324" s="908"/>
      <c r="M324" s="908"/>
      <c r="N324" s="908"/>
      <c r="O324" s="908"/>
      <c r="P324" s="908"/>
      <c r="Q324" s="908"/>
      <c r="R324" s="908"/>
      <c r="S324" s="908"/>
      <c r="T324" s="908"/>
      <c r="U324" s="908"/>
      <c r="V324" s="908"/>
      <c r="W324" s="908"/>
      <c r="X324" s="908"/>
      <c r="Y324" s="908"/>
      <c r="Z324" s="908"/>
      <c r="AA324" s="908"/>
      <c r="AB324" s="908"/>
      <c r="AC324" s="908"/>
      <c r="AD324" s="908"/>
      <c r="AE324" s="908"/>
      <c r="AF324" s="908"/>
    </row>
    <row r="325">
      <c r="A325" s="908"/>
      <c r="B325" s="908"/>
      <c r="C325" s="908"/>
      <c r="D325" s="908"/>
      <c r="E325" s="908"/>
      <c r="F325" s="908"/>
      <c r="G325" s="908"/>
      <c r="H325" s="908"/>
      <c r="I325" s="908"/>
      <c r="J325" s="908"/>
      <c r="K325" s="908"/>
      <c r="L325" s="908"/>
      <c r="M325" s="908"/>
      <c r="N325" s="908"/>
      <c r="O325" s="908"/>
      <c r="P325" s="908"/>
      <c r="Q325" s="908"/>
      <c r="R325" s="908"/>
      <c r="S325" s="908"/>
      <c r="T325" s="908"/>
      <c r="U325" s="908"/>
      <c r="V325" s="908"/>
      <c r="W325" s="908"/>
      <c r="X325" s="908"/>
      <c r="Y325" s="908"/>
      <c r="Z325" s="908"/>
      <c r="AA325" s="908"/>
      <c r="AB325" s="908"/>
      <c r="AC325" s="908"/>
      <c r="AD325" s="908"/>
      <c r="AE325" s="908"/>
      <c r="AF325" s="908"/>
    </row>
    <row r="326">
      <c r="A326" s="908"/>
      <c r="B326" s="908"/>
      <c r="C326" s="908"/>
      <c r="D326" s="908"/>
      <c r="E326" s="908"/>
      <c r="F326" s="908"/>
      <c r="G326" s="908"/>
      <c r="H326" s="908"/>
      <c r="I326" s="908"/>
      <c r="J326" s="908"/>
      <c r="K326" s="908"/>
      <c r="L326" s="908"/>
      <c r="M326" s="908"/>
      <c r="N326" s="908"/>
      <c r="O326" s="908"/>
      <c r="P326" s="908"/>
      <c r="Q326" s="908"/>
      <c r="R326" s="908"/>
      <c r="S326" s="908"/>
      <c r="T326" s="908"/>
      <c r="U326" s="908"/>
      <c r="V326" s="908"/>
      <c r="W326" s="908"/>
      <c r="X326" s="908"/>
      <c r="Y326" s="908"/>
      <c r="Z326" s="908"/>
      <c r="AA326" s="908"/>
      <c r="AB326" s="908"/>
      <c r="AC326" s="908"/>
      <c r="AD326" s="908"/>
      <c r="AE326" s="908"/>
      <c r="AF326" s="908"/>
    </row>
    <row r="327">
      <c r="A327" s="908"/>
      <c r="B327" s="908"/>
      <c r="C327" s="908"/>
      <c r="D327" s="908"/>
      <c r="E327" s="908"/>
      <c r="F327" s="908"/>
      <c r="G327" s="908"/>
      <c r="H327" s="908"/>
      <c r="I327" s="908"/>
      <c r="J327" s="908"/>
      <c r="K327" s="908"/>
      <c r="L327" s="908"/>
      <c r="M327" s="908"/>
      <c r="N327" s="908"/>
      <c r="O327" s="908"/>
      <c r="P327" s="908"/>
      <c r="Q327" s="908"/>
      <c r="R327" s="908"/>
      <c r="S327" s="908"/>
      <c r="T327" s="908"/>
      <c r="U327" s="908"/>
      <c r="V327" s="908"/>
      <c r="W327" s="908"/>
      <c r="X327" s="908"/>
      <c r="Y327" s="908"/>
      <c r="Z327" s="908"/>
      <c r="AA327" s="908"/>
      <c r="AB327" s="908"/>
      <c r="AC327" s="908"/>
      <c r="AD327" s="908"/>
      <c r="AE327" s="908"/>
      <c r="AF327" s="908"/>
    </row>
    <row r="328">
      <c r="A328" s="908"/>
      <c r="B328" s="908"/>
      <c r="C328" s="908"/>
      <c r="D328" s="908"/>
      <c r="E328" s="908"/>
      <c r="F328" s="908"/>
      <c r="G328" s="908"/>
      <c r="H328" s="908"/>
      <c r="I328" s="908"/>
      <c r="J328" s="908"/>
      <c r="K328" s="908"/>
      <c r="L328" s="908"/>
      <c r="M328" s="908"/>
      <c r="N328" s="908"/>
      <c r="O328" s="908"/>
      <c r="P328" s="908"/>
      <c r="Q328" s="908"/>
      <c r="R328" s="908"/>
      <c r="S328" s="908"/>
      <c r="T328" s="908"/>
      <c r="U328" s="908"/>
      <c r="V328" s="908"/>
      <c r="W328" s="908"/>
      <c r="X328" s="908"/>
      <c r="Y328" s="908"/>
      <c r="Z328" s="908"/>
      <c r="AA328" s="908"/>
      <c r="AB328" s="908"/>
      <c r="AC328" s="908"/>
      <c r="AD328" s="908"/>
      <c r="AE328" s="908"/>
      <c r="AF328" s="908"/>
    </row>
    <row r="329">
      <c r="A329" s="908"/>
      <c r="B329" s="908"/>
      <c r="C329" s="908"/>
      <c r="D329" s="908"/>
      <c r="E329" s="908"/>
      <c r="F329" s="908"/>
      <c r="G329" s="908"/>
      <c r="H329" s="908"/>
      <c r="I329" s="908"/>
      <c r="J329" s="908"/>
      <c r="K329" s="908"/>
      <c r="L329" s="908"/>
      <c r="M329" s="908"/>
      <c r="N329" s="908"/>
      <c r="O329" s="908"/>
      <c r="P329" s="908"/>
      <c r="Q329" s="908"/>
      <c r="R329" s="908"/>
      <c r="S329" s="908"/>
      <c r="T329" s="908"/>
      <c r="U329" s="908"/>
      <c r="V329" s="908"/>
      <c r="W329" s="908"/>
      <c r="X329" s="908"/>
      <c r="Y329" s="908"/>
      <c r="Z329" s="908"/>
      <c r="AA329" s="908"/>
      <c r="AB329" s="908"/>
      <c r="AC329" s="908"/>
      <c r="AD329" s="908"/>
      <c r="AE329" s="908"/>
      <c r="AF329" s="908"/>
    </row>
    <row r="330">
      <c r="A330" s="908"/>
      <c r="B330" s="908"/>
      <c r="C330" s="908"/>
      <c r="D330" s="908"/>
      <c r="E330" s="908"/>
      <c r="F330" s="908"/>
      <c r="G330" s="908"/>
      <c r="H330" s="908"/>
      <c r="I330" s="908"/>
      <c r="J330" s="908"/>
      <c r="K330" s="908"/>
      <c r="L330" s="908"/>
      <c r="M330" s="908"/>
      <c r="N330" s="908"/>
      <c r="O330" s="908"/>
      <c r="P330" s="908"/>
      <c r="Q330" s="908"/>
      <c r="R330" s="908"/>
      <c r="S330" s="908"/>
      <c r="T330" s="908"/>
      <c r="U330" s="908"/>
      <c r="V330" s="908"/>
      <c r="W330" s="908"/>
      <c r="X330" s="908"/>
      <c r="Y330" s="908"/>
      <c r="Z330" s="908"/>
      <c r="AA330" s="908"/>
      <c r="AB330" s="908"/>
      <c r="AC330" s="908"/>
      <c r="AD330" s="908"/>
      <c r="AE330" s="908"/>
      <c r="AF330" s="908"/>
    </row>
    <row r="331">
      <c r="A331" s="908"/>
      <c r="B331" s="908"/>
      <c r="C331" s="908"/>
      <c r="D331" s="908"/>
      <c r="E331" s="908"/>
      <c r="F331" s="908"/>
      <c r="G331" s="908"/>
      <c r="H331" s="908"/>
      <c r="I331" s="908"/>
      <c r="J331" s="908"/>
      <c r="K331" s="908"/>
      <c r="L331" s="908"/>
      <c r="M331" s="908"/>
      <c r="N331" s="908"/>
      <c r="O331" s="908"/>
      <c r="P331" s="908"/>
      <c r="Q331" s="908"/>
      <c r="R331" s="908"/>
      <c r="S331" s="908"/>
      <c r="T331" s="908"/>
      <c r="U331" s="908"/>
      <c r="V331" s="908"/>
      <c r="W331" s="908"/>
      <c r="X331" s="908"/>
      <c r="Y331" s="908"/>
      <c r="Z331" s="908"/>
      <c r="AA331" s="908"/>
      <c r="AB331" s="908"/>
      <c r="AC331" s="908"/>
      <c r="AD331" s="908"/>
      <c r="AE331" s="908"/>
      <c r="AF331" s="908"/>
    </row>
    <row r="332">
      <c r="A332" s="908"/>
      <c r="B332" s="908"/>
      <c r="C332" s="908"/>
      <c r="D332" s="908"/>
      <c r="E332" s="908"/>
      <c r="F332" s="908"/>
      <c r="G332" s="908"/>
      <c r="H332" s="908"/>
      <c r="I332" s="908"/>
      <c r="J332" s="908"/>
      <c r="K332" s="908"/>
      <c r="L332" s="908"/>
      <c r="M332" s="908"/>
      <c r="N332" s="908"/>
      <c r="O332" s="908"/>
      <c r="P332" s="908"/>
      <c r="Q332" s="908"/>
      <c r="R332" s="908"/>
      <c r="S332" s="908"/>
      <c r="T332" s="908"/>
      <c r="U332" s="908"/>
      <c r="V332" s="908"/>
      <c r="W332" s="908"/>
      <c r="X332" s="908"/>
      <c r="Y332" s="908"/>
      <c r="Z332" s="908"/>
      <c r="AA332" s="908"/>
      <c r="AB332" s="908"/>
      <c r="AC332" s="908"/>
      <c r="AD332" s="908"/>
      <c r="AE332" s="908"/>
      <c r="AF332" s="908"/>
    </row>
    <row r="333">
      <c r="A333" s="908"/>
      <c r="B333" s="908"/>
      <c r="C333" s="908"/>
      <c r="D333" s="908"/>
      <c r="E333" s="908"/>
      <c r="F333" s="908"/>
      <c r="G333" s="908"/>
      <c r="H333" s="908"/>
      <c r="I333" s="908"/>
      <c r="J333" s="908"/>
      <c r="K333" s="908"/>
      <c r="L333" s="908"/>
      <c r="M333" s="908"/>
      <c r="N333" s="908"/>
      <c r="O333" s="908"/>
      <c r="P333" s="908"/>
      <c r="Q333" s="908"/>
      <c r="R333" s="908"/>
      <c r="S333" s="908"/>
      <c r="T333" s="908"/>
      <c r="U333" s="908"/>
      <c r="V333" s="908"/>
      <c r="W333" s="908"/>
      <c r="X333" s="908"/>
      <c r="Y333" s="908"/>
      <c r="Z333" s="908"/>
      <c r="AA333" s="908"/>
      <c r="AB333" s="908"/>
      <c r="AC333" s="908"/>
      <c r="AD333" s="908"/>
      <c r="AE333" s="908"/>
      <c r="AF333" s="908"/>
    </row>
    <row r="334">
      <c r="A334" s="908"/>
      <c r="B334" s="908"/>
      <c r="C334" s="908"/>
      <c r="D334" s="908"/>
      <c r="E334" s="908"/>
      <c r="F334" s="908"/>
      <c r="G334" s="908"/>
      <c r="H334" s="908"/>
      <c r="I334" s="908"/>
      <c r="J334" s="908"/>
      <c r="K334" s="908"/>
      <c r="L334" s="908"/>
      <c r="M334" s="908"/>
      <c r="N334" s="908"/>
      <c r="O334" s="908"/>
      <c r="P334" s="908"/>
      <c r="Q334" s="908"/>
      <c r="R334" s="908"/>
      <c r="S334" s="908"/>
      <c r="T334" s="908"/>
      <c r="U334" s="908"/>
      <c r="V334" s="908"/>
      <c r="W334" s="908"/>
      <c r="X334" s="908"/>
      <c r="Y334" s="908"/>
      <c r="Z334" s="908"/>
      <c r="AA334" s="908"/>
      <c r="AB334" s="908"/>
      <c r="AC334" s="908"/>
      <c r="AD334" s="908"/>
      <c r="AE334" s="908"/>
      <c r="AF334" s="908"/>
    </row>
    <row r="335">
      <c r="A335" s="908"/>
      <c r="B335" s="908"/>
      <c r="C335" s="908"/>
      <c r="D335" s="908"/>
      <c r="E335" s="908"/>
      <c r="F335" s="908"/>
      <c r="G335" s="908"/>
      <c r="H335" s="908"/>
      <c r="I335" s="908"/>
      <c r="J335" s="908"/>
      <c r="K335" s="908"/>
      <c r="L335" s="908"/>
      <c r="M335" s="908"/>
      <c r="N335" s="908"/>
      <c r="O335" s="908"/>
      <c r="P335" s="908"/>
      <c r="Q335" s="908"/>
      <c r="R335" s="908"/>
      <c r="S335" s="908"/>
      <c r="T335" s="908"/>
      <c r="U335" s="908"/>
      <c r="V335" s="908"/>
      <c r="W335" s="908"/>
      <c r="X335" s="908"/>
      <c r="Y335" s="908"/>
      <c r="Z335" s="908"/>
      <c r="AA335" s="908"/>
      <c r="AB335" s="908"/>
      <c r="AC335" s="908"/>
      <c r="AD335" s="908"/>
      <c r="AE335" s="908"/>
      <c r="AF335" s="908"/>
    </row>
    <row r="336">
      <c r="A336" s="908"/>
      <c r="B336" s="908"/>
      <c r="C336" s="908"/>
      <c r="D336" s="908"/>
      <c r="E336" s="908"/>
      <c r="F336" s="908"/>
      <c r="G336" s="908"/>
      <c r="H336" s="908"/>
      <c r="I336" s="908"/>
      <c r="J336" s="908"/>
      <c r="K336" s="908"/>
      <c r="L336" s="908"/>
      <c r="M336" s="908"/>
      <c r="N336" s="908"/>
      <c r="O336" s="908"/>
      <c r="P336" s="908"/>
      <c r="Q336" s="908"/>
      <c r="R336" s="908"/>
      <c r="S336" s="908"/>
      <c r="T336" s="908"/>
      <c r="U336" s="908"/>
      <c r="V336" s="908"/>
      <c r="W336" s="908"/>
      <c r="X336" s="908"/>
      <c r="Y336" s="908"/>
      <c r="Z336" s="908"/>
      <c r="AA336" s="908"/>
      <c r="AB336" s="908"/>
      <c r="AC336" s="908"/>
      <c r="AD336" s="908"/>
      <c r="AE336" s="908"/>
      <c r="AF336" s="908"/>
    </row>
    <row r="337">
      <c r="A337" s="908"/>
      <c r="B337" s="908"/>
      <c r="C337" s="908"/>
      <c r="D337" s="908"/>
      <c r="E337" s="908"/>
      <c r="F337" s="908"/>
      <c r="G337" s="908"/>
      <c r="H337" s="908"/>
      <c r="I337" s="908"/>
      <c r="J337" s="908"/>
      <c r="K337" s="908"/>
      <c r="L337" s="908"/>
      <c r="M337" s="908"/>
      <c r="N337" s="908"/>
      <c r="O337" s="908"/>
      <c r="P337" s="908"/>
      <c r="Q337" s="908"/>
      <c r="R337" s="908"/>
      <c r="S337" s="908"/>
      <c r="T337" s="908"/>
      <c r="U337" s="908"/>
      <c r="V337" s="908"/>
      <c r="W337" s="908"/>
      <c r="X337" s="908"/>
      <c r="Y337" s="908"/>
      <c r="Z337" s="908"/>
      <c r="AA337" s="908"/>
      <c r="AB337" s="908"/>
      <c r="AC337" s="908"/>
      <c r="AD337" s="908"/>
      <c r="AE337" s="908"/>
      <c r="AF337" s="908"/>
    </row>
    <row r="338">
      <c r="A338" s="908"/>
      <c r="B338" s="908"/>
      <c r="C338" s="908"/>
      <c r="D338" s="908"/>
      <c r="E338" s="908"/>
      <c r="F338" s="908"/>
      <c r="G338" s="908"/>
      <c r="H338" s="908"/>
      <c r="I338" s="908"/>
      <c r="J338" s="908"/>
      <c r="K338" s="908"/>
      <c r="L338" s="908"/>
      <c r="M338" s="908"/>
      <c r="N338" s="908"/>
      <c r="O338" s="908"/>
      <c r="P338" s="908"/>
      <c r="Q338" s="908"/>
      <c r="R338" s="908"/>
      <c r="S338" s="908"/>
      <c r="T338" s="908"/>
      <c r="U338" s="908"/>
      <c r="V338" s="908"/>
      <c r="W338" s="908"/>
      <c r="X338" s="908"/>
      <c r="Y338" s="908"/>
      <c r="Z338" s="908"/>
      <c r="AA338" s="908"/>
      <c r="AB338" s="908"/>
      <c r="AC338" s="908"/>
      <c r="AD338" s="908"/>
      <c r="AE338" s="908"/>
      <c r="AF338" s="908"/>
    </row>
    <row r="339">
      <c r="A339" s="908"/>
      <c r="B339" s="908"/>
      <c r="C339" s="908"/>
      <c r="D339" s="908"/>
      <c r="E339" s="908"/>
      <c r="F339" s="908"/>
      <c r="G339" s="908"/>
      <c r="H339" s="908"/>
      <c r="I339" s="908"/>
      <c r="J339" s="908"/>
      <c r="K339" s="908"/>
      <c r="L339" s="908"/>
      <c r="M339" s="908"/>
      <c r="N339" s="908"/>
      <c r="O339" s="908"/>
      <c r="P339" s="908"/>
      <c r="Q339" s="908"/>
      <c r="R339" s="908"/>
      <c r="S339" s="908"/>
      <c r="T339" s="908"/>
      <c r="U339" s="908"/>
      <c r="V339" s="908"/>
      <c r="W339" s="908"/>
      <c r="X339" s="908"/>
      <c r="Y339" s="908"/>
      <c r="Z339" s="908"/>
      <c r="AA339" s="908"/>
      <c r="AB339" s="908"/>
      <c r="AC339" s="908"/>
      <c r="AD339" s="908"/>
      <c r="AE339" s="908"/>
      <c r="AF339" s="908"/>
    </row>
    <row r="340">
      <c r="A340" s="908"/>
      <c r="B340" s="908"/>
      <c r="C340" s="908"/>
      <c r="D340" s="908"/>
      <c r="E340" s="908"/>
      <c r="F340" s="908"/>
      <c r="G340" s="908"/>
      <c r="H340" s="908"/>
      <c r="I340" s="908"/>
      <c r="J340" s="908"/>
      <c r="K340" s="908"/>
      <c r="L340" s="908"/>
      <c r="M340" s="908"/>
      <c r="N340" s="908"/>
      <c r="O340" s="908"/>
      <c r="P340" s="908"/>
      <c r="Q340" s="908"/>
      <c r="R340" s="908"/>
      <c r="S340" s="908"/>
      <c r="T340" s="908"/>
      <c r="U340" s="908"/>
      <c r="V340" s="908"/>
      <c r="W340" s="908"/>
      <c r="X340" s="908"/>
      <c r="Y340" s="908"/>
      <c r="Z340" s="908"/>
      <c r="AA340" s="908"/>
      <c r="AB340" s="908"/>
      <c r="AC340" s="908"/>
      <c r="AD340" s="908"/>
      <c r="AE340" s="908"/>
      <c r="AF340" s="908"/>
    </row>
    <row r="341">
      <c r="A341" s="908"/>
      <c r="B341" s="908"/>
      <c r="C341" s="908"/>
      <c r="D341" s="908"/>
      <c r="E341" s="908"/>
      <c r="F341" s="908"/>
      <c r="G341" s="908"/>
      <c r="H341" s="908"/>
      <c r="I341" s="908"/>
      <c r="J341" s="908"/>
      <c r="K341" s="908"/>
      <c r="L341" s="908"/>
      <c r="M341" s="908"/>
      <c r="N341" s="908"/>
      <c r="O341" s="908"/>
      <c r="P341" s="908"/>
      <c r="Q341" s="908"/>
      <c r="R341" s="908"/>
      <c r="S341" s="908"/>
      <c r="T341" s="908"/>
      <c r="U341" s="908"/>
      <c r="V341" s="908"/>
      <c r="W341" s="908"/>
      <c r="X341" s="908"/>
      <c r="Y341" s="908"/>
      <c r="Z341" s="908"/>
      <c r="AA341" s="908"/>
      <c r="AB341" s="908"/>
      <c r="AC341" s="908"/>
      <c r="AD341" s="908"/>
      <c r="AE341" s="908"/>
      <c r="AF341" s="908"/>
    </row>
    <row r="342">
      <c r="A342" s="908"/>
      <c r="B342" s="908"/>
      <c r="C342" s="908"/>
      <c r="D342" s="908"/>
      <c r="E342" s="908"/>
      <c r="F342" s="908"/>
      <c r="G342" s="908"/>
      <c r="H342" s="908"/>
      <c r="I342" s="908"/>
      <c r="J342" s="908"/>
      <c r="K342" s="908"/>
      <c r="L342" s="908"/>
      <c r="M342" s="908"/>
      <c r="N342" s="908"/>
      <c r="O342" s="908"/>
      <c r="P342" s="908"/>
      <c r="Q342" s="908"/>
      <c r="R342" s="908"/>
      <c r="S342" s="908"/>
      <c r="T342" s="908"/>
      <c r="U342" s="908"/>
      <c r="V342" s="908"/>
      <c r="W342" s="908"/>
      <c r="X342" s="908"/>
      <c r="Y342" s="908"/>
      <c r="Z342" s="908"/>
      <c r="AA342" s="908"/>
      <c r="AB342" s="908"/>
      <c r="AC342" s="908"/>
      <c r="AD342" s="908"/>
      <c r="AE342" s="908"/>
      <c r="AF342" s="908"/>
    </row>
    <row r="343">
      <c r="A343" s="908"/>
      <c r="B343" s="908"/>
      <c r="C343" s="908"/>
      <c r="D343" s="908"/>
      <c r="E343" s="908"/>
      <c r="F343" s="908"/>
      <c r="G343" s="908"/>
      <c r="H343" s="908"/>
      <c r="I343" s="908"/>
      <c r="J343" s="908"/>
      <c r="K343" s="908"/>
      <c r="L343" s="908"/>
      <c r="M343" s="908"/>
      <c r="N343" s="908"/>
      <c r="O343" s="908"/>
      <c r="P343" s="908"/>
      <c r="Q343" s="908"/>
      <c r="R343" s="908"/>
      <c r="S343" s="908"/>
      <c r="T343" s="908"/>
      <c r="U343" s="908"/>
      <c r="V343" s="908"/>
      <c r="W343" s="908"/>
      <c r="X343" s="908"/>
      <c r="Y343" s="908"/>
      <c r="Z343" s="908"/>
      <c r="AA343" s="908"/>
      <c r="AB343" s="908"/>
      <c r="AC343" s="908"/>
      <c r="AD343" s="908"/>
      <c r="AE343" s="908"/>
      <c r="AF343" s="908"/>
    </row>
    <row r="344">
      <c r="A344" s="908"/>
      <c r="B344" s="908"/>
      <c r="C344" s="908"/>
      <c r="D344" s="908"/>
      <c r="E344" s="908"/>
      <c r="F344" s="908"/>
      <c r="G344" s="908"/>
      <c r="H344" s="908"/>
      <c r="I344" s="908"/>
      <c r="J344" s="908"/>
      <c r="K344" s="908"/>
      <c r="L344" s="908"/>
      <c r="M344" s="908"/>
      <c r="N344" s="908"/>
      <c r="O344" s="908"/>
      <c r="P344" s="908"/>
      <c r="Q344" s="908"/>
      <c r="R344" s="908"/>
      <c r="S344" s="908"/>
      <c r="T344" s="908"/>
      <c r="U344" s="908"/>
      <c r="V344" s="908"/>
      <c r="W344" s="908"/>
      <c r="X344" s="908"/>
      <c r="Y344" s="908"/>
      <c r="Z344" s="908"/>
      <c r="AA344" s="908"/>
      <c r="AB344" s="908"/>
      <c r="AC344" s="908"/>
      <c r="AD344" s="908"/>
      <c r="AE344" s="908"/>
      <c r="AF344" s="908"/>
    </row>
    <row r="345">
      <c r="A345" s="908"/>
      <c r="B345" s="908"/>
      <c r="C345" s="908"/>
      <c r="D345" s="908"/>
      <c r="E345" s="908"/>
      <c r="F345" s="908"/>
      <c r="G345" s="908"/>
      <c r="H345" s="908"/>
      <c r="I345" s="908"/>
      <c r="J345" s="908"/>
      <c r="K345" s="908"/>
      <c r="L345" s="908"/>
      <c r="M345" s="908"/>
      <c r="N345" s="908"/>
      <c r="O345" s="908"/>
      <c r="P345" s="908"/>
      <c r="Q345" s="908"/>
      <c r="R345" s="908"/>
      <c r="S345" s="908"/>
      <c r="T345" s="908"/>
      <c r="U345" s="908"/>
      <c r="V345" s="908"/>
      <c r="W345" s="908"/>
      <c r="X345" s="908"/>
      <c r="Y345" s="908"/>
      <c r="Z345" s="908"/>
      <c r="AA345" s="908"/>
      <c r="AB345" s="908"/>
      <c r="AC345" s="908"/>
      <c r="AD345" s="908"/>
      <c r="AE345" s="908"/>
      <c r="AF345" s="908"/>
    </row>
    <row r="346">
      <c r="A346" s="908"/>
      <c r="B346" s="908"/>
      <c r="C346" s="908"/>
      <c r="D346" s="908"/>
      <c r="E346" s="908"/>
      <c r="F346" s="908"/>
      <c r="G346" s="908"/>
      <c r="H346" s="908"/>
      <c r="I346" s="908"/>
      <c r="J346" s="908"/>
      <c r="K346" s="908"/>
      <c r="L346" s="908"/>
      <c r="M346" s="908"/>
      <c r="N346" s="908"/>
      <c r="O346" s="908"/>
      <c r="P346" s="908"/>
      <c r="Q346" s="908"/>
      <c r="R346" s="908"/>
      <c r="S346" s="908"/>
      <c r="T346" s="908"/>
      <c r="U346" s="908"/>
      <c r="V346" s="908"/>
      <c r="W346" s="908"/>
      <c r="X346" s="908"/>
      <c r="Y346" s="908"/>
      <c r="Z346" s="908"/>
      <c r="AA346" s="908"/>
      <c r="AB346" s="908"/>
      <c r="AC346" s="908"/>
      <c r="AD346" s="908"/>
      <c r="AE346" s="908"/>
      <c r="AF346" s="908"/>
    </row>
    <row r="347">
      <c r="A347" s="908"/>
      <c r="B347" s="908"/>
      <c r="C347" s="908"/>
      <c r="D347" s="908"/>
      <c r="E347" s="908"/>
      <c r="F347" s="908"/>
      <c r="G347" s="908"/>
      <c r="H347" s="908"/>
      <c r="I347" s="908"/>
      <c r="J347" s="908"/>
      <c r="K347" s="908"/>
      <c r="L347" s="908"/>
      <c r="M347" s="908"/>
      <c r="N347" s="908"/>
      <c r="O347" s="908"/>
      <c r="P347" s="908"/>
      <c r="Q347" s="908"/>
      <c r="R347" s="908"/>
      <c r="S347" s="908"/>
      <c r="T347" s="908"/>
      <c r="U347" s="908"/>
      <c r="V347" s="908"/>
      <c r="W347" s="908"/>
      <c r="X347" s="908"/>
      <c r="Y347" s="908"/>
      <c r="Z347" s="908"/>
      <c r="AA347" s="908"/>
      <c r="AB347" s="908"/>
      <c r="AC347" s="908"/>
      <c r="AD347" s="908"/>
      <c r="AE347" s="908"/>
      <c r="AF347" s="908"/>
    </row>
    <row r="348">
      <c r="A348" s="908"/>
      <c r="B348" s="908"/>
      <c r="C348" s="908"/>
      <c r="D348" s="908"/>
      <c r="E348" s="908"/>
      <c r="F348" s="908"/>
      <c r="G348" s="908"/>
      <c r="H348" s="908"/>
      <c r="I348" s="908"/>
      <c r="J348" s="908"/>
      <c r="K348" s="908"/>
      <c r="L348" s="908"/>
      <c r="M348" s="908"/>
      <c r="N348" s="908"/>
      <c r="O348" s="908"/>
      <c r="P348" s="908"/>
      <c r="Q348" s="908"/>
      <c r="R348" s="908"/>
      <c r="S348" s="908"/>
      <c r="T348" s="908"/>
      <c r="U348" s="908"/>
      <c r="V348" s="908"/>
      <c r="W348" s="908"/>
      <c r="X348" s="908"/>
      <c r="Y348" s="908"/>
      <c r="Z348" s="908"/>
      <c r="AA348" s="908"/>
      <c r="AB348" s="908"/>
      <c r="AC348" s="908"/>
      <c r="AD348" s="908"/>
      <c r="AE348" s="908"/>
      <c r="AF348" s="908"/>
    </row>
    <row r="349">
      <c r="A349" s="908"/>
      <c r="B349" s="908"/>
      <c r="C349" s="908"/>
      <c r="D349" s="908"/>
      <c r="E349" s="908"/>
      <c r="F349" s="908"/>
      <c r="G349" s="908"/>
      <c r="H349" s="908"/>
      <c r="I349" s="908"/>
      <c r="J349" s="908"/>
      <c r="K349" s="908"/>
      <c r="L349" s="908"/>
      <c r="M349" s="908"/>
      <c r="N349" s="908"/>
      <c r="O349" s="908"/>
      <c r="P349" s="908"/>
      <c r="Q349" s="908"/>
      <c r="R349" s="908"/>
      <c r="S349" s="908"/>
      <c r="T349" s="908"/>
      <c r="U349" s="908"/>
      <c r="V349" s="908"/>
      <c r="W349" s="908"/>
      <c r="X349" s="908"/>
      <c r="Y349" s="908"/>
      <c r="Z349" s="908"/>
      <c r="AA349" s="908"/>
      <c r="AB349" s="908"/>
      <c r="AC349" s="908"/>
      <c r="AD349" s="908"/>
      <c r="AE349" s="908"/>
      <c r="AF349" s="908"/>
    </row>
    <row r="350">
      <c r="A350" s="908"/>
      <c r="B350" s="908"/>
      <c r="C350" s="908"/>
      <c r="D350" s="908"/>
      <c r="E350" s="908"/>
      <c r="F350" s="908"/>
      <c r="G350" s="908"/>
      <c r="H350" s="908"/>
      <c r="I350" s="908"/>
      <c r="J350" s="908"/>
      <c r="K350" s="908"/>
      <c r="L350" s="908"/>
      <c r="M350" s="908"/>
      <c r="N350" s="908"/>
      <c r="O350" s="908"/>
      <c r="P350" s="908"/>
      <c r="Q350" s="908"/>
      <c r="R350" s="908"/>
      <c r="S350" s="908"/>
      <c r="T350" s="908"/>
      <c r="U350" s="908"/>
      <c r="V350" s="908"/>
      <c r="W350" s="908"/>
      <c r="X350" s="908"/>
      <c r="Y350" s="908"/>
      <c r="Z350" s="908"/>
      <c r="AA350" s="908"/>
      <c r="AB350" s="908"/>
      <c r="AC350" s="908"/>
      <c r="AD350" s="908"/>
      <c r="AE350" s="908"/>
      <c r="AF350" s="908"/>
    </row>
    <row r="351">
      <c r="A351" s="908"/>
      <c r="B351" s="908"/>
      <c r="C351" s="908"/>
      <c r="D351" s="908"/>
      <c r="E351" s="908"/>
      <c r="F351" s="908"/>
      <c r="G351" s="908"/>
      <c r="H351" s="908"/>
      <c r="I351" s="908"/>
      <c r="J351" s="908"/>
      <c r="K351" s="908"/>
      <c r="L351" s="908"/>
      <c r="M351" s="908"/>
      <c r="N351" s="908"/>
      <c r="O351" s="908"/>
      <c r="P351" s="908"/>
      <c r="Q351" s="908"/>
      <c r="R351" s="908"/>
      <c r="S351" s="908"/>
      <c r="T351" s="908"/>
      <c r="U351" s="908"/>
      <c r="V351" s="908"/>
      <c r="W351" s="908"/>
      <c r="X351" s="908"/>
      <c r="Y351" s="908"/>
      <c r="Z351" s="908"/>
      <c r="AA351" s="908"/>
      <c r="AB351" s="908"/>
      <c r="AC351" s="908"/>
      <c r="AD351" s="908"/>
      <c r="AE351" s="908"/>
      <c r="AF351" s="908"/>
    </row>
    <row r="352">
      <c r="A352" s="908"/>
      <c r="B352" s="908"/>
      <c r="C352" s="908"/>
      <c r="D352" s="908"/>
      <c r="E352" s="908"/>
      <c r="F352" s="908"/>
      <c r="G352" s="908"/>
      <c r="H352" s="908"/>
      <c r="I352" s="908"/>
      <c r="J352" s="908"/>
      <c r="K352" s="908"/>
      <c r="L352" s="908"/>
      <c r="M352" s="908"/>
      <c r="N352" s="908"/>
      <c r="O352" s="908"/>
      <c r="P352" s="908"/>
      <c r="Q352" s="908"/>
      <c r="R352" s="908"/>
      <c r="S352" s="908"/>
      <c r="T352" s="908"/>
      <c r="U352" s="908"/>
      <c r="V352" s="908"/>
      <c r="W352" s="908"/>
      <c r="X352" s="908"/>
      <c r="Y352" s="908"/>
      <c r="Z352" s="908"/>
      <c r="AA352" s="908"/>
      <c r="AB352" s="908"/>
      <c r="AC352" s="908"/>
      <c r="AD352" s="908"/>
      <c r="AE352" s="908"/>
      <c r="AF352" s="908"/>
    </row>
    <row r="353">
      <c r="A353" s="908"/>
      <c r="B353" s="908"/>
      <c r="C353" s="908"/>
      <c r="D353" s="908"/>
      <c r="E353" s="908"/>
      <c r="F353" s="908"/>
      <c r="G353" s="908"/>
      <c r="H353" s="908"/>
      <c r="I353" s="908"/>
      <c r="J353" s="908"/>
      <c r="K353" s="908"/>
      <c r="L353" s="908"/>
      <c r="M353" s="908"/>
      <c r="N353" s="908"/>
      <c r="O353" s="908"/>
      <c r="P353" s="908"/>
      <c r="Q353" s="908"/>
      <c r="R353" s="908"/>
      <c r="S353" s="908"/>
      <c r="T353" s="908"/>
      <c r="U353" s="908"/>
      <c r="V353" s="908"/>
      <c r="W353" s="908"/>
      <c r="X353" s="908"/>
      <c r="Y353" s="908"/>
      <c r="Z353" s="908"/>
      <c r="AA353" s="908"/>
      <c r="AB353" s="908"/>
      <c r="AC353" s="908"/>
      <c r="AD353" s="908"/>
      <c r="AE353" s="908"/>
      <c r="AF353" s="908"/>
    </row>
    <row r="354">
      <c r="A354" s="908"/>
      <c r="B354" s="908"/>
      <c r="C354" s="908"/>
      <c r="D354" s="908"/>
      <c r="E354" s="908"/>
      <c r="F354" s="908"/>
      <c r="G354" s="908"/>
      <c r="H354" s="908"/>
      <c r="I354" s="908"/>
      <c r="J354" s="908"/>
      <c r="K354" s="908"/>
      <c r="L354" s="908"/>
      <c r="M354" s="908"/>
      <c r="N354" s="908"/>
      <c r="O354" s="908"/>
      <c r="P354" s="908"/>
      <c r="Q354" s="908"/>
      <c r="R354" s="908"/>
      <c r="S354" s="908"/>
      <c r="T354" s="908"/>
      <c r="U354" s="908"/>
      <c r="V354" s="908"/>
      <c r="W354" s="908"/>
      <c r="X354" s="908"/>
      <c r="Y354" s="908"/>
      <c r="Z354" s="908"/>
      <c r="AA354" s="908"/>
      <c r="AB354" s="908"/>
      <c r="AC354" s="908"/>
      <c r="AD354" s="908"/>
      <c r="AE354" s="908"/>
      <c r="AF354" s="908"/>
    </row>
    <row r="355">
      <c r="A355" s="908"/>
      <c r="B355" s="908"/>
      <c r="C355" s="908"/>
      <c r="D355" s="908"/>
      <c r="E355" s="908"/>
      <c r="F355" s="908"/>
      <c r="G355" s="908"/>
      <c r="H355" s="908"/>
      <c r="I355" s="908"/>
      <c r="J355" s="908"/>
      <c r="K355" s="908"/>
      <c r="L355" s="908"/>
      <c r="M355" s="908"/>
      <c r="N355" s="908"/>
      <c r="O355" s="908"/>
      <c r="P355" s="908"/>
      <c r="Q355" s="908"/>
      <c r="R355" s="908"/>
      <c r="S355" s="908"/>
      <c r="T355" s="908"/>
      <c r="U355" s="908"/>
      <c r="V355" s="908"/>
      <c r="W355" s="908"/>
      <c r="X355" s="908"/>
      <c r="Y355" s="908"/>
      <c r="Z355" s="908"/>
      <c r="AA355" s="908"/>
      <c r="AB355" s="908"/>
      <c r="AC355" s="908"/>
      <c r="AD355" s="908"/>
      <c r="AE355" s="908"/>
      <c r="AF355" s="908"/>
    </row>
    <row r="356">
      <c r="A356" s="908"/>
      <c r="B356" s="908"/>
      <c r="C356" s="908"/>
      <c r="D356" s="908"/>
      <c r="E356" s="908"/>
      <c r="F356" s="908"/>
      <c r="G356" s="908"/>
      <c r="H356" s="908"/>
      <c r="I356" s="908"/>
      <c r="J356" s="908"/>
      <c r="K356" s="908"/>
      <c r="L356" s="908"/>
      <c r="M356" s="908"/>
      <c r="N356" s="908"/>
      <c r="O356" s="908"/>
      <c r="P356" s="908"/>
      <c r="Q356" s="908"/>
      <c r="R356" s="908"/>
      <c r="S356" s="908"/>
      <c r="T356" s="908"/>
      <c r="U356" s="908"/>
      <c r="V356" s="908"/>
      <c r="W356" s="908"/>
      <c r="X356" s="908"/>
      <c r="Y356" s="908"/>
      <c r="Z356" s="908"/>
      <c r="AA356" s="908"/>
      <c r="AB356" s="908"/>
      <c r="AC356" s="908"/>
      <c r="AD356" s="908"/>
      <c r="AE356" s="908"/>
      <c r="AF356" s="908"/>
    </row>
    <row r="357">
      <c r="A357" s="908"/>
      <c r="B357" s="908"/>
      <c r="C357" s="908"/>
      <c r="D357" s="908"/>
      <c r="E357" s="908"/>
      <c r="F357" s="908"/>
      <c r="G357" s="908"/>
      <c r="H357" s="908"/>
      <c r="I357" s="908"/>
      <c r="J357" s="908"/>
      <c r="K357" s="908"/>
      <c r="L357" s="908"/>
      <c r="M357" s="908"/>
      <c r="N357" s="908"/>
      <c r="O357" s="908"/>
      <c r="P357" s="908"/>
      <c r="Q357" s="908"/>
      <c r="R357" s="908"/>
      <c r="S357" s="908"/>
      <c r="T357" s="908"/>
      <c r="U357" s="908"/>
      <c r="V357" s="908"/>
      <c r="W357" s="908"/>
      <c r="X357" s="908"/>
      <c r="Y357" s="908"/>
      <c r="Z357" s="908"/>
      <c r="AA357" s="908"/>
      <c r="AB357" s="908"/>
      <c r="AC357" s="908"/>
      <c r="AD357" s="908"/>
      <c r="AE357" s="908"/>
      <c r="AF357" s="908"/>
    </row>
    <row r="358">
      <c r="A358" s="908"/>
      <c r="B358" s="908"/>
      <c r="C358" s="908"/>
      <c r="D358" s="908"/>
      <c r="E358" s="908"/>
      <c r="F358" s="908"/>
      <c r="G358" s="908"/>
      <c r="H358" s="908"/>
      <c r="I358" s="908"/>
      <c r="J358" s="908"/>
      <c r="K358" s="908"/>
      <c r="L358" s="908"/>
      <c r="M358" s="908"/>
      <c r="N358" s="908"/>
      <c r="O358" s="908"/>
      <c r="P358" s="908"/>
      <c r="Q358" s="908"/>
      <c r="R358" s="908"/>
      <c r="S358" s="908"/>
      <c r="T358" s="908"/>
      <c r="U358" s="908"/>
      <c r="V358" s="908"/>
      <c r="W358" s="908"/>
      <c r="X358" s="908"/>
      <c r="Y358" s="908"/>
      <c r="Z358" s="908"/>
      <c r="AA358" s="908"/>
      <c r="AB358" s="908"/>
      <c r="AC358" s="908"/>
      <c r="AD358" s="908"/>
      <c r="AE358" s="908"/>
      <c r="AF358" s="908"/>
    </row>
    <row r="359">
      <c r="A359" s="908"/>
      <c r="B359" s="908"/>
      <c r="C359" s="908"/>
      <c r="D359" s="908"/>
      <c r="E359" s="908"/>
      <c r="F359" s="908"/>
      <c r="G359" s="908"/>
      <c r="H359" s="908"/>
      <c r="I359" s="908"/>
      <c r="J359" s="908"/>
      <c r="K359" s="908"/>
      <c r="L359" s="908"/>
      <c r="M359" s="908"/>
      <c r="N359" s="908"/>
      <c r="O359" s="908"/>
      <c r="P359" s="908"/>
      <c r="Q359" s="908"/>
      <c r="R359" s="908"/>
      <c r="S359" s="908"/>
      <c r="T359" s="908"/>
      <c r="U359" s="908"/>
      <c r="V359" s="908"/>
      <c r="W359" s="908"/>
      <c r="X359" s="908"/>
      <c r="Y359" s="908"/>
      <c r="Z359" s="908"/>
      <c r="AA359" s="908"/>
      <c r="AB359" s="908"/>
      <c r="AC359" s="908"/>
      <c r="AD359" s="908"/>
      <c r="AE359" s="908"/>
      <c r="AF359" s="908"/>
    </row>
    <row r="360">
      <c r="A360" s="908"/>
      <c r="B360" s="908"/>
      <c r="C360" s="908"/>
      <c r="D360" s="908"/>
      <c r="E360" s="908"/>
      <c r="F360" s="908"/>
      <c r="G360" s="908"/>
      <c r="H360" s="908"/>
      <c r="I360" s="908"/>
      <c r="J360" s="908"/>
      <c r="K360" s="908"/>
      <c r="L360" s="908"/>
      <c r="M360" s="908"/>
      <c r="N360" s="908"/>
      <c r="O360" s="908"/>
      <c r="P360" s="908"/>
      <c r="Q360" s="908"/>
      <c r="R360" s="908"/>
      <c r="S360" s="908"/>
      <c r="T360" s="908"/>
      <c r="U360" s="908"/>
      <c r="V360" s="908"/>
      <c r="W360" s="908"/>
      <c r="X360" s="908"/>
      <c r="Y360" s="908"/>
      <c r="Z360" s="908"/>
      <c r="AA360" s="908"/>
      <c r="AB360" s="908"/>
      <c r="AC360" s="908"/>
      <c r="AD360" s="908"/>
      <c r="AE360" s="908"/>
      <c r="AF360" s="908"/>
    </row>
    <row r="361">
      <c r="A361" s="908"/>
      <c r="B361" s="908"/>
      <c r="C361" s="908"/>
      <c r="D361" s="908"/>
      <c r="E361" s="908"/>
      <c r="F361" s="908"/>
      <c r="G361" s="908"/>
      <c r="H361" s="908"/>
      <c r="I361" s="908"/>
      <c r="J361" s="908"/>
      <c r="K361" s="908"/>
      <c r="L361" s="908"/>
      <c r="M361" s="908"/>
      <c r="N361" s="908"/>
      <c r="O361" s="908"/>
      <c r="P361" s="908"/>
      <c r="Q361" s="908"/>
      <c r="R361" s="908"/>
      <c r="S361" s="908"/>
      <c r="T361" s="908"/>
      <c r="U361" s="908"/>
      <c r="V361" s="908"/>
      <c r="W361" s="908"/>
      <c r="X361" s="908"/>
      <c r="Y361" s="908"/>
      <c r="Z361" s="908"/>
      <c r="AA361" s="908"/>
      <c r="AB361" s="908"/>
      <c r="AC361" s="908"/>
      <c r="AD361" s="908"/>
      <c r="AE361" s="908"/>
      <c r="AF361" s="908"/>
    </row>
    <row r="362">
      <c r="A362" s="908"/>
      <c r="B362" s="908"/>
      <c r="C362" s="908"/>
      <c r="D362" s="908"/>
      <c r="E362" s="908"/>
      <c r="F362" s="908"/>
      <c r="G362" s="908"/>
      <c r="H362" s="908"/>
      <c r="I362" s="908"/>
      <c r="J362" s="908"/>
      <c r="K362" s="908"/>
      <c r="L362" s="908"/>
      <c r="M362" s="908"/>
      <c r="N362" s="908"/>
      <c r="O362" s="908"/>
      <c r="P362" s="908"/>
      <c r="Q362" s="908"/>
      <c r="R362" s="908"/>
      <c r="S362" s="908"/>
      <c r="T362" s="908"/>
      <c r="U362" s="908"/>
      <c r="V362" s="908"/>
      <c r="W362" s="908"/>
      <c r="X362" s="908"/>
      <c r="Y362" s="908"/>
      <c r="Z362" s="908"/>
      <c r="AA362" s="908"/>
      <c r="AB362" s="908"/>
      <c r="AC362" s="908"/>
      <c r="AD362" s="908"/>
      <c r="AE362" s="908"/>
      <c r="AF362" s="908"/>
    </row>
    <row r="363">
      <c r="A363" s="908"/>
      <c r="B363" s="908"/>
      <c r="C363" s="908"/>
      <c r="D363" s="908"/>
      <c r="E363" s="908"/>
      <c r="F363" s="908"/>
      <c r="G363" s="908"/>
      <c r="H363" s="908"/>
      <c r="I363" s="908"/>
      <c r="J363" s="908"/>
      <c r="K363" s="908"/>
      <c r="L363" s="908"/>
      <c r="M363" s="908"/>
      <c r="N363" s="908"/>
      <c r="O363" s="908"/>
      <c r="P363" s="908"/>
      <c r="Q363" s="908"/>
      <c r="R363" s="908"/>
      <c r="S363" s="908"/>
      <c r="T363" s="908"/>
      <c r="U363" s="908"/>
      <c r="V363" s="908"/>
      <c r="W363" s="908"/>
      <c r="X363" s="908"/>
      <c r="Y363" s="908"/>
      <c r="Z363" s="908"/>
      <c r="AA363" s="908"/>
      <c r="AB363" s="908"/>
      <c r="AC363" s="908"/>
      <c r="AD363" s="908"/>
      <c r="AE363" s="908"/>
      <c r="AF363" s="908"/>
    </row>
    <row r="364">
      <c r="A364" s="908"/>
      <c r="B364" s="908"/>
      <c r="C364" s="908"/>
      <c r="D364" s="908"/>
      <c r="E364" s="908"/>
      <c r="F364" s="908"/>
      <c r="G364" s="908"/>
      <c r="H364" s="908"/>
      <c r="I364" s="908"/>
      <c r="J364" s="908"/>
      <c r="K364" s="908"/>
      <c r="L364" s="908"/>
      <c r="M364" s="908"/>
      <c r="N364" s="908"/>
      <c r="O364" s="908"/>
      <c r="P364" s="908"/>
      <c r="Q364" s="908"/>
      <c r="R364" s="908"/>
      <c r="S364" s="908"/>
      <c r="T364" s="908"/>
      <c r="U364" s="908"/>
      <c r="V364" s="908"/>
      <c r="W364" s="908"/>
      <c r="X364" s="908"/>
      <c r="Y364" s="908"/>
      <c r="Z364" s="908"/>
      <c r="AA364" s="908"/>
      <c r="AB364" s="908"/>
      <c r="AC364" s="908"/>
      <c r="AD364" s="908"/>
      <c r="AE364" s="908"/>
      <c r="AF364" s="908"/>
    </row>
    <row r="365">
      <c r="A365" s="908"/>
      <c r="B365" s="908"/>
      <c r="C365" s="908"/>
      <c r="D365" s="908"/>
      <c r="E365" s="908"/>
      <c r="F365" s="908"/>
      <c r="G365" s="908"/>
      <c r="H365" s="908"/>
      <c r="I365" s="908"/>
      <c r="J365" s="908"/>
      <c r="K365" s="908"/>
      <c r="L365" s="908"/>
      <c r="M365" s="908"/>
      <c r="N365" s="908"/>
      <c r="O365" s="908"/>
      <c r="P365" s="908"/>
      <c r="Q365" s="908"/>
      <c r="R365" s="908"/>
      <c r="S365" s="908"/>
      <c r="T365" s="908"/>
      <c r="U365" s="908"/>
      <c r="V365" s="908"/>
      <c r="W365" s="908"/>
      <c r="X365" s="908"/>
      <c r="Y365" s="908"/>
      <c r="Z365" s="908"/>
      <c r="AA365" s="908"/>
      <c r="AB365" s="908"/>
      <c r="AC365" s="908"/>
      <c r="AD365" s="908"/>
      <c r="AE365" s="908"/>
      <c r="AF365" s="908"/>
    </row>
    <row r="366">
      <c r="A366" s="908"/>
      <c r="B366" s="908"/>
      <c r="C366" s="908"/>
      <c r="D366" s="908"/>
      <c r="E366" s="908"/>
      <c r="F366" s="908"/>
      <c r="G366" s="908"/>
      <c r="H366" s="908"/>
      <c r="I366" s="908"/>
      <c r="J366" s="908"/>
      <c r="K366" s="908"/>
      <c r="L366" s="908"/>
      <c r="M366" s="908"/>
      <c r="N366" s="908"/>
      <c r="O366" s="908"/>
      <c r="P366" s="908"/>
      <c r="Q366" s="908"/>
      <c r="R366" s="908"/>
      <c r="S366" s="908"/>
      <c r="T366" s="908"/>
      <c r="U366" s="908"/>
      <c r="V366" s="908"/>
      <c r="W366" s="908"/>
      <c r="X366" s="908"/>
      <c r="Y366" s="908"/>
      <c r="Z366" s="908"/>
      <c r="AA366" s="908"/>
      <c r="AB366" s="908"/>
      <c r="AC366" s="908"/>
      <c r="AD366" s="908"/>
      <c r="AE366" s="908"/>
      <c r="AF366" s="908"/>
    </row>
    <row r="367">
      <c r="A367" s="908"/>
      <c r="B367" s="908"/>
      <c r="C367" s="908"/>
      <c r="D367" s="908"/>
      <c r="E367" s="908"/>
      <c r="F367" s="908"/>
      <c r="G367" s="908"/>
      <c r="H367" s="908"/>
      <c r="I367" s="908"/>
      <c r="J367" s="908"/>
      <c r="K367" s="908"/>
      <c r="L367" s="908"/>
      <c r="M367" s="908"/>
      <c r="N367" s="908"/>
      <c r="O367" s="908"/>
      <c r="P367" s="908"/>
      <c r="Q367" s="908"/>
      <c r="R367" s="908"/>
      <c r="S367" s="908"/>
      <c r="T367" s="908"/>
      <c r="U367" s="908"/>
      <c r="V367" s="908"/>
      <c r="W367" s="908"/>
      <c r="X367" s="908"/>
      <c r="Y367" s="908"/>
      <c r="Z367" s="908"/>
      <c r="AA367" s="908"/>
      <c r="AB367" s="908"/>
      <c r="AC367" s="908"/>
      <c r="AD367" s="908"/>
      <c r="AE367" s="908"/>
      <c r="AF367" s="908"/>
    </row>
    <row r="368">
      <c r="A368" s="908"/>
      <c r="B368" s="908"/>
      <c r="C368" s="908"/>
      <c r="D368" s="908"/>
      <c r="E368" s="908"/>
      <c r="F368" s="908"/>
      <c r="G368" s="908"/>
      <c r="H368" s="908"/>
      <c r="I368" s="908"/>
      <c r="J368" s="908"/>
      <c r="K368" s="908"/>
      <c r="L368" s="908"/>
      <c r="M368" s="908"/>
      <c r="N368" s="908"/>
      <c r="O368" s="908"/>
      <c r="P368" s="908"/>
      <c r="Q368" s="908"/>
      <c r="R368" s="908"/>
      <c r="S368" s="908"/>
      <c r="T368" s="908"/>
      <c r="U368" s="908"/>
      <c r="V368" s="908"/>
      <c r="W368" s="908"/>
      <c r="X368" s="908"/>
      <c r="Y368" s="908"/>
      <c r="Z368" s="908"/>
      <c r="AA368" s="908"/>
      <c r="AB368" s="908"/>
      <c r="AC368" s="908"/>
      <c r="AD368" s="908"/>
      <c r="AE368" s="908"/>
      <c r="AF368" s="908"/>
    </row>
    <row r="369">
      <c r="A369" s="908"/>
      <c r="B369" s="908"/>
      <c r="C369" s="908"/>
      <c r="D369" s="908"/>
      <c r="E369" s="908"/>
      <c r="F369" s="908"/>
      <c r="G369" s="908"/>
      <c r="H369" s="908"/>
      <c r="I369" s="908"/>
      <c r="J369" s="908"/>
      <c r="K369" s="908"/>
      <c r="L369" s="908"/>
      <c r="M369" s="908"/>
      <c r="N369" s="908"/>
      <c r="O369" s="908"/>
      <c r="P369" s="908"/>
      <c r="Q369" s="908"/>
      <c r="R369" s="908"/>
      <c r="S369" s="908"/>
      <c r="T369" s="908"/>
      <c r="U369" s="908"/>
      <c r="V369" s="908"/>
      <c r="W369" s="908"/>
      <c r="X369" s="908"/>
      <c r="Y369" s="908"/>
      <c r="Z369" s="908"/>
      <c r="AA369" s="908"/>
      <c r="AB369" s="908"/>
      <c r="AC369" s="908"/>
      <c r="AD369" s="908"/>
      <c r="AE369" s="908"/>
      <c r="AF369" s="908"/>
    </row>
    <row r="370">
      <c r="A370" s="908"/>
      <c r="B370" s="908"/>
      <c r="C370" s="908"/>
      <c r="D370" s="908"/>
      <c r="E370" s="908"/>
      <c r="F370" s="908"/>
      <c r="G370" s="908"/>
      <c r="H370" s="908"/>
      <c r="I370" s="908"/>
      <c r="J370" s="908"/>
      <c r="K370" s="908"/>
      <c r="L370" s="908"/>
      <c r="M370" s="908"/>
      <c r="N370" s="908"/>
      <c r="O370" s="908"/>
      <c r="P370" s="908"/>
      <c r="Q370" s="908"/>
      <c r="R370" s="908"/>
      <c r="S370" s="908"/>
      <c r="T370" s="908"/>
      <c r="U370" s="908"/>
      <c r="V370" s="908"/>
      <c r="W370" s="908"/>
      <c r="X370" s="908"/>
      <c r="Y370" s="908"/>
      <c r="Z370" s="908"/>
      <c r="AA370" s="908"/>
      <c r="AB370" s="908"/>
      <c r="AC370" s="908"/>
      <c r="AD370" s="908"/>
      <c r="AE370" s="908"/>
      <c r="AF370" s="908"/>
    </row>
    <row r="371">
      <c r="A371" s="908"/>
      <c r="B371" s="908"/>
      <c r="C371" s="908"/>
      <c r="D371" s="908"/>
      <c r="E371" s="908"/>
      <c r="F371" s="908"/>
      <c r="G371" s="908"/>
      <c r="H371" s="908"/>
      <c r="I371" s="908"/>
      <c r="J371" s="908"/>
      <c r="K371" s="908"/>
      <c r="L371" s="908"/>
      <c r="M371" s="908"/>
      <c r="N371" s="908"/>
      <c r="O371" s="908"/>
      <c r="P371" s="908"/>
      <c r="Q371" s="908"/>
      <c r="R371" s="908"/>
      <c r="S371" s="908"/>
      <c r="T371" s="908"/>
      <c r="U371" s="908"/>
      <c r="V371" s="908"/>
      <c r="W371" s="908"/>
      <c r="X371" s="908"/>
      <c r="Y371" s="908"/>
      <c r="Z371" s="908"/>
      <c r="AA371" s="908"/>
      <c r="AB371" s="908"/>
      <c r="AC371" s="908"/>
      <c r="AD371" s="908"/>
      <c r="AE371" s="908"/>
      <c r="AF371" s="908"/>
    </row>
    <row r="372">
      <c r="A372" s="908"/>
      <c r="B372" s="908"/>
      <c r="C372" s="908"/>
      <c r="D372" s="908"/>
      <c r="E372" s="908"/>
      <c r="F372" s="908"/>
      <c r="G372" s="908"/>
      <c r="H372" s="908"/>
      <c r="I372" s="908"/>
      <c r="J372" s="908"/>
      <c r="K372" s="908"/>
      <c r="L372" s="908"/>
      <c r="M372" s="908"/>
      <c r="N372" s="908"/>
      <c r="O372" s="908"/>
      <c r="P372" s="908"/>
      <c r="Q372" s="908"/>
      <c r="R372" s="908"/>
      <c r="S372" s="908"/>
      <c r="T372" s="908"/>
      <c r="U372" s="908"/>
      <c r="V372" s="908"/>
      <c r="W372" s="908"/>
      <c r="X372" s="908"/>
      <c r="Y372" s="908"/>
      <c r="Z372" s="908"/>
      <c r="AA372" s="908"/>
      <c r="AB372" s="908"/>
      <c r="AC372" s="908"/>
      <c r="AD372" s="908"/>
      <c r="AE372" s="908"/>
      <c r="AF372" s="908"/>
    </row>
    <row r="373">
      <c r="A373" s="908"/>
      <c r="B373" s="908"/>
      <c r="C373" s="908"/>
      <c r="D373" s="908"/>
      <c r="E373" s="908"/>
      <c r="F373" s="908"/>
      <c r="G373" s="908"/>
      <c r="H373" s="908"/>
      <c r="I373" s="908"/>
      <c r="J373" s="908"/>
      <c r="K373" s="908"/>
      <c r="L373" s="908"/>
      <c r="M373" s="908"/>
      <c r="N373" s="908"/>
      <c r="O373" s="908"/>
      <c r="P373" s="908"/>
      <c r="Q373" s="908"/>
      <c r="R373" s="908"/>
      <c r="S373" s="908"/>
      <c r="T373" s="908"/>
      <c r="U373" s="908"/>
      <c r="V373" s="908"/>
      <c r="W373" s="908"/>
      <c r="X373" s="908"/>
      <c r="Y373" s="908"/>
      <c r="Z373" s="908"/>
      <c r="AA373" s="908"/>
      <c r="AB373" s="908"/>
      <c r="AC373" s="908"/>
      <c r="AD373" s="908"/>
      <c r="AE373" s="908"/>
      <c r="AF373" s="908"/>
    </row>
    <row r="374">
      <c r="A374" s="908"/>
      <c r="B374" s="908"/>
      <c r="C374" s="908"/>
      <c r="D374" s="908"/>
      <c r="E374" s="908"/>
      <c r="F374" s="908"/>
      <c r="G374" s="908"/>
      <c r="H374" s="908"/>
      <c r="I374" s="908"/>
      <c r="J374" s="908"/>
      <c r="K374" s="908"/>
      <c r="L374" s="908"/>
      <c r="M374" s="908"/>
      <c r="N374" s="908"/>
      <c r="O374" s="908"/>
      <c r="P374" s="908"/>
      <c r="Q374" s="908"/>
      <c r="R374" s="908"/>
      <c r="S374" s="908"/>
      <c r="T374" s="908"/>
      <c r="U374" s="908"/>
      <c r="V374" s="908"/>
      <c r="W374" s="908"/>
      <c r="X374" s="908"/>
      <c r="Y374" s="908"/>
      <c r="Z374" s="908"/>
      <c r="AA374" s="908"/>
      <c r="AB374" s="908"/>
      <c r="AC374" s="908"/>
      <c r="AD374" s="908"/>
      <c r="AE374" s="908"/>
      <c r="AF374" s="908"/>
    </row>
    <row r="375">
      <c r="A375" s="908"/>
      <c r="B375" s="908"/>
      <c r="C375" s="908"/>
      <c r="D375" s="908"/>
      <c r="E375" s="908"/>
      <c r="F375" s="908"/>
      <c r="G375" s="908"/>
      <c r="H375" s="908"/>
      <c r="I375" s="908"/>
      <c r="J375" s="908"/>
      <c r="K375" s="908"/>
      <c r="L375" s="908"/>
      <c r="M375" s="908"/>
      <c r="N375" s="908"/>
      <c r="O375" s="908"/>
      <c r="P375" s="908"/>
      <c r="Q375" s="908"/>
      <c r="R375" s="908"/>
      <c r="S375" s="908"/>
      <c r="T375" s="908"/>
      <c r="U375" s="908"/>
      <c r="V375" s="908"/>
      <c r="W375" s="908"/>
      <c r="X375" s="908"/>
      <c r="Y375" s="908"/>
      <c r="Z375" s="908"/>
      <c r="AA375" s="908"/>
      <c r="AB375" s="908"/>
      <c r="AC375" s="908"/>
      <c r="AD375" s="908"/>
      <c r="AE375" s="908"/>
      <c r="AF375" s="908"/>
    </row>
    <row r="376">
      <c r="A376" s="908"/>
      <c r="B376" s="908"/>
      <c r="C376" s="908"/>
      <c r="D376" s="908"/>
      <c r="E376" s="908"/>
      <c r="F376" s="908"/>
      <c r="G376" s="908"/>
      <c r="H376" s="908"/>
      <c r="I376" s="908"/>
      <c r="J376" s="908"/>
      <c r="K376" s="908"/>
      <c r="L376" s="908"/>
      <c r="M376" s="908"/>
      <c r="N376" s="908"/>
      <c r="O376" s="908"/>
      <c r="P376" s="908"/>
      <c r="Q376" s="908"/>
      <c r="R376" s="908"/>
      <c r="S376" s="908"/>
      <c r="T376" s="908"/>
      <c r="U376" s="908"/>
      <c r="V376" s="908"/>
      <c r="W376" s="908"/>
      <c r="X376" s="908"/>
      <c r="Y376" s="908"/>
      <c r="Z376" s="908"/>
      <c r="AA376" s="908"/>
      <c r="AB376" s="908"/>
      <c r="AC376" s="908"/>
      <c r="AD376" s="908"/>
      <c r="AE376" s="908"/>
      <c r="AF376" s="908"/>
    </row>
    <row r="377">
      <c r="A377" s="908"/>
      <c r="B377" s="908"/>
      <c r="C377" s="908"/>
      <c r="D377" s="908"/>
      <c r="E377" s="908"/>
      <c r="F377" s="908"/>
      <c r="G377" s="908"/>
      <c r="H377" s="908"/>
      <c r="I377" s="908"/>
      <c r="J377" s="908"/>
      <c r="K377" s="908"/>
      <c r="L377" s="908"/>
      <c r="M377" s="908"/>
      <c r="N377" s="908"/>
      <c r="O377" s="908"/>
      <c r="P377" s="908"/>
      <c r="Q377" s="908"/>
      <c r="R377" s="908"/>
      <c r="S377" s="908"/>
      <c r="T377" s="908"/>
      <c r="U377" s="908"/>
      <c r="V377" s="908"/>
      <c r="W377" s="908"/>
      <c r="X377" s="908"/>
      <c r="Y377" s="908"/>
      <c r="Z377" s="908"/>
      <c r="AA377" s="908"/>
      <c r="AB377" s="908"/>
      <c r="AC377" s="908"/>
      <c r="AD377" s="908"/>
      <c r="AE377" s="908"/>
      <c r="AF377" s="908"/>
    </row>
    <row r="378">
      <c r="A378" s="908"/>
      <c r="B378" s="908"/>
      <c r="C378" s="908"/>
      <c r="D378" s="908"/>
      <c r="E378" s="908"/>
      <c r="F378" s="908"/>
      <c r="G378" s="908"/>
      <c r="H378" s="908"/>
      <c r="I378" s="908"/>
      <c r="J378" s="908"/>
      <c r="K378" s="908"/>
      <c r="L378" s="908"/>
      <c r="M378" s="908"/>
      <c r="N378" s="908"/>
      <c r="O378" s="908"/>
      <c r="P378" s="908"/>
      <c r="Q378" s="908"/>
      <c r="R378" s="908"/>
      <c r="S378" s="908"/>
      <c r="T378" s="908"/>
      <c r="U378" s="908"/>
      <c r="V378" s="908"/>
      <c r="W378" s="908"/>
      <c r="X378" s="908"/>
      <c r="Y378" s="908"/>
      <c r="Z378" s="908"/>
      <c r="AA378" s="908"/>
      <c r="AB378" s="908"/>
      <c r="AC378" s="908"/>
      <c r="AD378" s="908"/>
      <c r="AE378" s="908"/>
      <c r="AF378" s="908"/>
    </row>
    <row r="379">
      <c r="A379" s="908"/>
      <c r="B379" s="908"/>
      <c r="C379" s="908"/>
      <c r="D379" s="908"/>
      <c r="E379" s="908"/>
      <c r="F379" s="908"/>
      <c r="G379" s="908"/>
      <c r="H379" s="908"/>
      <c r="I379" s="908"/>
      <c r="J379" s="908"/>
      <c r="K379" s="908"/>
      <c r="L379" s="908"/>
      <c r="M379" s="908"/>
      <c r="N379" s="908"/>
      <c r="O379" s="908"/>
      <c r="P379" s="908"/>
      <c r="Q379" s="908"/>
      <c r="R379" s="908"/>
      <c r="S379" s="908"/>
      <c r="T379" s="908"/>
      <c r="U379" s="908"/>
      <c r="V379" s="908"/>
      <c r="W379" s="908"/>
      <c r="X379" s="908"/>
      <c r="Y379" s="908"/>
      <c r="Z379" s="908"/>
      <c r="AA379" s="908"/>
      <c r="AB379" s="908"/>
      <c r="AC379" s="908"/>
      <c r="AD379" s="908"/>
      <c r="AE379" s="908"/>
      <c r="AF379" s="908"/>
    </row>
    <row r="380">
      <c r="A380" s="908"/>
      <c r="B380" s="908"/>
      <c r="C380" s="908"/>
      <c r="D380" s="908"/>
      <c r="E380" s="908"/>
      <c r="F380" s="908"/>
      <c r="G380" s="908"/>
      <c r="H380" s="908"/>
      <c r="I380" s="908"/>
      <c r="J380" s="908"/>
      <c r="K380" s="908"/>
      <c r="L380" s="908"/>
      <c r="M380" s="908"/>
      <c r="N380" s="908"/>
      <c r="O380" s="908"/>
      <c r="P380" s="908"/>
      <c r="Q380" s="908"/>
      <c r="R380" s="908"/>
      <c r="S380" s="908"/>
      <c r="T380" s="908"/>
      <c r="U380" s="908"/>
      <c r="V380" s="908"/>
      <c r="W380" s="908"/>
      <c r="X380" s="908"/>
      <c r="Y380" s="908"/>
      <c r="Z380" s="908"/>
      <c r="AA380" s="908"/>
      <c r="AB380" s="908"/>
      <c r="AC380" s="908"/>
      <c r="AD380" s="908"/>
      <c r="AE380" s="908"/>
      <c r="AF380" s="908"/>
    </row>
    <row r="381">
      <c r="A381" s="908"/>
      <c r="B381" s="908"/>
      <c r="C381" s="908"/>
      <c r="D381" s="908"/>
      <c r="E381" s="908"/>
      <c r="F381" s="908"/>
      <c r="G381" s="908"/>
      <c r="H381" s="908"/>
      <c r="I381" s="908"/>
      <c r="J381" s="908"/>
      <c r="K381" s="908"/>
      <c r="L381" s="908"/>
      <c r="M381" s="908"/>
      <c r="N381" s="908"/>
      <c r="O381" s="908"/>
      <c r="P381" s="908"/>
      <c r="Q381" s="908"/>
      <c r="R381" s="908"/>
      <c r="S381" s="908"/>
      <c r="T381" s="908"/>
      <c r="U381" s="908"/>
      <c r="V381" s="908"/>
      <c r="W381" s="908"/>
      <c r="X381" s="908"/>
      <c r="Y381" s="908"/>
      <c r="Z381" s="908"/>
      <c r="AA381" s="908"/>
      <c r="AB381" s="908"/>
      <c r="AC381" s="908"/>
      <c r="AD381" s="908"/>
      <c r="AE381" s="908"/>
      <c r="AF381" s="908"/>
    </row>
    <row r="382">
      <c r="A382" s="908"/>
      <c r="B382" s="908"/>
      <c r="C382" s="908"/>
      <c r="D382" s="908"/>
      <c r="E382" s="908"/>
      <c r="F382" s="908"/>
      <c r="G382" s="908"/>
      <c r="H382" s="908"/>
      <c r="I382" s="908"/>
      <c r="J382" s="908"/>
      <c r="K382" s="908"/>
      <c r="L382" s="908"/>
      <c r="M382" s="908"/>
      <c r="N382" s="908"/>
      <c r="O382" s="908"/>
      <c r="P382" s="908"/>
      <c r="Q382" s="908"/>
      <c r="R382" s="908"/>
      <c r="S382" s="908"/>
      <c r="T382" s="908"/>
      <c r="U382" s="908"/>
      <c r="V382" s="908"/>
      <c r="W382" s="908"/>
      <c r="X382" s="908"/>
      <c r="Y382" s="908"/>
      <c r="Z382" s="908"/>
      <c r="AA382" s="908"/>
      <c r="AB382" s="908"/>
      <c r="AC382" s="908"/>
      <c r="AD382" s="908"/>
      <c r="AE382" s="908"/>
      <c r="AF382" s="908"/>
    </row>
    <row r="383">
      <c r="A383" s="908"/>
      <c r="B383" s="908"/>
      <c r="C383" s="908"/>
      <c r="D383" s="908"/>
      <c r="E383" s="908"/>
      <c r="F383" s="908"/>
      <c r="G383" s="908"/>
      <c r="H383" s="908"/>
      <c r="I383" s="908"/>
      <c r="J383" s="908"/>
      <c r="K383" s="908"/>
      <c r="L383" s="908"/>
      <c r="M383" s="908"/>
      <c r="N383" s="908"/>
      <c r="O383" s="908"/>
      <c r="P383" s="908"/>
      <c r="Q383" s="908"/>
      <c r="R383" s="908"/>
      <c r="S383" s="908"/>
      <c r="T383" s="908"/>
      <c r="U383" s="908"/>
      <c r="V383" s="908"/>
      <c r="W383" s="908"/>
      <c r="X383" s="908"/>
      <c r="Y383" s="908"/>
      <c r="Z383" s="908"/>
      <c r="AA383" s="908"/>
      <c r="AB383" s="908"/>
      <c r="AC383" s="908"/>
      <c r="AD383" s="908"/>
      <c r="AE383" s="908"/>
      <c r="AF383" s="908"/>
    </row>
    <row r="384">
      <c r="A384" s="908"/>
      <c r="B384" s="908"/>
      <c r="C384" s="908"/>
      <c r="D384" s="908"/>
      <c r="E384" s="908"/>
      <c r="F384" s="908"/>
      <c r="G384" s="908"/>
      <c r="H384" s="908"/>
      <c r="I384" s="908"/>
      <c r="J384" s="908"/>
      <c r="K384" s="908"/>
      <c r="L384" s="908"/>
      <c r="M384" s="908"/>
      <c r="N384" s="908"/>
      <c r="O384" s="908"/>
      <c r="P384" s="908"/>
      <c r="Q384" s="908"/>
      <c r="R384" s="908"/>
      <c r="S384" s="908"/>
      <c r="T384" s="908"/>
      <c r="U384" s="908"/>
      <c r="V384" s="908"/>
      <c r="W384" s="908"/>
      <c r="X384" s="908"/>
      <c r="Y384" s="908"/>
      <c r="Z384" s="908"/>
      <c r="AA384" s="908"/>
      <c r="AB384" s="908"/>
      <c r="AC384" s="908"/>
      <c r="AD384" s="908"/>
      <c r="AE384" s="908"/>
      <c r="AF384" s="908"/>
    </row>
    <row r="385">
      <c r="A385" s="908"/>
      <c r="B385" s="908"/>
      <c r="C385" s="908"/>
      <c r="D385" s="908"/>
      <c r="E385" s="908"/>
      <c r="F385" s="908"/>
      <c r="G385" s="908"/>
      <c r="H385" s="908"/>
      <c r="I385" s="908"/>
      <c r="J385" s="908"/>
      <c r="K385" s="908"/>
      <c r="L385" s="908"/>
      <c r="M385" s="908"/>
      <c r="N385" s="908"/>
      <c r="O385" s="908"/>
      <c r="P385" s="908"/>
      <c r="Q385" s="908"/>
      <c r="R385" s="908"/>
      <c r="S385" s="908"/>
      <c r="T385" s="908"/>
      <c r="U385" s="908"/>
      <c r="V385" s="908"/>
      <c r="W385" s="908"/>
      <c r="X385" s="908"/>
      <c r="Y385" s="908"/>
      <c r="Z385" s="908"/>
      <c r="AA385" s="908"/>
      <c r="AB385" s="908"/>
      <c r="AC385" s="908"/>
      <c r="AD385" s="908"/>
      <c r="AE385" s="908"/>
      <c r="AF385" s="908"/>
    </row>
    <row r="386">
      <c r="A386" s="908"/>
      <c r="B386" s="908"/>
      <c r="C386" s="908"/>
      <c r="D386" s="908"/>
      <c r="E386" s="908"/>
      <c r="F386" s="908"/>
      <c r="G386" s="908"/>
      <c r="H386" s="908"/>
      <c r="I386" s="908"/>
      <c r="J386" s="908"/>
      <c r="K386" s="908"/>
      <c r="L386" s="908"/>
      <c r="M386" s="908"/>
      <c r="N386" s="908"/>
      <c r="O386" s="908"/>
      <c r="P386" s="908"/>
      <c r="Q386" s="908"/>
      <c r="R386" s="908"/>
      <c r="S386" s="908"/>
      <c r="T386" s="908"/>
      <c r="U386" s="908"/>
      <c r="V386" s="908"/>
      <c r="W386" s="908"/>
      <c r="X386" s="908"/>
      <c r="Y386" s="908"/>
      <c r="Z386" s="908"/>
      <c r="AA386" s="908"/>
      <c r="AB386" s="908"/>
      <c r="AC386" s="908"/>
      <c r="AD386" s="908"/>
      <c r="AE386" s="908"/>
      <c r="AF386" s="908"/>
    </row>
    <row r="387">
      <c r="A387" s="908"/>
      <c r="B387" s="908"/>
      <c r="C387" s="908"/>
      <c r="D387" s="908"/>
      <c r="E387" s="908"/>
      <c r="F387" s="908"/>
      <c r="G387" s="908"/>
      <c r="H387" s="908"/>
      <c r="I387" s="908"/>
      <c r="J387" s="908"/>
      <c r="K387" s="908"/>
      <c r="L387" s="908"/>
      <c r="M387" s="908"/>
      <c r="N387" s="908"/>
      <c r="O387" s="908"/>
      <c r="P387" s="908"/>
      <c r="Q387" s="908"/>
      <c r="R387" s="908"/>
      <c r="S387" s="908"/>
      <c r="T387" s="908"/>
      <c r="U387" s="908"/>
      <c r="V387" s="908"/>
      <c r="W387" s="908"/>
      <c r="X387" s="908"/>
      <c r="Y387" s="908"/>
      <c r="Z387" s="908"/>
      <c r="AA387" s="908"/>
      <c r="AB387" s="908"/>
      <c r="AC387" s="908"/>
      <c r="AD387" s="908"/>
      <c r="AE387" s="908"/>
      <c r="AF387" s="908"/>
    </row>
    <row r="388">
      <c r="A388" s="908"/>
      <c r="B388" s="908"/>
      <c r="C388" s="908"/>
      <c r="D388" s="908"/>
      <c r="E388" s="908"/>
      <c r="F388" s="908"/>
      <c r="G388" s="908"/>
      <c r="H388" s="908"/>
      <c r="I388" s="908"/>
      <c r="J388" s="908"/>
      <c r="K388" s="908"/>
      <c r="L388" s="908"/>
      <c r="M388" s="908"/>
      <c r="N388" s="908"/>
      <c r="O388" s="908"/>
      <c r="P388" s="908"/>
      <c r="Q388" s="908"/>
      <c r="R388" s="908"/>
      <c r="S388" s="908"/>
      <c r="T388" s="908"/>
      <c r="U388" s="908"/>
      <c r="V388" s="908"/>
      <c r="W388" s="908"/>
      <c r="X388" s="908"/>
      <c r="Y388" s="908"/>
      <c r="Z388" s="908"/>
      <c r="AA388" s="908"/>
      <c r="AB388" s="908"/>
      <c r="AC388" s="908"/>
      <c r="AD388" s="908"/>
      <c r="AE388" s="908"/>
      <c r="AF388" s="908"/>
    </row>
    <row r="389">
      <c r="A389" s="908"/>
      <c r="B389" s="908"/>
      <c r="C389" s="908"/>
      <c r="D389" s="908"/>
      <c r="E389" s="908"/>
      <c r="F389" s="908"/>
      <c r="G389" s="908"/>
      <c r="H389" s="908"/>
      <c r="I389" s="908"/>
      <c r="J389" s="908"/>
      <c r="K389" s="908"/>
      <c r="L389" s="908"/>
      <c r="M389" s="908"/>
      <c r="N389" s="908"/>
      <c r="O389" s="908"/>
      <c r="P389" s="908"/>
      <c r="Q389" s="908"/>
      <c r="R389" s="908"/>
      <c r="S389" s="908"/>
      <c r="T389" s="908"/>
      <c r="U389" s="908"/>
      <c r="V389" s="908"/>
      <c r="W389" s="908"/>
      <c r="X389" s="908"/>
      <c r="Y389" s="908"/>
      <c r="Z389" s="908"/>
      <c r="AA389" s="908"/>
      <c r="AB389" s="908"/>
      <c r="AC389" s="908"/>
      <c r="AD389" s="908"/>
      <c r="AE389" s="908"/>
      <c r="AF389" s="908"/>
    </row>
    <row r="390">
      <c r="A390" s="908"/>
      <c r="B390" s="908"/>
      <c r="C390" s="908"/>
      <c r="D390" s="908"/>
      <c r="E390" s="908"/>
      <c r="F390" s="908"/>
      <c r="G390" s="908"/>
      <c r="H390" s="908"/>
      <c r="I390" s="908"/>
      <c r="J390" s="908"/>
      <c r="K390" s="908"/>
      <c r="L390" s="908"/>
      <c r="M390" s="908"/>
      <c r="N390" s="908"/>
      <c r="O390" s="908"/>
      <c r="P390" s="908"/>
      <c r="Q390" s="908"/>
      <c r="R390" s="908"/>
      <c r="S390" s="908"/>
      <c r="T390" s="908"/>
      <c r="U390" s="908"/>
      <c r="V390" s="908"/>
      <c r="W390" s="908"/>
      <c r="X390" s="908"/>
      <c r="Y390" s="908"/>
      <c r="Z390" s="908"/>
      <c r="AA390" s="908"/>
      <c r="AB390" s="908"/>
      <c r="AC390" s="908"/>
      <c r="AD390" s="908"/>
      <c r="AE390" s="908"/>
      <c r="AF390" s="908"/>
    </row>
    <row r="391">
      <c r="A391" s="908"/>
      <c r="B391" s="908"/>
      <c r="C391" s="908"/>
      <c r="D391" s="908"/>
      <c r="E391" s="908"/>
      <c r="F391" s="908"/>
      <c r="G391" s="908"/>
      <c r="H391" s="908"/>
      <c r="I391" s="908"/>
      <c r="J391" s="908"/>
      <c r="K391" s="908"/>
      <c r="L391" s="908"/>
      <c r="M391" s="908"/>
      <c r="N391" s="908"/>
      <c r="O391" s="908"/>
      <c r="P391" s="908"/>
      <c r="Q391" s="908"/>
      <c r="R391" s="908"/>
      <c r="S391" s="908"/>
      <c r="T391" s="908"/>
      <c r="U391" s="908"/>
      <c r="V391" s="908"/>
      <c r="W391" s="908"/>
      <c r="X391" s="908"/>
      <c r="Y391" s="908"/>
      <c r="Z391" s="908"/>
      <c r="AA391" s="908"/>
      <c r="AB391" s="908"/>
      <c r="AC391" s="908"/>
      <c r="AD391" s="908"/>
      <c r="AE391" s="908"/>
      <c r="AF391" s="908"/>
    </row>
    <row r="392">
      <c r="A392" s="908"/>
      <c r="B392" s="908"/>
      <c r="C392" s="908"/>
      <c r="D392" s="908"/>
      <c r="E392" s="908"/>
      <c r="F392" s="908"/>
      <c r="G392" s="908"/>
      <c r="H392" s="908"/>
      <c r="I392" s="908"/>
      <c r="J392" s="908"/>
      <c r="K392" s="908"/>
      <c r="L392" s="908"/>
      <c r="M392" s="908"/>
      <c r="N392" s="908"/>
      <c r="O392" s="908"/>
      <c r="P392" s="908"/>
      <c r="Q392" s="908"/>
      <c r="R392" s="908"/>
      <c r="S392" s="908"/>
      <c r="T392" s="908"/>
      <c r="U392" s="908"/>
      <c r="V392" s="908"/>
      <c r="W392" s="908"/>
      <c r="X392" s="908"/>
      <c r="Y392" s="908"/>
      <c r="Z392" s="908"/>
      <c r="AA392" s="908"/>
      <c r="AB392" s="908"/>
      <c r="AC392" s="908"/>
      <c r="AD392" s="908"/>
      <c r="AE392" s="908"/>
      <c r="AF392" s="908"/>
    </row>
    <row r="393">
      <c r="A393" s="908"/>
      <c r="B393" s="908"/>
      <c r="C393" s="908"/>
      <c r="D393" s="908"/>
      <c r="E393" s="908"/>
      <c r="F393" s="908"/>
      <c r="G393" s="908"/>
      <c r="H393" s="908"/>
      <c r="I393" s="908"/>
      <c r="J393" s="908"/>
      <c r="K393" s="908"/>
      <c r="L393" s="908"/>
      <c r="M393" s="908"/>
      <c r="N393" s="908"/>
      <c r="O393" s="908"/>
      <c r="P393" s="908"/>
      <c r="Q393" s="908"/>
      <c r="R393" s="908"/>
      <c r="S393" s="908"/>
      <c r="T393" s="908"/>
      <c r="U393" s="908"/>
      <c r="V393" s="908"/>
      <c r="W393" s="908"/>
      <c r="X393" s="908"/>
      <c r="Y393" s="908"/>
      <c r="Z393" s="908"/>
      <c r="AA393" s="908"/>
      <c r="AB393" s="908"/>
      <c r="AC393" s="908"/>
      <c r="AD393" s="908"/>
      <c r="AE393" s="908"/>
      <c r="AF393" s="908"/>
    </row>
    <row r="394">
      <c r="A394" s="908"/>
      <c r="B394" s="908"/>
      <c r="C394" s="908"/>
      <c r="D394" s="908"/>
      <c r="E394" s="908"/>
      <c r="F394" s="908"/>
      <c r="G394" s="908"/>
      <c r="H394" s="908"/>
      <c r="I394" s="908"/>
      <c r="J394" s="908"/>
      <c r="K394" s="908"/>
      <c r="L394" s="908"/>
      <c r="M394" s="908"/>
      <c r="N394" s="908"/>
      <c r="O394" s="908"/>
      <c r="P394" s="908"/>
      <c r="Q394" s="908"/>
      <c r="R394" s="908"/>
      <c r="S394" s="908"/>
      <c r="T394" s="908"/>
      <c r="U394" s="908"/>
      <c r="V394" s="908"/>
      <c r="W394" s="908"/>
      <c r="X394" s="908"/>
      <c r="Y394" s="908"/>
      <c r="Z394" s="908"/>
      <c r="AA394" s="908"/>
      <c r="AB394" s="908"/>
      <c r="AC394" s="908"/>
      <c r="AD394" s="908"/>
      <c r="AE394" s="908"/>
      <c r="AF394" s="908"/>
    </row>
    <row r="395">
      <c r="A395" s="908"/>
      <c r="B395" s="908"/>
      <c r="C395" s="908"/>
      <c r="D395" s="908"/>
      <c r="E395" s="908"/>
      <c r="F395" s="908"/>
      <c r="G395" s="908"/>
      <c r="H395" s="908"/>
      <c r="I395" s="908"/>
      <c r="J395" s="908"/>
      <c r="K395" s="908"/>
      <c r="L395" s="908"/>
      <c r="M395" s="908"/>
      <c r="N395" s="908"/>
      <c r="O395" s="908"/>
      <c r="P395" s="908"/>
      <c r="Q395" s="908"/>
      <c r="R395" s="908"/>
      <c r="S395" s="908"/>
      <c r="T395" s="908"/>
      <c r="U395" s="908"/>
      <c r="V395" s="908"/>
      <c r="W395" s="908"/>
      <c r="X395" s="908"/>
      <c r="Y395" s="908"/>
      <c r="Z395" s="908"/>
      <c r="AA395" s="908"/>
      <c r="AB395" s="908"/>
      <c r="AC395" s="908"/>
      <c r="AD395" s="908"/>
      <c r="AE395" s="908"/>
      <c r="AF395" s="908"/>
    </row>
    <row r="396">
      <c r="A396" s="908"/>
      <c r="B396" s="908"/>
      <c r="C396" s="908"/>
      <c r="D396" s="908"/>
      <c r="E396" s="908"/>
      <c r="F396" s="908"/>
      <c r="G396" s="908"/>
      <c r="H396" s="908"/>
      <c r="I396" s="908"/>
      <c r="J396" s="908"/>
      <c r="K396" s="908"/>
      <c r="L396" s="908"/>
      <c r="M396" s="908"/>
      <c r="N396" s="908"/>
      <c r="O396" s="908"/>
      <c r="P396" s="908"/>
      <c r="Q396" s="908"/>
      <c r="R396" s="908"/>
      <c r="S396" s="908"/>
      <c r="T396" s="908"/>
      <c r="U396" s="908"/>
      <c r="V396" s="908"/>
      <c r="W396" s="908"/>
      <c r="X396" s="908"/>
      <c r="Y396" s="908"/>
      <c r="Z396" s="908"/>
      <c r="AA396" s="908"/>
      <c r="AB396" s="908"/>
      <c r="AC396" s="908"/>
      <c r="AD396" s="908"/>
      <c r="AE396" s="908"/>
      <c r="AF396" s="908"/>
    </row>
    <row r="397">
      <c r="A397" s="908"/>
      <c r="B397" s="908"/>
      <c r="C397" s="908"/>
      <c r="D397" s="908"/>
      <c r="E397" s="908"/>
      <c r="F397" s="908"/>
      <c r="G397" s="908"/>
      <c r="H397" s="908"/>
      <c r="I397" s="908"/>
      <c r="J397" s="908"/>
      <c r="K397" s="908"/>
      <c r="L397" s="908"/>
      <c r="M397" s="908"/>
      <c r="N397" s="908"/>
      <c r="O397" s="908"/>
      <c r="P397" s="908"/>
      <c r="Q397" s="908"/>
      <c r="R397" s="908"/>
      <c r="S397" s="908"/>
      <c r="T397" s="908"/>
      <c r="U397" s="908"/>
      <c r="V397" s="908"/>
      <c r="W397" s="908"/>
      <c r="X397" s="908"/>
      <c r="Y397" s="908"/>
      <c r="Z397" s="908"/>
      <c r="AA397" s="908"/>
      <c r="AB397" s="908"/>
      <c r="AC397" s="908"/>
      <c r="AD397" s="908"/>
      <c r="AE397" s="908"/>
      <c r="AF397" s="908"/>
    </row>
    <row r="398">
      <c r="A398" s="908"/>
      <c r="B398" s="908"/>
      <c r="C398" s="908"/>
      <c r="D398" s="908"/>
      <c r="E398" s="908"/>
      <c r="F398" s="908"/>
      <c r="G398" s="908"/>
      <c r="H398" s="908"/>
      <c r="I398" s="908"/>
      <c r="J398" s="908"/>
      <c r="K398" s="908"/>
      <c r="L398" s="908"/>
      <c r="M398" s="908"/>
      <c r="N398" s="908"/>
      <c r="O398" s="908"/>
      <c r="P398" s="908"/>
      <c r="Q398" s="908"/>
      <c r="R398" s="908"/>
      <c r="S398" s="908"/>
      <c r="T398" s="908"/>
      <c r="U398" s="908"/>
      <c r="V398" s="908"/>
      <c r="W398" s="908"/>
      <c r="X398" s="908"/>
      <c r="Y398" s="908"/>
      <c r="Z398" s="908"/>
      <c r="AA398" s="908"/>
      <c r="AB398" s="908"/>
      <c r="AC398" s="908"/>
      <c r="AD398" s="908"/>
      <c r="AE398" s="908"/>
      <c r="AF398" s="908"/>
    </row>
    <row r="399">
      <c r="A399" s="908"/>
      <c r="B399" s="908"/>
      <c r="C399" s="908"/>
      <c r="D399" s="908"/>
      <c r="E399" s="908"/>
      <c r="F399" s="908"/>
      <c r="G399" s="908"/>
      <c r="H399" s="908"/>
      <c r="I399" s="908"/>
      <c r="J399" s="908"/>
      <c r="K399" s="908"/>
      <c r="L399" s="908"/>
      <c r="M399" s="908"/>
      <c r="N399" s="908"/>
      <c r="O399" s="908"/>
      <c r="P399" s="908"/>
      <c r="Q399" s="908"/>
      <c r="R399" s="908"/>
      <c r="S399" s="908"/>
      <c r="T399" s="908"/>
      <c r="U399" s="908"/>
      <c r="V399" s="908"/>
      <c r="W399" s="908"/>
      <c r="X399" s="908"/>
      <c r="Y399" s="908"/>
      <c r="Z399" s="908"/>
      <c r="AA399" s="908"/>
      <c r="AB399" s="908"/>
      <c r="AC399" s="908"/>
      <c r="AD399" s="908"/>
      <c r="AE399" s="908"/>
      <c r="AF399" s="908"/>
    </row>
    <row r="400">
      <c r="A400" s="908"/>
      <c r="B400" s="908"/>
      <c r="C400" s="908"/>
      <c r="D400" s="908"/>
      <c r="E400" s="908"/>
      <c r="F400" s="908"/>
      <c r="G400" s="908"/>
      <c r="H400" s="908"/>
      <c r="I400" s="908"/>
      <c r="J400" s="908"/>
      <c r="K400" s="908"/>
      <c r="L400" s="908"/>
      <c r="M400" s="908"/>
      <c r="N400" s="908"/>
      <c r="O400" s="908"/>
      <c r="P400" s="908"/>
      <c r="Q400" s="908"/>
      <c r="R400" s="908"/>
      <c r="S400" s="908"/>
      <c r="T400" s="908"/>
      <c r="U400" s="908"/>
      <c r="V400" s="908"/>
      <c r="W400" s="908"/>
      <c r="X400" s="908"/>
      <c r="Y400" s="908"/>
      <c r="Z400" s="908"/>
      <c r="AA400" s="908"/>
      <c r="AB400" s="908"/>
      <c r="AC400" s="908"/>
      <c r="AD400" s="908"/>
      <c r="AE400" s="908"/>
      <c r="AF400" s="908"/>
    </row>
    <row r="401">
      <c r="A401" s="908"/>
      <c r="B401" s="908"/>
      <c r="C401" s="908"/>
      <c r="D401" s="908"/>
      <c r="E401" s="908"/>
      <c r="F401" s="908"/>
      <c r="G401" s="908"/>
      <c r="H401" s="908"/>
      <c r="I401" s="908"/>
      <c r="J401" s="908"/>
      <c r="K401" s="908"/>
      <c r="L401" s="908"/>
      <c r="M401" s="908"/>
      <c r="N401" s="908"/>
      <c r="O401" s="908"/>
      <c r="P401" s="908"/>
      <c r="Q401" s="908"/>
      <c r="R401" s="908"/>
      <c r="S401" s="908"/>
      <c r="T401" s="908"/>
      <c r="U401" s="908"/>
      <c r="V401" s="908"/>
      <c r="W401" s="908"/>
      <c r="X401" s="908"/>
      <c r="Y401" s="908"/>
      <c r="Z401" s="908"/>
      <c r="AA401" s="908"/>
      <c r="AB401" s="908"/>
      <c r="AC401" s="908"/>
      <c r="AD401" s="908"/>
      <c r="AE401" s="908"/>
      <c r="AF401" s="908"/>
    </row>
    <row r="402">
      <c r="A402" s="908"/>
      <c r="B402" s="908"/>
      <c r="C402" s="908"/>
      <c r="D402" s="908"/>
      <c r="E402" s="908"/>
      <c r="F402" s="908"/>
      <c r="G402" s="908"/>
      <c r="H402" s="908"/>
      <c r="I402" s="908"/>
      <c r="J402" s="908"/>
      <c r="K402" s="908"/>
      <c r="L402" s="908"/>
      <c r="M402" s="908"/>
      <c r="N402" s="908"/>
      <c r="O402" s="908"/>
      <c r="P402" s="908"/>
      <c r="Q402" s="908"/>
      <c r="R402" s="908"/>
      <c r="S402" s="908"/>
      <c r="T402" s="908"/>
      <c r="U402" s="908"/>
      <c r="V402" s="908"/>
      <c r="W402" s="908"/>
      <c r="X402" s="908"/>
      <c r="Y402" s="908"/>
      <c r="Z402" s="908"/>
      <c r="AA402" s="908"/>
      <c r="AB402" s="908"/>
      <c r="AC402" s="908"/>
      <c r="AD402" s="908"/>
      <c r="AE402" s="908"/>
      <c r="AF402" s="908"/>
    </row>
    <row r="403">
      <c r="A403" s="908"/>
      <c r="B403" s="908"/>
      <c r="C403" s="908"/>
      <c r="D403" s="908"/>
      <c r="E403" s="908"/>
      <c r="F403" s="908"/>
      <c r="G403" s="908"/>
      <c r="H403" s="908"/>
      <c r="I403" s="908"/>
      <c r="J403" s="908"/>
      <c r="K403" s="908"/>
      <c r="L403" s="908"/>
      <c r="M403" s="908"/>
      <c r="N403" s="908"/>
      <c r="O403" s="908"/>
      <c r="P403" s="908"/>
      <c r="Q403" s="908"/>
      <c r="R403" s="908"/>
      <c r="S403" s="908"/>
      <c r="T403" s="908"/>
      <c r="U403" s="908"/>
      <c r="V403" s="908"/>
      <c r="W403" s="908"/>
      <c r="X403" s="908"/>
      <c r="Y403" s="908"/>
      <c r="Z403" s="908"/>
      <c r="AA403" s="908"/>
      <c r="AB403" s="908"/>
      <c r="AC403" s="908"/>
      <c r="AD403" s="908"/>
      <c r="AE403" s="908"/>
      <c r="AF403" s="908"/>
    </row>
    <row r="404">
      <c r="A404" s="908"/>
      <c r="B404" s="908"/>
      <c r="C404" s="908"/>
      <c r="D404" s="908"/>
      <c r="E404" s="908"/>
      <c r="F404" s="908"/>
      <c r="G404" s="908"/>
      <c r="H404" s="908"/>
      <c r="I404" s="908"/>
      <c r="J404" s="908"/>
      <c r="K404" s="908"/>
      <c r="L404" s="908"/>
      <c r="M404" s="908"/>
      <c r="N404" s="908"/>
      <c r="O404" s="908"/>
      <c r="P404" s="908"/>
      <c r="Q404" s="908"/>
      <c r="R404" s="908"/>
      <c r="S404" s="908"/>
      <c r="T404" s="908"/>
      <c r="U404" s="908"/>
      <c r="V404" s="908"/>
      <c r="W404" s="908"/>
      <c r="X404" s="908"/>
      <c r="Y404" s="908"/>
      <c r="Z404" s="908"/>
      <c r="AA404" s="908"/>
      <c r="AB404" s="908"/>
      <c r="AC404" s="908"/>
      <c r="AD404" s="908"/>
      <c r="AE404" s="908"/>
      <c r="AF404" s="908"/>
    </row>
    <row r="405">
      <c r="A405" s="908"/>
      <c r="B405" s="908"/>
      <c r="C405" s="908"/>
      <c r="D405" s="908"/>
      <c r="E405" s="908"/>
      <c r="F405" s="908"/>
      <c r="G405" s="908"/>
      <c r="H405" s="908"/>
      <c r="I405" s="908"/>
      <c r="J405" s="908"/>
      <c r="K405" s="908"/>
      <c r="L405" s="908"/>
      <c r="M405" s="908"/>
      <c r="N405" s="908"/>
      <c r="O405" s="908"/>
      <c r="P405" s="908"/>
      <c r="Q405" s="908"/>
      <c r="R405" s="908"/>
      <c r="S405" s="908"/>
      <c r="T405" s="908"/>
      <c r="U405" s="908"/>
      <c r="V405" s="908"/>
      <c r="W405" s="908"/>
      <c r="X405" s="908"/>
      <c r="Y405" s="908"/>
      <c r="Z405" s="908"/>
      <c r="AA405" s="908"/>
      <c r="AB405" s="908"/>
      <c r="AC405" s="908"/>
      <c r="AD405" s="908"/>
      <c r="AE405" s="908"/>
      <c r="AF405" s="908"/>
    </row>
    <row r="406">
      <c r="A406" s="908"/>
      <c r="B406" s="908"/>
      <c r="C406" s="908"/>
      <c r="D406" s="908"/>
      <c r="E406" s="908"/>
      <c r="F406" s="908"/>
      <c r="G406" s="908"/>
      <c r="H406" s="908"/>
      <c r="I406" s="908"/>
      <c r="J406" s="908"/>
      <c r="K406" s="908"/>
      <c r="L406" s="908"/>
      <c r="M406" s="908"/>
      <c r="N406" s="908"/>
      <c r="O406" s="908"/>
      <c r="P406" s="908"/>
      <c r="Q406" s="908"/>
      <c r="R406" s="908"/>
      <c r="S406" s="908"/>
      <c r="T406" s="908"/>
      <c r="U406" s="908"/>
      <c r="V406" s="908"/>
      <c r="W406" s="908"/>
      <c r="X406" s="908"/>
      <c r="Y406" s="908"/>
      <c r="Z406" s="908"/>
      <c r="AA406" s="908"/>
      <c r="AB406" s="908"/>
      <c r="AC406" s="908"/>
      <c r="AD406" s="908"/>
      <c r="AE406" s="908"/>
      <c r="AF406" s="908"/>
    </row>
    <row r="407">
      <c r="A407" s="908"/>
      <c r="B407" s="908"/>
      <c r="C407" s="908"/>
      <c r="D407" s="908"/>
      <c r="E407" s="908"/>
      <c r="F407" s="908"/>
      <c r="G407" s="908"/>
      <c r="H407" s="908"/>
      <c r="I407" s="908"/>
      <c r="J407" s="908"/>
      <c r="K407" s="908"/>
      <c r="L407" s="908"/>
      <c r="M407" s="908"/>
      <c r="N407" s="908"/>
      <c r="O407" s="908"/>
      <c r="P407" s="908"/>
      <c r="Q407" s="908"/>
      <c r="R407" s="908"/>
      <c r="S407" s="908"/>
      <c r="T407" s="908"/>
      <c r="U407" s="908"/>
      <c r="V407" s="908"/>
      <c r="W407" s="908"/>
      <c r="X407" s="908"/>
      <c r="Y407" s="908"/>
      <c r="Z407" s="908"/>
      <c r="AA407" s="908"/>
      <c r="AB407" s="908"/>
      <c r="AC407" s="908"/>
      <c r="AD407" s="908"/>
      <c r="AE407" s="908"/>
      <c r="AF407" s="908"/>
    </row>
    <row r="408">
      <c r="A408" s="908"/>
      <c r="B408" s="908"/>
      <c r="C408" s="908"/>
      <c r="D408" s="908"/>
      <c r="E408" s="908"/>
      <c r="F408" s="908"/>
      <c r="G408" s="908"/>
      <c r="H408" s="908"/>
      <c r="I408" s="908"/>
      <c r="J408" s="908"/>
      <c r="K408" s="908"/>
      <c r="L408" s="908"/>
      <c r="M408" s="908"/>
      <c r="N408" s="908"/>
      <c r="O408" s="908"/>
      <c r="P408" s="908"/>
      <c r="Q408" s="908"/>
      <c r="R408" s="908"/>
      <c r="S408" s="908"/>
      <c r="T408" s="908"/>
      <c r="U408" s="908"/>
      <c r="V408" s="908"/>
      <c r="W408" s="908"/>
      <c r="X408" s="908"/>
      <c r="Y408" s="908"/>
      <c r="Z408" s="908"/>
      <c r="AA408" s="908"/>
      <c r="AB408" s="908"/>
      <c r="AC408" s="908"/>
      <c r="AD408" s="908"/>
      <c r="AE408" s="908"/>
      <c r="AF408" s="908"/>
    </row>
    <row r="409">
      <c r="A409" s="908"/>
      <c r="B409" s="908"/>
      <c r="C409" s="908"/>
      <c r="D409" s="908"/>
      <c r="E409" s="908"/>
      <c r="F409" s="908"/>
      <c r="G409" s="908"/>
      <c r="H409" s="908"/>
      <c r="I409" s="908"/>
      <c r="J409" s="908"/>
      <c r="K409" s="908"/>
      <c r="L409" s="908"/>
      <c r="M409" s="908"/>
      <c r="N409" s="908"/>
      <c r="O409" s="908"/>
      <c r="P409" s="908"/>
      <c r="Q409" s="908"/>
      <c r="R409" s="908"/>
      <c r="S409" s="908"/>
      <c r="T409" s="908"/>
      <c r="U409" s="908"/>
      <c r="V409" s="908"/>
      <c r="W409" s="908"/>
      <c r="X409" s="908"/>
      <c r="Y409" s="908"/>
      <c r="Z409" s="908"/>
      <c r="AA409" s="908"/>
      <c r="AB409" s="908"/>
      <c r="AC409" s="908"/>
      <c r="AD409" s="908"/>
      <c r="AE409" s="908"/>
      <c r="AF409" s="908"/>
    </row>
    <row r="410">
      <c r="A410" s="908"/>
      <c r="B410" s="908"/>
      <c r="C410" s="908"/>
      <c r="D410" s="908"/>
      <c r="E410" s="908"/>
      <c r="F410" s="908"/>
      <c r="G410" s="908"/>
      <c r="H410" s="908"/>
      <c r="I410" s="908"/>
      <c r="J410" s="908"/>
      <c r="K410" s="908"/>
      <c r="L410" s="908"/>
      <c r="M410" s="908"/>
      <c r="N410" s="908"/>
      <c r="O410" s="908"/>
      <c r="P410" s="908"/>
      <c r="Q410" s="908"/>
      <c r="R410" s="908"/>
      <c r="S410" s="908"/>
      <c r="T410" s="908"/>
      <c r="U410" s="908"/>
      <c r="V410" s="908"/>
      <c r="W410" s="908"/>
      <c r="X410" s="908"/>
      <c r="Y410" s="908"/>
      <c r="Z410" s="908"/>
      <c r="AA410" s="908"/>
      <c r="AB410" s="908"/>
      <c r="AC410" s="908"/>
      <c r="AD410" s="908"/>
      <c r="AE410" s="908"/>
      <c r="AF410" s="908"/>
    </row>
    <row r="411">
      <c r="A411" s="908"/>
      <c r="B411" s="908"/>
      <c r="C411" s="908"/>
      <c r="D411" s="908"/>
      <c r="E411" s="908"/>
      <c r="F411" s="908"/>
      <c r="G411" s="908"/>
      <c r="H411" s="908"/>
      <c r="I411" s="908"/>
      <c r="J411" s="908"/>
      <c r="K411" s="908"/>
      <c r="L411" s="908"/>
      <c r="M411" s="908"/>
      <c r="N411" s="908"/>
      <c r="O411" s="908"/>
      <c r="P411" s="908"/>
      <c r="Q411" s="908"/>
      <c r="R411" s="908"/>
      <c r="S411" s="908"/>
      <c r="T411" s="908"/>
      <c r="U411" s="908"/>
      <c r="V411" s="908"/>
      <c r="W411" s="908"/>
      <c r="X411" s="908"/>
      <c r="Y411" s="908"/>
      <c r="Z411" s="908"/>
      <c r="AA411" s="908"/>
      <c r="AB411" s="908"/>
      <c r="AC411" s="908"/>
      <c r="AD411" s="908"/>
      <c r="AE411" s="908"/>
      <c r="AF411" s="908"/>
    </row>
    <row r="412">
      <c r="A412" s="908"/>
      <c r="B412" s="908"/>
      <c r="C412" s="908"/>
      <c r="D412" s="908"/>
      <c r="E412" s="908"/>
      <c r="F412" s="908"/>
      <c r="G412" s="908"/>
      <c r="H412" s="908"/>
      <c r="I412" s="908"/>
      <c r="J412" s="908"/>
      <c r="K412" s="908"/>
      <c r="L412" s="908"/>
      <c r="M412" s="908"/>
      <c r="N412" s="908"/>
      <c r="O412" s="908"/>
      <c r="P412" s="908"/>
      <c r="Q412" s="908"/>
      <c r="R412" s="908"/>
      <c r="S412" s="908"/>
      <c r="T412" s="908"/>
      <c r="U412" s="908"/>
      <c r="V412" s="908"/>
      <c r="W412" s="908"/>
      <c r="X412" s="908"/>
      <c r="Y412" s="908"/>
      <c r="Z412" s="908"/>
      <c r="AA412" s="908"/>
      <c r="AB412" s="908"/>
      <c r="AC412" s="908"/>
      <c r="AD412" s="908"/>
      <c r="AE412" s="908"/>
      <c r="AF412" s="908"/>
    </row>
    <row r="413">
      <c r="A413" s="908"/>
      <c r="B413" s="908"/>
      <c r="C413" s="908"/>
      <c r="D413" s="908"/>
      <c r="E413" s="908"/>
      <c r="F413" s="908"/>
      <c r="G413" s="908"/>
      <c r="H413" s="908"/>
      <c r="I413" s="908"/>
      <c r="J413" s="908"/>
      <c r="K413" s="908"/>
      <c r="L413" s="908"/>
      <c r="M413" s="908"/>
      <c r="N413" s="908"/>
      <c r="O413" s="908"/>
      <c r="P413" s="908"/>
      <c r="Q413" s="908"/>
      <c r="R413" s="908"/>
      <c r="S413" s="908"/>
      <c r="T413" s="908"/>
      <c r="U413" s="908"/>
      <c r="V413" s="908"/>
      <c r="W413" s="908"/>
      <c r="X413" s="908"/>
      <c r="Y413" s="908"/>
      <c r="Z413" s="908"/>
      <c r="AA413" s="908"/>
      <c r="AB413" s="908"/>
      <c r="AC413" s="908"/>
      <c r="AD413" s="908"/>
      <c r="AE413" s="908"/>
      <c r="AF413" s="908"/>
    </row>
    <row r="414">
      <c r="A414" s="908"/>
      <c r="B414" s="908"/>
      <c r="C414" s="908"/>
      <c r="D414" s="908"/>
      <c r="E414" s="908"/>
      <c r="F414" s="908"/>
      <c r="G414" s="908"/>
      <c r="H414" s="908"/>
      <c r="I414" s="908"/>
      <c r="J414" s="908"/>
      <c r="K414" s="908"/>
      <c r="L414" s="908"/>
      <c r="M414" s="908"/>
      <c r="N414" s="908"/>
      <c r="O414" s="908"/>
      <c r="P414" s="908"/>
      <c r="Q414" s="908"/>
      <c r="R414" s="908"/>
      <c r="S414" s="908"/>
      <c r="T414" s="908"/>
      <c r="U414" s="908"/>
      <c r="V414" s="908"/>
      <c r="W414" s="908"/>
      <c r="X414" s="908"/>
      <c r="Y414" s="908"/>
      <c r="Z414" s="908"/>
      <c r="AA414" s="908"/>
      <c r="AB414" s="908"/>
      <c r="AC414" s="908"/>
      <c r="AD414" s="908"/>
      <c r="AE414" s="908"/>
      <c r="AF414" s="908"/>
    </row>
    <row r="415">
      <c r="A415" s="908"/>
      <c r="B415" s="908"/>
      <c r="C415" s="908"/>
      <c r="D415" s="908"/>
      <c r="E415" s="908"/>
      <c r="F415" s="908"/>
      <c r="G415" s="908"/>
      <c r="H415" s="908"/>
      <c r="I415" s="908"/>
      <c r="J415" s="908"/>
      <c r="K415" s="908"/>
      <c r="L415" s="908"/>
      <c r="M415" s="908"/>
      <c r="N415" s="908"/>
      <c r="O415" s="908"/>
      <c r="P415" s="908"/>
      <c r="Q415" s="908"/>
      <c r="R415" s="908"/>
      <c r="S415" s="908"/>
      <c r="T415" s="908"/>
      <c r="U415" s="908"/>
      <c r="V415" s="908"/>
      <c r="W415" s="908"/>
      <c r="X415" s="908"/>
      <c r="Y415" s="908"/>
      <c r="Z415" s="908"/>
      <c r="AA415" s="908"/>
      <c r="AB415" s="908"/>
      <c r="AC415" s="908"/>
      <c r="AD415" s="908"/>
      <c r="AE415" s="908"/>
      <c r="AF415" s="908"/>
    </row>
    <row r="416">
      <c r="A416" s="908"/>
      <c r="B416" s="908"/>
      <c r="C416" s="908"/>
      <c r="D416" s="908"/>
      <c r="E416" s="908"/>
      <c r="F416" s="908"/>
      <c r="G416" s="908"/>
      <c r="H416" s="908"/>
      <c r="I416" s="908"/>
      <c r="J416" s="908"/>
      <c r="K416" s="908"/>
      <c r="L416" s="908"/>
      <c r="M416" s="908"/>
      <c r="N416" s="908"/>
      <c r="O416" s="908"/>
      <c r="P416" s="908"/>
      <c r="Q416" s="908"/>
      <c r="R416" s="908"/>
      <c r="S416" s="908"/>
      <c r="T416" s="908"/>
      <c r="U416" s="908"/>
      <c r="V416" s="908"/>
      <c r="W416" s="908"/>
      <c r="X416" s="908"/>
      <c r="Y416" s="908"/>
      <c r="Z416" s="908"/>
      <c r="AA416" s="908"/>
      <c r="AB416" s="908"/>
      <c r="AC416" s="908"/>
      <c r="AD416" s="908"/>
      <c r="AE416" s="908"/>
      <c r="AF416" s="908"/>
    </row>
    <row r="417">
      <c r="A417" s="908"/>
      <c r="B417" s="908"/>
      <c r="C417" s="908"/>
      <c r="D417" s="908"/>
      <c r="E417" s="908"/>
      <c r="F417" s="908"/>
      <c r="G417" s="908"/>
      <c r="H417" s="908"/>
      <c r="I417" s="908"/>
      <c r="J417" s="908"/>
      <c r="K417" s="908"/>
      <c r="L417" s="908"/>
      <c r="M417" s="908"/>
      <c r="N417" s="908"/>
      <c r="O417" s="908"/>
      <c r="P417" s="908"/>
      <c r="Q417" s="908"/>
      <c r="R417" s="908"/>
      <c r="S417" s="908"/>
      <c r="T417" s="908"/>
      <c r="U417" s="908"/>
      <c r="V417" s="908"/>
      <c r="W417" s="908"/>
      <c r="X417" s="908"/>
      <c r="Y417" s="908"/>
      <c r="Z417" s="908"/>
      <c r="AA417" s="908"/>
      <c r="AB417" s="908"/>
      <c r="AC417" s="908"/>
      <c r="AD417" s="908"/>
      <c r="AE417" s="908"/>
      <c r="AF417" s="908"/>
    </row>
    <row r="418">
      <c r="A418" s="908"/>
      <c r="B418" s="908"/>
      <c r="C418" s="908"/>
      <c r="D418" s="908"/>
      <c r="E418" s="908"/>
      <c r="F418" s="908"/>
      <c r="G418" s="908"/>
      <c r="H418" s="908"/>
      <c r="I418" s="908"/>
      <c r="J418" s="908"/>
      <c r="K418" s="908"/>
      <c r="L418" s="908"/>
      <c r="M418" s="908"/>
      <c r="N418" s="908"/>
      <c r="O418" s="908"/>
      <c r="P418" s="908"/>
      <c r="Q418" s="908"/>
      <c r="R418" s="908"/>
      <c r="S418" s="908"/>
      <c r="T418" s="908"/>
      <c r="U418" s="908"/>
      <c r="V418" s="908"/>
      <c r="W418" s="908"/>
      <c r="X418" s="908"/>
      <c r="Y418" s="908"/>
      <c r="Z418" s="908"/>
      <c r="AA418" s="908"/>
      <c r="AB418" s="908"/>
      <c r="AC418" s="908"/>
      <c r="AD418" s="908"/>
      <c r="AE418" s="908"/>
      <c r="AF418" s="908"/>
    </row>
    <row r="419">
      <c r="A419" s="908"/>
      <c r="B419" s="908"/>
      <c r="C419" s="908"/>
      <c r="D419" s="908"/>
      <c r="E419" s="908"/>
      <c r="F419" s="908"/>
      <c r="G419" s="908"/>
      <c r="H419" s="908"/>
      <c r="I419" s="908"/>
      <c r="J419" s="908"/>
      <c r="K419" s="908"/>
      <c r="L419" s="908"/>
      <c r="M419" s="908"/>
      <c r="N419" s="908"/>
      <c r="O419" s="908"/>
      <c r="P419" s="908"/>
      <c r="Q419" s="908"/>
      <c r="R419" s="908"/>
      <c r="S419" s="908"/>
      <c r="T419" s="908"/>
      <c r="U419" s="908"/>
      <c r="V419" s="908"/>
      <c r="W419" s="908"/>
      <c r="X419" s="908"/>
      <c r="Y419" s="908"/>
      <c r="Z419" s="908"/>
      <c r="AA419" s="908"/>
      <c r="AB419" s="908"/>
      <c r="AC419" s="908"/>
      <c r="AD419" s="908"/>
      <c r="AE419" s="908"/>
      <c r="AF419" s="908"/>
    </row>
    <row r="420">
      <c r="A420" s="908"/>
      <c r="B420" s="908"/>
      <c r="C420" s="908"/>
      <c r="D420" s="908"/>
      <c r="E420" s="908"/>
      <c r="F420" s="908"/>
      <c r="G420" s="908"/>
      <c r="H420" s="908"/>
      <c r="I420" s="908"/>
      <c r="J420" s="908"/>
      <c r="K420" s="908"/>
      <c r="L420" s="908"/>
      <c r="M420" s="908"/>
      <c r="N420" s="908"/>
      <c r="O420" s="908"/>
      <c r="P420" s="908"/>
      <c r="Q420" s="908"/>
      <c r="R420" s="908"/>
      <c r="S420" s="908"/>
      <c r="T420" s="908"/>
      <c r="U420" s="908"/>
      <c r="V420" s="908"/>
      <c r="W420" s="908"/>
      <c r="X420" s="908"/>
      <c r="Y420" s="908"/>
      <c r="Z420" s="908"/>
      <c r="AA420" s="908"/>
      <c r="AB420" s="908"/>
      <c r="AC420" s="908"/>
      <c r="AD420" s="908"/>
      <c r="AE420" s="908"/>
      <c r="AF420" s="908"/>
    </row>
    <row r="421">
      <c r="A421" s="908"/>
      <c r="B421" s="908"/>
      <c r="C421" s="908"/>
      <c r="D421" s="908"/>
      <c r="E421" s="908"/>
      <c r="F421" s="908"/>
      <c r="G421" s="908"/>
      <c r="H421" s="908"/>
      <c r="I421" s="908"/>
      <c r="J421" s="908"/>
      <c r="K421" s="908"/>
      <c r="L421" s="908"/>
      <c r="M421" s="908"/>
      <c r="N421" s="908"/>
      <c r="O421" s="908"/>
      <c r="P421" s="908"/>
      <c r="Q421" s="908"/>
      <c r="R421" s="908"/>
      <c r="S421" s="908"/>
      <c r="T421" s="908"/>
      <c r="U421" s="908"/>
      <c r="V421" s="908"/>
      <c r="W421" s="908"/>
      <c r="X421" s="908"/>
      <c r="Y421" s="908"/>
      <c r="Z421" s="908"/>
      <c r="AA421" s="908"/>
      <c r="AB421" s="908"/>
      <c r="AC421" s="908"/>
      <c r="AD421" s="908"/>
      <c r="AE421" s="908"/>
      <c r="AF421" s="908"/>
    </row>
    <row r="422">
      <c r="A422" s="908"/>
      <c r="B422" s="908"/>
      <c r="C422" s="908"/>
      <c r="D422" s="908"/>
      <c r="E422" s="908"/>
      <c r="F422" s="908"/>
      <c r="G422" s="908"/>
      <c r="H422" s="908"/>
      <c r="I422" s="908"/>
      <c r="J422" s="908"/>
      <c r="K422" s="908"/>
      <c r="L422" s="908"/>
      <c r="M422" s="908"/>
      <c r="N422" s="908"/>
      <c r="O422" s="908"/>
      <c r="P422" s="908"/>
      <c r="Q422" s="908"/>
      <c r="R422" s="908"/>
      <c r="S422" s="908"/>
      <c r="T422" s="908"/>
      <c r="U422" s="908"/>
      <c r="V422" s="908"/>
      <c r="W422" s="908"/>
      <c r="X422" s="908"/>
      <c r="Y422" s="908"/>
      <c r="Z422" s="908"/>
      <c r="AA422" s="908"/>
      <c r="AB422" s="908"/>
      <c r="AC422" s="908"/>
      <c r="AD422" s="908"/>
      <c r="AE422" s="908"/>
      <c r="AF422" s="908"/>
    </row>
    <row r="423">
      <c r="A423" s="908"/>
      <c r="B423" s="908"/>
      <c r="C423" s="908"/>
      <c r="D423" s="908"/>
      <c r="E423" s="908"/>
      <c r="F423" s="908"/>
      <c r="G423" s="908"/>
      <c r="H423" s="908"/>
      <c r="I423" s="908"/>
      <c r="J423" s="908"/>
      <c r="K423" s="908"/>
      <c r="L423" s="908"/>
      <c r="M423" s="908"/>
      <c r="N423" s="908"/>
      <c r="O423" s="908"/>
      <c r="P423" s="908"/>
      <c r="Q423" s="908"/>
      <c r="R423" s="908"/>
      <c r="S423" s="908"/>
      <c r="T423" s="908"/>
      <c r="U423" s="908"/>
      <c r="V423" s="908"/>
      <c r="W423" s="908"/>
      <c r="X423" s="908"/>
      <c r="Y423" s="908"/>
      <c r="Z423" s="908"/>
      <c r="AA423" s="908"/>
      <c r="AB423" s="908"/>
      <c r="AC423" s="908"/>
      <c r="AD423" s="908"/>
      <c r="AE423" s="908"/>
      <c r="AF423" s="908"/>
    </row>
    <row r="424">
      <c r="A424" s="908"/>
      <c r="B424" s="908"/>
      <c r="C424" s="908"/>
      <c r="D424" s="908"/>
      <c r="E424" s="908"/>
      <c r="F424" s="908"/>
      <c r="G424" s="908"/>
      <c r="H424" s="908"/>
      <c r="I424" s="908"/>
      <c r="J424" s="908"/>
      <c r="K424" s="908"/>
      <c r="L424" s="908"/>
      <c r="M424" s="908"/>
      <c r="N424" s="908"/>
      <c r="O424" s="908"/>
      <c r="P424" s="908"/>
      <c r="Q424" s="908"/>
      <c r="R424" s="908"/>
      <c r="S424" s="908"/>
      <c r="T424" s="908"/>
      <c r="U424" s="908"/>
      <c r="V424" s="908"/>
      <c r="W424" s="908"/>
      <c r="X424" s="908"/>
      <c r="Y424" s="908"/>
      <c r="Z424" s="908"/>
      <c r="AA424" s="908"/>
      <c r="AB424" s="908"/>
      <c r="AC424" s="908"/>
      <c r="AD424" s="908"/>
      <c r="AE424" s="908"/>
      <c r="AF424" s="908"/>
    </row>
    <row r="425">
      <c r="A425" s="908"/>
      <c r="B425" s="908"/>
      <c r="C425" s="908"/>
      <c r="D425" s="908"/>
      <c r="E425" s="908"/>
      <c r="F425" s="908"/>
      <c r="G425" s="908"/>
      <c r="H425" s="908"/>
      <c r="I425" s="908"/>
      <c r="J425" s="908"/>
      <c r="K425" s="908"/>
      <c r="L425" s="908"/>
      <c r="M425" s="908"/>
      <c r="N425" s="908"/>
      <c r="O425" s="908"/>
      <c r="P425" s="908"/>
      <c r="Q425" s="908"/>
      <c r="R425" s="908"/>
      <c r="S425" s="908"/>
      <c r="T425" s="908"/>
      <c r="U425" s="908"/>
      <c r="V425" s="908"/>
      <c r="W425" s="908"/>
      <c r="X425" s="908"/>
      <c r="Y425" s="908"/>
      <c r="Z425" s="908"/>
      <c r="AA425" s="908"/>
      <c r="AB425" s="908"/>
      <c r="AC425" s="908"/>
      <c r="AD425" s="908"/>
      <c r="AE425" s="908"/>
      <c r="AF425" s="908"/>
    </row>
    <row r="426">
      <c r="A426" s="908"/>
      <c r="B426" s="908"/>
      <c r="C426" s="908"/>
      <c r="D426" s="908"/>
      <c r="E426" s="908"/>
      <c r="F426" s="908"/>
      <c r="G426" s="908"/>
      <c r="H426" s="908"/>
      <c r="I426" s="908"/>
      <c r="J426" s="908"/>
      <c r="K426" s="908"/>
      <c r="L426" s="908"/>
      <c r="M426" s="908"/>
      <c r="N426" s="908"/>
      <c r="O426" s="908"/>
      <c r="P426" s="908"/>
      <c r="Q426" s="908"/>
      <c r="R426" s="908"/>
      <c r="S426" s="908"/>
      <c r="T426" s="908"/>
      <c r="U426" s="908"/>
      <c r="V426" s="908"/>
      <c r="W426" s="908"/>
      <c r="X426" s="908"/>
      <c r="Y426" s="908"/>
      <c r="Z426" s="908"/>
      <c r="AA426" s="908"/>
      <c r="AB426" s="908"/>
      <c r="AC426" s="908"/>
      <c r="AD426" s="908"/>
      <c r="AE426" s="908"/>
      <c r="AF426" s="908"/>
    </row>
    <row r="427">
      <c r="A427" s="908"/>
      <c r="B427" s="908"/>
      <c r="C427" s="908"/>
      <c r="D427" s="908"/>
      <c r="E427" s="908"/>
      <c r="F427" s="908"/>
      <c r="G427" s="908"/>
      <c r="H427" s="908"/>
      <c r="I427" s="908"/>
      <c r="J427" s="908"/>
      <c r="K427" s="908"/>
      <c r="L427" s="908"/>
      <c r="M427" s="908"/>
      <c r="N427" s="908"/>
      <c r="O427" s="908"/>
      <c r="P427" s="908"/>
      <c r="Q427" s="908"/>
      <c r="R427" s="908"/>
      <c r="S427" s="908"/>
      <c r="T427" s="908"/>
      <c r="U427" s="908"/>
      <c r="V427" s="908"/>
      <c r="W427" s="908"/>
      <c r="X427" s="908"/>
      <c r="Y427" s="908"/>
      <c r="Z427" s="908"/>
      <c r="AA427" s="908"/>
      <c r="AB427" s="908"/>
      <c r="AC427" s="908"/>
      <c r="AD427" s="908"/>
      <c r="AE427" s="908"/>
      <c r="AF427" s="908"/>
    </row>
    <row r="428">
      <c r="A428" s="908"/>
      <c r="B428" s="908"/>
      <c r="C428" s="908"/>
      <c r="D428" s="908"/>
      <c r="E428" s="908"/>
      <c r="F428" s="908"/>
      <c r="G428" s="908"/>
      <c r="H428" s="908"/>
      <c r="I428" s="908"/>
      <c r="J428" s="908"/>
      <c r="K428" s="908"/>
      <c r="L428" s="908"/>
      <c r="M428" s="908"/>
      <c r="N428" s="908"/>
      <c r="O428" s="908"/>
      <c r="P428" s="908"/>
      <c r="Q428" s="908"/>
      <c r="R428" s="908"/>
      <c r="S428" s="908"/>
      <c r="T428" s="908"/>
      <c r="U428" s="908"/>
      <c r="V428" s="908"/>
      <c r="W428" s="908"/>
      <c r="X428" s="908"/>
      <c r="Y428" s="908"/>
      <c r="Z428" s="908"/>
      <c r="AA428" s="908"/>
      <c r="AB428" s="908"/>
      <c r="AC428" s="908"/>
      <c r="AD428" s="908"/>
      <c r="AE428" s="908"/>
      <c r="AF428" s="908"/>
    </row>
    <row r="429">
      <c r="A429" s="908"/>
      <c r="B429" s="908"/>
      <c r="C429" s="908"/>
      <c r="D429" s="908"/>
      <c r="E429" s="908"/>
      <c r="F429" s="908"/>
      <c r="G429" s="908"/>
      <c r="H429" s="908"/>
      <c r="I429" s="908"/>
      <c r="J429" s="908"/>
      <c r="K429" s="908"/>
      <c r="L429" s="908"/>
      <c r="M429" s="908"/>
      <c r="N429" s="908"/>
      <c r="O429" s="908"/>
      <c r="P429" s="908"/>
      <c r="Q429" s="908"/>
      <c r="R429" s="908"/>
      <c r="S429" s="908"/>
      <c r="T429" s="908"/>
      <c r="U429" s="908"/>
      <c r="V429" s="908"/>
      <c r="W429" s="908"/>
      <c r="X429" s="908"/>
      <c r="Y429" s="908"/>
      <c r="Z429" s="908"/>
      <c r="AA429" s="908"/>
      <c r="AB429" s="908"/>
      <c r="AC429" s="908"/>
      <c r="AD429" s="908"/>
      <c r="AE429" s="908"/>
      <c r="AF429" s="908"/>
    </row>
    <row r="430">
      <c r="A430" s="908"/>
      <c r="B430" s="908"/>
      <c r="C430" s="908"/>
      <c r="D430" s="908"/>
      <c r="E430" s="908"/>
      <c r="F430" s="908"/>
      <c r="G430" s="908"/>
      <c r="H430" s="908"/>
      <c r="I430" s="908"/>
      <c r="J430" s="908"/>
      <c r="K430" s="908"/>
      <c r="L430" s="908"/>
      <c r="M430" s="908"/>
      <c r="N430" s="908"/>
      <c r="O430" s="908"/>
      <c r="P430" s="908"/>
      <c r="Q430" s="908"/>
      <c r="R430" s="908"/>
      <c r="S430" s="908"/>
      <c r="T430" s="908"/>
      <c r="U430" s="908"/>
      <c r="V430" s="908"/>
      <c r="W430" s="908"/>
      <c r="X430" s="908"/>
      <c r="Y430" s="908"/>
      <c r="Z430" s="908"/>
      <c r="AA430" s="908"/>
      <c r="AB430" s="908"/>
      <c r="AC430" s="908"/>
      <c r="AD430" s="908"/>
      <c r="AE430" s="908"/>
      <c r="AF430" s="908"/>
    </row>
    <row r="431">
      <c r="A431" s="908"/>
      <c r="B431" s="908"/>
      <c r="C431" s="908"/>
      <c r="D431" s="908"/>
      <c r="E431" s="908"/>
      <c r="F431" s="908"/>
      <c r="G431" s="908"/>
      <c r="H431" s="908"/>
      <c r="I431" s="908"/>
      <c r="J431" s="908"/>
      <c r="K431" s="908"/>
      <c r="L431" s="908"/>
      <c r="M431" s="908"/>
      <c r="N431" s="908"/>
      <c r="O431" s="908"/>
      <c r="P431" s="908"/>
      <c r="Q431" s="908"/>
      <c r="R431" s="908"/>
      <c r="S431" s="908"/>
      <c r="T431" s="908"/>
      <c r="U431" s="908"/>
      <c r="V431" s="908"/>
      <c r="W431" s="908"/>
      <c r="X431" s="908"/>
      <c r="Y431" s="908"/>
      <c r="Z431" s="908"/>
      <c r="AA431" s="908"/>
      <c r="AB431" s="908"/>
      <c r="AC431" s="908"/>
      <c r="AD431" s="908"/>
      <c r="AE431" s="908"/>
      <c r="AF431" s="908"/>
    </row>
    <row r="432">
      <c r="A432" s="908"/>
      <c r="B432" s="908"/>
      <c r="C432" s="908"/>
      <c r="D432" s="908"/>
      <c r="E432" s="908"/>
      <c r="F432" s="908"/>
      <c r="G432" s="908"/>
      <c r="H432" s="908"/>
      <c r="I432" s="908"/>
      <c r="J432" s="908"/>
      <c r="K432" s="908"/>
      <c r="L432" s="908"/>
      <c r="M432" s="908"/>
      <c r="N432" s="908"/>
      <c r="O432" s="908"/>
      <c r="P432" s="908"/>
      <c r="Q432" s="908"/>
      <c r="R432" s="908"/>
      <c r="S432" s="908"/>
      <c r="T432" s="908"/>
      <c r="U432" s="908"/>
      <c r="V432" s="908"/>
      <c r="W432" s="908"/>
      <c r="X432" s="908"/>
      <c r="Y432" s="908"/>
      <c r="Z432" s="908"/>
      <c r="AA432" s="908"/>
      <c r="AB432" s="908"/>
      <c r="AC432" s="908"/>
      <c r="AD432" s="908"/>
      <c r="AE432" s="908"/>
      <c r="AF432" s="908"/>
    </row>
    <row r="433">
      <c r="A433" s="908"/>
      <c r="B433" s="908"/>
      <c r="C433" s="908"/>
      <c r="D433" s="908"/>
      <c r="E433" s="908"/>
      <c r="F433" s="908"/>
      <c r="G433" s="908"/>
      <c r="H433" s="908"/>
      <c r="I433" s="908"/>
      <c r="J433" s="908"/>
      <c r="K433" s="908"/>
      <c r="L433" s="908"/>
      <c r="M433" s="908"/>
      <c r="N433" s="908"/>
      <c r="O433" s="908"/>
      <c r="P433" s="908"/>
      <c r="Q433" s="908"/>
      <c r="R433" s="908"/>
      <c r="S433" s="908"/>
      <c r="T433" s="908"/>
      <c r="U433" s="908"/>
      <c r="V433" s="908"/>
      <c r="W433" s="908"/>
      <c r="X433" s="908"/>
      <c r="Y433" s="908"/>
      <c r="Z433" s="908"/>
      <c r="AA433" s="908"/>
      <c r="AB433" s="908"/>
      <c r="AC433" s="908"/>
      <c r="AD433" s="908"/>
      <c r="AE433" s="908"/>
      <c r="AF433" s="908"/>
    </row>
    <row r="434">
      <c r="A434" s="908"/>
      <c r="B434" s="908"/>
      <c r="C434" s="908"/>
      <c r="D434" s="908"/>
      <c r="E434" s="908"/>
      <c r="F434" s="908"/>
      <c r="G434" s="908"/>
      <c r="H434" s="908"/>
      <c r="I434" s="908"/>
      <c r="J434" s="908"/>
      <c r="K434" s="908"/>
      <c r="L434" s="908"/>
      <c r="M434" s="908"/>
      <c r="N434" s="908"/>
      <c r="O434" s="908"/>
      <c r="P434" s="908"/>
      <c r="Q434" s="908"/>
      <c r="R434" s="908"/>
      <c r="S434" s="908"/>
      <c r="T434" s="908"/>
      <c r="U434" s="908"/>
      <c r="V434" s="908"/>
      <c r="W434" s="908"/>
      <c r="X434" s="908"/>
      <c r="Y434" s="908"/>
      <c r="Z434" s="908"/>
      <c r="AA434" s="908"/>
      <c r="AB434" s="908"/>
      <c r="AC434" s="908"/>
      <c r="AD434" s="908"/>
      <c r="AE434" s="908"/>
      <c r="AF434" s="908"/>
    </row>
    <row r="435">
      <c r="A435" s="908"/>
      <c r="B435" s="908"/>
      <c r="C435" s="908"/>
      <c r="D435" s="908"/>
      <c r="E435" s="908"/>
      <c r="F435" s="908"/>
      <c r="G435" s="908"/>
      <c r="H435" s="908"/>
      <c r="I435" s="908"/>
      <c r="J435" s="908"/>
      <c r="K435" s="908"/>
      <c r="L435" s="908"/>
      <c r="M435" s="908"/>
      <c r="N435" s="908"/>
      <c r="O435" s="908"/>
      <c r="P435" s="908"/>
      <c r="Q435" s="908"/>
      <c r="R435" s="908"/>
      <c r="S435" s="908"/>
      <c r="T435" s="908"/>
      <c r="U435" s="908"/>
      <c r="V435" s="908"/>
      <c r="W435" s="908"/>
      <c r="X435" s="908"/>
      <c r="Y435" s="908"/>
      <c r="Z435" s="908"/>
      <c r="AA435" s="908"/>
      <c r="AB435" s="908"/>
      <c r="AC435" s="908"/>
      <c r="AD435" s="908"/>
      <c r="AE435" s="908"/>
      <c r="AF435" s="908"/>
    </row>
    <row r="436">
      <c r="A436" s="908"/>
      <c r="B436" s="908"/>
      <c r="C436" s="908"/>
      <c r="D436" s="908"/>
      <c r="E436" s="908"/>
      <c r="F436" s="908"/>
      <c r="G436" s="908"/>
      <c r="H436" s="908"/>
      <c r="I436" s="908"/>
      <c r="J436" s="908"/>
      <c r="K436" s="908"/>
      <c r="L436" s="908"/>
      <c r="M436" s="908"/>
      <c r="N436" s="908"/>
      <c r="O436" s="908"/>
      <c r="P436" s="908"/>
      <c r="Q436" s="908"/>
      <c r="R436" s="908"/>
      <c r="S436" s="908"/>
      <c r="T436" s="908"/>
      <c r="U436" s="908"/>
      <c r="V436" s="908"/>
      <c r="W436" s="908"/>
      <c r="X436" s="908"/>
      <c r="Y436" s="908"/>
      <c r="Z436" s="908"/>
      <c r="AA436" s="908"/>
      <c r="AB436" s="908"/>
      <c r="AC436" s="908"/>
      <c r="AD436" s="908"/>
      <c r="AE436" s="908"/>
      <c r="AF436" s="908"/>
    </row>
    <row r="437">
      <c r="A437" s="908"/>
      <c r="B437" s="908"/>
      <c r="C437" s="908"/>
      <c r="D437" s="908"/>
      <c r="E437" s="908"/>
      <c r="F437" s="908"/>
      <c r="G437" s="908"/>
      <c r="H437" s="908"/>
      <c r="I437" s="908"/>
      <c r="J437" s="908"/>
      <c r="K437" s="908"/>
      <c r="L437" s="908"/>
      <c r="M437" s="908"/>
      <c r="N437" s="908"/>
      <c r="O437" s="908"/>
      <c r="P437" s="908"/>
      <c r="Q437" s="908"/>
      <c r="R437" s="908"/>
      <c r="S437" s="908"/>
      <c r="T437" s="908"/>
      <c r="U437" s="908"/>
      <c r="V437" s="908"/>
      <c r="W437" s="908"/>
      <c r="X437" s="908"/>
      <c r="Y437" s="908"/>
      <c r="Z437" s="908"/>
      <c r="AA437" s="908"/>
      <c r="AB437" s="908"/>
      <c r="AC437" s="908"/>
      <c r="AD437" s="908"/>
      <c r="AE437" s="908"/>
      <c r="AF437" s="908"/>
    </row>
    <row r="438">
      <c r="A438" s="908"/>
      <c r="B438" s="908"/>
      <c r="C438" s="908"/>
      <c r="D438" s="908"/>
      <c r="E438" s="908"/>
      <c r="F438" s="908"/>
      <c r="G438" s="908"/>
      <c r="H438" s="908"/>
      <c r="I438" s="908"/>
      <c r="J438" s="908"/>
      <c r="K438" s="908"/>
      <c r="L438" s="908"/>
      <c r="M438" s="908"/>
      <c r="N438" s="908"/>
      <c r="O438" s="908"/>
      <c r="P438" s="908"/>
      <c r="Q438" s="908"/>
      <c r="R438" s="908"/>
      <c r="S438" s="908"/>
      <c r="T438" s="908"/>
      <c r="U438" s="908"/>
      <c r="V438" s="908"/>
      <c r="W438" s="908"/>
      <c r="X438" s="908"/>
      <c r="Y438" s="908"/>
      <c r="Z438" s="908"/>
      <c r="AA438" s="908"/>
      <c r="AB438" s="908"/>
      <c r="AC438" s="908"/>
      <c r="AD438" s="908"/>
      <c r="AE438" s="908"/>
      <c r="AF438" s="908"/>
    </row>
    <row r="439">
      <c r="A439" s="908"/>
      <c r="B439" s="908"/>
      <c r="C439" s="908"/>
      <c r="D439" s="908"/>
      <c r="E439" s="908"/>
      <c r="F439" s="908"/>
      <c r="G439" s="908"/>
      <c r="H439" s="908"/>
      <c r="I439" s="908"/>
      <c r="J439" s="908"/>
      <c r="K439" s="908"/>
      <c r="L439" s="908"/>
      <c r="M439" s="908"/>
      <c r="N439" s="908"/>
      <c r="O439" s="908"/>
      <c r="P439" s="908"/>
      <c r="Q439" s="908"/>
      <c r="R439" s="908"/>
      <c r="S439" s="908"/>
      <c r="T439" s="908"/>
      <c r="U439" s="908"/>
      <c r="V439" s="908"/>
      <c r="W439" s="908"/>
      <c r="X439" s="908"/>
      <c r="Y439" s="908"/>
      <c r="Z439" s="908"/>
      <c r="AA439" s="908"/>
      <c r="AB439" s="908"/>
      <c r="AC439" s="908"/>
      <c r="AD439" s="908"/>
      <c r="AE439" s="908"/>
      <c r="AF439" s="908"/>
    </row>
    <row r="440">
      <c r="A440" s="908"/>
      <c r="B440" s="908"/>
      <c r="C440" s="908"/>
      <c r="D440" s="908"/>
      <c r="E440" s="908"/>
      <c r="F440" s="908"/>
      <c r="G440" s="908"/>
      <c r="H440" s="908"/>
      <c r="I440" s="908"/>
      <c r="J440" s="908"/>
      <c r="K440" s="908"/>
      <c r="L440" s="908"/>
      <c r="M440" s="908"/>
      <c r="N440" s="908"/>
      <c r="O440" s="908"/>
      <c r="P440" s="908"/>
      <c r="Q440" s="908"/>
      <c r="R440" s="908"/>
      <c r="S440" s="908"/>
      <c r="T440" s="908"/>
      <c r="U440" s="908"/>
      <c r="V440" s="908"/>
      <c r="W440" s="908"/>
      <c r="X440" s="908"/>
      <c r="Y440" s="908"/>
      <c r="Z440" s="908"/>
      <c r="AA440" s="908"/>
      <c r="AB440" s="908"/>
      <c r="AC440" s="908"/>
      <c r="AD440" s="908"/>
      <c r="AE440" s="908"/>
      <c r="AF440" s="908"/>
    </row>
    <row r="441">
      <c r="A441" s="908"/>
      <c r="B441" s="908"/>
      <c r="C441" s="908"/>
      <c r="D441" s="908"/>
      <c r="E441" s="908"/>
      <c r="F441" s="908"/>
      <c r="G441" s="908"/>
      <c r="H441" s="908"/>
      <c r="I441" s="908"/>
      <c r="J441" s="908"/>
      <c r="K441" s="908"/>
      <c r="L441" s="908"/>
      <c r="M441" s="908"/>
      <c r="N441" s="908"/>
      <c r="O441" s="908"/>
      <c r="P441" s="908"/>
      <c r="Q441" s="908"/>
      <c r="R441" s="908"/>
      <c r="S441" s="908"/>
      <c r="T441" s="908"/>
      <c r="U441" s="908"/>
      <c r="V441" s="908"/>
      <c r="W441" s="908"/>
      <c r="X441" s="908"/>
      <c r="Y441" s="908"/>
      <c r="Z441" s="908"/>
      <c r="AA441" s="908"/>
      <c r="AB441" s="908"/>
      <c r="AC441" s="908"/>
      <c r="AD441" s="908"/>
      <c r="AE441" s="908"/>
      <c r="AF441" s="908"/>
    </row>
    <row r="442">
      <c r="A442" s="908"/>
      <c r="B442" s="908"/>
      <c r="C442" s="908"/>
      <c r="D442" s="908"/>
      <c r="E442" s="908"/>
      <c r="F442" s="908"/>
      <c r="G442" s="908"/>
      <c r="H442" s="908"/>
      <c r="I442" s="908"/>
      <c r="J442" s="908"/>
      <c r="K442" s="908"/>
      <c r="L442" s="908"/>
      <c r="M442" s="908"/>
      <c r="N442" s="908"/>
      <c r="O442" s="908"/>
      <c r="P442" s="908"/>
      <c r="Q442" s="908"/>
      <c r="R442" s="908"/>
      <c r="S442" s="908"/>
      <c r="T442" s="908"/>
      <c r="U442" s="908"/>
      <c r="V442" s="908"/>
      <c r="W442" s="908"/>
      <c r="X442" s="908"/>
      <c r="Y442" s="908"/>
      <c r="Z442" s="908"/>
      <c r="AA442" s="908"/>
      <c r="AB442" s="908"/>
      <c r="AC442" s="908"/>
      <c r="AD442" s="908"/>
      <c r="AE442" s="908"/>
      <c r="AF442" s="908"/>
    </row>
    <row r="443">
      <c r="A443" s="908"/>
      <c r="B443" s="908"/>
      <c r="C443" s="908"/>
      <c r="D443" s="908"/>
      <c r="E443" s="908"/>
      <c r="F443" s="908"/>
      <c r="G443" s="908"/>
      <c r="H443" s="908"/>
      <c r="I443" s="908"/>
      <c r="J443" s="908"/>
      <c r="K443" s="908"/>
      <c r="L443" s="908"/>
      <c r="M443" s="908"/>
      <c r="N443" s="908"/>
      <c r="O443" s="908"/>
      <c r="P443" s="908"/>
      <c r="Q443" s="908"/>
      <c r="R443" s="908"/>
      <c r="S443" s="908"/>
      <c r="T443" s="908"/>
      <c r="U443" s="908"/>
      <c r="V443" s="908"/>
      <c r="W443" s="908"/>
      <c r="X443" s="908"/>
      <c r="Y443" s="908"/>
      <c r="Z443" s="908"/>
      <c r="AA443" s="908"/>
      <c r="AB443" s="908"/>
      <c r="AC443" s="908"/>
      <c r="AD443" s="908"/>
      <c r="AE443" s="908"/>
      <c r="AF443" s="908"/>
    </row>
    <row r="444">
      <c r="A444" s="908"/>
      <c r="B444" s="908"/>
      <c r="C444" s="908"/>
      <c r="D444" s="908"/>
      <c r="E444" s="908"/>
      <c r="F444" s="908"/>
      <c r="G444" s="908"/>
      <c r="H444" s="908"/>
      <c r="I444" s="908"/>
      <c r="J444" s="908"/>
      <c r="K444" s="908"/>
      <c r="L444" s="908"/>
      <c r="M444" s="908"/>
      <c r="N444" s="908"/>
      <c r="O444" s="908"/>
      <c r="P444" s="908"/>
      <c r="Q444" s="908"/>
      <c r="R444" s="908"/>
      <c r="S444" s="908"/>
      <c r="T444" s="908"/>
      <c r="U444" s="908"/>
      <c r="V444" s="908"/>
      <c r="W444" s="908"/>
      <c r="X444" s="908"/>
      <c r="Y444" s="908"/>
      <c r="Z444" s="908"/>
      <c r="AA444" s="908"/>
      <c r="AB444" s="908"/>
      <c r="AC444" s="908"/>
      <c r="AD444" s="908"/>
      <c r="AE444" s="908"/>
      <c r="AF444" s="908"/>
    </row>
    <row r="445">
      <c r="A445" s="908"/>
      <c r="B445" s="908"/>
      <c r="C445" s="908"/>
      <c r="D445" s="908"/>
      <c r="E445" s="908"/>
      <c r="F445" s="908"/>
      <c r="G445" s="908"/>
      <c r="H445" s="908"/>
      <c r="I445" s="908"/>
      <c r="J445" s="908"/>
      <c r="K445" s="908"/>
      <c r="L445" s="908"/>
      <c r="M445" s="908"/>
      <c r="N445" s="908"/>
      <c r="O445" s="908"/>
      <c r="P445" s="908"/>
      <c r="Q445" s="908"/>
      <c r="R445" s="908"/>
      <c r="S445" s="908"/>
      <c r="T445" s="908"/>
      <c r="U445" s="908"/>
      <c r="V445" s="908"/>
      <c r="W445" s="908"/>
      <c r="X445" s="908"/>
      <c r="Y445" s="908"/>
      <c r="Z445" s="908"/>
      <c r="AA445" s="908"/>
      <c r="AB445" s="908"/>
      <c r="AC445" s="908"/>
      <c r="AD445" s="908"/>
      <c r="AE445" s="908"/>
      <c r="AF445" s="908"/>
    </row>
    <row r="446">
      <c r="A446" s="908"/>
      <c r="B446" s="908"/>
      <c r="C446" s="908"/>
      <c r="D446" s="908"/>
      <c r="E446" s="908"/>
      <c r="F446" s="908"/>
      <c r="G446" s="908"/>
      <c r="H446" s="908"/>
      <c r="I446" s="908"/>
      <c r="J446" s="908"/>
      <c r="K446" s="908"/>
      <c r="L446" s="908"/>
      <c r="M446" s="908"/>
      <c r="N446" s="908"/>
      <c r="O446" s="908"/>
      <c r="P446" s="908"/>
      <c r="Q446" s="908"/>
      <c r="R446" s="908"/>
      <c r="S446" s="908"/>
      <c r="T446" s="908"/>
      <c r="U446" s="908"/>
      <c r="V446" s="908"/>
      <c r="W446" s="908"/>
      <c r="X446" s="908"/>
      <c r="Y446" s="908"/>
      <c r="Z446" s="908"/>
      <c r="AA446" s="908"/>
      <c r="AB446" s="908"/>
      <c r="AC446" s="908"/>
      <c r="AD446" s="908"/>
      <c r="AE446" s="908"/>
      <c r="AF446" s="908"/>
    </row>
    <row r="447">
      <c r="A447" s="908"/>
      <c r="B447" s="908"/>
      <c r="C447" s="908"/>
      <c r="D447" s="908"/>
      <c r="E447" s="908"/>
      <c r="F447" s="908"/>
      <c r="G447" s="908"/>
      <c r="H447" s="908"/>
      <c r="I447" s="908"/>
      <c r="J447" s="908"/>
      <c r="K447" s="908"/>
      <c r="L447" s="908"/>
      <c r="M447" s="908"/>
      <c r="N447" s="908"/>
      <c r="O447" s="908"/>
      <c r="P447" s="908"/>
      <c r="Q447" s="908"/>
      <c r="R447" s="908"/>
      <c r="S447" s="908"/>
      <c r="T447" s="908"/>
      <c r="U447" s="908"/>
      <c r="V447" s="908"/>
      <c r="W447" s="908"/>
      <c r="X447" s="908"/>
      <c r="Y447" s="908"/>
      <c r="Z447" s="908"/>
      <c r="AA447" s="908"/>
      <c r="AB447" s="908"/>
      <c r="AC447" s="908"/>
      <c r="AD447" s="908"/>
      <c r="AE447" s="908"/>
      <c r="AF447" s="908"/>
    </row>
    <row r="448">
      <c r="A448" s="908"/>
      <c r="B448" s="908"/>
      <c r="C448" s="908"/>
      <c r="D448" s="908"/>
      <c r="E448" s="908"/>
      <c r="F448" s="908"/>
      <c r="G448" s="908"/>
      <c r="H448" s="908"/>
      <c r="I448" s="908"/>
      <c r="J448" s="908"/>
      <c r="K448" s="908"/>
      <c r="L448" s="908"/>
      <c r="M448" s="908"/>
      <c r="N448" s="908"/>
      <c r="O448" s="908"/>
      <c r="P448" s="908"/>
      <c r="Q448" s="908"/>
      <c r="R448" s="908"/>
      <c r="S448" s="908"/>
      <c r="T448" s="908"/>
      <c r="U448" s="908"/>
      <c r="V448" s="908"/>
      <c r="W448" s="908"/>
      <c r="X448" s="908"/>
      <c r="Y448" s="908"/>
      <c r="Z448" s="908"/>
      <c r="AA448" s="908"/>
      <c r="AB448" s="908"/>
      <c r="AC448" s="908"/>
      <c r="AD448" s="908"/>
      <c r="AE448" s="908"/>
      <c r="AF448" s="908"/>
    </row>
    <row r="449">
      <c r="A449" s="908"/>
      <c r="B449" s="908"/>
      <c r="C449" s="908"/>
      <c r="D449" s="908"/>
      <c r="E449" s="908"/>
      <c r="F449" s="908"/>
      <c r="G449" s="908"/>
      <c r="H449" s="908"/>
      <c r="I449" s="908"/>
      <c r="J449" s="908"/>
      <c r="K449" s="908"/>
      <c r="L449" s="908"/>
      <c r="M449" s="908"/>
      <c r="N449" s="908"/>
      <c r="O449" s="908"/>
      <c r="P449" s="908"/>
      <c r="Q449" s="908"/>
      <c r="R449" s="908"/>
      <c r="S449" s="908"/>
      <c r="T449" s="908"/>
      <c r="U449" s="908"/>
      <c r="V449" s="908"/>
      <c r="W449" s="908"/>
      <c r="X449" s="908"/>
      <c r="Y449" s="908"/>
      <c r="Z449" s="908"/>
      <c r="AA449" s="908"/>
      <c r="AB449" s="908"/>
      <c r="AC449" s="908"/>
      <c r="AD449" s="908"/>
      <c r="AE449" s="908"/>
      <c r="AF449" s="908"/>
    </row>
    <row r="450">
      <c r="A450" s="908"/>
      <c r="B450" s="908"/>
      <c r="C450" s="908"/>
      <c r="D450" s="908"/>
      <c r="E450" s="908"/>
      <c r="F450" s="908"/>
      <c r="G450" s="908"/>
      <c r="H450" s="908"/>
      <c r="I450" s="908"/>
      <c r="J450" s="908"/>
      <c r="K450" s="908"/>
      <c r="L450" s="908"/>
      <c r="M450" s="908"/>
      <c r="N450" s="908"/>
      <c r="O450" s="908"/>
      <c r="P450" s="908"/>
      <c r="Q450" s="908"/>
      <c r="R450" s="908"/>
      <c r="S450" s="908"/>
      <c r="T450" s="908"/>
      <c r="U450" s="908"/>
      <c r="V450" s="908"/>
      <c r="W450" s="908"/>
      <c r="X450" s="908"/>
      <c r="Y450" s="908"/>
      <c r="Z450" s="908"/>
      <c r="AA450" s="908"/>
      <c r="AB450" s="908"/>
      <c r="AC450" s="908"/>
      <c r="AD450" s="908"/>
      <c r="AE450" s="908"/>
      <c r="AF450" s="908"/>
    </row>
    <row r="451">
      <c r="A451" s="908"/>
      <c r="B451" s="908"/>
      <c r="C451" s="908"/>
      <c r="D451" s="908"/>
      <c r="E451" s="908"/>
      <c r="F451" s="908"/>
      <c r="G451" s="908"/>
      <c r="H451" s="908"/>
      <c r="I451" s="908"/>
      <c r="J451" s="908"/>
      <c r="K451" s="908"/>
      <c r="L451" s="908"/>
      <c r="M451" s="908"/>
      <c r="N451" s="908"/>
      <c r="O451" s="908"/>
      <c r="P451" s="908"/>
      <c r="Q451" s="908"/>
      <c r="R451" s="908"/>
      <c r="S451" s="908"/>
      <c r="T451" s="908"/>
      <c r="U451" s="908"/>
      <c r="V451" s="908"/>
      <c r="W451" s="908"/>
      <c r="X451" s="908"/>
      <c r="Y451" s="908"/>
      <c r="Z451" s="908"/>
      <c r="AA451" s="908"/>
      <c r="AB451" s="908"/>
      <c r="AC451" s="908"/>
      <c r="AD451" s="908"/>
      <c r="AE451" s="908"/>
      <c r="AF451" s="908"/>
    </row>
    <row r="452">
      <c r="A452" s="908"/>
      <c r="B452" s="908"/>
      <c r="C452" s="908"/>
      <c r="D452" s="908"/>
      <c r="E452" s="908"/>
      <c r="F452" s="908"/>
      <c r="G452" s="908"/>
      <c r="H452" s="908"/>
      <c r="I452" s="908"/>
      <c r="J452" s="908"/>
      <c r="K452" s="908"/>
      <c r="L452" s="908"/>
      <c r="M452" s="908"/>
      <c r="N452" s="908"/>
      <c r="O452" s="908"/>
      <c r="P452" s="908"/>
      <c r="Q452" s="908"/>
      <c r="R452" s="908"/>
      <c r="S452" s="908"/>
      <c r="T452" s="908"/>
      <c r="U452" s="908"/>
      <c r="V452" s="908"/>
      <c r="W452" s="908"/>
      <c r="X452" s="908"/>
      <c r="Y452" s="908"/>
      <c r="Z452" s="908"/>
      <c r="AA452" s="908"/>
      <c r="AB452" s="908"/>
      <c r="AC452" s="908"/>
      <c r="AD452" s="908"/>
      <c r="AE452" s="908"/>
      <c r="AF452" s="908"/>
    </row>
    <row r="453">
      <c r="A453" s="908"/>
      <c r="B453" s="908"/>
      <c r="C453" s="908"/>
      <c r="D453" s="908"/>
      <c r="E453" s="908"/>
      <c r="F453" s="908"/>
      <c r="G453" s="908"/>
      <c r="H453" s="908"/>
      <c r="I453" s="908"/>
      <c r="J453" s="908"/>
      <c r="K453" s="908"/>
      <c r="L453" s="908"/>
      <c r="M453" s="908"/>
      <c r="N453" s="908"/>
      <c r="O453" s="908"/>
      <c r="P453" s="908"/>
      <c r="Q453" s="908"/>
      <c r="R453" s="908"/>
      <c r="S453" s="908"/>
      <c r="T453" s="908"/>
      <c r="U453" s="908"/>
      <c r="V453" s="908"/>
      <c r="W453" s="908"/>
      <c r="X453" s="908"/>
      <c r="Y453" s="908"/>
      <c r="Z453" s="908"/>
      <c r="AA453" s="908"/>
      <c r="AB453" s="908"/>
      <c r="AC453" s="908"/>
      <c r="AD453" s="908"/>
      <c r="AE453" s="908"/>
      <c r="AF453" s="908"/>
    </row>
    <row r="454">
      <c r="A454" s="908"/>
      <c r="B454" s="908"/>
      <c r="C454" s="908"/>
      <c r="D454" s="908"/>
      <c r="E454" s="908"/>
      <c r="F454" s="908"/>
      <c r="G454" s="908"/>
      <c r="H454" s="908"/>
      <c r="I454" s="908"/>
      <c r="J454" s="908"/>
      <c r="K454" s="908"/>
      <c r="L454" s="908"/>
      <c r="M454" s="908"/>
      <c r="N454" s="908"/>
      <c r="O454" s="908"/>
      <c r="P454" s="908"/>
      <c r="Q454" s="908"/>
      <c r="R454" s="908"/>
      <c r="S454" s="908"/>
      <c r="T454" s="908"/>
      <c r="U454" s="908"/>
      <c r="V454" s="908"/>
      <c r="W454" s="908"/>
      <c r="X454" s="908"/>
      <c r="Y454" s="908"/>
      <c r="Z454" s="908"/>
      <c r="AA454" s="908"/>
      <c r="AB454" s="908"/>
      <c r="AC454" s="908"/>
      <c r="AD454" s="908"/>
      <c r="AE454" s="908"/>
      <c r="AF454" s="908"/>
    </row>
    <row r="455">
      <c r="A455" s="908"/>
      <c r="B455" s="908"/>
      <c r="C455" s="908"/>
      <c r="D455" s="908"/>
      <c r="E455" s="908"/>
      <c r="F455" s="908"/>
      <c r="G455" s="908"/>
      <c r="H455" s="908"/>
      <c r="I455" s="908"/>
      <c r="J455" s="908"/>
      <c r="K455" s="908"/>
      <c r="L455" s="908"/>
      <c r="M455" s="908"/>
      <c r="N455" s="908"/>
      <c r="O455" s="908"/>
      <c r="P455" s="908"/>
      <c r="Q455" s="908"/>
      <c r="R455" s="908"/>
      <c r="S455" s="908"/>
      <c r="T455" s="908"/>
      <c r="U455" s="908"/>
      <c r="V455" s="908"/>
      <c r="W455" s="908"/>
      <c r="X455" s="908"/>
      <c r="Y455" s="908"/>
      <c r="Z455" s="908"/>
      <c r="AA455" s="908"/>
      <c r="AB455" s="908"/>
      <c r="AC455" s="908"/>
      <c r="AD455" s="908"/>
      <c r="AE455" s="908"/>
      <c r="AF455" s="908"/>
    </row>
    <row r="456">
      <c r="A456" s="908"/>
      <c r="B456" s="908"/>
      <c r="C456" s="908"/>
      <c r="D456" s="908"/>
      <c r="E456" s="908"/>
      <c r="F456" s="908"/>
      <c r="G456" s="908"/>
      <c r="H456" s="908"/>
      <c r="I456" s="908"/>
      <c r="J456" s="908"/>
      <c r="K456" s="908"/>
      <c r="L456" s="908"/>
      <c r="M456" s="908"/>
      <c r="N456" s="908"/>
      <c r="O456" s="908"/>
      <c r="P456" s="908"/>
      <c r="Q456" s="908"/>
      <c r="R456" s="908"/>
      <c r="S456" s="908"/>
      <c r="T456" s="908"/>
      <c r="U456" s="908"/>
      <c r="V456" s="908"/>
      <c r="W456" s="908"/>
      <c r="X456" s="908"/>
      <c r="Y456" s="908"/>
      <c r="Z456" s="908"/>
      <c r="AA456" s="908"/>
      <c r="AB456" s="908"/>
      <c r="AC456" s="908"/>
      <c r="AD456" s="908"/>
      <c r="AE456" s="908"/>
      <c r="AF456" s="908"/>
    </row>
    <row r="457">
      <c r="A457" s="908"/>
      <c r="B457" s="908"/>
      <c r="C457" s="908"/>
      <c r="D457" s="908"/>
      <c r="E457" s="908"/>
      <c r="F457" s="908"/>
      <c r="G457" s="908"/>
      <c r="H457" s="908"/>
      <c r="I457" s="908"/>
      <c r="J457" s="908"/>
      <c r="K457" s="908"/>
      <c r="L457" s="908"/>
      <c r="M457" s="908"/>
      <c r="N457" s="908"/>
      <c r="O457" s="908"/>
      <c r="P457" s="908"/>
      <c r="Q457" s="908"/>
      <c r="R457" s="908"/>
      <c r="S457" s="908"/>
      <c r="T457" s="908"/>
      <c r="U457" s="908"/>
      <c r="V457" s="908"/>
      <c r="W457" s="908"/>
      <c r="X457" s="908"/>
      <c r="Y457" s="908"/>
      <c r="Z457" s="908"/>
      <c r="AA457" s="908"/>
      <c r="AB457" s="908"/>
      <c r="AC457" s="908"/>
      <c r="AD457" s="908"/>
      <c r="AE457" s="908"/>
      <c r="AF457" s="908"/>
    </row>
    <row r="458">
      <c r="A458" s="908"/>
      <c r="B458" s="908"/>
      <c r="C458" s="908"/>
      <c r="D458" s="908"/>
      <c r="E458" s="908"/>
      <c r="F458" s="908"/>
      <c r="G458" s="908"/>
      <c r="H458" s="908"/>
      <c r="I458" s="908"/>
      <c r="J458" s="908"/>
      <c r="K458" s="908"/>
      <c r="L458" s="908"/>
      <c r="M458" s="908"/>
      <c r="N458" s="908"/>
      <c r="O458" s="908"/>
      <c r="P458" s="908"/>
      <c r="Q458" s="908"/>
      <c r="R458" s="908"/>
      <c r="S458" s="908"/>
      <c r="T458" s="908"/>
      <c r="U458" s="908"/>
      <c r="V458" s="908"/>
      <c r="W458" s="908"/>
      <c r="X458" s="908"/>
      <c r="Y458" s="908"/>
      <c r="Z458" s="908"/>
      <c r="AA458" s="908"/>
      <c r="AB458" s="908"/>
      <c r="AC458" s="908"/>
      <c r="AD458" s="908"/>
      <c r="AE458" s="908"/>
      <c r="AF458" s="908"/>
    </row>
    <row r="459">
      <c r="A459" s="908"/>
      <c r="B459" s="908"/>
      <c r="C459" s="908"/>
      <c r="D459" s="908"/>
      <c r="E459" s="908"/>
      <c r="F459" s="908"/>
      <c r="G459" s="908"/>
      <c r="H459" s="908"/>
      <c r="I459" s="908"/>
      <c r="J459" s="908"/>
      <c r="K459" s="908"/>
      <c r="L459" s="908"/>
      <c r="M459" s="908"/>
      <c r="N459" s="908"/>
      <c r="O459" s="908"/>
      <c r="P459" s="908"/>
      <c r="Q459" s="908"/>
      <c r="R459" s="908"/>
      <c r="S459" s="908"/>
      <c r="T459" s="908"/>
      <c r="U459" s="908"/>
      <c r="V459" s="908"/>
      <c r="W459" s="908"/>
      <c r="X459" s="908"/>
      <c r="Y459" s="908"/>
      <c r="Z459" s="908"/>
      <c r="AA459" s="908"/>
      <c r="AB459" s="908"/>
      <c r="AC459" s="908"/>
      <c r="AD459" s="908"/>
      <c r="AE459" s="908"/>
      <c r="AF459" s="908"/>
    </row>
    <row r="460">
      <c r="A460" s="908"/>
      <c r="B460" s="908"/>
      <c r="C460" s="908"/>
      <c r="D460" s="908"/>
      <c r="E460" s="908"/>
      <c r="F460" s="908"/>
      <c r="G460" s="908"/>
      <c r="H460" s="908"/>
      <c r="I460" s="908"/>
      <c r="J460" s="908"/>
      <c r="K460" s="908"/>
      <c r="L460" s="908"/>
      <c r="M460" s="908"/>
      <c r="N460" s="908"/>
      <c r="O460" s="908"/>
      <c r="P460" s="908"/>
      <c r="Q460" s="908"/>
      <c r="R460" s="908"/>
      <c r="S460" s="908"/>
      <c r="T460" s="908"/>
      <c r="U460" s="908"/>
      <c r="V460" s="908"/>
      <c r="W460" s="908"/>
      <c r="X460" s="908"/>
      <c r="Y460" s="908"/>
      <c r="Z460" s="908"/>
      <c r="AA460" s="908"/>
      <c r="AB460" s="908"/>
      <c r="AC460" s="908"/>
      <c r="AD460" s="908"/>
      <c r="AE460" s="908"/>
      <c r="AF460" s="908"/>
    </row>
    <row r="461">
      <c r="A461" s="908"/>
      <c r="B461" s="908"/>
      <c r="C461" s="908"/>
      <c r="D461" s="908"/>
      <c r="E461" s="908"/>
      <c r="F461" s="908"/>
      <c r="G461" s="908"/>
      <c r="H461" s="908"/>
      <c r="I461" s="908"/>
      <c r="J461" s="908"/>
      <c r="K461" s="908"/>
      <c r="L461" s="908"/>
      <c r="M461" s="908"/>
      <c r="N461" s="908"/>
      <c r="O461" s="908"/>
      <c r="P461" s="908"/>
      <c r="Q461" s="908"/>
      <c r="R461" s="908"/>
      <c r="S461" s="908"/>
      <c r="T461" s="908"/>
      <c r="U461" s="908"/>
      <c r="V461" s="908"/>
      <c r="W461" s="908"/>
      <c r="X461" s="908"/>
      <c r="Y461" s="908"/>
      <c r="Z461" s="908"/>
      <c r="AA461" s="908"/>
      <c r="AB461" s="908"/>
      <c r="AC461" s="908"/>
      <c r="AD461" s="908"/>
      <c r="AE461" s="908"/>
      <c r="AF461" s="908"/>
    </row>
    <row r="462">
      <c r="A462" s="908"/>
      <c r="B462" s="908"/>
      <c r="C462" s="908"/>
      <c r="D462" s="908"/>
      <c r="E462" s="908"/>
      <c r="F462" s="908"/>
      <c r="G462" s="908"/>
      <c r="H462" s="908"/>
      <c r="I462" s="908"/>
      <c r="J462" s="908"/>
      <c r="K462" s="908"/>
      <c r="L462" s="908"/>
      <c r="M462" s="908"/>
      <c r="N462" s="908"/>
      <c r="O462" s="908"/>
      <c r="P462" s="908"/>
      <c r="Q462" s="908"/>
      <c r="R462" s="908"/>
      <c r="S462" s="908"/>
      <c r="T462" s="908"/>
      <c r="U462" s="908"/>
      <c r="V462" s="908"/>
      <c r="W462" s="908"/>
      <c r="X462" s="908"/>
      <c r="Y462" s="908"/>
      <c r="Z462" s="908"/>
      <c r="AA462" s="908"/>
      <c r="AB462" s="908"/>
      <c r="AC462" s="908"/>
      <c r="AD462" s="908"/>
      <c r="AE462" s="908"/>
      <c r="AF462" s="908"/>
    </row>
    <row r="463">
      <c r="A463" s="908"/>
      <c r="B463" s="908"/>
      <c r="C463" s="908"/>
      <c r="D463" s="908"/>
      <c r="E463" s="908"/>
      <c r="F463" s="908"/>
      <c r="G463" s="908"/>
      <c r="H463" s="908"/>
      <c r="I463" s="908"/>
      <c r="J463" s="908"/>
      <c r="K463" s="908"/>
      <c r="L463" s="908"/>
      <c r="M463" s="908"/>
      <c r="N463" s="908"/>
      <c r="O463" s="908"/>
      <c r="P463" s="908"/>
      <c r="Q463" s="908"/>
      <c r="R463" s="908"/>
      <c r="S463" s="908"/>
      <c r="T463" s="908"/>
      <c r="U463" s="908"/>
      <c r="V463" s="908"/>
      <c r="W463" s="908"/>
      <c r="X463" s="908"/>
      <c r="Y463" s="908"/>
      <c r="Z463" s="908"/>
      <c r="AA463" s="908"/>
      <c r="AB463" s="908"/>
      <c r="AC463" s="908"/>
      <c r="AD463" s="908"/>
      <c r="AE463" s="908"/>
      <c r="AF463" s="908"/>
    </row>
    <row r="464">
      <c r="A464" s="908"/>
      <c r="B464" s="908"/>
      <c r="C464" s="908"/>
      <c r="D464" s="908"/>
      <c r="E464" s="908"/>
      <c r="F464" s="908"/>
      <c r="G464" s="908"/>
      <c r="H464" s="908"/>
      <c r="I464" s="908"/>
      <c r="J464" s="908"/>
      <c r="K464" s="908"/>
      <c r="L464" s="908"/>
      <c r="M464" s="908"/>
      <c r="N464" s="908"/>
      <c r="O464" s="908"/>
      <c r="P464" s="908"/>
      <c r="Q464" s="908"/>
      <c r="R464" s="908"/>
      <c r="S464" s="908"/>
      <c r="T464" s="908"/>
      <c r="U464" s="908"/>
      <c r="V464" s="908"/>
      <c r="W464" s="908"/>
      <c r="X464" s="908"/>
      <c r="Y464" s="908"/>
      <c r="Z464" s="908"/>
      <c r="AA464" s="908"/>
      <c r="AB464" s="908"/>
      <c r="AC464" s="908"/>
      <c r="AD464" s="908"/>
      <c r="AE464" s="908"/>
      <c r="AF464" s="908"/>
    </row>
    <row r="465">
      <c r="A465" s="908"/>
      <c r="B465" s="908"/>
      <c r="C465" s="908"/>
      <c r="D465" s="908"/>
      <c r="E465" s="908"/>
      <c r="F465" s="908"/>
      <c r="G465" s="908"/>
      <c r="H465" s="908"/>
      <c r="I465" s="908"/>
      <c r="J465" s="908"/>
      <c r="K465" s="908"/>
      <c r="L465" s="908"/>
      <c r="M465" s="908"/>
      <c r="N465" s="908"/>
      <c r="O465" s="908"/>
      <c r="P465" s="908"/>
      <c r="Q465" s="908"/>
      <c r="R465" s="908"/>
      <c r="S465" s="908"/>
      <c r="T465" s="908"/>
      <c r="U465" s="908"/>
      <c r="V465" s="908"/>
      <c r="W465" s="908"/>
      <c r="X465" s="908"/>
      <c r="Y465" s="908"/>
      <c r="Z465" s="908"/>
      <c r="AA465" s="908"/>
      <c r="AB465" s="908"/>
      <c r="AC465" s="908"/>
      <c r="AD465" s="908"/>
      <c r="AE465" s="908"/>
      <c r="AF465" s="908"/>
    </row>
    <row r="466">
      <c r="A466" s="908"/>
      <c r="B466" s="908"/>
      <c r="C466" s="908"/>
      <c r="D466" s="908"/>
      <c r="E466" s="908"/>
      <c r="F466" s="908"/>
      <c r="G466" s="908"/>
      <c r="H466" s="908"/>
      <c r="I466" s="908"/>
      <c r="J466" s="908"/>
      <c r="K466" s="908"/>
      <c r="L466" s="908"/>
      <c r="M466" s="908"/>
      <c r="N466" s="908"/>
      <c r="O466" s="908"/>
      <c r="P466" s="908"/>
      <c r="Q466" s="908"/>
      <c r="R466" s="908"/>
      <c r="S466" s="908"/>
      <c r="T466" s="908"/>
      <c r="U466" s="908"/>
      <c r="V466" s="908"/>
      <c r="W466" s="908"/>
      <c r="X466" s="908"/>
      <c r="Y466" s="908"/>
      <c r="Z466" s="908"/>
      <c r="AA466" s="908"/>
      <c r="AB466" s="908"/>
      <c r="AC466" s="908"/>
      <c r="AD466" s="908"/>
      <c r="AE466" s="908"/>
      <c r="AF466" s="908"/>
    </row>
    <row r="467">
      <c r="A467" s="908"/>
      <c r="B467" s="908"/>
      <c r="C467" s="908"/>
      <c r="D467" s="908"/>
      <c r="E467" s="908"/>
      <c r="F467" s="908"/>
      <c r="G467" s="908"/>
      <c r="H467" s="908"/>
      <c r="I467" s="908"/>
      <c r="J467" s="908"/>
      <c r="K467" s="908"/>
      <c r="L467" s="908"/>
      <c r="M467" s="908"/>
      <c r="N467" s="908"/>
      <c r="O467" s="908"/>
      <c r="P467" s="908"/>
      <c r="Q467" s="908"/>
      <c r="R467" s="908"/>
      <c r="S467" s="908"/>
      <c r="T467" s="908"/>
      <c r="U467" s="908"/>
      <c r="V467" s="908"/>
      <c r="W467" s="908"/>
      <c r="X467" s="908"/>
      <c r="Y467" s="908"/>
      <c r="Z467" s="908"/>
      <c r="AA467" s="908"/>
      <c r="AB467" s="908"/>
      <c r="AC467" s="908"/>
      <c r="AD467" s="908"/>
      <c r="AE467" s="908"/>
      <c r="AF467" s="908"/>
    </row>
    <row r="468">
      <c r="A468" s="908"/>
      <c r="B468" s="908"/>
      <c r="C468" s="908"/>
      <c r="D468" s="908"/>
      <c r="E468" s="908"/>
      <c r="F468" s="908"/>
      <c r="G468" s="908"/>
      <c r="H468" s="908"/>
      <c r="I468" s="908"/>
      <c r="J468" s="908"/>
      <c r="K468" s="908"/>
      <c r="L468" s="908"/>
      <c r="M468" s="908"/>
      <c r="N468" s="908"/>
      <c r="O468" s="908"/>
      <c r="P468" s="908"/>
      <c r="Q468" s="908"/>
      <c r="R468" s="908"/>
      <c r="S468" s="908"/>
      <c r="T468" s="908"/>
      <c r="U468" s="908"/>
      <c r="V468" s="908"/>
      <c r="W468" s="908"/>
      <c r="X468" s="908"/>
      <c r="Y468" s="908"/>
      <c r="Z468" s="908"/>
      <c r="AA468" s="908"/>
      <c r="AB468" s="908"/>
      <c r="AC468" s="908"/>
      <c r="AD468" s="908"/>
      <c r="AE468" s="908"/>
      <c r="AF468" s="908"/>
    </row>
    <row r="469">
      <c r="A469" s="908"/>
      <c r="B469" s="908"/>
      <c r="C469" s="908"/>
      <c r="D469" s="908"/>
      <c r="E469" s="908"/>
      <c r="F469" s="908"/>
      <c r="G469" s="908"/>
      <c r="H469" s="908"/>
      <c r="I469" s="908"/>
      <c r="J469" s="908"/>
      <c r="K469" s="908"/>
      <c r="L469" s="908"/>
      <c r="M469" s="908"/>
      <c r="N469" s="908"/>
      <c r="O469" s="908"/>
      <c r="P469" s="908"/>
      <c r="Q469" s="908"/>
      <c r="R469" s="908"/>
      <c r="S469" s="908"/>
      <c r="T469" s="908"/>
      <c r="U469" s="908"/>
      <c r="V469" s="908"/>
      <c r="W469" s="908"/>
      <c r="X469" s="908"/>
      <c r="Y469" s="908"/>
      <c r="Z469" s="908"/>
      <c r="AA469" s="908"/>
      <c r="AB469" s="908"/>
      <c r="AC469" s="908"/>
      <c r="AD469" s="908"/>
      <c r="AE469" s="908"/>
      <c r="AF469" s="908"/>
    </row>
    <row r="470">
      <c r="A470" s="908"/>
      <c r="B470" s="908"/>
      <c r="C470" s="908"/>
      <c r="D470" s="908"/>
      <c r="E470" s="908"/>
      <c r="F470" s="908"/>
      <c r="G470" s="908"/>
      <c r="H470" s="908"/>
      <c r="I470" s="908"/>
      <c r="J470" s="908"/>
      <c r="K470" s="908"/>
      <c r="L470" s="908"/>
      <c r="M470" s="908"/>
      <c r="N470" s="908"/>
      <c r="O470" s="908"/>
      <c r="P470" s="908"/>
      <c r="Q470" s="908"/>
      <c r="R470" s="908"/>
      <c r="S470" s="908"/>
      <c r="T470" s="908"/>
      <c r="U470" s="908"/>
      <c r="V470" s="908"/>
      <c r="W470" s="908"/>
      <c r="X470" s="908"/>
      <c r="Y470" s="908"/>
      <c r="Z470" s="908"/>
      <c r="AA470" s="908"/>
      <c r="AB470" s="908"/>
      <c r="AC470" s="908"/>
      <c r="AD470" s="908"/>
      <c r="AE470" s="908"/>
      <c r="AF470" s="908"/>
    </row>
    <row r="471">
      <c r="A471" s="908"/>
      <c r="B471" s="908"/>
      <c r="C471" s="908"/>
      <c r="D471" s="908"/>
      <c r="E471" s="908"/>
      <c r="F471" s="908"/>
      <c r="G471" s="908"/>
      <c r="H471" s="908"/>
      <c r="I471" s="908"/>
      <c r="J471" s="908"/>
      <c r="K471" s="908"/>
      <c r="L471" s="908"/>
      <c r="M471" s="908"/>
      <c r="N471" s="908"/>
      <c r="O471" s="908"/>
      <c r="P471" s="908"/>
      <c r="Q471" s="908"/>
      <c r="R471" s="908"/>
      <c r="S471" s="908"/>
      <c r="T471" s="908"/>
      <c r="U471" s="908"/>
      <c r="V471" s="908"/>
      <c r="W471" s="908"/>
      <c r="X471" s="908"/>
      <c r="Y471" s="908"/>
      <c r="Z471" s="908"/>
      <c r="AA471" s="908"/>
      <c r="AB471" s="908"/>
      <c r="AC471" s="908"/>
      <c r="AD471" s="908"/>
      <c r="AE471" s="908"/>
      <c r="AF471" s="908"/>
    </row>
    <row r="472">
      <c r="A472" s="908"/>
      <c r="B472" s="908"/>
      <c r="C472" s="908"/>
      <c r="D472" s="908"/>
      <c r="E472" s="908"/>
      <c r="F472" s="908"/>
      <c r="G472" s="908"/>
      <c r="H472" s="908"/>
      <c r="I472" s="908"/>
      <c r="J472" s="908"/>
      <c r="K472" s="908"/>
      <c r="L472" s="908"/>
      <c r="M472" s="908"/>
      <c r="N472" s="908"/>
      <c r="O472" s="908"/>
      <c r="P472" s="908"/>
      <c r="Q472" s="908"/>
      <c r="R472" s="908"/>
      <c r="S472" s="908"/>
      <c r="T472" s="908"/>
      <c r="U472" s="908"/>
      <c r="V472" s="908"/>
      <c r="W472" s="908"/>
      <c r="X472" s="908"/>
      <c r="Y472" s="908"/>
      <c r="Z472" s="908"/>
      <c r="AA472" s="908"/>
      <c r="AB472" s="908"/>
      <c r="AC472" s="908"/>
      <c r="AD472" s="908"/>
      <c r="AE472" s="908"/>
      <c r="AF472" s="908"/>
    </row>
    <row r="473">
      <c r="A473" s="908"/>
      <c r="B473" s="908"/>
      <c r="C473" s="908"/>
      <c r="D473" s="908"/>
      <c r="E473" s="908"/>
      <c r="F473" s="908"/>
      <c r="G473" s="908"/>
      <c r="H473" s="908"/>
      <c r="I473" s="908"/>
      <c r="J473" s="908"/>
      <c r="K473" s="908"/>
      <c r="L473" s="908"/>
      <c r="M473" s="908"/>
      <c r="N473" s="908"/>
      <c r="O473" s="908"/>
      <c r="P473" s="908"/>
      <c r="Q473" s="908"/>
      <c r="R473" s="908"/>
      <c r="S473" s="908"/>
      <c r="T473" s="908"/>
      <c r="U473" s="908"/>
      <c r="V473" s="908"/>
      <c r="W473" s="908"/>
      <c r="X473" s="908"/>
      <c r="Y473" s="908"/>
      <c r="Z473" s="908"/>
      <c r="AA473" s="908"/>
      <c r="AB473" s="908"/>
      <c r="AC473" s="908"/>
      <c r="AD473" s="908"/>
      <c r="AE473" s="908"/>
      <c r="AF473" s="908"/>
    </row>
    <row r="474">
      <c r="A474" s="908"/>
      <c r="B474" s="908"/>
      <c r="C474" s="908"/>
      <c r="D474" s="908"/>
      <c r="E474" s="908"/>
      <c r="F474" s="908"/>
      <c r="G474" s="908"/>
      <c r="H474" s="908"/>
      <c r="I474" s="908"/>
      <c r="J474" s="908"/>
      <c r="K474" s="908"/>
      <c r="L474" s="908"/>
      <c r="M474" s="908"/>
      <c r="N474" s="908"/>
      <c r="O474" s="908"/>
      <c r="P474" s="908"/>
      <c r="Q474" s="908"/>
      <c r="R474" s="908"/>
      <c r="S474" s="908"/>
      <c r="T474" s="908"/>
      <c r="U474" s="908"/>
      <c r="V474" s="908"/>
      <c r="W474" s="908"/>
      <c r="X474" s="908"/>
      <c r="Y474" s="908"/>
      <c r="Z474" s="908"/>
      <c r="AA474" s="908"/>
      <c r="AB474" s="908"/>
      <c r="AC474" s="908"/>
      <c r="AD474" s="908"/>
      <c r="AE474" s="908"/>
      <c r="AF474" s="908"/>
    </row>
    <row r="475">
      <c r="A475" s="908"/>
      <c r="B475" s="908"/>
      <c r="C475" s="908"/>
      <c r="D475" s="908"/>
      <c r="E475" s="908"/>
      <c r="F475" s="908"/>
      <c r="G475" s="908"/>
      <c r="H475" s="908"/>
      <c r="I475" s="908"/>
      <c r="J475" s="908"/>
      <c r="K475" s="908"/>
      <c r="L475" s="908"/>
      <c r="M475" s="908"/>
      <c r="N475" s="908"/>
      <c r="O475" s="908"/>
      <c r="P475" s="908"/>
      <c r="Q475" s="908"/>
      <c r="R475" s="908"/>
      <c r="S475" s="908"/>
      <c r="T475" s="908"/>
      <c r="U475" s="908"/>
      <c r="V475" s="908"/>
      <c r="W475" s="908"/>
      <c r="X475" s="908"/>
      <c r="Y475" s="908"/>
      <c r="Z475" s="908"/>
      <c r="AA475" s="908"/>
      <c r="AB475" s="908"/>
      <c r="AC475" s="908"/>
      <c r="AD475" s="908"/>
      <c r="AE475" s="908"/>
      <c r="AF475" s="908"/>
    </row>
    <row r="476">
      <c r="A476" s="908"/>
      <c r="B476" s="908"/>
      <c r="C476" s="908"/>
      <c r="D476" s="908"/>
      <c r="E476" s="908"/>
      <c r="F476" s="908"/>
      <c r="G476" s="908"/>
      <c r="H476" s="908"/>
      <c r="I476" s="908"/>
      <c r="J476" s="908"/>
      <c r="K476" s="908"/>
      <c r="L476" s="908"/>
      <c r="M476" s="908"/>
      <c r="N476" s="908"/>
      <c r="O476" s="908"/>
      <c r="P476" s="908"/>
      <c r="Q476" s="908"/>
      <c r="R476" s="908"/>
      <c r="S476" s="908"/>
      <c r="T476" s="908"/>
      <c r="U476" s="908"/>
      <c r="V476" s="908"/>
      <c r="W476" s="908"/>
      <c r="X476" s="908"/>
      <c r="Y476" s="908"/>
      <c r="Z476" s="908"/>
      <c r="AA476" s="908"/>
      <c r="AB476" s="908"/>
      <c r="AC476" s="908"/>
      <c r="AD476" s="908"/>
      <c r="AE476" s="908"/>
      <c r="AF476" s="908"/>
    </row>
    <row r="477">
      <c r="A477" s="908"/>
      <c r="B477" s="908"/>
      <c r="C477" s="908"/>
      <c r="D477" s="908"/>
      <c r="E477" s="908"/>
      <c r="F477" s="908"/>
      <c r="G477" s="908"/>
      <c r="H477" s="908"/>
      <c r="I477" s="908"/>
      <c r="J477" s="908"/>
      <c r="K477" s="908"/>
      <c r="L477" s="908"/>
      <c r="M477" s="908"/>
      <c r="N477" s="908"/>
      <c r="O477" s="908"/>
      <c r="P477" s="908"/>
      <c r="Q477" s="908"/>
      <c r="R477" s="908"/>
      <c r="S477" s="908"/>
      <c r="T477" s="908"/>
      <c r="U477" s="908"/>
      <c r="V477" s="908"/>
      <c r="W477" s="908"/>
      <c r="X477" s="908"/>
      <c r="Y477" s="908"/>
      <c r="Z477" s="908"/>
      <c r="AA477" s="908"/>
      <c r="AB477" s="908"/>
      <c r="AC477" s="908"/>
      <c r="AD477" s="908"/>
      <c r="AE477" s="908"/>
      <c r="AF477" s="908"/>
    </row>
    <row r="478">
      <c r="A478" s="908"/>
      <c r="B478" s="908"/>
      <c r="C478" s="908"/>
      <c r="D478" s="908"/>
      <c r="E478" s="908"/>
      <c r="F478" s="908"/>
      <c r="G478" s="908"/>
      <c r="H478" s="908"/>
      <c r="I478" s="908"/>
      <c r="J478" s="908"/>
      <c r="K478" s="908"/>
      <c r="L478" s="908"/>
      <c r="M478" s="908"/>
      <c r="N478" s="908"/>
      <c r="O478" s="908"/>
      <c r="P478" s="908"/>
      <c r="Q478" s="908"/>
      <c r="R478" s="908"/>
      <c r="S478" s="908"/>
      <c r="T478" s="908"/>
      <c r="U478" s="908"/>
      <c r="V478" s="908"/>
      <c r="W478" s="908"/>
      <c r="X478" s="908"/>
      <c r="Y478" s="908"/>
      <c r="Z478" s="908"/>
      <c r="AA478" s="908"/>
      <c r="AB478" s="908"/>
      <c r="AC478" s="908"/>
      <c r="AD478" s="908"/>
      <c r="AE478" s="908"/>
      <c r="AF478" s="908"/>
    </row>
    <row r="479">
      <c r="A479" s="908"/>
      <c r="B479" s="908"/>
      <c r="C479" s="908"/>
      <c r="D479" s="908"/>
      <c r="E479" s="908"/>
      <c r="F479" s="908"/>
      <c r="G479" s="908"/>
      <c r="H479" s="908"/>
      <c r="I479" s="908"/>
      <c r="J479" s="908"/>
      <c r="K479" s="908"/>
      <c r="L479" s="908"/>
      <c r="M479" s="908"/>
      <c r="N479" s="908"/>
      <c r="O479" s="908"/>
      <c r="P479" s="908"/>
      <c r="Q479" s="908"/>
      <c r="R479" s="908"/>
      <c r="S479" s="908"/>
      <c r="T479" s="908"/>
      <c r="U479" s="908"/>
      <c r="V479" s="908"/>
      <c r="W479" s="908"/>
      <c r="X479" s="908"/>
      <c r="Y479" s="908"/>
      <c r="Z479" s="908"/>
      <c r="AA479" s="908"/>
      <c r="AB479" s="908"/>
      <c r="AC479" s="908"/>
      <c r="AD479" s="908"/>
      <c r="AE479" s="908"/>
      <c r="AF479" s="908"/>
    </row>
    <row r="480">
      <c r="A480" s="908"/>
      <c r="B480" s="908"/>
      <c r="C480" s="908"/>
      <c r="D480" s="908"/>
      <c r="E480" s="908"/>
      <c r="F480" s="908"/>
      <c r="G480" s="908"/>
      <c r="H480" s="908"/>
      <c r="I480" s="908"/>
      <c r="J480" s="908"/>
      <c r="K480" s="908"/>
      <c r="L480" s="908"/>
      <c r="M480" s="908"/>
      <c r="N480" s="908"/>
      <c r="O480" s="908"/>
      <c r="P480" s="908"/>
      <c r="Q480" s="908"/>
      <c r="R480" s="908"/>
      <c r="S480" s="908"/>
      <c r="T480" s="908"/>
      <c r="U480" s="908"/>
      <c r="V480" s="908"/>
      <c r="W480" s="908"/>
      <c r="X480" s="908"/>
      <c r="Y480" s="908"/>
      <c r="Z480" s="908"/>
      <c r="AA480" s="908"/>
      <c r="AB480" s="908"/>
      <c r="AC480" s="908"/>
      <c r="AD480" s="908"/>
      <c r="AE480" s="908"/>
      <c r="AF480" s="908"/>
    </row>
    <row r="481">
      <c r="A481" s="908"/>
      <c r="B481" s="908"/>
      <c r="C481" s="908"/>
      <c r="D481" s="908"/>
      <c r="E481" s="908"/>
      <c r="F481" s="908"/>
      <c r="G481" s="908"/>
      <c r="H481" s="908"/>
      <c r="I481" s="908"/>
      <c r="J481" s="908"/>
      <c r="K481" s="908"/>
      <c r="L481" s="908"/>
      <c r="M481" s="908"/>
      <c r="N481" s="908"/>
      <c r="O481" s="908"/>
      <c r="P481" s="908"/>
      <c r="Q481" s="908"/>
      <c r="R481" s="908"/>
      <c r="S481" s="908"/>
      <c r="T481" s="908"/>
      <c r="U481" s="908"/>
      <c r="V481" s="908"/>
      <c r="W481" s="908"/>
      <c r="X481" s="908"/>
      <c r="Y481" s="908"/>
      <c r="Z481" s="908"/>
      <c r="AA481" s="908"/>
      <c r="AB481" s="908"/>
      <c r="AC481" s="908"/>
      <c r="AD481" s="908"/>
      <c r="AE481" s="908"/>
      <c r="AF481" s="908"/>
    </row>
    <row r="482">
      <c r="A482" s="908"/>
      <c r="B482" s="908"/>
      <c r="C482" s="908"/>
      <c r="D482" s="908"/>
      <c r="E482" s="908"/>
      <c r="F482" s="908"/>
      <c r="G482" s="908"/>
      <c r="H482" s="908"/>
      <c r="I482" s="908"/>
      <c r="J482" s="908"/>
      <c r="K482" s="908"/>
      <c r="L482" s="908"/>
      <c r="M482" s="908"/>
      <c r="N482" s="908"/>
      <c r="O482" s="908"/>
      <c r="P482" s="908"/>
      <c r="Q482" s="908"/>
      <c r="R482" s="908"/>
      <c r="S482" s="908"/>
      <c r="T482" s="908"/>
      <c r="U482" s="908"/>
      <c r="V482" s="908"/>
      <c r="W482" s="908"/>
      <c r="X482" s="908"/>
      <c r="Y482" s="908"/>
      <c r="Z482" s="908"/>
      <c r="AA482" s="908"/>
      <c r="AB482" s="908"/>
      <c r="AC482" s="908"/>
      <c r="AD482" s="908"/>
      <c r="AE482" s="908"/>
      <c r="AF482" s="908"/>
    </row>
    <row r="483">
      <c r="A483" s="908"/>
      <c r="B483" s="908"/>
      <c r="C483" s="908"/>
      <c r="D483" s="908"/>
      <c r="E483" s="908"/>
      <c r="F483" s="908"/>
      <c r="G483" s="908"/>
      <c r="H483" s="908"/>
      <c r="I483" s="908"/>
      <c r="J483" s="908"/>
      <c r="K483" s="908"/>
      <c r="L483" s="908"/>
      <c r="M483" s="908"/>
      <c r="N483" s="908"/>
      <c r="O483" s="908"/>
      <c r="P483" s="908"/>
      <c r="Q483" s="908"/>
      <c r="R483" s="908"/>
      <c r="S483" s="908"/>
      <c r="T483" s="908"/>
      <c r="U483" s="908"/>
      <c r="V483" s="908"/>
      <c r="W483" s="908"/>
      <c r="X483" s="908"/>
      <c r="Y483" s="908"/>
      <c r="Z483" s="908"/>
      <c r="AA483" s="908"/>
      <c r="AB483" s="908"/>
      <c r="AC483" s="908"/>
      <c r="AD483" s="908"/>
      <c r="AE483" s="908"/>
      <c r="AF483" s="908"/>
    </row>
    <row r="484">
      <c r="A484" s="908"/>
      <c r="B484" s="908"/>
      <c r="C484" s="908"/>
      <c r="D484" s="908"/>
      <c r="E484" s="908"/>
      <c r="F484" s="908"/>
      <c r="G484" s="908"/>
      <c r="H484" s="908"/>
      <c r="I484" s="908"/>
      <c r="J484" s="908"/>
      <c r="K484" s="908"/>
      <c r="L484" s="908"/>
      <c r="M484" s="908"/>
      <c r="N484" s="908"/>
      <c r="O484" s="908"/>
      <c r="P484" s="908"/>
      <c r="Q484" s="908"/>
      <c r="R484" s="908"/>
      <c r="S484" s="908"/>
      <c r="T484" s="908"/>
      <c r="U484" s="908"/>
      <c r="V484" s="908"/>
      <c r="W484" s="908"/>
      <c r="X484" s="908"/>
      <c r="Y484" s="908"/>
      <c r="Z484" s="908"/>
      <c r="AA484" s="908"/>
      <c r="AB484" s="908"/>
      <c r="AC484" s="908"/>
      <c r="AD484" s="908"/>
      <c r="AE484" s="908"/>
      <c r="AF484" s="908"/>
    </row>
    <row r="485">
      <c r="A485" s="908"/>
      <c r="B485" s="908"/>
      <c r="C485" s="908"/>
      <c r="D485" s="908"/>
      <c r="E485" s="908"/>
      <c r="F485" s="908"/>
      <c r="G485" s="908"/>
      <c r="H485" s="908"/>
      <c r="I485" s="908"/>
      <c r="J485" s="908"/>
      <c r="K485" s="908"/>
      <c r="L485" s="908"/>
      <c r="M485" s="908"/>
      <c r="N485" s="908"/>
      <c r="O485" s="908"/>
      <c r="P485" s="908"/>
      <c r="Q485" s="908"/>
      <c r="R485" s="908"/>
      <c r="S485" s="908"/>
      <c r="T485" s="908"/>
      <c r="U485" s="908"/>
      <c r="V485" s="908"/>
      <c r="W485" s="908"/>
      <c r="X485" s="908"/>
      <c r="Y485" s="908"/>
      <c r="Z485" s="908"/>
      <c r="AA485" s="908"/>
      <c r="AB485" s="908"/>
      <c r="AC485" s="908"/>
      <c r="AD485" s="908"/>
      <c r="AE485" s="908"/>
      <c r="AF485" s="908"/>
    </row>
    <row r="486">
      <c r="A486" s="908"/>
      <c r="B486" s="908"/>
      <c r="C486" s="908"/>
      <c r="D486" s="908"/>
      <c r="E486" s="908"/>
      <c r="F486" s="908"/>
      <c r="G486" s="908"/>
      <c r="H486" s="908"/>
      <c r="I486" s="908"/>
      <c r="J486" s="908"/>
      <c r="K486" s="908"/>
      <c r="L486" s="908"/>
      <c r="M486" s="908"/>
      <c r="N486" s="908"/>
      <c r="O486" s="908"/>
      <c r="P486" s="908"/>
      <c r="Q486" s="908"/>
      <c r="R486" s="908"/>
      <c r="S486" s="908"/>
      <c r="T486" s="908"/>
      <c r="U486" s="908"/>
      <c r="V486" s="908"/>
      <c r="W486" s="908"/>
      <c r="X486" s="908"/>
      <c r="Y486" s="908"/>
      <c r="Z486" s="908"/>
      <c r="AA486" s="908"/>
      <c r="AB486" s="908"/>
      <c r="AC486" s="908"/>
      <c r="AD486" s="908"/>
      <c r="AE486" s="908"/>
      <c r="AF486" s="908"/>
    </row>
    <row r="487">
      <c r="A487" s="908"/>
      <c r="B487" s="908"/>
      <c r="C487" s="908"/>
      <c r="D487" s="908"/>
      <c r="E487" s="908"/>
      <c r="F487" s="908"/>
      <c r="G487" s="908"/>
      <c r="H487" s="908"/>
      <c r="I487" s="908"/>
      <c r="J487" s="908"/>
      <c r="K487" s="908"/>
      <c r="L487" s="908"/>
      <c r="M487" s="908"/>
      <c r="N487" s="908"/>
      <c r="O487" s="908"/>
      <c r="P487" s="908"/>
      <c r="Q487" s="908"/>
      <c r="R487" s="908"/>
      <c r="S487" s="908"/>
      <c r="T487" s="908"/>
      <c r="U487" s="908"/>
      <c r="V487" s="908"/>
      <c r="W487" s="908"/>
      <c r="X487" s="908"/>
      <c r="Y487" s="908"/>
      <c r="Z487" s="908"/>
      <c r="AA487" s="908"/>
      <c r="AB487" s="908"/>
      <c r="AC487" s="908"/>
      <c r="AD487" s="908"/>
      <c r="AE487" s="908"/>
      <c r="AF487" s="908"/>
    </row>
    <row r="488">
      <c r="A488" s="908"/>
      <c r="B488" s="908"/>
      <c r="C488" s="908"/>
      <c r="D488" s="908"/>
      <c r="E488" s="908"/>
      <c r="F488" s="908"/>
      <c r="G488" s="908"/>
      <c r="H488" s="908"/>
      <c r="I488" s="908"/>
      <c r="J488" s="908"/>
      <c r="K488" s="908"/>
      <c r="L488" s="908"/>
      <c r="M488" s="908"/>
      <c r="N488" s="908"/>
      <c r="O488" s="908"/>
      <c r="P488" s="908"/>
      <c r="Q488" s="908"/>
      <c r="R488" s="908"/>
      <c r="S488" s="908"/>
      <c r="T488" s="908"/>
      <c r="U488" s="908"/>
      <c r="V488" s="908"/>
      <c r="W488" s="908"/>
      <c r="X488" s="908"/>
      <c r="Y488" s="908"/>
      <c r="Z488" s="908"/>
      <c r="AA488" s="908"/>
      <c r="AB488" s="908"/>
      <c r="AC488" s="908"/>
      <c r="AD488" s="908"/>
      <c r="AE488" s="908"/>
      <c r="AF488" s="908"/>
    </row>
    <row r="489">
      <c r="A489" s="908"/>
      <c r="B489" s="908"/>
      <c r="C489" s="908"/>
      <c r="D489" s="908"/>
      <c r="E489" s="908"/>
      <c r="F489" s="908"/>
      <c r="G489" s="908"/>
      <c r="H489" s="908"/>
      <c r="I489" s="908"/>
      <c r="J489" s="908"/>
      <c r="K489" s="908"/>
      <c r="L489" s="908"/>
      <c r="M489" s="908"/>
      <c r="N489" s="908"/>
      <c r="O489" s="908"/>
      <c r="P489" s="908"/>
      <c r="Q489" s="908"/>
      <c r="R489" s="908"/>
      <c r="S489" s="908"/>
      <c r="T489" s="908"/>
      <c r="U489" s="908"/>
      <c r="V489" s="908"/>
      <c r="W489" s="908"/>
      <c r="X489" s="908"/>
      <c r="Y489" s="908"/>
      <c r="Z489" s="908"/>
      <c r="AA489" s="908"/>
      <c r="AB489" s="908"/>
      <c r="AC489" s="908"/>
      <c r="AD489" s="908"/>
      <c r="AE489" s="908"/>
      <c r="AF489" s="908"/>
    </row>
    <row r="490">
      <c r="A490" s="908"/>
      <c r="B490" s="908"/>
      <c r="C490" s="908"/>
      <c r="D490" s="908"/>
      <c r="E490" s="908"/>
      <c r="F490" s="908"/>
      <c r="G490" s="908"/>
      <c r="H490" s="908"/>
      <c r="I490" s="908"/>
      <c r="J490" s="908"/>
      <c r="K490" s="908"/>
      <c r="L490" s="908"/>
      <c r="M490" s="908"/>
      <c r="N490" s="908"/>
      <c r="O490" s="908"/>
      <c r="P490" s="908"/>
      <c r="Q490" s="908"/>
      <c r="R490" s="908"/>
      <c r="S490" s="908"/>
      <c r="T490" s="908"/>
      <c r="U490" s="908"/>
      <c r="V490" s="908"/>
      <c r="W490" s="908"/>
      <c r="X490" s="908"/>
      <c r="Y490" s="908"/>
      <c r="Z490" s="908"/>
      <c r="AA490" s="908"/>
      <c r="AB490" s="908"/>
      <c r="AC490" s="908"/>
      <c r="AD490" s="908"/>
      <c r="AE490" s="908"/>
      <c r="AF490" s="908"/>
    </row>
    <row r="491">
      <c r="A491" s="908"/>
      <c r="B491" s="908"/>
      <c r="C491" s="908"/>
      <c r="D491" s="908"/>
      <c r="E491" s="908"/>
      <c r="F491" s="908"/>
      <c r="G491" s="908"/>
      <c r="H491" s="908"/>
      <c r="I491" s="908"/>
      <c r="J491" s="908"/>
      <c r="K491" s="908"/>
      <c r="L491" s="908"/>
      <c r="M491" s="908"/>
      <c r="N491" s="908"/>
      <c r="O491" s="908"/>
      <c r="P491" s="908"/>
      <c r="Q491" s="908"/>
      <c r="R491" s="908"/>
      <c r="S491" s="908"/>
      <c r="T491" s="908"/>
      <c r="U491" s="908"/>
      <c r="V491" s="908"/>
      <c r="W491" s="908"/>
      <c r="X491" s="908"/>
      <c r="Y491" s="908"/>
      <c r="Z491" s="908"/>
      <c r="AA491" s="908"/>
      <c r="AB491" s="908"/>
      <c r="AC491" s="908"/>
      <c r="AD491" s="908"/>
      <c r="AE491" s="908"/>
      <c r="AF491" s="908"/>
    </row>
    <row r="492">
      <c r="A492" s="908"/>
      <c r="B492" s="908"/>
      <c r="C492" s="908"/>
      <c r="D492" s="908"/>
      <c r="E492" s="908"/>
      <c r="F492" s="908"/>
      <c r="G492" s="908"/>
      <c r="H492" s="908"/>
      <c r="I492" s="908"/>
      <c r="J492" s="908"/>
      <c r="K492" s="908"/>
      <c r="L492" s="908"/>
      <c r="M492" s="908"/>
      <c r="N492" s="908"/>
      <c r="O492" s="908"/>
      <c r="P492" s="908"/>
      <c r="Q492" s="908"/>
      <c r="R492" s="908"/>
      <c r="S492" s="908"/>
      <c r="T492" s="908"/>
      <c r="U492" s="908"/>
      <c r="V492" s="908"/>
      <c r="W492" s="908"/>
      <c r="X492" s="908"/>
      <c r="Y492" s="908"/>
      <c r="Z492" s="908"/>
      <c r="AA492" s="908"/>
      <c r="AB492" s="908"/>
      <c r="AC492" s="908"/>
      <c r="AD492" s="908"/>
      <c r="AE492" s="908"/>
      <c r="AF492" s="908"/>
    </row>
    <row r="493">
      <c r="A493" s="908"/>
      <c r="B493" s="908"/>
      <c r="C493" s="908"/>
      <c r="D493" s="908"/>
      <c r="E493" s="908"/>
      <c r="F493" s="908"/>
      <c r="G493" s="908"/>
      <c r="H493" s="908"/>
      <c r="I493" s="908"/>
      <c r="J493" s="908"/>
      <c r="K493" s="908"/>
      <c r="L493" s="908"/>
      <c r="M493" s="908"/>
      <c r="N493" s="908"/>
      <c r="O493" s="908"/>
      <c r="P493" s="908"/>
      <c r="Q493" s="908"/>
      <c r="R493" s="908"/>
      <c r="S493" s="908"/>
      <c r="T493" s="908"/>
      <c r="U493" s="908"/>
      <c r="V493" s="908"/>
      <c r="W493" s="908"/>
      <c r="X493" s="908"/>
      <c r="Y493" s="908"/>
      <c r="Z493" s="908"/>
      <c r="AA493" s="908"/>
      <c r="AB493" s="908"/>
      <c r="AC493" s="908"/>
      <c r="AD493" s="908"/>
      <c r="AE493" s="908"/>
      <c r="AF493" s="908"/>
    </row>
    <row r="494">
      <c r="A494" s="908"/>
      <c r="B494" s="908"/>
      <c r="C494" s="908"/>
      <c r="D494" s="908"/>
      <c r="E494" s="908"/>
      <c r="F494" s="908"/>
      <c r="G494" s="908"/>
      <c r="H494" s="908"/>
      <c r="I494" s="908"/>
      <c r="J494" s="908"/>
      <c r="K494" s="908"/>
      <c r="L494" s="908"/>
      <c r="M494" s="908"/>
      <c r="N494" s="908"/>
      <c r="O494" s="908"/>
      <c r="P494" s="908"/>
      <c r="Q494" s="908"/>
      <c r="R494" s="908"/>
      <c r="S494" s="908"/>
      <c r="T494" s="908"/>
      <c r="U494" s="908"/>
      <c r="V494" s="908"/>
      <c r="W494" s="908"/>
      <c r="X494" s="908"/>
      <c r="Y494" s="908"/>
      <c r="Z494" s="908"/>
      <c r="AA494" s="908"/>
      <c r="AB494" s="908"/>
      <c r="AC494" s="908"/>
      <c r="AD494" s="908"/>
      <c r="AE494" s="908"/>
      <c r="AF494" s="908"/>
    </row>
    <row r="495">
      <c r="A495" s="908"/>
      <c r="B495" s="908"/>
      <c r="C495" s="908"/>
      <c r="D495" s="908"/>
      <c r="E495" s="908"/>
      <c r="F495" s="908"/>
      <c r="G495" s="908"/>
      <c r="H495" s="908"/>
      <c r="I495" s="908"/>
      <c r="J495" s="908"/>
      <c r="K495" s="908"/>
      <c r="L495" s="908"/>
      <c r="M495" s="908"/>
      <c r="N495" s="908"/>
      <c r="O495" s="908"/>
      <c r="P495" s="908"/>
      <c r="Q495" s="908"/>
      <c r="R495" s="908"/>
      <c r="S495" s="908"/>
      <c r="T495" s="908"/>
      <c r="U495" s="908"/>
      <c r="V495" s="908"/>
      <c r="W495" s="908"/>
      <c r="X495" s="908"/>
      <c r="Y495" s="908"/>
      <c r="Z495" s="908"/>
      <c r="AA495" s="908"/>
      <c r="AB495" s="908"/>
      <c r="AC495" s="908"/>
      <c r="AD495" s="908"/>
      <c r="AE495" s="908"/>
      <c r="AF495" s="908"/>
    </row>
    <row r="496">
      <c r="A496" s="908"/>
      <c r="B496" s="908"/>
      <c r="C496" s="908"/>
      <c r="D496" s="908"/>
      <c r="E496" s="908"/>
      <c r="F496" s="908"/>
      <c r="G496" s="908"/>
      <c r="H496" s="908"/>
      <c r="I496" s="908"/>
      <c r="J496" s="908"/>
      <c r="K496" s="908"/>
      <c r="L496" s="908"/>
      <c r="M496" s="908"/>
      <c r="N496" s="908"/>
      <c r="O496" s="908"/>
      <c r="P496" s="908"/>
      <c r="Q496" s="908"/>
      <c r="R496" s="908"/>
      <c r="S496" s="908"/>
      <c r="T496" s="908"/>
      <c r="U496" s="908"/>
      <c r="V496" s="908"/>
      <c r="W496" s="908"/>
      <c r="X496" s="908"/>
      <c r="Y496" s="908"/>
      <c r="Z496" s="908"/>
      <c r="AA496" s="908"/>
      <c r="AB496" s="908"/>
      <c r="AC496" s="908"/>
      <c r="AD496" s="908"/>
      <c r="AE496" s="908"/>
      <c r="AF496" s="908"/>
    </row>
    <row r="497">
      <c r="A497" s="908"/>
      <c r="B497" s="908"/>
      <c r="C497" s="908"/>
      <c r="D497" s="908"/>
      <c r="E497" s="908"/>
      <c r="F497" s="908"/>
      <c r="G497" s="908"/>
      <c r="H497" s="908"/>
      <c r="I497" s="908"/>
      <c r="J497" s="908"/>
      <c r="K497" s="908"/>
      <c r="L497" s="908"/>
      <c r="M497" s="908"/>
      <c r="N497" s="908"/>
      <c r="O497" s="908"/>
      <c r="P497" s="908"/>
      <c r="Q497" s="908"/>
      <c r="R497" s="908"/>
      <c r="S497" s="908"/>
      <c r="T497" s="908"/>
      <c r="U497" s="908"/>
      <c r="V497" s="908"/>
      <c r="W497" s="908"/>
      <c r="X497" s="908"/>
      <c r="Y497" s="908"/>
      <c r="Z497" s="908"/>
      <c r="AA497" s="908"/>
      <c r="AB497" s="908"/>
      <c r="AC497" s="908"/>
      <c r="AD497" s="908"/>
      <c r="AE497" s="908"/>
      <c r="AF497" s="908"/>
    </row>
    <row r="498">
      <c r="A498" s="908"/>
      <c r="B498" s="908"/>
      <c r="C498" s="908"/>
      <c r="D498" s="908"/>
      <c r="E498" s="908"/>
      <c r="F498" s="908"/>
      <c r="G498" s="908"/>
      <c r="H498" s="908"/>
      <c r="I498" s="908"/>
      <c r="J498" s="908"/>
      <c r="K498" s="908"/>
      <c r="L498" s="908"/>
      <c r="M498" s="908"/>
      <c r="N498" s="908"/>
      <c r="O498" s="908"/>
      <c r="P498" s="908"/>
      <c r="Q498" s="908"/>
      <c r="R498" s="908"/>
      <c r="S498" s="908"/>
      <c r="T498" s="908"/>
      <c r="U498" s="908"/>
      <c r="V498" s="908"/>
      <c r="W498" s="908"/>
      <c r="X498" s="908"/>
      <c r="Y498" s="908"/>
      <c r="Z498" s="908"/>
      <c r="AA498" s="908"/>
      <c r="AB498" s="908"/>
      <c r="AC498" s="908"/>
      <c r="AD498" s="908"/>
      <c r="AE498" s="908"/>
      <c r="AF498" s="908"/>
    </row>
    <row r="499">
      <c r="A499" s="908"/>
      <c r="B499" s="908"/>
      <c r="C499" s="908"/>
      <c r="D499" s="908"/>
      <c r="E499" s="908"/>
      <c r="F499" s="908"/>
      <c r="G499" s="908"/>
      <c r="H499" s="908"/>
      <c r="I499" s="908"/>
      <c r="J499" s="908"/>
      <c r="K499" s="908"/>
      <c r="L499" s="908"/>
      <c r="M499" s="908"/>
      <c r="N499" s="908"/>
      <c r="O499" s="908"/>
      <c r="P499" s="908"/>
      <c r="Q499" s="908"/>
      <c r="R499" s="908"/>
      <c r="S499" s="908"/>
      <c r="T499" s="908"/>
      <c r="U499" s="908"/>
      <c r="V499" s="908"/>
      <c r="W499" s="908"/>
      <c r="X499" s="908"/>
      <c r="Y499" s="908"/>
      <c r="Z499" s="908"/>
      <c r="AA499" s="908"/>
      <c r="AB499" s="908"/>
      <c r="AC499" s="908"/>
      <c r="AD499" s="908"/>
      <c r="AE499" s="908"/>
      <c r="AF499" s="908"/>
    </row>
    <row r="500">
      <c r="A500" s="908"/>
      <c r="B500" s="908"/>
      <c r="C500" s="908"/>
      <c r="D500" s="908"/>
      <c r="E500" s="908"/>
      <c r="F500" s="908"/>
      <c r="G500" s="908"/>
      <c r="H500" s="908"/>
      <c r="I500" s="908"/>
      <c r="J500" s="908"/>
      <c r="K500" s="908"/>
      <c r="L500" s="908"/>
      <c r="M500" s="908"/>
      <c r="N500" s="908"/>
      <c r="O500" s="908"/>
      <c r="P500" s="908"/>
      <c r="Q500" s="908"/>
      <c r="R500" s="908"/>
      <c r="S500" s="908"/>
      <c r="T500" s="908"/>
      <c r="U500" s="908"/>
      <c r="V500" s="908"/>
      <c r="W500" s="908"/>
      <c r="X500" s="908"/>
      <c r="Y500" s="908"/>
      <c r="Z500" s="908"/>
      <c r="AA500" s="908"/>
      <c r="AB500" s="908"/>
      <c r="AC500" s="908"/>
      <c r="AD500" s="908"/>
      <c r="AE500" s="908"/>
      <c r="AF500" s="908"/>
    </row>
    <row r="501">
      <c r="A501" s="908"/>
      <c r="B501" s="908"/>
      <c r="C501" s="908"/>
      <c r="D501" s="908"/>
      <c r="E501" s="908"/>
      <c r="F501" s="908"/>
      <c r="G501" s="908"/>
      <c r="H501" s="908"/>
      <c r="I501" s="908"/>
      <c r="J501" s="908"/>
      <c r="K501" s="908"/>
      <c r="L501" s="908"/>
      <c r="M501" s="908"/>
      <c r="N501" s="908"/>
      <c r="O501" s="908"/>
      <c r="P501" s="908"/>
      <c r="Q501" s="908"/>
      <c r="R501" s="908"/>
      <c r="S501" s="908"/>
      <c r="T501" s="908"/>
      <c r="U501" s="908"/>
      <c r="V501" s="908"/>
      <c r="W501" s="908"/>
      <c r="X501" s="908"/>
      <c r="Y501" s="908"/>
      <c r="Z501" s="908"/>
      <c r="AA501" s="908"/>
      <c r="AB501" s="908"/>
      <c r="AC501" s="908"/>
      <c r="AD501" s="908"/>
      <c r="AE501" s="908"/>
      <c r="AF501" s="908"/>
    </row>
    <row r="502">
      <c r="A502" s="908"/>
      <c r="B502" s="908"/>
      <c r="C502" s="908"/>
      <c r="D502" s="908"/>
      <c r="E502" s="908"/>
      <c r="F502" s="908"/>
      <c r="G502" s="908"/>
      <c r="H502" s="908"/>
      <c r="I502" s="908"/>
      <c r="J502" s="908"/>
      <c r="K502" s="908"/>
      <c r="L502" s="908"/>
      <c r="M502" s="908"/>
      <c r="N502" s="908"/>
      <c r="O502" s="908"/>
      <c r="P502" s="908"/>
      <c r="Q502" s="908"/>
      <c r="R502" s="908"/>
      <c r="S502" s="908"/>
      <c r="T502" s="908"/>
      <c r="U502" s="908"/>
      <c r="V502" s="908"/>
      <c r="W502" s="908"/>
      <c r="X502" s="908"/>
      <c r="Y502" s="908"/>
      <c r="Z502" s="908"/>
      <c r="AA502" s="908"/>
      <c r="AB502" s="908"/>
      <c r="AC502" s="908"/>
      <c r="AD502" s="908"/>
      <c r="AE502" s="908"/>
      <c r="AF502" s="908"/>
    </row>
    <row r="503">
      <c r="A503" s="908"/>
      <c r="B503" s="908"/>
      <c r="C503" s="908"/>
      <c r="D503" s="908"/>
      <c r="E503" s="908"/>
      <c r="F503" s="908"/>
      <c r="G503" s="908"/>
      <c r="H503" s="908"/>
      <c r="I503" s="908"/>
      <c r="J503" s="908"/>
      <c r="K503" s="908"/>
      <c r="L503" s="908"/>
      <c r="M503" s="908"/>
      <c r="N503" s="908"/>
      <c r="O503" s="908"/>
      <c r="P503" s="908"/>
      <c r="Q503" s="908"/>
      <c r="R503" s="908"/>
      <c r="S503" s="908"/>
      <c r="T503" s="908"/>
      <c r="U503" s="908"/>
      <c r="V503" s="908"/>
      <c r="W503" s="908"/>
      <c r="X503" s="908"/>
      <c r="Y503" s="908"/>
      <c r="Z503" s="908"/>
      <c r="AA503" s="908"/>
      <c r="AB503" s="908"/>
      <c r="AC503" s="908"/>
      <c r="AD503" s="908"/>
      <c r="AE503" s="908"/>
      <c r="AF503" s="908"/>
    </row>
    <row r="504">
      <c r="A504" s="908"/>
      <c r="B504" s="908"/>
      <c r="C504" s="908"/>
      <c r="D504" s="908"/>
      <c r="E504" s="908"/>
      <c r="F504" s="908"/>
      <c r="G504" s="908"/>
      <c r="H504" s="908"/>
      <c r="I504" s="908"/>
      <c r="J504" s="908"/>
      <c r="K504" s="908"/>
      <c r="L504" s="908"/>
      <c r="M504" s="908"/>
      <c r="N504" s="908"/>
      <c r="O504" s="908"/>
      <c r="P504" s="908"/>
      <c r="Q504" s="908"/>
      <c r="R504" s="908"/>
      <c r="S504" s="908"/>
      <c r="T504" s="908"/>
      <c r="U504" s="908"/>
      <c r="V504" s="908"/>
      <c r="W504" s="908"/>
      <c r="X504" s="908"/>
      <c r="Y504" s="908"/>
      <c r="Z504" s="908"/>
      <c r="AA504" s="908"/>
      <c r="AB504" s="908"/>
      <c r="AC504" s="908"/>
      <c r="AD504" s="908"/>
      <c r="AE504" s="908"/>
      <c r="AF504" s="908"/>
    </row>
    <row r="505">
      <c r="A505" s="908"/>
      <c r="B505" s="908"/>
      <c r="C505" s="908"/>
      <c r="D505" s="908"/>
      <c r="E505" s="908"/>
      <c r="F505" s="908"/>
      <c r="G505" s="908"/>
      <c r="H505" s="908"/>
      <c r="I505" s="908"/>
      <c r="J505" s="908"/>
      <c r="K505" s="908"/>
      <c r="L505" s="908"/>
      <c r="M505" s="908"/>
      <c r="N505" s="908"/>
      <c r="O505" s="908"/>
      <c r="P505" s="908"/>
      <c r="Q505" s="908"/>
      <c r="R505" s="908"/>
      <c r="S505" s="908"/>
      <c r="T505" s="908"/>
      <c r="U505" s="908"/>
      <c r="V505" s="908"/>
      <c r="W505" s="908"/>
      <c r="X505" s="908"/>
      <c r="Y505" s="908"/>
      <c r="Z505" s="908"/>
      <c r="AA505" s="908"/>
      <c r="AB505" s="908"/>
      <c r="AC505" s="908"/>
      <c r="AD505" s="908"/>
      <c r="AE505" s="908"/>
      <c r="AF505" s="908"/>
    </row>
    <row r="506">
      <c r="A506" s="908"/>
      <c r="B506" s="908"/>
      <c r="C506" s="908"/>
      <c r="D506" s="908"/>
      <c r="E506" s="908"/>
      <c r="F506" s="908"/>
      <c r="G506" s="908"/>
      <c r="H506" s="908"/>
      <c r="I506" s="908"/>
      <c r="J506" s="908"/>
      <c r="K506" s="908"/>
      <c r="L506" s="908"/>
      <c r="M506" s="908"/>
      <c r="N506" s="908"/>
      <c r="O506" s="908"/>
      <c r="P506" s="908"/>
      <c r="Q506" s="908"/>
      <c r="R506" s="908"/>
      <c r="S506" s="908"/>
      <c r="T506" s="908"/>
      <c r="U506" s="908"/>
      <c r="V506" s="908"/>
      <c r="W506" s="908"/>
      <c r="X506" s="908"/>
      <c r="Y506" s="908"/>
      <c r="Z506" s="908"/>
      <c r="AA506" s="908"/>
      <c r="AB506" s="908"/>
      <c r="AC506" s="908"/>
      <c r="AD506" s="908"/>
      <c r="AE506" s="908"/>
      <c r="AF506" s="908"/>
    </row>
    <row r="507">
      <c r="A507" s="908"/>
      <c r="B507" s="908"/>
      <c r="C507" s="908"/>
      <c r="D507" s="908"/>
      <c r="E507" s="908"/>
      <c r="F507" s="908"/>
      <c r="G507" s="908"/>
      <c r="H507" s="908"/>
      <c r="I507" s="908"/>
      <c r="J507" s="908"/>
      <c r="K507" s="908"/>
      <c r="L507" s="908"/>
      <c r="M507" s="908"/>
      <c r="N507" s="908"/>
      <c r="O507" s="908"/>
      <c r="P507" s="908"/>
      <c r="Q507" s="908"/>
      <c r="R507" s="908"/>
      <c r="S507" s="908"/>
      <c r="T507" s="908"/>
      <c r="U507" s="908"/>
      <c r="V507" s="908"/>
      <c r="W507" s="908"/>
      <c r="X507" s="908"/>
      <c r="Y507" s="908"/>
      <c r="Z507" s="908"/>
      <c r="AA507" s="908"/>
      <c r="AB507" s="908"/>
      <c r="AC507" s="908"/>
      <c r="AD507" s="908"/>
      <c r="AE507" s="908"/>
      <c r="AF507" s="908"/>
    </row>
    <row r="508">
      <c r="A508" s="908"/>
      <c r="B508" s="908"/>
      <c r="C508" s="908"/>
      <c r="D508" s="908"/>
      <c r="E508" s="908"/>
      <c r="F508" s="908"/>
      <c r="G508" s="908"/>
      <c r="H508" s="908"/>
      <c r="I508" s="908"/>
      <c r="J508" s="908"/>
      <c r="K508" s="908"/>
      <c r="L508" s="908"/>
      <c r="M508" s="908"/>
      <c r="N508" s="908"/>
      <c r="O508" s="908"/>
      <c r="P508" s="908"/>
      <c r="Q508" s="908"/>
      <c r="R508" s="908"/>
      <c r="S508" s="908"/>
      <c r="T508" s="908"/>
      <c r="U508" s="908"/>
      <c r="V508" s="908"/>
      <c r="W508" s="908"/>
      <c r="X508" s="908"/>
      <c r="Y508" s="908"/>
      <c r="Z508" s="908"/>
      <c r="AA508" s="908"/>
      <c r="AB508" s="908"/>
      <c r="AC508" s="908"/>
      <c r="AD508" s="908"/>
      <c r="AE508" s="908"/>
      <c r="AF508" s="908"/>
    </row>
    <row r="509">
      <c r="A509" s="908"/>
      <c r="B509" s="908"/>
      <c r="C509" s="908"/>
      <c r="D509" s="908"/>
      <c r="E509" s="908"/>
      <c r="F509" s="908"/>
      <c r="G509" s="908"/>
      <c r="H509" s="908"/>
      <c r="I509" s="908"/>
      <c r="J509" s="908"/>
      <c r="K509" s="908"/>
      <c r="L509" s="908"/>
      <c r="M509" s="908"/>
      <c r="N509" s="908"/>
      <c r="O509" s="908"/>
      <c r="P509" s="908"/>
      <c r="Q509" s="908"/>
      <c r="R509" s="908"/>
      <c r="S509" s="908"/>
      <c r="T509" s="908"/>
      <c r="U509" s="908"/>
      <c r="V509" s="908"/>
      <c r="W509" s="908"/>
      <c r="X509" s="908"/>
      <c r="Y509" s="908"/>
      <c r="Z509" s="908"/>
      <c r="AA509" s="908"/>
      <c r="AB509" s="908"/>
      <c r="AC509" s="908"/>
      <c r="AD509" s="908"/>
      <c r="AE509" s="908"/>
      <c r="AF509" s="908"/>
    </row>
    <row r="510">
      <c r="A510" s="908"/>
      <c r="B510" s="908"/>
      <c r="C510" s="908"/>
      <c r="D510" s="908"/>
      <c r="E510" s="908"/>
      <c r="F510" s="908"/>
      <c r="G510" s="908"/>
      <c r="H510" s="908"/>
      <c r="I510" s="908"/>
      <c r="J510" s="908"/>
      <c r="K510" s="908"/>
      <c r="L510" s="908"/>
      <c r="M510" s="908"/>
      <c r="N510" s="908"/>
      <c r="O510" s="908"/>
      <c r="P510" s="908"/>
      <c r="Q510" s="908"/>
      <c r="R510" s="908"/>
      <c r="S510" s="908"/>
      <c r="T510" s="908"/>
      <c r="U510" s="908"/>
      <c r="V510" s="908"/>
      <c r="W510" s="908"/>
      <c r="X510" s="908"/>
      <c r="Y510" s="908"/>
      <c r="Z510" s="908"/>
      <c r="AA510" s="908"/>
      <c r="AB510" s="908"/>
      <c r="AC510" s="908"/>
      <c r="AD510" s="908"/>
      <c r="AE510" s="908"/>
      <c r="AF510" s="908"/>
    </row>
    <row r="511">
      <c r="A511" s="908"/>
      <c r="B511" s="908"/>
      <c r="C511" s="908"/>
      <c r="D511" s="908"/>
      <c r="E511" s="908"/>
      <c r="F511" s="908"/>
      <c r="G511" s="908"/>
      <c r="H511" s="908"/>
      <c r="I511" s="908"/>
      <c r="J511" s="908"/>
      <c r="K511" s="908"/>
      <c r="L511" s="908"/>
      <c r="M511" s="908"/>
      <c r="N511" s="908"/>
      <c r="O511" s="908"/>
      <c r="P511" s="908"/>
      <c r="Q511" s="908"/>
      <c r="R511" s="908"/>
      <c r="S511" s="908"/>
      <c r="T511" s="908"/>
      <c r="U511" s="908"/>
      <c r="V511" s="908"/>
      <c r="W511" s="908"/>
      <c r="X511" s="908"/>
      <c r="Y511" s="908"/>
      <c r="Z511" s="908"/>
      <c r="AA511" s="908"/>
      <c r="AB511" s="908"/>
      <c r="AC511" s="908"/>
      <c r="AD511" s="908"/>
      <c r="AE511" s="908"/>
      <c r="AF511" s="908"/>
    </row>
    <row r="512">
      <c r="A512" s="908"/>
      <c r="B512" s="908"/>
      <c r="C512" s="908"/>
      <c r="D512" s="908"/>
      <c r="E512" s="908"/>
      <c r="F512" s="908"/>
      <c r="G512" s="908"/>
      <c r="H512" s="908"/>
      <c r="I512" s="908"/>
      <c r="J512" s="908"/>
      <c r="K512" s="908"/>
      <c r="L512" s="908"/>
      <c r="M512" s="908"/>
      <c r="N512" s="908"/>
      <c r="O512" s="908"/>
      <c r="P512" s="908"/>
      <c r="Q512" s="908"/>
      <c r="R512" s="908"/>
      <c r="S512" s="908"/>
      <c r="T512" s="908"/>
      <c r="U512" s="908"/>
      <c r="V512" s="908"/>
      <c r="W512" s="908"/>
      <c r="X512" s="908"/>
      <c r="Y512" s="908"/>
      <c r="Z512" s="908"/>
      <c r="AA512" s="908"/>
      <c r="AB512" s="908"/>
      <c r="AC512" s="908"/>
      <c r="AD512" s="908"/>
      <c r="AE512" s="908"/>
      <c r="AF512" s="908"/>
    </row>
    <row r="513">
      <c r="A513" s="908"/>
      <c r="B513" s="908"/>
      <c r="C513" s="908"/>
      <c r="D513" s="908"/>
      <c r="E513" s="908"/>
      <c r="F513" s="908"/>
      <c r="G513" s="908"/>
      <c r="H513" s="908"/>
      <c r="I513" s="908"/>
      <c r="J513" s="908"/>
      <c r="K513" s="908"/>
      <c r="L513" s="908"/>
      <c r="M513" s="908"/>
      <c r="N513" s="908"/>
      <c r="O513" s="908"/>
      <c r="P513" s="908"/>
      <c r="Q513" s="908"/>
      <c r="R513" s="908"/>
      <c r="S513" s="908"/>
      <c r="T513" s="908"/>
      <c r="U513" s="908"/>
      <c r="V513" s="908"/>
      <c r="W513" s="908"/>
      <c r="X513" s="908"/>
      <c r="Y513" s="908"/>
      <c r="Z513" s="908"/>
      <c r="AA513" s="908"/>
      <c r="AB513" s="908"/>
      <c r="AC513" s="908"/>
      <c r="AD513" s="908"/>
      <c r="AE513" s="908"/>
      <c r="AF513" s="908"/>
    </row>
    <row r="514">
      <c r="A514" s="908"/>
      <c r="B514" s="908"/>
      <c r="C514" s="908"/>
      <c r="D514" s="908"/>
      <c r="E514" s="908"/>
      <c r="F514" s="908"/>
      <c r="G514" s="908"/>
      <c r="H514" s="908"/>
      <c r="I514" s="908"/>
      <c r="J514" s="908"/>
      <c r="K514" s="908"/>
      <c r="L514" s="908"/>
      <c r="M514" s="908"/>
      <c r="N514" s="908"/>
      <c r="O514" s="908"/>
      <c r="P514" s="908"/>
      <c r="Q514" s="908"/>
      <c r="R514" s="908"/>
      <c r="S514" s="908"/>
      <c r="T514" s="908"/>
      <c r="U514" s="908"/>
      <c r="V514" s="908"/>
      <c r="W514" s="908"/>
      <c r="X514" s="908"/>
      <c r="Y514" s="908"/>
      <c r="Z514" s="908"/>
      <c r="AA514" s="908"/>
      <c r="AB514" s="908"/>
      <c r="AC514" s="908"/>
      <c r="AD514" s="908"/>
      <c r="AE514" s="908"/>
      <c r="AF514" s="908"/>
    </row>
    <row r="515">
      <c r="A515" s="908"/>
      <c r="B515" s="908"/>
      <c r="C515" s="908"/>
      <c r="D515" s="908"/>
      <c r="E515" s="908"/>
      <c r="F515" s="908"/>
      <c r="G515" s="908"/>
      <c r="H515" s="908"/>
      <c r="I515" s="908"/>
      <c r="J515" s="908"/>
      <c r="K515" s="908"/>
      <c r="L515" s="908"/>
      <c r="M515" s="908"/>
      <c r="N515" s="908"/>
      <c r="O515" s="908"/>
      <c r="P515" s="908"/>
      <c r="Q515" s="908"/>
      <c r="R515" s="908"/>
      <c r="S515" s="908"/>
      <c r="T515" s="908"/>
      <c r="U515" s="908"/>
      <c r="V515" s="908"/>
      <c r="W515" s="908"/>
      <c r="X515" s="908"/>
      <c r="Y515" s="908"/>
      <c r="Z515" s="908"/>
      <c r="AA515" s="908"/>
      <c r="AB515" s="908"/>
      <c r="AC515" s="908"/>
      <c r="AD515" s="908"/>
      <c r="AE515" s="908"/>
      <c r="AF515" s="908"/>
    </row>
    <row r="516">
      <c r="A516" s="908"/>
      <c r="B516" s="908"/>
      <c r="C516" s="908"/>
      <c r="D516" s="908"/>
      <c r="E516" s="908"/>
      <c r="F516" s="908"/>
      <c r="G516" s="908"/>
      <c r="H516" s="908"/>
      <c r="I516" s="908"/>
      <c r="J516" s="908"/>
      <c r="K516" s="908"/>
      <c r="L516" s="908"/>
      <c r="M516" s="908"/>
      <c r="N516" s="908"/>
      <c r="O516" s="908"/>
      <c r="P516" s="908"/>
      <c r="Q516" s="908"/>
      <c r="R516" s="908"/>
      <c r="S516" s="908"/>
      <c r="T516" s="908"/>
      <c r="U516" s="908"/>
      <c r="V516" s="908"/>
      <c r="W516" s="908"/>
      <c r="X516" s="908"/>
      <c r="Y516" s="908"/>
      <c r="Z516" s="908"/>
      <c r="AA516" s="908"/>
      <c r="AB516" s="908"/>
      <c r="AC516" s="908"/>
      <c r="AD516" s="908"/>
      <c r="AE516" s="908"/>
      <c r="AF516" s="908"/>
    </row>
    <row r="517">
      <c r="A517" s="908"/>
      <c r="B517" s="908"/>
      <c r="C517" s="908"/>
      <c r="D517" s="908"/>
      <c r="E517" s="908"/>
      <c r="F517" s="908"/>
      <c r="G517" s="908"/>
      <c r="H517" s="908"/>
      <c r="I517" s="908"/>
      <c r="J517" s="908"/>
      <c r="K517" s="908"/>
      <c r="L517" s="908"/>
      <c r="M517" s="908"/>
      <c r="N517" s="908"/>
      <c r="O517" s="908"/>
      <c r="P517" s="908"/>
      <c r="Q517" s="908"/>
      <c r="R517" s="908"/>
      <c r="S517" s="908"/>
      <c r="T517" s="908"/>
      <c r="U517" s="908"/>
      <c r="V517" s="908"/>
      <c r="W517" s="908"/>
      <c r="X517" s="908"/>
      <c r="Y517" s="908"/>
      <c r="Z517" s="908"/>
      <c r="AA517" s="908"/>
      <c r="AB517" s="908"/>
      <c r="AC517" s="908"/>
      <c r="AD517" s="908"/>
      <c r="AE517" s="908"/>
      <c r="AF517" s="908"/>
    </row>
    <row r="518">
      <c r="A518" s="908"/>
      <c r="B518" s="908"/>
      <c r="C518" s="908"/>
      <c r="D518" s="908"/>
      <c r="E518" s="908"/>
      <c r="F518" s="908"/>
      <c r="G518" s="908"/>
      <c r="H518" s="908"/>
      <c r="I518" s="908"/>
      <c r="J518" s="908"/>
      <c r="K518" s="908"/>
      <c r="L518" s="908"/>
      <c r="M518" s="908"/>
      <c r="N518" s="908"/>
      <c r="O518" s="908"/>
      <c r="P518" s="908"/>
      <c r="Q518" s="908"/>
      <c r="R518" s="908"/>
      <c r="S518" s="908"/>
      <c r="T518" s="908"/>
      <c r="U518" s="908"/>
      <c r="V518" s="908"/>
      <c r="W518" s="908"/>
      <c r="X518" s="908"/>
      <c r="Y518" s="908"/>
      <c r="Z518" s="908"/>
      <c r="AA518" s="908"/>
      <c r="AB518" s="908"/>
      <c r="AC518" s="908"/>
      <c r="AD518" s="908"/>
      <c r="AE518" s="908"/>
      <c r="AF518" s="908"/>
    </row>
    <row r="519">
      <c r="A519" s="908"/>
      <c r="B519" s="908"/>
      <c r="C519" s="908"/>
      <c r="D519" s="908"/>
      <c r="E519" s="908"/>
      <c r="F519" s="908"/>
      <c r="G519" s="908"/>
      <c r="H519" s="908"/>
      <c r="I519" s="908"/>
      <c r="J519" s="908"/>
      <c r="K519" s="908"/>
      <c r="L519" s="908"/>
      <c r="M519" s="908"/>
      <c r="N519" s="908"/>
      <c r="O519" s="908"/>
      <c r="P519" s="908"/>
      <c r="Q519" s="908"/>
      <c r="R519" s="908"/>
      <c r="S519" s="908"/>
      <c r="T519" s="908"/>
      <c r="U519" s="908"/>
      <c r="V519" s="908"/>
      <c r="W519" s="908"/>
      <c r="X519" s="908"/>
      <c r="Y519" s="908"/>
      <c r="Z519" s="908"/>
      <c r="AA519" s="908"/>
      <c r="AB519" s="908"/>
      <c r="AC519" s="908"/>
      <c r="AD519" s="908"/>
      <c r="AE519" s="908"/>
      <c r="AF519" s="908"/>
    </row>
    <row r="520">
      <c r="A520" s="908"/>
      <c r="B520" s="908"/>
      <c r="C520" s="908"/>
      <c r="D520" s="908"/>
      <c r="E520" s="908"/>
      <c r="F520" s="908"/>
      <c r="G520" s="908"/>
      <c r="H520" s="908"/>
      <c r="I520" s="908"/>
      <c r="J520" s="908"/>
      <c r="K520" s="908"/>
      <c r="L520" s="908"/>
      <c r="M520" s="908"/>
      <c r="N520" s="908"/>
      <c r="O520" s="908"/>
      <c r="P520" s="908"/>
      <c r="Q520" s="908"/>
      <c r="R520" s="908"/>
      <c r="S520" s="908"/>
      <c r="T520" s="908"/>
      <c r="U520" s="908"/>
      <c r="V520" s="908"/>
      <c r="W520" s="908"/>
      <c r="X520" s="908"/>
      <c r="Y520" s="908"/>
      <c r="Z520" s="908"/>
      <c r="AA520" s="908"/>
      <c r="AB520" s="908"/>
      <c r="AC520" s="908"/>
      <c r="AD520" s="908"/>
      <c r="AE520" s="908"/>
      <c r="AF520" s="908"/>
    </row>
    <row r="521">
      <c r="A521" s="908"/>
      <c r="B521" s="908"/>
      <c r="C521" s="908"/>
      <c r="D521" s="908"/>
      <c r="E521" s="908"/>
      <c r="F521" s="908"/>
      <c r="G521" s="908"/>
      <c r="H521" s="908"/>
      <c r="I521" s="908"/>
      <c r="J521" s="908"/>
      <c r="K521" s="908"/>
      <c r="L521" s="908"/>
      <c r="M521" s="908"/>
      <c r="N521" s="908"/>
      <c r="O521" s="908"/>
      <c r="P521" s="908"/>
      <c r="Q521" s="908"/>
      <c r="R521" s="908"/>
      <c r="S521" s="908"/>
      <c r="T521" s="908"/>
      <c r="U521" s="908"/>
      <c r="V521" s="908"/>
      <c r="W521" s="908"/>
      <c r="X521" s="908"/>
      <c r="Y521" s="908"/>
      <c r="Z521" s="908"/>
      <c r="AA521" s="908"/>
      <c r="AB521" s="908"/>
      <c r="AC521" s="908"/>
      <c r="AD521" s="908"/>
      <c r="AE521" s="908"/>
      <c r="AF521" s="908"/>
    </row>
    <row r="522">
      <c r="A522" s="908"/>
      <c r="B522" s="908"/>
      <c r="C522" s="908"/>
      <c r="D522" s="908"/>
      <c r="E522" s="908"/>
      <c r="F522" s="908"/>
      <c r="G522" s="908"/>
      <c r="H522" s="908"/>
      <c r="I522" s="908"/>
      <c r="J522" s="908"/>
      <c r="K522" s="908"/>
      <c r="L522" s="908"/>
      <c r="M522" s="908"/>
      <c r="N522" s="908"/>
      <c r="O522" s="908"/>
      <c r="P522" s="908"/>
      <c r="Q522" s="908"/>
      <c r="R522" s="908"/>
      <c r="S522" s="908"/>
      <c r="T522" s="908"/>
      <c r="U522" s="908"/>
      <c r="V522" s="908"/>
      <c r="W522" s="908"/>
      <c r="X522" s="908"/>
      <c r="Y522" s="908"/>
      <c r="Z522" s="908"/>
      <c r="AA522" s="908"/>
      <c r="AB522" s="908"/>
      <c r="AC522" s="908"/>
      <c r="AD522" s="908"/>
      <c r="AE522" s="908"/>
      <c r="AF522" s="908"/>
    </row>
    <row r="523">
      <c r="A523" s="908"/>
      <c r="B523" s="908"/>
      <c r="C523" s="908"/>
      <c r="D523" s="908"/>
      <c r="E523" s="908"/>
      <c r="F523" s="908"/>
      <c r="G523" s="908"/>
      <c r="H523" s="908"/>
      <c r="I523" s="908"/>
      <c r="J523" s="908"/>
      <c r="K523" s="908"/>
      <c r="L523" s="908"/>
      <c r="M523" s="908"/>
      <c r="N523" s="908"/>
      <c r="O523" s="908"/>
      <c r="P523" s="908"/>
      <c r="Q523" s="908"/>
      <c r="R523" s="908"/>
      <c r="S523" s="908"/>
      <c r="T523" s="908"/>
      <c r="U523" s="908"/>
      <c r="V523" s="908"/>
      <c r="W523" s="908"/>
      <c r="X523" s="908"/>
      <c r="Y523" s="908"/>
      <c r="Z523" s="908"/>
      <c r="AA523" s="908"/>
      <c r="AB523" s="908"/>
      <c r="AC523" s="908"/>
      <c r="AD523" s="908"/>
      <c r="AE523" s="908"/>
      <c r="AF523" s="908"/>
    </row>
    <row r="524">
      <c r="A524" s="908"/>
      <c r="B524" s="908"/>
      <c r="C524" s="908"/>
      <c r="D524" s="908"/>
      <c r="E524" s="908"/>
      <c r="F524" s="908"/>
      <c r="G524" s="908"/>
      <c r="H524" s="908"/>
      <c r="I524" s="908"/>
      <c r="J524" s="908"/>
      <c r="K524" s="908"/>
      <c r="L524" s="908"/>
      <c r="M524" s="908"/>
      <c r="N524" s="908"/>
      <c r="O524" s="908"/>
      <c r="P524" s="908"/>
      <c r="Q524" s="908"/>
      <c r="R524" s="908"/>
      <c r="S524" s="908"/>
      <c r="T524" s="908"/>
      <c r="U524" s="908"/>
      <c r="V524" s="908"/>
      <c r="W524" s="908"/>
      <c r="X524" s="908"/>
      <c r="Y524" s="908"/>
      <c r="Z524" s="908"/>
      <c r="AA524" s="908"/>
      <c r="AB524" s="908"/>
      <c r="AC524" s="908"/>
      <c r="AD524" s="908"/>
      <c r="AE524" s="908"/>
      <c r="AF524" s="908"/>
    </row>
    <row r="525">
      <c r="A525" s="908"/>
      <c r="B525" s="908"/>
      <c r="C525" s="908"/>
      <c r="D525" s="908"/>
      <c r="E525" s="908"/>
      <c r="F525" s="908"/>
      <c r="G525" s="908"/>
      <c r="H525" s="908"/>
      <c r="I525" s="908"/>
      <c r="J525" s="908"/>
      <c r="K525" s="908"/>
      <c r="L525" s="908"/>
      <c r="M525" s="908"/>
      <c r="N525" s="908"/>
      <c r="O525" s="908"/>
      <c r="P525" s="908"/>
      <c r="Q525" s="908"/>
      <c r="R525" s="908"/>
      <c r="S525" s="908"/>
      <c r="T525" s="908"/>
      <c r="U525" s="908"/>
      <c r="V525" s="908"/>
      <c r="W525" s="908"/>
      <c r="X525" s="908"/>
      <c r="Y525" s="908"/>
      <c r="Z525" s="908"/>
      <c r="AA525" s="908"/>
      <c r="AB525" s="908"/>
      <c r="AC525" s="908"/>
      <c r="AD525" s="908"/>
      <c r="AE525" s="908"/>
      <c r="AF525" s="908"/>
    </row>
    <row r="526">
      <c r="A526" s="908"/>
      <c r="B526" s="908"/>
      <c r="C526" s="908"/>
      <c r="D526" s="908"/>
      <c r="E526" s="908"/>
      <c r="F526" s="908"/>
      <c r="G526" s="908"/>
      <c r="H526" s="908"/>
      <c r="I526" s="908"/>
      <c r="J526" s="908"/>
      <c r="K526" s="908"/>
      <c r="L526" s="908"/>
      <c r="M526" s="908"/>
      <c r="N526" s="908"/>
      <c r="O526" s="908"/>
      <c r="P526" s="908"/>
      <c r="Q526" s="908"/>
      <c r="R526" s="908"/>
      <c r="S526" s="908"/>
      <c r="T526" s="908"/>
      <c r="U526" s="908"/>
      <c r="V526" s="908"/>
      <c r="W526" s="908"/>
      <c r="X526" s="908"/>
      <c r="Y526" s="908"/>
      <c r="Z526" s="908"/>
      <c r="AA526" s="908"/>
      <c r="AB526" s="908"/>
      <c r="AC526" s="908"/>
      <c r="AD526" s="908"/>
      <c r="AE526" s="908"/>
      <c r="AF526" s="908"/>
    </row>
    <row r="527">
      <c r="A527" s="908"/>
      <c r="B527" s="908"/>
      <c r="C527" s="908"/>
      <c r="D527" s="908"/>
      <c r="E527" s="908"/>
      <c r="F527" s="908"/>
      <c r="G527" s="908"/>
      <c r="H527" s="908"/>
      <c r="I527" s="908"/>
      <c r="J527" s="908"/>
      <c r="K527" s="908"/>
      <c r="L527" s="908"/>
      <c r="M527" s="908"/>
      <c r="N527" s="908"/>
      <c r="O527" s="908"/>
      <c r="P527" s="908"/>
      <c r="Q527" s="908"/>
      <c r="R527" s="908"/>
      <c r="S527" s="908"/>
      <c r="T527" s="908"/>
      <c r="U527" s="908"/>
      <c r="V527" s="908"/>
      <c r="W527" s="908"/>
      <c r="X527" s="908"/>
      <c r="Y527" s="908"/>
      <c r="Z527" s="908"/>
      <c r="AA527" s="908"/>
      <c r="AB527" s="908"/>
      <c r="AC527" s="908"/>
      <c r="AD527" s="908"/>
      <c r="AE527" s="908"/>
      <c r="AF527" s="908"/>
    </row>
    <row r="528">
      <c r="A528" s="908"/>
      <c r="B528" s="908"/>
      <c r="C528" s="908"/>
      <c r="D528" s="908"/>
      <c r="E528" s="908"/>
      <c r="F528" s="908"/>
      <c r="G528" s="908"/>
      <c r="H528" s="908"/>
      <c r="I528" s="908"/>
      <c r="J528" s="908"/>
      <c r="K528" s="908"/>
      <c r="L528" s="908"/>
      <c r="M528" s="908"/>
      <c r="N528" s="908"/>
      <c r="O528" s="908"/>
      <c r="P528" s="908"/>
      <c r="Q528" s="908"/>
      <c r="R528" s="908"/>
      <c r="S528" s="908"/>
      <c r="T528" s="908"/>
      <c r="U528" s="908"/>
      <c r="V528" s="908"/>
      <c r="W528" s="908"/>
      <c r="X528" s="908"/>
      <c r="Y528" s="908"/>
      <c r="Z528" s="908"/>
      <c r="AA528" s="908"/>
      <c r="AB528" s="908"/>
      <c r="AC528" s="908"/>
      <c r="AD528" s="908"/>
      <c r="AE528" s="908"/>
      <c r="AF528" s="908"/>
    </row>
    <row r="529">
      <c r="A529" s="908"/>
      <c r="B529" s="908"/>
      <c r="C529" s="908"/>
      <c r="D529" s="908"/>
      <c r="E529" s="908"/>
      <c r="F529" s="908"/>
      <c r="G529" s="908"/>
      <c r="H529" s="908"/>
      <c r="I529" s="908"/>
      <c r="J529" s="908"/>
      <c r="K529" s="908"/>
      <c r="L529" s="908"/>
      <c r="M529" s="908"/>
      <c r="N529" s="908"/>
      <c r="O529" s="908"/>
      <c r="P529" s="908"/>
      <c r="Q529" s="908"/>
      <c r="R529" s="908"/>
      <c r="S529" s="908"/>
      <c r="T529" s="908"/>
      <c r="U529" s="908"/>
      <c r="V529" s="908"/>
      <c r="W529" s="908"/>
      <c r="X529" s="908"/>
      <c r="Y529" s="908"/>
      <c r="Z529" s="908"/>
      <c r="AA529" s="908"/>
      <c r="AB529" s="908"/>
      <c r="AC529" s="908"/>
      <c r="AD529" s="908"/>
      <c r="AE529" s="908"/>
      <c r="AF529" s="908"/>
    </row>
    <row r="530">
      <c r="A530" s="908"/>
      <c r="B530" s="908"/>
      <c r="C530" s="908"/>
      <c r="D530" s="908"/>
      <c r="E530" s="908"/>
      <c r="F530" s="908"/>
      <c r="G530" s="908"/>
      <c r="H530" s="908"/>
      <c r="I530" s="908"/>
      <c r="J530" s="908"/>
      <c r="K530" s="908"/>
      <c r="L530" s="908"/>
      <c r="M530" s="908"/>
      <c r="N530" s="908"/>
      <c r="O530" s="908"/>
      <c r="P530" s="908"/>
      <c r="Q530" s="908"/>
      <c r="R530" s="908"/>
      <c r="S530" s="908"/>
      <c r="T530" s="908"/>
      <c r="U530" s="908"/>
      <c r="V530" s="908"/>
      <c r="W530" s="908"/>
      <c r="X530" s="908"/>
      <c r="Y530" s="908"/>
      <c r="Z530" s="908"/>
      <c r="AA530" s="908"/>
      <c r="AB530" s="908"/>
      <c r="AC530" s="908"/>
      <c r="AD530" s="908"/>
      <c r="AE530" s="908"/>
      <c r="AF530" s="908"/>
    </row>
    <row r="531">
      <c r="A531" s="908"/>
      <c r="B531" s="908"/>
      <c r="C531" s="908"/>
      <c r="D531" s="908"/>
      <c r="E531" s="908"/>
      <c r="F531" s="908"/>
      <c r="G531" s="908"/>
      <c r="H531" s="908"/>
      <c r="I531" s="908"/>
      <c r="J531" s="908"/>
      <c r="K531" s="908"/>
      <c r="L531" s="908"/>
      <c r="M531" s="908"/>
      <c r="N531" s="908"/>
      <c r="O531" s="908"/>
      <c r="P531" s="908"/>
      <c r="Q531" s="908"/>
      <c r="R531" s="908"/>
      <c r="S531" s="908"/>
      <c r="T531" s="908"/>
      <c r="U531" s="908"/>
      <c r="V531" s="908"/>
      <c r="W531" s="908"/>
      <c r="X531" s="908"/>
      <c r="Y531" s="908"/>
      <c r="Z531" s="908"/>
      <c r="AA531" s="908"/>
      <c r="AB531" s="908"/>
      <c r="AC531" s="908"/>
      <c r="AD531" s="908"/>
      <c r="AE531" s="908"/>
      <c r="AF531" s="908"/>
    </row>
    <row r="532">
      <c r="A532" s="908"/>
      <c r="B532" s="908"/>
      <c r="C532" s="908"/>
      <c r="D532" s="908"/>
      <c r="E532" s="908"/>
      <c r="F532" s="908"/>
      <c r="G532" s="908"/>
      <c r="H532" s="908"/>
      <c r="I532" s="908"/>
      <c r="J532" s="908"/>
      <c r="K532" s="908"/>
      <c r="L532" s="908"/>
      <c r="M532" s="908"/>
      <c r="N532" s="908"/>
      <c r="O532" s="908"/>
      <c r="P532" s="908"/>
      <c r="Q532" s="908"/>
      <c r="R532" s="908"/>
      <c r="S532" s="908"/>
      <c r="T532" s="908"/>
      <c r="U532" s="908"/>
      <c r="V532" s="908"/>
      <c r="W532" s="908"/>
      <c r="X532" s="908"/>
      <c r="Y532" s="908"/>
      <c r="Z532" s="908"/>
      <c r="AA532" s="908"/>
      <c r="AB532" s="908"/>
      <c r="AC532" s="908"/>
      <c r="AD532" s="908"/>
      <c r="AE532" s="908"/>
      <c r="AF532" s="908"/>
    </row>
    <row r="533">
      <c r="A533" s="908"/>
      <c r="B533" s="908"/>
      <c r="C533" s="908"/>
      <c r="D533" s="908"/>
      <c r="E533" s="908"/>
      <c r="F533" s="908"/>
      <c r="G533" s="908"/>
      <c r="H533" s="908"/>
      <c r="I533" s="908"/>
      <c r="J533" s="908"/>
      <c r="K533" s="908"/>
      <c r="L533" s="908"/>
      <c r="M533" s="908"/>
      <c r="N533" s="908"/>
      <c r="O533" s="908"/>
      <c r="P533" s="908"/>
      <c r="Q533" s="908"/>
      <c r="R533" s="908"/>
      <c r="S533" s="908"/>
      <c r="T533" s="908"/>
      <c r="U533" s="908"/>
      <c r="V533" s="908"/>
      <c r="W533" s="908"/>
      <c r="X533" s="908"/>
      <c r="Y533" s="908"/>
      <c r="Z533" s="908"/>
      <c r="AA533" s="908"/>
      <c r="AB533" s="908"/>
      <c r="AC533" s="908"/>
      <c r="AD533" s="908"/>
      <c r="AE533" s="908"/>
      <c r="AF533" s="908"/>
    </row>
    <row r="534">
      <c r="A534" s="908"/>
      <c r="B534" s="908"/>
      <c r="C534" s="908"/>
      <c r="D534" s="908"/>
      <c r="E534" s="908"/>
      <c r="F534" s="908"/>
      <c r="G534" s="908"/>
      <c r="H534" s="908"/>
      <c r="I534" s="908"/>
      <c r="J534" s="908"/>
      <c r="K534" s="908"/>
      <c r="L534" s="908"/>
      <c r="M534" s="908"/>
      <c r="N534" s="908"/>
      <c r="O534" s="908"/>
      <c r="P534" s="908"/>
      <c r="Q534" s="908"/>
      <c r="R534" s="908"/>
      <c r="S534" s="908"/>
      <c r="T534" s="908"/>
      <c r="U534" s="908"/>
      <c r="V534" s="908"/>
      <c r="W534" s="908"/>
      <c r="X534" s="908"/>
      <c r="Y534" s="908"/>
      <c r="Z534" s="908"/>
      <c r="AA534" s="908"/>
      <c r="AB534" s="908"/>
      <c r="AC534" s="908"/>
      <c r="AD534" s="908"/>
      <c r="AE534" s="908"/>
      <c r="AF534" s="908"/>
    </row>
    <row r="535">
      <c r="A535" s="908"/>
      <c r="B535" s="908"/>
      <c r="C535" s="908"/>
      <c r="D535" s="908"/>
      <c r="E535" s="908"/>
      <c r="F535" s="908"/>
      <c r="G535" s="908"/>
      <c r="H535" s="908"/>
      <c r="I535" s="908"/>
      <c r="J535" s="908"/>
      <c r="K535" s="908"/>
      <c r="L535" s="908"/>
      <c r="M535" s="908"/>
      <c r="N535" s="908"/>
      <c r="O535" s="908"/>
      <c r="P535" s="908"/>
      <c r="Q535" s="908"/>
      <c r="R535" s="908"/>
      <c r="S535" s="908"/>
      <c r="T535" s="908"/>
      <c r="U535" s="908"/>
      <c r="V535" s="908"/>
      <c r="W535" s="908"/>
      <c r="X535" s="908"/>
      <c r="Y535" s="908"/>
      <c r="Z535" s="908"/>
      <c r="AA535" s="908"/>
      <c r="AB535" s="908"/>
      <c r="AC535" s="908"/>
      <c r="AD535" s="908"/>
      <c r="AE535" s="908"/>
      <c r="AF535" s="908"/>
    </row>
    <row r="536">
      <c r="A536" s="908"/>
      <c r="B536" s="908"/>
      <c r="C536" s="908"/>
      <c r="D536" s="908"/>
      <c r="E536" s="908"/>
      <c r="F536" s="908"/>
      <c r="G536" s="908"/>
      <c r="H536" s="908"/>
      <c r="I536" s="908"/>
      <c r="J536" s="908"/>
      <c r="K536" s="908"/>
      <c r="L536" s="908"/>
      <c r="M536" s="908"/>
      <c r="N536" s="908"/>
      <c r="O536" s="908"/>
      <c r="P536" s="908"/>
      <c r="Q536" s="908"/>
      <c r="R536" s="908"/>
      <c r="S536" s="908"/>
      <c r="T536" s="908"/>
      <c r="U536" s="908"/>
      <c r="V536" s="908"/>
      <c r="W536" s="908"/>
      <c r="X536" s="908"/>
      <c r="Y536" s="908"/>
      <c r="Z536" s="908"/>
      <c r="AA536" s="908"/>
      <c r="AB536" s="908"/>
      <c r="AC536" s="908"/>
      <c r="AD536" s="908"/>
      <c r="AE536" s="908"/>
      <c r="AF536" s="908"/>
    </row>
    <row r="537">
      <c r="A537" s="908"/>
      <c r="B537" s="908"/>
      <c r="C537" s="908"/>
      <c r="D537" s="908"/>
      <c r="E537" s="908"/>
      <c r="F537" s="908"/>
      <c r="G537" s="908"/>
      <c r="H537" s="908"/>
      <c r="I537" s="908"/>
      <c r="J537" s="908"/>
      <c r="K537" s="908"/>
      <c r="L537" s="908"/>
      <c r="M537" s="908"/>
      <c r="N537" s="908"/>
      <c r="O537" s="908"/>
      <c r="P537" s="908"/>
      <c r="Q537" s="908"/>
      <c r="R537" s="908"/>
      <c r="S537" s="908"/>
      <c r="T537" s="908"/>
      <c r="U537" s="908"/>
      <c r="V537" s="908"/>
      <c r="W537" s="908"/>
      <c r="X537" s="908"/>
      <c r="Y537" s="908"/>
      <c r="Z537" s="908"/>
      <c r="AA537" s="908"/>
      <c r="AB537" s="908"/>
      <c r="AC537" s="908"/>
      <c r="AD537" s="908"/>
      <c r="AE537" s="908"/>
      <c r="AF537" s="908"/>
    </row>
    <row r="538">
      <c r="A538" s="908"/>
      <c r="B538" s="908"/>
      <c r="C538" s="908"/>
      <c r="D538" s="908"/>
      <c r="E538" s="908"/>
      <c r="F538" s="908"/>
      <c r="G538" s="908"/>
      <c r="H538" s="908"/>
      <c r="I538" s="908"/>
      <c r="J538" s="908"/>
      <c r="K538" s="908"/>
      <c r="L538" s="908"/>
      <c r="M538" s="908"/>
      <c r="N538" s="908"/>
      <c r="O538" s="908"/>
      <c r="P538" s="908"/>
      <c r="Q538" s="908"/>
      <c r="R538" s="908"/>
      <c r="S538" s="908"/>
      <c r="T538" s="908"/>
      <c r="U538" s="908"/>
      <c r="V538" s="908"/>
      <c r="W538" s="908"/>
      <c r="X538" s="908"/>
      <c r="Y538" s="908"/>
      <c r="Z538" s="908"/>
      <c r="AA538" s="908"/>
      <c r="AB538" s="908"/>
      <c r="AC538" s="908"/>
      <c r="AD538" s="908"/>
      <c r="AE538" s="908"/>
      <c r="AF538" s="908"/>
    </row>
    <row r="539">
      <c r="A539" s="908"/>
      <c r="B539" s="908"/>
      <c r="C539" s="908"/>
      <c r="D539" s="908"/>
      <c r="E539" s="908"/>
      <c r="F539" s="908"/>
      <c r="G539" s="908"/>
      <c r="H539" s="908"/>
      <c r="I539" s="908"/>
      <c r="J539" s="908"/>
      <c r="K539" s="908"/>
      <c r="L539" s="908"/>
      <c r="M539" s="908"/>
      <c r="N539" s="908"/>
      <c r="O539" s="908"/>
      <c r="P539" s="908"/>
      <c r="Q539" s="908"/>
      <c r="R539" s="908"/>
      <c r="S539" s="908"/>
      <c r="T539" s="908"/>
      <c r="U539" s="908"/>
      <c r="V539" s="908"/>
      <c r="W539" s="908"/>
      <c r="X539" s="908"/>
      <c r="Y539" s="908"/>
      <c r="Z539" s="908"/>
      <c r="AA539" s="908"/>
      <c r="AB539" s="908"/>
      <c r="AC539" s="908"/>
      <c r="AD539" s="908"/>
      <c r="AE539" s="908"/>
      <c r="AF539" s="908"/>
    </row>
    <row r="540">
      <c r="A540" s="908"/>
      <c r="B540" s="908"/>
      <c r="C540" s="908"/>
      <c r="D540" s="908"/>
      <c r="E540" s="908"/>
      <c r="F540" s="908"/>
      <c r="G540" s="908"/>
      <c r="H540" s="908"/>
      <c r="I540" s="908"/>
      <c r="J540" s="908"/>
      <c r="K540" s="908"/>
      <c r="L540" s="908"/>
      <c r="M540" s="908"/>
      <c r="N540" s="908"/>
      <c r="O540" s="908"/>
      <c r="P540" s="908"/>
      <c r="Q540" s="908"/>
      <c r="R540" s="908"/>
      <c r="S540" s="908"/>
      <c r="T540" s="908"/>
      <c r="U540" s="908"/>
      <c r="V540" s="908"/>
      <c r="W540" s="908"/>
      <c r="X540" s="908"/>
      <c r="Y540" s="908"/>
      <c r="Z540" s="908"/>
      <c r="AA540" s="908"/>
      <c r="AB540" s="908"/>
      <c r="AC540" s="908"/>
      <c r="AD540" s="908"/>
      <c r="AE540" s="908"/>
      <c r="AF540" s="908"/>
    </row>
    <row r="541">
      <c r="A541" s="908"/>
      <c r="B541" s="908"/>
      <c r="C541" s="908"/>
      <c r="D541" s="908"/>
      <c r="E541" s="908"/>
      <c r="F541" s="908"/>
      <c r="G541" s="908"/>
      <c r="H541" s="908"/>
      <c r="I541" s="908"/>
      <c r="J541" s="908"/>
      <c r="K541" s="908"/>
      <c r="L541" s="908"/>
      <c r="M541" s="908"/>
      <c r="N541" s="908"/>
      <c r="O541" s="908"/>
      <c r="P541" s="908"/>
      <c r="Q541" s="908"/>
      <c r="R541" s="908"/>
      <c r="S541" s="908"/>
      <c r="T541" s="908"/>
      <c r="U541" s="908"/>
      <c r="V541" s="908"/>
      <c r="W541" s="908"/>
      <c r="X541" s="908"/>
      <c r="Y541" s="908"/>
      <c r="Z541" s="908"/>
      <c r="AA541" s="908"/>
      <c r="AB541" s="908"/>
      <c r="AC541" s="908"/>
      <c r="AD541" s="908"/>
      <c r="AE541" s="908"/>
      <c r="AF541" s="908"/>
    </row>
    <row r="542">
      <c r="A542" s="908"/>
      <c r="B542" s="908"/>
      <c r="C542" s="908"/>
      <c r="D542" s="908"/>
      <c r="E542" s="908"/>
      <c r="F542" s="908"/>
      <c r="G542" s="908"/>
      <c r="H542" s="908"/>
      <c r="I542" s="908"/>
      <c r="J542" s="908"/>
      <c r="K542" s="908"/>
      <c r="L542" s="908"/>
      <c r="M542" s="908"/>
      <c r="N542" s="908"/>
      <c r="O542" s="908"/>
      <c r="P542" s="908"/>
      <c r="Q542" s="908"/>
      <c r="R542" s="908"/>
      <c r="S542" s="908"/>
      <c r="T542" s="908"/>
      <c r="U542" s="908"/>
      <c r="V542" s="908"/>
      <c r="W542" s="908"/>
      <c r="X542" s="908"/>
      <c r="Y542" s="908"/>
      <c r="Z542" s="908"/>
      <c r="AA542" s="908"/>
      <c r="AB542" s="908"/>
      <c r="AC542" s="908"/>
      <c r="AD542" s="908"/>
      <c r="AE542" s="908"/>
      <c r="AF542" s="908"/>
    </row>
    <row r="543">
      <c r="A543" s="908"/>
      <c r="B543" s="908"/>
      <c r="C543" s="908"/>
      <c r="D543" s="908"/>
      <c r="E543" s="908"/>
      <c r="F543" s="908"/>
      <c r="G543" s="908"/>
      <c r="H543" s="908"/>
      <c r="I543" s="908"/>
      <c r="J543" s="908"/>
      <c r="K543" s="908"/>
      <c r="L543" s="908"/>
      <c r="M543" s="908"/>
      <c r="N543" s="908"/>
      <c r="O543" s="908"/>
      <c r="P543" s="908"/>
      <c r="Q543" s="908"/>
      <c r="R543" s="908"/>
      <c r="S543" s="908"/>
      <c r="T543" s="908"/>
      <c r="U543" s="908"/>
      <c r="V543" s="908"/>
      <c r="W543" s="908"/>
      <c r="X543" s="908"/>
      <c r="Y543" s="908"/>
      <c r="Z543" s="908"/>
      <c r="AA543" s="908"/>
      <c r="AB543" s="908"/>
      <c r="AC543" s="908"/>
      <c r="AD543" s="908"/>
      <c r="AE543" s="908"/>
      <c r="AF543" s="908"/>
    </row>
    <row r="544">
      <c r="A544" s="908"/>
      <c r="B544" s="908"/>
      <c r="C544" s="908"/>
      <c r="D544" s="908"/>
      <c r="E544" s="908"/>
      <c r="F544" s="908"/>
      <c r="G544" s="908"/>
      <c r="H544" s="908"/>
      <c r="I544" s="908"/>
      <c r="J544" s="908"/>
      <c r="K544" s="908"/>
      <c r="L544" s="908"/>
      <c r="M544" s="908"/>
      <c r="N544" s="908"/>
      <c r="O544" s="908"/>
      <c r="P544" s="908"/>
      <c r="Q544" s="908"/>
      <c r="R544" s="908"/>
      <c r="S544" s="908"/>
      <c r="T544" s="908"/>
      <c r="U544" s="908"/>
      <c r="V544" s="908"/>
      <c r="W544" s="908"/>
      <c r="X544" s="908"/>
      <c r="Y544" s="908"/>
      <c r="Z544" s="908"/>
      <c r="AA544" s="908"/>
      <c r="AB544" s="908"/>
      <c r="AC544" s="908"/>
      <c r="AD544" s="908"/>
      <c r="AE544" s="908"/>
      <c r="AF544" s="908"/>
    </row>
    <row r="545">
      <c r="A545" s="908"/>
      <c r="B545" s="908"/>
      <c r="C545" s="908"/>
      <c r="D545" s="908"/>
      <c r="E545" s="908"/>
      <c r="F545" s="908"/>
      <c r="G545" s="908"/>
      <c r="H545" s="908"/>
      <c r="I545" s="908"/>
      <c r="J545" s="908"/>
      <c r="K545" s="908"/>
      <c r="L545" s="908"/>
      <c r="M545" s="908"/>
      <c r="N545" s="908"/>
      <c r="O545" s="908"/>
      <c r="P545" s="908"/>
      <c r="Q545" s="908"/>
      <c r="R545" s="908"/>
      <c r="S545" s="908"/>
      <c r="T545" s="908"/>
      <c r="U545" s="908"/>
      <c r="V545" s="908"/>
      <c r="W545" s="908"/>
      <c r="X545" s="908"/>
      <c r="Y545" s="908"/>
      <c r="Z545" s="908"/>
      <c r="AA545" s="908"/>
      <c r="AB545" s="908"/>
      <c r="AC545" s="908"/>
      <c r="AD545" s="908"/>
      <c r="AE545" s="908"/>
      <c r="AF545" s="908"/>
    </row>
    <row r="546">
      <c r="A546" s="908"/>
      <c r="B546" s="908"/>
      <c r="C546" s="908"/>
      <c r="D546" s="908"/>
      <c r="E546" s="908"/>
      <c r="F546" s="908"/>
      <c r="G546" s="908"/>
      <c r="H546" s="908"/>
      <c r="I546" s="908"/>
      <c r="J546" s="908"/>
      <c r="K546" s="908"/>
      <c r="L546" s="908"/>
      <c r="M546" s="908"/>
      <c r="N546" s="908"/>
      <c r="O546" s="908"/>
      <c r="P546" s="908"/>
      <c r="Q546" s="908"/>
      <c r="R546" s="908"/>
      <c r="S546" s="908"/>
      <c r="T546" s="908"/>
      <c r="U546" s="908"/>
      <c r="V546" s="908"/>
      <c r="W546" s="908"/>
      <c r="X546" s="908"/>
      <c r="Y546" s="908"/>
      <c r="Z546" s="908"/>
      <c r="AA546" s="908"/>
      <c r="AB546" s="908"/>
      <c r="AC546" s="908"/>
      <c r="AD546" s="908"/>
      <c r="AE546" s="908"/>
      <c r="AF546" s="908"/>
    </row>
    <row r="547">
      <c r="A547" s="908"/>
      <c r="B547" s="908"/>
      <c r="C547" s="908"/>
      <c r="D547" s="908"/>
      <c r="E547" s="908"/>
      <c r="F547" s="908"/>
      <c r="G547" s="908"/>
      <c r="H547" s="908"/>
      <c r="I547" s="908"/>
      <c r="J547" s="908"/>
      <c r="K547" s="908"/>
      <c r="L547" s="908"/>
      <c r="M547" s="908"/>
      <c r="N547" s="908"/>
      <c r="O547" s="908"/>
      <c r="P547" s="908"/>
      <c r="Q547" s="908"/>
      <c r="R547" s="908"/>
      <c r="S547" s="908"/>
      <c r="T547" s="908"/>
      <c r="U547" s="908"/>
      <c r="V547" s="908"/>
      <c r="W547" s="908"/>
      <c r="X547" s="908"/>
      <c r="Y547" s="908"/>
      <c r="Z547" s="908"/>
      <c r="AA547" s="908"/>
      <c r="AB547" s="908"/>
      <c r="AC547" s="908"/>
      <c r="AD547" s="908"/>
      <c r="AE547" s="908"/>
      <c r="AF547" s="908"/>
    </row>
    <row r="548">
      <c r="A548" s="908"/>
      <c r="B548" s="908"/>
      <c r="C548" s="908"/>
      <c r="D548" s="908"/>
      <c r="E548" s="908"/>
      <c r="F548" s="908"/>
      <c r="G548" s="908"/>
      <c r="H548" s="908"/>
      <c r="I548" s="908"/>
      <c r="J548" s="908"/>
      <c r="K548" s="908"/>
      <c r="L548" s="908"/>
      <c r="M548" s="908"/>
      <c r="N548" s="908"/>
      <c r="O548" s="908"/>
      <c r="P548" s="908"/>
      <c r="Q548" s="908"/>
      <c r="R548" s="908"/>
      <c r="S548" s="908"/>
      <c r="T548" s="908"/>
      <c r="U548" s="908"/>
      <c r="V548" s="908"/>
      <c r="W548" s="908"/>
      <c r="X548" s="908"/>
      <c r="Y548" s="908"/>
      <c r="Z548" s="908"/>
      <c r="AA548" s="908"/>
      <c r="AB548" s="908"/>
      <c r="AC548" s="908"/>
      <c r="AD548" s="908"/>
      <c r="AE548" s="908"/>
      <c r="AF548" s="908"/>
    </row>
    <row r="549">
      <c r="A549" s="908"/>
      <c r="B549" s="908"/>
      <c r="C549" s="908"/>
      <c r="D549" s="908"/>
      <c r="E549" s="908"/>
      <c r="F549" s="908"/>
      <c r="G549" s="908"/>
      <c r="H549" s="908"/>
      <c r="I549" s="908"/>
      <c r="J549" s="908"/>
      <c r="K549" s="908"/>
      <c r="L549" s="908"/>
      <c r="M549" s="908"/>
      <c r="N549" s="908"/>
      <c r="O549" s="908"/>
      <c r="P549" s="908"/>
      <c r="Q549" s="908"/>
      <c r="R549" s="908"/>
      <c r="S549" s="908"/>
      <c r="T549" s="908"/>
      <c r="U549" s="908"/>
      <c r="V549" s="908"/>
      <c r="W549" s="908"/>
      <c r="X549" s="908"/>
      <c r="Y549" s="908"/>
      <c r="Z549" s="908"/>
      <c r="AA549" s="908"/>
      <c r="AB549" s="908"/>
      <c r="AC549" s="908"/>
      <c r="AD549" s="908"/>
      <c r="AE549" s="908"/>
      <c r="AF549" s="908"/>
    </row>
    <row r="550">
      <c r="A550" s="908"/>
      <c r="B550" s="908"/>
      <c r="C550" s="908"/>
      <c r="D550" s="908"/>
      <c r="E550" s="908"/>
      <c r="F550" s="908"/>
      <c r="G550" s="908"/>
      <c r="H550" s="908"/>
      <c r="I550" s="908"/>
      <c r="J550" s="908"/>
      <c r="K550" s="908"/>
      <c r="L550" s="908"/>
      <c r="M550" s="908"/>
      <c r="N550" s="908"/>
      <c r="O550" s="908"/>
      <c r="P550" s="908"/>
      <c r="Q550" s="908"/>
      <c r="R550" s="908"/>
      <c r="S550" s="908"/>
      <c r="T550" s="908"/>
      <c r="U550" s="908"/>
      <c r="V550" s="908"/>
      <c r="W550" s="908"/>
      <c r="X550" s="908"/>
      <c r="Y550" s="908"/>
      <c r="Z550" s="908"/>
      <c r="AA550" s="908"/>
      <c r="AB550" s="908"/>
      <c r="AC550" s="908"/>
      <c r="AD550" s="908"/>
      <c r="AE550" s="908"/>
      <c r="AF550" s="908"/>
    </row>
    <row r="551">
      <c r="A551" s="908"/>
      <c r="B551" s="908"/>
      <c r="C551" s="908"/>
      <c r="D551" s="908"/>
      <c r="E551" s="908"/>
      <c r="F551" s="908"/>
      <c r="G551" s="908"/>
      <c r="H551" s="908"/>
      <c r="I551" s="908"/>
      <c r="J551" s="908"/>
      <c r="K551" s="908"/>
      <c r="L551" s="908"/>
      <c r="M551" s="908"/>
      <c r="N551" s="908"/>
      <c r="O551" s="908"/>
      <c r="P551" s="908"/>
      <c r="Q551" s="908"/>
      <c r="R551" s="908"/>
      <c r="S551" s="908"/>
      <c r="T551" s="908"/>
      <c r="U551" s="908"/>
      <c r="V551" s="908"/>
      <c r="W551" s="908"/>
      <c r="X551" s="908"/>
      <c r="Y551" s="908"/>
      <c r="Z551" s="908"/>
      <c r="AA551" s="908"/>
      <c r="AB551" s="908"/>
      <c r="AC551" s="908"/>
      <c r="AD551" s="908"/>
      <c r="AE551" s="908"/>
      <c r="AF551" s="908"/>
    </row>
    <row r="552">
      <c r="A552" s="908"/>
      <c r="B552" s="908"/>
      <c r="C552" s="908"/>
      <c r="D552" s="908"/>
      <c r="E552" s="908"/>
      <c r="F552" s="908"/>
      <c r="G552" s="908"/>
      <c r="H552" s="908"/>
      <c r="I552" s="908"/>
      <c r="J552" s="908"/>
      <c r="K552" s="908"/>
      <c r="L552" s="908"/>
      <c r="M552" s="908"/>
      <c r="N552" s="908"/>
      <c r="O552" s="908"/>
      <c r="P552" s="908"/>
      <c r="Q552" s="908"/>
      <c r="R552" s="908"/>
      <c r="S552" s="908"/>
      <c r="T552" s="908"/>
      <c r="U552" s="908"/>
      <c r="V552" s="908"/>
      <c r="W552" s="908"/>
      <c r="X552" s="908"/>
      <c r="Y552" s="908"/>
      <c r="Z552" s="908"/>
      <c r="AA552" s="908"/>
      <c r="AB552" s="908"/>
      <c r="AC552" s="908"/>
      <c r="AD552" s="908"/>
      <c r="AE552" s="908"/>
      <c r="AF552" s="908"/>
    </row>
    <row r="553">
      <c r="A553" s="908"/>
      <c r="B553" s="908"/>
      <c r="C553" s="908"/>
      <c r="D553" s="908"/>
      <c r="E553" s="908"/>
      <c r="F553" s="908"/>
      <c r="G553" s="908"/>
      <c r="H553" s="908"/>
      <c r="I553" s="908"/>
      <c r="J553" s="908"/>
      <c r="K553" s="908"/>
      <c r="L553" s="908"/>
      <c r="M553" s="908"/>
      <c r="N553" s="908"/>
      <c r="O553" s="908"/>
      <c r="P553" s="908"/>
      <c r="Q553" s="908"/>
      <c r="R553" s="908"/>
      <c r="S553" s="908"/>
      <c r="T553" s="908"/>
      <c r="U553" s="908"/>
      <c r="V553" s="908"/>
      <c r="W553" s="908"/>
      <c r="X553" s="908"/>
      <c r="Y553" s="908"/>
      <c r="Z553" s="908"/>
      <c r="AA553" s="908"/>
      <c r="AB553" s="908"/>
      <c r="AC553" s="908"/>
      <c r="AD553" s="908"/>
      <c r="AE553" s="908"/>
      <c r="AF553" s="908"/>
    </row>
    <row r="554">
      <c r="A554" s="908"/>
      <c r="B554" s="908"/>
      <c r="C554" s="908"/>
      <c r="D554" s="908"/>
      <c r="E554" s="908"/>
      <c r="F554" s="908"/>
      <c r="G554" s="908"/>
      <c r="H554" s="908"/>
      <c r="I554" s="908"/>
      <c r="J554" s="908"/>
      <c r="K554" s="908"/>
      <c r="L554" s="908"/>
      <c r="M554" s="908"/>
      <c r="N554" s="908"/>
      <c r="O554" s="908"/>
      <c r="P554" s="908"/>
      <c r="Q554" s="908"/>
      <c r="R554" s="908"/>
      <c r="S554" s="908"/>
      <c r="T554" s="908"/>
      <c r="U554" s="908"/>
      <c r="V554" s="908"/>
      <c r="W554" s="908"/>
      <c r="X554" s="908"/>
      <c r="Y554" s="908"/>
      <c r="Z554" s="908"/>
      <c r="AA554" s="908"/>
      <c r="AB554" s="908"/>
      <c r="AC554" s="908"/>
      <c r="AD554" s="908"/>
      <c r="AE554" s="908"/>
      <c r="AF554" s="908"/>
    </row>
    <row r="555">
      <c r="A555" s="908"/>
      <c r="B555" s="908"/>
      <c r="C555" s="908"/>
      <c r="D555" s="908"/>
      <c r="E555" s="908"/>
      <c r="F555" s="908"/>
      <c r="G555" s="908"/>
      <c r="H555" s="908"/>
      <c r="I555" s="908"/>
      <c r="J555" s="908"/>
      <c r="K555" s="908"/>
      <c r="L555" s="908"/>
      <c r="M555" s="908"/>
      <c r="N555" s="908"/>
      <c r="O555" s="908"/>
      <c r="P555" s="908"/>
      <c r="Q555" s="908"/>
      <c r="R555" s="908"/>
      <c r="S555" s="908"/>
      <c r="T555" s="908"/>
      <c r="U555" s="908"/>
      <c r="V555" s="908"/>
      <c r="W555" s="908"/>
      <c r="X555" s="908"/>
      <c r="Y555" s="908"/>
      <c r="Z555" s="908"/>
      <c r="AA555" s="908"/>
      <c r="AB555" s="908"/>
      <c r="AC555" s="908"/>
      <c r="AD555" s="908"/>
      <c r="AE555" s="908"/>
      <c r="AF555" s="908"/>
    </row>
    <row r="556">
      <c r="A556" s="908"/>
      <c r="B556" s="908"/>
      <c r="C556" s="908"/>
      <c r="D556" s="908"/>
      <c r="E556" s="908"/>
      <c r="F556" s="908"/>
      <c r="G556" s="908"/>
      <c r="H556" s="908"/>
      <c r="I556" s="908"/>
      <c r="J556" s="908"/>
      <c r="K556" s="908"/>
      <c r="L556" s="908"/>
      <c r="M556" s="908"/>
      <c r="N556" s="908"/>
      <c r="O556" s="908"/>
      <c r="P556" s="908"/>
      <c r="Q556" s="908"/>
      <c r="R556" s="908"/>
      <c r="S556" s="908"/>
      <c r="T556" s="908"/>
      <c r="U556" s="908"/>
      <c r="V556" s="908"/>
      <c r="W556" s="908"/>
      <c r="X556" s="908"/>
      <c r="Y556" s="908"/>
      <c r="Z556" s="908"/>
      <c r="AA556" s="908"/>
      <c r="AB556" s="908"/>
      <c r="AC556" s="908"/>
      <c r="AD556" s="908"/>
      <c r="AE556" s="908"/>
      <c r="AF556" s="908"/>
    </row>
    <row r="557">
      <c r="A557" s="908"/>
      <c r="B557" s="908"/>
      <c r="C557" s="908"/>
      <c r="D557" s="908"/>
      <c r="E557" s="908"/>
      <c r="F557" s="908"/>
      <c r="G557" s="908"/>
      <c r="H557" s="908"/>
      <c r="I557" s="908"/>
      <c r="J557" s="908"/>
      <c r="K557" s="908"/>
      <c r="L557" s="908"/>
      <c r="M557" s="908"/>
      <c r="N557" s="908"/>
      <c r="O557" s="908"/>
      <c r="P557" s="908"/>
      <c r="Q557" s="908"/>
      <c r="R557" s="908"/>
      <c r="S557" s="908"/>
      <c r="T557" s="908"/>
      <c r="U557" s="908"/>
      <c r="V557" s="908"/>
      <c r="W557" s="908"/>
      <c r="X557" s="908"/>
      <c r="Y557" s="908"/>
      <c r="Z557" s="908"/>
      <c r="AA557" s="908"/>
      <c r="AB557" s="908"/>
      <c r="AC557" s="908"/>
      <c r="AD557" s="908"/>
      <c r="AE557" s="908"/>
      <c r="AF557" s="908"/>
    </row>
    <row r="558">
      <c r="A558" s="908"/>
      <c r="B558" s="908"/>
      <c r="C558" s="908"/>
      <c r="D558" s="908"/>
      <c r="E558" s="908"/>
      <c r="F558" s="908"/>
      <c r="G558" s="908"/>
      <c r="H558" s="908"/>
      <c r="I558" s="908"/>
      <c r="J558" s="908"/>
      <c r="K558" s="908"/>
      <c r="L558" s="908"/>
      <c r="M558" s="908"/>
      <c r="N558" s="908"/>
      <c r="O558" s="908"/>
      <c r="P558" s="908"/>
      <c r="Q558" s="908"/>
      <c r="R558" s="908"/>
      <c r="S558" s="908"/>
      <c r="T558" s="908"/>
      <c r="U558" s="908"/>
      <c r="V558" s="908"/>
      <c r="W558" s="908"/>
      <c r="X558" s="908"/>
      <c r="Y558" s="908"/>
      <c r="Z558" s="908"/>
      <c r="AA558" s="908"/>
      <c r="AB558" s="908"/>
      <c r="AC558" s="908"/>
      <c r="AD558" s="908"/>
      <c r="AE558" s="908"/>
      <c r="AF558" s="908"/>
    </row>
    <row r="559">
      <c r="A559" s="908"/>
      <c r="B559" s="908"/>
      <c r="C559" s="908"/>
      <c r="D559" s="908"/>
      <c r="E559" s="908"/>
      <c r="F559" s="908"/>
      <c r="G559" s="908"/>
      <c r="H559" s="908"/>
      <c r="I559" s="908"/>
      <c r="J559" s="908"/>
      <c r="K559" s="908"/>
      <c r="L559" s="908"/>
      <c r="M559" s="908"/>
      <c r="N559" s="908"/>
      <c r="O559" s="908"/>
      <c r="P559" s="908"/>
      <c r="Q559" s="908"/>
      <c r="R559" s="908"/>
      <c r="S559" s="908"/>
      <c r="T559" s="908"/>
      <c r="U559" s="908"/>
      <c r="V559" s="908"/>
      <c r="W559" s="908"/>
      <c r="X559" s="908"/>
      <c r="Y559" s="908"/>
      <c r="Z559" s="908"/>
      <c r="AA559" s="908"/>
      <c r="AB559" s="908"/>
      <c r="AC559" s="908"/>
      <c r="AD559" s="908"/>
      <c r="AE559" s="908"/>
      <c r="AF559" s="908"/>
    </row>
    <row r="560">
      <c r="A560" s="908"/>
      <c r="B560" s="908"/>
      <c r="C560" s="908"/>
      <c r="D560" s="908"/>
      <c r="E560" s="908"/>
      <c r="F560" s="908"/>
      <c r="G560" s="908"/>
      <c r="H560" s="908"/>
      <c r="I560" s="908"/>
      <c r="J560" s="908"/>
      <c r="K560" s="908"/>
      <c r="L560" s="908"/>
      <c r="M560" s="908"/>
      <c r="N560" s="908"/>
      <c r="O560" s="908"/>
      <c r="P560" s="908"/>
      <c r="Q560" s="908"/>
      <c r="R560" s="908"/>
      <c r="S560" s="908"/>
      <c r="T560" s="908"/>
      <c r="U560" s="908"/>
      <c r="V560" s="908"/>
      <c r="W560" s="908"/>
      <c r="X560" s="908"/>
      <c r="Y560" s="908"/>
      <c r="Z560" s="908"/>
      <c r="AA560" s="908"/>
      <c r="AB560" s="908"/>
      <c r="AC560" s="908"/>
      <c r="AD560" s="908"/>
      <c r="AE560" s="908"/>
      <c r="AF560" s="908"/>
    </row>
    <row r="561">
      <c r="A561" s="908"/>
      <c r="B561" s="908"/>
      <c r="C561" s="908"/>
      <c r="D561" s="908"/>
      <c r="E561" s="908"/>
      <c r="F561" s="908"/>
      <c r="G561" s="908"/>
      <c r="H561" s="908"/>
      <c r="I561" s="908"/>
      <c r="J561" s="908"/>
      <c r="K561" s="908"/>
      <c r="L561" s="908"/>
      <c r="M561" s="908"/>
      <c r="N561" s="908"/>
      <c r="O561" s="908"/>
      <c r="P561" s="908"/>
      <c r="Q561" s="908"/>
      <c r="R561" s="908"/>
      <c r="S561" s="908"/>
      <c r="T561" s="908"/>
      <c r="U561" s="908"/>
      <c r="V561" s="908"/>
      <c r="W561" s="908"/>
      <c r="X561" s="908"/>
      <c r="Y561" s="908"/>
      <c r="Z561" s="908"/>
      <c r="AA561" s="908"/>
      <c r="AB561" s="908"/>
      <c r="AC561" s="908"/>
      <c r="AD561" s="908"/>
      <c r="AE561" s="908"/>
      <c r="AF561" s="908"/>
    </row>
    <row r="562">
      <c r="A562" s="908"/>
      <c r="B562" s="908"/>
      <c r="C562" s="908"/>
      <c r="D562" s="908"/>
      <c r="E562" s="908"/>
      <c r="F562" s="908"/>
      <c r="G562" s="908"/>
      <c r="H562" s="908"/>
      <c r="I562" s="908"/>
      <c r="J562" s="908"/>
      <c r="K562" s="908"/>
      <c r="L562" s="908"/>
      <c r="M562" s="908"/>
      <c r="N562" s="908"/>
      <c r="O562" s="908"/>
      <c r="P562" s="908"/>
      <c r="Q562" s="908"/>
      <c r="R562" s="908"/>
      <c r="S562" s="908"/>
      <c r="T562" s="908"/>
      <c r="U562" s="908"/>
      <c r="V562" s="908"/>
      <c r="W562" s="908"/>
      <c r="X562" s="908"/>
      <c r="Y562" s="908"/>
      <c r="Z562" s="908"/>
      <c r="AA562" s="908"/>
      <c r="AB562" s="908"/>
      <c r="AC562" s="908"/>
      <c r="AD562" s="908"/>
      <c r="AE562" s="908"/>
      <c r="AF562" s="908"/>
    </row>
    <row r="563">
      <c r="A563" s="908"/>
      <c r="B563" s="908"/>
      <c r="C563" s="908"/>
      <c r="D563" s="908"/>
      <c r="E563" s="908"/>
      <c r="F563" s="908"/>
      <c r="G563" s="908"/>
      <c r="H563" s="908"/>
      <c r="I563" s="908"/>
      <c r="J563" s="908"/>
      <c r="K563" s="908"/>
      <c r="L563" s="908"/>
      <c r="M563" s="908"/>
      <c r="N563" s="908"/>
      <c r="O563" s="908"/>
      <c r="P563" s="908"/>
      <c r="Q563" s="908"/>
      <c r="R563" s="908"/>
      <c r="S563" s="908"/>
      <c r="T563" s="908"/>
      <c r="U563" s="908"/>
      <c r="V563" s="908"/>
      <c r="W563" s="908"/>
      <c r="X563" s="908"/>
      <c r="Y563" s="908"/>
      <c r="Z563" s="908"/>
      <c r="AA563" s="908"/>
      <c r="AB563" s="908"/>
      <c r="AC563" s="908"/>
      <c r="AD563" s="908"/>
      <c r="AE563" s="908"/>
      <c r="AF563" s="908"/>
    </row>
    <row r="564">
      <c r="A564" s="908"/>
      <c r="B564" s="908"/>
      <c r="C564" s="908"/>
      <c r="D564" s="908"/>
      <c r="E564" s="908"/>
      <c r="F564" s="908"/>
      <c r="G564" s="908"/>
      <c r="H564" s="908"/>
      <c r="I564" s="908"/>
      <c r="J564" s="908"/>
      <c r="K564" s="908"/>
      <c r="L564" s="908"/>
      <c r="M564" s="908"/>
      <c r="N564" s="908"/>
      <c r="O564" s="908"/>
      <c r="P564" s="908"/>
      <c r="Q564" s="908"/>
      <c r="R564" s="908"/>
      <c r="S564" s="908"/>
      <c r="T564" s="908"/>
      <c r="U564" s="908"/>
      <c r="V564" s="908"/>
      <c r="W564" s="908"/>
      <c r="X564" s="908"/>
      <c r="Y564" s="908"/>
      <c r="Z564" s="908"/>
      <c r="AA564" s="908"/>
      <c r="AB564" s="908"/>
      <c r="AC564" s="908"/>
      <c r="AD564" s="908"/>
      <c r="AE564" s="908"/>
      <c r="AF564" s="908"/>
    </row>
    <row r="565">
      <c r="A565" s="908"/>
      <c r="B565" s="908"/>
      <c r="C565" s="908"/>
      <c r="D565" s="908"/>
      <c r="E565" s="908"/>
      <c r="F565" s="908"/>
      <c r="G565" s="908"/>
      <c r="H565" s="908"/>
      <c r="I565" s="908"/>
      <c r="J565" s="908"/>
      <c r="K565" s="908"/>
      <c r="L565" s="908"/>
      <c r="M565" s="908"/>
      <c r="N565" s="908"/>
      <c r="O565" s="908"/>
      <c r="P565" s="908"/>
      <c r="Q565" s="908"/>
      <c r="R565" s="908"/>
      <c r="S565" s="908"/>
      <c r="T565" s="908"/>
      <c r="U565" s="908"/>
      <c r="V565" s="908"/>
      <c r="W565" s="908"/>
      <c r="X565" s="908"/>
      <c r="Y565" s="908"/>
      <c r="Z565" s="908"/>
      <c r="AA565" s="908"/>
      <c r="AB565" s="908"/>
      <c r="AC565" s="908"/>
      <c r="AD565" s="908"/>
      <c r="AE565" s="908"/>
      <c r="AF565" s="908"/>
    </row>
    <row r="566">
      <c r="A566" s="908"/>
      <c r="B566" s="908"/>
      <c r="C566" s="908"/>
      <c r="D566" s="908"/>
      <c r="E566" s="908"/>
      <c r="F566" s="908"/>
      <c r="G566" s="908"/>
      <c r="H566" s="908"/>
      <c r="I566" s="908"/>
      <c r="J566" s="908"/>
      <c r="K566" s="908"/>
      <c r="L566" s="908"/>
      <c r="M566" s="908"/>
      <c r="N566" s="908"/>
      <c r="O566" s="908"/>
      <c r="P566" s="908"/>
      <c r="Q566" s="908"/>
      <c r="R566" s="908"/>
      <c r="S566" s="908"/>
      <c r="T566" s="908"/>
      <c r="U566" s="908"/>
      <c r="V566" s="908"/>
      <c r="W566" s="908"/>
      <c r="X566" s="908"/>
      <c r="Y566" s="908"/>
      <c r="Z566" s="908"/>
      <c r="AA566" s="908"/>
      <c r="AB566" s="908"/>
      <c r="AC566" s="908"/>
      <c r="AD566" s="908"/>
      <c r="AE566" s="908"/>
      <c r="AF566" s="908"/>
    </row>
    <row r="567">
      <c r="A567" s="908"/>
      <c r="B567" s="908"/>
      <c r="C567" s="908"/>
      <c r="D567" s="908"/>
      <c r="E567" s="908"/>
      <c r="F567" s="908"/>
      <c r="G567" s="908"/>
      <c r="H567" s="908"/>
      <c r="I567" s="908"/>
      <c r="J567" s="908"/>
      <c r="K567" s="908"/>
      <c r="L567" s="908"/>
      <c r="M567" s="908"/>
      <c r="N567" s="908"/>
      <c r="O567" s="908"/>
      <c r="P567" s="908"/>
      <c r="Q567" s="908"/>
      <c r="R567" s="908"/>
      <c r="S567" s="908"/>
      <c r="T567" s="908"/>
      <c r="U567" s="908"/>
      <c r="V567" s="908"/>
      <c r="W567" s="908"/>
      <c r="X567" s="908"/>
      <c r="Y567" s="908"/>
      <c r="Z567" s="908"/>
      <c r="AA567" s="908"/>
      <c r="AB567" s="908"/>
      <c r="AC567" s="908"/>
      <c r="AD567" s="908"/>
      <c r="AE567" s="908"/>
      <c r="AF567" s="908"/>
    </row>
    <row r="568">
      <c r="A568" s="908"/>
      <c r="B568" s="908"/>
      <c r="C568" s="908"/>
      <c r="D568" s="908"/>
      <c r="E568" s="908"/>
      <c r="F568" s="908"/>
      <c r="G568" s="908"/>
      <c r="H568" s="908"/>
      <c r="I568" s="908"/>
      <c r="J568" s="908"/>
      <c r="K568" s="908"/>
      <c r="L568" s="908"/>
      <c r="M568" s="908"/>
      <c r="N568" s="908"/>
      <c r="O568" s="908"/>
      <c r="P568" s="908"/>
      <c r="Q568" s="908"/>
      <c r="R568" s="908"/>
      <c r="S568" s="908"/>
      <c r="T568" s="908"/>
      <c r="U568" s="908"/>
      <c r="V568" s="908"/>
      <c r="W568" s="908"/>
      <c r="X568" s="908"/>
      <c r="Y568" s="908"/>
      <c r="Z568" s="908"/>
      <c r="AA568" s="908"/>
      <c r="AB568" s="908"/>
      <c r="AC568" s="908"/>
      <c r="AD568" s="908"/>
      <c r="AE568" s="908"/>
      <c r="AF568" s="908"/>
    </row>
    <row r="569">
      <c r="A569" s="908"/>
      <c r="B569" s="908"/>
      <c r="C569" s="908"/>
      <c r="D569" s="908"/>
      <c r="E569" s="908"/>
      <c r="F569" s="908"/>
      <c r="G569" s="908"/>
      <c r="H569" s="908"/>
      <c r="I569" s="908"/>
      <c r="J569" s="908"/>
      <c r="K569" s="908"/>
      <c r="L569" s="908"/>
      <c r="M569" s="908"/>
      <c r="N569" s="908"/>
      <c r="O569" s="908"/>
      <c r="P569" s="908"/>
      <c r="Q569" s="908"/>
      <c r="R569" s="908"/>
      <c r="S569" s="908"/>
      <c r="T569" s="908"/>
      <c r="U569" s="908"/>
      <c r="V569" s="908"/>
      <c r="W569" s="908"/>
      <c r="X569" s="908"/>
      <c r="Y569" s="908"/>
      <c r="Z569" s="908"/>
      <c r="AA569" s="908"/>
      <c r="AB569" s="908"/>
      <c r="AC569" s="908"/>
      <c r="AD569" s="908"/>
      <c r="AE569" s="908"/>
      <c r="AF569" s="908"/>
    </row>
    <row r="570">
      <c r="A570" s="908"/>
      <c r="B570" s="908"/>
      <c r="C570" s="908"/>
      <c r="D570" s="908"/>
      <c r="E570" s="908"/>
      <c r="F570" s="908"/>
      <c r="G570" s="908"/>
      <c r="H570" s="908"/>
      <c r="I570" s="908"/>
      <c r="J570" s="908"/>
      <c r="K570" s="908"/>
      <c r="L570" s="908"/>
      <c r="M570" s="908"/>
      <c r="N570" s="908"/>
      <c r="O570" s="908"/>
      <c r="P570" s="908"/>
      <c r="Q570" s="908"/>
      <c r="R570" s="908"/>
      <c r="S570" s="908"/>
      <c r="T570" s="908"/>
      <c r="U570" s="908"/>
      <c r="V570" s="908"/>
      <c r="W570" s="908"/>
      <c r="X570" s="908"/>
      <c r="Y570" s="908"/>
      <c r="Z570" s="908"/>
      <c r="AA570" s="908"/>
      <c r="AB570" s="908"/>
      <c r="AC570" s="908"/>
      <c r="AD570" s="908"/>
      <c r="AE570" s="908"/>
      <c r="AF570" s="908"/>
    </row>
    <row r="571">
      <c r="A571" s="908"/>
      <c r="B571" s="908"/>
      <c r="C571" s="908"/>
      <c r="D571" s="908"/>
      <c r="E571" s="908"/>
      <c r="F571" s="908"/>
      <c r="G571" s="908"/>
      <c r="H571" s="908"/>
      <c r="I571" s="908"/>
      <c r="J571" s="908"/>
      <c r="K571" s="908"/>
      <c r="L571" s="908"/>
      <c r="M571" s="908"/>
      <c r="N571" s="908"/>
      <c r="O571" s="908"/>
      <c r="P571" s="908"/>
      <c r="Q571" s="908"/>
      <c r="R571" s="908"/>
      <c r="S571" s="908"/>
      <c r="T571" s="908"/>
      <c r="U571" s="908"/>
      <c r="V571" s="908"/>
      <c r="W571" s="908"/>
      <c r="X571" s="908"/>
      <c r="Y571" s="908"/>
      <c r="Z571" s="908"/>
      <c r="AA571" s="908"/>
      <c r="AB571" s="908"/>
      <c r="AC571" s="908"/>
      <c r="AD571" s="908"/>
      <c r="AE571" s="908"/>
      <c r="AF571" s="908"/>
    </row>
    <row r="572">
      <c r="A572" s="908"/>
      <c r="B572" s="908"/>
      <c r="C572" s="908"/>
      <c r="D572" s="908"/>
      <c r="E572" s="908"/>
      <c r="F572" s="908"/>
      <c r="G572" s="908"/>
      <c r="H572" s="908"/>
      <c r="I572" s="908"/>
      <c r="J572" s="908"/>
      <c r="K572" s="908"/>
      <c r="L572" s="908"/>
      <c r="M572" s="908"/>
      <c r="N572" s="908"/>
      <c r="O572" s="908"/>
      <c r="P572" s="908"/>
      <c r="Q572" s="908"/>
      <c r="R572" s="908"/>
      <c r="S572" s="908"/>
      <c r="T572" s="908"/>
      <c r="U572" s="908"/>
      <c r="V572" s="908"/>
      <c r="W572" s="908"/>
      <c r="X572" s="908"/>
      <c r="Y572" s="908"/>
      <c r="Z572" s="908"/>
      <c r="AA572" s="908"/>
      <c r="AB572" s="908"/>
      <c r="AC572" s="908"/>
      <c r="AD572" s="908"/>
      <c r="AE572" s="908"/>
      <c r="AF572" s="908"/>
    </row>
    <row r="573">
      <c r="A573" s="908"/>
      <c r="B573" s="908"/>
      <c r="C573" s="908"/>
      <c r="D573" s="908"/>
      <c r="E573" s="908"/>
      <c r="F573" s="908"/>
      <c r="G573" s="908"/>
      <c r="H573" s="908"/>
      <c r="I573" s="908"/>
      <c r="J573" s="908"/>
      <c r="K573" s="908"/>
      <c r="L573" s="908"/>
      <c r="M573" s="908"/>
      <c r="N573" s="908"/>
      <c r="O573" s="908"/>
      <c r="P573" s="908"/>
      <c r="Q573" s="908"/>
      <c r="R573" s="908"/>
      <c r="S573" s="908"/>
      <c r="T573" s="908"/>
      <c r="U573" s="908"/>
      <c r="V573" s="908"/>
      <c r="W573" s="908"/>
      <c r="X573" s="908"/>
      <c r="Y573" s="908"/>
      <c r="Z573" s="908"/>
      <c r="AA573" s="908"/>
      <c r="AB573" s="908"/>
      <c r="AC573" s="908"/>
      <c r="AD573" s="908"/>
      <c r="AE573" s="908"/>
      <c r="AF573" s="908"/>
    </row>
    <row r="574">
      <c r="A574" s="908"/>
      <c r="B574" s="908"/>
      <c r="C574" s="908"/>
      <c r="D574" s="908"/>
      <c r="E574" s="908"/>
      <c r="F574" s="908"/>
      <c r="G574" s="908"/>
      <c r="H574" s="908"/>
      <c r="I574" s="908"/>
      <c r="J574" s="908"/>
      <c r="K574" s="908"/>
      <c r="L574" s="908"/>
      <c r="M574" s="908"/>
      <c r="N574" s="908"/>
      <c r="O574" s="908"/>
      <c r="P574" s="908"/>
      <c r="Q574" s="908"/>
      <c r="R574" s="908"/>
      <c r="S574" s="908"/>
      <c r="T574" s="908"/>
      <c r="U574" s="908"/>
      <c r="V574" s="908"/>
      <c r="W574" s="908"/>
      <c r="X574" s="908"/>
      <c r="Y574" s="908"/>
      <c r="Z574" s="908"/>
      <c r="AA574" s="908"/>
      <c r="AB574" s="908"/>
      <c r="AC574" s="908"/>
      <c r="AD574" s="908"/>
      <c r="AE574" s="908"/>
      <c r="AF574" s="908"/>
    </row>
    <row r="575">
      <c r="A575" s="908"/>
      <c r="B575" s="908"/>
      <c r="C575" s="908"/>
      <c r="D575" s="908"/>
      <c r="E575" s="908"/>
      <c r="F575" s="908"/>
      <c r="G575" s="908"/>
      <c r="H575" s="908"/>
      <c r="I575" s="908"/>
      <c r="J575" s="908"/>
      <c r="K575" s="908"/>
      <c r="L575" s="908"/>
      <c r="M575" s="908"/>
      <c r="N575" s="908"/>
      <c r="O575" s="908"/>
      <c r="P575" s="908"/>
      <c r="Q575" s="908"/>
      <c r="R575" s="908"/>
      <c r="S575" s="908"/>
      <c r="T575" s="908"/>
      <c r="U575" s="908"/>
      <c r="V575" s="908"/>
      <c r="W575" s="908"/>
      <c r="X575" s="908"/>
      <c r="Y575" s="908"/>
      <c r="Z575" s="908"/>
      <c r="AA575" s="908"/>
      <c r="AB575" s="908"/>
      <c r="AC575" s="908"/>
      <c r="AD575" s="908"/>
      <c r="AE575" s="908"/>
      <c r="AF575" s="908"/>
    </row>
    <row r="576">
      <c r="A576" s="908"/>
      <c r="B576" s="908"/>
      <c r="C576" s="908"/>
      <c r="D576" s="908"/>
      <c r="E576" s="908"/>
      <c r="F576" s="908"/>
      <c r="G576" s="908"/>
      <c r="H576" s="908"/>
      <c r="I576" s="908"/>
      <c r="J576" s="908"/>
      <c r="K576" s="908"/>
      <c r="L576" s="908"/>
      <c r="M576" s="908"/>
      <c r="N576" s="908"/>
      <c r="O576" s="908"/>
      <c r="P576" s="908"/>
      <c r="Q576" s="908"/>
      <c r="R576" s="908"/>
      <c r="S576" s="908"/>
      <c r="T576" s="908"/>
      <c r="U576" s="908"/>
      <c r="V576" s="908"/>
      <c r="W576" s="908"/>
      <c r="X576" s="908"/>
      <c r="Y576" s="908"/>
      <c r="Z576" s="908"/>
      <c r="AA576" s="908"/>
      <c r="AB576" s="908"/>
      <c r="AC576" s="908"/>
      <c r="AD576" s="908"/>
      <c r="AE576" s="908"/>
      <c r="AF576" s="908"/>
    </row>
    <row r="577">
      <c r="A577" s="908"/>
      <c r="B577" s="908"/>
      <c r="C577" s="908"/>
      <c r="D577" s="908"/>
      <c r="E577" s="908"/>
      <c r="F577" s="908"/>
      <c r="G577" s="908"/>
      <c r="H577" s="908"/>
      <c r="I577" s="908"/>
      <c r="J577" s="908"/>
      <c r="K577" s="908"/>
      <c r="L577" s="908"/>
      <c r="M577" s="908"/>
      <c r="N577" s="908"/>
      <c r="O577" s="908"/>
      <c r="P577" s="908"/>
      <c r="Q577" s="908"/>
      <c r="R577" s="908"/>
      <c r="S577" s="908"/>
      <c r="T577" s="908"/>
      <c r="U577" s="908"/>
      <c r="V577" s="908"/>
      <c r="W577" s="908"/>
      <c r="X577" s="908"/>
      <c r="Y577" s="908"/>
      <c r="Z577" s="908"/>
      <c r="AA577" s="908"/>
      <c r="AB577" s="908"/>
      <c r="AC577" s="908"/>
      <c r="AD577" s="908"/>
      <c r="AE577" s="908"/>
      <c r="AF577" s="908"/>
    </row>
    <row r="578">
      <c r="A578" s="908"/>
      <c r="B578" s="908"/>
      <c r="C578" s="908"/>
      <c r="D578" s="908"/>
      <c r="E578" s="908"/>
      <c r="F578" s="908"/>
      <c r="G578" s="908"/>
      <c r="H578" s="908"/>
      <c r="I578" s="908"/>
      <c r="J578" s="908"/>
      <c r="K578" s="908"/>
      <c r="L578" s="908"/>
      <c r="M578" s="908"/>
      <c r="N578" s="908"/>
      <c r="O578" s="908"/>
      <c r="P578" s="908"/>
      <c r="Q578" s="908"/>
      <c r="R578" s="908"/>
      <c r="S578" s="908"/>
      <c r="T578" s="908"/>
      <c r="U578" s="908"/>
      <c r="V578" s="908"/>
      <c r="W578" s="908"/>
      <c r="X578" s="908"/>
      <c r="Y578" s="908"/>
      <c r="Z578" s="908"/>
      <c r="AA578" s="908"/>
      <c r="AB578" s="908"/>
      <c r="AC578" s="908"/>
      <c r="AD578" s="908"/>
      <c r="AE578" s="908"/>
      <c r="AF578" s="908"/>
    </row>
    <row r="579">
      <c r="A579" s="908"/>
      <c r="B579" s="908"/>
      <c r="C579" s="908"/>
      <c r="D579" s="908"/>
      <c r="E579" s="908"/>
      <c r="F579" s="908"/>
      <c r="G579" s="908"/>
      <c r="H579" s="908"/>
      <c r="I579" s="908"/>
      <c r="J579" s="908"/>
      <c r="K579" s="908"/>
      <c r="L579" s="908"/>
      <c r="M579" s="908"/>
      <c r="N579" s="908"/>
      <c r="O579" s="908"/>
      <c r="P579" s="908"/>
      <c r="Q579" s="908"/>
      <c r="R579" s="908"/>
      <c r="S579" s="908"/>
      <c r="T579" s="908"/>
      <c r="U579" s="908"/>
      <c r="V579" s="908"/>
      <c r="W579" s="908"/>
      <c r="X579" s="908"/>
      <c r="Y579" s="908"/>
      <c r="Z579" s="908"/>
      <c r="AA579" s="908"/>
      <c r="AB579" s="908"/>
      <c r="AC579" s="908"/>
      <c r="AD579" s="908"/>
      <c r="AE579" s="908"/>
      <c r="AF579" s="908"/>
    </row>
    <row r="580">
      <c r="A580" s="908"/>
      <c r="B580" s="908"/>
      <c r="C580" s="908"/>
      <c r="D580" s="908"/>
      <c r="E580" s="908"/>
      <c r="F580" s="908"/>
      <c r="G580" s="908"/>
      <c r="H580" s="908"/>
      <c r="I580" s="908"/>
      <c r="J580" s="908"/>
      <c r="K580" s="908"/>
      <c r="L580" s="908"/>
      <c r="M580" s="908"/>
      <c r="N580" s="908"/>
      <c r="O580" s="908"/>
      <c r="P580" s="908"/>
      <c r="Q580" s="908"/>
      <c r="R580" s="908"/>
      <c r="S580" s="908"/>
      <c r="T580" s="908"/>
      <c r="U580" s="908"/>
      <c r="V580" s="908"/>
      <c r="W580" s="908"/>
      <c r="X580" s="908"/>
      <c r="Y580" s="908"/>
      <c r="Z580" s="908"/>
      <c r="AA580" s="908"/>
      <c r="AB580" s="908"/>
      <c r="AC580" s="908"/>
      <c r="AD580" s="908"/>
      <c r="AE580" s="908"/>
      <c r="AF580" s="908"/>
    </row>
    <row r="581">
      <c r="A581" s="908"/>
      <c r="B581" s="908"/>
      <c r="C581" s="908"/>
      <c r="D581" s="908"/>
      <c r="E581" s="908"/>
      <c r="F581" s="908"/>
      <c r="G581" s="908"/>
      <c r="H581" s="908"/>
      <c r="I581" s="908"/>
      <c r="J581" s="908"/>
      <c r="K581" s="908"/>
      <c r="L581" s="908"/>
      <c r="M581" s="908"/>
      <c r="N581" s="908"/>
      <c r="O581" s="908"/>
      <c r="P581" s="908"/>
      <c r="Q581" s="908"/>
      <c r="R581" s="908"/>
      <c r="S581" s="908"/>
      <c r="T581" s="908"/>
      <c r="U581" s="908"/>
      <c r="V581" s="908"/>
      <c r="W581" s="908"/>
      <c r="X581" s="908"/>
      <c r="Y581" s="908"/>
      <c r="Z581" s="908"/>
      <c r="AA581" s="908"/>
      <c r="AB581" s="908"/>
      <c r="AC581" s="908"/>
      <c r="AD581" s="908"/>
      <c r="AE581" s="908"/>
      <c r="AF581" s="908"/>
    </row>
    <row r="582">
      <c r="A582" s="908"/>
      <c r="B582" s="908"/>
      <c r="C582" s="908"/>
      <c r="D582" s="908"/>
      <c r="E582" s="908"/>
      <c r="F582" s="908"/>
      <c r="G582" s="908"/>
      <c r="H582" s="908"/>
      <c r="I582" s="908"/>
      <c r="J582" s="908"/>
      <c r="K582" s="908"/>
      <c r="L582" s="908"/>
      <c r="M582" s="908"/>
      <c r="N582" s="908"/>
      <c r="O582" s="908"/>
      <c r="P582" s="908"/>
      <c r="Q582" s="908"/>
      <c r="R582" s="908"/>
      <c r="S582" s="908"/>
      <c r="T582" s="908"/>
      <c r="U582" s="908"/>
      <c r="V582" s="908"/>
      <c r="W582" s="908"/>
      <c r="X582" s="908"/>
      <c r="Y582" s="908"/>
      <c r="Z582" s="908"/>
      <c r="AA582" s="908"/>
      <c r="AB582" s="908"/>
      <c r="AC582" s="908"/>
      <c r="AD582" s="908"/>
      <c r="AE582" s="908"/>
      <c r="AF582" s="908"/>
    </row>
    <row r="583">
      <c r="A583" s="908"/>
      <c r="B583" s="908"/>
      <c r="C583" s="908"/>
      <c r="D583" s="908"/>
      <c r="E583" s="908"/>
      <c r="F583" s="908"/>
      <c r="G583" s="908"/>
      <c r="H583" s="908"/>
      <c r="I583" s="908"/>
      <c r="J583" s="908"/>
      <c r="K583" s="908"/>
      <c r="L583" s="908"/>
      <c r="M583" s="908"/>
      <c r="N583" s="908"/>
      <c r="O583" s="908"/>
      <c r="P583" s="908"/>
      <c r="Q583" s="908"/>
      <c r="R583" s="908"/>
      <c r="S583" s="908"/>
      <c r="T583" s="908"/>
      <c r="U583" s="908"/>
      <c r="V583" s="908"/>
      <c r="W583" s="908"/>
      <c r="X583" s="908"/>
      <c r="Y583" s="908"/>
      <c r="Z583" s="908"/>
      <c r="AA583" s="908"/>
      <c r="AB583" s="908"/>
      <c r="AC583" s="908"/>
      <c r="AD583" s="908"/>
      <c r="AE583" s="908"/>
      <c r="AF583" s="908"/>
    </row>
    <row r="584">
      <c r="A584" s="908"/>
      <c r="B584" s="908"/>
      <c r="C584" s="908"/>
      <c r="D584" s="908"/>
      <c r="E584" s="908"/>
      <c r="F584" s="908"/>
      <c r="G584" s="908"/>
      <c r="H584" s="908"/>
      <c r="I584" s="908"/>
      <c r="J584" s="908"/>
      <c r="K584" s="908"/>
      <c r="L584" s="908"/>
      <c r="M584" s="908"/>
      <c r="N584" s="908"/>
      <c r="O584" s="908"/>
      <c r="P584" s="908"/>
      <c r="Q584" s="908"/>
      <c r="R584" s="908"/>
      <c r="S584" s="908"/>
      <c r="T584" s="908"/>
      <c r="U584" s="908"/>
      <c r="V584" s="908"/>
      <c r="W584" s="908"/>
      <c r="X584" s="908"/>
      <c r="Y584" s="908"/>
      <c r="Z584" s="908"/>
      <c r="AA584" s="908"/>
      <c r="AB584" s="908"/>
      <c r="AC584" s="908"/>
      <c r="AD584" s="908"/>
      <c r="AE584" s="908"/>
      <c r="AF584" s="908"/>
    </row>
    <row r="585">
      <c r="A585" s="908"/>
      <c r="B585" s="908"/>
      <c r="C585" s="908"/>
      <c r="D585" s="908"/>
      <c r="E585" s="908"/>
      <c r="F585" s="908"/>
      <c r="G585" s="908"/>
      <c r="H585" s="908"/>
      <c r="I585" s="908"/>
      <c r="J585" s="908"/>
      <c r="K585" s="908"/>
      <c r="L585" s="908"/>
      <c r="M585" s="908"/>
      <c r="N585" s="908"/>
      <c r="O585" s="908"/>
      <c r="P585" s="908"/>
      <c r="Q585" s="908"/>
      <c r="R585" s="908"/>
      <c r="S585" s="908"/>
      <c r="T585" s="908"/>
      <c r="U585" s="908"/>
      <c r="V585" s="908"/>
      <c r="W585" s="908"/>
      <c r="X585" s="908"/>
      <c r="Y585" s="908"/>
      <c r="Z585" s="908"/>
      <c r="AA585" s="908"/>
      <c r="AB585" s="908"/>
      <c r="AC585" s="908"/>
      <c r="AD585" s="908"/>
      <c r="AE585" s="908"/>
      <c r="AF585" s="908"/>
    </row>
    <row r="586">
      <c r="A586" s="908"/>
      <c r="B586" s="908"/>
      <c r="C586" s="908"/>
      <c r="D586" s="908"/>
      <c r="E586" s="908"/>
      <c r="F586" s="908"/>
      <c r="G586" s="908"/>
      <c r="H586" s="908"/>
      <c r="I586" s="908"/>
      <c r="J586" s="908"/>
      <c r="K586" s="908"/>
      <c r="L586" s="908"/>
      <c r="M586" s="908"/>
      <c r="N586" s="908"/>
      <c r="O586" s="908"/>
      <c r="P586" s="908"/>
      <c r="Q586" s="908"/>
      <c r="R586" s="908"/>
      <c r="S586" s="908"/>
      <c r="T586" s="908"/>
      <c r="U586" s="908"/>
      <c r="V586" s="908"/>
      <c r="W586" s="908"/>
      <c r="X586" s="908"/>
      <c r="Y586" s="908"/>
      <c r="Z586" s="908"/>
      <c r="AA586" s="908"/>
      <c r="AB586" s="908"/>
      <c r="AC586" s="908"/>
      <c r="AD586" s="908"/>
      <c r="AE586" s="908"/>
      <c r="AF586" s="908"/>
    </row>
    <row r="587">
      <c r="A587" s="908"/>
      <c r="B587" s="908"/>
      <c r="C587" s="908"/>
      <c r="D587" s="908"/>
      <c r="E587" s="908"/>
      <c r="F587" s="908"/>
      <c r="G587" s="908"/>
      <c r="H587" s="908"/>
      <c r="I587" s="908"/>
      <c r="J587" s="908"/>
      <c r="K587" s="908"/>
      <c r="L587" s="908"/>
      <c r="M587" s="908"/>
      <c r="N587" s="908"/>
      <c r="O587" s="908"/>
      <c r="P587" s="908"/>
      <c r="Q587" s="908"/>
      <c r="R587" s="908"/>
      <c r="S587" s="908"/>
      <c r="T587" s="908"/>
      <c r="U587" s="908"/>
      <c r="V587" s="908"/>
      <c r="W587" s="908"/>
      <c r="X587" s="908"/>
      <c r="Y587" s="908"/>
      <c r="Z587" s="908"/>
      <c r="AA587" s="908"/>
      <c r="AB587" s="908"/>
      <c r="AC587" s="908"/>
      <c r="AD587" s="908"/>
      <c r="AE587" s="908"/>
      <c r="AF587" s="908"/>
    </row>
    <row r="588">
      <c r="A588" s="908"/>
      <c r="B588" s="908"/>
      <c r="C588" s="908"/>
      <c r="D588" s="908"/>
      <c r="E588" s="908"/>
      <c r="F588" s="908"/>
      <c r="G588" s="908"/>
      <c r="H588" s="908"/>
      <c r="I588" s="908"/>
      <c r="J588" s="908"/>
      <c r="K588" s="908"/>
      <c r="L588" s="908"/>
      <c r="M588" s="908"/>
      <c r="N588" s="908"/>
      <c r="O588" s="908"/>
      <c r="P588" s="908"/>
      <c r="Q588" s="908"/>
      <c r="R588" s="908"/>
      <c r="S588" s="908"/>
      <c r="T588" s="908"/>
      <c r="U588" s="908"/>
      <c r="V588" s="908"/>
      <c r="W588" s="908"/>
      <c r="X588" s="908"/>
      <c r="Y588" s="908"/>
      <c r="Z588" s="908"/>
      <c r="AA588" s="908"/>
      <c r="AB588" s="908"/>
      <c r="AC588" s="908"/>
      <c r="AD588" s="908"/>
      <c r="AE588" s="908"/>
      <c r="AF588" s="908"/>
    </row>
    <row r="589">
      <c r="A589" s="908"/>
      <c r="B589" s="908"/>
      <c r="C589" s="908"/>
      <c r="D589" s="908"/>
      <c r="E589" s="908"/>
      <c r="F589" s="908"/>
      <c r="G589" s="908"/>
      <c r="H589" s="908"/>
      <c r="I589" s="908"/>
      <c r="J589" s="908"/>
      <c r="K589" s="908"/>
      <c r="L589" s="908"/>
      <c r="M589" s="908"/>
      <c r="N589" s="908"/>
      <c r="O589" s="908"/>
      <c r="P589" s="908"/>
      <c r="Q589" s="908"/>
      <c r="R589" s="908"/>
      <c r="S589" s="908"/>
      <c r="T589" s="908"/>
      <c r="U589" s="908"/>
      <c r="V589" s="908"/>
      <c r="W589" s="908"/>
      <c r="X589" s="908"/>
      <c r="Y589" s="908"/>
      <c r="Z589" s="908"/>
      <c r="AA589" s="908"/>
      <c r="AB589" s="908"/>
      <c r="AC589" s="908"/>
      <c r="AD589" s="908"/>
      <c r="AE589" s="908"/>
      <c r="AF589" s="908"/>
    </row>
    <row r="590">
      <c r="A590" s="908"/>
      <c r="B590" s="908"/>
      <c r="C590" s="908"/>
      <c r="D590" s="908"/>
      <c r="E590" s="908"/>
      <c r="F590" s="908"/>
      <c r="G590" s="908"/>
      <c r="H590" s="908"/>
      <c r="I590" s="908"/>
      <c r="J590" s="908"/>
      <c r="K590" s="908"/>
      <c r="L590" s="908"/>
      <c r="M590" s="908"/>
      <c r="N590" s="908"/>
      <c r="O590" s="908"/>
      <c r="P590" s="908"/>
      <c r="Q590" s="908"/>
      <c r="R590" s="908"/>
      <c r="S590" s="908"/>
      <c r="T590" s="908"/>
      <c r="U590" s="908"/>
      <c r="V590" s="908"/>
      <c r="W590" s="908"/>
      <c r="X590" s="908"/>
      <c r="Y590" s="908"/>
      <c r="Z590" s="908"/>
      <c r="AA590" s="908"/>
      <c r="AB590" s="908"/>
      <c r="AC590" s="908"/>
      <c r="AD590" s="908"/>
      <c r="AE590" s="908"/>
      <c r="AF590" s="908"/>
    </row>
    <row r="591">
      <c r="A591" s="908"/>
      <c r="B591" s="908"/>
      <c r="C591" s="908"/>
      <c r="D591" s="908"/>
      <c r="E591" s="908"/>
      <c r="F591" s="908"/>
      <c r="G591" s="908"/>
      <c r="H591" s="908"/>
      <c r="I591" s="908"/>
      <c r="J591" s="908"/>
      <c r="K591" s="908"/>
      <c r="L591" s="908"/>
      <c r="M591" s="908"/>
      <c r="N591" s="908"/>
      <c r="O591" s="908"/>
      <c r="P591" s="908"/>
      <c r="Q591" s="908"/>
      <c r="R591" s="908"/>
      <c r="S591" s="908"/>
      <c r="T591" s="908"/>
      <c r="U591" s="908"/>
      <c r="V591" s="908"/>
      <c r="W591" s="908"/>
      <c r="X591" s="908"/>
      <c r="Y591" s="908"/>
      <c r="Z591" s="908"/>
      <c r="AA591" s="908"/>
      <c r="AB591" s="908"/>
      <c r="AC591" s="908"/>
      <c r="AD591" s="908"/>
      <c r="AE591" s="908"/>
      <c r="AF591" s="908"/>
    </row>
    <row r="592">
      <c r="A592" s="908"/>
      <c r="B592" s="908"/>
      <c r="C592" s="908"/>
      <c r="D592" s="908"/>
      <c r="E592" s="908"/>
      <c r="F592" s="908"/>
      <c r="G592" s="908"/>
      <c r="H592" s="908"/>
      <c r="I592" s="908"/>
      <c r="J592" s="908"/>
      <c r="K592" s="908"/>
      <c r="L592" s="908"/>
      <c r="M592" s="908"/>
      <c r="N592" s="908"/>
      <c r="O592" s="908"/>
      <c r="P592" s="908"/>
      <c r="Q592" s="908"/>
      <c r="R592" s="908"/>
      <c r="S592" s="908"/>
      <c r="T592" s="908"/>
      <c r="U592" s="908"/>
      <c r="V592" s="908"/>
      <c r="W592" s="908"/>
      <c r="X592" s="908"/>
      <c r="Y592" s="908"/>
      <c r="Z592" s="908"/>
      <c r="AA592" s="908"/>
      <c r="AB592" s="908"/>
      <c r="AC592" s="908"/>
      <c r="AD592" s="908"/>
      <c r="AE592" s="908"/>
      <c r="AF592" s="908"/>
    </row>
    <row r="593">
      <c r="A593" s="908"/>
      <c r="B593" s="908"/>
      <c r="C593" s="908"/>
      <c r="D593" s="908"/>
      <c r="E593" s="908"/>
      <c r="F593" s="908"/>
      <c r="G593" s="908"/>
      <c r="H593" s="908"/>
      <c r="I593" s="908"/>
      <c r="J593" s="908"/>
      <c r="K593" s="908"/>
      <c r="L593" s="908"/>
      <c r="M593" s="908"/>
      <c r="N593" s="908"/>
      <c r="O593" s="908"/>
      <c r="P593" s="908"/>
      <c r="Q593" s="908"/>
      <c r="R593" s="908"/>
      <c r="S593" s="908"/>
      <c r="T593" s="908"/>
      <c r="U593" s="908"/>
      <c r="V593" s="908"/>
      <c r="W593" s="908"/>
      <c r="X593" s="908"/>
      <c r="Y593" s="908"/>
      <c r="Z593" s="908"/>
      <c r="AA593" s="908"/>
      <c r="AB593" s="908"/>
      <c r="AC593" s="908"/>
      <c r="AD593" s="908"/>
      <c r="AE593" s="908"/>
      <c r="AF593" s="908"/>
    </row>
    <row r="594">
      <c r="A594" s="908"/>
      <c r="B594" s="908"/>
      <c r="C594" s="908"/>
      <c r="D594" s="908"/>
      <c r="E594" s="908"/>
      <c r="F594" s="908"/>
      <c r="G594" s="908"/>
      <c r="H594" s="908"/>
      <c r="I594" s="908"/>
      <c r="J594" s="908"/>
      <c r="K594" s="908"/>
      <c r="L594" s="908"/>
      <c r="M594" s="908"/>
      <c r="N594" s="908"/>
      <c r="O594" s="908"/>
      <c r="P594" s="908"/>
      <c r="Q594" s="908"/>
      <c r="R594" s="908"/>
      <c r="S594" s="908"/>
      <c r="T594" s="908"/>
      <c r="U594" s="908"/>
      <c r="V594" s="908"/>
      <c r="W594" s="908"/>
      <c r="X594" s="908"/>
      <c r="Y594" s="908"/>
      <c r="Z594" s="908"/>
      <c r="AA594" s="908"/>
      <c r="AB594" s="908"/>
      <c r="AC594" s="908"/>
      <c r="AD594" s="908"/>
      <c r="AE594" s="908"/>
      <c r="AF594" s="908"/>
    </row>
    <row r="595">
      <c r="A595" s="908"/>
      <c r="B595" s="908"/>
      <c r="C595" s="908"/>
      <c r="D595" s="908"/>
      <c r="E595" s="908"/>
      <c r="F595" s="908"/>
      <c r="G595" s="908"/>
      <c r="H595" s="908"/>
      <c r="I595" s="908"/>
      <c r="J595" s="908"/>
      <c r="K595" s="908"/>
      <c r="L595" s="908"/>
      <c r="M595" s="908"/>
      <c r="N595" s="908"/>
      <c r="O595" s="908"/>
      <c r="P595" s="908"/>
      <c r="Q595" s="908"/>
      <c r="R595" s="908"/>
      <c r="S595" s="908"/>
      <c r="T595" s="908"/>
      <c r="U595" s="908"/>
      <c r="V595" s="908"/>
      <c r="W595" s="908"/>
      <c r="X595" s="908"/>
      <c r="Y595" s="908"/>
      <c r="Z595" s="908"/>
      <c r="AA595" s="908"/>
      <c r="AB595" s="908"/>
      <c r="AC595" s="908"/>
      <c r="AD595" s="908"/>
      <c r="AE595" s="908"/>
      <c r="AF595" s="908"/>
    </row>
    <row r="596">
      <c r="A596" s="908"/>
      <c r="B596" s="908"/>
      <c r="C596" s="908"/>
      <c r="D596" s="908"/>
      <c r="E596" s="908"/>
      <c r="F596" s="908"/>
      <c r="G596" s="908"/>
      <c r="H596" s="908"/>
      <c r="I596" s="908"/>
      <c r="J596" s="908"/>
      <c r="K596" s="908"/>
      <c r="L596" s="908"/>
      <c r="M596" s="908"/>
      <c r="N596" s="908"/>
      <c r="O596" s="908"/>
      <c r="P596" s="908"/>
      <c r="Q596" s="908"/>
      <c r="R596" s="908"/>
      <c r="S596" s="908"/>
      <c r="T596" s="908"/>
      <c r="U596" s="908"/>
      <c r="V596" s="908"/>
      <c r="W596" s="908"/>
      <c r="X596" s="908"/>
      <c r="Y596" s="908"/>
      <c r="Z596" s="908"/>
      <c r="AA596" s="908"/>
      <c r="AB596" s="908"/>
      <c r="AC596" s="908"/>
      <c r="AD596" s="908"/>
      <c r="AE596" s="908"/>
      <c r="AF596" s="908"/>
    </row>
    <row r="597">
      <c r="A597" s="908"/>
      <c r="B597" s="908"/>
      <c r="C597" s="908"/>
      <c r="D597" s="908"/>
      <c r="E597" s="908"/>
      <c r="F597" s="908"/>
      <c r="G597" s="908"/>
      <c r="H597" s="908"/>
      <c r="I597" s="908"/>
      <c r="J597" s="908"/>
      <c r="K597" s="908"/>
      <c r="L597" s="908"/>
      <c r="M597" s="908"/>
      <c r="N597" s="908"/>
      <c r="O597" s="908"/>
      <c r="P597" s="908"/>
      <c r="Q597" s="908"/>
      <c r="R597" s="908"/>
      <c r="S597" s="908"/>
      <c r="T597" s="908"/>
      <c r="U597" s="908"/>
      <c r="V597" s="908"/>
      <c r="W597" s="908"/>
      <c r="X597" s="908"/>
      <c r="Y597" s="908"/>
      <c r="Z597" s="908"/>
      <c r="AA597" s="908"/>
      <c r="AB597" s="908"/>
      <c r="AC597" s="908"/>
      <c r="AD597" s="908"/>
      <c r="AE597" s="908"/>
      <c r="AF597" s="908"/>
    </row>
    <row r="598">
      <c r="A598" s="908"/>
      <c r="B598" s="908"/>
      <c r="C598" s="908"/>
      <c r="D598" s="908"/>
      <c r="E598" s="908"/>
      <c r="F598" s="908"/>
      <c r="G598" s="908"/>
      <c r="H598" s="908"/>
      <c r="I598" s="908"/>
      <c r="J598" s="908"/>
      <c r="K598" s="908"/>
      <c r="L598" s="908"/>
      <c r="M598" s="908"/>
      <c r="N598" s="908"/>
      <c r="O598" s="908"/>
      <c r="P598" s="908"/>
      <c r="Q598" s="908"/>
      <c r="R598" s="908"/>
      <c r="S598" s="908"/>
      <c r="T598" s="908"/>
      <c r="U598" s="908"/>
      <c r="V598" s="908"/>
      <c r="W598" s="908"/>
      <c r="X598" s="908"/>
      <c r="Y598" s="908"/>
      <c r="Z598" s="908"/>
      <c r="AA598" s="908"/>
      <c r="AB598" s="908"/>
      <c r="AC598" s="908"/>
      <c r="AD598" s="908"/>
      <c r="AE598" s="908"/>
      <c r="AF598" s="908"/>
    </row>
    <row r="599">
      <c r="A599" s="908"/>
      <c r="B599" s="908"/>
      <c r="C599" s="908"/>
      <c r="D599" s="908"/>
      <c r="E599" s="908"/>
      <c r="F599" s="908"/>
      <c r="G599" s="908"/>
      <c r="H599" s="908"/>
      <c r="I599" s="908"/>
      <c r="J599" s="908"/>
      <c r="K599" s="908"/>
      <c r="L599" s="908"/>
      <c r="M599" s="908"/>
      <c r="N599" s="908"/>
      <c r="O599" s="908"/>
      <c r="P599" s="908"/>
      <c r="Q599" s="908"/>
      <c r="R599" s="908"/>
      <c r="S599" s="908"/>
      <c r="T599" s="908"/>
      <c r="U599" s="908"/>
      <c r="V599" s="908"/>
      <c r="W599" s="908"/>
      <c r="X599" s="908"/>
      <c r="Y599" s="908"/>
      <c r="Z599" s="908"/>
      <c r="AA599" s="908"/>
      <c r="AB599" s="908"/>
      <c r="AC599" s="908"/>
      <c r="AD599" s="908"/>
      <c r="AE599" s="908"/>
      <c r="AF599" s="908"/>
    </row>
    <row r="600">
      <c r="A600" s="908"/>
      <c r="B600" s="908"/>
      <c r="C600" s="908"/>
      <c r="D600" s="908"/>
      <c r="E600" s="908"/>
      <c r="F600" s="908"/>
      <c r="G600" s="908"/>
      <c r="H600" s="908"/>
      <c r="I600" s="908"/>
      <c r="J600" s="908"/>
      <c r="K600" s="908"/>
      <c r="L600" s="908"/>
      <c r="M600" s="908"/>
      <c r="N600" s="908"/>
      <c r="O600" s="908"/>
      <c r="P600" s="908"/>
      <c r="Q600" s="908"/>
      <c r="R600" s="908"/>
      <c r="S600" s="908"/>
      <c r="T600" s="908"/>
      <c r="U600" s="908"/>
      <c r="V600" s="908"/>
      <c r="W600" s="908"/>
      <c r="X600" s="908"/>
      <c r="Y600" s="908"/>
      <c r="Z600" s="908"/>
      <c r="AA600" s="908"/>
      <c r="AB600" s="908"/>
      <c r="AC600" s="908"/>
      <c r="AD600" s="908"/>
      <c r="AE600" s="908"/>
      <c r="AF600" s="908"/>
    </row>
    <row r="601">
      <c r="A601" s="908"/>
      <c r="B601" s="908"/>
      <c r="C601" s="908"/>
      <c r="D601" s="908"/>
      <c r="E601" s="908"/>
      <c r="F601" s="908"/>
      <c r="G601" s="908"/>
      <c r="H601" s="908"/>
      <c r="I601" s="908"/>
      <c r="J601" s="908"/>
      <c r="K601" s="908"/>
      <c r="L601" s="908"/>
      <c r="M601" s="908"/>
      <c r="N601" s="908"/>
      <c r="O601" s="908"/>
      <c r="P601" s="908"/>
      <c r="Q601" s="908"/>
      <c r="R601" s="908"/>
      <c r="S601" s="908"/>
      <c r="T601" s="908"/>
      <c r="U601" s="908"/>
      <c r="V601" s="908"/>
      <c r="W601" s="908"/>
      <c r="X601" s="908"/>
      <c r="Y601" s="908"/>
      <c r="Z601" s="908"/>
      <c r="AA601" s="908"/>
      <c r="AB601" s="908"/>
      <c r="AC601" s="908"/>
      <c r="AD601" s="908"/>
      <c r="AE601" s="908"/>
      <c r="AF601" s="908"/>
    </row>
    <row r="602">
      <c r="A602" s="908"/>
      <c r="B602" s="908"/>
      <c r="C602" s="908"/>
      <c r="D602" s="908"/>
      <c r="E602" s="908"/>
      <c r="F602" s="908"/>
      <c r="G602" s="908"/>
      <c r="H602" s="908"/>
      <c r="I602" s="908"/>
      <c r="J602" s="908"/>
      <c r="K602" s="908"/>
      <c r="L602" s="908"/>
      <c r="M602" s="908"/>
      <c r="N602" s="908"/>
      <c r="O602" s="908"/>
      <c r="P602" s="908"/>
      <c r="Q602" s="908"/>
      <c r="R602" s="908"/>
      <c r="S602" s="908"/>
      <c r="T602" s="908"/>
      <c r="U602" s="908"/>
      <c r="V602" s="908"/>
      <c r="W602" s="908"/>
      <c r="X602" s="908"/>
      <c r="Y602" s="908"/>
      <c r="Z602" s="908"/>
      <c r="AA602" s="908"/>
      <c r="AB602" s="908"/>
      <c r="AC602" s="908"/>
      <c r="AD602" s="908"/>
      <c r="AE602" s="908"/>
      <c r="AF602" s="908"/>
    </row>
    <row r="603">
      <c r="A603" s="908"/>
      <c r="B603" s="908"/>
      <c r="C603" s="908"/>
      <c r="D603" s="908"/>
      <c r="E603" s="908"/>
      <c r="F603" s="908"/>
      <c r="G603" s="908"/>
      <c r="H603" s="908"/>
      <c r="I603" s="908"/>
      <c r="J603" s="908"/>
      <c r="K603" s="908"/>
      <c r="L603" s="908"/>
      <c r="M603" s="908"/>
      <c r="N603" s="908"/>
      <c r="O603" s="908"/>
      <c r="P603" s="908"/>
      <c r="Q603" s="908"/>
      <c r="R603" s="908"/>
      <c r="S603" s="908"/>
      <c r="T603" s="908"/>
      <c r="U603" s="908"/>
      <c r="V603" s="908"/>
      <c r="W603" s="908"/>
      <c r="X603" s="908"/>
      <c r="Y603" s="908"/>
      <c r="Z603" s="908"/>
      <c r="AA603" s="908"/>
      <c r="AB603" s="908"/>
      <c r="AC603" s="908"/>
      <c r="AD603" s="908"/>
      <c r="AE603" s="908"/>
      <c r="AF603" s="908"/>
    </row>
    <row r="604">
      <c r="A604" s="908"/>
      <c r="B604" s="908"/>
      <c r="C604" s="908"/>
      <c r="D604" s="908"/>
      <c r="E604" s="908"/>
      <c r="F604" s="908"/>
      <c r="G604" s="908"/>
      <c r="H604" s="908"/>
      <c r="I604" s="908"/>
      <c r="J604" s="908"/>
      <c r="K604" s="908"/>
      <c r="L604" s="908"/>
      <c r="M604" s="908"/>
      <c r="N604" s="908"/>
      <c r="O604" s="908"/>
      <c r="P604" s="908"/>
      <c r="Q604" s="908"/>
      <c r="R604" s="908"/>
      <c r="S604" s="908"/>
      <c r="T604" s="908"/>
      <c r="U604" s="908"/>
      <c r="V604" s="908"/>
      <c r="W604" s="908"/>
      <c r="X604" s="908"/>
      <c r="Y604" s="908"/>
      <c r="Z604" s="908"/>
      <c r="AA604" s="908"/>
      <c r="AB604" s="908"/>
      <c r="AC604" s="908"/>
      <c r="AD604" s="908"/>
      <c r="AE604" s="908"/>
      <c r="AF604" s="908"/>
    </row>
    <row r="605">
      <c r="A605" s="908"/>
      <c r="B605" s="908"/>
      <c r="C605" s="908"/>
      <c r="D605" s="908"/>
      <c r="E605" s="908"/>
      <c r="F605" s="908"/>
      <c r="G605" s="908"/>
      <c r="H605" s="908"/>
      <c r="I605" s="908"/>
      <c r="J605" s="908"/>
      <c r="K605" s="908"/>
      <c r="L605" s="908"/>
      <c r="M605" s="908"/>
      <c r="N605" s="908"/>
      <c r="O605" s="908"/>
      <c r="P605" s="908"/>
      <c r="Q605" s="908"/>
      <c r="R605" s="908"/>
      <c r="S605" s="908"/>
      <c r="T605" s="908"/>
      <c r="U605" s="908"/>
      <c r="V605" s="908"/>
      <c r="W605" s="908"/>
      <c r="X605" s="908"/>
      <c r="Y605" s="908"/>
      <c r="Z605" s="908"/>
      <c r="AA605" s="908"/>
      <c r="AB605" s="908"/>
      <c r="AC605" s="908"/>
      <c r="AD605" s="908"/>
      <c r="AE605" s="908"/>
      <c r="AF605" s="908"/>
    </row>
    <row r="606">
      <c r="A606" s="908"/>
      <c r="B606" s="908"/>
      <c r="C606" s="908"/>
      <c r="D606" s="908"/>
      <c r="E606" s="908"/>
      <c r="F606" s="908"/>
      <c r="G606" s="908"/>
      <c r="H606" s="908"/>
      <c r="I606" s="908"/>
      <c r="J606" s="908"/>
      <c r="K606" s="908"/>
      <c r="L606" s="908"/>
      <c r="M606" s="908"/>
      <c r="N606" s="908"/>
      <c r="O606" s="908"/>
      <c r="P606" s="908"/>
      <c r="Q606" s="908"/>
      <c r="R606" s="908"/>
      <c r="S606" s="908"/>
      <c r="T606" s="908"/>
      <c r="U606" s="908"/>
      <c r="V606" s="908"/>
      <c r="W606" s="908"/>
      <c r="X606" s="908"/>
      <c r="Y606" s="908"/>
      <c r="Z606" s="908"/>
      <c r="AA606" s="908"/>
      <c r="AB606" s="908"/>
      <c r="AC606" s="908"/>
      <c r="AD606" s="908"/>
      <c r="AE606" s="908"/>
      <c r="AF606" s="908"/>
    </row>
    <row r="607">
      <c r="A607" s="908"/>
      <c r="B607" s="908"/>
      <c r="C607" s="908"/>
      <c r="D607" s="908"/>
      <c r="E607" s="908"/>
      <c r="F607" s="908"/>
      <c r="G607" s="908"/>
      <c r="H607" s="908"/>
      <c r="I607" s="908"/>
      <c r="J607" s="908"/>
      <c r="K607" s="908"/>
      <c r="L607" s="908"/>
      <c r="M607" s="908"/>
      <c r="N607" s="908"/>
      <c r="O607" s="908"/>
      <c r="P607" s="908"/>
      <c r="Q607" s="908"/>
      <c r="R607" s="908"/>
      <c r="S607" s="908"/>
      <c r="T607" s="908"/>
      <c r="U607" s="908"/>
      <c r="V607" s="908"/>
      <c r="W607" s="908"/>
      <c r="X607" s="908"/>
      <c r="Y607" s="908"/>
      <c r="Z607" s="908"/>
      <c r="AA607" s="908"/>
      <c r="AB607" s="908"/>
      <c r="AC607" s="908"/>
      <c r="AD607" s="908"/>
      <c r="AE607" s="908"/>
      <c r="AF607" s="908"/>
    </row>
    <row r="608">
      <c r="A608" s="908"/>
      <c r="B608" s="908"/>
      <c r="C608" s="908"/>
      <c r="D608" s="908"/>
      <c r="E608" s="908"/>
      <c r="F608" s="908"/>
      <c r="G608" s="908"/>
      <c r="H608" s="908"/>
      <c r="I608" s="908"/>
      <c r="J608" s="908"/>
      <c r="K608" s="908"/>
      <c r="L608" s="908"/>
      <c r="M608" s="908"/>
      <c r="N608" s="908"/>
      <c r="O608" s="908"/>
      <c r="P608" s="908"/>
      <c r="Q608" s="908"/>
      <c r="R608" s="908"/>
      <c r="S608" s="908"/>
      <c r="T608" s="908"/>
      <c r="U608" s="908"/>
      <c r="V608" s="908"/>
      <c r="W608" s="908"/>
      <c r="X608" s="908"/>
      <c r="Y608" s="908"/>
      <c r="Z608" s="908"/>
      <c r="AA608" s="908"/>
      <c r="AB608" s="908"/>
      <c r="AC608" s="908"/>
      <c r="AD608" s="908"/>
      <c r="AE608" s="908"/>
      <c r="AF608" s="908"/>
    </row>
    <row r="609">
      <c r="A609" s="908"/>
      <c r="B609" s="908"/>
      <c r="C609" s="908"/>
      <c r="D609" s="908"/>
      <c r="E609" s="908"/>
      <c r="F609" s="908"/>
      <c r="G609" s="908"/>
      <c r="H609" s="908"/>
      <c r="I609" s="908"/>
      <c r="J609" s="908"/>
      <c r="K609" s="908"/>
      <c r="L609" s="908"/>
      <c r="M609" s="908"/>
      <c r="N609" s="908"/>
      <c r="O609" s="908"/>
      <c r="P609" s="908"/>
      <c r="Q609" s="908"/>
      <c r="R609" s="908"/>
      <c r="S609" s="908"/>
      <c r="T609" s="908"/>
      <c r="U609" s="908"/>
      <c r="V609" s="908"/>
      <c r="W609" s="908"/>
      <c r="X609" s="908"/>
      <c r="Y609" s="908"/>
      <c r="Z609" s="908"/>
      <c r="AA609" s="908"/>
      <c r="AB609" s="908"/>
      <c r="AC609" s="908"/>
      <c r="AD609" s="908"/>
      <c r="AE609" s="908"/>
      <c r="AF609" s="908"/>
    </row>
    <row r="610">
      <c r="A610" s="908"/>
      <c r="B610" s="908"/>
      <c r="C610" s="908"/>
      <c r="D610" s="908"/>
      <c r="E610" s="908"/>
      <c r="F610" s="908"/>
      <c r="G610" s="908"/>
      <c r="H610" s="908"/>
      <c r="I610" s="908"/>
      <c r="J610" s="908"/>
      <c r="K610" s="908"/>
      <c r="L610" s="908"/>
      <c r="M610" s="908"/>
      <c r="N610" s="908"/>
      <c r="O610" s="908"/>
      <c r="P610" s="908"/>
      <c r="Q610" s="908"/>
      <c r="R610" s="908"/>
      <c r="S610" s="908"/>
      <c r="T610" s="908"/>
      <c r="U610" s="908"/>
      <c r="V610" s="908"/>
      <c r="W610" s="908"/>
      <c r="X610" s="908"/>
      <c r="Y610" s="908"/>
      <c r="Z610" s="908"/>
      <c r="AA610" s="908"/>
      <c r="AB610" s="908"/>
      <c r="AC610" s="908"/>
      <c r="AD610" s="908"/>
      <c r="AE610" s="908"/>
      <c r="AF610" s="908"/>
    </row>
    <row r="611">
      <c r="A611" s="908"/>
      <c r="B611" s="908"/>
      <c r="C611" s="908"/>
      <c r="D611" s="908"/>
      <c r="E611" s="908"/>
      <c r="F611" s="908"/>
      <c r="G611" s="908"/>
      <c r="H611" s="908"/>
      <c r="I611" s="908"/>
      <c r="J611" s="908"/>
      <c r="K611" s="908"/>
      <c r="L611" s="908"/>
      <c r="M611" s="908"/>
      <c r="N611" s="908"/>
      <c r="O611" s="908"/>
      <c r="P611" s="908"/>
      <c r="Q611" s="908"/>
      <c r="R611" s="908"/>
      <c r="S611" s="908"/>
      <c r="T611" s="908"/>
      <c r="U611" s="908"/>
      <c r="V611" s="908"/>
      <c r="W611" s="908"/>
      <c r="X611" s="908"/>
      <c r="Y611" s="908"/>
      <c r="Z611" s="908"/>
      <c r="AA611" s="908"/>
      <c r="AB611" s="908"/>
      <c r="AC611" s="908"/>
      <c r="AD611" s="908"/>
      <c r="AE611" s="908"/>
      <c r="AF611" s="908"/>
    </row>
    <row r="612">
      <c r="A612" s="908"/>
      <c r="B612" s="908"/>
      <c r="C612" s="908"/>
      <c r="D612" s="908"/>
      <c r="E612" s="908"/>
      <c r="F612" s="908"/>
      <c r="G612" s="908"/>
      <c r="H612" s="908"/>
      <c r="I612" s="908"/>
      <c r="J612" s="908"/>
      <c r="K612" s="908"/>
      <c r="L612" s="908"/>
      <c r="M612" s="908"/>
      <c r="N612" s="908"/>
      <c r="O612" s="908"/>
      <c r="P612" s="908"/>
      <c r="Q612" s="908"/>
      <c r="R612" s="908"/>
      <c r="S612" s="908"/>
      <c r="T612" s="908"/>
      <c r="U612" s="908"/>
      <c r="V612" s="908"/>
      <c r="W612" s="908"/>
      <c r="X612" s="908"/>
      <c r="Y612" s="908"/>
      <c r="Z612" s="908"/>
      <c r="AA612" s="908"/>
      <c r="AB612" s="908"/>
      <c r="AC612" s="908"/>
      <c r="AD612" s="908"/>
      <c r="AE612" s="908"/>
      <c r="AF612" s="908"/>
    </row>
    <row r="613">
      <c r="A613" s="908"/>
      <c r="B613" s="908"/>
      <c r="C613" s="908"/>
      <c r="D613" s="908"/>
      <c r="E613" s="908"/>
      <c r="F613" s="908"/>
      <c r="G613" s="908"/>
      <c r="H613" s="908"/>
      <c r="I613" s="908"/>
      <c r="J613" s="908"/>
      <c r="K613" s="908"/>
      <c r="L613" s="908"/>
      <c r="M613" s="908"/>
      <c r="N613" s="908"/>
      <c r="O613" s="908"/>
      <c r="P613" s="908"/>
      <c r="Q613" s="908"/>
      <c r="R613" s="908"/>
      <c r="S613" s="908"/>
      <c r="T613" s="908"/>
      <c r="U613" s="908"/>
      <c r="V613" s="908"/>
      <c r="W613" s="908"/>
      <c r="X613" s="908"/>
      <c r="Y613" s="908"/>
      <c r="Z613" s="908"/>
      <c r="AA613" s="908"/>
      <c r="AB613" s="908"/>
      <c r="AC613" s="908"/>
      <c r="AD613" s="908"/>
      <c r="AE613" s="908"/>
      <c r="AF613" s="908"/>
    </row>
    <row r="614">
      <c r="A614" s="908"/>
      <c r="B614" s="908"/>
      <c r="C614" s="908"/>
      <c r="D614" s="908"/>
      <c r="E614" s="908"/>
      <c r="F614" s="908"/>
      <c r="G614" s="908"/>
      <c r="H614" s="908"/>
      <c r="I614" s="908"/>
      <c r="J614" s="908"/>
      <c r="K614" s="908"/>
      <c r="L614" s="908"/>
      <c r="M614" s="908"/>
      <c r="N614" s="908"/>
      <c r="O614" s="908"/>
      <c r="P614" s="908"/>
      <c r="Q614" s="908"/>
      <c r="R614" s="908"/>
      <c r="S614" s="908"/>
      <c r="T614" s="908"/>
      <c r="U614" s="908"/>
      <c r="V614" s="908"/>
      <c r="W614" s="908"/>
      <c r="X614" s="908"/>
      <c r="Y614" s="908"/>
      <c r="Z614" s="908"/>
      <c r="AA614" s="908"/>
      <c r="AB614" s="908"/>
      <c r="AC614" s="908"/>
      <c r="AD614" s="908"/>
      <c r="AE614" s="908"/>
      <c r="AF614" s="908"/>
    </row>
    <row r="615">
      <c r="A615" s="908"/>
      <c r="B615" s="908"/>
      <c r="C615" s="908"/>
      <c r="D615" s="908"/>
      <c r="E615" s="908"/>
      <c r="F615" s="908"/>
      <c r="G615" s="908"/>
      <c r="H615" s="908"/>
      <c r="I615" s="908"/>
      <c r="J615" s="908"/>
      <c r="K615" s="908"/>
      <c r="L615" s="908"/>
      <c r="M615" s="908"/>
      <c r="N615" s="908"/>
      <c r="O615" s="908"/>
      <c r="P615" s="908"/>
      <c r="Q615" s="908"/>
      <c r="R615" s="908"/>
      <c r="S615" s="908"/>
      <c r="T615" s="908"/>
      <c r="U615" s="908"/>
      <c r="V615" s="908"/>
      <c r="W615" s="908"/>
      <c r="X615" s="908"/>
      <c r="Y615" s="908"/>
      <c r="Z615" s="908"/>
      <c r="AA615" s="908"/>
      <c r="AB615" s="908"/>
      <c r="AC615" s="908"/>
      <c r="AD615" s="908"/>
      <c r="AE615" s="908"/>
      <c r="AF615" s="908"/>
    </row>
    <row r="616">
      <c r="A616" s="908"/>
      <c r="B616" s="908"/>
      <c r="C616" s="908"/>
      <c r="D616" s="908"/>
      <c r="E616" s="908"/>
      <c r="F616" s="908"/>
      <c r="G616" s="908"/>
      <c r="H616" s="908"/>
      <c r="I616" s="908"/>
      <c r="J616" s="908"/>
      <c r="K616" s="908"/>
      <c r="L616" s="908"/>
      <c r="M616" s="908"/>
      <c r="N616" s="908"/>
      <c r="O616" s="908"/>
      <c r="P616" s="908"/>
      <c r="Q616" s="908"/>
      <c r="R616" s="908"/>
      <c r="S616" s="908"/>
      <c r="T616" s="908"/>
      <c r="U616" s="908"/>
      <c r="V616" s="908"/>
      <c r="W616" s="908"/>
      <c r="X616" s="908"/>
      <c r="Y616" s="908"/>
      <c r="Z616" s="908"/>
      <c r="AA616" s="908"/>
      <c r="AB616" s="908"/>
      <c r="AC616" s="908"/>
      <c r="AD616" s="908"/>
      <c r="AE616" s="908"/>
      <c r="AF616" s="908"/>
    </row>
    <row r="617">
      <c r="A617" s="908"/>
      <c r="B617" s="908"/>
      <c r="C617" s="908"/>
      <c r="D617" s="908"/>
      <c r="E617" s="908"/>
      <c r="F617" s="908"/>
      <c r="G617" s="908"/>
      <c r="H617" s="908"/>
      <c r="I617" s="908"/>
      <c r="J617" s="908"/>
      <c r="K617" s="908"/>
      <c r="L617" s="908"/>
      <c r="M617" s="908"/>
      <c r="N617" s="908"/>
      <c r="O617" s="908"/>
      <c r="P617" s="908"/>
      <c r="Q617" s="908"/>
      <c r="R617" s="908"/>
      <c r="S617" s="908"/>
      <c r="T617" s="908"/>
      <c r="U617" s="908"/>
      <c r="V617" s="908"/>
      <c r="W617" s="908"/>
      <c r="X617" s="908"/>
      <c r="Y617" s="908"/>
      <c r="Z617" s="908"/>
      <c r="AA617" s="908"/>
      <c r="AB617" s="908"/>
      <c r="AC617" s="908"/>
      <c r="AD617" s="908"/>
      <c r="AE617" s="908"/>
      <c r="AF617" s="908"/>
    </row>
    <row r="618">
      <c r="A618" s="908"/>
      <c r="B618" s="908"/>
      <c r="C618" s="908"/>
      <c r="D618" s="908"/>
      <c r="E618" s="908"/>
      <c r="F618" s="908"/>
      <c r="G618" s="908"/>
      <c r="H618" s="908"/>
      <c r="I618" s="908"/>
      <c r="J618" s="908"/>
      <c r="K618" s="908"/>
      <c r="L618" s="908"/>
      <c r="M618" s="908"/>
      <c r="N618" s="908"/>
      <c r="O618" s="908"/>
      <c r="P618" s="908"/>
      <c r="Q618" s="908"/>
      <c r="R618" s="908"/>
      <c r="S618" s="908"/>
      <c r="T618" s="908"/>
      <c r="U618" s="908"/>
      <c r="V618" s="908"/>
      <c r="W618" s="908"/>
      <c r="X618" s="908"/>
      <c r="Y618" s="908"/>
      <c r="Z618" s="908"/>
      <c r="AA618" s="908"/>
      <c r="AB618" s="908"/>
      <c r="AC618" s="908"/>
      <c r="AD618" s="908"/>
      <c r="AE618" s="908"/>
      <c r="AF618" s="908"/>
    </row>
    <row r="619">
      <c r="A619" s="908"/>
      <c r="B619" s="908"/>
      <c r="C619" s="908"/>
      <c r="D619" s="908"/>
      <c r="E619" s="908"/>
      <c r="F619" s="908"/>
      <c r="G619" s="908"/>
      <c r="H619" s="908"/>
      <c r="I619" s="908"/>
      <c r="J619" s="908"/>
      <c r="K619" s="908"/>
      <c r="L619" s="908"/>
      <c r="M619" s="908"/>
      <c r="N619" s="908"/>
      <c r="O619" s="908"/>
      <c r="P619" s="908"/>
      <c r="Q619" s="908"/>
      <c r="R619" s="908"/>
      <c r="S619" s="908"/>
      <c r="T619" s="908"/>
      <c r="U619" s="908"/>
      <c r="V619" s="908"/>
      <c r="W619" s="908"/>
      <c r="X619" s="908"/>
      <c r="Y619" s="908"/>
      <c r="Z619" s="908"/>
      <c r="AA619" s="908"/>
      <c r="AB619" s="908"/>
      <c r="AC619" s="908"/>
      <c r="AD619" s="908"/>
      <c r="AE619" s="908"/>
      <c r="AF619" s="908"/>
    </row>
    <row r="620">
      <c r="A620" s="908"/>
      <c r="B620" s="908"/>
      <c r="C620" s="908"/>
      <c r="D620" s="908"/>
      <c r="E620" s="908"/>
      <c r="F620" s="908"/>
      <c r="G620" s="908"/>
      <c r="H620" s="908"/>
      <c r="I620" s="908"/>
      <c r="J620" s="908"/>
      <c r="K620" s="908"/>
      <c r="L620" s="908"/>
      <c r="M620" s="908"/>
      <c r="N620" s="908"/>
      <c r="O620" s="908"/>
      <c r="P620" s="908"/>
      <c r="Q620" s="908"/>
      <c r="R620" s="908"/>
      <c r="S620" s="908"/>
      <c r="T620" s="908"/>
      <c r="U620" s="908"/>
      <c r="V620" s="908"/>
      <c r="W620" s="908"/>
      <c r="X620" s="908"/>
      <c r="Y620" s="908"/>
      <c r="Z620" s="908"/>
      <c r="AA620" s="908"/>
      <c r="AB620" s="908"/>
      <c r="AC620" s="908"/>
      <c r="AD620" s="908"/>
      <c r="AE620" s="908"/>
      <c r="AF620" s="908"/>
    </row>
    <row r="621">
      <c r="A621" s="908"/>
      <c r="B621" s="908"/>
      <c r="C621" s="908"/>
      <c r="D621" s="908"/>
      <c r="E621" s="908"/>
      <c r="F621" s="908"/>
      <c r="G621" s="908"/>
      <c r="H621" s="908"/>
      <c r="I621" s="908"/>
      <c r="J621" s="908"/>
      <c r="K621" s="908"/>
      <c r="L621" s="908"/>
      <c r="M621" s="908"/>
      <c r="N621" s="908"/>
      <c r="O621" s="908"/>
      <c r="P621" s="908"/>
      <c r="Q621" s="908"/>
      <c r="R621" s="908"/>
      <c r="S621" s="908"/>
      <c r="T621" s="908"/>
      <c r="U621" s="908"/>
      <c r="V621" s="908"/>
      <c r="W621" s="908"/>
      <c r="X621" s="908"/>
      <c r="Y621" s="908"/>
      <c r="Z621" s="908"/>
      <c r="AA621" s="908"/>
      <c r="AB621" s="908"/>
      <c r="AC621" s="908"/>
      <c r="AD621" s="908"/>
      <c r="AE621" s="908"/>
      <c r="AF621" s="908"/>
    </row>
    <row r="622">
      <c r="A622" s="908"/>
      <c r="B622" s="908"/>
      <c r="C622" s="908"/>
      <c r="D622" s="908"/>
      <c r="E622" s="908"/>
      <c r="F622" s="908"/>
      <c r="G622" s="908"/>
      <c r="H622" s="908"/>
      <c r="I622" s="908"/>
      <c r="J622" s="908"/>
      <c r="K622" s="908"/>
      <c r="L622" s="908"/>
      <c r="M622" s="908"/>
      <c r="N622" s="908"/>
      <c r="O622" s="908"/>
      <c r="P622" s="908"/>
      <c r="Q622" s="908"/>
      <c r="R622" s="908"/>
      <c r="S622" s="908"/>
      <c r="T622" s="908"/>
      <c r="U622" s="908"/>
      <c r="V622" s="908"/>
      <c r="W622" s="908"/>
      <c r="X622" s="908"/>
      <c r="Y622" s="908"/>
      <c r="Z622" s="908"/>
      <c r="AA622" s="908"/>
      <c r="AB622" s="908"/>
      <c r="AC622" s="908"/>
      <c r="AD622" s="908"/>
      <c r="AE622" s="908"/>
      <c r="AF622" s="908"/>
    </row>
    <row r="623">
      <c r="A623" s="908"/>
      <c r="B623" s="908"/>
      <c r="C623" s="908"/>
      <c r="D623" s="908"/>
      <c r="E623" s="908"/>
      <c r="F623" s="908"/>
      <c r="G623" s="908"/>
      <c r="H623" s="908"/>
      <c r="I623" s="908"/>
      <c r="J623" s="908"/>
      <c r="K623" s="908"/>
      <c r="L623" s="908"/>
      <c r="M623" s="908"/>
      <c r="N623" s="908"/>
      <c r="O623" s="908"/>
      <c r="P623" s="908"/>
      <c r="Q623" s="908"/>
      <c r="R623" s="908"/>
      <c r="S623" s="908"/>
      <c r="T623" s="908"/>
      <c r="U623" s="908"/>
      <c r="V623" s="908"/>
      <c r="W623" s="908"/>
      <c r="X623" s="908"/>
      <c r="Y623" s="908"/>
      <c r="Z623" s="908"/>
      <c r="AA623" s="908"/>
      <c r="AB623" s="908"/>
      <c r="AC623" s="908"/>
      <c r="AD623" s="908"/>
      <c r="AE623" s="908"/>
      <c r="AF623" s="908"/>
    </row>
    <row r="624">
      <c r="A624" s="908"/>
      <c r="B624" s="908"/>
      <c r="C624" s="908"/>
      <c r="D624" s="908"/>
      <c r="E624" s="908"/>
      <c r="F624" s="908"/>
      <c r="G624" s="908"/>
      <c r="H624" s="908"/>
      <c r="I624" s="908"/>
      <c r="J624" s="908"/>
      <c r="K624" s="908"/>
      <c r="L624" s="908"/>
      <c r="M624" s="908"/>
      <c r="N624" s="908"/>
      <c r="O624" s="908"/>
      <c r="P624" s="908"/>
      <c r="Q624" s="908"/>
      <c r="R624" s="908"/>
      <c r="S624" s="908"/>
      <c r="T624" s="908"/>
      <c r="U624" s="908"/>
      <c r="V624" s="908"/>
      <c r="W624" s="908"/>
      <c r="X624" s="908"/>
      <c r="Y624" s="908"/>
      <c r="Z624" s="908"/>
      <c r="AA624" s="908"/>
      <c r="AB624" s="908"/>
      <c r="AC624" s="908"/>
      <c r="AD624" s="908"/>
      <c r="AE624" s="908"/>
      <c r="AF624" s="908"/>
    </row>
    <row r="625">
      <c r="A625" s="908"/>
      <c r="B625" s="908"/>
      <c r="C625" s="908"/>
      <c r="D625" s="908"/>
      <c r="E625" s="908"/>
      <c r="F625" s="908"/>
      <c r="G625" s="908"/>
      <c r="H625" s="908"/>
      <c r="I625" s="908"/>
      <c r="J625" s="908"/>
      <c r="K625" s="908"/>
      <c r="L625" s="908"/>
      <c r="M625" s="908"/>
      <c r="N625" s="908"/>
      <c r="O625" s="908"/>
      <c r="P625" s="908"/>
      <c r="Q625" s="908"/>
      <c r="R625" s="908"/>
      <c r="S625" s="908"/>
      <c r="T625" s="908"/>
      <c r="U625" s="908"/>
      <c r="V625" s="908"/>
      <c r="W625" s="908"/>
      <c r="X625" s="908"/>
      <c r="Y625" s="908"/>
      <c r="Z625" s="908"/>
      <c r="AA625" s="908"/>
      <c r="AB625" s="908"/>
      <c r="AC625" s="908"/>
      <c r="AD625" s="908"/>
      <c r="AE625" s="908"/>
      <c r="AF625" s="908"/>
    </row>
    <row r="626">
      <c r="A626" s="908"/>
      <c r="B626" s="908"/>
      <c r="C626" s="908"/>
      <c r="D626" s="908"/>
      <c r="E626" s="908"/>
      <c r="F626" s="908"/>
      <c r="G626" s="908"/>
      <c r="H626" s="908"/>
      <c r="I626" s="908"/>
      <c r="J626" s="908"/>
      <c r="K626" s="908"/>
      <c r="L626" s="908"/>
      <c r="M626" s="908"/>
      <c r="N626" s="908"/>
      <c r="O626" s="908"/>
      <c r="P626" s="908"/>
      <c r="Q626" s="908"/>
      <c r="R626" s="908"/>
      <c r="S626" s="908"/>
      <c r="T626" s="908"/>
      <c r="U626" s="908"/>
      <c r="V626" s="908"/>
      <c r="W626" s="908"/>
      <c r="X626" s="908"/>
      <c r="Y626" s="908"/>
      <c r="Z626" s="908"/>
      <c r="AA626" s="908"/>
      <c r="AB626" s="908"/>
      <c r="AC626" s="908"/>
      <c r="AD626" s="908"/>
      <c r="AE626" s="908"/>
      <c r="AF626" s="908"/>
    </row>
    <row r="627">
      <c r="A627" s="908"/>
      <c r="B627" s="908"/>
      <c r="C627" s="908"/>
      <c r="D627" s="908"/>
      <c r="E627" s="908"/>
      <c r="F627" s="908"/>
      <c r="G627" s="908"/>
      <c r="H627" s="908"/>
      <c r="I627" s="908"/>
      <c r="J627" s="908"/>
      <c r="K627" s="908"/>
      <c r="L627" s="908"/>
      <c r="M627" s="908"/>
      <c r="N627" s="908"/>
      <c r="O627" s="908"/>
      <c r="P627" s="908"/>
      <c r="Q627" s="908"/>
      <c r="R627" s="908"/>
      <c r="S627" s="908"/>
      <c r="T627" s="908"/>
      <c r="U627" s="908"/>
      <c r="V627" s="908"/>
      <c r="W627" s="908"/>
      <c r="X627" s="908"/>
      <c r="Y627" s="908"/>
      <c r="Z627" s="908"/>
      <c r="AA627" s="908"/>
      <c r="AB627" s="908"/>
      <c r="AC627" s="908"/>
      <c r="AD627" s="908"/>
      <c r="AE627" s="908"/>
      <c r="AF627" s="908"/>
    </row>
    <row r="628">
      <c r="A628" s="908"/>
      <c r="B628" s="908"/>
      <c r="C628" s="908"/>
      <c r="D628" s="908"/>
      <c r="E628" s="908"/>
      <c r="F628" s="908"/>
      <c r="G628" s="908"/>
      <c r="H628" s="908"/>
      <c r="I628" s="908"/>
      <c r="J628" s="908"/>
      <c r="K628" s="908"/>
      <c r="L628" s="908"/>
      <c r="M628" s="908"/>
      <c r="N628" s="908"/>
      <c r="O628" s="908"/>
      <c r="P628" s="908"/>
      <c r="Q628" s="908"/>
      <c r="R628" s="908"/>
      <c r="S628" s="908"/>
      <c r="T628" s="908"/>
      <c r="U628" s="908"/>
      <c r="V628" s="908"/>
      <c r="W628" s="908"/>
      <c r="X628" s="908"/>
      <c r="Y628" s="908"/>
      <c r="Z628" s="908"/>
      <c r="AA628" s="908"/>
      <c r="AB628" s="908"/>
      <c r="AC628" s="908"/>
      <c r="AD628" s="908"/>
      <c r="AE628" s="908"/>
      <c r="AF628" s="908"/>
    </row>
    <row r="629">
      <c r="A629" s="908"/>
      <c r="B629" s="908"/>
      <c r="C629" s="908"/>
      <c r="D629" s="908"/>
      <c r="E629" s="908"/>
      <c r="F629" s="908"/>
      <c r="G629" s="908"/>
      <c r="H629" s="908"/>
      <c r="I629" s="908"/>
      <c r="J629" s="908"/>
      <c r="K629" s="908"/>
      <c r="L629" s="908"/>
      <c r="M629" s="908"/>
      <c r="N629" s="908"/>
      <c r="O629" s="908"/>
      <c r="P629" s="908"/>
      <c r="Q629" s="908"/>
      <c r="R629" s="908"/>
      <c r="S629" s="908"/>
      <c r="T629" s="908"/>
      <c r="U629" s="908"/>
      <c r="V629" s="908"/>
      <c r="W629" s="908"/>
      <c r="X629" s="908"/>
      <c r="Y629" s="908"/>
      <c r="Z629" s="908"/>
      <c r="AA629" s="908"/>
      <c r="AB629" s="908"/>
      <c r="AC629" s="908"/>
      <c r="AD629" s="908"/>
      <c r="AE629" s="908"/>
      <c r="AF629" s="908"/>
    </row>
    <row r="630">
      <c r="A630" s="908"/>
      <c r="B630" s="908"/>
      <c r="C630" s="908"/>
      <c r="D630" s="908"/>
      <c r="E630" s="908"/>
      <c r="F630" s="908"/>
      <c r="G630" s="908"/>
      <c r="H630" s="908"/>
      <c r="I630" s="908"/>
      <c r="J630" s="908"/>
      <c r="K630" s="908"/>
      <c r="L630" s="908"/>
      <c r="M630" s="908"/>
      <c r="N630" s="908"/>
      <c r="O630" s="908"/>
      <c r="P630" s="908"/>
      <c r="Q630" s="908"/>
      <c r="R630" s="908"/>
      <c r="S630" s="908"/>
      <c r="T630" s="908"/>
      <c r="U630" s="908"/>
      <c r="V630" s="908"/>
      <c r="W630" s="908"/>
      <c r="X630" s="908"/>
      <c r="Y630" s="908"/>
      <c r="Z630" s="908"/>
      <c r="AA630" s="908"/>
      <c r="AB630" s="908"/>
      <c r="AC630" s="908"/>
      <c r="AD630" s="908"/>
      <c r="AE630" s="908"/>
      <c r="AF630" s="908"/>
    </row>
    <row r="631">
      <c r="A631" s="908"/>
      <c r="B631" s="908"/>
      <c r="C631" s="908"/>
      <c r="D631" s="908"/>
      <c r="E631" s="908"/>
      <c r="F631" s="908"/>
      <c r="G631" s="908"/>
      <c r="H631" s="908"/>
      <c r="I631" s="908"/>
      <c r="J631" s="908"/>
      <c r="K631" s="908"/>
      <c r="L631" s="908"/>
      <c r="M631" s="908"/>
      <c r="N631" s="908"/>
      <c r="O631" s="908"/>
      <c r="P631" s="908"/>
      <c r="Q631" s="908"/>
      <c r="R631" s="908"/>
      <c r="S631" s="908"/>
      <c r="T631" s="908"/>
      <c r="U631" s="908"/>
      <c r="V631" s="908"/>
      <c r="W631" s="908"/>
      <c r="X631" s="908"/>
      <c r="Y631" s="908"/>
      <c r="Z631" s="908"/>
      <c r="AA631" s="908"/>
      <c r="AB631" s="908"/>
      <c r="AC631" s="908"/>
      <c r="AD631" s="908"/>
      <c r="AE631" s="908"/>
      <c r="AF631" s="908"/>
    </row>
    <row r="632">
      <c r="A632" s="908"/>
      <c r="B632" s="908"/>
      <c r="C632" s="908"/>
      <c r="D632" s="908"/>
      <c r="E632" s="908"/>
      <c r="F632" s="908"/>
      <c r="G632" s="908"/>
      <c r="H632" s="908"/>
      <c r="I632" s="908"/>
      <c r="J632" s="908"/>
      <c r="K632" s="908"/>
      <c r="L632" s="908"/>
      <c r="M632" s="908"/>
      <c r="N632" s="908"/>
      <c r="O632" s="908"/>
      <c r="P632" s="908"/>
      <c r="Q632" s="908"/>
      <c r="R632" s="908"/>
      <c r="S632" s="908"/>
      <c r="T632" s="908"/>
      <c r="U632" s="908"/>
      <c r="V632" s="908"/>
      <c r="W632" s="908"/>
      <c r="X632" s="908"/>
      <c r="Y632" s="908"/>
      <c r="Z632" s="908"/>
      <c r="AA632" s="908"/>
      <c r="AB632" s="908"/>
      <c r="AC632" s="908"/>
      <c r="AD632" s="908"/>
      <c r="AE632" s="908"/>
      <c r="AF632" s="908"/>
    </row>
    <row r="633">
      <c r="A633" s="908"/>
      <c r="B633" s="908"/>
      <c r="C633" s="908"/>
      <c r="D633" s="908"/>
      <c r="E633" s="908"/>
      <c r="F633" s="908"/>
      <c r="G633" s="908"/>
      <c r="H633" s="908"/>
      <c r="I633" s="908"/>
      <c r="J633" s="908"/>
      <c r="K633" s="908"/>
      <c r="L633" s="908"/>
      <c r="M633" s="908"/>
      <c r="N633" s="908"/>
      <c r="O633" s="908"/>
      <c r="P633" s="908"/>
      <c r="Q633" s="908"/>
      <c r="R633" s="908"/>
      <c r="S633" s="908"/>
      <c r="T633" s="908"/>
      <c r="U633" s="908"/>
      <c r="V633" s="908"/>
      <c r="W633" s="908"/>
      <c r="X633" s="908"/>
      <c r="Y633" s="908"/>
      <c r="Z633" s="908"/>
      <c r="AA633" s="908"/>
      <c r="AB633" s="908"/>
      <c r="AC633" s="908"/>
      <c r="AD633" s="908"/>
      <c r="AE633" s="908"/>
      <c r="AF633" s="908"/>
    </row>
    <row r="634">
      <c r="A634" s="908"/>
      <c r="B634" s="908"/>
      <c r="C634" s="908"/>
      <c r="D634" s="908"/>
      <c r="E634" s="908"/>
      <c r="F634" s="908"/>
      <c r="G634" s="908"/>
      <c r="H634" s="908"/>
      <c r="I634" s="908"/>
      <c r="J634" s="908"/>
      <c r="K634" s="908"/>
      <c r="L634" s="908"/>
      <c r="M634" s="908"/>
      <c r="N634" s="908"/>
      <c r="O634" s="908"/>
      <c r="P634" s="908"/>
      <c r="Q634" s="908"/>
      <c r="R634" s="908"/>
      <c r="S634" s="908"/>
      <c r="T634" s="908"/>
      <c r="U634" s="908"/>
      <c r="V634" s="908"/>
      <c r="W634" s="908"/>
      <c r="X634" s="908"/>
      <c r="Y634" s="908"/>
      <c r="Z634" s="908"/>
      <c r="AA634" s="908"/>
      <c r="AB634" s="908"/>
      <c r="AC634" s="908"/>
      <c r="AD634" s="908"/>
      <c r="AE634" s="908"/>
      <c r="AF634" s="908"/>
    </row>
    <row r="635">
      <c r="A635" s="908"/>
      <c r="B635" s="908"/>
      <c r="C635" s="908"/>
      <c r="D635" s="908"/>
      <c r="E635" s="908"/>
      <c r="F635" s="908"/>
      <c r="G635" s="908"/>
      <c r="H635" s="908"/>
      <c r="I635" s="908"/>
      <c r="J635" s="908"/>
      <c r="K635" s="908"/>
      <c r="L635" s="908"/>
      <c r="M635" s="908"/>
      <c r="N635" s="908"/>
      <c r="O635" s="908"/>
      <c r="P635" s="908"/>
      <c r="Q635" s="908"/>
      <c r="R635" s="908"/>
      <c r="S635" s="908"/>
      <c r="T635" s="908"/>
      <c r="U635" s="908"/>
      <c r="V635" s="908"/>
      <c r="W635" s="908"/>
      <c r="X635" s="908"/>
      <c r="Y635" s="908"/>
      <c r="Z635" s="908"/>
      <c r="AA635" s="908"/>
      <c r="AB635" s="908"/>
      <c r="AC635" s="908"/>
      <c r="AD635" s="908"/>
      <c r="AE635" s="908"/>
      <c r="AF635" s="908"/>
    </row>
    <row r="636">
      <c r="A636" s="908"/>
      <c r="B636" s="908"/>
      <c r="C636" s="908"/>
      <c r="D636" s="908"/>
      <c r="E636" s="908"/>
      <c r="F636" s="908"/>
      <c r="G636" s="908"/>
      <c r="H636" s="908"/>
      <c r="I636" s="908"/>
      <c r="J636" s="908"/>
      <c r="K636" s="908"/>
      <c r="L636" s="908"/>
      <c r="M636" s="908"/>
      <c r="N636" s="908"/>
      <c r="O636" s="908"/>
      <c r="P636" s="908"/>
      <c r="Q636" s="908"/>
      <c r="R636" s="908"/>
      <c r="S636" s="908"/>
      <c r="T636" s="908"/>
      <c r="U636" s="908"/>
      <c r="V636" s="908"/>
      <c r="W636" s="908"/>
      <c r="X636" s="908"/>
      <c r="Y636" s="908"/>
      <c r="Z636" s="908"/>
      <c r="AA636" s="908"/>
      <c r="AB636" s="908"/>
      <c r="AC636" s="908"/>
      <c r="AD636" s="908"/>
      <c r="AE636" s="908"/>
      <c r="AF636" s="908"/>
    </row>
    <row r="637">
      <c r="A637" s="908"/>
      <c r="B637" s="908"/>
      <c r="C637" s="908"/>
      <c r="D637" s="908"/>
      <c r="E637" s="908"/>
      <c r="F637" s="908"/>
      <c r="G637" s="908"/>
      <c r="H637" s="908"/>
      <c r="I637" s="908"/>
      <c r="J637" s="908"/>
      <c r="K637" s="908"/>
      <c r="L637" s="908"/>
      <c r="M637" s="908"/>
      <c r="N637" s="908"/>
      <c r="O637" s="908"/>
      <c r="P637" s="908"/>
      <c r="Q637" s="908"/>
      <c r="R637" s="908"/>
      <c r="S637" s="908"/>
      <c r="T637" s="908"/>
      <c r="U637" s="908"/>
      <c r="V637" s="908"/>
      <c r="W637" s="908"/>
      <c r="X637" s="908"/>
      <c r="Y637" s="908"/>
      <c r="Z637" s="908"/>
      <c r="AA637" s="908"/>
      <c r="AB637" s="908"/>
      <c r="AC637" s="908"/>
      <c r="AD637" s="908"/>
      <c r="AE637" s="908"/>
      <c r="AF637" s="908"/>
    </row>
    <row r="638">
      <c r="A638" s="908"/>
      <c r="B638" s="908"/>
      <c r="C638" s="908"/>
      <c r="D638" s="908"/>
      <c r="E638" s="908"/>
      <c r="F638" s="908"/>
      <c r="G638" s="908"/>
      <c r="H638" s="908"/>
      <c r="I638" s="908"/>
      <c r="J638" s="908"/>
      <c r="K638" s="908"/>
      <c r="L638" s="908"/>
      <c r="M638" s="908"/>
      <c r="N638" s="908"/>
      <c r="O638" s="908"/>
      <c r="P638" s="908"/>
      <c r="Q638" s="908"/>
      <c r="R638" s="908"/>
      <c r="S638" s="908"/>
      <c r="T638" s="908"/>
      <c r="U638" s="908"/>
      <c r="V638" s="908"/>
      <c r="W638" s="908"/>
      <c r="X638" s="908"/>
      <c r="Y638" s="908"/>
      <c r="Z638" s="908"/>
      <c r="AA638" s="908"/>
      <c r="AB638" s="908"/>
      <c r="AC638" s="908"/>
      <c r="AD638" s="908"/>
      <c r="AE638" s="908"/>
      <c r="AF638" s="908"/>
    </row>
    <row r="639">
      <c r="A639" s="908"/>
      <c r="B639" s="908"/>
      <c r="C639" s="908"/>
      <c r="D639" s="908"/>
      <c r="E639" s="908"/>
      <c r="F639" s="908"/>
      <c r="G639" s="908"/>
      <c r="H639" s="908"/>
      <c r="I639" s="908"/>
      <c r="J639" s="908"/>
      <c r="K639" s="908"/>
      <c r="L639" s="908"/>
      <c r="M639" s="908"/>
      <c r="N639" s="908"/>
      <c r="O639" s="908"/>
      <c r="P639" s="908"/>
      <c r="Q639" s="908"/>
      <c r="R639" s="908"/>
      <c r="S639" s="908"/>
      <c r="T639" s="908"/>
      <c r="U639" s="908"/>
      <c r="V639" s="908"/>
      <c r="W639" s="908"/>
      <c r="X639" s="908"/>
      <c r="Y639" s="908"/>
      <c r="Z639" s="908"/>
      <c r="AA639" s="908"/>
      <c r="AB639" s="908"/>
      <c r="AC639" s="908"/>
      <c r="AD639" s="908"/>
      <c r="AE639" s="908"/>
      <c r="AF639" s="908"/>
    </row>
    <row r="640">
      <c r="A640" s="908"/>
      <c r="B640" s="908"/>
      <c r="C640" s="908"/>
      <c r="D640" s="908"/>
      <c r="E640" s="908"/>
      <c r="F640" s="908"/>
      <c r="G640" s="908"/>
      <c r="H640" s="908"/>
      <c r="I640" s="908"/>
      <c r="J640" s="908"/>
      <c r="K640" s="908"/>
      <c r="L640" s="908"/>
      <c r="M640" s="908"/>
      <c r="N640" s="908"/>
      <c r="O640" s="908"/>
      <c r="P640" s="908"/>
      <c r="Q640" s="908"/>
      <c r="R640" s="908"/>
      <c r="S640" s="908"/>
      <c r="T640" s="908"/>
      <c r="U640" s="908"/>
      <c r="V640" s="908"/>
      <c r="W640" s="908"/>
      <c r="X640" s="908"/>
      <c r="Y640" s="908"/>
      <c r="Z640" s="908"/>
      <c r="AA640" s="908"/>
      <c r="AB640" s="908"/>
      <c r="AC640" s="908"/>
      <c r="AD640" s="908"/>
      <c r="AE640" s="908"/>
      <c r="AF640" s="908"/>
    </row>
    <row r="641">
      <c r="A641" s="908"/>
      <c r="B641" s="908"/>
      <c r="C641" s="908"/>
      <c r="D641" s="908"/>
      <c r="E641" s="908"/>
      <c r="F641" s="908"/>
      <c r="G641" s="908"/>
      <c r="H641" s="908"/>
      <c r="I641" s="908"/>
      <c r="J641" s="908"/>
      <c r="K641" s="908"/>
      <c r="L641" s="908"/>
      <c r="M641" s="908"/>
      <c r="N641" s="908"/>
      <c r="O641" s="908"/>
      <c r="P641" s="908"/>
      <c r="Q641" s="908"/>
      <c r="R641" s="908"/>
      <c r="S641" s="908"/>
      <c r="T641" s="908"/>
      <c r="U641" s="908"/>
      <c r="V641" s="908"/>
      <c r="W641" s="908"/>
      <c r="X641" s="908"/>
      <c r="Y641" s="908"/>
      <c r="Z641" s="908"/>
      <c r="AA641" s="908"/>
      <c r="AB641" s="908"/>
      <c r="AC641" s="908"/>
      <c r="AD641" s="908"/>
      <c r="AE641" s="908"/>
      <c r="AF641" s="908"/>
    </row>
    <row r="642">
      <c r="A642" s="908"/>
      <c r="B642" s="908"/>
      <c r="C642" s="908"/>
      <c r="D642" s="908"/>
      <c r="E642" s="908"/>
      <c r="F642" s="908"/>
      <c r="G642" s="908"/>
      <c r="H642" s="908"/>
      <c r="I642" s="908"/>
      <c r="J642" s="908"/>
      <c r="K642" s="908"/>
      <c r="L642" s="908"/>
      <c r="M642" s="908"/>
      <c r="N642" s="908"/>
      <c r="O642" s="908"/>
      <c r="P642" s="908"/>
      <c r="Q642" s="908"/>
      <c r="R642" s="908"/>
      <c r="S642" s="908"/>
      <c r="T642" s="908"/>
      <c r="U642" s="908"/>
      <c r="V642" s="908"/>
      <c r="W642" s="908"/>
      <c r="X642" s="908"/>
      <c r="Y642" s="908"/>
      <c r="Z642" s="908"/>
      <c r="AA642" s="908"/>
      <c r="AB642" s="908"/>
      <c r="AC642" s="908"/>
      <c r="AD642" s="908"/>
      <c r="AE642" s="908"/>
      <c r="AF642" s="908"/>
    </row>
    <row r="643">
      <c r="A643" s="908"/>
      <c r="B643" s="908"/>
      <c r="C643" s="908"/>
      <c r="D643" s="908"/>
      <c r="E643" s="908"/>
      <c r="F643" s="908"/>
      <c r="G643" s="908"/>
      <c r="H643" s="908"/>
      <c r="I643" s="908"/>
      <c r="J643" s="908"/>
      <c r="K643" s="908"/>
      <c r="L643" s="908"/>
      <c r="M643" s="908"/>
      <c r="N643" s="908"/>
      <c r="O643" s="908"/>
      <c r="P643" s="908"/>
      <c r="Q643" s="908"/>
      <c r="R643" s="908"/>
      <c r="S643" s="908"/>
      <c r="T643" s="908"/>
      <c r="U643" s="908"/>
      <c r="V643" s="908"/>
      <c r="W643" s="908"/>
      <c r="X643" s="908"/>
      <c r="Y643" s="908"/>
      <c r="Z643" s="908"/>
      <c r="AA643" s="908"/>
      <c r="AB643" s="908"/>
      <c r="AC643" s="908"/>
      <c r="AD643" s="908"/>
      <c r="AE643" s="908"/>
      <c r="AF643" s="908"/>
    </row>
    <row r="644">
      <c r="A644" s="908"/>
      <c r="B644" s="908"/>
      <c r="C644" s="908"/>
      <c r="D644" s="908"/>
      <c r="E644" s="908"/>
      <c r="F644" s="908"/>
      <c r="G644" s="908"/>
      <c r="H644" s="908"/>
      <c r="I644" s="908"/>
      <c r="J644" s="908"/>
      <c r="K644" s="908"/>
      <c r="L644" s="908"/>
      <c r="M644" s="908"/>
      <c r="N644" s="908"/>
      <c r="O644" s="908"/>
      <c r="P644" s="908"/>
      <c r="Q644" s="908"/>
      <c r="R644" s="908"/>
      <c r="S644" s="908"/>
      <c r="T644" s="908"/>
      <c r="U644" s="908"/>
      <c r="V644" s="908"/>
      <c r="W644" s="908"/>
      <c r="X644" s="908"/>
      <c r="Y644" s="908"/>
      <c r="Z644" s="908"/>
      <c r="AA644" s="908"/>
      <c r="AB644" s="908"/>
      <c r="AC644" s="908"/>
      <c r="AD644" s="908"/>
      <c r="AE644" s="908"/>
      <c r="AF644" s="908"/>
    </row>
    <row r="645">
      <c r="A645" s="908"/>
      <c r="B645" s="908"/>
      <c r="C645" s="908"/>
      <c r="D645" s="908"/>
      <c r="E645" s="908"/>
      <c r="F645" s="908"/>
      <c r="G645" s="908"/>
      <c r="H645" s="908"/>
      <c r="I645" s="908"/>
      <c r="J645" s="908"/>
      <c r="K645" s="908"/>
      <c r="L645" s="908"/>
      <c r="M645" s="908"/>
      <c r="N645" s="908"/>
      <c r="O645" s="908"/>
      <c r="P645" s="908"/>
      <c r="Q645" s="908"/>
      <c r="R645" s="908"/>
      <c r="S645" s="908"/>
      <c r="T645" s="908"/>
      <c r="U645" s="908"/>
      <c r="V645" s="908"/>
      <c r="W645" s="908"/>
      <c r="X645" s="908"/>
      <c r="Y645" s="908"/>
      <c r="Z645" s="908"/>
      <c r="AA645" s="908"/>
      <c r="AB645" s="908"/>
      <c r="AC645" s="908"/>
      <c r="AD645" s="908"/>
      <c r="AE645" s="908"/>
      <c r="AF645" s="908"/>
    </row>
    <row r="646">
      <c r="A646" s="908"/>
      <c r="B646" s="908"/>
      <c r="C646" s="908"/>
      <c r="D646" s="908"/>
      <c r="E646" s="908"/>
      <c r="F646" s="908"/>
      <c r="G646" s="908"/>
      <c r="H646" s="908"/>
      <c r="I646" s="908"/>
      <c r="J646" s="908"/>
      <c r="K646" s="908"/>
      <c r="L646" s="908"/>
      <c r="M646" s="908"/>
      <c r="N646" s="908"/>
      <c r="O646" s="908"/>
      <c r="P646" s="908"/>
      <c r="Q646" s="908"/>
      <c r="R646" s="908"/>
      <c r="S646" s="908"/>
      <c r="T646" s="908"/>
      <c r="U646" s="908"/>
      <c r="V646" s="908"/>
      <c r="W646" s="908"/>
      <c r="X646" s="908"/>
      <c r="Y646" s="908"/>
      <c r="Z646" s="908"/>
      <c r="AA646" s="908"/>
      <c r="AB646" s="908"/>
      <c r="AC646" s="908"/>
      <c r="AD646" s="908"/>
      <c r="AE646" s="908"/>
      <c r="AF646" s="908"/>
    </row>
    <row r="647">
      <c r="A647" s="908"/>
      <c r="B647" s="908"/>
      <c r="C647" s="908"/>
      <c r="D647" s="908"/>
      <c r="E647" s="908"/>
      <c r="F647" s="908"/>
      <c r="G647" s="908"/>
      <c r="H647" s="908"/>
      <c r="I647" s="908"/>
      <c r="J647" s="908"/>
      <c r="K647" s="908"/>
      <c r="L647" s="908"/>
      <c r="M647" s="908"/>
      <c r="N647" s="908"/>
      <c r="O647" s="908"/>
      <c r="P647" s="908"/>
      <c r="Q647" s="908"/>
      <c r="R647" s="908"/>
      <c r="S647" s="908"/>
      <c r="T647" s="908"/>
      <c r="U647" s="908"/>
      <c r="V647" s="908"/>
      <c r="W647" s="908"/>
      <c r="X647" s="908"/>
      <c r="Y647" s="908"/>
      <c r="Z647" s="908"/>
      <c r="AA647" s="908"/>
      <c r="AB647" s="908"/>
      <c r="AC647" s="908"/>
      <c r="AD647" s="908"/>
      <c r="AE647" s="908"/>
      <c r="AF647" s="908"/>
    </row>
    <row r="648">
      <c r="A648" s="908"/>
      <c r="B648" s="908"/>
      <c r="C648" s="908"/>
      <c r="D648" s="908"/>
      <c r="E648" s="908"/>
      <c r="F648" s="908"/>
      <c r="G648" s="908"/>
      <c r="H648" s="908"/>
      <c r="I648" s="908"/>
      <c r="J648" s="908"/>
      <c r="K648" s="908"/>
      <c r="L648" s="908"/>
      <c r="M648" s="908"/>
      <c r="N648" s="908"/>
      <c r="O648" s="908"/>
      <c r="P648" s="908"/>
      <c r="Q648" s="908"/>
      <c r="R648" s="908"/>
      <c r="S648" s="908"/>
      <c r="T648" s="908"/>
      <c r="U648" s="908"/>
      <c r="V648" s="908"/>
      <c r="W648" s="908"/>
      <c r="X648" s="908"/>
      <c r="Y648" s="908"/>
      <c r="Z648" s="908"/>
      <c r="AA648" s="908"/>
      <c r="AB648" s="908"/>
      <c r="AC648" s="908"/>
      <c r="AD648" s="908"/>
      <c r="AE648" s="908"/>
      <c r="AF648" s="908"/>
    </row>
    <row r="649">
      <c r="A649" s="908"/>
      <c r="B649" s="908"/>
      <c r="C649" s="908"/>
      <c r="D649" s="908"/>
      <c r="E649" s="908"/>
      <c r="F649" s="908"/>
      <c r="G649" s="908"/>
      <c r="H649" s="908"/>
      <c r="I649" s="908"/>
      <c r="J649" s="908"/>
      <c r="K649" s="908"/>
      <c r="L649" s="908"/>
      <c r="M649" s="908"/>
      <c r="N649" s="908"/>
      <c r="O649" s="908"/>
      <c r="P649" s="908"/>
      <c r="Q649" s="908"/>
      <c r="R649" s="908"/>
      <c r="S649" s="908"/>
      <c r="T649" s="908"/>
      <c r="U649" s="908"/>
      <c r="V649" s="908"/>
      <c r="W649" s="908"/>
      <c r="X649" s="908"/>
      <c r="Y649" s="908"/>
      <c r="Z649" s="908"/>
      <c r="AA649" s="908"/>
      <c r="AB649" s="908"/>
      <c r="AC649" s="908"/>
      <c r="AD649" s="908"/>
      <c r="AE649" s="908"/>
      <c r="AF649" s="908"/>
    </row>
    <row r="650">
      <c r="A650" s="908"/>
      <c r="B650" s="908"/>
      <c r="C650" s="908"/>
      <c r="D650" s="908"/>
      <c r="E650" s="908"/>
      <c r="F650" s="908"/>
      <c r="G650" s="908"/>
      <c r="H650" s="908"/>
      <c r="I650" s="908"/>
      <c r="J650" s="908"/>
      <c r="K650" s="908"/>
      <c r="L650" s="908"/>
      <c r="M650" s="908"/>
      <c r="N650" s="908"/>
      <c r="O650" s="908"/>
      <c r="P650" s="908"/>
      <c r="Q650" s="908"/>
      <c r="R650" s="908"/>
      <c r="S650" s="908"/>
      <c r="T650" s="908"/>
      <c r="U650" s="908"/>
      <c r="V650" s="908"/>
      <c r="W650" s="908"/>
      <c r="X650" s="908"/>
      <c r="Y650" s="908"/>
      <c r="Z650" s="908"/>
      <c r="AA650" s="908"/>
      <c r="AB650" s="908"/>
      <c r="AC650" s="908"/>
      <c r="AD650" s="908"/>
      <c r="AE650" s="908"/>
      <c r="AF650" s="908"/>
    </row>
    <row r="651">
      <c r="A651" s="908"/>
      <c r="B651" s="908"/>
      <c r="C651" s="908"/>
      <c r="D651" s="908"/>
      <c r="E651" s="908"/>
      <c r="F651" s="908"/>
      <c r="G651" s="908"/>
      <c r="H651" s="908"/>
      <c r="I651" s="908"/>
      <c r="J651" s="908"/>
      <c r="K651" s="908"/>
      <c r="L651" s="908"/>
      <c r="M651" s="908"/>
      <c r="N651" s="908"/>
      <c r="O651" s="908"/>
      <c r="P651" s="908"/>
      <c r="Q651" s="908"/>
      <c r="R651" s="908"/>
      <c r="S651" s="908"/>
      <c r="T651" s="908"/>
      <c r="U651" s="908"/>
      <c r="V651" s="908"/>
      <c r="W651" s="908"/>
      <c r="X651" s="908"/>
      <c r="Y651" s="908"/>
      <c r="Z651" s="908"/>
      <c r="AA651" s="908"/>
      <c r="AB651" s="908"/>
      <c r="AC651" s="908"/>
      <c r="AD651" s="908"/>
      <c r="AE651" s="908"/>
      <c r="AF651" s="908"/>
    </row>
    <row r="652">
      <c r="A652" s="908"/>
      <c r="B652" s="908"/>
      <c r="C652" s="908"/>
      <c r="D652" s="908"/>
      <c r="E652" s="908"/>
      <c r="F652" s="908"/>
      <c r="G652" s="908"/>
      <c r="H652" s="908"/>
      <c r="I652" s="908"/>
      <c r="J652" s="908"/>
      <c r="K652" s="908"/>
      <c r="L652" s="908"/>
      <c r="M652" s="908"/>
      <c r="N652" s="908"/>
      <c r="O652" s="908"/>
      <c r="P652" s="908"/>
      <c r="Q652" s="908"/>
      <c r="R652" s="908"/>
      <c r="S652" s="908"/>
      <c r="T652" s="908"/>
      <c r="U652" s="908"/>
      <c r="V652" s="908"/>
      <c r="W652" s="908"/>
      <c r="X652" s="908"/>
      <c r="Y652" s="908"/>
      <c r="Z652" s="908"/>
      <c r="AA652" s="908"/>
      <c r="AB652" s="908"/>
      <c r="AC652" s="908"/>
      <c r="AD652" s="908"/>
      <c r="AE652" s="908"/>
      <c r="AF652" s="908"/>
    </row>
    <row r="653">
      <c r="A653" s="908"/>
      <c r="B653" s="908"/>
      <c r="C653" s="908"/>
      <c r="D653" s="908"/>
      <c r="E653" s="908"/>
      <c r="F653" s="908"/>
      <c r="G653" s="908"/>
      <c r="H653" s="908"/>
      <c r="I653" s="908"/>
      <c r="J653" s="908"/>
      <c r="K653" s="908"/>
      <c r="L653" s="908"/>
      <c r="M653" s="908"/>
      <c r="N653" s="908"/>
      <c r="O653" s="908"/>
      <c r="P653" s="908"/>
      <c r="Q653" s="908"/>
      <c r="R653" s="908"/>
      <c r="S653" s="908"/>
      <c r="T653" s="908"/>
      <c r="U653" s="908"/>
      <c r="V653" s="908"/>
      <c r="W653" s="908"/>
      <c r="X653" s="908"/>
      <c r="Y653" s="908"/>
      <c r="Z653" s="908"/>
      <c r="AA653" s="908"/>
      <c r="AB653" s="908"/>
      <c r="AC653" s="908"/>
      <c r="AD653" s="908"/>
      <c r="AE653" s="908"/>
      <c r="AF653" s="908"/>
    </row>
    <row r="654">
      <c r="A654" s="908"/>
      <c r="B654" s="908"/>
      <c r="C654" s="908"/>
      <c r="D654" s="908"/>
      <c r="E654" s="908"/>
      <c r="F654" s="908"/>
      <c r="G654" s="908"/>
      <c r="H654" s="908"/>
      <c r="I654" s="908"/>
      <c r="J654" s="908"/>
      <c r="K654" s="908"/>
      <c r="L654" s="908"/>
      <c r="M654" s="908"/>
      <c r="N654" s="908"/>
      <c r="O654" s="908"/>
      <c r="P654" s="908"/>
      <c r="Q654" s="908"/>
      <c r="R654" s="908"/>
      <c r="S654" s="908"/>
      <c r="T654" s="908"/>
      <c r="U654" s="908"/>
      <c r="V654" s="908"/>
      <c r="W654" s="908"/>
      <c r="X654" s="908"/>
      <c r="Y654" s="908"/>
      <c r="Z654" s="908"/>
      <c r="AA654" s="908"/>
      <c r="AB654" s="908"/>
      <c r="AC654" s="908"/>
      <c r="AD654" s="908"/>
      <c r="AE654" s="908"/>
      <c r="AF654" s="908"/>
    </row>
    <row r="655">
      <c r="A655" s="908"/>
      <c r="B655" s="908"/>
      <c r="C655" s="908"/>
      <c r="D655" s="908"/>
      <c r="E655" s="908"/>
      <c r="F655" s="908"/>
      <c r="G655" s="908"/>
      <c r="H655" s="908"/>
      <c r="I655" s="908"/>
      <c r="J655" s="908"/>
      <c r="K655" s="908"/>
      <c r="L655" s="908"/>
      <c r="M655" s="908"/>
      <c r="N655" s="908"/>
      <c r="O655" s="908"/>
      <c r="P655" s="908"/>
      <c r="Q655" s="908"/>
      <c r="R655" s="908"/>
      <c r="S655" s="908"/>
      <c r="T655" s="908"/>
      <c r="U655" s="908"/>
      <c r="V655" s="908"/>
      <c r="W655" s="908"/>
      <c r="X655" s="908"/>
      <c r="Y655" s="908"/>
      <c r="Z655" s="908"/>
      <c r="AA655" s="908"/>
      <c r="AB655" s="908"/>
      <c r="AC655" s="908"/>
      <c r="AD655" s="908"/>
      <c r="AE655" s="908"/>
      <c r="AF655" s="908"/>
    </row>
    <row r="656">
      <c r="A656" s="908"/>
      <c r="B656" s="908"/>
      <c r="C656" s="908"/>
      <c r="D656" s="908"/>
      <c r="E656" s="908"/>
      <c r="F656" s="908"/>
      <c r="G656" s="908"/>
      <c r="H656" s="908"/>
      <c r="I656" s="908"/>
      <c r="J656" s="908"/>
      <c r="K656" s="908"/>
      <c r="L656" s="908"/>
      <c r="M656" s="908"/>
      <c r="N656" s="908"/>
      <c r="O656" s="908"/>
      <c r="P656" s="908"/>
      <c r="Q656" s="908"/>
      <c r="R656" s="908"/>
      <c r="S656" s="908"/>
      <c r="T656" s="908"/>
      <c r="U656" s="908"/>
      <c r="V656" s="908"/>
      <c r="W656" s="908"/>
      <c r="X656" s="908"/>
      <c r="Y656" s="908"/>
      <c r="Z656" s="908"/>
      <c r="AA656" s="908"/>
      <c r="AB656" s="908"/>
      <c r="AC656" s="908"/>
      <c r="AD656" s="908"/>
      <c r="AE656" s="908"/>
      <c r="AF656" s="908"/>
    </row>
    <row r="657">
      <c r="A657" s="908"/>
      <c r="B657" s="908"/>
      <c r="C657" s="908"/>
      <c r="D657" s="908"/>
      <c r="E657" s="908"/>
      <c r="F657" s="908"/>
      <c r="G657" s="908"/>
      <c r="H657" s="908"/>
      <c r="I657" s="908"/>
      <c r="J657" s="908"/>
      <c r="K657" s="908"/>
      <c r="L657" s="908"/>
      <c r="M657" s="908"/>
      <c r="N657" s="908"/>
      <c r="O657" s="908"/>
      <c r="P657" s="908"/>
      <c r="Q657" s="908"/>
      <c r="R657" s="908"/>
      <c r="S657" s="908"/>
      <c r="T657" s="908"/>
      <c r="U657" s="908"/>
      <c r="V657" s="908"/>
      <c r="W657" s="908"/>
      <c r="X657" s="908"/>
      <c r="Y657" s="908"/>
      <c r="Z657" s="908"/>
      <c r="AA657" s="908"/>
      <c r="AB657" s="908"/>
      <c r="AC657" s="908"/>
      <c r="AD657" s="908"/>
      <c r="AE657" s="908"/>
      <c r="AF657" s="908"/>
    </row>
    <row r="658">
      <c r="A658" s="908"/>
      <c r="B658" s="908"/>
      <c r="C658" s="908"/>
      <c r="D658" s="908"/>
      <c r="E658" s="908"/>
      <c r="F658" s="908"/>
      <c r="G658" s="908"/>
      <c r="H658" s="908"/>
      <c r="I658" s="908"/>
      <c r="J658" s="908"/>
      <c r="K658" s="908"/>
      <c r="L658" s="908"/>
      <c r="M658" s="908"/>
      <c r="N658" s="908"/>
      <c r="O658" s="908"/>
      <c r="P658" s="908"/>
      <c r="Q658" s="908"/>
      <c r="R658" s="908"/>
      <c r="S658" s="908"/>
      <c r="T658" s="908"/>
      <c r="U658" s="908"/>
      <c r="V658" s="908"/>
      <c r="W658" s="908"/>
      <c r="X658" s="908"/>
      <c r="Y658" s="908"/>
      <c r="Z658" s="908"/>
      <c r="AA658" s="908"/>
      <c r="AB658" s="908"/>
      <c r="AC658" s="908"/>
      <c r="AD658" s="908"/>
      <c r="AE658" s="908"/>
      <c r="AF658" s="908"/>
    </row>
    <row r="659">
      <c r="A659" s="908"/>
      <c r="B659" s="908"/>
      <c r="C659" s="908"/>
      <c r="D659" s="908"/>
      <c r="E659" s="908"/>
      <c r="F659" s="908"/>
      <c r="G659" s="908"/>
      <c r="H659" s="908"/>
      <c r="I659" s="908"/>
      <c r="J659" s="908"/>
      <c r="K659" s="908"/>
      <c r="L659" s="908"/>
      <c r="M659" s="908"/>
      <c r="N659" s="908"/>
      <c r="O659" s="908"/>
      <c r="P659" s="908"/>
      <c r="Q659" s="908"/>
      <c r="R659" s="908"/>
      <c r="S659" s="908"/>
      <c r="T659" s="908"/>
      <c r="U659" s="908"/>
      <c r="V659" s="908"/>
      <c r="W659" s="908"/>
      <c r="X659" s="908"/>
      <c r="Y659" s="908"/>
      <c r="Z659" s="908"/>
      <c r="AA659" s="908"/>
      <c r="AB659" s="908"/>
      <c r="AC659" s="908"/>
      <c r="AD659" s="908"/>
      <c r="AE659" s="908"/>
      <c r="AF659" s="908"/>
    </row>
    <row r="660">
      <c r="A660" s="908"/>
      <c r="B660" s="908"/>
      <c r="C660" s="908"/>
      <c r="D660" s="908"/>
      <c r="E660" s="908"/>
      <c r="F660" s="908"/>
      <c r="G660" s="908"/>
      <c r="H660" s="908"/>
      <c r="I660" s="908"/>
      <c r="J660" s="908"/>
      <c r="K660" s="908"/>
      <c r="L660" s="908"/>
      <c r="M660" s="908"/>
      <c r="N660" s="908"/>
      <c r="O660" s="908"/>
      <c r="P660" s="908"/>
      <c r="Q660" s="908"/>
      <c r="R660" s="908"/>
      <c r="S660" s="908"/>
      <c r="T660" s="908"/>
      <c r="U660" s="908"/>
      <c r="V660" s="908"/>
      <c r="W660" s="908"/>
      <c r="X660" s="908"/>
      <c r="Y660" s="908"/>
      <c r="Z660" s="908"/>
      <c r="AA660" s="908"/>
      <c r="AB660" s="908"/>
      <c r="AC660" s="908"/>
      <c r="AD660" s="908"/>
      <c r="AE660" s="908"/>
      <c r="AF660" s="908"/>
    </row>
    <row r="661">
      <c r="A661" s="908"/>
      <c r="B661" s="908"/>
      <c r="C661" s="908"/>
      <c r="D661" s="908"/>
      <c r="E661" s="908"/>
      <c r="F661" s="908"/>
      <c r="G661" s="908"/>
      <c r="H661" s="908"/>
      <c r="I661" s="908"/>
      <c r="J661" s="908"/>
      <c r="K661" s="908"/>
      <c r="L661" s="908"/>
      <c r="M661" s="908"/>
      <c r="N661" s="908"/>
      <c r="O661" s="908"/>
      <c r="P661" s="908"/>
      <c r="Q661" s="908"/>
      <c r="R661" s="908"/>
      <c r="S661" s="908"/>
      <c r="T661" s="908"/>
      <c r="U661" s="908"/>
      <c r="V661" s="908"/>
      <c r="W661" s="908"/>
      <c r="X661" s="908"/>
      <c r="Y661" s="908"/>
      <c r="Z661" s="908"/>
      <c r="AA661" s="908"/>
      <c r="AB661" s="908"/>
      <c r="AC661" s="908"/>
      <c r="AD661" s="908"/>
      <c r="AE661" s="908"/>
      <c r="AF661" s="908"/>
    </row>
    <row r="662">
      <c r="A662" s="908"/>
      <c r="B662" s="908"/>
      <c r="C662" s="908"/>
      <c r="D662" s="908"/>
      <c r="E662" s="908"/>
      <c r="F662" s="908"/>
      <c r="G662" s="908"/>
      <c r="H662" s="908"/>
      <c r="I662" s="908"/>
      <c r="J662" s="908"/>
      <c r="K662" s="908"/>
      <c r="L662" s="908"/>
      <c r="M662" s="908"/>
      <c r="N662" s="908"/>
      <c r="O662" s="908"/>
      <c r="P662" s="908"/>
      <c r="Q662" s="908"/>
      <c r="R662" s="908"/>
      <c r="S662" s="908"/>
      <c r="T662" s="908"/>
      <c r="U662" s="908"/>
      <c r="V662" s="908"/>
      <c r="W662" s="908"/>
      <c r="X662" s="908"/>
      <c r="Y662" s="908"/>
      <c r="Z662" s="908"/>
      <c r="AA662" s="908"/>
      <c r="AB662" s="908"/>
      <c r="AC662" s="908"/>
      <c r="AD662" s="908"/>
      <c r="AE662" s="908"/>
      <c r="AF662" s="908"/>
    </row>
    <row r="663">
      <c r="A663" s="908"/>
      <c r="B663" s="908"/>
      <c r="C663" s="908"/>
      <c r="D663" s="908"/>
      <c r="E663" s="908"/>
      <c r="F663" s="908"/>
      <c r="G663" s="908"/>
      <c r="H663" s="908"/>
      <c r="I663" s="908"/>
      <c r="J663" s="908"/>
      <c r="K663" s="908"/>
      <c r="L663" s="908"/>
      <c r="M663" s="908"/>
      <c r="N663" s="908"/>
      <c r="O663" s="908"/>
      <c r="P663" s="908"/>
      <c r="Q663" s="908"/>
      <c r="R663" s="908"/>
      <c r="S663" s="908"/>
      <c r="T663" s="908"/>
      <c r="U663" s="908"/>
      <c r="V663" s="908"/>
      <c r="W663" s="908"/>
      <c r="X663" s="908"/>
      <c r="Y663" s="908"/>
      <c r="Z663" s="908"/>
      <c r="AA663" s="908"/>
      <c r="AB663" s="908"/>
      <c r="AC663" s="908"/>
      <c r="AD663" s="908"/>
      <c r="AE663" s="908"/>
      <c r="AF663" s="908"/>
    </row>
    <row r="664">
      <c r="A664" s="908"/>
      <c r="B664" s="908"/>
      <c r="C664" s="908"/>
      <c r="D664" s="908"/>
      <c r="E664" s="908"/>
      <c r="F664" s="908"/>
      <c r="G664" s="908"/>
      <c r="H664" s="908"/>
      <c r="I664" s="908"/>
      <c r="J664" s="908"/>
      <c r="K664" s="908"/>
      <c r="L664" s="908"/>
      <c r="M664" s="908"/>
      <c r="N664" s="908"/>
      <c r="O664" s="908"/>
      <c r="P664" s="908"/>
      <c r="Q664" s="908"/>
      <c r="R664" s="908"/>
      <c r="S664" s="908"/>
      <c r="T664" s="908"/>
      <c r="U664" s="908"/>
      <c r="V664" s="908"/>
      <c r="W664" s="908"/>
      <c r="X664" s="908"/>
      <c r="Y664" s="908"/>
      <c r="Z664" s="908"/>
      <c r="AA664" s="908"/>
      <c r="AB664" s="908"/>
      <c r="AC664" s="908"/>
      <c r="AD664" s="908"/>
      <c r="AE664" s="908"/>
      <c r="AF664" s="908"/>
    </row>
    <row r="665">
      <c r="A665" s="908"/>
      <c r="B665" s="908"/>
      <c r="C665" s="908"/>
      <c r="D665" s="908"/>
      <c r="E665" s="908"/>
      <c r="F665" s="908"/>
      <c r="G665" s="908"/>
      <c r="H665" s="908"/>
      <c r="I665" s="908"/>
      <c r="J665" s="908"/>
      <c r="K665" s="908"/>
      <c r="L665" s="908"/>
      <c r="M665" s="908"/>
      <c r="N665" s="908"/>
      <c r="O665" s="908"/>
      <c r="P665" s="908"/>
      <c r="Q665" s="908"/>
      <c r="R665" s="908"/>
      <c r="S665" s="908"/>
      <c r="T665" s="908"/>
      <c r="U665" s="908"/>
      <c r="V665" s="908"/>
      <c r="W665" s="908"/>
      <c r="X665" s="908"/>
      <c r="Y665" s="908"/>
      <c r="Z665" s="908"/>
      <c r="AA665" s="908"/>
      <c r="AB665" s="908"/>
      <c r="AC665" s="908"/>
      <c r="AD665" s="908"/>
      <c r="AE665" s="908"/>
      <c r="AF665" s="908"/>
    </row>
    <row r="666">
      <c r="A666" s="908"/>
      <c r="B666" s="908"/>
      <c r="C666" s="908"/>
      <c r="D666" s="908"/>
      <c r="E666" s="908"/>
      <c r="F666" s="908"/>
      <c r="G666" s="908"/>
      <c r="H666" s="908"/>
      <c r="I666" s="908"/>
      <c r="J666" s="908"/>
      <c r="K666" s="908"/>
      <c r="L666" s="908"/>
      <c r="M666" s="908"/>
      <c r="N666" s="908"/>
      <c r="O666" s="908"/>
      <c r="P666" s="908"/>
      <c r="Q666" s="908"/>
      <c r="R666" s="908"/>
      <c r="S666" s="908"/>
      <c r="T666" s="908"/>
      <c r="U666" s="908"/>
      <c r="V666" s="908"/>
      <c r="W666" s="908"/>
      <c r="X666" s="908"/>
      <c r="Y666" s="908"/>
      <c r="Z666" s="908"/>
      <c r="AA666" s="908"/>
      <c r="AB666" s="908"/>
      <c r="AC666" s="908"/>
      <c r="AD666" s="908"/>
      <c r="AE666" s="908"/>
      <c r="AF666" s="908"/>
    </row>
    <row r="667">
      <c r="A667" s="908"/>
      <c r="B667" s="908"/>
      <c r="C667" s="908"/>
      <c r="D667" s="908"/>
      <c r="E667" s="908"/>
      <c r="F667" s="908"/>
      <c r="G667" s="908"/>
      <c r="H667" s="908"/>
      <c r="I667" s="908"/>
      <c r="J667" s="908"/>
      <c r="K667" s="908"/>
      <c r="L667" s="908"/>
      <c r="M667" s="908"/>
      <c r="N667" s="908"/>
      <c r="O667" s="908"/>
      <c r="P667" s="908"/>
      <c r="Q667" s="908"/>
      <c r="R667" s="908"/>
      <c r="S667" s="908"/>
      <c r="T667" s="908"/>
      <c r="U667" s="908"/>
      <c r="V667" s="908"/>
      <c r="W667" s="908"/>
      <c r="X667" s="908"/>
      <c r="Y667" s="908"/>
      <c r="Z667" s="908"/>
      <c r="AA667" s="908"/>
      <c r="AB667" s="908"/>
      <c r="AC667" s="908"/>
      <c r="AD667" s="908"/>
      <c r="AE667" s="908"/>
      <c r="AF667" s="908"/>
    </row>
    <row r="668">
      <c r="A668" s="908"/>
      <c r="B668" s="908"/>
      <c r="C668" s="908"/>
      <c r="D668" s="908"/>
      <c r="E668" s="908"/>
      <c r="F668" s="908"/>
      <c r="G668" s="908"/>
      <c r="H668" s="908"/>
      <c r="I668" s="908"/>
      <c r="J668" s="908"/>
      <c r="K668" s="908"/>
      <c r="L668" s="908"/>
      <c r="M668" s="908"/>
      <c r="N668" s="908"/>
      <c r="O668" s="908"/>
      <c r="P668" s="908"/>
      <c r="Q668" s="908"/>
      <c r="R668" s="908"/>
      <c r="S668" s="908"/>
      <c r="T668" s="908"/>
      <c r="U668" s="908"/>
      <c r="V668" s="908"/>
      <c r="W668" s="908"/>
      <c r="X668" s="908"/>
      <c r="Y668" s="908"/>
      <c r="Z668" s="908"/>
      <c r="AA668" s="908"/>
      <c r="AB668" s="908"/>
      <c r="AC668" s="908"/>
      <c r="AD668" s="908"/>
      <c r="AE668" s="908"/>
      <c r="AF668" s="908"/>
    </row>
    <row r="669">
      <c r="A669" s="908"/>
      <c r="B669" s="908"/>
      <c r="C669" s="908"/>
      <c r="D669" s="908"/>
      <c r="E669" s="908"/>
      <c r="F669" s="908"/>
      <c r="G669" s="908"/>
      <c r="H669" s="908"/>
      <c r="I669" s="908"/>
      <c r="J669" s="908"/>
      <c r="K669" s="908"/>
      <c r="L669" s="908"/>
      <c r="M669" s="908"/>
      <c r="N669" s="908"/>
      <c r="O669" s="908"/>
      <c r="P669" s="908"/>
      <c r="Q669" s="908"/>
      <c r="R669" s="908"/>
      <c r="S669" s="908"/>
      <c r="T669" s="908"/>
      <c r="U669" s="908"/>
      <c r="V669" s="908"/>
      <c r="W669" s="908"/>
      <c r="X669" s="908"/>
      <c r="Y669" s="908"/>
      <c r="Z669" s="908"/>
      <c r="AA669" s="908"/>
      <c r="AB669" s="908"/>
      <c r="AC669" s="908"/>
      <c r="AD669" s="908"/>
      <c r="AE669" s="908"/>
      <c r="AF669" s="908"/>
    </row>
    <row r="670">
      <c r="A670" s="908"/>
      <c r="B670" s="908"/>
      <c r="C670" s="908"/>
      <c r="D670" s="908"/>
      <c r="E670" s="908"/>
      <c r="F670" s="908"/>
      <c r="G670" s="908"/>
      <c r="H670" s="908"/>
      <c r="I670" s="908"/>
      <c r="J670" s="908"/>
      <c r="K670" s="908"/>
      <c r="L670" s="908"/>
      <c r="M670" s="908"/>
      <c r="N670" s="908"/>
      <c r="O670" s="908"/>
      <c r="P670" s="908"/>
      <c r="Q670" s="908"/>
      <c r="R670" s="908"/>
      <c r="S670" s="908"/>
      <c r="T670" s="908"/>
      <c r="U670" s="908"/>
      <c r="V670" s="908"/>
      <c r="W670" s="908"/>
      <c r="X670" s="908"/>
      <c r="Y670" s="908"/>
      <c r="Z670" s="908"/>
      <c r="AA670" s="908"/>
      <c r="AB670" s="908"/>
      <c r="AC670" s="908"/>
      <c r="AD670" s="908"/>
      <c r="AE670" s="908"/>
      <c r="AF670" s="908"/>
    </row>
    <row r="671">
      <c r="A671" s="908"/>
      <c r="B671" s="908"/>
      <c r="C671" s="908"/>
      <c r="D671" s="908"/>
      <c r="E671" s="908"/>
      <c r="F671" s="908"/>
      <c r="G671" s="908"/>
      <c r="H671" s="908"/>
      <c r="I671" s="908"/>
      <c r="J671" s="908"/>
      <c r="K671" s="908"/>
      <c r="L671" s="908"/>
      <c r="M671" s="908"/>
      <c r="N671" s="908"/>
      <c r="O671" s="908"/>
      <c r="P671" s="908"/>
      <c r="Q671" s="908"/>
      <c r="R671" s="908"/>
      <c r="S671" s="908"/>
      <c r="T671" s="908"/>
      <c r="U671" s="908"/>
      <c r="V671" s="908"/>
      <c r="W671" s="908"/>
      <c r="X671" s="908"/>
      <c r="Y671" s="908"/>
      <c r="Z671" s="908"/>
      <c r="AA671" s="908"/>
      <c r="AB671" s="908"/>
      <c r="AC671" s="908"/>
      <c r="AD671" s="908"/>
      <c r="AE671" s="908"/>
      <c r="AF671" s="908"/>
    </row>
    <row r="672">
      <c r="A672" s="908"/>
      <c r="B672" s="908"/>
      <c r="C672" s="908"/>
      <c r="D672" s="908"/>
      <c r="E672" s="908"/>
      <c r="F672" s="908"/>
      <c r="G672" s="908"/>
      <c r="H672" s="908"/>
      <c r="I672" s="908"/>
      <c r="J672" s="908"/>
      <c r="K672" s="908"/>
      <c r="L672" s="908"/>
      <c r="M672" s="908"/>
      <c r="N672" s="908"/>
      <c r="O672" s="908"/>
      <c r="P672" s="908"/>
      <c r="Q672" s="908"/>
      <c r="R672" s="908"/>
      <c r="S672" s="908"/>
      <c r="T672" s="908"/>
      <c r="U672" s="908"/>
      <c r="V672" s="908"/>
      <c r="W672" s="908"/>
      <c r="X672" s="908"/>
      <c r="Y672" s="908"/>
      <c r="Z672" s="908"/>
      <c r="AA672" s="908"/>
      <c r="AB672" s="908"/>
      <c r="AC672" s="908"/>
      <c r="AD672" s="908"/>
      <c r="AE672" s="908"/>
      <c r="AF672" s="908"/>
    </row>
    <row r="673">
      <c r="A673" s="908"/>
      <c r="B673" s="908"/>
      <c r="C673" s="908"/>
      <c r="D673" s="908"/>
      <c r="E673" s="908"/>
      <c r="F673" s="908"/>
      <c r="G673" s="908"/>
      <c r="H673" s="908"/>
      <c r="I673" s="908"/>
      <c r="J673" s="908"/>
      <c r="K673" s="908"/>
      <c r="L673" s="908"/>
      <c r="M673" s="908"/>
      <c r="N673" s="908"/>
      <c r="O673" s="908"/>
      <c r="P673" s="908"/>
      <c r="Q673" s="908"/>
      <c r="R673" s="908"/>
      <c r="S673" s="908"/>
      <c r="T673" s="908"/>
      <c r="U673" s="908"/>
      <c r="V673" s="908"/>
      <c r="W673" s="908"/>
      <c r="X673" s="908"/>
      <c r="Y673" s="908"/>
      <c r="Z673" s="908"/>
      <c r="AA673" s="908"/>
      <c r="AB673" s="908"/>
      <c r="AC673" s="908"/>
      <c r="AD673" s="908"/>
      <c r="AE673" s="908"/>
      <c r="AF673" s="908"/>
    </row>
    <row r="674">
      <c r="A674" s="908"/>
      <c r="B674" s="908"/>
      <c r="C674" s="908"/>
      <c r="D674" s="908"/>
      <c r="E674" s="908"/>
      <c r="F674" s="908"/>
      <c r="G674" s="908"/>
      <c r="H674" s="908"/>
      <c r="I674" s="908"/>
      <c r="J674" s="908"/>
      <c r="K674" s="908"/>
      <c r="L674" s="908"/>
      <c r="M674" s="908"/>
      <c r="N674" s="908"/>
      <c r="O674" s="908"/>
      <c r="P674" s="908"/>
      <c r="Q674" s="908"/>
      <c r="R674" s="908"/>
      <c r="S674" s="908"/>
      <c r="T674" s="908"/>
      <c r="U674" s="908"/>
      <c r="V674" s="908"/>
      <c r="W674" s="908"/>
      <c r="X674" s="908"/>
      <c r="Y674" s="908"/>
      <c r="Z674" s="908"/>
      <c r="AA674" s="908"/>
      <c r="AB674" s="908"/>
      <c r="AC674" s="908"/>
      <c r="AD674" s="908"/>
      <c r="AE674" s="908"/>
      <c r="AF674" s="908"/>
    </row>
    <row r="675">
      <c r="A675" s="908"/>
      <c r="B675" s="908"/>
      <c r="C675" s="908"/>
      <c r="D675" s="908"/>
      <c r="E675" s="908"/>
      <c r="F675" s="908"/>
      <c r="G675" s="908"/>
      <c r="H675" s="908"/>
      <c r="I675" s="908"/>
      <c r="J675" s="908"/>
      <c r="K675" s="908"/>
      <c r="L675" s="908"/>
      <c r="M675" s="908"/>
      <c r="N675" s="908"/>
      <c r="O675" s="908"/>
      <c r="P675" s="908"/>
      <c r="Q675" s="908"/>
      <c r="R675" s="908"/>
      <c r="S675" s="908"/>
      <c r="T675" s="908"/>
      <c r="U675" s="908"/>
      <c r="V675" s="908"/>
      <c r="W675" s="908"/>
      <c r="X675" s="908"/>
      <c r="Y675" s="908"/>
      <c r="Z675" s="908"/>
      <c r="AA675" s="908"/>
      <c r="AB675" s="908"/>
      <c r="AC675" s="908"/>
      <c r="AD675" s="908"/>
      <c r="AE675" s="908"/>
      <c r="AF675" s="908"/>
    </row>
    <row r="676">
      <c r="A676" s="908"/>
      <c r="B676" s="908"/>
      <c r="C676" s="908"/>
      <c r="D676" s="908"/>
      <c r="E676" s="908"/>
      <c r="F676" s="908"/>
      <c r="G676" s="908"/>
      <c r="H676" s="908"/>
      <c r="I676" s="908"/>
      <c r="J676" s="908"/>
      <c r="K676" s="908"/>
      <c r="L676" s="908"/>
      <c r="M676" s="908"/>
      <c r="N676" s="908"/>
      <c r="O676" s="908"/>
      <c r="P676" s="908"/>
      <c r="Q676" s="908"/>
      <c r="R676" s="908"/>
      <c r="S676" s="908"/>
      <c r="T676" s="908"/>
      <c r="U676" s="908"/>
      <c r="V676" s="908"/>
      <c r="W676" s="908"/>
      <c r="X676" s="908"/>
      <c r="Y676" s="908"/>
      <c r="Z676" s="908"/>
      <c r="AA676" s="908"/>
      <c r="AB676" s="908"/>
      <c r="AC676" s="908"/>
      <c r="AD676" s="908"/>
      <c r="AE676" s="908"/>
      <c r="AF676" s="908"/>
    </row>
    <row r="677">
      <c r="A677" s="908"/>
      <c r="B677" s="908"/>
      <c r="C677" s="908"/>
      <c r="D677" s="908"/>
      <c r="E677" s="908"/>
      <c r="F677" s="908"/>
      <c r="G677" s="908"/>
      <c r="H677" s="908"/>
      <c r="I677" s="908"/>
      <c r="J677" s="908"/>
      <c r="K677" s="908"/>
      <c r="L677" s="908"/>
      <c r="M677" s="908"/>
      <c r="N677" s="908"/>
      <c r="O677" s="908"/>
      <c r="P677" s="908"/>
      <c r="Q677" s="908"/>
      <c r="R677" s="908"/>
      <c r="S677" s="908"/>
      <c r="T677" s="908"/>
      <c r="U677" s="908"/>
      <c r="V677" s="908"/>
      <c r="W677" s="908"/>
      <c r="X677" s="908"/>
      <c r="Y677" s="908"/>
      <c r="Z677" s="908"/>
      <c r="AA677" s="908"/>
      <c r="AB677" s="908"/>
      <c r="AC677" s="908"/>
      <c r="AD677" s="908"/>
      <c r="AE677" s="908"/>
      <c r="AF677" s="908"/>
    </row>
    <row r="678">
      <c r="A678" s="908"/>
      <c r="B678" s="908"/>
      <c r="C678" s="908"/>
      <c r="D678" s="908"/>
      <c r="E678" s="908"/>
      <c r="F678" s="908"/>
      <c r="G678" s="908"/>
      <c r="H678" s="908"/>
      <c r="I678" s="908"/>
      <c r="J678" s="908"/>
      <c r="K678" s="908"/>
      <c r="L678" s="908"/>
      <c r="M678" s="908"/>
      <c r="N678" s="908"/>
      <c r="O678" s="908"/>
      <c r="P678" s="908"/>
      <c r="Q678" s="908"/>
      <c r="R678" s="908"/>
      <c r="S678" s="908"/>
      <c r="T678" s="908"/>
      <c r="U678" s="908"/>
      <c r="V678" s="908"/>
      <c r="W678" s="908"/>
      <c r="X678" s="908"/>
      <c r="Y678" s="908"/>
      <c r="Z678" s="908"/>
      <c r="AA678" s="908"/>
      <c r="AB678" s="908"/>
      <c r="AC678" s="908"/>
      <c r="AD678" s="908"/>
      <c r="AE678" s="908"/>
      <c r="AF678" s="908"/>
    </row>
    <row r="679">
      <c r="A679" s="908"/>
      <c r="B679" s="908"/>
      <c r="C679" s="908"/>
      <c r="D679" s="908"/>
      <c r="E679" s="908"/>
      <c r="F679" s="908"/>
      <c r="G679" s="908"/>
      <c r="H679" s="908"/>
      <c r="I679" s="908"/>
      <c r="J679" s="908"/>
      <c r="K679" s="908"/>
      <c r="L679" s="908"/>
      <c r="M679" s="908"/>
      <c r="N679" s="908"/>
      <c r="O679" s="908"/>
      <c r="P679" s="908"/>
      <c r="Q679" s="908"/>
      <c r="R679" s="908"/>
      <c r="S679" s="908"/>
      <c r="T679" s="908"/>
      <c r="U679" s="908"/>
      <c r="V679" s="908"/>
      <c r="W679" s="908"/>
      <c r="X679" s="908"/>
      <c r="Y679" s="908"/>
      <c r="Z679" s="908"/>
      <c r="AA679" s="908"/>
      <c r="AB679" s="908"/>
      <c r="AC679" s="908"/>
      <c r="AD679" s="908"/>
      <c r="AE679" s="908"/>
      <c r="AF679" s="908"/>
    </row>
    <row r="680">
      <c r="A680" s="908"/>
      <c r="B680" s="908"/>
      <c r="C680" s="908"/>
      <c r="D680" s="908"/>
      <c r="E680" s="908"/>
      <c r="F680" s="908"/>
      <c r="G680" s="908"/>
      <c r="H680" s="908"/>
      <c r="I680" s="908"/>
      <c r="J680" s="908"/>
      <c r="K680" s="908"/>
      <c r="L680" s="908"/>
      <c r="M680" s="908"/>
      <c r="N680" s="908"/>
      <c r="O680" s="908"/>
      <c r="P680" s="908"/>
      <c r="Q680" s="908"/>
      <c r="R680" s="908"/>
      <c r="S680" s="908"/>
      <c r="T680" s="908"/>
      <c r="U680" s="908"/>
      <c r="V680" s="908"/>
      <c r="W680" s="908"/>
      <c r="X680" s="908"/>
      <c r="Y680" s="908"/>
      <c r="Z680" s="908"/>
      <c r="AA680" s="908"/>
      <c r="AB680" s="908"/>
      <c r="AC680" s="908"/>
      <c r="AD680" s="908"/>
      <c r="AE680" s="908"/>
      <c r="AF680" s="908"/>
    </row>
    <row r="681">
      <c r="A681" s="908"/>
      <c r="B681" s="908"/>
      <c r="C681" s="908"/>
      <c r="D681" s="908"/>
      <c r="E681" s="908"/>
      <c r="F681" s="908"/>
      <c r="G681" s="908"/>
      <c r="H681" s="908"/>
      <c r="I681" s="908"/>
      <c r="J681" s="908"/>
      <c r="K681" s="908"/>
      <c r="L681" s="908"/>
      <c r="M681" s="908"/>
      <c r="N681" s="908"/>
      <c r="O681" s="908"/>
      <c r="P681" s="908"/>
      <c r="Q681" s="908"/>
      <c r="R681" s="908"/>
      <c r="S681" s="908"/>
      <c r="T681" s="908"/>
      <c r="U681" s="908"/>
      <c r="V681" s="908"/>
      <c r="W681" s="908"/>
      <c r="X681" s="908"/>
      <c r="Y681" s="908"/>
      <c r="Z681" s="908"/>
      <c r="AA681" s="908"/>
      <c r="AB681" s="908"/>
      <c r="AC681" s="908"/>
      <c r="AD681" s="908"/>
      <c r="AE681" s="908"/>
      <c r="AF681" s="908"/>
    </row>
    <row r="682">
      <c r="A682" s="908"/>
      <c r="B682" s="908"/>
      <c r="C682" s="908"/>
      <c r="D682" s="908"/>
      <c r="E682" s="908"/>
      <c r="F682" s="908"/>
      <c r="G682" s="908"/>
      <c r="H682" s="908"/>
      <c r="I682" s="908"/>
      <c r="J682" s="908"/>
      <c r="K682" s="908"/>
      <c r="L682" s="908"/>
      <c r="M682" s="908"/>
      <c r="N682" s="908"/>
      <c r="O682" s="908"/>
      <c r="P682" s="908"/>
      <c r="Q682" s="908"/>
      <c r="R682" s="908"/>
      <c r="S682" s="908"/>
      <c r="T682" s="908"/>
      <c r="U682" s="908"/>
      <c r="V682" s="908"/>
      <c r="W682" s="908"/>
      <c r="X682" s="908"/>
      <c r="Y682" s="908"/>
      <c r="Z682" s="908"/>
      <c r="AA682" s="908"/>
      <c r="AB682" s="908"/>
      <c r="AC682" s="908"/>
      <c r="AD682" s="908"/>
      <c r="AE682" s="908"/>
      <c r="AF682" s="908"/>
    </row>
    <row r="683">
      <c r="A683" s="908"/>
      <c r="B683" s="908"/>
      <c r="C683" s="908"/>
      <c r="D683" s="908"/>
      <c r="E683" s="908"/>
      <c r="F683" s="908"/>
      <c r="G683" s="908"/>
      <c r="H683" s="908"/>
      <c r="I683" s="908"/>
      <c r="J683" s="908"/>
      <c r="K683" s="908"/>
      <c r="L683" s="908"/>
      <c r="M683" s="908"/>
      <c r="N683" s="908"/>
      <c r="O683" s="908"/>
      <c r="P683" s="908"/>
      <c r="Q683" s="908"/>
      <c r="R683" s="908"/>
      <c r="S683" s="908"/>
      <c r="T683" s="908"/>
      <c r="U683" s="908"/>
      <c r="V683" s="908"/>
      <c r="W683" s="908"/>
      <c r="X683" s="908"/>
      <c r="Y683" s="908"/>
      <c r="Z683" s="908"/>
      <c r="AA683" s="908"/>
      <c r="AB683" s="908"/>
      <c r="AC683" s="908"/>
      <c r="AD683" s="908"/>
      <c r="AE683" s="908"/>
      <c r="AF683" s="908"/>
    </row>
    <row r="684">
      <c r="A684" s="908"/>
      <c r="B684" s="908"/>
      <c r="C684" s="908"/>
      <c r="D684" s="908"/>
      <c r="E684" s="908"/>
      <c r="F684" s="908"/>
      <c r="G684" s="908"/>
      <c r="H684" s="908"/>
      <c r="I684" s="908"/>
      <c r="J684" s="908"/>
      <c r="K684" s="908"/>
      <c r="L684" s="908"/>
      <c r="M684" s="908"/>
      <c r="N684" s="908"/>
      <c r="O684" s="908"/>
      <c r="P684" s="908"/>
      <c r="Q684" s="908"/>
      <c r="R684" s="908"/>
      <c r="S684" s="908"/>
      <c r="T684" s="908"/>
      <c r="U684" s="908"/>
      <c r="V684" s="908"/>
      <c r="W684" s="908"/>
      <c r="X684" s="908"/>
      <c r="Y684" s="908"/>
      <c r="Z684" s="908"/>
      <c r="AA684" s="908"/>
      <c r="AB684" s="908"/>
      <c r="AC684" s="908"/>
      <c r="AD684" s="908"/>
      <c r="AE684" s="908"/>
      <c r="AF684" s="908"/>
    </row>
    <row r="685">
      <c r="A685" s="908"/>
      <c r="B685" s="908"/>
      <c r="C685" s="908"/>
      <c r="D685" s="908"/>
      <c r="E685" s="908"/>
      <c r="F685" s="908"/>
      <c r="G685" s="908"/>
      <c r="H685" s="908"/>
      <c r="I685" s="908"/>
      <c r="J685" s="908"/>
      <c r="K685" s="908"/>
      <c r="L685" s="908"/>
      <c r="M685" s="908"/>
      <c r="N685" s="908"/>
      <c r="O685" s="908"/>
      <c r="P685" s="908"/>
      <c r="Q685" s="908"/>
      <c r="R685" s="908"/>
      <c r="S685" s="908"/>
      <c r="T685" s="908"/>
      <c r="U685" s="908"/>
      <c r="V685" s="908"/>
      <c r="W685" s="908"/>
      <c r="X685" s="908"/>
      <c r="Y685" s="908"/>
      <c r="Z685" s="908"/>
      <c r="AA685" s="908"/>
      <c r="AB685" s="908"/>
      <c r="AC685" s="908"/>
      <c r="AD685" s="908"/>
      <c r="AE685" s="908"/>
      <c r="AF685" s="908"/>
    </row>
    <row r="686">
      <c r="A686" s="908"/>
      <c r="B686" s="908"/>
      <c r="C686" s="908"/>
      <c r="D686" s="908"/>
      <c r="E686" s="908"/>
      <c r="F686" s="908"/>
      <c r="G686" s="908"/>
      <c r="H686" s="908"/>
      <c r="I686" s="908"/>
      <c r="J686" s="908"/>
      <c r="K686" s="908"/>
      <c r="L686" s="908"/>
      <c r="M686" s="908"/>
      <c r="N686" s="908"/>
      <c r="O686" s="908"/>
      <c r="P686" s="908"/>
      <c r="Q686" s="908"/>
      <c r="R686" s="908"/>
      <c r="S686" s="908"/>
      <c r="T686" s="908"/>
      <c r="U686" s="908"/>
      <c r="V686" s="908"/>
      <c r="W686" s="908"/>
      <c r="X686" s="908"/>
      <c r="Y686" s="908"/>
      <c r="Z686" s="908"/>
      <c r="AA686" s="908"/>
      <c r="AB686" s="908"/>
      <c r="AC686" s="908"/>
      <c r="AD686" s="908"/>
      <c r="AE686" s="908"/>
      <c r="AF686" s="908"/>
    </row>
    <row r="687">
      <c r="A687" s="908"/>
      <c r="B687" s="908"/>
      <c r="C687" s="908"/>
      <c r="D687" s="908"/>
      <c r="E687" s="908"/>
      <c r="F687" s="908"/>
      <c r="G687" s="908"/>
      <c r="H687" s="908"/>
      <c r="I687" s="908"/>
      <c r="J687" s="908"/>
      <c r="K687" s="908"/>
      <c r="L687" s="908"/>
      <c r="M687" s="908"/>
      <c r="N687" s="908"/>
      <c r="O687" s="908"/>
      <c r="P687" s="908"/>
      <c r="Q687" s="908"/>
      <c r="R687" s="908"/>
      <c r="S687" s="908"/>
      <c r="T687" s="908"/>
      <c r="U687" s="908"/>
      <c r="V687" s="908"/>
      <c r="W687" s="908"/>
      <c r="X687" s="908"/>
      <c r="Y687" s="908"/>
      <c r="Z687" s="908"/>
      <c r="AA687" s="908"/>
      <c r="AB687" s="908"/>
      <c r="AC687" s="908"/>
      <c r="AD687" s="908"/>
      <c r="AE687" s="908"/>
      <c r="AF687" s="908"/>
    </row>
    <row r="688">
      <c r="A688" s="908"/>
      <c r="B688" s="908"/>
      <c r="C688" s="908"/>
      <c r="D688" s="908"/>
      <c r="E688" s="908"/>
      <c r="F688" s="908"/>
      <c r="G688" s="908"/>
      <c r="H688" s="908"/>
      <c r="I688" s="908"/>
      <c r="J688" s="908"/>
      <c r="K688" s="908"/>
      <c r="L688" s="908"/>
      <c r="M688" s="908"/>
      <c r="N688" s="908"/>
      <c r="O688" s="908"/>
      <c r="P688" s="908"/>
      <c r="Q688" s="908"/>
      <c r="R688" s="908"/>
      <c r="S688" s="908"/>
      <c r="T688" s="908"/>
      <c r="U688" s="908"/>
      <c r="V688" s="908"/>
      <c r="W688" s="908"/>
      <c r="X688" s="908"/>
      <c r="Y688" s="908"/>
      <c r="Z688" s="908"/>
      <c r="AA688" s="908"/>
      <c r="AB688" s="908"/>
      <c r="AC688" s="908"/>
      <c r="AD688" s="908"/>
      <c r="AE688" s="908"/>
      <c r="AF688" s="908"/>
    </row>
    <row r="689">
      <c r="A689" s="908"/>
      <c r="B689" s="908"/>
      <c r="C689" s="908"/>
      <c r="D689" s="908"/>
      <c r="E689" s="908"/>
      <c r="F689" s="908"/>
      <c r="G689" s="908"/>
      <c r="H689" s="908"/>
      <c r="I689" s="908"/>
      <c r="J689" s="908"/>
      <c r="K689" s="908"/>
      <c r="L689" s="908"/>
      <c r="M689" s="908"/>
      <c r="N689" s="908"/>
      <c r="O689" s="908"/>
      <c r="P689" s="908"/>
      <c r="Q689" s="908"/>
      <c r="R689" s="908"/>
      <c r="S689" s="908"/>
      <c r="T689" s="908"/>
      <c r="U689" s="908"/>
      <c r="V689" s="908"/>
      <c r="W689" s="908"/>
      <c r="X689" s="908"/>
      <c r="Y689" s="908"/>
      <c r="Z689" s="908"/>
      <c r="AA689" s="908"/>
      <c r="AB689" s="908"/>
      <c r="AC689" s="908"/>
      <c r="AD689" s="908"/>
      <c r="AE689" s="908"/>
      <c r="AF689" s="908"/>
    </row>
    <row r="690">
      <c r="A690" s="908"/>
      <c r="B690" s="908"/>
      <c r="C690" s="908"/>
      <c r="D690" s="908"/>
      <c r="E690" s="908"/>
      <c r="F690" s="908"/>
      <c r="G690" s="908"/>
      <c r="H690" s="908"/>
      <c r="I690" s="908"/>
      <c r="J690" s="908"/>
      <c r="K690" s="908"/>
      <c r="L690" s="908"/>
      <c r="M690" s="908"/>
      <c r="N690" s="908"/>
      <c r="O690" s="908"/>
      <c r="P690" s="908"/>
      <c r="Q690" s="908"/>
      <c r="R690" s="908"/>
      <c r="S690" s="908"/>
      <c r="T690" s="908"/>
      <c r="U690" s="908"/>
      <c r="V690" s="908"/>
      <c r="W690" s="908"/>
      <c r="X690" s="908"/>
      <c r="Y690" s="908"/>
      <c r="Z690" s="908"/>
      <c r="AA690" s="908"/>
      <c r="AB690" s="908"/>
      <c r="AC690" s="908"/>
      <c r="AD690" s="908"/>
      <c r="AE690" s="908"/>
      <c r="AF690" s="908"/>
    </row>
    <row r="691">
      <c r="A691" s="908"/>
      <c r="B691" s="908"/>
      <c r="C691" s="908"/>
      <c r="D691" s="908"/>
      <c r="E691" s="908"/>
      <c r="F691" s="908"/>
      <c r="G691" s="908"/>
      <c r="H691" s="908"/>
      <c r="I691" s="908"/>
      <c r="J691" s="908"/>
      <c r="K691" s="908"/>
      <c r="L691" s="908"/>
      <c r="M691" s="908"/>
      <c r="N691" s="908"/>
      <c r="O691" s="908"/>
      <c r="P691" s="908"/>
      <c r="Q691" s="908"/>
      <c r="R691" s="908"/>
      <c r="S691" s="908"/>
      <c r="T691" s="908"/>
      <c r="U691" s="908"/>
      <c r="V691" s="908"/>
      <c r="W691" s="908"/>
      <c r="X691" s="908"/>
      <c r="Y691" s="908"/>
      <c r="Z691" s="908"/>
      <c r="AA691" s="908"/>
      <c r="AB691" s="908"/>
      <c r="AC691" s="908"/>
      <c r="AD691" s="908"/>
      <c r="AE691" s="908"/>
      <c r="AF691" s="908"/>
    </row>
    <row r="692">
      <c r="A692" s="908"/>
      <c r="B692" s="908"/>
      <c r="C692" s="908"/>
      <c r="D692" s="908"/>
      <c r="E692" s="908"/>
      <c r="F692" s="908"/>
      <c r="G692" s="908"/>
      <c r="H692" s="908"/>
      <c r="I692" s="908"/>
      <c r="J692" s="908"/>
      <c r="K692" s="908"/>
      <c r="L692" s="908"/>
      <c r="M692" s="908"/>
      <c r="N692" s="908"/>
      <c r="O692" s="908"/>
      <c r="P692" s="908"/>
      <c r="Q692" s="908"/>
      <c r="R692" s="908"/>
      <c r="S692" s="908"/>
      <c r="T692" s="908"/>
      <c r="U692" s="908"/>
      <c r="V692" s="908"/>
      <c r="W692" s="908"/>
      <c r="X692" s="908"/>
      <c r="Y692" s="908"/>
      <c r="Z692" s="908"/>
      <c r="AA692" s="908"/>
      <c r="AB692" s="908"/>
      <c r="AC692" s="908"/>
      <c r="AD692" s="908"/>
      <c r="AE692" s="908"/>
      <c r="AF692" s="908"/>
    </row>
    <row r="693">
      <c r="A693" s="908"/>
      <c r="B693" s="908"/>
      <c r="C693" s="908"/>
      <c r="D693" s="908"/>
      <c r="E693" s="908"/>
      <c r="F693" s="908"/>
      <c r="G693" s="908"/>
      <c r="H693" s="908"/>
      <c r="I693" s="908"/>
      <c r="J693" s="908"/>
      <c r="K693" s="908"/>
      <c r="L693" s="908"/>
      <c r="M693" s="908"/>
      <c r="N693" s="908"/>
      <c r="O693" s="908"/>
      <c r="P693" s="908"/>
      <c r="Q693" s="908"/>
      <c r="R693" s="908"/>
      <c r="S693" s="908"/>
      <c r="T693" s="908"/>
      <c r="U693" s="908"/>
      <c r="V693" s="908"/>
      <c r="W693" s="908"/>
      <c r="X693" s="908"/>
      <c r="Y693" s="908"/>
      <c r="Z693" s="908"/>
      <c r="AA693" s="908"/>
      <c r="AB693" s="908"/>
      <c r="AC693" s="908"/>
      <c r="AD693" s="908"/>
      <c r="AE693" s="908"/>
      <c r="AF693" s="908"/>
    </row>
    <row r="694">
      <c r="A694" s="908"/>
      <c r="B694" s="908"/>
      <c r="C694" s="908"/>
      <c r="D694" s="908"/>
      <c r="E694" s="908"/>
      <c r="F694" s="908"/>
      <c r="G694" s="908"/>
      <c r="H694" s="908"/>
      <c r="I694" s="908"/>
      <c r="J694" s="908"/>
      <c r="K694" s="908"/>
      <c r="L694" s="908"/>
      <c r="M694" s="908"/>
      <c r="N694" s="908"/>
      <c r="O694" s="908"/>
      <c r="P694" s="908"/>
      <c r="Q694" s="908"/>
      <c r="R694" s="908"/>
      <c r="S694" s="908"/>
      <c r="T694" s="908"/>
      <c r="U694" s="908"/>
      <c r="V694" s="908"/>
      <c r="W694" s="908"/>
      <c r="X694" s="908"/>
      <c r="Y694" s="908"/>
      <c r="Z694" s="908"/>
      <c r="AA694" s="908"/>
      <c r="AB694" s="908"/>
      <c r="AC694" s="908"/>
      <c r="AD694" s="908"/>
      <c r="AE694" s="908"/>
      <c r="AF694" s="908"/>
    </row>
    <row r="695">
      <c r="A695" s="908"/>
      <c r="B695" s="908"/>
      <c r="C695" s="908"/>
      <c r="D695" s="908"/>
      <c r="E695" s="908"/>
      <c r="F695" s="908"/>
      <c r="G695" s="908"/>
      <c r="H695" s="908"/>
      <c r="I695" s="908"/>
      <c r="J695" s="908"/>
      <c r="K695" s="908"/>
      <c r="L695" s="908"/>
      <c r="M695" s="908"/>
      <c r="N695" s="908"/>
      <c r="O695" s="908"/>
      <c r="P695" s="908"/>
      <c r="Q695" s="908"/>
      <c r="R695" s="908"/>
      <c r="S695" s="908"/>
      <c r="T695" s="908"/>
      <c r="U695" s="908"/>
      <c r="V695" s="908"/>
      <c r="W695" s="908"/>
      <c r="X695" s="908"/>
      <c r="Y695" s="908"/>
      <c r="Z695" s="908"/>
      <c r="AA695" s="908"/>
      <c r="AB695" s="908"/>
      <c r="AC695" s="908"/>
      <c r="AD695" s="908"/>
      <c r="AE695" s="908"/>
      <c r="AF695" s="908"/>
    </row>
    <row r="696">
      <c r="A696" s="908"/>
      <c r="B696" s="908"/>
      <c r="C696" s="908"/>
      <c r="D696" s="908"/>
      <c r="E696" s="908"/>
      <c r="F696" s="908"/>
      <c r="G696" s="908"/>
      <c r="H696" s="908"/>
      <c r="I696" s="908"/>
      <c r="J696" s="908"/>
      <c r="K696" s="908"/>
      <c r="L696" s="908"/>
      <c r="M696" s="908"/>
      <c r="N696" s="908"/>
      <c r="O696" s="908"/>
      <c r="P696" s="908"/>
      <c r="Q696" s="908"/>
      <c r="R696" s="908"/>
      <c r="S696" s="908"/>
      <c r="T696" s="908"/>
      <c r="U696" s="908"/>
      <c r="V696" s="908"/>
      <c r="W696" s="908"/>
      <c r="X696" s="908"/>
      <c r="Y696" s="908"/>
      <c r="Z696" s="908"/>
      <c r="AA696" s="908"/>
      <c r="AB696" s="908"/>
      <c r="AC696" s="908"/>
      <c r="AD696" s="908"/>
      <c r="AE696" s="908"/>
      <c r="AF696" s="908"/>
    </row>
    <row r="697">
      <c r="A697" s="908"/>
      <c r="B697" s="908"/>
      <c r="C697" s="908"/>
      <c r="D697" s="908"/>
      <c r="E697" s="908"/>
      <c r="F697" s="908"/>
      <c r="G697" s="908"/>
      <c r="H697" s="908"/>
      <c r="I697" s="908"/>
      <c r="J697" s="908"/>
      <c r="K697" s="908"/>
      <c r="L697" s="908"/>
      <c r="M697" s="908"/>
      <c r="N697" s="908"/>
      <c r="O697" s="908"/>
      <c r="P697" s="908"/>
      <c r="Q697" s="908"/>
      <c r="R697" s="908"/>
      <c r="S697" s="908"/>
      <c r="T697" s="908"/>
      <c r="U697" s="908"/>
      <c r="V697" s="908"/>
      <c r="W697" s="908"/>
      <c r="X697" s="908"/>
      <c r="Y697" s="908"/>
      <c r="Z697" s="908"/>
      <c r="AA697" s="908"/>
      <c r="AB697" s="908"/>
      <c r="AC697" s="908"/>
      <c r="AD697" s="908"/>
      <c r="AE697" s="908"/>
      <c r="AF697" s="908"/>
    </row>
    <row r="698">
      <c r="A698" s="908"/>
      <c r="B698" s="908"/>
      <c r="C698" s="908"/>
      <c r="D698" s="908"/>
      <c r="E698" s="908"/>
      <c r="F698" s="908"/>
      <c r="G698" s="908"/>
      <c r="H698" s="908"/>
      <c r="I698" s="908"/>
      <c r="J698" s="908"/>
      <c r="K698" s="908"/>
      <c r="L698" s="908"/>
      <c r="M698" s="908"/>
      <c r="N698" s="908"/>
      <c r="O698" s="908"/>
      <c r="P698" s="908"/>
      <c r="Q698" s="908"/>
      <c r="R698" s="908"/>
      <c r="S698" s="908"/>
      <c r="T698" s="908"/>
      <c r="U698" s="908"/>
      <c r="V698" s="908"/>
      <c r="W698" s="908"/>
      <c r="X698" s="908"/>
      <c r="Y698" s="908"/>
      <c r="Z698" s="908"/>
      <c r="AA698" s="908"/>
      <c r="AB698" s="908"/>
      <c r="AC698" s="908"/>
      <c r="AD698" s="908"/>
      <c r="AE698" s="908"/>
      <c r="AF698" s="908"/>
    </row>
    <row r="699">
      <c r="A699" s="908"/>
      <c r="B699" s="908"/>
      <c r="C699" s="908"/>
      <c r="D699" s="908"/>
      <c r="E699" s="908"/>
      <c r="F699" s="908"/>
      <c r="G699" s="908"/>
      <c r="H699" s="908"/>
      <c r="I699" s="908"/>
      <c r="J699" s="908"/>
      <c r="K699" s="908"/>
      <c r="L699" s="908"/>
      <c r="M699" s="908"/>
      <c r="N699" s="908"/>
      <c r="O699" s="908"/>
      <c r="P699" s="908"/>
      <c r="Q699" s="908"/>
      <c r="R699" s="908"/>
      <c r="S699" s="908"/>
      <c r="T699" s="908"/>
      <c r="U699" s="908"/>
      <c r="V699" s="908"/>
      <c r="W699" s="908"/>
      <c r="X699" s="908"/>
      <c r="Y699" s="908"/>
      <c r="Z699" s="908"/>
      <c r="AA699" s="908"/>
      <c r="AB699" s="908"/>
      <c r="AC699" s="908"/>
      <c r="AD699" s="908"/>
      <c r="AE699" s="908"/>
      <c r="AF699" s="908"/>
    </row>
    <row r="700">
      <c r="A700" s="908"/>
      <c r="B700" s="908"/>
      <c r="C700" s="908"/>
      <c r="D700" s="908"/>
      <c r="E700" s="908"/>
      <c r="F700" s="908"/>
      <c r="G700" s="908"/>
      <c r="H700" s="908"/>
      <c r="I700" s="908"/>
      <c r="J700" s="908"/>
      <c r="K700" s="908"/>
      <c r="L700" s="908"/>
      <c r="M700" s="908"/>
      <c r="N700" s="908"/>
      <c r="O700" s="908"/>
      <c r="P700" s="908"/>
      <c r="Q700" s="908"/>
      <c r="R700" s="908"/>
      <c r="S700" s="908"/>
      <c r="T700" s="908"/>
      <c r="U700" s="908"/>
      <c r="V700" s="908"/>
      <c r="W700" s="908"/>
      <c r="X700" s="908"/>
      <c r="Y700" s="908"/>
      <c r="Z700" s="908"/>
      <c r="AA700" s="908"/>
      <c r="AB700" s="908"/>
      <c r="AC700" s="908"/>
      <c r="AD700" s="908"/>
      <c r="AE700" s="908"/>
      <c r="AF700" s="908"/>
    </row>
    <row r="701">
      <c r="A701" s="908"/>
      <c r="B701" s="908"/>
      <c r="C701" s="908"/>
      <c r="D701" s="908"/>
      <c r="E701" s="908"/>
      <c r="F701" s="908"/>
      <c r="G701" s="908"/>
      <c r="H701" s="908"/>
      <c r="I701" s="908"/>
      <c r="J701" s="908"/>
      <c r="K701" s="908"/>
      <c r="L701" s="908"/>
      <c r="M701" s="908"/>
      <c r="N701" s="908"/>
      <c r="O701" s="908"/>
      <c r="P701" s="908"/>
      <c r="Q701" s="908"/>
      <c r="R701" s="908"/>
      <c r="S701" s="908"/>
      <c r="T701" s="908"/>
      <c r="U701" s="908"/>
      <c r="V701" s="908"/>
      <c r="W701" s="908"/>
      <c r="X701" s="908"/>
      <c r="Y701" s="908"/>
      <c r="Z701" s="908"/>
      <c r="AA701" s="908"/>
      <c r="AB701" s="908"/>
      <c r="AC701" s="908"/>
      <c r="AD701" s="908"/>
      <c r="AE701" s="908"/>
      <c r="AF701" s="908"/>
    </row>
    <row r="702">
      <c r="A702" s="908"/>
      <c r="B702" s="908"/>
      <c r="C702" s="908"/>
      <c r="D702" s="908"/>
      <c r="E702" s="908"/>
      <c r="F702" s="908"/>
      <c r="G702" s="908"/>
      <c r="H702" s="908"/>
      <c r="I702" s="908"/>
      <c r="J702" s="908"/>
      <c r="K702" s="908"/>
      <c r="L702" s="908"/>
      <c r="M702" s="908"/>
      <c r="N702" s="908"/>
      <c r="O702" s="908"/>
      <c r="P702" s="908"/>
      <c r="Q702" s="908"/>
      <c r="R702" s="908"/>
      <c r="S702" s="908"/>
      <c r="T702" s="908"/>
      <c r="U702" s="908"/>
      <c r="V702" s="908"/>
      <c r="W702" s="908"/>
      <c r="X702" s="908"/>
      <c r="Y702" s="908"/>
      <c r="Z702" s="908"/>
      <c r="AA702" s="908"/>
      <c r="AB702" s="908"/>
      <c r="AC702" s="908"/>
      <c r="AD702" s="908"/>
      <c r="AE702" s="908"/>
      <c r="AF702" s="908"/>
    </row>
    <row r="703">
      <c r="A703" s="908"/>
      <c r="B703" s="908"/>
      <c r="C703" s="908"/>
      <c r="D703" s="908"/>
      <c r="E703" s="908"/>
      <c r="F703" s="908"/>
      <c r="G703" s="908"/>
      <c r="H703" s="908"/>
      <c r="I703" s="908"/>
      <c r="J703" s="908"/>
      <c r="K703" s="908"/>
      <c r="L703" s="908"/>
      <c r="M703" s="908"/>
      <c r="N703" s="908"/>
      <c r="O703" s="908"/>
      <c r="P703" s="908"/>
      <c r="Q703" s="908"/>
      <c r="R703" s="908"/>
      <c r="S703" s="908"/>
      <c r="T703" s="908"/>
      <c r="U703" s="908"/>
      <c r="V703" s="908"/>
      <c r="W703" s="908"/>
      <c r="X703" s="908"/>
      <c r="Y703" s="908"/>
      <c r="Z703" s="908"/>
      <c r="AA703" s="908"/>
      <c r="AB703" s="908"/>
      <c r="AC703" s="908"/>
      <c r="AD703" s="908"/>
      <c r="AE703" s="908"/>
      <c r="AF703" s="908"/>
    </row>
    <row r="704">
      <c r="A704" s="908"/>
      <c r="B704" s="908"/>
      <c r="C704" s="908"/>
      <c r="D704" s="908"/>
      <c r="E704" s="908"/>
      <c r="F704" s="908"/>
      <c r="G704" s="908"/>
      <c r="H704" s="908"/>
      <c r="I704" s="908"/>
      <c r="J704" s="908"/>
      <c r="K704" s="908"/>
      <c r="L704" s="908"/>
      <c r="M704" s="908"/>
      <c r="N704" s="908"/>
      <c r="O704" s="908"/>
      <c r="P704" s="908"/>
      <c r="Q704" s="908"/>
      <c r="R704" s="908"/>
      <c r="S704" s="908"/>
      <c r="T704" s="908"/>
      <c r="U704" s="908"/>
      <c r="V704" s="908"/>
      <c r="W704" s="908"/>
      <c r="X704" s="908"/>
      <c r="Y704" s="908"/>
      <c r="Z704" s="908"/>
      <c r="AA704" s="908"/>
      <c r="AB704" s="908"/>
      <c r="AC704" s="908"/>
      <c r="AD704" s="908"/>
      <c r="AE704" s="908"/>
      <c r="AF704" s="908"/>
    </row>
    <row r="705">
      <c r="A705" s="908"/>
      <c r="B705" s="908"/>
      <c r="C705" s="908"/>
      <c r="D705" s="908"/>
      <c r="E705" s="908"/>
      <c r="F705" s="908"/>
      <c r="G705" s="908"/>
      <c r="H705" s="908"/>
      <c r="I705" s="908"/>
      <c r="J705" s="908"/>
      <c r="K705" s="908"/>
      <c r="L705" s="908"/>
      <c r="M705" s="908"/>
      <c r="N705" s="908"/>
      <c r="O705" s="908"/>
      <c r="P705" s="908"/>
      <c r="Q705" s="908"/>
      <c r="R705" s="908"/>
      <c r="S705" s="908"/>
      <c r="T705" s="908"/>
      <c r="U705" s="908"/>
      <c r="V705" s="908"/>
      <c r="W705" s="908"/>
      <c r="X705" s="908"/>
      <c r="Y705" s="908"/>
      <c r="Z705" s="908"/>
      <c r="AA705" s="908"/>
      <c r="AB705" s="908"/>
      <c r="AC705" s="908"/>
      <c r="AD705" s="908"/>
      <c r="AE705" s="908"/>
      <c r="AF705" s="908"/>
    </row>
    <row r="706">
      <c r="A706" s="908"/>
      <c r="B706" s="908"/>
      <c r="C706" s="908"/>
      <c r="D706" s="908"/>
      <c r="E706" s="908"/>
      <c r="F706" s="908"/>
      <c r="G706" s="908"/>
      <c r="H706" s="908"/>
      <c r="I706" s="908"/>
      <c r="J706" s="908"/>
      <c r="K706" s="908"/>
      <c r="L706" s="908"/>
      <c r="M706" s="908"/>
      <c r="N706" s="908"/>
      <c r="O706" s="908"/>
      <c r="P706" s="908"/>
      <c r="Q706" s="908"/>
      <c r="R706" s="908"/>
      <c r="S706" s="908"/>
      <c r="T706" s="908"/>
      <c r="U706" s="908"/>
      <c r="V706" s="908"/>
      <c r="W706" s="908"/>
      <c r="X706" s="908"/>
      <c r="Y706" s="908"/>
      <c r="Z706" s="908"/>
      <c r="AA706" s="908"/>
      <c r="AB706" s="908"/>
      <c r="AC706" s="908"/>
      <c r="AD706" s="908"/>
      <c r="AE706" s="908"/>
      <c r="AF706" s="908"/>
    </row>
    <row r="707">
      <c r="A707" s="908"/>
      <c r="B707" s="908"/>
      <c r="C707" s="908"/>
      <c r="D707" s="908"/>
      <c r="E707" s="908"/>
      <c r="F707" s="908"/>
      <c r="G707" s="908"/>
      <c r="H707" s="908"/>
      <c r="I707" s="908"/>
      <c r="J707" s="908"/>
      <c r="K707" s="908"/>
      <c r="L707" s="908"/>
      <c r="M707" s="908"/>
      <c r="N707" s="908"/>
      <c r="O707" s="908"/>
      <c r="P707" s="908"/>
      <c r="Q707" s="908"/>
      <c r="R707" s="908"/>
      <c r="S707" s="908"/>
      <c r="T707" s="908"/>
      <c r="U707" s="908"/>
      <c r="V707" s="908"/>
      <c r="W707" s="908"/>
      <c r="X707" s="908"/>
      <c r="Y707" s="908"/>
      <c r="Z707" s="908"/>
      <c r="AA707" s="908"/>
      <c r="AB707" s="908"/>
      <c r="AC707" s="908"/>
      <c r="AD707" s="908"/>
      <c r="AE707" s="908"/>
      <c r="AF707" s="908"/>
    </row>
    <row r="708">
      <c r="A708" s="908"/>
      <c r="B708" s="908"/>
      <c r="C708" s="908"/>
      <c r="D708" s="908"/>
      <c r="E708" s="908"/>
      <c r="F708" s="908"/>
      <c r="G708" s="908"/>
      <c r="H708" s="908"/>
      <c r="I708" s="908"/>
      <c r="J708" s="908"/>
      <c r="K708" s="908"/>
      <c r="L708" s="908"/>
      <c r="M708" s="908"/>
      <c r="N708" s="908"/>
      <c r="O708" s="908"/>
      <c r="P708" s="908"/>
      <c r="Q708" s="908"/>
      <c r="R708" s="908"/>
      <c r="S708" s="908"/>
      <c r="T708" s="908"/>
      <c r="U708" s="908"/>
      <c r="V708" s="908"/>
      <c r="W708" s="908"/>
      <c r="X708" s="908"/>
      <c r="Y708" s="908"/>
      <c r="Z708" s="908"/>
      <c r="AA708" s="908"/>
      <c r="AB708" s="908"/>
      <c r="AC708" s="908"/>
      <c r="AD708" s="908"/>
      <c r="AE708" s="908"/>
      <c r="AF708" s="908"/>
    </row>
    <row r="709">
      <c r="A709" s="908"/>
      <c r="B709" s="908"/>
      <c r="C709" s="908"/>
      <c r="D709" s="908"/>
      <c r="E709" s="908"/>
      <c r="F709" s="908"/>
      <c r="G709" s="908"/>
      <c r="H709" s="908"/>
      <c r="I709" s="908"/>
      <c r="J709" s="908"/>
      <c r="K709" s="908"/>
      <c r="L709" s="908"/>
      <c r="M709" s="908"/>
      <c r="N709" s="908"/>
      <c r="O709" s="908"/>
      <c r="P709" s="908"/>
      <c r="Q709" s="908"/>
      <c r="R709" s="908"/>
      <c r="S709" s="908"/>
      <c r="T709" s="908"/>
      <c r="U709" s="908"/>
      <c r="V709" s="908"/>
      <c r="W709" s="908"/>
      <c r="X709" s="908"/>
      <c r="Y709" s="908"/>
      <c r="Z709" s="908"/>
      <c r="AA709" s="908"/>
      <c r="AB709" s="908"/>
      <c r="AC709" s="908"/>
      <c r="AD709" s="908"/>
      <c r="AE709" s="908"/>
      <c r="AF709" s="908"/>
    </row>
    <row r="710">
      <c r="A710" s="908"/>
      <c r="B710" s="908"/>
      <c r="C710" s="908"/>
      <c r="D710" s="908"/>
      <c r="E710" s="908"/>
      <c r="F710" s="908"/>
      <c r="G710" s="908"/>
      <c r="H710" s="908"/>
      <c r="I710" s="908"/>
      <c r="J710" s="908"/>
      <c r="K710" s="908"/>
      <c r="L710" s="908"/>
      <c r="M710" s="908"/>
      <c r="N710" s="908"/>
      <c r="O710" s="908"/>
      <c r="P710" s="908"/>
      <c r="Q710" s="908"/>
      <c r="R710" s="908"/>
      <c r="S710" s="908"/>
      <c r="T710" s="908"/>
      <c r="U710" s="908"/>
      <c r="V710" s="908"/>
      <c r="W710" s="908"/>
      <c r="X710" s="908"/>
      <c r="Y710" s="908"/>
      <c r="Z710" s="908"/>
      <c r="AA710" s="908"/>
      <c r="AB710" s="908"/>
      <c r="AC710" s="908"/>
      <c r="AD710" s="908"/>
      <c r="AE710" s="908"/>
      <c r="AF710" s="908"/>
    </row>
    <row r="711">
      <c r="A711" s="908"/>
      <c r="B711" s="908"/>
      <c r="C711" s="908"/>
      <c r="D711" s="908"/>
      <c r="E711" s="908"/>
      <c r="F711" s="908"/>
      <c r="G711" s="908"/>
      <c r="H711" s="908"/>
      <c r="I711" s="908"/>
      <c r="J711" s="908"/>
      <c r="K711" s="908"/>
      <c r="L711" s="908"/>
      <c r="M711" s="908"/>
      <c r="N711" s="908"/>
      <c r="O711" s="908"/>
      <c r="P711" s="908"/>
      <c r="Q711" s="908"/>
      <c r="R711" s="908"/>
      <c r="S711" s="908"/>
      <c r="T711" s="908"/>
      <c r="U711" s="908"/>
      <c r="V711" s="908"/>
      <c r="W711" s="908"/>
      <c r="X711" s="908"/>
      <c r="Y711" s="908"/>
      <c r="Z711" s="908"/>
      <c r="AA711" s="908"/>
      <c r="AB711" s="908"/>
      <c r="AC711" s="908"/>
      <c r="AD711" s="908"/>
      <c r="AE711" s="908"/>
      <c r="AF711" s="908"/>
    </row>
    <row r="712">
      <c r="A712" s="908"/>
      <c r="B712" s="908"/>
      <c r="C712" s="908"/>
      <c r="D712" s="908"/>
      <c r="E712" s="908"/>
      <c r="F712" s="908"/>
      <c r="G712" s="908"/>
      <c r="H712" s="908"/>
      <c r="I712" s="908"/>
      <c r="J712" s="908"/>
      <c r="K712" s="908"/>
      <c r="L712" s="908"/>
      <c r="M712" s="908"/>
      <c r="N712" s="908"/>
      <c r="O712" s="908"/>
      <c r="P712" s="908"/>
      <c r="Q712" s="908"/>
      <c r="R712" s="908"/>
      <c r="S712" s="908"/>
      <c r="T712" s="908"/>
      <c r="U712" s="908"/>
      <c r="V712" s="908"/>
      <c r="W712" s="908"/>
      <c r="X712" s="908"/>
      <c r="Y712" s="908"/>
      <c r="Z712" s="908"/>
      <c r="AA712" s="908"/>
      <c r="AB712" s="908"/>
      <c r="AC712" s="908"/>
      <c r="AD712" s="908"/>
      <c r="AE712" s="908"/>
      <c r="AF712" s="908"/>
    </row>
    <row r="713">
      <c r="A713" s="908"/>
      <c r="B713" s="908"/>
      <c r="C713" s="908"/>
      <c r="D713" s="908"/>
      <c r="E713" s="908"/>
      <c r="F713" s="908"/>
      <c r="G713" s="908"/>
      <c r="H713" s="908"/>
      <c r="I713" s="908"/>
      <c r="J713" s="908"/>
      <c r="K713" s="908"/>
      <c r="L713" s="908"/>
      <c r="M713" s="908"/>
      <c r="N713" s="908"/>
      <c r="O713" s="908"/>
      <c r="P713" s="908"/>
      <c r="Q713" s="908"/>
      <c r="R713" s="908"/>
      <c r="S713" s="908"/>
      <c r="T713" s="908"/>
      <c r="U713" s="908"/>
      <c r="V713" s="908"/>
      <c r="W713" s="908"/>
      <c r="X713" s="908"/>
      <c r="Y713" s="908"/>
      <c r="Z713" s="908"/>
      <c r="AA713" s="908"/>
      <c r="AB713" s="908"/>
      <c r="AC713" s="908"/>
      <c r="AD713" s="908"/>
      <c r="AE713" s="908"/>
      <c r="AF713" s="908"/>
    </row>
    <row r="714">
      <c r="A714" s="908"/>
      <c r="B714" s="908"/>
      <c r="C714" s="908"/>
      <c r="D714" s="908"/>
      <c r="E714" s="908"/>
      <c r="F714" s="908"/>
      <c r="G714" s="908"/>
      <c r="H714" s="908"/>
      <c r="I714" s="908"/>
      <c r="J714" s="908"/>
      <c r="K714" s="908"/>
      <c r="L714" s="908"/>
      <c r="M714" s="908"/>
      <c r="N714" s="908"/>
      <c r="O714" s="908"/>
      <c r="P714" s="908"/>
      <c r="Q714" s="908"/>
      <c r="R714" s="908"/>
      <c r="S714" s="908"/>
      <c r="T714" s="908"/>
      <c r="U714" s="908"/>
      <c r="V714" s="908"/>
      <c r="W714" s="908"/>
      <c r="X714" s="908"/>
      <c r="Y714" s="908"/>
      <c r="Z714" s="908"/>
      <c r="AA714" s="908"/>
      <c r="AB714" s="908"/>
      <c r="AC714" s="908"/>
      <c r="AD714" s="908"/>
      <c r="AE714" s="908"/>
      <c r="AF714" s="908"/>
    </row>
    <row r="715">
      <c r="A715" s="908"/>
      <c r="B715" s="908"/>
      <c r="C715" s="908"/>
      <c r="D715" s="908"/>
      <c r="E715" s="908"/>
      <c r="F715" s="908"/>
      <c r="G715" s="908"/>
      <c r="H715" s="908"/>
      <c r="I715" s="908"/>
      <c r="J715" s="908"/>
      <c r="K715" s="908"/>
      <c r="L715" s="908"/>
      <c r="M715" s="908"/>
      <c r="N715" s="908"/>
      <c r="O715" s="908"/>
      <c r="P715" s="908"/>
      <c r="Q715" s="908"/>
      <c r="R715" s="908"/>
      <c r="S715" s="908"/>
      <c r="T715" s="908"/>
      <c r="U715" s="908"/>
      <c r="V715" s="908"/>
      <c r="W715" s="908"/>
      <c r="X715" s="908"/>
      <c r="Y715" s="908"/>
      <c r="Z715" s="908"/>
      <c r="AA715" s="908"/>
      <c r="AB715" s="908"/>
      <c r="AC715" s="908"/>
      <c r="AD715" s="908"/>
      <c r="AE715" s="908"/>
      <c r="AF715" s="908"/>
    </row>
    <row r="716">
      <c r="A716" s="908"/>
      <c r="B716" s="908"/>
      <c r="C716" s="908"/>
      <c r="D716" s="908"/>
      <c r="E716" s="908"/>
      <c r="F716" s="908"/>
      <c r="G716" s="908"/>
      <c r="H716" s="908"/>
      <c r="I716" s="908"/>
      <c r="J716" s="908"/>
      <c r="K716" s="908"/>
      <c r="L716" s="908"/>
      <c r="M716" s="908"/>
      <c r="N716" s="908"/>
      <c r="O716" s="908"/>
      <c r="P716" s="908"/>
      <c r="Q716" s="908"/>
      <c r="R716" s="908"/>
      <c r="S716" s="908"/>
      <c r="T716" s="908"/>
      <c r="U716" s="908"/>
      <c r="V716" s="908"/>
      <c r="W716" s="908"/>
      <c r="X716" s="908"/>
      <c r="Y716" s="908"/>
      <c r="Z716" s="908"/>
      <c r="AA716" s="908"/>
      <c r="AB716" s="908"/>
      <c r="AC716" s="908"/>
      <c r="AD716" s="908"/>
      <c r="AE716" s="908"/>
      <c r="AF716" s="908"/>
    </row>
    <row r="717">
      <c r="A717" s="908"/>
      <c r="B717" s="908"/>
      <c r="C717" s="908"/>
      <c r="D717" s="908"/>
      <c r="E717" s="908"/>
      <c r="F717" s="908"/>
      <c r="G717" s="908"/>
      <c r="H717" s="908"/>
      <c r="I717" s="908"/>
      <c r="J717" s="908"/>
      <c r="K717" s="908"/>
      <c r="L717" s="908"/>
      <c r="M717" s="908"/>
      <c r="N717" s="908"/>
      <c r="O717" s="908"/>
      <c r="P717" s="908"/>
      <c r="Q717" s="908"/>
      <c r="R717" s="908"/>
      <c r="S717" s="908"/>
      <c r="T717" s="908"/>
      <c r="U717" s="908"/>
      <c r="V717" s="908"/>
      <c r="W717" s="908"/>
      <c r="X717" s="908"/>
      <c r="Y717" s="908"/>
      <c r="Z717" s="908"/>
      <c r="AA717" s="908"/>
      <c r="AB717" s="908"/>
      <c r="AC717" s="908"/>
      <c r="AD717" s="908"/>
      <c r="AE717" s="908"/>
      <c r="AF717" s="908"/>
    </row>
    <row r="718">
      <c r="A718" s="908"/>
      <c r="B718" s="908"/>
      <c r="C718" s="908"/>
      <c r="D718" s="908"/>
      <c r="E718" s="908"/>
      <c r="F718" s="908"/>
      <c r="G718" s="908"/>
      <c r="H718" s="908"/>
      <c r="I718" s="908"/>
      <c r="J718" s="908"/>
      <c r="K718" s="908"/>
      <c r="L718" s="908"/>
      <c r="M718" s="908"/>
      <c r="N718" s="908"/>
      <c r="O718" s="908"/>
      <c r="P718" s="908"/>
      <c r="Q718" s="908"/>
      <c r="R718" s="908"/>
      <c r="S718" s="908"/>
      <c r="T718" s="908"/>
      <c r="U718" s="908"/>
      <c r="V718" s="908"/>
      <c r="W718" s="908"/>
      <c r="X718" s="908"/>
      <c r="Y718" s="908"/>
      <c r="Z718" s="908"/>
      <c r="AA718" s="908"/>
      <c r="AB718" s="908"/>
      <c r="AC718" s="908"/>
      <c r="AD718" s="908"/>
      <c r="AE718" s="908"/>
      <c r="AF718" s="908"/>
    </row>
    <row r="719">
      <c r="A719" s="908"/>
      <c r="B719" s="908"/>
      <c r="C719" s="908"/>
      <c r="D719" s="908"/>
      <c r="E719" s="908"/>
      <c r="F719" s="908"/>
      <c r="G719" s="908"/>
      <c r="H719" s="908"/>
      <c r="I719" s="908"/>
      <c r="J719" s="908"/>
      <c r="K719" s="908"/>
      <c r="L719" s="908"/>
      <c r="M719" s="908"/>
      <c r="N719" s="908"/>
      <c r="O719" s="908"/>
      <c r="P719" s="908"/>
      <c r="Q719" s="908"/>
      <c r="R719" s="908"/>
      <c r="S719" s="908"/>
      <c r="T719" s="908"/>
      <c r="U719" s="908"/>
      <c r="V719" s="908"/>
      <c r="W719" s="908"/>
      <c r="X719" s="908"/>
      <c r="Y719" s="908"/>
      <c r="Z719" s="908"/>
      <c r="AA719" s="908"/>
      <c r="AB719" s="908"/>
      <c r="AC719" s="908"/>
      <c r="AD719" s="908"/>
      <c r="AE719" s="908"/>
      <c r="AF719" s="908"/>
    </row>
    <row r="720">
      <c r="A720" s="908"/>
      <c r="B720" s="908"/>
      <c r="C720" s="908"/>
      <c r="D720" s="908"/>
      <c r="E720" s="908"/>
      <c r="F720" s="908"/>
      <c r="G720" s="908"/>
      <c r="H720" s="908"/>
      <c r="I720" s="908"/>
      <c r="J720" s="908"/>
      <c r="K720" s="908"/>
      <c r="L720" s="908"/>
      <c r="M720" s="908"/>
      <c r="N720" s="908"/>
      <c r="O720" s="908"/>
      <c r="P720" s="908"/>
      <c r="Q720" s="908"/>
      <c r="R720" s="908"/>
      <c r="S720" s="908"/>
      <c r="T720" s="908"/>
      <c r="U720" s="908"/>
      <c r="V720" s="908"/>
      <c r="W720" s="908"/>
      <c r="X720" s="908"/>
      <c r="Y720" s="908"/>
      <c r="Z720" s="908"/>
      <c r="AA720" s="908"/>
      <c r="AB720" s="908"/>
      <c r="AC720" s="908"/>
      <c r="AD720" s="908"/>
      <c r="AE720" s="908"/>
      <c r="AF720" s="908"/>
    </row>
    <row r="721">
      <c r="A721" s="908"/>
      <c r="B721" s="908"/>
      <c r="C721" s="908"/>
      <c r="D721" s="908"/>
      <c r="E721" s="908"/>
      <c r="F721" s="908"/>
      <c r="G721" s="908"/>
      <c r="H721" s="908"/>
      <c r="I721" s="908"/>
      <c r="J721" s="908"/>
      <c r="K721" s="908"/>
      <c r="L721" s="908"/>
      <c r="M721" s="908"/>
      <c r="N721" s="908"/>
      <c r="O721" s="908"/>
      <c r="P721" s="908"/>
      <c r="Q721" s="908"/>
      <c r="R721" s="908"/>
      <c r="S721" s="908"/>
      <c r="T721" s="908"/>
      <c r="U721" s="908"/>
      <c r="V721" s="908"/>
      <c r="W721" s="908"/>
      <c r="X721" s="908"/>
      <c r="Y721" s="908"/>
      <c r="Z721" s="908"/>
      <c r="AA721" s="908"/>
      <c r="AB721" s="908"/>
      <c r="AC721" s="908"/>
      <c r="AD721" s="908"/>
      <c r="AE721" s="908"/>
      <c r="AF721" s="908"/>
    </row>
    <row r="722">
      <c r="A722" s="908"/>
      <c r="B722" s="908"/>
      <c r="C722" s="908"/>
      <c r="D722" s="908"/>
      <c r="E722" s="908"/>
      <c r="F722" s="908"/>
      <c r="G722" s="908"/>
      <c r="H722" s="908"/>
      <c r="I722" s="908"/>
      <c r="J722" s="908"/>
      <c r="K722" s="908"/>
      <c r="L722" s="908"/>
      <c r="M722" s="908"/>
      <c r="N722" s="908"/>
      <c r="O722" s="908"/>
      <c r="P722" s="908"/>
      <c r="Q722" s="908"/>
      <c r="R722" s="908"/>
      <c r="S722" s="908"/>
      <c r="T722" s="908"/>
      <c r="U722" s="908"/>
      <c r="V722" s="908"/>
      <c r="W722" s="908"/>
      <c r="X722" s="908"/>
      <c r="Y722" s="908"/>
      <c r="Z722" s="908"/>
      <c r="AA722" s="908"/>
      <c r="AB722" s="908"/>
      <c r="AC722" s="908"/>
      <c r="AD722" s="908"/>
      <c r="AE722" s="908"/>
      <c r="AF722" s="908"/>
    </row>
    <row r="723">
      <c r="A723" s="908"/>
      <c r="B723" s="908"/>
      <c r="C723" s="908"/>
      <c r="D723" s="908"/>
      <c r="E723" s="908"/>
      <c r="F723" s="908"/>
      <c r="G723" s="908"/>
      <c r="H723" s="908"/>
      <c r="I723" s="908"/>
      <c r="J723" s="908"/>
      <c r="K723" s="908"/>
      <c r="L723" s="908"/>
      <c r="M723" s="908"/>
      <c r="N723" s="908"/>
      <c r="O723" s="908"/>
      <c r="P723" s="908"/>
      <c r="Q723" s="908"/>
      <c r="R723" s="908"/>
      <c r="S723" s="908"/>
      <c r="T723" s="908"/>
      <c r="U723" s="908"/>
      <c r="V723" s="908"/>
      <c r="W723" s="908"/>
      <c r="X723" s="908"/>
      <c r="Y723" s="908"/>
      <c r="Z723" s="908"/>
      <c r="AA723" s="908"/>
      <c r="AB723" s="908"/>
      <c r="AC723" s="908"/>
      <c r="AD723" s="908"/>
      <c r="AE723" s="908"/>
      <c r="AF723" s="908"/>
    </row>
    <row r="724">
      <c r="A724" s="908"/>
      <c r="B724" s="908"/>
      <c r="C724" s="908"/>
      <c r="D724" s="908"/>
      <c r="E724" s="908"/>
      <c r="F724" s="908"/>
      <c r="G724" s="908"/>
      <c r="H724" s="908"/>
      <c r="I724" s="908"/>
      <c r="J724" s="908"/>
      <c r="K724" s="908"/>
      <c r="L724" s="908"/>
      <c r="M724" s="908"/>
      <c r="N724" s="908"/>
      <c r="O724" s="908"/>
      <c r="P724" s="908"/>
      <c r="Q724" s="908"/>
      <c r="R724" s="908"/>
      <c r="S724" s="908"/>
      <c r="T724" s="908"/>
      <c r="U724" s="908"/>
      <c r="V724" s="908"/>
      <c r="W724" s="908"/>
      <c r="X724" s="908"/>
      <c r="Y724" s="908"/>
      <c r="Z724" s="908"/>
      <c r="AA724" s="908"/>
      <c r="AB724" s="908"/>
      <c r="AC724" s="908"/>
      <c r="AD724" s="908"/>
      <c r="AE724" s="908"/>
      <c r="AF724" s="908"/>
    </row>
    <row r="725">
      <c r="A725" s="908"/>
      <c r="B725" s="908"/>
      <c r="C725" s="908"/>
      <c r="D725" s="908"/>
      <c r="E725" s="908"/>
      <c r="F725" s="908"/>
      <c r="G725" s="908"/>
      <c r="H725" s="908"/>
      <c r="I725" s="908"/>
      <c r="J725" s="908"/>
      <c r="K725" s="908"/>
      <c r="L725" s="908"/>
      <c r="M725" s="908"/>
      <c r="N725" s="908"/>
      <c r="O725" s="908"/>
      <c r="P725" s="908"/>
      <c r="Q725" s="908"/>
      <c r="R725" s="908"/>
      <c r="S725" s="908"/>
      <c r="T725" s="908"/>
      <c r="U725" s="908"/>
      <c r="V725" s="908"/>
      <c r="W725" s="908"/>
      <c r="X725" s="908"/>
      <c r="Y725" s="908"/>
      <c r="Z725" s="908"/>
      <c r="AA725" s="908"/>
      <c r="AB725" s="908"/>
      <c r="AC725" s="908"/>
      <c r="AD725" s="908"/>
      <c r="AE725" s="908"/>
      <c r="AF725" s="908"/>
    </row>
    <row r="726">
      <c r="A726" s="908"/>
      <c r="B726" s="908"/>
      <c r="C726" s="908"/>
      <c r="D726" s="908"/>
      <c r="E726" s="908"/>
      <c r="F726" s="908"/>
      <c r="G726" s="908"/>
      <c r="H726" s="908"/>
      <c r="I726" s="908"/>
      <c r="J726" s="908"/>
      <c r="K726" s="908"/>
      <c r="L726" s="908"/>
      <c r="M726" s="908"/>
      <c r="N726" s="908"/>
      <c r="O726" s="908"/>
      <c r="P726" s="908"/>
      <c r="Q726" s="908"/>
      <c r="R726" s="908"/>
      <c r="S726" s="908"/>
      <c r="T726" s="908"/>
      <c r="U726" s="908"/>
      <c r="V726" s="908"/>
      <c r="W726" s="908"/>
      <c r="X726" s="908"/>
      <c r="Y726" s="908"/>
      <c r="Z726" s="908"/>
      <c r="AA726" s="908"/>
      <c r="AB726" s="908"/>
      <c r="AC726" s="908"/>
      <c r="AD726" s="908"/>
      <c r="AE726" s="908"/>
      <c r="AF726" s="908"/>
    </row>
    <row r="727">
      <c r="A727" s="908"/>
      <c r="B727" s="908"/>
      <c r="C727" s="908"/>
      <c r="D727" s="908"/>
      <c r="E727" s="908"/>
      <c r="F727" s="908"/>
      <c r="G727" s="908"/>
      <c r="H727" s="908"/>
      <c r="I727" s="908"/>
      <c r="J727" s="908"/>
      <c r="K727" s="908"/>
      <c r="L727" s="908"/>
      <c r="M727" s="908"/>
      <c r="N727" s="908"/>
      <c r="O727" s="908"/>
      <c r="P727" s="908"/>
      <c r="Q727" s="908"/>
      <c r="R727" s="908"/>
      <c r="S727" s="908"/>
      <c r="T727" s="908"/>
      <c r="U727" s="908"/>
      <c r="V727" s="908"/>
      <c r="W727" s="908"/>
      <c r="X727" s="908"/>
      <c r="Y727" s="908"/>
      <c r="Z727" s="908"/>
      <c r="AA727" s="908"/>
      <c r="AB727" s="908"/>
      <c r="AC727" s="908"/>
      <c r="AD727" s="908"/>
      <c r="AE727" s="908"/>
      <c r="AF727" s="908"/>
    </row>
    <row r="728">
      <c r="A728" s="908"/>
      <c r="B728" s="908"/>
      <c r="C728" s="908"/>
      <c r="D728" s="908"/>
      <c r="E728" s="908"/>
      <c r="F728" s="908"/>
      <c r="G728" s="908"/>
      <c r="H728" s="908"/>
      <c r="I728" s="908"/>
      <c r="J728" s="908"/>
      <c r="K728" s="908"/>
      <c r="L728" s="908"/>
      <c r="M728" s="908"/>
      <c r="N728" s="908"/>
      <c r="O728" s="908"/>
      <c r="P728" s="908"/>
      <c r="Q728" s="908"/>
      <c r="R728" s="908"/>
      <c r="S728" s="908"/>
      <c r="T728" s="908"/>
      <c r="U728" s="908"/>
      <c r="V728" s="908"/>
      <c r="W728" s="908"/>
      <c r="X728" s="908"/>
      <c r="Y728" s="908"/>
      <c r="Z728" s="908"/>
      <c r="AA728" s="908"/>
      <c r="AB728" s="908"/>
      <c r="AC728" s="908"/>
      <c r="AD728" s="908"/>
      <c r="AE728" s="908"/>
      <c r="AF728" s="908"/>
    </row>
    <row r="729">
      <c r="A729" s="908"/>
      <c r="B729" s="908"/>
      <c r="C729" s="908"/>
      <c r="D729" s="908"/>
      <c r="E729" s="908"/>
      <c r="F729" s="908"/>
      <c r="G729" s="908"/>
      <c r="H729" s="908"/>
      <c r="I729" s="908"/>
      <c r="J729" s="908"/>
      <c r="K729" s="908"/>
      <c r="L729" s="908"/>
      <c r="M729" s="908"/>
      <c r="N729" s="908"/>
      <c r="O729" s="908"/>
      <c r="P729" s="908"/>
      <c r="Q729" s="908"/>
      <c r="R729" s="908"/>
      <c r="S729" s="908"/>
      <c r="T729" s="908"/>
      <c r="U729" s="908"/>
      <c r="V729" s="908"/>
      <c r="W729" s="908"/>
      <c r="X729" s="908"/>
      <c r="Y729" s="908"/>
      <c r="Z729" s="908"/>
      <c r="AA729" s="908"/>
      <c r="AB729" s="908"/>
      <c r="AC729" s="908"/>
      <c r="AD729" s="908"/>
      <c r="AE729" s="908"/>
      <c r="AF729" s="908"/>
    </row>
    <row r="730">
      <c r="A730" s="908"/>
      <c r="B730" s="908"/>
      <c r="C730" s="908"/>
      <c r="D730" s="908"/>
      <c r="E730" s="908"/>
      <c r="F730" s="908"/>
      <c r="G730" s="908"/>
      <c r="H730" s="908"/>
      <c r="I730" s="908"/>
      <c r="J730" s="908"/>
      <c r="K730" s="908"/>
      <c r="L730" s="908"/>
      <c r="M730" s="908"/>
      <c r="N730" s="908"/>
      <c r="O730" s="908"/>
      <c r="P730" s="908"/>
      <c r="Q730" s="908"/>
      <c r="R730" s="908"/>
      <c r="S730" s="908"/>
      <c r="T730" s="908"/>
      <c r="U730" s="908"/>
      <c r="V730" s="908"/>
      <c r="W730" s="908"/>
      <c r="X730" s="908"/>
      <c r="Y730" s="908"/>
      <c r="Z730" s="908"/>
      <c r="AA730" s="908"/>
      <c r="AB730" s="908"/>
      <c r="AC730" s="908"/>
      <c r="AD730" s="908"/>
      <c r="AE730" s="908"/>
      <c r="AF730" s="908"/>
    </row>
    <row r="731">
      <c r="A731" s="908"/>
      <c r="B731" s="908"/>
      <c r="C731" s="908"/>
      <c r="D731" s="908"/>
      <c r="E731" s="908"/>
      <c r="F731" s="908"/>
      <c r="G731" s="908"/>
      <c r="H731" s="908"/>
      <c r="I731" s="908"/>
      <c r="J731" s="908"/>
      <c r="K731" s="908"/>
      <c r="L731" s="908"/>
      <c r="M731" s="908"/>
      <c r="N731" s="908"/>
      <c r="O731" s="908"/>
      <c r="P731" s="908"/>
      <c r="Q731" s="908"/>
      <c r="R731" s="908"/>
      <c r="S731" s="908"/>
      <c r="T731" s="908"/>
      <c r="U731" s="908"/>
      <c r="V731" s="908"/>
      <c r="W731" s="908"/>
      <c r="X731" s="908"/>
      <c r="Y731" s="908"/>
      <c r="Z731" s="908"/>
      <c r="AA731" s="908"/>
      <c r="AB731" s="908"/>
      <c r="AC731" s="908"/>
      <c r="AD731" s="908"/>
      <c r="AE731" s="908"/>
      <c r="AF731" s="908"/>
    </row>
    <row r="732">
      <c r="A732" s="908"/>
      <c r="B732" s="908"/>
      <c r="C732" s="908"/>
      <c r="D732" s="908"/>
      <c r="E732" s="908"/>
      <c r="F732" s="908"/>
      <c r="G732" s="908"/>
      <c r="H732" s="908"/>
      <c r="I732" s="908"/>
      <c r="J732" s="908"/>
      <c r="K732" s="908"/>
      <c r="L732" s="908"/>
      <c r="M732" s="908"/>
      <c r="N732" s="908"/>
      <c r="O732" s="908"/>
      <c r="P732" s="908"/>
      <c r="Q732" s="908"/>
      <c r="R732" s="908"/>
      <c r="S732" s="908"/>
      <c r="T732" s="908"/>
      <c r="U732" s="908"/>
      <c r="V732" s="908"/>
      <c r="W732" s="908"/>
      <c r="X732" s="908"/>
      <c r="Y732" s="908"/>
      <c r="Z732" s="908"/>
      <c r="AA732" s="908"/>
      <c r="AB732" s="908"/>
      <c r="AC732" s="908"/>
      <c r="AD732" s="908"/>
      <c r="AE732" s="908"/>
      <c r="AF732" s="908"/>
    </row>
    <row r="733">
      <c r="A733" s="908"/>
      <c r="B733" s="908"/>
      <c r="C733" s="908"/>
      <c r="D733" s="908"/>
      <c r="E733" s="908"/>
      <c r="F733" s="908"/>
      <c r="G733" s="908"/>
      <c r="H733" s="908"/>
      <c r="I733" s="908"/>
      <c r="J733" s="908"/>
      <c r="K733" s="908"/>
      <c r="L733" s="908"/>
      <c r="M733" s="908"/>
      <c r="N733" s="908"/>
      <c r="O733" s="908"/>
      <c r="P733" s="908"/>
      <c r="Q733" s="908"/>
      <c r="R733" s="908"/>
      <c r="S733" s="908"/>
      <c r="T733" s="908"/>
      <c r="U733" s="908"/>
      <c r="V733" s="908"/>
      <c r="W733" s="908"/>
      <c r="X733" s="908"/>
      <c r="Y733" s="908"/>
      <c r="Z733" s="908"/>
      <c r="AA733" s="908"/>
      <c r="AB733" s="908"/>
      <c r="AC733" s="908"/>
      <c r="AD733" s="908"/>
      <c r="AE733" s="908"/>
      <c r="AF733" s="908"/>
    </row>
    <row r="734">
      <c r="A734" s="908"/>
      <c r="B734" s="908"/>
      <c r="C734" s="908"/>
      <c r="D734" s="908"/>
      <c r="E734" s="908"/>
      <c r="F734" s="908"/>
      <c r="G734" s="908"/>
      <c r="H734" s="908"/>
      <c r="I734" s="908"/>
      <c r="J734" s="908"/>
      <c r="K734" s="908"/>
      <c r="L734" s="908"/>
      <c r="M734" s="908"/>
      <c r="N734" s="908"/>
      <c r="O734" s="908"/>
      <c r="P734" s="908"/>
      <c r="Q734" s="908"/>
      <c r="R734" s="908"/>
      <c r="S734" s="908"/>
      <c r="T734" s="908"/>
      <c r="U734" s="908"/>
      <c r="V734" s="908"/>
      <c r="W734" s="908"/>
      <c r="X734" s="908"/>
      <c r="Y734" s="908"/>
      <c r="Z734" s="908"/>
      <c r="AA734" s="908"/>
      <c r="AB734" s="908"/>
      <c r="AC734" s="908"/>
      <c r="AD734" s="908"/>
      <c r="AE734" s="908"/>
      <c r="AF734" s="908"/>
    </row>
    <row r="735">
      <c r="A735" s="908"/>
      <c r="B735" s="908"/>
      <c r="C735" s="908"/>
      <c r="D735" s="908"/>
      <c r="E735" s="908"/>
      <c r="F735" s="908"/>
      <c r="G735" s="908"/>
      <c r="H735" s="908"/>
      <c r="I735" s="908"/>
      <c r="J735" s="908"/>
      <c r="K735" s="908"/>
      <c r="L735" s="908"/>
      <c r="M735" s="908"/>
      <c r="N735" s="908"/>
      <c r="O735" s="908"/>
      <c r="P735" s="908"/>
      <c r="Q735" s="908"/>
      <c r="R735" s="908"/>
      <c r="S735" s="908"/>
      <c r="T735" s="908"/>
      <c r="U735" s="908"/>
      <c r="V735" s="908"/>
      <c r="W735" s="908"/>
      <c r="X735" s="908"/>
      <c r="Y735" s="908"/>
      <c r="Z735" s="908"/>
      <c r="AA735" s="908"/>
      <c r="AB735" s="908"/>
      <c r="AC735" s="908"/>
      <c r="AD735" s="908"/>
      <c r="AE735" s="908"/>
      <c r="AF735" s="908"/>
    </row>
    <row r="736">
      <c r="A736" s="908"/>
      <c r="B736" s="908"/>
      <c r="C736" s="908"/>
      <c r="D736" s="908"/>
      <c r="E736" s="908"/>
      <c r="F736" s="908"/>
      <c r="G736" s="908"/>
      <c r="H736" s="908"/>
      <c r="I736" s="908"/>
      <c r="J736" s="908"/>
      <c r="K736" s="908"/>
      <c r="L736" s="908"/>
      <c r="M736" s="908"/>
      <c r="N736" s="908"/>
      <c r="O736" s="908"/>
      <c r="P736" s="908"/>
      <c r="Q736" s="908"/>
      <c r="R736" s="908"/>
      <c r="S736" s="908"/>
      <c r="T736" s="908"/>
      <c r="U736" s="908"/>
      <c r="V736" s="908"/>
      <c r="W736" s="908"/>
      <c r="X736" s="908"/>
      <c r="Y736" s="908"/>
      <c r="Z736" s="908"/>
      <c r="AA736" s="908"/>
      <c r="AB736" s="908"/>
      <c r="AC736" s="908"/>
      <c r="AD736" s="908"/>
      <c r="AE736" s="908"/>
      <c r="AF736" s="908"/>
    </row>
    <row r="737">
      <c r="A737" s="908"/>
      <c r="B737" s="908"/>
      <c r="C737" s="908"/>
      <c r="D737" s="908"/>
      <c r="E737" s="908"/>
      <c r="F737" s="908"/>
      <c r="G737" s="908"/>
      <c r="H737" s="908"/>
      <c r="I737" s="908"/>
      <c r="J737" s="908"/>
      <c r="K737" s="908"/>
      <c r="L737" s="908"/>
      <c r="M737" s="908"/>
      <c r="N737" s="908"/>
      <c r="O737" s="908"/>
      <c r="P737" s="908"/>
      <c r="Q737" s="908"/>
      <c r="R737" s="908"/>
      <c r="S737" s="908"/>
      <c r="T737" s="908"/>
      <c r="U737" s="908"/>
      <c r="V737" s="908"/>
      <c r="W737" s="908"/>
      <c r="X737" s="908"/>
      <c r="Y737" s="908"/>
      <c r="Z737" s="908"/>
      <c r="AA737" s="908"/>
      <c r="AB737" s="908"/>
      <c r="AC737" s="908"/>
      <c r="AD737" s="908"/>
      <c r="AE737" s="908"/>
      <c r="AF737" s="908"/>
    </row>
    <row r="738">
      <c r="A738" s="908"/>
      <c r="B738" s="908"/>
      <c r="C738" s="908"/>
      <c r="D738" s="908"/>
      <c r="E738" s="908"/>
      <c r="F738" s="908"/>
      <c r="G738" s="908"/>
      <c r="H738" s="908"/>
      <c r="I738" s="908"/>
      <c r="J738" s="908"/>
      <c r="K738" s="908"/>
      <c r="L738" s="908"/>
      <c r="M738" s="908"/>
      <c r="N738" s="908"/>
      <c r="O738" s="908"/>
      <c r="P738" s="908"/>
      <c r="Q738" s="908"/>
      <c r="R738" s="908"/>
      <c r="S738" s="908"/>
      <c r="T738" s="908"/>
      <c r="U738" s="908"/>
      <c r="V738" s="908"/>
      <c r="W738" s="908"/>
      <c r="X738" s="908"/>
      <c r="Y738" s="908"/>
      <c r="Z738" s="908"/>
      <c r="AA738" s="908"/>
      <c r="AB738" s="908"/>
      <c r="AC738" s="908"/>
      <c r="AD738" s="908"/>
      <c r="AE738" s="908"/>
      <c r="AF738" s="908"/>
    </row>
    <row r="739">
      <c r="A739" s="908"/>
      <c r="B739" s="908"/>
      <c r="C739" s="908"/>
      <c r="D739" s="908"/>
      <c r="E739" s="908"/>
      <c r="F739" s="908"/>
      <c r="G739" s="908"/>
      <c r="H739" s="908"/>
      <c r="I739" s="908"/>
      <c r="J739" s="908"/>
      <c r="K739" s="908"/>
      <c r="L739" s="908"/>
      <c r="M739" s="908"/>
      <c r="N739" s="908"/>
      <c r="O739" s="908"/>
      <c r="P739" s="908"/>
      <c r="Q739" s="908"/>
      <c r="R739" s="908"/>
      <c r="S739" s="908"/>
      <c r="T739" s="908"/>
      <c r="U739" s="908"/>
      <c r="V739" s="908"/>
      <c r="W739" s="908"/>
      <c r="X739" s="908"/>
      <c r="Y739" s="908"/>
      <c r="Z739" s="908"/>
      <c r="AA739" s="908"/>
      <c r="AB739" s="908"/>
      <c r="AC739" s="908"/>
      <c r="AD739" s="908"/>
      <c r="AE739" s="908"/>
      <c r="AF739" s="908"/>
    </row>
    <row r="740">
      <c r="A740" s="908"/>
      <c r="B740" s="908"/>
      <c r="C740" s="908"/>
      <c r="D740" s="908"/>
      <c r="E740" s="908"/>
      <c r="F740" s="908"/>
      <c r="G740" s="908"/>
      <c r="H740" s="908"/>
      <c r="I740" s="908"/>
      <c r="J740" s="908"/>
      <c r="K740" s="908"/>
      <c r="L740" s="908"/>
      <c r="M740" s="908"/>
      <c r="N740" s="908"/>
      <c r="O740" s="908"/>
      <c r="P740" s="908"/>
      <c r="Q740" s="908"/>
      <c r="R740" s="908"/>
      <c r="S740" s="908"/>
      <c r="T740" s="908"/>
      <c r="U740" s="908"/>
      <c r="V740" s="908"/>
      <c r="W740" s="908"/>
      <c r="X740" s="908"/>
      <c r="Y740" s="908"/>
      <c r="Z740" s="908"/>
      <c r="AA740" s="908"/>
      <c r="AB740" s="908"/>
      <c r="AC740" s="908"/>
      <c r="AD740" s="908"/>
      <c r="AE740" s="908"/>
      <c r="AF740" s="908"/>
    </row>
    <row r="741">
      <c r="A741" s="908"/>
      <c r="B741" s="908"/>
      <c r="C741" s="908"/>
      <c r="D741" s="908"/>
      <c r="E741" s="908"/>
      <c r="F741" s="908"/>
      <c r="G741" s="908"/>
      <c r="H741" s="908"/>
      <c r="I741" s="908"/>
      <c r="J741" s="908"/>
      <c r="K741" s="908"/>
      <c r="L741" s="908"/>
      <c r="M741" s="908"/>
      <c r="N741" s="908"/>
      <c r="O741" s="908"/>
      <c r="P741" s="908"/>
      <c r="Q741" s="908"/>
      <c r="R741" s="908"/>
      <c r="S741" s="908"/>
      <c r="T741" s="908"/>
      <c r="U741" s="908"/>
      <c r="V741" s="908"/>
      <c r="W741" s="908"/>
      <c r="X741" s="908"/>
      <c r="Y741" s="908"/>
      <c r="Z741" s="908"/>
      <c r="AA741" s="908"/>
      <c r="AB741" s="908"/>
      <c r="AC741" s="908"/>
      <c r="AD741" s="908"/>
      <c r="AE741" s="908"/>
      <c r="AF741" s="908"/>
    </row>
    <row r="742">
      <c r="A742" s="908"/>
      <c r="B742" s="908"/>
      <c r="C742" s="908"/>
      <c r="D742" s="908"/>
      <c r="E742" s="908"/>
      <c r="F742" s="908"/>
      <c r="G742" s="908"/>
      <c r="H742" s="908"/>
      <c r="I742" s="908"/>
      <c r="J742" s="908"/>
      <c r="K742" s="908"/>
      <c r="L742" s="908"/>
      <c r="M742" s="908"/>
      <c r="N742" s="908"/>
      <c r="O742" s="908"/>
      <c r="P742" s="908"/>
      <c r="Q742" s="908"/>
      <c r="R742" s="908"/>
      <c r="S742" s="908"/>
      <c r="T742" s="908"/>
      <c r="U742" s="908"/>
      <c r="V742" s="908"/>
      <c r="W742" s="908"/>
      <c r="X742" s="908"/>
      <c r="Y742" s="908"/>
      <c r="Z742" s="908"/>
      <c r="AA742" s="908"/>
      <c r="AB742" s="908"/>
      <c r="AC742" s="908"/>
      <c r="AD742" s="908"/>
      <c r="AE742" s="908"/>
      <c r="AF742" s="908"/>
    </row>
    <row r="743">
      <c r="A743" s="908"/>
      <c r="B743" s="908"/>
      <c r="C743" s="908"/>
      <c r="D743" s="908"/>
      <c r="E743" s="908"/>
      <c r="F743" s="908"/>
      <c r="G743" s="908"/>
      <c r="H743" s="908"/>
      <c r="I743" s="908"/>
      <c r="J743" s="908"/>
      <c r="K743" s="908"/>
      <c r="L743" s="908"/>
      <c r="M743" s="908"/>
      <c r="N743" s="908"/>
      <c r="O743" s="908"/>
      <c r="P743" s="908"/>
      <c r="Q743" s="908"/>
      <c r="R743" s="908"/>
      <c r="S743" s="908"/>
      <c r="T743" s="908"/>
      <c r="U743" s="908"/>
      <c r="V743" s="908"/>
      <c r="W743" s="908"/>
      <c r="X743" s="908"/>
      <c r="Y743" s="908"/>
      <c r="Z743" s="908"/>
      <c r="AA743" s="908"/>
      <c r="AB743" s="908"/>
      <c r="AC743" s="908"/>
      <c r="AD743" s="908"/>
      <c r="AE743" s="908"/>
      <c r="AF743" s="908"/>
    </row>
    <row r="744">
      <c r="A744" s="908"/>
      <c r="B744" s="908"/>
      <c r="C744" s="908"/>
      <c r="D744" s="908"/>
      <c r="E744" s="908"/>
      <c r="F744" s="908"/>
      <c r="G744" s="908"/>
      <c r="H744" s="908"/>
      <c r="I744" s="908"/>
      <c r="J744" s="908"/>
      <c r="K744" s="908"/>
      <c r="L744" s="908"/>
      <c r="M744" s="908"/>
      <c r="N744" s="908"/>
      <c r="O744" s="908"/>
      <c r="P744" s="908"/>
      <c r="Q744" s="908"/>
      <c r="R744" s="908"/>
      <c r="S744" s="908"/>
      <c r="T744" s="908"/>
      <c r="U744" s="908"/>
      <c r="V744" s="908"/>
      <c r="W744" s="908"/>
      <c r="X744" s="908"/>
      <c r="Y744" s="908"/>
      <c r="Z744" s="908"/>
      <c r="AA744" s="908"/>
      <c r="AB744" s="908"/>
      <c r="AC744" s="908"/>
      <c r="AD744" s="908"/>
      <c r="AE744" s="908"/>
      <c r="AF744" s="908"/>
    </row>
    <row r="745">
      <c r="A745" s="908"/>
      <c r="B745" s="908"/>
      <c r="C745" s="908"/>
      <c r="D745" s="908"/>
      <c r="E745" s="908"/>
      <c r="F745" s="908"/>
      <c r="G745" s="908"/>
      <c r="H745" s="908"/>
      <c r="I745" s="908"/>
      <c r="J745" s="908"/>
      <c r="K745" s="908"/>
      <c r="L745" s="908"/>
      <c r="M745" s="908"/>
      <c r="N745" s="908"/>
      <c r="O745" s="908"/>
      <c r="P745" s="908"/>
      <c r="Q745" s="908"/>
      <c r="R745" s="908"/>
      <c r="S745" s="908"/>
      <c r="T745" s="908"/>
      <c r="U745" s="908"/>
      <c r="V745" s="908"/>
      <c r="W745" s="908"/>
      <c r="X745" s="908"/>
      <c r="Y745" s="908"/>
      <c r="Z745" s="908"/>
      <c r="AA745" s="908"/>
      <c r="AB745" s="908"/>
      <c r="AC745" s="908"/>
      <c r="AD745" s="908"/>
      <c r="AE745" s="908"/>
      <c r="AF745" s="908"/>
    </row>
    <row r="746">
      <c r="A746" s="908"/>
      <c r="B746" s="908"/>
      <c r="C746" s="908"/>
      <c r="D746" s="908"/>
      <c r="E746" s="908"/>
      <c r="F746" s="908"/>
      <c r="G746" s="908"/>
      <c r="H746" s="908"/>
      <c r="I746" s="908"/>
      <c r="J746" s="908"/>
      <c r="K746" s="908"/>
      <c r="L746" s="908"/>
      <c r="M746" s="908"/>
      <c r="N746" s="908"/>
      <c r="O746" s="908"/>
      <c r="P746" s="908"/>
      <c r="Q746" s="908"/>
      <c r="R746" s="908"/>
      <c r="S746" s="908"/>
      <c r="T746" s="908"/>
      <c r="U746" s="908"/>
      <c r="V746" s="908"/>
      <c r="W746" s="908"/>
      <c r="X746" s="908"/>
      <c r="Y746" s="908"/>
      <c r="Z746" s="908"/>
      <c r="AA746" s="908"/>
      <c r="AB746" s="908"/>
      <c r="AC746" s="908"/>
      <c r="AD746" s="908"/>
      <c r="AE746" s="908"/>
      <c r="AF746" s="908"/>
    </row>
    <row r="747">
      <c r="A747" s="908"/>
      <c r="B747" s="908"/>
      <c r="C747" s="908"/>
      <c r="D747" s="908"/>
      <c r="E747" s="908"/>
      <c r="F747" s="908"/>
      <c r="G747" s="908"/>
      <c r="H747" s="908"/>
      <c r="I747" s="908"/>
      <c r="J747" s="908"/>
      <c r="K747" s="908"/>
      <c r="L747" s="908"/>
      <c r="M747" s="908"/>
      <c r="N747" s="908"/>
      <c r="O747" s="908"/>
      <c r="P747" s="908"/>
      <c r="Q747" s="908"/>
      <c r="R747" s="908"/>
      <c r="S747" s="908"/>
      <c r="T747" s="908"/>
      <c r="U747" s="908"/>
      <c r="V747" s="908"/>
      <c r="W747" s="908"/>
      <c r="X747" s="908"/>
      <c r="Y747" s="908"/>
      <c r="Z747" s="908"/>
      <c r="AA747" s="908"/>
      <c r="AB747" s="908"/>
      <c r="AC747" s="908"/>
      <c r="AD747" s="908"/>
      <c r="AE747" s="908"/>
      <c r="AF747" s="908"/>
    </row>
    <row r="748">
      <c r="A748" s="908"/>
      <c r="B748" s="908"/>
      <c r="C748" s="908"/>
      <c r="D748" s="908"/>
      <c r="E748" s="908"/>
      <c r="F748" s="908"/>
      <c r="G748" s="908"/>
      <c r="H748" s="908"/>
      <c r="I748" s="908"/>
      <c r="J748" s="908"/>
      <c r="K748" s="908"/>
      <c r="L748" s="908"/>
      <c r="M748" s="908"/>
      <c r="N748" s="908"/>
      <c r="O748" s="908"/>
      <c r="P748" s="908"/>
      <c r="Q748" s="908"/>
      <c r="R748" s="908"/>
      <c r="S748" s="908"/>
      <c r="T748" s="908"/>
      <c r="U748" s="908"/>
      <c r="V748" s="908"/>
      <c r="W748" s="908"/>
      <c r="X748" s="908"/>
      <c r="Y748" s="908"/>
      <c r="Z748" s="908"/>
      <c r="AA748" s="908"/>
      <c r="AB748" s="908"/>
      <c r="AC748" s="908"/>
      <c r="AD748" s="908"/>
      <c r="AE748" s="908"/>
      <c r="AF748" s="908"/>
    </row>
    <row r="749">
      <c r="A749" s="908"/>
      <c r="B749" s="908"/>
      <c r="C749" s="908"/>
      <c r="D749" s="908"/>
      <c r="E749" s="908"/>
      <c r="F749" s="908"/>
      <c r="G749" s="908"/>
      <c r="H749" s="908"/>
      <c r="I749" s="908"/>
      <c r="J749" s="908"/>
      <c r="K749" s="908"/>
      <c r="L749" s="908"/>
      <c r="M749" s="908"/>
      <c r="N749" s="908"/>
      <c r="O749" s="908"/>
      <c r="P749" s="908"/>
      <c r="Q749" s="908"/>
      <c r="R749" s="908"/>
      <c r="S749" s="908"/>
      <c r="T749" s="908"/>
      <c r="U749" s="908"/>
      <c r="V749" s="908"/>
      <c r="W749" s="908"/>
      <c r="X749" s="908"/>
      <c r="Y749" s="908"/>
      <c r="Z749" s="908"/>
      <c r="AA749" s="908"/>
      <c r="AB749" s="908"/>
      <c r="AC749" s="908"/>
      <c r="AD749" s="908"/>
      <c r="AE749" s="908"/>
      <c r="AF749" s="908"/>
    </row>
    <row r="750">
      <c r="A750" s="908"/>
      <c r="B750" s="908"/>
      <c r="C750" s="908"/>
      <c r="D750" s="908"/>
      <c r="E750" s="908"/>
      <c r="F750" s="908"/>
      <c r="G750" s="908"/>
      <c r="H750" s="908"/>
      <c r="I750" s="908"/>
      <c r="J750" s="908"/>
      <c r="K750" s="908"/>
      <c r="L750" s="908"/>
      <c r="M750" s="908"/>
      <c r="N750" s="908"/>
      <c r="O750" s="908"/>
      <c r="P750" s="908"/>
      <c r="Q750" s="908"/>
      <c r="R750" s="908"/>
      <c r="S750" s="908"/>
      <c r="T750" s="908"/>
      <c r="U750" s="908"/>
      <c r="V750" s="908"/>
      <c r="W750" s="908"/>
      <c r="X750" s="908"/>
      <c r="Y750" s="908"/>
      <c r="Z750" s="908"/>
      <c r="AA750" s="908"/>
      <c r="AB750" s="908"/>
      <c r="AC750" s="908"/>
      <c r="AD750" s="908"/>
      <c r="AE750" s="908"/>
      <c r="AF750" s="908"/>
    </row>
    <row r="751">
      <c r="A751" s="908"/>
      <c r="B751" s="908"/>
      <c r="C751" s="908"/>
      <c r="D751" s="908"/>
      <c r="E751" s="908"/>
      <c r="F751" s="908"/>
      <c r="G751" s="908"/>
      <c r="H751" s="908"/>
      <c r="I751" s="908"/>
      <c r="J751" s="908"/>
      <c r="K751" s="908"/>
      <c r="L751" s="908"/>
      <c r="M751" s="908"/>
      <c r="N751" s="908"/>
      <c r="O751" s="908"/>
      <c r="P751" s="908"/>
      <c r="Q751" s="908"/>
      <c r="R751" s="908"/>
      <c r="S751" s="908"/>
      <c r="T751" s="908"/>
      <c r="U751" s="908"/>
      <c r="V751" s="908"/>
      <c r="W751" s="908"/>
      <c r="X751" s="908"/>
      <c r="Y751" s="908"/>
      <c r="Z751" s="908"/>
      <c r="AA751" s="908"/>
      <c r="AB751" s="908"/>
      <c r="AC751" s="908"/>
      <c r="AD751" s="908"/>
      <c r="AE751" s="908"/>
      <c r="AF751" s="908"/>
    </row>
    <row r="752">
      <c r="A752" s="908"/>
      <c r="B752" s="908"/>
      <c r="C752" s="908"/>
      <c r="D752" s="908"/>
      <c r="E752" s="908"/>
      <c r="F752" s="908"/>
      <c r="G752" s="908"/>
      <c r="H752" s="908"/>
      <c r="I752" s="908"/>
      <c r="J752" s="908"/>
      <c r="K752" s="908"/>
      <c r="L752" s="908"/>
      <c r="M752" s="908"/>
      <c r="N752" s="908"/>
      <c r="O752" s="908"/>
      <c r="P752" s="908"/>
      <c r="Q752" s="908"/>
      <c r="R752" s="908"/>
      <c r="S752" s="908"/>
      <c r="T752" s="908"/>
      <c r="U752" s="908"/>
      <c r="V752" s="908"/>
      <c r="W752" s="908"/>
      <c r="X752" s="908"/>
      <c r="Y752" s="908"/>
      <c r="Z752" s="908"/>
      <c r="AA752" s="908"/>
      <c r="AB752" s="908"/>
      <c r="AC752" s="908"/>
      <c r="AD752" s="908"/>
      <c r="AE752" s="908"/>
      <c r="AF752" s="908"/>
    </row>
    <row r="753">
      <c r="A753" s="908"/>
      <c r="B753" s="908"/>
      <c r="C753" s="908"/>
      <c r="D753" s="908"/>
      <c r="E753" s="908"/>
      <c r="F753" s="908"/>
      <c r="G753" s="908"/>
      <c r="H753" s="908"/>
      <c r="I753" s="908"/>
      <c r="J753" s="908"/>
      <c r="K753" s="908"/>
      <c r="L753" s="908"/>
      <c r="M753" s="908"/>
      <c r="N753" s="908"/>
      <c r="O753" s="908"/>
      <c r="P753" s="908"/>
      <c r="Q753" s="908"/>
      <c r="R753" s="908"/>
      <c r="S753" s="908"/>
      <c r="T753" s="908"/>
      <c r="U753" s="908"/>
      <c r="V753" s="908"/>
      <c r="W753" s="908"/>
      <c r="X753" s="908"/>
      <c r="Y753" s="908"/>
      <c r="Z753" s="908"/>
      <c r="AA753" s="908"/>
      <c r="AB753" s="908"/>
      <c r="AC753" s="908"/>
      <c r="AD753" s="908"/>
      <c r="AE753" s="908"/>
      <c r="AF753" s="908"/>
    </row>
    <row r="754">
      <c r="A754" s="908"/>
      <c r="B754" s="908"/>
      <c r="C754" s="908"/>
      <c r="D754" s="908"/>
      <c r="E754" s="908"/>
      <c r="F754" s="908"/>
      <c r="G754" s="908"/>
      <c r="H754" s="908"/>
      <c r="I754" s="908"/>
      <c r="J754" s="908"/>
      <c r="K754" s="908"/>
      <c r="L754" s="908"/>
      <c r="M754" s="908"/>
      <c r="N754" s="908"/>
      <c r="O754" s="908"/>
      <c r="P754" s="908"/>
      <c r="Q754" s="908"/>
      <c r="R754" s="908"/>
      <c r="S754" s="908"/>
      <c r="T754" s="908"/>
      <c r="U754" s="908"/>
      <c r="V754" s="908"/>
      <c r="W754" s="908"/>
      <c r="X754" s="908"/>
      <c r="Y754" s="908"/>
      <c r="Z754" s="908"/>
      <c r="AA754" s="908"/>
      <c r="AB754" s="908"/>
      <c r="AC754" s="908"/>
      <c r="AD754" s="908"/>
      <c r="AE754" s="908"/>
      <c r="AF754" s="908"/>
    </row>
    <row r="755">
      <c r="A755" s="908"/>
      <c r="B755" s="908"/>
      <c r="C755" s="908"/>
      <c r="D755" s="908"/>
      <c r="E755" s="908"/>
      <c r="F755" s="908"/>
      <c r="G755" s="908"/>
      <c r="H755" s="908"/>
      <c r="I755" s="908"/>
      <c r="J755" s="908"/>
      <c r="K755" s="908"/>
      <c r="L755" s="908"/>
      <c r="M755" s="908"/>
      <c r="N755" s="908"/>
      <c r="O755" s="908"/>
      <c r="P755" s="908"/>
      <c r="Q755" s="908"/>
      <c r="R755" s="908"/>
      <c r="S755" s="908"/>
      <c r="T755" s="908"/>
      <c r="U755" s="908"/>
      <c r="V755" s="908"/>
      <c r="W755" s="908"/>
      <c r="X755" s="908"/>
      <c r="Y755" s="908"/>
      <c r="Z755" s="908"/>
      <c r="AA755" s="908"/>
      <c r="AB755" s="908"/>
      <c r="AC755" s="908"/>
      <c r="AD755" s="908"/>
      <c r="AE755" s="908"/>
      <c r="AF755" s="908"/>
    </row>
    <row r="756">
      <c r="A756" s="908"/>
      <c r="B756" s="908"/>
      <c r="C756" s="908"/>
      <c r="D756" s="908"/>
      <c r="E756" s="908"/>
      <c r="F756" s="908"/>
      <c r="G756" s="908"/>
      <c r="H756" s="908"/>
      <c r="I756" s="908"/>
      <c r="J756" s="908"/>
      <c r="K756" s="908"/>
      <c r="L756" s="908"/>
      <c r="M756" s="908"/>
      <c r="N756" s="908"/>
      <c r="O756" s="908"/>
      <c r="P756" s="908"/>
      <c r="Q756" s="908"/>
      <c r="R756" s="908"/>
      <c r="S756" s="908"/>
      <c r="T756" s="908"/>
      <c r="U756" s="908"/>
      <c r="V756" s="908"/>
      <c r="W756" s="908"/>
      <c r="X756" s="908"/>
      <c r="Y756" s="908"/>
      <c r="Z756" s="908"/>
      <c r="AA756" s="908"/>
      <c r="AB756" s="908"/>
      <c r="AC756" s="908"/>
      <c r="AD756" s="908"/>
      <c r="AE756" s="908"/>
      <c r="AF756" s="908"/>
    </row>
    <row r="757">
      <c r="A757" s="908"/>
      <c r="B757" s="908"/>
      <c r="C757" s="908"/>
      <c r="D757" s="908"/>
      <c r="E757" s="908"/>
      <c r="F757" s="908"/>
      <c r="G757" s="908"/>
      <c r="H757" s="908"/>
      <c r="I757" s="908"/>
      <c r="J757" s="908"/>
      <c r="K757" s="908"/>
      <c r="L757" s="908"/>
      <c r="M757" s="908"/>
      <c r="N757" s="908"/>
      <c r="O757" s="908"/>
      <c r="P757" s="908"/>
      <c r="Q757" s="908"/>
      <c r="R757" s="908"/>
      <c r="S757" s="908"/>
      <c r="T757" s="908"/>
      <c r="U757" s="908"/>
      <c r="V757" s="908"/>
      <c r="W757" s="908"/>
      <c r="X757" s="908"/>
      <c r="Y757" s="908"/>
      <c r="Z757" s="908"/>
      <c r="AA757" s="908"/>
      <c r="AB757" s="908"/>
      <c r="AC757" s="908"/>
      <c r="AD757" s="908"/>
      <c r="AE757" s="908"/>
      <c r="AF757" s="908"/>
    </row>
    <row r="758">
      <c r="A758" s="908"/>
      <c r="B758" s="908"/>
      <c r="C758" s="908"/>
      <c r="D758" s="908"/>
      <c r="E758" s="908"/>
      <c r="F758" s="908"/>
      <c r="G758" s="908"/>
      <c r="H758" s="908"/>
      <c r="I758" s="908"/>
      <c r="J758" s="908"/>
      <c r="K758" s="908"/>
      <c r="L758" s="908"/>
      <c r="M758" s="908"/>
      <c r="N758" s="908"/>
      <c r="O758" s="908"/>
      <c r="P758" s="908"/>
      <c r="Q758" s="908"/>
      <c r="R758" s="908"/>
      <c r="S758" s="908"/>
      <c r="T758" s="908"/>
      <c r="U758" s="908"/>
      <c r="V758" s="908"/>
      <c r="W758" s="908"/>
      <c r="X758" s="908"/>
      <c r="Y758" s="908"/>
      <c r="Z758" s="908"/>
      <c r="AA758" s="908"/>
      <c r="AB758" s="908"/>
      <c r="AC758" s="908"/>
      <c r="AD758" s="908"/>
      <c r="AE758" s="908"/>
      <c r="AF758" s="908"/>
    </row>
    <row r="759">
      <c r="A759" s="908"/>
      <c r="B759" s="908"/>
      <c r="C759" s="908"/>
      <c r="D759" s="908"/>
      <c r="E759" s="908"/>
      <c r="F759" s="908"/>
      <c r="G759" s="908"/>
      <c r="H759" s="908"/>
      <c r="I759" s="908"/>
      <c r="J759" s="908"/>
      <c r="K759" s="908"/>
      <c r="L759" s="908"/>
      <c r="M759" s="908"/>
      <c r="N759" s="908"/>
      <c r="O759" s="908"/>
      <c r="P759" s="908"/>
      <c r="Q759" s="908"/>
      <c r="R759" s="908"/>
      <c r="S759" s="908"/>
      <c r="T759" s="908"/>
      <c r="U759" s="908"/>
      <c r="V759" s="908"/>
      <c r="W759" s="908"/>
      <c r="X759" s="908"/>
      <c r="Y759" s="908"/>
      <c r="Z759" s="908"/>
      <c r="AA759" s="908"/>
      <c r="AB759" s="908"/>
      <c r="AC759" s="908"/>
      <c r="AD759" s="908"/>
      <c r="AE759" s="908"/>
      <c r="AF759" s="908"/>
    </row>
    <row r="760">
      <c r="A760" s="908"/>
      <c r="B760" s="908"/>
      <c r="C760" s="908"/>
      <c r="D760" s="908"/>
      <c r="E760" s="908"/>
      <c r="F760" s="908"/>
      <c r="G760" s="908"/>
      <c r="H760" s="908"/>
      <c r="I760" s="908"/>
      <c r="J760" s="908"/>
      <c r="K760" s="908"/>
      <c r="L760" s="908"/>
      <c r="M760" s="908"/>
      <c r="N760" s="908"/>
      <c r="O760" s="908"/>
      <c r="P760" s="908"/>
      <c r="Q760" s="908"/>
      <c r="R760" s="908"/>
      <c r="S760" s="908"/>
      <c r="T760" s="908"/>
      <c r="U760" s="908"/>
      <c r="V760" s="908"/>
      <c r="W760" s="908"/>
      <c r="X760" s="908"/>
      <c r="Y760" s="908"/>
      <c r="Z760" s="908"/>
      <c r="AA760" s="908"/>
      <c r="AB760" s="908"/>
      <c r="AC760" s="908"/>
      <c r="AD760" s="908"/>
      <c r="AE760" s="908"/>
      <c r="AF760" s="908"/>
    </row>
    <row r="761">
      <c r="A761" s="908"/>
      <c r="B761" s="908"/>
      <c r="C761" s="908"/>
      <c r="D761" s="908"/>
      <c r="E761" s="908"/>
      <c r="F761" s="908"/>
      <c r="G761" s="908"/>
      <c r="H761" s="908"/>
      <c r="I761" s="908"/>
      <c r="J761" s="908"/>
      <c r="K761" s="908"/>
      <c r="L761" s="908"/>
      <c r="M761" s="908"/>
      <c r="N761" s="908"/>
      <c r="O761" s="908"/>
      <c r="P761" s="908"/>
      <c r="Q761" s="908"/>
      <c r="R761" s="908"/>
      <c r="S761" s="908"/>
      <c r="T761" s="908"/>
      <c r="U761" s="908"/>
      <c r="V761" s="908"/>
      <c r="W761" s="908"/>
      <c r="X761" s="908"/>
      <c r="Y761" s="908"/>
      <c r="Z761" s="908"/>
      <c r="AA761" s="908"/>
      <c r="AB761" s="908"/>
      <c r="AC761" s="908"/>
      <c r="AD761" s="908"/>
      <c r="AE761" s="908"/>
      <c r="AF761" s="908"/>
    </row>
    <row r="762">
      <c r="A762" s="908"/>
      <c r="B762" s="908"/>
      <c r="C762" s="908"/>
      <c r="D762" s="908"/>
      <c r="E762" s="908"/>
      <c r="F762" s="908"/>
      <c r="G762" s="908"/>
      <c r="H762" s="908"/>
      <c r="I762" s="908"/>
      <c r="J762" s="908"/>
      <c r="K762" s="908"/>
      <c r="L762" s="908"/>
      <c r="M762" s="908"/>
      <c r="N762" s="908"/>
      <c r="O762" s="908"/>
      <c r="P762" s="908"/>
      <c r="Q762" s="908"/>
      <c r="R762" s="908"/>
      <c r="S762" s="908"/>
      <c r="T762" s="908"/>
      <c r="U762" s="908"/>
      <c r="V762" s="908"/>
      <c r="W762" s="908"/>
      <c r="X762" s="908"/>
      <c r="Y762" s="908"/>
      <c r="Z762" s="908"/>
      <c r="AA762" s="908"/>
      <c r="AB762" s="908"/>
      <c r="AC762" s="908"/>
      <c r="AD762" s="908"/>
      <c r="AE762" s="908"/>
      <c r="AF762" s="908"/>
    </row>
    <row r="763">
      <c r="A763" s="908"/>
      <c r="B763" s="908"/>
      <c r="C763" s="908"/>
      <c r="D763" s="908"/>
      <c r="E763" s="908"/>
      <c r="F763" s="908"/>
      <c r="G763" s="908"/>
      <c r="H763" s="908"/>
      <c r="I763" s="908"/>
      <c r="J763" s="908"/>
      <c r="K763" s="908"/>
      <c r="L763" s="908"/>
      <c r="M763" s="908"/>
      <c r="N763" s="908"/>
      <c r="O763" s="908"/>
      <c r="P763" s="908"/>
      <c r="Q763" s="908"/>
      <c r="R763" s="908"/>
      <c r="S763" s="908"/>
      <c r="T763" s="908"/>
      <c r="U763" s="908"/>
      <c r="V763" s="908"/>
      <c r="W763" s="908"/>
      <c r="X763" s="908"/>
      <c r="Y763" s="908"/>
      <c r="Z763" s="908"/>
      <c r="AA763" s="908"/>
      <c r="AB763" s="908"/>
      <c r="AC763" s="908"/>
      <c r="AD763" s="908"/>
      <c r="AE763" s="908"/>
      <c r="AF763" s="908"/>
    </row>
    <row r="764">
      <c r="A764" s="908"/>
      <c r="B764" s="908"/>
      <c r="C764" s="908"/>
      <c r="D764" s="908"/>
      <c r="E764" s="908"/>
      <c r="F764" s="908"/>
      <c r="G764" s="908"/>
      <c r="H764" s="908"/>
      <c r="I764" s="908"/>
      <c r="J764" s="908"/>
      <c r="K764" s="908"/>
      <c r="L764" s="908"/>
      <c r="M764" s="908"/>
      <c r="N764" s="908"/>
      <c r="O764" s="908"/>
      <c r="P764" s="908"/>
      <c r="Q764" s="908"/>
      <c r="R764" s="908"/>
      <c r="S764" s="908"/>
      <c r="T764" s="908"/>
      <c r="U764" s="908"/>
      <c r="V764" s="908"/>
      <c r="W764" s="908"/>
      <c r="X764" s="908"/>
      <c r="Y764" s="908"/>
      <c r="Z764" s="908"/>
      <c r="AA764" s="908"/>
      <c r="AB764" s="908"/>
      <c r="AC764" s="908"/>
      <c r="AD764" s="908"/>
      <c r="AE764" s="908"/>
      <c r="AF764" s="908"/>
    </row>
    <row r="765">
      <c r="A765" s="908"/>
      <c r="B765" s="908"/>
      <c r="C765" s="908"/>
      <c r="D765" s="908"/>
      <c r="E765" s="908"/>
      <c r="F765" s="908"/>
      <c r="G765" s="908"/>
      <c r="H765" s="908"/>
      <c r="I765" s="908"/>
      <c r="J765" s="908"/>
      <c r="K765" s="908"/>
      <c r="L765" s="908"/>
      <c r="M765" s="908"/>
      <c r="N765" s="908"/>
      <c r="O765" s="908"/>
      <c r="P765" s="908"/>
      <c r="Q765" s="908"/>
      <c r="R765" s="908"/>
      <c r="S765" s="908"/>
      <c r="T765" s="908"/>
      <c r="U765" s="908"/>
      <c r="V765" s="908"/>
      <c r="W765" s="908"/>
      <c r="X765" s="908"/>
      <c r="Y765" s="908"/>
      <c r="Z765" s="908"/>
      <c r="AA765" s="908"/>
      <c r="AB765" s="908"/>
      <c r="AC765" s="908"/>
      <c r="AD765" s="908"/>
      <c r="AE765" s="908"/>
      <c r="AF765" s="908"/>
    </row>
    <row r="766">
      <c r="A766" s="908"/>
      <c r="B766" s="908"/>
      <c r="C766" s="908"/>
      <c r="D766" s="908"/>
      <c r="E766" s="908"/>
      <c r="F766" s="908"/>
      <c r="G766" s="908"/>
      <c r="H766" s="908"/>
      <c r="I766" s="908"/>
      <c r="J766" s="908"/>
      <c r="K766" s="908"/>
      <c r="L766" s="908"/>
      <c r="M766" s="908"/>
      <c r="N766" s="908"/>
      <c r="O766" s="908"/>
      <c r="P766" s="908"/>
      <c r="Q766" s="908"/>
      <c r="R766" s="908"/>
      <c r="S766" s="908"/>
      <c r="T766" s="908"/>
      <c r="U766" s="908"/>
      <c r="V766" s="908"/>
      <c r="W766" s="908"/>
      <c r="X766" s="908"/>
      <c r="Y766" s="908"/>
      <c r="Z766" s="908"/>
      <c r="AA766" s="908"/>
      <c r="AB766" s="908"/>
      <c r="AC766" s="908"/>
      <c r="AD766" s="908"/>
      <c r="AE766" s="908"/>
      <c r="AF766" s="908"/>
    </row>
    <row r="767">
      <c r="A767" s="908"/>
      <c r="B767" s="908"/>
      <c r="C767" s="908"/>
      <c r="D767" s="908"/>
      <c r="E767" s="908"/>
      <c r="F767" s="908"/>
      <c r="G767" s="908"/>
      <c r="H767" s="908"/>
      <c r="I767" s="908"/>
      <c r="J767" s="908"/>
      <c r="K767" s="908"/>
      <c r="L767" s="908"/>
      <c r="M767" s="908"/>
      <c r="N767" s="908"/>
      <c r="O767" s="908"/>
      <c r="P767" s="908"/>
      <c r="Q767" s="908"/>
      <c r="R767" s="908"/>
      <c r="S767" s="908"/>
      <c r="T767" s="908"/>
      <c r="U767" s="908"/>
      <c r="V767" s="908"/>
      <c r="W767" s="908"/>
      <c r="X767" s="908"/>
      <c r="Y767" s="908"/>
      <c r="Z767" s="908"/>
      <c r="AA767" s="908"/>
      <c r="AB767" s="908"/>
      <c r="AC767" s="908"/>
      <c r="AD767" s="908"/>
      <c r="AE767" s="908"/>
      <c r="AF767" s="908"/>
    </row>
    <row r="768">
      <c r="A768" s="908"/>
      <c r="B768" s="908"/>
      <c r="C768" s="908"/>
      <c r="D768" s="908"/>
      <c r="E768" s="908"/>
      <c r="F768" s="908"/>
      <c r="G768" s="908"/>
      <c r="H768" s="908"/>
      <c r="I768" s="908"/>
      <c r="J768" s="908"/>
      <c r="K768" s="908"/>
      <c r="L768" s="908"/>
      <c r="M768" s="908"/>
      <c r="N768" s="908"/>
      <c r="O768" s="908"/>
      <c r="P768" s="908"/>
      <c r="Q768" s="908"/>
      <c r="R768" s="908"/>
      <c r="S768" s="908"/>
      <c r="T768" s="908"/>
      <c r="U768" s="908"/>
      <c r="V768" s="908"/>
      <c r="W768" s="908"/>
      <c r="X768" s="908"/>
      <c r="Y768" s="908"/>
      <c r="Z768" s="908"/>
      <c r="AA768" s="908"/>
      <c r="AB768" s="908"/>
      <c r="AC768" s="908"/>
      <c r="AD768" s="908"/>
      <c r="AE768" s="908"/>
      <c r="AF768" s="908"/>
    </row>
    <row r="769">
      <c r="A769" s="908"/>
      <c r="B769" s="908"/>
      <c r="C769" s="908"/>
      <c r="D769" s="908"/>
      <c r="E769" s="908"/>
      <c r="F769" s="908"/>
      <c r="G769" s="908"/>
      <c r="H769" s="908"/>
      <c r="I769" s="908"/>
      <c r="J769" s="908"/>
      <c r="K769" s="908"/>
      <c r="L769" s="908"/>
      <c r="M769" s="908"/>
      <c r="N769" s="908"/>
      <c r="O769" s="908"/>
      <c r="P769" s="908"/>
      <c r="Q769" s="908"/>
      <c r="R769" s="908"/>
      <c r="S769" s="908"/>
      <c r="T769" s="908"/>
      <c r="U769" s="908"/>
      <c r="V769" s="908"/>
      <c r="W769" s="908"/>
      <c r="X769" s="908"/>
      <c r="Y769" s="908"/>
      <c r="Z769" s="908"/>
      <c r="AA769" s="908"/>
      <c r="AB769" s="908"/>
      <c r="AC769" s="908"/>
      <c r="AD769" s="908"/>
      <c r="AE769" s="908"/>
      <c r="AF769" s="908"/>
    </row>
    <row r="770">
      <c r="A770" s="908"/>
      <c r="B770" s="908"/>
      <c r="C770" s="908"/>
      <c r="D770" s="908"/>
      <c r="E770" s="908"/>
      <c r="F770" s="908"/>
      <c r="G770" s="908"/>
      <c r="H770" s="908"/>
      <c r="I770" s="908"/>
      <c r="J770" s="908"/>
      <c r="K770" s="908"/>
      <c r="L770" s="908"/>
      <c r="M770" s="908"/>
      <c r="N770" s="908"/>
      <c r="O770" s="908"/>
      <c r="P770" s="908"/>
      <c r="Q770" s="908"/>
      <c r="R770" s="908"/>
      <c r="S770" s="908"/>
      <c r="T770" s="908"/>
      <c r="U770" s="908"/>
      <c r="V770" s="908"/>
      <c r="W770" s="908"/>
      <c r="X770" s="908"/>
      <c r="Y770" s="908"/>
      <c r="Z770" s="908"/>
      <c r="AA770" s="908"/>
      <c r="AB770" s="908"/>
      <c r="AC770" s="908"/>
      <c r="AD770" s="908"/>
      <c r="AE770" s="908"/>
      <c r="AF770" s="908"/>
    </row>
    <row r="771">
      <c r="A771" s="908"/>
      <c r="B771" s="908"/>
      <c r="C771" s="908"/>
      <c r="D771" s="908"/>
      <c r="E771" s="908"/>
      <c r="F771" s="908"/>
      <c r="G771" s="908"/>
      <c r="H771" s="908"/>
      <c r="I771" s="908"/>
      <c r="J771" s="908"/>
      <c r="K771" s="908"/>
      <c r="L771" s="908"/>
      <c r="M771" s="908"/>
      <c r="N771" s="908"/>
      <c r="O771" s="908"/>
      <c r="P771" s="908"/>
      <c r="Q771" s="908"/>
      <c r="R771" s="908"/>
      <c r="S771" s="908"/>
      <c r="T771" s="908"/>
      <c r="U771" s="908"/>
      <c r="V771" s="908"/>
      <c r="W771" s="908"/>
      <c r="X771" s="908"/>
      <c r="Y771" s="908"/>
      <c r="Z771" s="908"/>
      <c r="AA771" s="908"/>
      <c r="AB771" s="908"/>
      <c r="AC771" s="908"/>
      <c r="AD771" s="908"/>
      <c r="AE771" s="908"/>
      <c r="AF771" s="908"/>
    </row>
    <row r="772">
      <c r="A772" s="908"/>
      <c r="B772" s="908"/>
      <c r="C772" s="908"/>
      <c r="D772" s="908"/>
      <c r="E772" s="908"/>
      <c r="F772" s="908"/>
      <c r="G772" s="908"/>
      <c r="H772" s="908"/>
      <c r="I772" s="908"/>
      <c r="J772" s="908"/>
      <c r="K772" s="908"/>
      <c r="L772" s="908"/>
      <c r="M772" s="908"/>
      <c r="N772" s="908"/>
      <c r="O772" s="908"/>
      <c r="P772" s="908"/>
      <c r="Q772" s="908"/>
      <c r="R772" s="908"/>
      <c r="S772" s="908"/>
      <c r="T772" s="908"/>
      <c r="U772" s="908"/>
      <c r="V772" s="908"/>
      <c r="W772" s="908"/>
      <c r="X772" s="908"/>
      <c r="Y772" s="908"/>
      <c r="Z772" s="908"/>
      <c r="AA772" s="908"/>
      <c r="AB772" s="908"/>
      <c r="AC772" s="908"/>
      <c r="AD772" s="908"/>
      <c r="AE772" s="908"/>
      <c r="AF772" s="908"/>
    </row>
    <row r="773">
      <c r="A773" s="908"/>
      <c r="B773" s="908"/>
      <c r="C773" s="908"/>
      <c r="D773" s="908"/>
      <c r="E773" s="908"/>
      <c r="F773" s="908"/>
      <c r="G773" s="908"/>
      <c r="H773" s="908"/>
      <c r="I773" s="908"/>
      <c r="J773" s="908"/>
      <c r="K773" s="908"/>
      <c r="L773" s="908"/>
      <c r="M773" s="908"/>
      <c r="N773" s="908"/>
      <c r="O773" s="908"/>
      <c r="P773" s="908"/>
      <c r="Q773" s="908"/>
      <c r="R773" s="908"/>
      <c r="S773" s="908"/>
      <c r="T773" s="908"/>
      <c r="U773" s="908"/>
      <c r="V773" s="908"/>
      <c r="W773" s="908"/>
      <c r="X773" s="908"/>
      <c r="Y773" s="908"/>
      <c r="Z773" s="908"/>
      <c r="AA773" s="908"/>
      <c r="AB773" s="908"/>
      <c r="AC773" s="908"/>
      <c r="AD773" s="908"/>
      <c r="AE773" s="908"/>
      <c r="AF773" s="908"/>
    </row>
    <row r="774">
      <c r="A774" s="908"/>
      <c r="B774" s="908"/>
      <c r="C774" s="908"/>
      <c r="D774" s="908"/>
      <c r="E774" s="908"/>
      <c r="F774" s="908"/>
      <c r="G774" s="908"/>
      <c r="H774" s="908"/>
      <c r="I774" s="908"/>
      <c r="J774" s="908"/>
      <c r="K774" s="908"/>
      <c r="L774" s="908"/>
      <c r="M774" s="908"/>
      <c r="N774" s="908"/>
      <c r="O774" s="908"/>
      <c r="P774" s="908"/>
      <c r="Q774" s="908"/>
      <c r="R774" s="908"/>
      <c r="S774" s="908"/>
      <c r="T774" s="908"/>
      <c r="U774" s="908"/>
      <c r="V774" s="908"/>
      <c r="W774" s="908"/>
      <c r="X774" s="908"/>
      <c r="Y774" s="908"/>
      <c r="Z774" s="908"/>
      <c r="AA774" s="908"/>
      <c r="AB774" s="908"/>
      <c r="AC774" s="908"/>
      <c r="AD774" s="908"/>
      <c r="AE774" s="908"/>
      <c r="AF774" s="908"/>
    </row>
    <row r="775">
      <c r="A775" s="908"/>
      <c r="B775" s="908"/>
      <c r="C775" s="908"/>
      <c r="D775" s="908"/>
      <c r="E775" s="908"/>
      <c r="F775" s="908"/>
      <c r="G775" s="908"/>
      <c r="H775" s="908"/>
      <c r="I775" s="908"/>
      <c r="J775" s="908"/>
      <c r="K775" s="908"/>
      <c r="L775" s="908"/>
      <c r="M775" s="908"/>
      <c r="N775" s="908"/>
      <c r="O775" s="908"/>
      <c r="P775" s="908"/>
      <c r="Q775" s="908"/>
      <c r="R775" s="908"/>
      <c r="S775" s="908"/>
      <c r="T775" s="908"/>
      <c r="U775" s="908"/>
      <c r="V775" s="908"/>
      <c r="W775" s="908"/>
      <c r="X775" s="908"/>
      <c r="Y775" s="908"/>
      <c r="Z775" s="908"/>
      <c r="AA775" s="908"/>
      <c r="AB775" s="908"/>
      <c r="AC775" s="908"/>
      <c r="AD775" s="908"/>
      <c r="AE775" s="908"/>
      <c r="AF775" s="908"/>
    </row>
    <row r="776">
      <c r="A776" s="908"/>
      <c r="B776" s="908"/>
      <c r="C776" s="908"/>
      <c r="D776" s="908"/>
      <c r="E776" s="908"/>
      <c r="F776" s="908"/>
      <c r="G776" s="908"/>
      <c r="H776" s="908"/>
      <c r="I776" s="908"/>
      <c r="J776" s="908"/>
      <c r="K776" s="908"/>
      <c r="L776" s="908"/>
      <c r="M776" s="908"/>
      <c r="N776" s="908"/>
      <c r="O776" s="908"/>
      <c r="P776" s="908"/>
      <c r="Q776" s="908"/>
      <c r="R776" s="908"/>
      <c r="S776" s="908"/>
      <c r="T776" s="908"/>
      <c r="U776" s="908"/>
      <c r="V776" s="908"/>
      <c r="W776" s="908"/>
      <c r="X776" s="908"/>
      <c r="Y776" s="908"/>
      <c r="Z776" s="908"/>
      <c r="AA776" s="908"/>
      <c r="AB776" s="908"/>
      <c r="AC776" s="908"/>
      <c r="AD776" s="908"/>
      <c r="AE776" s="908"/>
      <c r="AF776" s="908"/>
    </row>
    <row r="777">
      <c r="A777" s="908"/>
      <c r="B777" s="908"/>
      <c r="C777" s="908"/>
      <c r="D777" s="908"/>
      <c r="E777" s="908"/>
      <c r="F777" s="908"/>
      <c r="G777" s="908"/>
      <c r="H777" s="908"/>
      <c r="I777" s="908"/>
      <c r="J777" s="908"/>
      <c r="K777" s="908"/>
      <c r="L777" s="908"/>
      <c r="M777" s="908"/>
      <c r="N777" s="908"/>
      <c r="O777" s="908"/>
      <c r="P777" s="908"/>
      <c r="Q777" s="908"/>
      <c r="R777" s="908"/>
      <c r="S777" s="908"/>
      <c r="T777" s="908"/>
      <c r="U777" s="908"/>
      <c r="V777" s="908"/>
      <c r="W777" s="908"/>
      <c r="X777" s="908"/>
      <c r="Y777" s="908"/>
      <c r="Z777" s="908"/>
      <c r="AA777" s="908"/>
      <c r="AB777" s="908"/>
      <c r="AC777" s="908"/>
      <c r="AD777" s="908"/>
      <c r="AE777" s="908"/>
      <c r="AF777" s="908"/>
    </row>
    <row r="778">
      <c r="A778" s="908"/>
      <c r="B778" s="908"/>
      <c r="C778" s="908"/>
      <c r="D778" s="908"/>
      <c r="E778" s="908"/>
      <c r="F778" s="908"/>
      <c r="G778" s="908"/>
      <c r="H778" s="908"/>
      <c r="I778" s="908"/>
      <c r="J778" s="908"/>
      <c r="K778" s="908"/>
      <c r="L778" s="908"/>
      <c r="M778" s="908"/>
      <c r="N778" s="908"/>
      <c r="O778" s="908"/>
      <c r="P778" s="908"/>
      <c r="Q778" s="908"/>
      <c r="R778" s="908"/>
      <c r="S778" s="908"/>
      <c r="T778" s="908"/>
      <c r="U778" s="908"/>
      <c r="V778" s="908"/>
      <c r="W778" s="908"/>
      <c r="X778" s="908"/>
      <c r="Y778" s="908"/>
      <c r="Z778" s="908"/>
      <c r="AA778" s="908"/>
      <c r="AB778" s="908"/>
      <c r="AC778" s="908"/>
      <c r="AD778" s="908"/>
      <c r="AE778" s="908"/>
      <c r="AF778" s="908"/>
    </row>
    <row r="779">
      <c r="A779" s="908"/>
      <c r="B779" s="908"/>
      <c r="C779" s="908"/>
      <c r="D779" s="908"/>
      <c r="E779" s="908"/>
      <c r="F779" s="908"/>
      <c r="G779" s="908"/>
      <c r="H779" s="908"/>
      <c r="I779" s="908"/>
      <c r="J779" s="908"/>
      <c r="K779" s="908"/>
      <c r="L779" s="908"/>
      <c r="M779" s="908"/>
      <c r="N779" s="908"/>
      <c r="O779" s="908"/>
      <c r="P779" s="908"/>
      <c r="Q779" s="908"/>
      <c r="R779" s="908"/>
      <c r="S779" s="908"/>
      <c r="T779" s="908"/>
      <c r="U779" s="908"/>
      <c r="V779" s="908"/>
      <c r="W779" s="908"/>
      <c r="X779" s="908"/>
      <c r="Y779" s="908"/>
      <c r="Z779" s="908"/>
      <c r="AA779" s="908"/>
      <c r="AB779" s="908"/>
      <c r="AC779" s="908"/>
      <c r="AD779" s="908"/>
      <c r="AE779" s="908"/>
      <c r="AF779" s="908"/>
    </row>
    <row r="780">
      <c r="A780" s="908"/>
      <c r="B780" s="908"/>
      <c r="C780" s="908"/>
      <c r="D780" s="908"/>
      <c r="E780" s="908"/>
      <c r="F780" s="908"/>
      <c r="G780" s="908"/>
      <c r="H780" s="908"/>
      <c r="I780" s="908"/>
      <c r="J780" s="908"/>
      <c r="K780" s="908"/>
      <c r="L780" s="908"/>
      <c r="M780" s="908"/>
      <c r="N780" s="908"/>
      <c r="O780" s="908"/>
      <c r="P780" s="908"/>
      <c r="Q780" s="908"/>
      <c r="R780" s="908"/>
      <c r="S780" s="908"/>
      <c r="T780" s="908"/>
      <c r="U780" s="908"/>
      <c r="V780" s="908"/>
      <c r="W780" s="908"/>
      <c r="X780" s="908"/>
      <c r="Y780" s="908"/>
      <c r="Z780" s="908"/>
      <c r="AA780" s="908"/>
      <c r="AB780" s="908"/>
      <c r="AC780" s="908"/>
      <c r="AD780" s="908"/>
      <c r="AE780" s="908"/>
      <c r="AF780" s="908"/>
    </row>
    <row r="781">
      <c r="A781" s="908"/>
      <c r="B781" s="908"/>
      <c r="C781" s="908"/>
      <c r="D781" s="908"/>
      <c r="E781" s="908"/>
      <c r="F781" s="908"/>
      <c r="G781" s="908"/>
      <c r="H781" s="908"/>
      <c r="I781" s="908"/>
      <c r="J781" s="908"/>
      <c r="K781" s="908"/>
      <c r="L781" s="908"/>
      <c r="M781" s="908"/>
      <c r="N781" s="908"/>
      <c r="O781" s="908"/>
      <c r="P781" s="908"/>
      <c r="Q781" s="908"/>
      <c r="R781" s="908"/>
      <c r="S781" s="908"/>
      <c r="T781" s="908"/>
      <c r="U781" s="908"/>
      <c r="V781" s="908"/>
      <c r="W781" s="908"/>
      <c r="X781" s="908"/>
      <c r="Y781" s="908"/>
      <c r="Z781" s="908"/>
      <c r="AA781" s="908"/>
      <c r="AB781" s="908"/>
      <c r="AC781" s="908"/>
      <c r="AD781" s="908"/>
      <c r="AE781" s="908"/>
      <c r="AF781" s="908"/>
    </row>
    <row r="782">
      <c r="A782" s="908"/>
      <c r="B782" s="908"/>
      <c r="C782" s="908"/>
      <c r="D782" s="908"/>
      <c r="E782" s="908"/>
      <c r="F782" s="908"/>
      <c r="G782" s="908"/>
      <c r="H782" s="908"/>
      <c r="I782" s="908"/>
      <c r="J782" s="908"/>
      <c r="K782" s="908"/>
      <c r="L782" s="908"/>
      <c r="M782" s="908"/>
      <c r="N782" s="908"/>
      <c r="O782" s="908"/>
      <c r="P782" s="908"/>
      <c r="Q782" s="908"/>
      <c r="R782" s="908"/>
      <c r="S782" s="908"/>
      <c r="T782" s="908"/>
      <c r="U782" s="908"/>
      <c r="V782" s="908"/>
      <c r="W782" s="908"/>
      <c r="X782" s="908"/>
      <c r="Y782" s="908"/>
      <c r="Z782" s="908"/>
      <c r="AA782" s="908"/>
      <c r="AB782" s="908"/>
      <c r="AC782" s="908"/>
      <c r="AD782" s="908"/>
      <c r="AE782" s="908"/>
      <c r="AF782" s="908"/>
    </row>
    <row r="783">
      <c r="A783" s="908"/>
      <c r="B783" s="908"/>
      <c r="C783" s="908"/>
      <c r="D783" s="908"/>
      <c r="E783" s="908"/>
      <c r="F783" s="908"/>
      <c r="G783" s="908"/>
      <c r="H783" s="908"/>
      <c r="I783" s="908"/>
      <c r="J783" s="908"/>
      <c r="K783" s="908"/>
      <c r="L783" s="908"/>
      <c r="M783" s="908"/>
      <c r="N783" s="908"/>
      <c r="O783" s="908"/>
      <c r="P783" s="908"/>
      <c r="Q783" s="908"/>
      <c r="R783" s="908"/>
      <c r="S783" s="908"/>
      <c r="T783" s="908"/>
      <c r="U783" s="908"/>
      <c r="V783" s="908"/>
      <c r="W783" s="908"/>
      <c r="X783" s="908"/>
      <c r="Y783" s="908"/>
      <c r="Z783" s="908"/>
      <c r="AA783" s="908"/>
      <c r="AB783" s="908"/>
      <c r="AC783" s="908"/>
      <c r="AD783" s="908"/>
      <c r="AE783" s="908"/>
      <c r="AF783" s="908"/>
    </row>
    <row r="784">
      <c r="A784" s="908"/>
      <c r="B784" s="908"/>
      <c r="C784" s="908"/>
      <c r="D784" s="908"/>
      <c r="E784" s="908"/>
      <c r="F784" s="908"/>
      <c r="G784" s="908"/>
      <c r="H784" s="908"/>
      <c r="I784" s="908"/>
      <c r="J784" s="908"/>
      <c r="K784" s="908"/>
      <c r="L784" s="908"/>
      <c r="M784" s="908"/>
      <c r="N784" s="908"/>
      <c r="O784" s="908"/>
      <c r="P784" s="908"/>
      <c r="Q784" s="908"/>
      <c r="R784" s="908"/>
      <c r="S784" s="908"/>
      <c r="T784" s="908"/>
      <c r="U784" s="908"/>
      <c r="V784" s="908"/>
      <c r="W784" s="908"/>
      <c r="X784" s="908"/>
      <c r="Y784" s="908"/>
      <c r="Z784" s="908"/>
      <c r="AA784" s="908"/>
      <c r="AB784" s="908"/>
      <c r="AC784" s="908"/>
      <c r="AD784" s="908"/>
      <c r="AE784" s="908"/>
      <c r="AF784" s="908"/>
    </row>
    <row r="785">
      <c r="A785" s="908"/>
      <c r="B785" s="908"/>
      <c r="C785" s="908"/>
      <c r="D785" s="908"/>
      <c r="E785" s="908"/>
      <c r="F785" s="908"/>
      <c r="G785" s="908"/>
      <c r="H785" s="908"/>
      <c r="I785" s="908"/>
      <c r="J785" s="908"/>
      <c r="K785" s="908"/>
      <c r="L785" s="908"/>
      <c r="M785" s="908"/>
      <c r="N785" s="908"/>
      <c r="O785" s="908"/>
      <c r="P785" s="908"/>
      <c r="Q785" s="908"/>
      <c r="R785" s="908"/>
      <c r="S785" s="908"/>
      <c r="T785" s="908"/>
      <c r="U785" s="908"/>
      <c r="V785" s="908"/>
      <c r="W785" s="908"/>
      <c r="X785" s="908"/>
      <c r="Y785" s="908"/>
      <c r="Z785" s="908"/>
      <c r="AA785" s="908"/>
      <c r="AB785" s="908"/>
      <c r="AC785" s="908"/>
      <c r="AD785" s="908"/>
      <c r="AE785" s="908"/>
      <c r="AF785" s="908"/>
    </row>
    <row r="786">
      <c r="A786" s="908"/>
      <c r="B786" s="908"/>
      <c r="C786" s="908"/>
      <c r="D786" s="908"/>
      <c r="E786" s="908"/>
      <c r="F786" s="908"/>
      <c r="G786" s="908"/>
      <c r="H786" s="908"/>
      <c r="I786" s="908"/>
      <c r="J786" s="908"/>
      <c r="K786" s="908"/>
      <c r="L786" s="908"/>
      <c r="M786" s="908"/>
      <c r="N786" s="908"/>
      <c r="O786" s="908"/>
      <c r="P786" s="908"/>
      <c r="Q786" s="908"/>
      <c r="R786" s="908"/>
      <c r="S786" s="908"/>
      <c r="T786" s="908"/>
      <c r="U786" s="908"/>
      <c r="V786" s="908"/>
      <c r="W786" s="908"/>
      <c r="X786" s="908"/>
      <c r="Y786" s="908"/>
      <c r="Z786" s="908"/>
      <c r="AA786" s="908"/>
      <c r="AB786" s="908"/>
      <c r="AC786" s="908"/>
      <c r="AD786" s="908"/>
      <c r="AE786" s="908"/>
      <c r="AF786" s="908"/>
    </row>
    <row r="787">
      <c r="A787" s="908"/>
      <c r="B787" s="908"/>
      <c r="C787" s="908"/>
      <c r="D787" s="908"/>
      <c r="E787" s="908"/>
      <c r="F787" s="908"/>
      <c r="G787" s="908"/>
      <c r="H787" s="908"/>
      <c r="I787" s="908"/>
      <c r="J787" s="908"/>
      <c r="K787" s="908"/>
      <c r="L787" s="908"/>
      <c r="M787" s="908"/>
      <c r="N787" s="908"/>
      <c r="O787" s="908"/>
      <c r="P787" s="908"/>
      <c r="Q787" s="908"/>
      <c r="R787" s="908"/>
      <c r="S787" s="908"/>
      <c r="T787" s="908"/>
      <c r="U787" s="908"/>
      <c r="V787" s="908"/>
      <c r="W787" s="908"/>
      <c r="X787" s="908"/>
      <c r="Y787" s="908"/>
      <c r="Z787" s="908"/>
      <c r="AA787" s="908"/>
      <c r="AB787" s="908"/>
      <c r="AC787" s="908"/>
      <c r="AD787" s="908"/>
      <c r="AE787" s="908"/>
      <c r="AF787" s="908"/>
    </row>
    <row r="788">
      <c r="A788" s="908"/>
      <c r="B788" s="908"/>
      <c r="C788" s="908"/>
      <c r="D788" s="908"/>
      <c r="E788" s="908"/>
      <c r="F788" s="908"/>
      <c r="G788" s="908"/>
      <c r="H788" s="908"/>
      <c r="I788" s="908"/>
      <c r="J788" s="908"/>
      <c r="K788" s="908"/>
      <c r="L788" s="908"/>
      <c r="M788" s="908"/>
      <c r="N788" s="908"/>
      <c r="O788" s="908"/>
      <c r="P788" s="908"/>
      <c r="Q788" s="908"/>
      <c r="R788" s="908"/>
      <c r="S788" s="908"/>
      <c r="T788" s="908"/>
      <c r="U788" s="908"/>
      <c r="V788" s="908"/>
      <c r="W788" s="908"/>
      <c r="X788" s="908"/>
      <c r="Y788" s="908"/>
      <c r="Z788" s="908"/>
      <c r="AA788" s="908"/>
      <c r="AB788" s="908"/>
      <c r="AC788" s="908"/>
      <c r="AD788" s="908"/>
      <c r="AE788" s="908"/>
      <c r="AF788" s="908"/>
    </row>
    <row r="789">
      <c r="A789" s="908"/>
      <c r="B789" s="908"/>
      <c r="C789" s="908"/>
      <c r="D789" s="908"/>
      <c r="E789" s="908"/>
      <c r="F789" s="908"/>
      <c r="G789" s="908"/>
      <c r="H789" s="908"/>
      <c r="I789" s="908"/>
      <c r="J789" s="908"/>
      <c r="K789" s="908"/>
      <c r="L789" s="908"/>
      <c r="M789" s="908"/>
      <c r="N789" s="908"/>
      <c r="O789" s="908"/>
      <c r="P789" s="908"/>
      <c r="Q789" s="908"/>
      <c r="R789" s="908"/>
      <c r="S789" s="908"/>
      <c r="T789" s="908"/>
      <c r="U789" s="908"/>
      <c r="V789" s="908"/>
      <c r="W789" s="908"/>
      <c r="X789" s="908"/>
      <c r="Y789" s="908"/>
      <c r="Z789" s="908"/>
      <c r="AA789" s="908"/>
      <c r="AB789" s="908"/>
      <c r="AC789" s="908"/>
      <c r="AD789" s="908"/>
      <c r="AE789" s="908"/>
      <c r="AF789" s="908"/>
    </row>
    <row r="790">
      <c r="A790" s="908"/>
      <c r="B790" s="908"/>
      <c r="C790" s="908"/>
      <c r="D790" s="908"/>
      <c r="E790" s="908"/>
      <c r="F790" s="908"/>
      <c r="G790" s="908"/>
      <c r="H790" s="908"/>
      <c r="I790" s="908"/>
      <c r="J790" s="908"/>
      <c r="K790" s="908"/>
      <c r="L790" s="908"/>
      <c r="M790" s="908"/>
      <c r="N790" s="908"/>
      <c r="O790" s="908"/>
      <c r="P790" s="908"/>
      <c r="Q790" s="908"/>
      <c r="R790" s="908"/>
      <c r="S790" s="908"/>
      <c r="T790" s="908"/>
      <c r="U790" s="908"/>
      <c r="V790" s="908"/>
      <c r="W790" s="908"/>
      <c r="X790" s="908"/>
      <c r="Y790" s="908"/>
      <c r="Z790" s="908"/>
      <c r="AA790" s="908"/>
      <c r="AB790" s="908"/>
      <c r="AC790" s="908"/>
      <c r="AD790" s="908"/>
      <c r="AE790" s="908"/>
      <c r="AF790" s="908"/>
    </row>
    <row r="791">
      <c r="A791" s="908"/>
      <c r="B791" s="908"/>
      <c r="C791" s="908"/>
      <c r="D791" s="908"/>
      <c r="E791" s="908"/>
      <c r="F791" s="908"/>
      <c r="G791" s="908"/>
      <c r="H791" s="908"/>
      <c r="I791" s="908"/>
      <c r="J791" s="908"/>
      <c r="K791" s="908"/>
      <c r="L791" s="908"/>
      <c r="M791" s="908"/>
      <c r="N791" s="908"/>
      <c r="O791" s="908"/>
      <c r="P791" s="908"/>
      <c r="Q791" s="908"/>
      <c r="R791" s="908"/>
      <c r="S791" s="908"/>
      <c r="T791" s="908"/>
      <c r="U791" s="908"/>
      <c r="V791" s="908"/>
      <c r="W791" s="908"/>
      <c r="X791" s="908"/>
      <c r="Y791" s="908"/>
      <c r="Z791" s="908"/>
      <c r="AA791" s="908"/>
      <c r="AB791" s="908"/>
      <c r="AC791" s="908"/>
      <c r="AD791" s="908"/>
      <c r="AE791" s="908"/>
      <c r="AF791" s="908"/>
    </row>
    <row r="792">
      <c r="A792" s="908"/>
      <c r="B792" s="908"/>
      <c r="C792" s="908"/>
      <c r="D792" s="908"/>
      <c r="E792" s="908"/>
      <c r="F792" s="908"/>
      <c r="G792" s="908"/>
      <c r="H792" s="908"/>
      <c r="I792" s="908"/>
      <c r="J792" s="908"/>
      <c r="K792" s="908"/>
      <c r="L792" s="908"/>
      <c r="M792" s="908"/>
      <c r="N792" s="908"/>
      <c r="O792" s="908"/>
      <c r="P792" s="908"/>
      <c r="Q792" s="908"/>
      <c r="R792" s="908"/>
      <c r="S792" s="908"/>
      <c r="T792" s="908"/>
      <c r="U792" s="908"/>
      <c r="V792" s="908"/>
      <c r="W792" s="908"/>
      <c r="X792" s="908"/>
      <c r="Y792" s="908"/>
      <c r="Z792" s="908"/>
      <c r="AA792" s="908"/>
      <c r="AB792" s="908"/>
      <c r="AC792" s="908"/>
      <c r="AD792" s="908"/>
      <c r="AE792" s="908"/>
      <c r="AF792" s="908"/>
    </row>
    <row r="793">
      <c r="A793" s="908"/>
      <c r="B793" s="908"/>
      <c r="C793" s="908"/>
      <c r="D793" s="908"/>
      <c r="E793" s="908"/>
      <c r="F793" s="908"/>
      <c r="G793" s="908"/>
      <c r="H793" s="908"/>
      <c r="I793" s="908"/>
      <c r="J793" s="908"/>
      <c r="K793" s="908"/>
      <c r="L793" s="908"/>
      <c r="M793" s="908"/>
      <c r="N793" s="908"/>
      <c r="O793" s="908"/>
      <c r="P793" s="908"/>
      <c r="Q793" s="908"/>
      <c r="R793" s="908"/>
      <c r="S793" s="908"/>
      <c r="T793" s="908"/>
      <c r="U793" s="908"/>
      <c r="V793" s="908"/>
      <c r="W793" s="908"/>
      <c r="X793" s="908"/>
      <c r="Y793" s="908"/>
      <c r="Z793" s="908"/>
      <c r="AA793" s="908"/>
      <c r="AB793" s="908"/>
      <c r="AC793" s="908"/>
      <c r="AD793" s="908"/>
      <c r="AE793" s="908"/>
      <c r="AF793" s="908"/>
    </row>
    <row r="794">
      <c r="A794" s="908"/>
      <c r="B794" s="908"/>
      <c r="C794" s="908"/>
      <c r="D794" s="908"/>
      <c r="E794" s="908"/>
      <c r="F794" s="908"/>
      <c r="G794" s="908"/>
      <c r="H794" s="908"/>
      <c r="I794" s="908"/>
      <c r="J794" s="908"/>
      <c r="K794" s="908"/>
      <c r="L794" s="908"/>
      <c r="M794" s="908"/>
      <c r="N794" s="908"/>
      <c r="O794" s="908"/>
      <c r="P794" s="908"/>
      <c r="Q794" s="908"/>
      <c r="R794" s="908"/>
      <c r="S794" s="908"/>
      <c r="T794" s="908"/>
      <c r="U794" s="908"/>
      <c r="V794" s="908"/>
      <c r="W794" s="908"/>
      <c r="X794" s="908"/>
      <c r="Y794" s="908"/>
      <c r="Z794" s="908"/>
      <c r="AA794" s="908"/>
      <c r="AB794" s="908"/>
      <c r="AC794" s="908"/>
      <c r="AD794" s="908"/>
      <c r="AE794" s="908"/>
      <c r="AF794" s="908"/>
    </row>
    <row r="795">
      <c r="A795" s="908"/>
      <c r="B795" s="908"/>
      <c r="C795" s="908"/>
      <c r="D795" s="908"/>
      <c r="E795" s="908"/>
      <c r="F795" s="908"/>
      <c r="G795" s="908"/>
      <c r="H795" s="908"/>
      <c r="I795" s="908"/>
      <c r="J795" s="908"/>
      <c r="K795" s="908"/>
      <c r="L795" s="908"/>
      <c r="M795" s="908"/>
      <c r="N795" s="908"/>
      <c r="O795" s="908"/>
      <c r="P795" s="908"/>
      <c r="Q795" s="908"/>
      <c r="R795" s="908"/>
      <c r="S795" s="908"/>
      <c r="T795" s="908"/>
      <c r="U795" s="908"/>
      <c r="V795" s="908"/>
      <c r="W795" s="908"/>
      <c r="X795" s="908"/>
      <c r="Y795" s="908"/>
      <c r="Z795" s="908"/>
      <c r="AA795" s="908"/>
      <c r="AB795" s="908"/>
      <c r="AC795" s="908"/>
      <c r="AD795" s="908"/>
      <c r="AE795" s="908"/>
      <c r="AF795" s="908"/>
    </row>
    <row r="796">
      <c r="A796" s="908"/>
      <c r="B796" s="908"/>
      <c r="C796" s="908"/>
      <c r="D796" s="908"/>
      <c r="E796" s="908"/>
      <c r="F796" s="908"/>
      <c r="G796" s="908"/>
      <c r="H796" s="908"/>
      <c r="I796" s="908"/>
      <c r="J796" s="908"/>
      <c r="K796" s="908"/>
      <c r="L796" s="908"/>
      <c r="M796" s="908"/>
      <c r="N796" s="908"/>
      <c r="O796" s="908"/>
      <c r="P796" s="908"/>
      <c r="Q796" s="908"/>
      <c r="R796" s="908"/>
      <c r="S796" s="908"/>
      <c r="T796" s="908"/>
      <c r="U796" s="908"/>
      <c r="V796" s="908"/>
      <c r="W796" s="908"/>
      <c r="X796" s="908"/>
      <c r="Y796" s="908"/>
      <c r="Z796" s="908"/>
      <c r="AA796" s="908"/>
      <c r="AB796" s="908"/>
      <c r="AC796" s="908"/>
      <c r="AD796" s="908"/>
      <c r="AE796" s="908"/>
      <c r="AF796" s="908"/>
    </row>
    <row r="797">
      <c r="A797" s="908"/>
      <c r="B797" s="908"/>
      <c r="C797" s="908"/>
      <c r="D797" s="908"/>
      <c r="E797" s="908"/>
      <c r="F797" s="908"/>
      <c r="G797" s="908"/>
      <c r="H797" s="908"/>
      <c r="I797" s="908"/>
      <c r="J797" s="908"/>
      <c r="K797" s="908"/>
      <c r="L797" s="908"/>
      <c r="M797" s="908"/>
      <c r="N797" s="908"/>
      <c r="O797" s="908"/>
      <c r="P797" s="908"/>
      <c r="Q797" s="908"/>
      <c r="R797" s="908"/>
      <c r="S797" s="908"/>
      <c r="T797" s="908"/>
      <c r="U797" s="908"/>
      <c r="V797" s="908"/>
      <c r="W797" s="908"/>
      <c r="X797" s="908"/>
      <c r="Y797" s="908"/>
      <c r="Z797" s="908"/>
      <c r="AA797" s="908"/>
      <c r="AB797" s="908"/>
      <c r="AC797" s="908"/>
      <c r="AD797" s="908"/>
      <c r="AE797" s="908"/>
      <c r="AF797" s="908"/>
    </row>
    <row r="798">
      <c r="A798" s="908"/>
      <c r="B798" s="908"/>
      <c r="C798" s="908"/>
      <c r="D798" s="908"/>
      <c r="E798" s="908"/>
      <c r="F798" s="908"/>
      <c r="G798" s="908"/>
      <c r="H798" s="908"/>
      <c r="I798" s="908"/>
      <c r="J798" s="908"/>
      <c r="K798" s="908"/>
      <c r="L798" s="908"/>
      <c r="M798" s="908"/>
      <c r="N798" s="908"/>
      <c r="O798" s="908"/>
      <c r="P798" s="908"/>
      <c r="Q798" s="908"/>
      <c r="R798" s="908"/>
      <c r="S798" s="908"/>
      <c r="T798" s="908"/>
      <c r="U798" s="908"/>
      <c r="V798" s="908"/>
      <c r="W798" s="908"/>
      <c r="X798" s="908"/>
      <c r="Y798" s="908"/>
      <c r="Z798" s="908"/>
      <c r="AA798" s="908"/>
      <c r="AB798" s="908"/>
      <c r="AC798" s="908"/>
      <c r="AD798" s="908"/>
      <c r="AE798" s="908"/>
      <c r="AF798" s="908"/>
    </row>
    <row r="799">
      <c r="A799" s="908"/>
      <c r="B799" s="908"/>
      <c r="C799" s="908"/>
      <c r="D799" s="908"/>
      <c r="E799" s="908"/>
      <c r="F799" s="908"/>
      <c r="G799" s="908"/>
      <c r="H799" s="908"/>
      <c r="I799" s="908"/>
      <c r="J799" s="908"/>
      <c r="K799" s="908"/>
      <c r="L799" s="908"/>
      <c r="M799" s="908"/>
      <c r="N799" s="908"/>
      <c r="O799" s="908"/>
      <c r="P799" s="908"/>
      <c r="Q799" s="908"/>
      <c r="R799" s="908"/>
      <c r="S799" s="908"/>
      <c r="T799" s="908"/>
      <c r="U799" s="908"/>
      <c r="V799" s="908"/>
      <c r="W799" s="908"/>
      <c r="X799" s="908"/>
      <c r="Y799" s="908"/>
      <c r="Z799" s="908"/>
      <c r="AA799" s="908"/>
      <c r="AB799" s="908"/>
      <c r="AC799" s="908"/>
      <c r="AD799" s="908"/>
      <c r="AE799" s="908"/>
      <c r="AF799" s="908"/>
    </row>
    <row r="800">
      <c r="A800" s="908"/>
      <c r="B800" s="908"/>
      <c r="C800" s="908"/>
      <c r="D800" s="908"/>
      <c r="E800" s="908"/>
      <c r="F800" s="908"/>
      <c r="G800" s="908"/>
      <c r="H800" s="908"/>
      <c r="I800" s="908"/>
      <c r="J800" s="908"/>
      <c r="K800" s="908"/>
      <c r="L800" s="908"/>
      <c r="M800" s="908"/>
      <c r="N800" s="908"/>
      <c r="O800" s="908"/>
      <c r="P800" s="908"/>
      <c r="Q800" s="908"/>
      <c r="R800" s="908"/>
      <c r="S800" s="908"/>
      <c r="T800" s="908"/>
      <c r="U800" s="908"/>
      <c r="V800" s="908"/>
      <c r="W800" s="908"/>
      <c r="X800" s="908"/>
      <c r="Y800" s="908"/>
      <c r="Z800" s="908"/>
      <c r="AA800" s="908"/>
      <c r="AB800" s="908"/>
      <c r="AC800" s="908"/>
      <c r="AD800" s="908"/>
      <c r="AE800" s="908"/>
      <c r="AF800" s="908"/>
    </row>
    <row r="801">
      <c r="A801" s="908"/>
      <c r="B801" s="908"/>
      <c r="C801" s="908"/>
      <c r="D801" s="908"/>
      <c r="E801" s="908"/>
      <c r="F801" s="908"/>
      <c r="G801" s="908"/>
      <c r="H801" s="908"/>
      <c r="I801" s="908"/>
      <c r="J801" s="908"/>
      <c r="K801" s="908"/>
      <c r="L801" s="908"/>
      <c r="M801" s="908"/>
      <c r="N801" s="908"/>
      <c r="O801" s="908"/>
      <c r="P801" s="908"/>
      <c r="Q801" s="908"/>
      <c r="R801" s="908"/>
      <c r="S801" s="908"/>
      <c r="T801" s="908"/>
      <c r="U801" s="908"/>
      <c r="V801" s="908"/>
      <c r="W801" s="908"/>
      <c r="X801" s="908"/>
      <c r="Y801" s="908"/>
      <c r="Z801" s="908"/>
      <c r="AA801" s="908"/>
      <c r="AB801" s="908"/>
      <c r="AC801" s="908"/>
      <c r="AD801" s="908"/>
      <c r="AE801" s="908"/>
      <c r="AF801" s="908"/>
    </row>
    <row r="802">
      <c r="A802" s="908"/>
      <c r="B802" s="908"/>
      <c r="C802" s="908"/>
      <c r="D802" s="908"/>
      <c r="E802" s="908"/>
      <c r="F802" s="908"/>
      <c r="G802" s="908"/>
      <c r="H802" s="908"/>
      <c r="I802" s="908"/>
      <c r="J802" s="908"/>
      <c r="K802" s="908"/>
      <c r="L802" s="908"/>
      <c r="M802" s="908"/>
      <c r="N802" s="908"/>
      <c r="O802" s="908"/>
      <c r="P802" s="908"/>
      <c r="Q802" s="908"/>
      <c r="R802" s="908"/>
      <c r="S802" s="908"/>
      <c r="T802" s="908"/>
      <c r="U802" s="908"/>
      <c r="V802" s="908"/>
      <c r="W802" s="908"/>
      <c r="X802" s="908"/>
      <c r="Y802" s="908"/>
      <c r="Z802" s="908"/>
      <c r="AA802" s="908"/>
      <c r="AB802" s="908"/>
      <c r="AC802" s="908"/>
      <c r="AD802" s="908"/>
      <c r="AE802" s="908"/>
      <c r="AF802" s="908"/>
    </row>
    <row r="803">
      <c r="A803" s="908"/>
      <c r="B803" s="908"/>
      <c r="C803" s="908"/>
      <c r="D803" s="908"/>
      <c r="E803" s="908"/>
      <c r="F803" s="908"/>
      <c r="G803" s="908"/>
      <c r="H803" s="908"/>
      <c r="I803" s="908"/>
      <c r="J803" s="908"/>
      <c r="K803" s="908"/>
      <c r="L803" s="908"/>
      <c r="M803" s="908"/>
      <c r="N803" s="908"/>
      <c r="O803" s="908"/>
      <c r="P803" s="908"/>
      <c r="Q803" s="908"/>
      <c r="R803" s="908"/>
      <c r="S803" s="908"/>
      <c r="T803" s="908"/>
      <c r="U803" s="908"/>
      <c r="V803" s="908"/>
      <c r="W803" s="908"/>
      <c r="X803" s="908"/>
      <c r="Y803" s="908"/>
      <c r="Z803" s="908"/>
      <c r="AA803" s="908"/>
      <c r="AB803" s="908"/>
      <c r="AC803" s="908"/>
      <c r="AD803" s="908"/>
      <c r="AE803" s="908"/>
      <c r="AF803" s="908"/>
    </row>
    <row r="804">
      <c r="A804" s="908"/>
      <c r="B804" s="908"/>
      <c r="C804" s="908"/>
      <c r="D804" s="908"/>
      <c r="E804" s="908"/>
      <c r="F804" s="908"/>
      <c r="G804" s="908"/>
      <c r="H804" s="908"/>
      <c r="I804" s="908"/>
      <c r="J804" s="908"/>
      <c r="K804" s="908"/>
      <c r="L804" s="908"/>
      <c r="M804" s="908"/>
      <c r="N804" s="908"/>
      <c r="O804" s="908"/>
      <c r="P804" s="908"/>
      <c r="Q804" s="908"/>
      <c r="R804" s="908"/>
      <c r="S804" s="908"/>
      <c r="T804" s="908"/>
      <c r="U804" s="908"/>
      <c r="V804" s="908"/>
      <c r="W804" s="908"/>
      <c r="X804" s="908"/>
      <c r="Y804" s="908"/>
      <c r="Z804" s="908"/>
      <c r="AA804" s="908"/>
      <c r="AB804" s="908"/>
      <c r="AC804" s="908"/>
      <c r="AD804" s="908"/>
      <c r="AE804" s="908"/>
      <c r="AF804" s="908"/>
    </row>
    <row r="805">
      <c r="A805" s="908"/>
      <c r="B805" s="908"/>
      <c r="C805" s="908"/>
      <c r="D805" s="908"/>
      <c r="E805" s="908"/>
      <c r="F805" s="908"/>
      <c r="G805" s="908"/>
      <c r="H805" s="908"/>
      <c r="I805" s="908"/>
      <c r="J805" s="908"/>
      <c r="K805" s="908"/>
      <c r="L805" s="908"/>
      <c r="M805" s="908"/>
      <c r="N805" s="908"/>
      <c r="O805" s="908"/>
      <c r="P805" s="908"/>
      <c r="Q805" s="908"/>
      <c r="R805" s="908"/>
      <c r="S805" s="908"/>
      <c r="T805" s="908"/>
      <c r="U805" s="908"/>
      <c r="V805" s="908"/>
      <c r="W805" s="908"/>
      <c r="X805" s="908"/>
      <c r="Y805" s="908"/>
      <c r="Z805" s="908"/>
      <c r="AA805" s="908"/>
      <c r="AB805" s="908"/>
      <c r="AC805" s="908"/>
      <c r="AD805" s="908"/>
      <c r="AE805" s="908"/>
      <c r="AF805" s="908"/>
    </row>
    <row r="806">
      <c r="A806" s="908"/>
      <c r="B806" s="908"/>
      <c r="C806" s="908"/>
      <c r="D806" s="908"/>
      <c r="E806" s="908"/>
      <c r="F806" s="908"/>
      <c r="G806" s="908"/>
      <c r="H806" s="908"/>
      <c r="I806" s="908"/>
      <c r="J806" s="908"/>
      <c r="K806" s="908"/>
      <c r="L806" s="908"/>
      <c r="M806" s="908"/>
      <c r="N806" s="908"/>
      <c r="O806" s="908"/>
      <c r="P806" s="908"/>
      <c r="Q806" s="908"/>
      <c r="R806" s="908"/>
      <c r="S806" s="908"/>
      <c r="T806" s="908"/>
      <c r="U806" s="908"/>
      <c r="V806" s="908"/>
      <c r="W806" s="908"/>
      <c r="X806" s="908"/>
      <c r="Y806" s="908"/>
      <c r="Z806" s="908"/>
      <c r="AA806" s="908"/>
      <c r="AB806" s="908"/>
      <c r="AC806" s="908"/>
      <c r="AD806" s="908"/>
      <c r="AE806" s="908"/>
      <c r="AF806" s="908"/>
    </row>
    <row r="807">
      <c r="A807" s="908"/>
      <c r="B807" s="908"/>
      <c r="C807" s="908"/>
      <c r="D807" s="908"/>
      <c r="E807" s="908"/>
      <c r="F807" s="908"/>
      <c r="G807" s="908"/>
      <c r="H807" s="908"/>
      <c r="I807" s="908"/>
      <c r="J807" s="908"/>
      <c r="K807" s="908"/>
      <c r="L807" s="908"/>
      <c r="M807" s="908"/>
      <c r="N807" s="908"/>
      <c r="O807" s="908"/>
      <c r="P807" s="908"/>
      <c r="Q807" s="908"/>
      <c r="R807" s="908"/>
      <c r="S807" s="908"/>
      <c r="T807" s="908"/>
      <c r="U807" s="908"/>
      <c r="V807" s="908"/>
      <c r="W807" s="908"/>
      <c r="X807" s="908"/>
      <c r="Y807" s="908"/>
      <c r="Z807" s="908"/>
      <c r="AA807" s="908"/>
      <c r="AB807" s="908"/>
      <c r="AC807" s="908"/>
      <c r="AD807" s="908"/>
      <c r="AE807" s="908"/>
      <c r="AF807" s="908"/>
    </row>
    <row r="808">
      <c r="A808" s="908"/>
      <c r="B808" s="908"/>
      <c r="C808" s="908"/>
      <c r="D808" s="908"/>
      <c r="E808" s="908"/>
      <c r="F808" s="908"/>
      <c r="G808" s="908"/>
      <c r="H808" s="908"/>
      <c r="I808" s="908"/>
      <c r="J808" s="908"/>
      <c r="K808" s="908"/>
      <c r="L808" s="908"/>
      <c r="M808" s="908"/>
      <c r="N808" s="908"/>
      <c r="O808" s="908"/>
      <c r="P808" s="908"/>
      <c r="Q808" s="908"/>
      <c r="R808" s="908"/>
      <c r="S808" s="908"/>
      <c r="T808" s="908"/>
      <c r="U808" s="908"/>
      <c r="V808" s="908"/>
      <c r="W808" s="908"/>
      <c r="X808" s="908"/>
      <c r="Y808" s="908"/>
      <c r="Z808" s="908"/>
      <c r="AA808" s="908"/>
      <c r="AB808" s="908"/>
      <c r="AC808" s="908"/>
      <c r="AD808" s="908"/>
      <c r="AE808" s="908"/>
      <c r="AF808" s="908"/>
    </row>
    <row r="809">
      <c r="A809" s="908"/>
      <c r="B809" s="908"/>
      <c r="C809" s="908"/>
      <c r="D809" s="908"/>
      <c r="E809" s="908"/>
      <c r="F809" s="908"/>
      <c r="G809" s="908"/>
      <c r="H809" s="908"/>
      <c r="I809" s="908"/>
      <c r="J809" s="908"/>
      <c r="K809" s="908"/>
      <c r="L809" s="908"/>
      <c r="M809" s="908"/>
      <c r="N809" s="908"/>
      <c r="O809" s="908"/>
      <c r="P809" s="908"/>
      <c r="Q809" s="908"/>
      <c r="R809" s="908"/>
      <c r="S809" s="908"/>
      <c r="T809" s="908"/>
      <c r="U809" s="908"/>
      <c r="V809" s="908"/>
      <c r="W809" s="908"/>
      <c r="X809" s="908"/>
      <c r="Y809" s="908"/>
      <c r="Z809" s="908"/>
      <c r="AA809" s="908"/>
      <c r="AB809" s="908"/>
      <c r="AC809" s="908"/>
      <c r="AD809" s="908"/>
      <c r="AE809" s="908"/>
      <c r="AF809" s="908"/>
    </row>
    <row r="810">
      <c r="A810" s="908"/>
      <c r="B810" s="908"/>
      <c r="C810" s="908"/>
      <c r="D810" s="908"/>
      <c r="E810" s="908"/>
      <c r="F810" s="908"/>
      <c r="G810" s="908"/>
      <c r="H810" s="908"/>
      <c r="I810" s="908"/>
      <c r="J810" s="908"/>
      <c r="K810" s="908"/>
      <c r="L810" s="908"/>
      <c r="M810" s="908"/>
      <c r="N810" s="908"/>
      <c r="O810" s="908"/>
      <c r="P810" s="908"/>
      <c r="Q810" s="908"/>
      <c r="R810" s="908"/>
      <c r="S810" s="908"/>
      <c r="T810" s="908"/>
      <c r="U810" s="908"/>
      <c r="V810" s="908"/>
      <c r="W810" s="908"/>
      <c r="X810" s="908"/>
      <c r="Y810" s="908"/>
      <c r="Z810" s="908"/>
      <c r="AA810" s="908"/>
      <c r="AB810" s="908"/>
      <c r="AC810" s="908"/>
      <c r="AD810" s="908"/>
      <c r="AE810" s="908"/>
      <c r="AF810" s="908"/>
    </row>
    <row r="811">
      <c r="A811" s="908"/>
      <c r="B811" s="908"/>
      <c r="C811" s="908"/>
      <c r="D811" s="908"/>
      <c r="E811" s="908"/>
      <c r="F811" s="908"/>
      <c r="G811" s="908"/>
      <c r="H811" s="908"/>
      <c r="I811" s="908"/>
      <c r="J811" s="908"/>
      <c r="K811" s="908"/>
      <c r="L811" s="908"/>
      <c r="M811" s="908"/>
      <c r="N811" s="908"/>
      <c r="O811" s="908"/>
      <c r="P811" s="908"/>
      <c r="Q811" s="908"/>
      <c r="R811" s="908"/>
      <c r="S811" s="908"/>
      <c r="T811" s="908"/>
      <c r="U811" s="908"/>
      <c r="V811" s="908"/>
      <c r="W811" s="908"/>
      <c r="X811" s="908"/>
      <c r="Y811" s="908"/>
      <c r="Z811" s="908"/>
      <c r="AA811" s="908"/>
      <c r="AB811" s="908"/>
      <c r="AC811" s="908"/>
      <c r="AD811" s="908"/>
      <c r="AE811" s="908"/>
      <c r="AF811" s="908"/>
    </row>
    <row r="812">
      <c r="A812" s="908"/>
      <c r="B812" s="908"/>
      <c r="C812" s="908"/>
      <c r="D812" s="908"/>
      <c r="E812" s="908"/>
      <c r="F812" s="908"/>
      <c r="G812" s="908"/>
      <c r="H812" s="908"/>
      <c r="I812" s="908"/>
      <c r="J812" s="908"/>
      <c r="K812" s="908"/>
      <c r="L812" s="908"/>
      <c r="M812" s="908"/>
      <c r="N812" s="908"/>
      <c r="O812" s="908"/>
      <c r="P812" s="908"/>
      <c r="Q812" s="908"/>
      <c r="R812" s="908"/>
      <c r="S812" s="908"/>
      <c r="T812" s="908"/>
      <c r="U812" s="908"/>
      <c r="V812" s="908"/>
      <c r="W812" s="908"/>
      <c r="X812" s="908"/>
      <c r="Y812" s="908"/>
      <c r="Z812" s="908"/>
      <c r="AA812" s="908"/>
      <c r="AB812" s="908"/>
      <c r="AC812" s="908"/>
      <c r="AD812" s="908"/>
      <c r="AE812" s="908"/>
      <c r="AF812" s="908"/>
    </row>
    <row r="813">
      <c r="A813" s="908"/>
      <c r="B813" s="908"/>
      <c r="C813" s="908"/>
      <c r="D813" s="908"/>
      <c r="E813" s="908"/>
      <c r="F813" s="908"/>
      <c r="G813" s="908"/>
      <c r="H813" s="908"/>
      <c r="I813" s="908"/>
      <c r="J813" s="908"/>
      <c r="K813" s="908"/>
      <c r="L813" s="908"/>
      <c r="M813" s="908"/>
      <c r="N813" s="908"/>
      <c r="O813" s="908"/>
      <c r="P813" s="908"/>
      <c r="Q813" s="908"/>
      <c r="R813" s="908"/>
      <c r="S813" s="908"/>
      <c r="T813" s="908"/>
      <c r="U813" s="908"/>
      <c r="V813" s="908"/>
      <c r="W813" s="908"/>
      <c r="X813" s="908"/>
      <c r="Y813" s="908"/>
      <c r="Z813" s="908"/>
      <c r="AA813" s="908"/>
      <c r="AB813" s="908"/>
      <c r="AC813" s="908"/>
      <c r="AD813" s="908"/>
      <c r="AE813" s="908"/>
      <c r="AF813" s="908"/>
    </row>
    <row r="814">
      <c r="A814" s="908"/>
      <c r="B814" s="908"/>
      <c r="C814" s="908"/>
      <c r="D814" s="908"/>
      <c r="E814" s="908"/>
      <c r="F814" s="908"/>
      <c r="G814" s="908"/>
      <c r="H814" s="908"/>
      <c r="I814" s="908"/>
      <c r="J814" s="908"/>
      <c r="K814" s="908"/>
      <c r="L814" s="908"/>
      <c r="M814" s="908"/>
      <c r="N814" s="908"/>
      <c r="O814" s="908"/>
      <c r="P814" s="908"/>
      <c r="Q814" s="908"/>
      <c r="R814" s="908"/>
      <c r="S814" s="908"/>
      <c r="T814" s="908"/>
      <c r="U814" s="908"/>
      <c r="V814" s="908"/>
      <c r="W814" s="908"/>
      <c r="X814" s="908"/>
      <c r="Y814" s="908"/>
      <c r="Z814" s="908"/>
      <c r="AA814" s="908"/>
      <c r="AB814" s="908"/>
      <c r="AC814" s="908"/>
      <c r="AD814" s="908"/>
      <c r="AE814" s="908"/>
      <c r="AF814" s="908"/>
    </row>
    <row r="815">
      <c r="A815" s="908"/>
      <c r="B815" s="908"/>
      <c r="C815" s="908"/>
      <c r="D815" s="908"/>
      <c r="E815" s="908"/>
      <c r="F815" s="908"/>
      <c r="G815" s="908"/>
      <c r="H815" s="908"/>
      <c r="I815" s="908"/>
      <c r="J815" s="908"/>
      <c r="K815" s="908"/>
      <c r="L815" s="908"/>
      <c r="M815" s="908"/>
      <c r="N815" s="908"/>
      <c r="O815" s="908"/>
      <c r="P815" s="908"/>
      <c r="Q815" s="908"/>
      <c r="R815" s="908"/>
      <c r="S815" s="908"/>
      <c r="T815" s="908"/>
      <c r="U815" s="908"/>
      <c r="V815" s="908"/>
      <c r="W815" s="908"/>
      <c r="X815" s="908"/>
      <c r="Y815" s="908"/>
      <c r="Z815" s="908"/>
      <c r="AA815" s="908"/>
      <c r="AB815" s="908"/>
      <c r="AC815" s="908"/>
      <c r="AD815" s="908"/>
      <c r="AE815" s="908"/>
      <c r="AF815" s="908"/>
    </row>
    <row r="816">
      <c r="A816" s="908"/>
      <c r="B816" s="908"/>
      <c r="C816" s="908"/>
      <c r="D816" s="908"/>
      <c r="E816" s="908"/>
      <c r="F816" s="908"/>
      <c r="G816" s="908"/>
      <c r="H816" s="908"/>
      <c r="I816" s="908"/>
      <c r="J816" s="908"/>
      <c r="K816" s="908"/>
      <c r="L816" s="908"/>
      <c r="M816" s="908"/>
      <c r="N816" s="908"/>
      <c r="O816" s="908"/>
      <c r="P816" s="908"/>
      <c r="Q816" s="908"/>
      <c r="R816" s="908"/>
      <c r="S816" s="908"/>
      <c r="T816" s="908"/>
      <c r="U816" s="908"/>
      <c r="V816" s="908"/>
      <c r="W816" s="908"/>
      <c r="X816" s="908"/>
      <c r="Y816" s="908"/>
      <c r="Z816" s="908"/>
      <c r="AA816" s="908"/>
      <c r="AB816" s="908"/>
      <c r="AC816" s="908"/>
      <c r="AD816" s="908"/>
      <c r="AE816" s="908"/>
      <c r="AF816" s="908"/>
    </row>
    <row r="817">
      <c r="A817" s="908"/>
      <c r="B817" s="908"/>
      <c r="C817" s="908"/>
      <c r="D817" s="908"/>
      <c r="E817" s="908"/>
      <c r="F817" s="908"/>
      <c r="G817" s="908"/>
      <c r="H817" s="908"/>
      <c r="I817" s="908"/>
      <c r="J817" s="908"/>
      <c r="K817" s="908"/>
      <c r="L817" s="908"/>
      <c r="M817" s="908"/>
      <c r="N817" s="908"/>
      <c r="O817" s="908"/>
      <c r="P817" s="908"/>
      <c r="Q817" s="908"/>
      <c r="R817" s="908"/>
      <c r="S817" s="908"/>
      <c r="T817" s="908"/>
      <c r="U817" s="908"/>
      <c r="V817" s="908"/>
      <c r="W817" s="908"/>
      <c r="X817" s="908"/>
      <c r="Y817" s="908"/>
      <c r="Z817" s="908"/>
      <c r="AA817" s="908"/>
      <c r="AB817" s="908"/>
      <c r="AC817" s="908"/>
      <c r="AD817" s="908"/>
      <c r="AE817" s="908"/>
      <c r="AF817" s="908"/>
    </row>
    <row r="818">
      <c r="A818" s="908"/>
      <c r="B818" s="908"/>
      <c r="C818" s="908"/>
      <c r="D818" s="908"/>
      <c r="E818" s="908"/>
      <c r="F818" s="908"/>
      <c r="G818" s="908"/>
      <c r="H818" s="908"/>
      <c r="I818" s="908"/>
      <c r="J818" s="908"/>
      <c r="K818" s="908"/>
      <c r="L818" s="908"/>
      <c r="M818" s="908"/>
      <c r="N818" s="908"/>
      <c r="O818" s="908"/>
      <c r="P818" s="908"/>
      <c r="Q818" s="908"/>
      <c r="R818" s="908"/>
      <c r="S818" s="908"/>
      <c r="T818" s="908"/>
      <c r="U818" s="908"/>
      <c r="V818" s="908"/>
      <c r="W818" s="908"/>
      <c r="X818" s="908"/>
      <c r="Y818" s="908"/>
      <c r="Z818" s="908"/>
      <c r="AA818" s="908"/>
      <c r="AB818" s="908"/>
      <c r="AC818" s="908"/>
      <c r="AD818" s="908"/>
      <c r="AE818" s="908"/>
      <c r="AF818" s="908"/>
    </row>
    <row r="819">
      <c r="A819" s="908"/>
      <c r="B819" s="908"/>
      <c r="C819" s="908"/>
      <c r="D819" s="908"/>
      <c r="E819" s="908"/>
      <c r="F819" s="908"/>
      <c r="G819" s="908"/>
      <c r="H819" s="908"/>
      <c r="I819" s="908"/>
      <c r="J819" s="908"/>
      <c r="K819" s="908"/>
      <c r="L819" s="908"/>
      <c r="M819" s="908"/>
      <c r="N819" s="908"/>
      <c r="O819" s="908"/>
      <c r="P819" s="908"/>
      <c r="Q819" s="908"/>
      <c r="R819" s="908"/>
      <c r="S819" s="908"/>
      <c r="T819" s="908"/>
      <c r="U819" s="908"/>
      <c r="V819" s="908"/>
      <c r="W819" s="908"/>
      <c r="X819" s="908"/>
      <c r="Y819" s="908"/>
      <c r="Z819" s="908"/>
      <c r="AA819" s="908"/>
      <c r="AB819" s="908"/>
      <c r="AC819" s="908"/>
      <c r="AD819" s="908"/>
      <c r="AE819" s="908"/>
      <c r="AF819" s="908"/>
    </row>
    <row r="820">
      <c r="A820" s="908"/>
      <c r="B820" s="908"/>
      <c r="C820" s="908"/>
      <c r="D820" s="908"/>
      <c r="E820" s="908"/>
      <c r="F820" s="908"/>
      <c r="G820" s="908"/>
      <c r="H820" s="908"/>
      <c r="I820" s="908"/>
      <c r="J820" s="908"/>
      <c r="K820" s="908"/>
      <c r="L820" s="908"/>
      <c r="M820" s="908"/>
      <c r="N820" s="908"/>
      <c r="O820" s="908"/>
      <c r="P820" s="908"/>
      <c r="Q820" s="908"/>
      <c r="R820" s="908"/>
      <c r="S820" s="908"/>
      <c r="T820" s="908"/>
      <c r="U820" s="908"/>
      <c r="V820" s="908"/>
      <c r="W820" s="908"/>
      <c r="X820" s="908"/>
      <c r="Y820" s="908"/>
      <c r="Z820" s="908"/>
      <c r="AA820" s="908"/>
      <c r="AB820" s="908"/>
      <c r="AC820" s="908"/>
      <c r="AD820" s="908"/>
      <c r="AE820" s="908"/>
      <c r="AF820" s="908"/>
    </row>
    <row r="821">
      <c r="A821" s="908"/>
      <c r="B821" s="908"/>
      <c r="C821" s="908"/>
      <c r="D821" s="908"/>
      <c r="E821" s="908"/>
      <c r="F821" s="908"/>
      <c r="G821" s="908"/>
      <c r="H821" s="908"/>
      <c r="I821" s="908"/>
      <c r="J821" s="908"/>
      <c r="K821" s="908"/>
      <c r="L821" s="908"/>
      <c r="M821" s="908"/>
      <c r="N821" s="908"/>
      <c r="O821" s="908"/>
      <c r="P821" s="908"/>
      <c r="Q821" s="908"/>
      <c r="R821" s="908"/>
      <c r="S821" s="908"/>
      <c r="T821" s="908"/>
      <c r="U821" s="908"/>
      <c r="V821" s="908"/>
      <c r="W821" s="908"/>
      <c r="X821" s="908"/>
      <c r="Y821" s="908"/>
      <c r="Z821" s="908"/>
      <c r="AA821" s="908"/>
      <c r="AB821" s="908"/>
      <c r="AC821" s="908"/>
      <c r="AD821" s="908"/>
      <c r="AE821" s="908"/>
      <c r="AF821" s="908"/>
    </row>
    <row r="822">
      <c r="A822" s="908"/>
      <c r="B822" s="908"/>
      <c r="C822" s="908"/>
      <c r="D822" s="908"/>
      <c r="E822" s="908"/>
      <c r="F822" s="908"/>
      <c r="G822" s="908"/>
      <c r="H822" s="908"/>
      <c r="I822" s="908"/>
      <c r="J822" s="908"/>
      <c r="K822" s="908"/>
      <c r="L822" s="908"/>
      <c r="M822" s="908"/>
      <c r="N822" s="908"/>
      <c r="O822" s="908"/>
      <c r="P822" s="908"/>
      <c r="Q822" s="908"/>
      <c r="R822" s="908"/>
      <c r="S822" s="908"/>
      <c r="T822" s="908"/>
      <c r="U822" s="908"/>
      <c r="V822" s="908"/>
      <c r="W822" s="908"/>
      <c r="X822" s="908"/>
      <c r="Y822" s="908"/>
      <c r="Z822" s="908"/>
      <c r="AA822" s="908"/>
      <c r="AB822" s="908"/>
      <c r="AC822" s="908"/>
      <c r="AD822" s="908"/>
      <c r="AE822" s="908"/>
      <c r="AF822" s="908"/>
    </row>
    <row r="823">
      <c r="A823" s="908"/>
      <c r="B823" s="908"/>
      <c r="C823" s="908"/>
      <c r="D823" s="908"/>
      <c r="E823" s="908"/>
      <c r="F823" s="908"/>
      <c r="G823" s="908"/>
      <c r="H823" s="908"/>
      <c r="I823" s="908"/>
      <c r="J823" s="908"/>
      <c r="K823" s="908"/>
      <c r="L823" s="908"/>
      <c r="M823" s="908"/>
      <c r="N823" s="908"/>
      <c r="O823" s="908"/>
      <c r="P823" s="908"/>
      <c r="Q823" s="908"/>
      <c r="R823" s="908"/>
      <c r="S823" s="908"/>
      <c r="T823" s="908"/>
      <c r="U823" s="908"/>
      <c r="V823" s="908"/>
      <c r="W823" s="908"/>
      <c r="X823" s="908"/>
      <c r="Y823" s="908"/>
      <c r="Z823" s="908"/>
      <c r="AA823" s="908"/>
      <c r="AB823" s="908"/>
      <c r="AC823" s="908"/>
      <c r="AD823" s="908"/>
      <c r="AE823" s="908"/>
      <c r="AF823" s="908"/>
    </row>
    <row r="824">
      <c r="A824" s="908"/>
      <c r="B824" s="908"/>
      <c r="C824" s="908"/>
      <c r="D824" s="908"/>
      <c r="E824" s="908"/>
      <c r="F824" s="908"/>
      <c r="G824" s="908"/>
      <c r="H824" s="908"/>
      <c r="I824" s="908"/>
      <c r="J824" s="908"/>
      <c r="K824" s="908"/>
      <c r="L824" s="908"/>
      <c r="M824" s="908"/>
      <c r="N824" s="908"/>
      <c r="O824" s="908"/>
      <c r="P824" s="908"/>
      <c r="Q824" s="908"/>
      <c r="R824" s="908"/>
      <c r="S824" s="908"/>
      <c r="T824" s="908"/>
      <c r="U824" s="908"/>
      <c r="V824" s="908"/>
      <c r="W824" s="908"/>
      <c r="X824" s="908"/>
      <c r="Y824" s="908"/>
      <c r="Z824" s="908"/>
      <c r="AA824" s="908"/>
      <c r="AB824" s="908"/>
      <c r="AC824" s="908"/>
      <c r="AD824" s="908"/>
      <c r="AE824" s="908"/>
      <c r="AF824" s="908"/>
    </row>
    <row r="825">
      <c r="A825" s="908"/>
      <c r="B825" s="908"/>
      <c r="C825" s="908"/>
      <c r="D825" s="908"/>
      <c r="E825" s="908"/>
      <c r="F825" s="908"/>
      <c r="G825" s="908"/>
      <c r="H825" s="908"/>
      <c r="I825" s="908"/>
      <c r="J825" s="908"/>
      <c r="K825" s="908"/>
      <c r="L825" s="908"/>
      <c r="M825" s="908"/>
      <c r="N825" s="908"/>
      <c r="O825" s="908"/>
      <c r="P825" s="908"/>
      <c r="Q825" s="908"/>
      <c r="R825" s="908"/>
      <c r="S825" s="908"/>
      <c r="T825" s="908"/>
      <c r="U825" s="908"/>
      <c r="V825" s="908"/>
      <c r="W825" s="908"/>
      <c r="X825" s="908"/>
      <c r="Y825" s="908"/>
      <c r="Z825" s="908"/>
      <c r="AA825" s="908"/>
      <c r="AB825" s="908"/>
      <c r="AC825" s="908"/>
      <c r="AD825" s="908"/>
      <c r="AE825" s="908"/>
      <c r="AF825" s="908"/>
    </row>
    <row r="826">
      <c r="A826" s="908"/>
      <c r="B826" s="908"/>
      <c r="C826" s="908"/>
      <c r="D826" s="908"/>
      <c r="E826" s="908"/>
      <c r="F826" s="908"/>
      <c r="G826" s="908"/>
      <c r="H826" s="908"/>
      <c r="I826" s="908"/>
      <c r="J826" s="908"/>
      <c r="K826" s="908"/>
      <c r="L826" s="908"/>
      <c r="M826" s="908"/>
      <c r="N826" s="908"/>
      <c r="O826" s="908"/>
      <c r="P826" s="908"/>
      <c r="Q826" s="908"/>
      <c r="R826" s="908"/>
      <c r="S826" s="908"/>
      <c r="T826" s="908"/>
      <c r="U826" s="908"/>
      <c r="V826" s="908"/>
      <c r="W826" s="908"/>
      <c r="X826" s="908"/>
      <c r="Y826" s="908"/>
      <c r="Z826" s="908"/>
      <c r="AA826" s="908"/>
      <c r="AB826" s="908"/>
      <c r="AC826" s="908"/>
      <c r="AD826" s="908"/>
      <c r="AE826" s="908"/>
      <c r="AF826" s="908"/>
    </row>
    <row r="827">
      <c r="A827" s="908"/>
      <c r="B827" s="908"/>
      <c r="C827" s="908"/>
      <c r="D827" s="908"/>
      <c r="E827" s="908"/>
      <c r="F827" s="908"/>
      <c r="G827" s="908"/>
      <c r="H827" s="908"/>
      <c r="I827" s="908"/>
      <c r="J827" s="908"/>
      <c r="K827" s="908"/>
      <c r="L827" s="908"/>
      <c r="M827" s="908"/>
      <c r="N827" s="908"/>
      <c r="O827" s="908"/>
      <c r="P827" s="908"/>
      <c r="Q827" s="908"/>
      <c r="R827" s="908"/>
      <c r="S827" s="908"/>
      <c r="T827" s="908"/>
      <c r="U827" s="908"/>
      <c r="V827" s="908"/>
      <c r="W827" s="908"/>
      <c r="X827" s="908"/>
      <c r="Y827" s="908"/>
      <c r="Z827" s="908"/>
      <c r="AA827" s="908"/>
      <c r="AB827" s="908"/>
      <c r="AC827" s="908"/>
      <c r="AD827" s="908"/>
      <c r="AE827" s="908"/>
      <c r="AF827" s="908"/>
    </row>
    <row r="828">
      <c r="A828" s="908"/>
      <c r="B828" s="908"/>
      <c r="C828" s="908"/>
      <c r="D828" s="908"/>
      <c r="E828" s="908"/>
      <c r="F828" s="908"/>
      <c r="G828" s="908"/>
      <c r="H828" s="908"/>
      <c r="I828" s="908"/>
      <c r="J828" s="908"/>
      <c r="K828" s="908"/>
      <c r="L828" s="908"/>
      <c r="M828" s="908"/>
      <c r="N828" s="908"/>
      <c r="O828" s="908"/>
      <c r="P828" s="908"/>
      <c r="Q828" s="908"/>
      <c r="R828" s="908"/>
      <c r="S828" s="908"/>
      <c r="T828" s="908"/>
      <c r="U828" s="908"/>
      <c r="V828" s="908"/>
      <c r="W828" s="908"/>
      <c r="X828" s="908"/>
      <c r="Y828" s="908"/>
      <c r="Z828" s="908"/>
      <c r="AA828" s="908"/>
      <c r="AB828" s="908"/>
      <c r="AC828" s="908"/>
      <c r="AD828" s="908"/>
      <c r="AE828" s="908"/>
      <c r="AF828" s="908"/>
    </row>
    <row r="829">
      <c r="A829" s="908"/>
      <c r="B829" s="908"/>
      <c r="C829" s="908"/>
      <c r="D829" s="908"/>
      <c r="E829" s="908"/>
      <c r="F829" s="908"/>
      <c r="G829" s="908"/>
      <c r="H829" s="908"/>
      <c r="I829" s="908"/>
      <c r="J829" s="908"/>
      <c r="K829" s="908"/>
      <c r="L829" s="908"/>
      <c r="M829" s="908"/>
      <c r="N829" s="908"/>
      <c r="O829" s="908"/>
      <c r="P829" s="908"/>
      <c r="Q829" s="908"/>
      <c r="R829" s="908"/>
      <c r="S829" s="908"/>
      <c r="T829" s="908"/>
      <c r="U829" s="908"/>
      <c r="V829" s="908"/>
      <c r="W829" s="908"/>
      <c r="X829" s="908"/>
      <c r="Y829" s="908"/>
      <c r="Z829" s="908"/>
      <c r="AA829" s="908"/>
      <c r="AB829" s="908"/>
      <c r="AC829" s="908"/>
      <c r="AD829" s="908"/>
      <c r="AE829" s="908"/>
      <c r="AF829" s="908"/>
    </row>
    <row r="830">
      <c r="A830" s="908"/>
      <c r="B830" s="908"/>
      <c r="C830" s="908"/>
      <c r="D830" s="908"/>
      <c r="E830" s="908"/>
      <c r="F830" s="908"/>
      <c r="G830" s="908"/>
      <c r="H830" s="908"/>
      <c r="I830" s="908"/>
      <c r="J830" s="908"/>
      <c r="K830" s="908"/>
      <c r="L830" s="908"/>
      <c r="M830" s="908"/>
      <c r="N830" s="908"/>
      <c r="O830" s="908"/>
      <c r="P830" s="908"/>
      <c r="Q830" s="908"/>
      <c r="R830" s="908"/>
      <c r="S830" s="908"/>
      <c r="T830" s="908"/>
      <c r="U830" s="908"/>
      <c r="V830" s="908"/>
      <c r="W830" s="908"/>
      <c r="X830" s="908"/>
      <c r="Y830" s="908"/>
      <c r="Z830" s="908"/>
      <c r="AA830" s="908"/>
      <c r="AB830" s="908"/>
      <c r="AC830" s="908"/>
      <c r="AD830" s="908"/>
      <c r="AE830" s="908"/>
      <c r="AF830" s="908"/>
    </row>
    <row r="831">
      <c r="A831" s="908"/>
      <c r="B831" s="908"/>
      <c r="C831" s="908"/>
      <c r="D831" s="908"/>
      <c r="E831" s="908"/>
      <c r="F831" s="908"/>
      <c r="G831" s="908"/>
      <c r="H831" s="908"/>
      <c r="I831" s="908"/>
      <c r="J831" s="908"/>
      <c r="K831" s="908"/>
      <c r="L831" s="908"/>
      <c r="M831" s="908"/>
      <c r="N831" s="908"/>
      <c r="O831" s="908"/>
      <c r="P831" s="908"/>
      <c r="Q831" s="908"/>
      <c r="R831" s="908"/>
      <c r="S831" s="908"/>
      <c r="T831" s="908"/>
      <c r="U831" s="908"/>
      <c r="V831" s="908"/>
      <c r="W831" s="908"/>
      <c r="X831" s="908"/>
      <c r="Y831" s="908"/>
      <c r="Z831" s="908"/>
      <c r="AA831" s="908"/>
      <c r="AB831" s="908"/>
      <c r="AC831" s="908"/>
      <c r="AD831" s="908"/>
      <c r="AE831" s="908"/>
      <c r="AF831" s="908"/>
    </row>
    <row r="832">
      <c r="A832" s="908"/>
      <c r="B832" s="908"/>
      <c r="C832" s="908"/>
      <c r="D832" s="908"/>
      <c r="E832" s="908"/>
      <c r="F832" s="908"/>
      <c r="G832" s="908"/>
      <c r="H832" s="908"/>
      <c r="I832" s="908"/>
      <c r="J832" s="908"/>
      <c r="K832" s="908"/>
      <c r="L832" s="908"/>
      <c r="M832" s="908"/>
      <c r="N832" s="908"/>
      <c r="O832" s="908"/>
      <c r="P832" s="908"/>
      <c r="Q832" s="908"/>
      <c r="R832" s="908"/>
      <c r="S832" s="908"/>
      <c r="T832" s="908"/>
      <c r="U832" s="908"/>
      <c r="V832" s="908"/>
      <c r="W832" s="908"/>
      <c r="X832" s="908"/>
      <c r="Y832" s="908"/>
      <c r="Z832" s="908"/>
      <c r="AA832" s="908"/>
      <c r="AB832" s="908"/>
      <c r="AC832" s="908"/>
      <c r="AD832" s="908"/>
      <c r="AE832" s="908"/>
      <c r="AF832" s="908"/>
    </row>
    <row r="833">
      <c r="A833" s="908"/>
      <c r="B833" s="908"/>
      <c r="C833" s="908"/>
      <c r="D833" s="908"/>
      <c r="E833" s="908"/>
      <c r="F833" s="908"/>
      <c r="G833" s="908"/>
      <c r="H833" s="908"/>
      <c r="I833" s="908"/>
      <c r="J833" s="908"/>
      <c r="K833" s="908"/>
      <c r="L833" s="908"/>
      <c r="M833" s="908"/>
      <c r="N833" s="908"/>
      <c r="O833" s="908"/>
      <c r="P833" s="908"/>
      <c r="Q833" s="908"/>
      <c r="R833" s="908"/>
      <c r="S833" s="908"/>
      <c r="T833" s="908"/>
      <c r="U833" s="908"/>
      <c r="V833" s="908"/>
      <c r="W833" s="908"/>
      <c r="X833" s="908"/>
      <c r="Y833" s="908"/>
      <c r="Z833" s="908"/>
      <c r="AA833" s="908"/>
      <c r="AB833" s="908"/>
      <c r="AC833" s="908"/>
      <c r="AD833" s="908"/>
      <c r="AE833" s="908"/>
      <c r="AF833" s="908"/>
    </row>
    <row r="834">
      <c r="A834" s="908"/>
      <c r="B834" s="908"/>
      <c r="C834" s="908"/>
      <c r="D834" s="908"/>
      <c r="E834" s="908"/>
      <c r="F834" s="908"/>
      <c r="G834" s="908"/>
      <c r="H834" s="908"/>
      <c r="I834" s="908"/>
      <c r="J834" s="908"/>
      <c r="K834" s="908"/>
      <c r="L834" s="908"/>
      <c r="M834" s="908"/>
      <c r="N834" s="908"/>
      <c r="O834" s="908"/>
      <c r="P834" s="908"/>
      <c r="Q834" s="908"/>
      <c r="R834" s="908"/>
      <c r="S834" s="908"/>
      <c r="T834" s="908"/>
      <c r="U834" s="908"/>
      <c r="V834" s="908"/>
      <c r="W834" s="908"/>
      <c r="X834" s="908"/>
      <c r="Y834" s="908"/>
      <c r="Z834" s="908"/>
      <c r="AA834" s="908"/>
      <c r="AB834" s="908"/>
      <c r="AC834" s="908"/>
      <c r="AD834" s="908"/>
      <c r="AE834" s="908"/>
      <c r="AF834" s="908"/>
    </row>
    <row r="835">
      <c r="A835" s="908"/>
      <c r="B835" s="908"/>
      <c r="C835" s="908"/>
      <c r="D835" s="908"/>
      <c r="E835" s="908"/>
      <c r="F835" s="908"/>
      <c r="G835" s="908"/>
      <c r="H835" s="908"/>
      <c r="I835" s="908"/>
      <c r="J835" s="908"/>
      <c r="K835" s="908"/>
      <c r="L835" s="908"/>
      <c r="M835" s="908"/>
      <c r="N835" s="908"/>
      <c r="O835" s="908"/>
      <c r="P835" s="908"/>
      <c r="Q835" s="908"/>
      <c r="R835" s="908"/>
      <c r="S835" s="908"/>
      <c r="T835" s="908"/>
      <c r="U835" s="908"/>
      <c r="V835" s="908"/>
      <c r="W835" s="908"/>
      <c r="X835" s="908"/>
      <c r="Y835" s="908"/>
      <c r="Z835" s="908"/>
      <c r="AA835" s="908"/>
      <c r="AB835" s="908"/>
      <c r="AC835" s="908"/>
      <c r="AD835" s="908"/>
      <c r="AE835" s="908"/>
      <c r="AF835" s="908"/>
    </row>
    <row r="836">
      <c r="A836" s="908"/>
      <c r="B836" s="908"/>
      <c r="C836" s="908"/>
      <c r="D836" s="908"/>
      <c r="E836" s="908"/>
      <c r="F836" s="908"/>
      <c r="G836" s="908"/>
      <c r="H836" s="908"/>
      <c r="I836" s="908"/>
      <c r="J836" s="908"/>
      <c r="K836" s="908"/>
      <c r="L836" s="908"/>
      <c r="M836" s="908"/>
      <c r="N836" s="908"/>
      <c r="O836" s="908"/>
      <c r="P836" s="908"/>
      <c r="Q836" s="908"/>
      <c r="R836" s="908"/>
      <c r="S836" s="908"/>
      <c r="T836" s="908"/>
      <c r="U836" s="908"/>
      <c r="V836" s="908"/>
      <c r="W836" s="908"/>
      <c r="X836" s="908"/>
      <c r="Y836" s="908"/>
      <c r="Z836" s="908"/>
      <c r="AA836" s="908"/>
      <c r="AB836" s="908"/>
      <c r="AC836" s="908"/>
      <c r="AD836" s="908"/>
      <c r="AE836" s="908"/>
      <c r="AF836" s="908"/>
    </row>
    <row r="837">
      <c r="A837" s="908"/>
      <c r="B837" s="908"/>
      <c r="C837" s="908"/>
      <c r="D837" s="908"/>
      <c r="E837" s="908"/>
      <c r="F837" s="908"/>
      <c r="G837" s="908"/>
      <c r="H837" s="908"/>
      <c r="I837" s="908"/>
      <c r="J837" s="908"/>
      <c r="K837" s="908"/>
      <c r="L837" s="908"/>
      <c r="M837" s="908"/>
      <c r="N837" s="908"/>
      <c r="O837" s="908"/>
      <c r="P837" s="908"/>
      <c r="Q837" s="908"/>
      <c r="R837" s="908"/>
      <c r="S837" s="908"/>
      <c r="T837" s="908"/>
      <c r="U837" s="908"/>
      <c r="V837" s="908"/>
      <c r="W837" s="908"/>
      <c r="X837" s="908"/>
      <c r="Y837" s="908"/>
      <c r="Z837" s="908"/>
      <c r="AA837" s="908"/>
      <c r="AB837" s="908"/>
      <c r="AC837" s="908"/>
      <c r="AD837" s="908"/>
      <c r="AE837" s="908"/>
      <c r="AF837" s="908"/>
    </row>
    <row r="838">
      <c r="A838" s="908"/>
      <c r="B838" s="908"/>
      <c r="C838" s="908"/>
      <c r="D838" s="908"/>
      <c r="E838" s="908"/>
      <c r="F838" s="908"/>
      <c r="G838" s="908"/>
      <c r="H838" s="908"/>
      <c r="I838" s="908"/>
      <c r="J838" s="908"/>
      <c r="K838" s="908"/>
      <c r="L838" s="908"/>
      <c r="M838" s="908"/>
      <c r="N838" s="908"/>
      <c r="O838" s="908"/>
      <c r="P838" s="908"/>
      <c r="Q838" s="908"/>
      <c r="R838" s="908"/>
      <c r="S838" s="908"/>
      <c r="T838" s="908"/>
      <c r="U838" s="908"/>
      <c r="V838" s="908"/>
      <c r="W838" s="908"/>
      <c r="X838" s="908"/>
      <c r="Y838" s="908"/>
      <c r="Z838" s="908"/>
      <c r="AA838" s="908"/>
      <c r="AB838" s="908"/>
      <c r="AC838" s="908"/>
      <c r="AD838" s="908"/>
      <c r="AE838" s="908"/>
      <c r="AF838" s="908"/>
    </row>
    <row r="839">
      <c r="A839" s="908"/>
      <c r="B839" s="908"/>
      <c r="C839" s="908"/>
      <c r="D839" s="908"/>
      <c r="E839" s="908"/>
      <c r="F839" s="908"/>
      <c r="G839" s="908"/>
      <c r="H839" s="908"/>
      <c r="I839" s="908"/>
      <c r="J839" s="908"/>
      <c r="K839" s="908"/>
      <c r="L839" s="908"/>
      <c r="M839" s="908"/>
      <c r="N839" s="908"/>
      <c r="O839" s="908"/>
      <c r="P839" s="908"/>
      <c r="Q839" s="908"/>
      <c r="R839" s="908"/>
      <c r="S839" s="908"/>
      <c r="T839" s="908"/>
      <c r="U839" s="908"/>
      <c r="V839" s="908"/>
      <c r="W839" s="908"/>
      <c r="X839" s="908"/>
      <c r="Y839" s="908"/>
      <c r="Z839" s="908"/>
      <c r="AA839" s="908"/>
      <c r="AB839" s="908"/>
      <c r="AC839" s="908"/>
      <c r="AD839" s="908"/>
      <c r="AE839" s="908"/>
      <c r="AF839" s="908"/>
    </row>
    <row r="840">
      <c r="A840" s="908"/>
      <c r="B840" s="908"/>
      <c r="C840" s="908"/>
      <c r="D840" s="908"/>
      <c r="E840" s="908"/>
      <c r="F840" s="908"/>
      <c r="G840" s="908"/>
      <c r="H840" s="908"/>
      <c r="I840" s="908"/>
      <c r="J840" s="908"/>
      <c r="K840" s="908"/>
      <c r="L840" s="908"/>
      <c r="M840" s="908"/>
      <c r="N840" s="908"/>
      <c r="O840" s="908"/>
      <c r="P840" s="908"/>
      <c r="Q840" s="908"/>
      <c r="R840" s="908"/>
      <c r="S840" s="908"/>
      <c r="T840" s="908"/>
      <c r="U840" s="908"/>
      <c r="V840" s="908"/>
      <c r="W840" s="908"/>
      <c r="X840" s="908"/>
      <c r="Y840" s="908"/>
      <c r="Z840" s="908"/>
      <c r="AA840" s="908"/>
      <c r="AB840" s="908"/>
      <c r="AC840" s="908"/>
      <c r="AD840" s="908"/>
      <c r="AE840" s="908"/>
      <c r="AF840" s="908"/>
    </row>
    <row r="841">
      <c r="A841" s="908"/>
      <c r="B841" s="908"/>
      <c r="C841" s="908"/>
      <c r="D841" s="908"/>
      <c r="E841" s="908"/>
      <c r="F841" s="908"/>
      <c r="G841" s="908"/>
      <c r="H841" s="908"/>
      <c r="I841" s="908"/>
      <c r="J841" s="908"/>
      <c r="K841" s="908"/>
      <c r="L841" s="908"/>
      <c r="M841" s="908"/>
      <c r="N841" s="908"/>
      <c r="O841" s="908"/>
      <c r="P841" s="908"/>
      <c r="Q841" s="908"/>
      <c r="R841" s="908"/>
      <c r="S841" s="908"/>
      <c r="T841" s="908"/>
      <c r="U841" s="908"/>
      <c r="V841" s="908"/>
      <c r="W841" s="908"/>
      <c r="X841" s="908"/>
      <c r="Y841" s="908"/>
      <c r="Z841" s="908"/>
      <c r="AA841" s="908"/>
      <c r="AB841" s="908"/>
      <c r="AC841" s="908"/>
      <c r="AD841" s="908"/>
      <c r="AE841" s="908"/>
      <c r="AF841" s="908"/>
    </row>
    <row r="842">
      <c r="A842" s="908"/>
      <c r="B842" s="908"/>
      <c r="C842" s="908"/>
      <c r="D842" s="908"/>
      <c r="E842" s="908"/>
      <c r="F842" s="908"/>
      <c r="G842" s="908"/>
      <c r="H842" s="908"/>
      <c r="I842" s="908"/>
      <c r="J842" s="908"/>
      <c r="K842" s="908"/>
      <c r="L842" s="908"/>
      <c r="M842" s="908"/>
      <c r="N842" s="908"/>
      <c r="O842" s="908"/>
      <c r="P842" s="908"/>
      <c r="Q842" s="908"/>
      <c r="R842" s="908"/>
      <c r="S842" s="908"/>
      <c r="T842" s="908"/>
      <c r="U842" s="908"/>
      <c r="V842" s="908"/>
      <c r="W842" s="908"/>
      <c r="X842" s="908"/>
      <c r="Y842" s="908"/>
      <c r="Z842" s="908"/>
      <c r="AA842" s="908"/>
      <c r="AB842" s="908"/>
      <c r="AC842" s="908"/>
      <c r="AD842" s="908"/>
      <c r="AE842" s="908"/>
      <c r="AF842" s="908"/>
    </row>
    <row r="843">
      <c r="A843" s="908"/>
      <c r="B843" s="908"/>
      <c r="C843" s="908"/>
      <c r="D843" s="908"/>
      <c r="E843" s="908"/>
      <c r="F843" s="908"/>
      <c r="G843" s="908"/>
      <c r="H843" s="908"/>
      <c r="I843" s="908"/>
      <c r="J843" s="908"/>
      <c r="K843" s="908"/>
      <c r="L843" s="908"/>
      <c r="M843" s="908"/>
      <c r="N843" s="908"/>
      <c r="O843" s="908"/>
      <c r="P843" s="908"/>
      <c r="Q843" s="908"/>
      <c r="R843" s="908"/>
      <c r="S843" s="908"/>
      <c r="T843" s="908"/>
      <c r="U843" s="908"/>
      <c r="V843" s="908"/>
      <c r="W843" s="908"/>
      <c r="X843" s="908"/>
      <c r="Y843" s="908"/>
      <c r="Z843" s="908"/>
      <c r="AA843" s="908"/>
      <c r="AB843" s="908"/>
      <c r="AC843" s="908"/>
      <c r="AD843" s="908"/>
      <c r="AE843" s="908"/>
      <c r="AF843" s="908"/>
    </row>
    <row r="844">
      <c r="A844" s="908"/>
      <c r="B844" s="908"/>
      <c r="C844" s="908"/>
      <c r="D844" s="908"/>
      <c r="E844" s="908"/>
      <c r="F844" s="908"/>
      <c r="G844" s="908"/>
      <c r="H844" s="908"/>
      <c r="I844" s="908"/>
      <c r="J844" s="908"/>
      <c r="K844" s="908"/>
      <c r="L844" s="908"/>
      <c r="M844" s="908"/>
      <c r="N844" s="908"/>
      <c r="O844" s="908"/>
      <c r="P844" s="908"/>
      <c r="Q844" s="908"/>
      <c r="R844" s="908"/>
      <c r="S844" s="908"/>
      <c r="T844" s="908"/>
      <c r="U844" s="908"/>
      <c r="V844" s="908"/>
      <c r="W844" s="908"/>
      <c r="X844" s="908"/>
      <c r="Y844" s="908"/>
      <c r="Z844" s="908"/>
      <c r="AA844" s="908"/>
      <c r="AB844" s="908"/>
      <c r="AC844" s="908"/>
      <c r="AD844" s="908"/>
      <c r="AE844" s="908"/>
      <c r="AF844" s="908"/>
    </row>
    <row r="845">
      <c r="A845" s="908"/>
      <c r="B845" s="908"/>
      <c r="C845" s="908"/>
      <c r="D845" s="908"/>
      <c r="E845" s="908"/>
      <c r="F845" s="908"/>
      <c r="G845" s="908"/>
      <c r="H845" s="908"/>
      <c r="I845" s="908"/>
      <c r="J845" s="908"/>
      <c r="K845" s="908"/>
      <c r="L845" s="908"/>
      <c r="M845" s="908"/>
      <c r="N845" s="908"/>
      <c r="O845" s="908"/>
      <c r="P845" s="908"/>
      <c r="Q845" s="908"/>
      <c r="R845" s="908"/>
      <c r="S845" s="908"/>
      <c r="T845" s="908"/>
      <c r="U845" s="908"/>
      <c r="V845" s="908"/>
      <c r="W845" s="908"/>
      <c r="X845" s="908"/>
      <c r="Y845" s="908"/>
      <c r="Z845" s="908"/>
      <c r="AA845" s="908"/>
      <c r="AB845" s="908"/>
      <c r="AC845" s="908"/>
      <c r="AD845" s="908"/>
      <c r="AE845" s="908"/>
      <c r="AF845" s="908"/>
    </row>
    <row r="846">
      <c r="A846" s="908"/>
      <c r="B846" s="908"/>
      <c r="C846" s="908"/>
      <c r="D846" s="908"/>
      <c r="E846" s="908"/>
      <c r="F846" s="908"/>
      <c r="G846" s="908"/>
      <c r="H846" s="908"/>
      <c r="I846" s="908"/>
      <c r="J846" s="908"/>
      <c r="K846" s="908"/>
      <c r="L846" s="908"/>
      <c r="M846" s="908"/>
      <c r="N846" s="908"/>
      <c r="O846" s="908"/>
      <c r="P846" s="908"/>
      <c r="Q846" s="908"/>
      <c r="R846" s="908"/>
      <c r="S846" s="908"/>
      <c r="T846" s="908"/>
      <c r="U846" s="908"/>
      <c r="V846" s="908"/>
      <c r="W846" s="908"/>
      <c r="X846" s="908"/>
      <c r="Y846" s="908"/>
      <c r="Z846" s="908"/>
      <c r="AA846" s="908"/>
      <c r="AB846" s="908"/>
      <c r="AC846" s="908"/>
      <c r="AD846" s="908"/>
      <c r="AE846" s="908"/>
      <c r="AF846" s="908"/>
    </row>
    <row r="847">
      <c r="A847" s="908"/>
      <c r="B847" s="908"/>
      <c r="C847" s="908"/>
      <c r="D847" s="908"/>
      <c r="E847" s="908"/>
      <c r="F847" s="908"/>
      <c r="G847" s="908"/>
      <c r="H847" s="908"/>
      <c r="I847" s="908"/>
      <c r="J847" s="908"/>
      <c r="K847" s="908"/>
      <c r="L847" s="908"/>
      <c r="M847" s="908"/>
      <c r="N847" s="908"/>
      <c r="O847" s="908"/>
      <c r="P847" s="908"/>
      <c r="Q847" s="908"/>
      <c r="R847" s="908"/>
      <c r="S847" s="908"/>
      <c r="T847" s="908"/>
      <c r="U847" s="908"/>
      <c r="V847" s="908"/>
      <c r="W847" s="908"/>
      <c r="X847" s="908"/>
      <c r="Y847" s="908"/>
      <c r="Z847" s="908"/>
      <c r="AA847" s="908"/>
      <c r="AB847" s="908"/>
      <c r="AC847" s="908"/>
      <c r="AD847" s="908"/>
      <c r="AE847" s="908"/>
      <c r="AF847" s="908"/>
    </row>
    <row r="848">
      <c r="A848" s="908"/>
      <c r="B848" s="908"/>
      <c r="C848" s="908"/>
      <c r="D848" s="908"/>
      <c r="E848" s="908"/>
      <c r="F848" s="908"/>
      <c r="G848" s="908"/>
      <c r="H848" s="908"/>
      <c r="I848" s="908"/>
      <c r="J848" s="908"/>
      <c r="K848" s="908"/>
      <c r="L848" s="908"/>
      <c r="M848" s="908"/>
      <c r="N848" s="908"/>
      <c r="O848" s="908"/>
      <c r="P848" s="908"/>
      <c r="Q848" s="908"/>
      <c r="R848" s="908"/>
      <c r="S848" s="908"/>
      <c r="T848" s="908"/>
      <c r="U848" s="908"/>
      <c r="V848" s="908"/>
      <c r="W848" s="908"/>
      <c r="X848" s="908"/>
      <c r="Y848" s="908"/>
      <c r="Z848" s="908"/>
      <c r="AA848" s="908"/>
      <c r="AB848" s="908"/>
      <c r="AC848" s="908"/>
      <c r="AD848" s="908"/>
      <c r="AE848" s="908"/>
      <c r="AF848" s="908"/>
    </row>
    <row r="849">
      <c r="A849" s="908"/>
      <c r="B849" s="908"/>
      <c r="C849" s="908"/>
      <c r="D849" s="908"/>
      <c r="E849" s="908"/>
      <c r="F849" s="908"/>
      <c r="G849" s="908"/>
      <c r="H849" s="908"/>
      <c r="I849" s="908"/>
      <c r="J849" s="908"/>
      <c r="K849" s="908"/>
      <c r="L849" s="908"/>
      <c r="M849" s="908"/>
      <c r="N849" s="908"/>
      <c r="O849" s="908"/>
      <c r="P849" s="908"/>
      <c r="Q849" s="908"/>
      <c r="R849" s="908"/>
      <c r="S849" s="908"/>
      <c r="T849" s="908"/>
      <c r="U849" s="908"/>
      <c r="V849" s="908"/>
      <c r="W849" s="908"/>
      <c r="X849" s="908"/>
      <c r="Y849" s="908"/>
      <c r="Z849" s="908"/>
      <c r="AA849" s="908"/>
      <c r="AB849" s="908"/>
      <c r="AC849" s="908"/>
      <c r="AD849" s="908"/>
      <c r="AE849" s="908"/>
      <c r="AF849" s="908"/>
    </row>
    <row r="850">
      <c r="A850" s="908"/>
      <c r="B850" s="908"/>
      <c r="C850" s="908"/>
      <c r="D850" s="908"/>
      <c r="E850" s="908"/>
      <c r="F850" s="908"/>
      <c r="G850" s="908"/>
      <c r="H850" s="908"/>
      <c r="I850" s="908"/>
      <c r="J850" s="908"/>
      <c r="K850" s="908"/>
      <c r="L850" s="908"/>
      <c r="M850" s="908"/>
      <c r="N850" s="908"/>
      <c r="O850" s="908"/>
      <c r="P850" s="908"/>
      <c r="Q850" s="908"/>
      <c r="R850" s="908"/>
      <c r="S850" s="908"/>
      <c r="T850" s="908"/>
      <c r="U850" s="908"/>
      <c r="V850" s="908"/>
      <c r="W850" s="908"/>
      <c r="X850" s="908"/>
      <c r="Y850" s="908"/>
      <c r="Z850" s="908"/>
      <c r="AA850" s="908"/>
      <c r="AB850" s="908"/>
      <c r="AC850" s="908"/>
      <c r="AD850" s="908"/>
      <c r="AE850" s="908"/>
      <c r="AF850" s="908"/>
    </row>
    <row r="851">
      <c r="A851" s="908"/>
      <c r="B851" s="908"/>
      <c r="C851" s="908"/>
      <c r="D851" s="908"/>
      <c r="E851" s="908"/>
      <c r="F851" s="908"/>
      <c r="G851" s="908"/>
      <c r="H851" s="908"/>
      <c r="I851" s="908"/>
      <c r="J851" s="908"/>
      <c r="K851" s="908"/>
      <c r="L851" s="908"/>
      <c r="M851" s="908"/>
      <c r="N851" s="908"/>
      <c r="O851" s="908"/>
      <c r="P851" s="908"/>
      <c r="Q851" s="908"/>
      <c r="R851" s="908"/>
      <c r="S851" s="908"/>
      <c r="T851" s="908"/>
      <c r="U851" s="908"/>
      <c r="V851" s="908"/>
      <c r="W851" s="908"/>
      <c r="X851" s="908"/>
      <c r="Y851" s="908"/>
      <c r="Z851" s="908"/>
      <c r="AA851" s="908"/>
      <c r="AB851" s="908"/>
      <c r="AC851" s="908"/>
      <c r="AD851" s="908"/>
      <c r="AE851" s="908"/>
      <c r="AF851" s="908"/>
    </row>
    <row r="852">
      <c r="A852" s="908"/>
      <c r="B852" s="908"/>
      <c r="C852" s="908"/>
      <c r="D852" s="908"/>
      <c r="E852" s="908"/>
      <c r="F852" s="908"/>
      <c r="G852" s="908"/>
      <c r="H852" s="908"/>
      <c r="I852" s="908"/>
      <c r="J852" s="908"/>
      <c r="K852" s="908"/>
      <c r="L852" s="908"/>
      <c r="M852" s="908"/>
      <c r="N852" s="908"/>
      <c r="O852" s="908"/>
      <c r="P852" s="908"/>
      <c r="Q852" s="908"/>
      <c r="R852" s="908"/>
      <c r="S852" s="908"/>
      <c r="T852" s="908"/>
      <c r="U852" s="908"/>
      <c r="V852" s="908"/>
      <c r="W852" s="908"/>
      <c r="X852" s="908"/>
      <c r="Y852" s="908"/>
      <c r="Z852" s="908"/>
      <c r="AA852" s="908"/>
      <c r="AB852" s="908"/>
      <c r="AC852" s="908"/>
      <c r="AD852" s="908"/>
      <c r="AE852" s="908"/>
      <c r="AF852" s="908"/>
    </row>
    <row r="853">
      <c r="A853" s="908"/>
      <c r="B853" s="908"/>
      <c r="C853" s="908"/>
      <c r="D853" s="908"/>
      <c r="E853" s="908"/>
      <c r="F853" s="908"/>
      <c r="G853" s="908"/>
      <c r="H853" s="908"/>
      <c r="I853" s="908"/>
      <c r="J853" s="908"/>
      <c r="K853" s="908"/>
      <c r="L853" s="908"/>
      <c r="M853" s="908"/>
      <c r="N853" s="908"/>
      <c r="O853" s="908"/>
      <c r="P853" s="908"/>
      <c r="Q853" s="908"/>
      <c r="R853" s="908"/>
      <c r="S853" s="908"/>
      <c r="T853" s="908"/>
      <c r="U853" s="908"/>
      <c r="V853" s="908"/>
      <c r="W853" s="908"/>
      <c r="X853" s="908"/>
      <c r="Y853" s="908"/>
      <c r="Z853" s="908"/>
      <c r="AA853" s="908"/>
      <c r="AB853" s="908"/>
      <c r="AC853" s="908"/>
      <c r="AD853" s="908"/>
      <c r="AE853" s="908"/>
      <c r="AF853" s="908"/>
    </row>
    <row r="854">
      <c r="A854" s="908"/>
      <c r="B854" s="908"/>
      <c r="C854" s="908"/>
      <c r="D854" s="908"/>
      <c r="E854" s="908"/>
      <c r="F854" s="908"/>
      <c r="G854" s="908"/>
      <c r="H854" s="908"/>
      <c r="I854" s="908"/>
      <c r="J854" s="908"/>
      <c r="K854" s="908"/>
      <c r="L854" s="908"/>
      <c r="M854" s="908"/>
      <c r="N854" s="908"/>
      <c r="O854" s="908"/>
      <c r="P854" s="908"/>
      <c r="Q854" s="908"/>
      <c r="R854" s="908"/>
      <c r="S854" s="908"/>
      <c r="T854" s="908"/>
      <c r="U854" s="908"/>
      <c r="V854" s="908"/>
      <c r="W854" s="908"/>
      <c r="X854" s="908"/>
      <c r="Y854" s="908"/>
      <c r="Z854" s="908"/>
      <c r="AA854" s="908"/>
      <c r="AB854" s="908"/>
      <c r="AC854" s="908"/>
      <c r="AD854" s="908"/>
      <c r="AE854" s="908"/>
      <c r="AF854" s="908"/>
    </row>
    <row r="855">
      <c r="A855" s="908"/>
      <c r="B855" s="908"/>
      <c r="C855" s="908"/>
      <c r="D855" s="908"/>
      <c r="E855" s="908"/>
      <c r="F855" s="908"/>
      <c r="G855" s="908"/>
      <c r="H855" s="908"/>
      <c r="I855" s="908"/>
      <c r="J855" s="908"/>
      <c r="K855" s="908"/>
      <c r="L855" s="908"/>
      <c r="M855" s="908"/>
      <c r="N855" s="908"/>
      <c r="O855" s="908"/>
      <c r="P855" s="908"/>
      <c r="Q855" s="908"/>
      <c r="R855" s="908"/>
      <c r="S855" s="908"/>
      <c r="T855" s="908"/>
      <c r="U855" s="908"/>
      <c r="V855" s="908"/>
      <c r="W855" s="908"/>
      <c r="X855" s="908"/>
      <c r="Y855" s="908"/>
      <c r="Z855" s="908"/>
      <c r="AA855" s="908"/>
      <c r="AB855" s="908"/>
      <c r="AC855" s="908"/>
      <c r="AD855" s="908"/>
      <c r="AE855" s="908"/>
      <c r="AF855" s="908"/>
    </row>
    <row r="856">
      <c r="A856" s="908"/>
      <c r="B856" s="908"/>
      <c r="C856" s="908"/>
      <c r="D856" s="908"/>
      <c r="E856" s="908"/>
      <c r="F856" s="908"/>
      <c r="G856" s="908"/>
      <c r="H856" s="908"/>
      <c r="I856" s="908"/>
      <c r="J856" s="908"/>
      <c r="K856" s="908"/>
      <c r="L856" s="908"/>
      <c r="M856" s="908"/>
      <c r="N856" s="908"/>
      <c r="O856" s="908"/>
      <c r="P856" s="908"/>
      <c r="Q856" s="908"/>
      <c r="R856" s="908"/>
      <c r="S856" s="908"/>
      <c r="T856" s="908"/>
      <c r="U856" s="908"/>
      <c r="V856" s="908"/>
      <c r="W856" s="908"/>
      <c r="X856" s="908"/>
      <c r="Y856" s="908"/>
      <c r="Z856" s="908"/>
      <c r="AA856" s="908"/>
      <c r="AB856" s="908"/>
      <c r="AC856" s="908"/>
      <c r="AD856" s="908"/>
      <c r="AE856" s="908"/>
      <c r="AF856" s="908"/>
    </row>
    <row r="857">
      <c r="A857" s="908"/>
      <c r="B857" s="908"/>
      <c r="C857" s="908"/>
      <c r="D857" s="908"/>
      <c r="E857" s="908"/>
      <c r="F857" s="908"/>
      <c r="G857" s="908"/>
      <c r="H857" s="908"/>
      <c r="I857" s="908"/>
      <c r="J857" s="908"/>
      <c r="K857" s="908"/>
      <c r="L857" s="908"/>
      <c r="M857" s="908"/>
      <c r="N857" s="908"/>
      <c r="O857" s="908"/>
      <c r="P857" s="908"/>
      <c r="Q857" s="908"/>
      <c r="R857" s="908"/>
      <c r="S857" s="908"/>
      <c r="T857" s="908"/>
      <c r="U857" s="908"/>
      <c r="V857" s="908"/>
      <c r="W857" s="908"/>
      <c r="X857" s="908"/>
      <c r="Y857" s="908"/>
      <c r="Z857" s="908"/>
      <c r="AA857" s="908"/>
      <c r="AB857" s="908"/>
      <c r="AC857" s="908"/>
      <c r="AD857" s="908"/>
      <c r="AE857" s="908"/>
      <c r="AF857" s="908"/>
    </row>
    <row r="858">
      <c r="A858" s="908"/>
      <c r="B858" s="908"/>
      <c r="C858" s="908"/>
      <c r="D858" s="908"/>
      <c r="E858" s="908"/>
      <c r="F858" s="908"/>
      <c r="G858" s="908"/>
      <c r="H858" s="908"/>
      <c r="I858" s="908"/>
      <c r="J858" s="908"/>
      <c r="K858" s="908"/>
      <c r="L858" s="908"/>
      <c r="M858" s="908"/>
      <c r="N858" s="908"/>
      <c r="O858" s="908"/>
      <c r="P858" s="908"/>
      <c r="Q858" s="908"/>
      <c r="R858" s="908"/>
      <c r="S858" s="908"/>
      <c r="T858" s="908"/>
      <c r="U858" s="908"/>
      <c r="V858" s="908"/>
      <c r="W858" s="908"/>
      <c r="X858" s="908"/>
      <c r="Y858" s="908"/>
      <c r="Z858" s="908"/>
      <c r="AA858" s="908"/>
      <c r="AB858" s="908"/>
      <c r="AC858" s="908"/>
      <c r="AD858" s="908"/>
      <c r="AE858" s="908"/>
      <c r="AF858" s="908"/>
    </row>
    <row r="859">
      <c r="A859" s="908"/>
      <c r="B859" s="908"/>
      <c r="C859" s="908"/>
      <c r="D859" s="908"/>
      <c r="E859" s="908"/>
      <c r="F859" s="908"/>
      <c r="G859" s="908"/>
      <c r="H859" s="908"/>
      <c r="I859" s="908"/>
      <c r="J859" s="908"/>
      <c r="K859" s="908"/>
      <c r="L859" s="908"/>
      <c r="M859" s="908"/>
      <c r="N859" s="908"/>
      <c r="O859" s="908"/>
      <c r="P859" s="908"/>
      <c r="Q859" s="908"/>
      <c r="R859" s="908"/>
      <c r="S859" s="908"/>
      <c r="T859" s="908"/>
      <c r="U859" s="908"/>
      <c r="V859" s="908"/>
      <c r="W859" s="908"/>
      <c r="X859" s="908"/>
      <c r="Y859" s="908"/>
      <c r="Z859" s="908"/>
      <c r="AA859" s="908"/>
      <c r="AB859" s="908"/>
      <c r="AC859" s="908"/>
      <c r="AD859" s="908"/>
      <c r="AE859" s="908"/>
      <c r="AF859" s="908"/>
    </row>
    <row r="860">
      <c r="A860" s="908"/>
      <c r="B860" s="908"/>
      <c r="C860" s="908"/>
      <c r="D860" s="908"/>
      <c r="E860" s="908"/>
      <c r="F860" s="908"/>
      <c r="G860" s="908"/>
      <c r="H860" s="908"/>
      <c r="I860" s="908"/>
      <c r="J860" s="908"/>
      <c r="K860" s="908"/>
      <c r="L860" s="908"/>
      <c r="M860" s="908"/>
      <c r="N860" s="908"/>
      <c r="O860" s="908"/>
      <c r="P860" s="908"/>
      <c r="Q860" s="908"/>
      <c r="R860" s="908"/>
      <c r="S860" s="908"/>
      <c r="T860" s="908"/>
      <c r="U860" s="908"/>
      <c r="V860" s="908"/>
      <c r="W860" s="908"/>
      <c r="X860" s="908"/>
      <c r="Y860" s="908"/>
      <c r="Z860" s="908"/>
      <c r="AA860" s="908"/>
      <c r="AB860" s="908"/>
      <c r="AC860" s="908"/>
      <c r="AD860" s="908"/>
      <c r="AE860" s="908"/>
      <c r="AF860" s="908"/>
    </row>
    <row r="861">
      <c r="A861" s="908"/>
      <c r="B861" s="908"/>
      <c r="C861" s="908"/>
      <c r="D861" s="908"/>
      <c r="E861" s="908"/>
      <c r="F861" s="908"/>
      <c r="G861" s="908"/>
      <c r="H861" s="908"/>
      <c r="I861" s="908"/>
      <c r="J861" s="908"/>
      <c r="K861" s="908"/>
      <c r="L861" s="908"/>
      <c r="M861" s="908"/>
      <c r="N861" s="908"/>
      <c r="O861" s="908"/>
      <c r="P861" s="908"/>
      <c r="Q861" s="908"/>
      <c r="R861" s="908"/>
      <c r="S861" s="908"/>
      <c r="T861" s="908"/>
      <c r="U861" s="908"/>
      <c r="V861" s="908"/>
      <c r="W861" s="908"/>
      <c r="X861" s="908"/>
      <c r="Y861" s="908"/>
      <c r="Z861" s="908"/>
      <c r="AA861" s="908"/>
      <c r="AB861" s="908"/>
      <c r="AC861" s="908"/>
      <c r="AD861" s="908"/>
      <c r="AE861" s="908"/>
      <c r="AF861" s="908"/>
    </row>
    <row r="862">
      <c r="A862" s="908"/>
      <c r="B862" s="908"/>
      <c r="C862" s="908"/>
      <c r="D862" s="908"/>
      <c r="E862" s="908"/>
      <c r="F862" s="908"/>
      <c r="G862" s="908"/>
      <c r="H862" s="908"/>
      <c r="I862" s="908"/>
      <c r="J862" s="908"/>
      <c r="K862" s="908"/>
      <c r="L862" s="908"/>
      <c r="M862" s="908"/>
      <c r="N862" s="908"/>
      <c r="O862" s="908"/>
      <c r="P862" s="908"/>
      <c r="Q862" s="908"/>
      <c r="R862" s="908"/>
      <c r="S862" s="908"/>
      <c r="T862" s="908"/>
      <c r="U862" s="908"/>
      <c r="V862" s="908"/>
      <c r="W862" s="908"/>
      <c r="X862" s="908"/>
      <c r="Y862" s="908"/>
      <c r="Z862" s="908"/>
      <c r="AA862" s="908"/>
      <c r="AB862" s="908"/>
      <c r="AC862" s="908"/>
      <c r="AD862" s="908"/>
      <c r="AE862" s="908"/>
      <c r="AF862" s="908"/>
    </row>
    <row r="863">
      <c r="A863" s="908"/>
      <c r="B863" s="908"/>
      <c r="C863" s="908"/>
      <c r="D863" s="908"/>
      <c r="E863" s="908"/>
      <c r="F863" s="908"/>
      <c r="G863" s="908"/>
      <c r="H863" s="908"/>
      <c r="I863" s="908"/>
      <c r="J863" s="908"/>
      <c r="K863" s="908"/>
      <c r="L863" s="908"/>
      <c r="M863" s="908"/>
      <c r="N863" s="908"/>
      <c r="O863" s="908"/>
      <c r="P863" s="908"/>
      <c r="Q863" s="908"/>
      <c r="R863" s="908"/>
      <c r="S863" s="908"/>
      <c r="T863" s="908"/>
      <c r="U863" s="908"/>
      <c r="V863" s="908"/>
      <c r="W863" s="908"/>
      <c r="X863" s="908"/>
      <c r="Y863" s="908"/>
      <c r="Z863" s="908"/>
      <c r="AA863" s="908"/>
      <c r="AB863" s="908"/>
      <c r="AC863" s="908"/>
      <c r="AD863" s="908"/>
      <c r="AE863" s="908"/>
      <c r="AF863" s="908"/>
    </row>
    <row r="864">
      <c r="A864" s="908"/>
      <c r="B864" s="908"/>
      <c r="C864" s="908"/>
      <c r="D864" s="908"/>
      <c r="E864" s="908"/>
      <c r="F864" s="908"/>
      <c r="G864" s="908"/>
      <c r="H864" s="908"/>
      <c r="I864" s="908"/>
      <c r="J864" s="908"/>
      <c r="K864" s="908"/>
      <c r="L864" s="908"/>
      <c r="M864" s="908"/>
      <c r="N864" s="908"/>
      <c r="O864" s="908"/>
      <c r="P864" s="908"/>
      <c r="Q864" s="908"/>
      <c r="R864" s="908"/>
      <c r="S864" s="908"/>
      <c r="T864" s="908"/>
      <c r="U864" s="908"/>
      <c r="V864" s="908"/>
      <c r="W864" s="908"/>
      <c r="X864" s="908"/>
      <c r="Y864" s="908"/>
      <c r="Z864" s="908"/>
      <c r="AA864" s="908"/>
      <c r="AB864" s="908"/>
      <c r="AC864" s="908"/>
      <c r="AD864" s="908"/>
      <c r="AE864" s="908"/>
      <c r="AF864" s="908"/>
    </row>
    <row r="865">
      <c r="A865" s="908"/>
      <c r="B865" s="908"/>
      <c r="C865" s="908"/>
      <c r="D865" s="908"/>
      <c r="E865" s="908"/>
      <c r="F865" s="908"/>
      <c r="G865" s="908"/>
      <c r="H865" s="908"/>
      <c r="I865" s="908"/>
      <c r="J865" s="908"/>
      <c r="K865" s="908"/>
      <c r="L865" s="908"/>
      <c r="M865" s="908"/>
      <c r="N865" s="908"/>
      <c r="O865" s="908"/>
      <c r="P865" s="908"/>
      <c r="Q865" s="908"/>
      <c r="R865" s="908"/>
      <c r="S865" s="908"/>
      <c r="T865" s="908"/>
      <c r="U865" s="908"/>
      <c r="V865" s="908"/>
      <c r="W865" s="908"/>
      <c r="X865" s="908"/>
      <c r="Y865" s="908"/>
      <c r="Z865" s="908"/>
      <c r="AA865" s="908"/>
      <c r="AB865" s="908"/>
      <c r="AC865" s="908"/>
      <c r="AD865" s="908"/>
      <c r="AE865" s="908"/>
      <c r="AF865" s="908"/>
    </row>
    <row r="866">
      <c r="A866" s="908"/>
      <c r="B866" s="908"/>
      <c r="C866" s="908"/>
      <c r="D866" s="908"/>
      <c r="E866" s="908"/>
      <c r="F866" s="908"/>
      <c r="G866" s="908"/>
      <c r="H866" s="908"/>
      <c r="I866" s="908"/>
      <c r="J866" s="908"/>
      <c r="K866" s="908"/>
      <c r="L866" s="908"/>
      <c r="M866" s="908"/>
      <c r="N866" s="908"/>
      <c r="O866" s="908"/>
      <c r="P866" s="908"/>
      <c r="Q866" s="908"/>
      <c r="R866" s="908"/>
      <c r="S866" s="908"/>
      <c r="T866" s="908"/>
      <c r="U866" s="908"/>
      <c r="V866" s="908"/>
      <c r="W866" s="908"/>
      <c r="X866" s="908"/>
      <c r="Y866" s="908"/>
      <c r="Z866" s="908"/>
      <c r="AA866" s="908"/>
      <c r="AB866" s="908"/>
      <c r="AC866" s="908"/>
      <c r="AD866" s="908"/>
      <c r="AE866" s="908"/>
      <c r="AF866" s="908"/>
    </row>
    <row r="867">
      <c r="A867" s="908"/>
      <c r="B867" s="908"/>
      <c r="C867" s="908"/>
      <c r="D867" s="908"/>
      <c r="E867" s="908"/>
      <c r="F867" s="908"/>
      <c r="G867" s="908"/>
      <c r="H867" s="908"/>
      <c r="I867" s="908"/>
      <c r="J867" s="908"/>
      <c r="K867" s="908"/>
      <c r="L867" s="908"/>
      <c r="M867" s="908"/>
      <c r="N867" s="908"/>
      <c r="O867" s="908"/>
      <c r="P867" s="908"/>
      <c r="Q867" s="908"/>
      <c r="R867" s="908"/>
      <c r="S867" s="908"/>
      <c r="T867" s="908"/>
      <c r="U867" s="908"/>
      <c r="V867" s="908"/>
      <c r="W867" s="908"/>
      <c r="X867" s="908"/>
      <c r="Y867" s="908"/>
      <c r="Z867" s="908"/>
      <c r="AA867" s="908"/>
      <c r="AB867" s="908"/>
      <c r="AC867" s="908"/>
      <c r="AD867" s="908"/>
      <c r="AE867" s="908"/>
      <c r="AF867" s="908"/>
    </row>
    <row r="868">
      <c r="A868" s="908"/>
      <c r="B868" s="908"/>
      <c r="C868" s="908"/>
      <c r="D868" s="908"/>
      <c r="E868" s="908"/>
      <c r="F868" s="908"/>
      <c r="G868" s="908"/>
      <c r="H868" s="908"/>
      <c r="I868" s="908"/>
      <c r="J868" s="908"/>
      <c r="K868" s="908"/>
      <c r="L868" s="908"/>
      <c r="M868" s="908"/>
      <c r="N868" s="908"/>
      <c r="O868" s="908"/>
      <c r="P868" s="908"/>
      <c r="Q868" s="908"/>
      <c r="R868" s="908"/>
      <c r="S868" s="908"/>
      <c r="T868" s="908"/>
      <c r="U868" s="908"/>
      <c r="V868" s="908"/>
      <c r="W868" s="908"/>
      <c r="X868" s="908"/>
      <c r="Y868" s="908"/>
      <c r="Z868" s="908"/>
      <c r="AA868" s="908"/>
      <c r="AB868" s="908"/>
      <c r="AC868" s="908"/>
      <c r="AD868" s="908"/>
      <c r="AE868" s="908"/>
      <c r="AF868" s="908"/>
    </row>
    <row r="869">
      <c r="A869" s="908"/>
      <c r="B869" s="908"/>
      <c r="C869" s="908"/>
      <c r="D869" s="908"/>
      <c r="E869" s="908"/>
      <c r="F869" s="908"/>
      <c r="G869" s="908"/>
      <c r="H869" s="908"/>
      <c r="I869" s="908"/>
      <c r="J869" s="908"/>
      <c r="K869" s="908"/>
      <c r="L869" s="908"/>
      <c r="M869" s="908"/>
      <c r="N869" s="908"/>
      <c r="O869" s="908"/>
      <c r="P869" s="908"/>
      <c r="Q869" s="908"/>
      <c r="R869" s="908"/>
      <c r="S869" s="908"/>
      <c r="T869" s="908"/>
      <c r="U869" s="908"/>
      <c r="V869" s="908"/>
      <c r="W869" s="908"/>
      <c r="X869" s="908"/>
      <c r="Y869" s="908"/>
      <c r="Z869" s="908"/>
      <c r="AA869" s="908"/>
      <c r="AB869" s="908"/>
      <c r="AC869" s="908"/>
      <c r="AD869" s="908"/>
      <c r="AE869" s="908"/>
      <c r="AF869" s="908"/>
    </row>
    <row r="870">
      <c r="A870" s="908"/>
      <c r="B870" s="908"/>
      <c r="C870" s="908"/>
      <c r="D870" s="908"/>
      <c r="E870" s="908"/>
      <c r="F870" s="908"/>
      <c r="G870" s="908"/>
      <c r="H870" s="908"/>
      <c r="I870" s="908"/>
      <c r="J870" s="908"/>
      <c r="K870" s="908"/>
      <c r="L870" s="908"/>
      <c r="M870" s="908"/>
      <c r="N870" s="908"/>
      <c r="O870" s="908"/>
      <c r="P870" s="908"/>
      <c r="Q870" s="908"/>
      <c r="R870" s="908"/>
      <c r="S870" s="908"/>
      <c r="T870" s="908"/>
      <c r="U870" s="908"/>
      <c r="V870" s="908"/>
      <c r="W870" s="908"/>
      <c r="X870" s="908"/>
      <c r="Y870" s="908"/>
      <c r="Z870" s="908"/>
      <c r="AA870" s="908"/>
      <c r="AB870" s="908"/>
      <c r="AC870" s="908"/>
      <c r="AD870" s="908"/>
      <c r="AE870" s="908"/>
      <c r="AF870" s="908"/>
    </row>
    <row r="871">
      <c r="A871" s="908"/>
      <c r="B871" s="908"/>
      <c r="C871" s="908"/>
      <c r="D871" s="908"/>
      <c r="E871" s="908"/>
      <c r="F871" s="908"/>
      <c r="G871" s="908"/>
      <c r="H871" s="908"/>
      <c r="I871" s="908"/>
      <c r="J871" s="908"/>
      <c r="K871" s="908"/>
      <c r="L871" s="908"/>
      <c r="M871" s="908"/>
      <c r="N871" s="908"/>
      <c r="O871" s="908"/>
      <c r="P871" s="908"/>
      <c r="Q871" s="908"/>
      <c r="R871" s="908"/>
      <c r="S871" s="908"/>
      <c r="T871" s="908"/>
      <c r="U871" s="908"/>
      <c r="V871" s="908"/>
      <c r="W871" s="908"/>
      <c r="X871" s="908"/>
      <c r="Y871" s="908"/>
      <c r="Z871" s="908"/>
      <c r="AA871" s="908"/>
      <c r="AB871" s="908"/>
      <c r="AC871" s="908"/>
      <c r="AD871" s="908"/>
      <c r="AE871" s="908"/>
      <c r="AF871" s="908"/>
    </row>
    <row r="872">
      <c r="A872" s="908"/>
      <c r="B872" s="908"/>
      <c r="C872" s="908"/>
      <c r="D872" s="908"/>
      <c r="E872" s="908"/>
      <c r="F872" s="908"/>
      <c r="G872" s="908"/>
      <c r="H872" s="908"/>
      <c r="I872" s="908"/>
      <c r="J872" s="908"/>
      <c r="K872" s="908"/>
      <c r="L872" s="908"/>
      <c r="M872" s="908"/>
      <c r="N872" s="908"/>
      <c r="O872" s="908"/>
      <c r="P872" s="908"/>
      <c r="Q872" s="908"/>
      <c r="R872" s="908"/>
      <c r="S872" s="908"/>
      <c r="T872" s="908"/>
      <c r="U872" s="908"/>
      <c r="V872" s="908"/>
      <c r="W872" s="908"/>
      <c r="X872" s="908"/>
      <c r="Y872" s="908"/>
      <c r="Z872" s="908"/>
      <c r="AA872" s="908"/>
      <c r="AB872" s="908"/>
      <c r="AC872" s="908"/>
      <c r="AD872" s="908"/>
      <c r="AE872" s="908"/>
      <c r="AF872" s="908"/>
    </row>
    <row r="873">
      <c r="A873" s="908"/>
      <c r="B873" s="908"/>
      <c r="C873" s="908"/>
      <c r="D873" s="908"/>
      <c r="E873" s="908"/>
      <c r="F873" s="908"/>
      <c r="G873" s="908"/>
      <c r="H873" s="908"/>
      <c r="I873" s="908"/>
      <c r="J873" s="908"/>
      <c r="K873" s="908"/>
      <c r="L873" s="908"/>
      <c r="M873" s="908"/>
      <c r="N873" s="908"/>
      <c r="O873" s="908"/>
      <c r="P873" s="908"/>
      <c r="Q873" s="908"/>
      <c r="R873" s="908"/>
      <c r="S873" s="908"/>
      <c r="T873" s="908"/>
      <c r="U873" s="908"/>
      <c r="V873" s="908"/>
      <c r="W873" s="908"/>
      <c r="X873" s="908"/>
      <c r="Y873" s="908"/>
      <c r="Z873" s="908"/>
      <c r="AA873" s="908"/>
      <c r="AB873" s="908"/>
      <c r="AC873" s="908"/>
      <c r="AD873" s="908"/>
      <c r="AE873" s="908"/>
      <c r="AF873" s="908"/>
    </row>
    <row r="874">
      <c r="A874" s="908"/>
      <c r="B874" s="908"/>
      <c r="C874" s="908"/>
      <c r="D874" s="908"/>
      <c r="E874" s="908"/>
      <c r="F874" s="908"/>
      <c r="G874" s="908"/>
      <c r="H874" s="908"/>
      <c r="I874" s="908"/>
      <c r="J874" s="908"/>
      <c r="K874" s="908"/>
      <c r="L874" s="908"/>
      <c r="M874" s="908"/>
      <c r="N874" s="908"/>
      <c r="O874" s="908"/>
      <c r="P874" s="908"/>
      <c r="Q874" s="908"/>
      <c r="R874" s="908"/>
      <c r="S874" s="908"/>
      <c r="T874" s="908"/>
      <c r="U874" s="908"/>
      <c r="V874" s="908"/>
      <c r="W874" s="908"/>
      <c r="X874" s="908"/>
      <c r="Y874" s="908"/>
      <c r="Z874" s="908"/>
      <c r="AA874" s="908"/>
      <c r="AB874" s="908"/>
      <c r="AC874" s="908"/>
      <c r="AD874" s="908"/>
      <c r="AE874" s="908"/>
      <c r="AF874" s="908"/>
    </row>
    <row r="875">
      <c r="A875" s="908"/>
      <c r="B875" s="908"/>
      <c r="C875" s="908"/>
      <c r="D875" s="908"/>
      <c r="E875" s="908"/>
      <c r="F875" s="908"/>
      <c r="G875" s="908"/>
      <c r="H875" s="908"/>
      <c r="I875" s="908"/>
      <c r="J875" s="908"/>
      <c r="K875" s="908"/>
      <c r="L875" s="908"/>
      <c r="M875" s="908"/>
      <c r="N875" s="908"/>
      <c r="O875" s="908"/>
      <c r="P875" s="908"/>
      <c r="Q875" s="908"/>
      <c r="R875" s="908"/>
      <c r="S875" s="908"/>
      <c r="T875" s="908"/>
      <c r="U875" s="908"/>
      <c r="V875" s="908"/>
      <c r="W875" s="908"/>
      <c r="X875" s="908"/>
      <c r="Y875" s="908"/>
      <c r="Z875" s="908"/>
      <c r="AA875" s="908"/>
      <c r="AB875" s="908"/>
      <c r="AC875" s="908"/>
      <c r="AD875" s="908"/>
      <c r="AE875" s="908"/>
      <c r="AF875" s="908"/>
    </row>
    <row r="876">
      <c r="A876" s="908"/>
      <c r="B876" s="908"/>
      <c r="C876" s="908"/>
      <c r="D876" s="908"/>
      <c r="E876" s="908"/>
      <c r="F876" s="908"/>
      <c r="G876" s="908"/>
      <c r="H876" s="908"/>
      <c r="I876" s="908"/>
      <c r="J876" s="908"/>
      <c r="K876" s="908"/>
      <c r="L876" s="908"/>
      <c r="M876" s="908"/>
      <c r="N876" s="908"/>
      <c r="O876" s="908"/>
      <c r="P876" s="908"/>
      <c r="Q876" s="908"/>
      <c r="R876" s="908"/>
      <c r="S876" s="908"/>
      <c r="T876" s="908"/>
      <c r="U876" s="908"/>
      <c r="V876" s="908"/>
      <c r="W876" s="908"/>
      <c r="X876" s="908"/>
      <c r="Y876" s="908"/>
      <c r="Z876" s="908"/>
      <c r="AA876" s="908"/>
      <c r="AB876" s="908"/>
      <c r="AC876" s="908"/>
      <c r="AD876" s="908"/>
      <c r="AE876" s="908"/>
      <c r="AF876" s="908"/>
    </row>
    <row r="877">
      <c r="A877" s="908"/>
      <c r="B877" s="908"/>
      <c r="C877" s="908"/>
      <c r="D877" s="908"/>
      <c r="E877" s="908"/>
      <c r="F877" s="908"/>
      <c r="G877" s="908"/>
      <c r="H877" s="908"/>
      <c r="I877" s="908"/>
      <c r="J877" s="908"/>
      <c r="K877" s="908"/>
      <c r="L877" s="908"/>
      <c r="M877" s="908"/>
      <c r="N877" s="908"/>
      <c r="O877" s="908"/>
      <c r="P877" s="908"/>
      <c r="Q877" s="908"/>
      <c r="R877" s="908"/>
      <c r="S877" s="908"/>
      <c r="T877" s="908"/>
      <c r="U877" s="908"/>
      <c r="V877" s="908"/>
      <c r="W877" s="908"/>
      <c r="X877" s="908"/>
      <c r="Y877" s="908"/>
      <c r="Z877" s="908"/>
      <c r="AA877" s="908"/>
      <c r="AB877" s="908"/>
      <c r="AC877" s="908"/>
      <c r="AD877" s="908"/>
      <c r="AE877" s="908"/>
      <c r="AF877" s="908"/>
    </row>
    <row r="878">
      <c r="A878" s="908"/>
      <c r="B878" s="908"/>
      <c r="C878" s="908"/>
      <c r="D878" s="908"/>
      <c r="E878" s="908"/>
      <c r="F878" s="908"/>
      <c r="G878" s="908"/>
      <c r="H878" s="908"/>
      <c r="I878" s="908"/>
      <c r="J878" s="908"/>
      <c r="K878" s="908"/>
      <c r="L878" s="908"/>
      <c r="M878" s="908"/>
      <c r="N878" s="908"/>
      <c r="O878" s="908"/>
      <c r="P878" s="908"/>
      <c r="Q878" s="908"/>
      <c r="R878" s="908"/>
      <c r="S878" s="908"/>
      <c r="T878" s="908"/>
      <c r="U878" s="908"/>
      <c r="V878" s="908"/>
      <c r="W878" s="908"/>
      <c r="X878" s="908"/>
      <c r="Y878" s="908"/>
      <c r="Z878" s="908"/>
      <c r="AA878" s="908"/>
      <c r="AB878" s="908"/>
      <c r="AC878" s="908"/>
      <c r="AD878" s="908"/>
      <c r="AE878" s="908"/>
      <c r="AF878" s="908"/>
    </row>
    <row r="879">
      <c r="A879" s="908"/>
      <c r="B879" s="908"/>
      <c r="C879" s="908"/>
      <c r="D879" s="908"/>
      <c r="E879" s="908"/>
      <c r="F879" s="908"/>
      <c r="G879" s="908"/>
      <c r="H879" s="908"/>
      <c r="I879" s="908"/>
      <c r="J879" s="908"/>
      <c r="K879" s="908"/>
      <c r="L879" s="908"/>
      <c r="M879" s="908"/>
      <c r="N879" s="908"/>
      <c r="O879" s="908"/>
      <c r="P879" s="908"/>
      <c r="Q879" s="908"/>
      <c r="R879" s="908"/>
      <c r="S879" s="908"/>
      <c r="T879" s="908"/>
      <c r="U879" s="908"/>
      <c r="V879" s="908"/>
      <c r="W879" s="908"/>
      <c r="X879" s="908"/>
      <c r="Y879" s="908"/>
      <c r="Z879" s="908"/>
      <c r="AA879" s="908"/>
      <c r="AB879" s="908"/>
      <c r="AC879" s="908"/>
      <c r="AD879" s="908"/>
      <c r="AE879" s="908"/>
      <c r="AF879" s="908"/>
    </row>
    <row r="880">
      <c r="A880" s="908"/>
      <c r="B880" s="908"/>
      <c r="C880" s="908"/>
      <c r="D880" s="908"/>
      <c r="E880" s="908"/>
      <c r="F880" s="908"/>
      <c r="G880" s="908"/>
      <c r="H880" s="908"/>
      <c r="I880" s="908"/>
      <c r="J880" s="908"/>
      <c r="K880" s="908"/>
      <c r="L880" s="908"/>
      <c r="M880" s="908"/>
      <c r="N880" s="908"/>
      <c r="O880" s="908"/>
      <c r="P880" s="908"/>
      <c r="Q880" s="908"/>
      <c r="R880" s="908"/>
      <c r="S880" s="908"/>
      <c r="T880" s="908"/>
      <c r="U880" s="908"/>
      <c r="V880" s="908"/>
      <c r="W880" s="908"/>
      <c r="X880" s="908"/>
      <c r="Y880" s="908"/>
      <c r="Z880" s="908"/>
      <c r="AA880" s="908"/>
      <c r="AB880" s="908"/>
      <c r="AC880" s="908"/>
      <c r="AD880" s="908"/>
      <c r="AE880" s="908"/>
      <c r="AF880" s="908"/>
    </row>
    <row r="881">
      <c r="A881" s="908"/>
      <c r="B881" s="908"/>
      <c r="C881" s="908"/>
      <c r="D881" s="908"/>
      <c r="E881" s="908"/>
      <c r="F881" s="908"/>
      <c r="G881" s="908"/>
      <c r="H881" s="908"/>
      <c r="I881" s="908"/>
      <c r="J881" s="908"/>
      <c r="K881" s="908"/>
      <c r="L881" s="908"/>
      <c r="M881" s="908"/>
      <c r="N881" s="908"/>
      <c r="O881" s="908"/>
      <c r="P881" s="908"/>
      <c r="Q881" s="908"/>
      <c r="R881" s="908"/>
      <c r="S881" s="908"/>
      <c r="T881" s="908"/>
      <c r="U881" s="908"/>
      <c r="V881" s="908"/>
      <c r="W881" s="908"/>
      <c r="X881" s="908"/>
      <c r="Y881" s="908"/>
      <c r="Z881" s="908"/>
      <c r="AA881" s="908"/>
      <c r="AB881" s="908"/>
      <c r="AC881" s="908"/>
      <c r="AD881" s="908"/>
      <c r="AE881" s="908"/>
      <c r="AF881" s="908"/>
    </row>
    <row r="882">
      <c r="A882" s="908"/>
      <c r="B882" s="908"/>
      <c r="C882" s="908"/>
      <c r="D882" s="908"/>
      <c r="E882" s="908"/>
      <c r="F882" s="908"/>
      <c r="G882" s="908"/>
      <c r="H882" s="908"/>
      <c r="I882" s="908"/>
      <c r="J882" s="908"/>
      <c r="K882" s="908"/>
      <c r="L882" s="908"/>
      <c r="M882" s="908"/>
      <c r="N882" s="908"/>
      <c r="O882" s="908"/>
      <c r="P882" s="908"/>
      <c r="Q882" s="908"/>
      <c r="R882" s="908"/>
      <c r="S882" s="908"/>
      <c r="T882" s="908"/>
      <c r="U882" s="908"/>
      <c r="V882" s="908"/>
      <c r="W882" s="908"/>
      <c r="X882" s="908"/>
      <c r="Y882" s="908"/>
      <c r="Z882" s="908"/>
      <c r="AA882" s="908"/>
      <c r="AB882" s="908"/>
      <c r="AC882" s="908"/>
      <c r="AD882" s="908"/>
      <c r="AE882" s="908"/>
      <c r="AF882" s="908"/>
    </row>
    <row r="883">
      <c r="A883" s="908"/>
      <c r="B883" s="908"/>
      <c r="C883" s="908"/>
      <c r="D883" s="908"/>
      <c r="E883" s="908"/>
      <c r="F883" s="908"/>
      <c r="G883" s="908"/>
      <c r="H883" s="908"/>
      <c r="I883" s="908"/>
      <c r="J883" s="908"/>
      <c r="K883" s="908"/>
      <c r="L883" s="908"/>
      <c r="M883" s="908"/>
      <c r="N883" s="908"/>
      <c r="O883" s="908"/>
      <c r="P883" s="908"/>
      <c r="Q883" s="908"/>
      <c r="R883" s="908"/>
      <c r="S883" s="908"/>
      <c r="T883" s="908"/>
      <c r="U883" s="908"/>
      <c r="V883" s="908"/>
      <c r="W883" s="908"/>
      <c r="X883" s="908"/>
      <c r="Y883" s="908"/>
      <c r="Z883" s="908"/>
      <c r="AA883" s="908"/>
      <c r="AB883" s="908"/>
      <c r="AC883" s="908"/>
      <c r="AD883" s="908"/>
      <c r="AE883" s="908"/>
      <c r="AF883" s="908"/>
    </row>
    <row r="884">
      <c r="A884" s="908"/>
      <c r="B884" s="908"/>
      <c r="C884" s="908"/>
      <c r="D884" s="908"/>
      <c r="E884" s="908"/>
      <c r="F884" s="908"/>
      <c r="G884" s="908"/>
      <c r="H884" s="908"/>
      <c r="I884" s="908"/>
      <c r="J884" s="908"/>
      <c r="K884" s="908"/>
      <c r="L884" s="908"/>
      <c r="M884" s="908"/>
      <c r="N884" s="908"/>
      <c r="O884" s="908"/>
      <c r="P884" s="908"/>
      <c r="Q884" s="908"/>
      <c r="R884" s="908"/>
      <c r="S884" s="908"/>
      <c r="T884" s="908"/>
      <c r="U884" s="908"/>
      <c r="V884" s="908"/>
      <c r="W884" s="908"/>
      <c r="X884" s="908"/>
      <c r="Y884" s="908"/>
      <c r="Z884" s="908"/>
      <c r="AA884" s="908"/>
      <c r="AB884" s="908"/>
      <c r="AC884" s="908"/>
      <c r="AD884" s="908"/>
      <c r="AE884" s="908"/>
      <c r="AF884" s="908"/>
    </row>
    <row r="885">
      <c r="A885" s="908"/>
      <c r="B885" s="908"/>
      <c r="C885" s="908"/>
      <c r="D885" s="908"/>
      <c r="E885" s="908"/>
      <c r="F885" s="908"/>
      <c r="G885" s="908"/>
      <c r="H885" s="908"/>
      <c r="I885" s="908"/>
      <c r="J885" s="908"/>
      <c r="K885" s="908"/>
      <c r="L885" s="908"/>
      <c r="M885" s="908"/>
      <c r="N885" s="908"/>
      <c r="O885" s="908"/>
      <c r="P885" s="908"/>
      <c r="Q885" s="908"/>
      <c r="R885" s="908"/>
      <c r="S885" s="908"/>
      <c r="T885" s="908"/>
      <c r="U885" s="908"/>
      <c r="V885" s="908"/>
      <c r="W885" s="908"/>
      <c r="X885" s="908"/>
      <c r="Y885" s="908"/>
      <c r="Z885" s="908"/>
      <c r="AA885" s="908"/>
      <c r="AB885" s="908"/>
      <c r="AC885" s="908"/>
      <c r="AD885" s="908"/>
      <c r="AE885" s="908"/>
      <c r="AF885" s="908"/>
    </row>
    <row r="886">
      <c r="A886" s="908"/>
      <c r="B886" s="908"/>
      <c r="C886" s="908"/>
      <c r="D886" s="908"/>
      <c r="E886" s="908"/>
      <c r="F886" s="908"/>
      <c r="G886" s="908"/>
      <c r="H886" s="908"/>
      <c r="I886" s="908"/>
      <c r="J886" s="908"/>
      <c r="K886" s="908"/>
      <c r="L886" s="908"/>
      <c r="M886" s="908"/>
      <c r="N886" s="908"/>
      <c r="O886" s="908"/>
      <c r="P886" s="908"/>
      <c r="Q886" s="908"/>
      <c r="R886" s="908"/>
      <c r="S886" s="908"/>
      <c r="T886" s="908"/>
      <c r="U886" s="908"/>
      <c r="V886" s="908"/>
      <c r="W886" s="908"/>
      <c r="X886" s="908"/>
      <c r="Y886" s="908"/>
      <c r="Z886" s="908"/>
      <c r="AA886" s="908"/>
      <c r="AB886" s="908"/>
      <c r="AC886" s="908"/>
      <c r="AD886" s="908"/>
      <c r="AE886" s="908"/>
      <c r="AF886" s="908"/>
    </row>
    <row r="887">
      <c r="A887" s="908"/>
      <c r="B887" s="908"/>
      <c r="C887" s="908"/>
      <c r="D887" s="908"/>
      <c r="E887" s="908"/>
      <c r="F887" s="908"/>
      <c r="G887" s="908"/>
      <c r="H887" s="908"/>
      <c r="I887" s="908"/>
      <c r="J887" s="908"/>
      <c r="K887" s="908"/>
      <c r="L887" s="908"/>
      <c r="M887" s="908"/>
      <c r="N887" s="908"/>
      <c r="O887" s="908"/>
      <c r="P887" s="908"/>
      <c r="Q887" s="908"/>
      <c r="R887" s="908"/>
      <c r="S887" s="908"/>
      <c r="T887" s="908"/>
      <c r="U887" s="908"/>
      <c r="V887" s="908"/>
      <c r="W887" s="908"/>
      <c r="X887" s="908"/>
      <c r="Y887" s="908"/>
      <c r="Z887" s="908"/>
      <c r="AA887" s="908"/>
      <c r="AB887" s="908"/>
      <c r="AC887" s="908"/>
      <c r="AD887" s="908"/>
      <c r="AE887" s="908"/>
      <c r="AF887" s="908"/>
    </row>
    <row r="888">
      <c r="A888" s="908"/>
      <c r="B888" s="908"/>
      <c r="C888" s="908"/>
      <c r="D888" s="908"/>
      <c r="E888" s="908"/>
      <c r="F888" s="908"/>
      <c r="G888" s="908"/>
      <c r="H888" s="908"/>
      <c r="I888" s="908"/>
      <c r="J888" s="908"/>
      <c r="K888" s="908"/>
      <c r="L888" s="908"/>
      <c r="M888" s="908"/>
      <c r="N888" s="908"/>
      <c r="O888" s="908"/>
      <c r="P888" s="908"/>
      <c r="Q888" s="908"/>
      <c r="R888" s="908"/>
      <c r="S888" s="908"/>
      <c r="T888" s="908"/>
      <c r="U888" s="908"/>
      <c r="V888" s="908"/>
      <c r="W888" s="908"/>
      <c r="X888" s="908"/>
      <c r="Y888" s="908"/>
      <c r="Z888" s="908"/>
      <c r="AA888" s="908"/>
      <c r="AB888" s="908"/>
      <c r="AC888" s="908"/>
      <c r="AD888" s="908"/>
      <c r="AE888" s="908"/>
      <c r="AF888" s="908"/>
    </row>
    <row r="889">
      <c r="A889" s="908"/>
      <c r="B889" s="908"/>
      <c r="C889" s="908"/>
      <c r="D889" s="908"/>
      <c r="E889" s="908"/>
      <c r="F889" s="908"/>
      <c r="G889" s="908"/>
      <c r="H889" s="908"/>
      <c r="I889" s="908"/>
      <c r="J889" s="908"/>
      <c r="K889" s="908"/>
      <c r="L889" s="908"/>
      <c r="M889" s="908"/>
      <c r="N889" s="908"/>
      <c r="O889" s="908"/>
      <c r="P889" s="908"/>
      <c r="Q889" s="908"/>
      <c r="R889" s="908"/>
      <c r="S889" s="908"/>
      <c r="T889" s="908"/>
      <c r="U889" s="908"/>
      <c r="V889" s="908"/>
      <c r="W889" s="908"/>
      <c r="X889" s="908"/>
      <c r="Y889" s="908"/>
      <c r="Z889" s="908"/>
      <c r="AA889" s="908"/>
      <c r="AB889" s="908"/>
      <c r="AC889" s="908"/>
      <c r="AD889" s="908"/>
      <c r="AE889" s="908"/>
      <c r="AF889" s="908"/>
    </row>
    <row r="890">
      <c r="A890" s="908"/>
      <c r="B890" s="908"/>
      <c r="C890" s="908"/>
      <c r="D890" s="908"/>
      <c r="E890" s="908"/>
      <c r="F890" s="908"/>
      <c r="G890" s="908"/>
      <c r="H890" s="908"/>
      <c r="I890" s="908"/>
      <c r="J890" s="908"/>
      <c r="K890" s="908"/>
      <c r="L890" s="908"/>
      <c r="M890" s="908"/>
      <c r="N890" s="908"/>
      <c r="O890" s="908"/>
      <c r="P890" s="908"/>
      <c r="Q890" s="908"/>
      <c r="R890" s="908"/>
      <c r="S890" s="908"/>
      <c r="T890" s="908"/>
      <c r="U890" s="908"/>
      <c r="V890" s="908"/>
      <c r="W890" s="908"/>
      <c r="X890" s="908"/>
      <c r="Y890" s="908"/>
      <c r="Z890" s="908"/>
      <c r="AA890" s="908"/>
      <c r="AB890" s="908"/>
      <c r="AC890" s="908"/>
      <c r="AD890" s="908"/>
      <c r="AE890" s="908"/>
      <c r="AF890" s="908"/>
    </row>
    <row r="891">
      <c r="A891" s="908"/>
      <c r="B891" s="908"/>
      <c r="C891" s="908"/>
      <c r="D891" s="908"/>
      <c r="E891" s="908"/>
      <c r="F891" s="908"/>
      <c r="G891" s="908"/>
      <c r="H891" s="908"/>
      <c r="I891" s="908"/>
      <c r="J891" s="908"/>
      <c r="K891" s="908"/>
      <c r="L891" s="908"/>
      <c r="M891" s="908"/>
      <c r="N891" s="908"/>
      <c r="O891" s="908"/>
      <c r="P891" s="908"/>
      <c r="Q891" s="908"/>
      <c r="R891" s="908"/>
      <c r="S891" s="908"/>
      <c r="T891" s="908"/>
      <c r="U891" s="908"/>
      <c r="V891" s="908"/>
      <c r="W891" s="908"/>
      <c r="X891" s="908"/>
      <c r="Y891" s="908"/>
      <c r="Z891" s="908"/>
      <c r="AA891" s="908"/>
      <c r="AB891" s="908"/>
      <c r="AC891" s="908"/>
      <c r="AD891" s="908"/>
      <c r="AE891" s="908"/>
      <c r="AF891" s="908"/>
    </row>
    <row r="892">
      <c r="A892" s="908"/>
      <c r="B892" s="908"/>
      <c r="C892" s="908"/>
      <c r="D892" s="908"/>
      <c r="E892" s="908"/>
      <c r="F892" s="908"/>
      <c r="G892" s="908"/>
      <c r="H892" s="908"/>
      <c r="I892" s="908"/>
      <c r="J892" s="908"/>
      <c r="K892" s="908"/>
      <c r="L892" s="908"/>
      <c r="M892" s="908"/>
      <c r="N892" s="908"/>
      <c r="O892" s="908"/>
      <c r="P892" s="908"/>
      <c r="Q892" s="908"/>
      <c r="R892" s="908"/>
      <c r="S892" s="908"/>
      <c r="T892" s="908"/>
      <c r="U892" s="908"/>
      <c r="V892" s="908"/>
      <c r="W892" s="908"/>
      <c r="X892" s="908"/>
      <c r="Y892" s="908"/>
      <c r="Z892" s="908"/>
      <c r="AA892" s="908"/>
      <c r="AB892" s="908"/>
      <c r="AC892" s="908"/>
      <c r="AD892" s="908"/>
      <c r="AE892" s="908"/>
      <c r="AF892" s="908"/>
    </row>
    <row r="893">
      <c r="A893" s="908"/>
      <c r="B893" s="908"/>
      <c r="C893" s="908"/>
      <c r="D893" s="908"/>
      <c r="E893" s="908"/>
      <c r="F893" s="908"/>
      <c r="G893" s="908"/>
      <c r="H893" s="908"/>
      <c r="I893" s="908"/>
      <c r="J893" s="908"/>
      <c r="K893" s="908"/>
      <c r="L893" s="908"/>
      <c r="M893" s="908"/>
      <c r="N893" s="908"/>
      <c r="O893" s="908"/>
      <c r="P893" s="908"/>
      <c r="Q893" s="908"/>
      <c r="R893" s="908"/>
      <c r="S893" s="908"/>
      <c r="T893" s="908"/>
      <c r="U893" s="908"/>
      <c r="V893" s="908"/>
      <c r="W893" s="908"/>
      <c r="X893" s="908"/>
      <c r="Y893" s="908"/>
      <c r="Z893" s="908"/>
      <c r="AA893" s="908"/>
      <c r="AB893" s="908"/>
      <c r="AC893" s="908"/>
      <c r="AD893" s="908"/>
      <c r="AE893" s="908"/>
      <c r="AF893" s="908"/>
    </row>
    <row r="894">
      <c r="A894" s="908"/>
      <c r="B894" s="908"/>
      <c r="C894" s="908"/>
      <c r="D894" s="908"/>
      <c r="E894" s="908"/>
      <c r="F894" s="908"/>
      <c r="G894" s="908"/>
      <c r="H894" s="908"/>
      <c r="I894" s="908"/>
      <c r="J894" s="908"/>
      <c r="K894" s="908"/>
      <c r="L894" s="908"/>
      <c r="M894" s="908"/>
      <c r="N894" s="908"/>
      <c r="O894" s="908"/>
      <c r="P894" s="908"/>
      <c r="Q894" s="908"/>
      <c r="R894" s="908"/>
      <c r="S894" s="908"/>
      <c r="T894" s="908"/>
      <c r="U894" s="908"/>
      <c r="V894" s="908"/>
      <c r="W894" s="908"/>
      <c r="X894" s="908"/>
      <c r="Y894" s="908"/>
      <c r="Z894" s="908"/>
      <c r="AA894" s="908"/>
      <c r="AB894" s="908"/>
      <c r="AC894" s="908"/>
      <c r="AD894" s="908"/>
      <c r="AE894" s="908"/>
      <c r="AF894" s="908"/>
    </row>
    <row r="895">
      <c r="A895" s="908"/>
      <c r="B895" s="908"/>
      <c r="C895" s="908"/>
      <c r="D895" s="908"/>
      <c r="E895" s="908"/>
      <c r="F895" s="908"/>
      <c r="G895" s="908"/>
      <c r="H895" s="908"/>
      <c r="I895" s="908"/>
      <c r="J895" s="908"/>
      <c r="K895" s="908"/>
      <c r="L895" s="908"/>
      <c r="M895" s="908"/>
      <c r="N895" s="908"/>
      <c r="O895" s="908"/>
      <c r="P895" s="908"/>
      <c r="Q895" s="908"/>
      <c r="R895" s="908"/>
      <c r="S895" s="908"/>
      <c r="T895" s="908"/>
      <c r="U895" s="908"/>
      <c r="V895" s="908"/>
      <c r="W895" s="908"/>
      <c r="X895" s="908"/>
      <c r="Y895" s="908"/>
      <c r="Z895" s="908"/>
      <c r="AA895" s="908"/>
      <c r="AB895" s="908"/>
      <c r="AC895" s="908"/>
      <c r="AD895" s="908"/>
      <c r="AE895" s="908"/>
      <c r="AF895" s="908"/>
    </row>
    <row r="896">
      <c r="A896" s="908"/>
      <c r="B896" s="908"/>
      <c r="C896" s="908"/>
      <c r="D896" s="908"/>
      <c r="E896" s="908"/>
      <c r="F896" s="908"/>
      <c r="G896" s="908"/>
      <c r="H896" s="908"/>
      <c r="I896" s="908"/>
      <c r="J896" s="908"/>
      <c r="K896" s="908"/>
      <c r="L896" s="908"/>
      <c r="M896" s="908"/>
      <c r="N896" s="908"/>
      <c r="O896" s="908"/>
      <c r="P896" s="908"/>
      <c r="Q896" s="908"/>
      <c r="R896" s="908"/>
      <c r="S896" s="908"/>
      <c r="T896" s="908"/>
      <c r="U896" s="908"/>
      <c r="V896" s="908"/>
      <c r="W896" s="908"/>
      <c r="X896" s="908"/>
      <c r="Y896" s="908"/>
      <c r="Z896" s="908"/>
      <c r="AA896" s="908"/>
      <c r="AB896" s="908"/>
      <c r="AC896" s="908"/>
      <c r="AD896" s="908"/>
      <c r="AE896" s="908"/>
      <c r="AF896" s="908"/>
    </row>
    <row r="897">
      <c r="A897" s="908"/>
      <c r="B897" s="908"/>
      <c r="C897" s="908"/>
      <c r="D897" s="908"/>
      <c r="E897" s="908"/>
      <c r="F897" s="908"/>
      <c r="G897" s="908"/>
      <c r="H897" s="908"/>
      <c r="I897" s="908"/>
      <c r="J897" s="908"/>
      <c r="K897" s="908"/>
      <c r="L897" s="908"/>
      <c r="M897" s="908"/>
      <c r="N897" s="908"/>
      <c r="O897" s="908"/>
      <c r="P897" s="908"/>
      <c r="Q897" s="908"/>
      <c r="R897" s="908"/>
      <c r="S897" s="908"/>
      <c r="T897" s="908"/>
      <c r="U897" s="908"/>
      <c r="V897" s="908"/>
      <c r="W897" s="908"/>
      <c r="X897" s="908"/>
      <c r="Y897" s="908"/>
      <c r="Z897" s="908"/>
      <c r="AA897" s="908"/>
      <c r="AB897" s="908"/>
      <c r="AC897" s="908"/>
      <c r="AD897" s="908"/>
      <c r="AE897" s="908"/>
      <c r="AF897" s="908"/>
    </row>
    <row r="898">
      <c r="A898" s="908"/>
      <c r="B898" s="908"/>
      <c r="C898" s="908"/>
      <c r="D898" s="908"/>
      <c r="E898" s="908"/>
      <c r="F898" s="908"/>
      <c r="G898" s="908"/>
      <c r="H898" s="908"/>
      <c r="I898" s="908"/>
      <c r="J898" s="908"/>
      <c r="K898" s="908"/>
      <c r="L898" s="908"/>
      <c r="M898" s="908"/>
      <c r="N898" s="908"/>
      <c r="O898" s="908"/>
      <c r="P898" s="908"/>
      <c r="Q898" s="908"/>
      <c r="R898" s="908"/>
      <c r="S898" s="908"/>
      <c r="T898" s="908"/>
      <c r="U898" s="908"/>
      <c r="V898" s="908"/>
      <c r="W898" s="908"/>
      <c r="X898" s="908"/>
      <c r="Y898" s="908"/>
      <c r="Z898" s="908"/>
      <c r="AA898" s="908"/>
      <c r="AB898" s="908"/>
      <c r="AC898" s="908"/>
      <c r="AD898" s="908"/>
      <c r="AE898" s="908"/>
      <c r="AF898" s="908"/>
    </row>
    <row r="899">
      <c r="A899" s="908"/>
      <c r="B899" s="908"/>
      <c r="C899" s="908"/>
      <c r="D899" s="908"/>
      <c r="E899" s="908"/>
      <c r="F899" s="908"/>
      <c r="G899" s="908"/>
      <c r="H899" s="908"/>
      <c r="I899" s="908"/>
      <c r="J899" s="908"/>
      <c r="K899" s="908"/>
      <c r="L899" s="908"/>
      <c r="M899" s="908"/>
      <c r="N899" s="908"/>
      <c r="O899" s="908"/>
      <c r="P899" s="908"/>
      <c r="Q899" s="908"/>
      <c r="R899" s="908"/>
      <c r="S899" s="908"/>
      <c r="T899" s="908"/>
      <c r="U899" s="908"/>
      <c r="V899" s="908"/>
      <c r="W899" s="908"/>
      <c r="X899" s="908"/>
      <c r="Y899" s="908"/>
      <c r="Z899" s="908"/>
      <c r="AA899" s="908"/>
      <c r="AB899" s="908"/>
      <c r="AC899" s="908"/>
      <c r="AD899" s="908"/>
      <c r="AE899" s="908"/>
      <c r="AF899" s="908"/>
    </row>
    <row r="900">
      <c r="A900" s="908"/>
      <c r="B900" s="908"/>
      <c r="C900" s="908"/>
      <c r="D900" s="908"/>
      <c r="E900" s="908"/>
      <c r="F900" s="908"/>
      <c r="G900" s="908"/>
      <c r="H900" s="908"/>
      <c r="I900" s="908"/>
      <c r="J900" s="908"/>
      <c r="K900" s="908"/>
      <c r="L900" s="908"/>
      <c r="M900" s="908"/>
      <c r="N900" s="908"/>
      <c r="O900" s="908"/>
      <c r="P900" s="908"/>
      <c r="Q900" s="908"/>
      <c r="R900" s="908"/>
      <c r="S900" s="908"/>
      <c r="T900" s="908"/>
      <c r="U900" s="908"/>
      <c r="V900" s="908"/>
      <c r="W900" s="908"/>
      <c r="X900" s="908"/>
      <c r="Y900" s="908"/>
      <c r="Z900" s="908"/>
      <c r="AA900" s="908"/>
      <c r="AB900" s="908"/>
      <c r="AC900" s="908"/>
      <c r="AD900" s="908"/>
      <c r="AE900" s="908"/>
      <c r="AF900" s="908"/>
    </row>
    <row r="901">
      <c r="A901" s="908"/>
      <c r="B901" s="908"/>
      <c r="C901" s="908"/>
      <c r="D901" s="908"/>
      <c r="E901" s="908"/>
      <c r="F901" s="908"/>
      <c r="G901" s="908"/>
      <c r="H901" s="908"/>
      <c r="I901" s="908"/>
      <c r="J901" s="908"/>
      <c r="K901" s="908"/>
      <c r="L901" s="908"/>
      <c r="M901" s="908"/>
      <c r="N901" s="908"/>
      <c r="O901" s="908"/>
      <c r="P901" s="908"/>
      <c r="Q901" s="908"/>
      <c r="R901" s="908"/>
      <c r="S901" s="908"/>
      <c r="T901" s="908"/>
      <c r="U901" s="908"/>
      <c r="V901" s="908"/>
      <c r="W901" s="908"/>
      <c r="X901" s="908"/>
      <c r="Y901" s="908"/>
      <c r="Z901" s="908"/>
      <c r="AA901" s="908"/>
      <c r="AB901" s="908"/>
      <c r="AC901" s="908"/>
      <c r="AD901" s="908"/>
      <c r="AE901" s="908"/>
      <c r="AF901" s="908"/>
    </row>
    <row r="902">
      <c r="A902" s="908"/>
      <c r="B902" s="908"/>
      <c r="C902" s="908"/>
      <c r="D902" s="908"/>
      <c r="E902" s="908"/>
      <c r="F902" s="908"/>
      <c r="G902" s="908"/>
      <c r="H902" s="908"/>
      <c r="I902" s="908"/>
      <c r="J902" s="908"/>
      <c r="K902" s="908"/>
      <c r="L902" s="908"/>
      <c r="M902" s="908"/>
      <c r="N902" s="908"/>
      <c r="O902" s="908"/>
      <c r="P902" s="908"/>
      <c r="Q902" s="908"/>
      <c r="R902" s="908"/>
      <c r="S902" s="908"/>
      <c r="T902" s="908"/>
      <c r="U902" s="908"/>
      <c r="V902" s="908"/>
      <c r="W902" s="908"/>
      <c r="X902" s="908"/>
      <c r="Y902" s="908"/>
      <c r="Z902" s="908"/>
      <c r="AA902" s="908"/>
      <c r="AB902" s="908"/>
      <c r="AC902" s="908"/>
      <c r="AD902" s="908"/>
      <c r="AE902" s="908"/>
      <c r="AF902" s="908"/>
    </row>
    <row r="903">
      <c r="A903" s="908"/>
      <c r="B903" s="908"/>
      <c r="C903" s="908"/>
      <c r="D903" s="908"/>
      <c r="E903" s="908"/>
      <c r="F903" s="908"/>
      <c r="G903" s="908"/>
      <c r="H903" s="908"/>
      <c r="I903" s="908"/>
      <c r="J903" s="908"/>
      <c r="K903" s="908"/>
      <c r="L903" s="908"/>
      <c r="M903" s="908"/>
      <c r="N903" s="908"/>
      <c r="O903" s="908"/>
      <c r="P903" s="908"/>
      <c r="Q903" s="908"/>
      <c r="R903" s="908"/>
      <c r="S903" s="908"/>
      <c r="T903" s="908"/>
      <c r="U903" s="908"/>
      <c r="V903" s="908"/>
      <c r="W903" s="908"/>
      <c r="X903" s="908"/>
      <c r="Y903" s="908"/>
      <c r="Z903" s="908"/>
      <c r="AA903" s="908"/>
      <c r="AB903" s="908"/>
      <c r="AC903" s="908"/>
      <c r="AD903" s="908"/>
      <c r="AE903" s="908"/>
      <c r="AF903" s="908"/>
    </row>
    <row r="904">
      <c r="A904" s="908"/>
      <c r="B904" s="908"/>
      <c r="C904" s="908"/>
      <c r="D904" s="908"/>
      <c r="E904" s="908"/>
      <c r="F904" s="908"/>
      <c r="G904" s="908"/>
      <c r="H904" s="908"/>
      <c r="I904" s="908"/>
      <c r="J904" s="908"/>
      <c r="K904" s="908"/>
      <c r="L904" s="908"/>
      <c r="M904" s="908"/>
      <c r="N904" s="908"/>
      <c r="O904" s="908"/>
      <c r="P904" s="908"/>
      <c r="Q904" s="908"/>
      <c r="R904" s="908"/>
      <c r="S904" s="908"/>
      <c r="T904" s="908"/>
      <c r="U904" s="908"/>
      <c r="V904" s="908"/>
      <c r="W904" s="908"/>
      <c r="X904" s="908"/>
      <c r="Y904" s="908"/>
      <c r="Z904" s="908"/>
      <c r="AA904" s="908"/>
      <c r="AB904" s="908"/>
      <c r="AC904" s="908"/>
      <c r="AD904" s="908"/>
      <c r="AE904" s="908"/>
      <c r="AF904" s="908"/>
    </row>
    <row r="905">
      <c r="A905" s="908"/>
      <c r="B905" s="908"/>
      <c r="C905" s="908"/>
      <c r="D905" s="908"/>
      <c r="E905" s="908"/>
      <c r="F905" s="908"/>
      <c r="G905" s="908"/>
      <c r="H905" s="908"/>
      <c r="I905" s="908"/>
      <c r="J905" s="908"/>
      <c r="K905" s="908"/>
      <c r="L905" s="908"/>
      <c r="M905" s="908"/>
      <c r="N905" s="908"/>
      <c r="O905" s="908"/>
      <c r="P905" s="908"/>
      <c r="Q905" s="908"/>
      <c r="R905" s="908"/>
      <c r="S905" s="908"/>
      <c r="T905" s="908"/>
      <c r="U905" s="908"/>
      <c r="V905" s="908"/>
      <c r="W905" s="908"/>
      <c r="X905" s="908"/>
      <c r="Y905" s="908"/>
      <c r="Z905" s="908"/>
      <c r="AA905" s="908"/>
      <c r="AB905" s="908"/>
      <c r="AC905" s="908"/>
      <c r="AD905" s="908"/>
      <c r="AE905" s="908"/>
      <c r="AF905" s="908"/>
    </row>
    <row r="906">
      <c r="A906" s="908"/>
      <c r="B906" s="908"/>
      <c r="C906" s="908"/>
      <c r="D906" s="908"/>
      <c r="E906" s="908"/>
      <c r="F906" s="908"/>
      <c r="G906" s="908"/>
      <c r="H906" s="908"/>
      <c r="I906" s="908"/>
      <c r="J906" s="908"/>
      <c r="K906" s="908"/>
      <c r="L906" s="908"/>
      <c r="M906" s="908"/>
      <c r="N906" s="908"/>
      <c r="O906" s="908"/>
      <c r="P906" s="908"/>
      <c r="Q906" s="908"/>
      <c r="R906" s="908"/>
      <c r="S906" s="908"/>
      <c r="T906" s="908"/>
      <c r="U906" s="908"/>
      <c r="V906" s="908"/>
      <c r="W906" s="908"/>
      <c r="X906" s="908"/>
      <c r="Y906" s="908"/>
      <c r="Z906" s="908"/>
      <c r="AA906" s="908"/>
      <c r="AB906" s="908"/>
      <c r="AC906" s="908"/>
      <c r="AD906" s="908"/>
      <c r="AE906" s="908"/>
      <c r="AF906" s="908"/>
    </row>
    <row r="907">
      <c r="A907" s="908"/>
      <c r="B907" s="908"/>
      <c r="C907" s="908"/>
      <c r="D907" s="908"/>
      <c r="E907" s="908"/>
      <c r="F907" s="908"/>
      <c r="G907" s="908"/>
      <c r="H907" s="908"/>
      <c r="I907" s="908"/>
      <c r="J907" s="908"/>
      <c r="K907" s="908"/>
      <c r="L907" s="908"/>
      <c r="M907" s="908"/>
      <c r="N907" s="908"/>
      <c r="O907" s="908"/>
      <c r="P907" s="908"/>
      <c r="Q907" s="908"/>
      <c r="R907" s="908"/>
      <c r="S907" s="908"/>
      <c r="T907" s="908"/>
      <c r="U907" s="908"/>
      <c r="V907" s="908"/>
      <c r="W907" s="908"/>
      <c r="X907" s="908"/>
      <c r="Y907" s="908"/>
      <c r="Z907" s="908"/>
      <c r="AA907" s="908"/>
      <c r="AB907" s="908"/>
      <c r="AC907" s="908"/>
      <c r="AD907" s="908"/>
      <c r="AE907" s="908"/>
      <c r="AF907" s="908"/>
    </row>
    <row r="908">
      <c r="A908" s="908"/>
      <c r="B908" s="908"/>
      <c r="C908" s="908"/>
      <c r="D908" s="908"/>
      <c r="E908" s="908"/>
      <c r="F908" s="908"/>
      <c r="G908" s="908"/>
      <c r="H908" s="908"/>
      <c r="I908" s="908"/>
      <c r="J908" s="908"/>
      <c r="K908" s="908"/>
      <c r="L908" s="908"/>
      <c r="M908" s="908"/>
      <c r="N908" s="908"/>
      <c r="O908" s="908"/>
      <c r="P908" s="908"/>
      <c r="Q908" s="908"/>
      <c r="R908" s="908"/>
      <c r="S908" s="908"/>
      <c r="T908" s="908"/>
      <c r="U908" s="908"/>
      <c r="V908" s="908"/>
      <c r="W908" s="908"/>
      <c r="X908" s="908"/>
      <c r="Y908" s="908"/>
      <c r="Z908" s="908"/>
      <c r="AA908" s="908"/>
      <c r="AB908" s="908"/>
      <c r="AC908" s="908"/>
      <c r="AD908" s="908"/>
      <c r="AE908" s="908"/>
      <c r="AF908" s="908"/>
    </row>
    <row r="909">
      <c r="A909" s="908"/>
      <c r="B909" s="908"/>
      <c r="C909" s="908"/>
      <c r="D909" s="908"/>
      <c r="E909" s="908"/>
      <c r="F909" s="908"/>
      <c r="G909" s="908"/>
      <c r="H909" s="908"/>
      <c r="I909" s="908"/>
      <c r="J909" s="908"/>
      <c r="K909" s="908"/>
      <c r="L909" s="908"/>
      <c r="M909" s="908"/>
      <c r="N909" s="908"/>
      <c r="O909" s="908"/>
      <c r="P909" s="908"/>
      <c r="Q909" s="908"/>
      <c r="R909" s="908"/>
      <c r="S909" s="908"/>
      <c r="T909" s="908"/>
      <c r="U909" s="908"/>
      <c r="V909" s="908"/>
      <c r="W909" s="908"/>
      <c r="X909" s="908"/>
      <c r="Y909" s="908"/>
      <c r="Z909" s="908"/>
      <c r="AA909" s="908"/>
      <c r="AB909" s="908"/>
      <c r="AC909" s="908"/>
      <c r="AD909" s="908"/>
      <c r="AE909" s="908"/>
      <c r="AF909" s="908"/>
    </row>
    <row r="910">
      <c r="A910" s="908"/>
      <c r="B910" s="908"/>
      <c r="C910" s="908"/>
      <c r="D910" s="908"/>
      <c r="E910" s="908"/>
      <c r="F910" s="908"/>
      <c r="G910" s="908"/>
      <c r="H910" s="908"/>
      <c r="I910" s="908"/>
      <c r="J910" s="908"/>
      <c r="K910" s="908"/>
      <c r="L910" s="908"/>
      <c r="M910" s="908"/>
      <c r="N910" s="908"/>
      <c r="O910" s="908"/>
      <c r="P910" s="908"/>
      <c r="Q910" s="908"/>
      <c r="R910" s="908"/>
      <c r="S910" s="908"/>
      <c r="T910" s="908"/>
      <c r="U910" s="908"/>
      <c r="V910" s="908"/>
      <c r="W910" s="908"/>
      <c r="X910" s="908"/>
      <c r="Y910" s="908"/>
      <c r="Z910" s="908"/>
      <c r="AA910" s="908"/>
      <c r="AB910" s="908"/>
      <c r="AC910" s="908"/>
      <c r="AD910" s="908"/>
      <c r="AE910" s="908"/>
      <c r="AF910" s="908"/>
    </row>
    <row r="911">
      <c r="A911" s="908"/>
      <c r="B911" s="908"/>
      <c r="C911" s="908"/>
      <c r="D911" s="908"/>
      <c r="E911" s="908"/>
      <c r="F911" s="908"/>
      <c r="G911" s="908"/>
      <c r="H911" s="908"/>
      <c r="I911" s="908"/>
      <c r="J911" s="908"/>
      <c r="K911" s="908"/>
      <c r="L911" s="908"/>
      <c r="M911" s="908"/>
      <c r="N911" s="908"/>
      <c r="O911" s="908"/>
      <c r="P911" s="908"/>
      <c r="Q911" s="908"/>
      <c r="R911" s="908"/>
      <c r="S911" s="908"/>
      <c r="T911" s="908"/>
      <c r="U911" s="908"/>
      <c r="V911" s="908"/>
      <c r="W911" s="908"/>
      <c r="X911" s="908"/>
      <c r="Y911" s="908"/>
      <c r="Z911" s="908"/>
      <c r="AA911" s="908"/>
      <c r="AB911" s="908"/>
      <c r="AC911" s="908"/>
      <c r="AD911" s="908"/>
      <c r="AE911" s="908"/>
      <c r="AF911" s="908"/>
    </row>
    <row r="912">
      <c r="A912" s="908"/>
      <c r="B912" s="908"/>
      <c r="C912" s="908"/>
      <c r="D912" s="908"/>
      <c r="E912" s="908"/>
      <c r="F912" s="908"/>
      <c r="G912" s="908"/>
      <c r="H912" s="908"/>
      <c r="I912" s="908"/>
      <c r="J912" s="908"/>
      <c r="K912" s="908"/>
      <c r="L912" s="908"/>
      <c r="M912" s="908"/>
      <c r="N912" s="908"/>
      <c r="O912" s="908"/>
      <c r="P912" s="908"/>
      <c r="Q912" s="908"/>
      <c r="R912" s="908"/>
      <c r="S912" s="908"/>
      <c r="T912" s="908"/>
      <c r="U912" s="908"/>
      <c r="V912" s="908"/>
      <c r="W912" s="908"/>
      <c r="X912" s="908"/>
      <c r="Y912" s="908"/>
      <c r="Z912" s="908"/>
      <c r="AA912" s="908"/>
      <c r="AB912" s="908"/>
      <c r="AC912" s="908"/>
      <c r="AD912" s="908"/>
      <c r="AE912" s="908"/>
      <c r="AF912" s="908"/>
    </row>
    <row r="913">
      <c r="A913" s="908"/>
      <c r="B913" s="908"/>
      <c r="C913" s="908"/>
      <c r="D913" s="908"/>
      <c r="E913" s="908"/>
      <c r="F913" s="908"/>
      <c r="G913" s="908"/>
      <c r="H913" s="908"/>
      <c r="I913" s="908"/>
      <c r="J913" s="908"/>
      <c r="K913" s="908"/>
      <c r="L913" s="908"/>
      <c r="M913" s="908"/>
      <c r="N913" s="908"/>
      <c r="O913" s="908"/>
      <c r="P913" s="908"/>
      <c r="Q913" s="908"/>
      <c r="R913" s="908"/>
      <c r="S913" s="908"/>
      <c r="T913" s="908"/>
      <c r="U913" s="908"/>
      <c r="V913" s="908"/>
      <c r="W913" s="908"/>
      <c r="X913" s="908"/>
      <c r="Y913" s="908"/>
      <c r="Z913" s="908"/>
      <c r="AA913" s="908"/>
      <c r="AB913" s="908"/>
      <c r="AC913" s="908"/>
      <c r="AD913" s="908"/>
      <c r="AE913" s="908"/>
      <c r="AF913" s="908"/>
    </row>
    <row r="914">
      <c r="A914" s="908"/>
      <c r="B914" s="908"/>
      <c r="C914" s="908"/>
      <c r="D914" s="908"/>
      <c r="E914" s="908"/>
      <c r="F914" s="908"/>
      <c r="G914" s="908"/>
      <c r="H914" s="908"/>
      <c r="I914" s="908"/>
      <c r="J914" s="908"/>
      <c r="K914" s="908"/>
      <c r="L914" s="908"/>
      <c r="M914" s="908"/>
      <c r="N914" s="908"/>
      <c r="O914" s="908"/>
      <c r="P914" s="908"/>
      <c r="Q914" s="908"/>
      <c r="R914" s="908"/>
      <c r="S914" s="908"/>
      <c r="T914" s="908"/>
      <c r="U914" s="908"/>
      <c r="V914" s="908"/>
      <c r="W914" s="908"/>
      <c r="X914" s="908"/>
      <c r="Y914" s="908"/>
      <c r="Z914" s="908"/>
      <c r="AA914" s="908"/>
      <c r="AB914" s="908"/>
      <c r="AC914" s="908"/>
      <c r="AD914" s="908"/>
      <c r="AE914" s="908"/>
      <c r="AF914" s="908"/>
    </row>
    <row r="915">
      <c r="A915" s="908"/>
      <c r="B915" s="908"/>
      <c r="C915" s="908"/>
      <c r="D915" s="908"/>
      <c r="E915" s="908"/>
      <c r="F915" s="908"/>
      <c r="G915" s="908"/>
      <c r="H915" s="908"/>
      <c r="I915" s="908"/>
      <c r="J915" s="908"/>
      <c r="K915" s="908"/>
      <c r="L915" s="908"/>
      <c r="M915" s="908"/>
      <c r="N915" s="908"/>
      <c r="O915" s="908"/>
      <c r="P915" s="908"/>
      <c r="Q915" s="908"/>
      <c r="R915" s="908"/>
      <c r="S915" s="908"/>
      <c r="T915" s="908"/>
      <c r="U915" s="908"/>
      <c r="V915" s="908"/>
      <c r="W915" s="908"/>
      <c r="X915" s="908"/>
      <c r="Y915" s="908"/>
      <c r="Z915" s="908"/>
      <c r="AA915" s="908"/>
      <c r="AB915" s="908"/>
      <c r="AC915" s="908"/>
      <c r="AD915" s="908"/>
      <c r="AE915" s="908"/>
      <c r="AF915" s="908"/>
    </row>
    <row r="916">
      <c r="A916" s="908"/>
      <c r="B916" s="908"/>
      <c r="C916" s="908"/>
      <c r="D916" s="908"/>
      <c r="E916" s="908"/>
      <c r="F916" s="908"/>
      <c r="G916" s="908"/>
      <c r="H916" s="908"/>
      <c r="I916" s="908"/>
      <c r="J916" s="908"/>
      <c r="K916" s="908"/>
      <c r="L916" s="908"/>
      <c r="M916" s="908"/>
      <c r="N916" s="908"/>
      <c r="O916" s="908"/>
      <c r="P916" s="908"/>
      <c r="Q916" s="908"/>
      <c r="R916" s="908"/>
      <c r="S916" s="908"/>
      <c r="T916" s="908"/>
      <c r="U916" s="908"/>
      <c r="V916" s="908"/>
      <c r="W916" s="908"/>
      <c r="X916" s="908"/>
      <c r="Y916" s="908"/>
      <c r="Z916" s="908"/>
      <c r="AA916" s="908"/>
      <c r="AB916" s="908"/>
      <c r="AC916" s="908"/>
      <c r="AD916" s="908"/>
      <c r="AE916" s="908"/>
      <c r="AF916" s="908"/>
    </row>
    <row r="917">
      <c r="A917" s="908"/>
      <c r="B917" s="908"/>
      <c r="C917" s="908"/>
      <c r="D917" s="908"/>
      <c r="E917" s="908"/>
      <c r="F917" s="908"/>
      <c r="G917" s="908"/>
      <c r="H917" s="908"/>
      <c r="I917" s="908"/>
      <c r="J917" s="908"/>
      <c r="K917" s="908"/>
      <c r="L917" s="908"/>
      <c r="M917" s="908"/>
      <c r="N917" s="908"/>
      <c r="O917" s="908"/>
      <c r="P917" s="908"/>
      <c r="Q917" s="908"/>
      <c r="R917" s="908"/>
      <c r="S917" s="908"/>
      <c r="T917" s="908"/>
      <c r="U917" s="908"/>
      <c r="V917" s="908"/>
      <c r="W917" s="908"/>
      <c r="X917" s="908"/>
      <c r="Y917" s="908"/>
      <c r="Z917" s="908"/>
      <c r="AA917" s="908"/>
      <c r="AB917" s="908"/>
      <c r="AC917" s="908"/>
      <c r="AD917" s="908"/>
      <c r="AE917" s="908"/>
      <c r="AF917" s="908"/>
    </row>
    <row r="918">
      <c r="A918" s="908"/>
      <c r="B918" s="908"/>
      <c r="C918" s="908"/>
      <c r="D918" s="908"/>
      <c r="E918" s="908"/>
      <c r="F918" s="908"/>
      <c r="G918" s="908"/>
      <c r="H918" s="908"/>
      <c r="I918" s="908"/>
      <c r="J918" s="908"/>
      <c r="K918" s="908"/>
      <c r="L918" s="908"/>
      <c r="M918" s="908"/>
      <c r="N918" s="908"/>
      <c r="O918" s="908"/>
      <c r="P918" s="908"/>
      <c r="Q918" s="908"/>
      <c r="R918" s="908"/>
      <c r="S918" s="908"/>
      <c r="T918" s="908"/>
      <c r="U918" s="908"/>
      <c r="V918" s="908"/>
      <c r="W918" s="908"/>
      <c r="X918" s="908"/>
      <c r="Y918" s="908"/>
      <c r="Z918" s="908"/>
      <c r="AA918" s="908"/>
      <c r="AB918" s="908"/>
      <c r="AC918" s="908"/>
      <c r="AD918" s="908"/>
      <c r="AE918" s="908"/>
      <c r="AF918" s="908"/>
    </row>
    <row r="919">
      <c r="A919" s="908"/>
      <c r="B919" s="908"/>
      <c r="C919" s="908"/>
      <c r="D919" s="908"/>
      <c r="E919" s="908"/>
      <c r="F919" s="908"/>
      <c r="G919" s="908"/>
      <c r="H919" s="908"/>
      <c r="I919" s="908"/>
      <c r="J919" s="908"/>
      <c r="K919" s="908"/>
      <c r="L919" s="908"/>
      <c r="M919" s="908"/>
      <c r="N919" s="908"/>
      <c r="O919" s="908"/>
      <c r="P919" s="908"/>
      <c r="Q919" s="908"/>
      <c r="R919" s="908"/>
      <c r="S919" s="908"/>
      <c r="T919" s="908"/>
      <c r="U919" s="908"/>
      <c r="V919" s="908"/>
      <c r="W919" s="908"/>
      <c r="X919" s="908"/>
      <c r="Y919" s="908"/>
      <c r="Z919" s="908"/>
      <c r="AA919" s="908"/>
      <c r="AB919" s="908"/>
      <c r="AC919" s="908"/>
      <c r="AD919" s="908"/>
      <c r="AE919" s="908"/>
      <c r="AF919" s="908"/>
    </row>
    <row r="920">
      <c r="A920" s="908"/>
      <c r="B920" s="908"/>
      <c r="C920" s="908"/>
      <c r="D920" s="908"/>
      <c r="E920" s="908"/>
      <c r="F920" s="908"/>
      <c r="G920" s="908"/>
      <c r="H920" s="908"/>
      <c r="I920" s="908"/>
      <c r="J920" s="908"/>
      <c r="K920" s="908"/>
      <c r="L920" s="908"/>
      <c r="M920" s="908"/>
      <c r="N920" s="908"/>
      <c r="O920" s="908"/>
      <c r="P920" s="908"/>
      <c r="Q920" s="908"/>
      <c r="R920" s="908"/>
      <c r="S920" s="908"/>
      <c r="T920" s="908"/>
      <c r="U920" s="908"/>
      <c r="V920" s="908"/>
      <c r="W920" s="908"/>
      <c r="X920" s="908"/>
      <c r="Y920" s="908"/>
      <c r="Z920" s="908"/>
      <c r="AA920" s="908"/>
      <c r="AB920" s="908"/>
      <c r="AC920" s="908"/>
      <c r="AD920" s="908"/>
      <c r="AE920" s="908"/>
      <c r="AF920" s="908"/>
    </row>
    <row r="921">
      <c r="A921" s="908"/>
      <c r="B921" s="908"/>
      <c r="C921" s="908"/>
      <c r="D921" s="908"/>
      <c r="E921" s="908"/>
      <c r="F921" s="908"/>
      <c r="G921" s="908"/>
      <c r="H921" s="908"/>
      <c r="I921" s="908"/>
      <c r="J921" s="908"/>
      <c r="K921" s="908"/>
      <c r="L921" s="908"/>
      <c r="M921" s="908"/>
      <c r="N921" s="908"/>
      <c r="O921" s="908"/>
      <c r="P921" s="908"/>
      <c r="Q921" s="908"/>
      <c r="R921" s="908"/>
      <c r="S921" s="908"/>
      <c r="T921" s="908"/>
      <c r="U921" s="908"/>
      <c r="V921" s="908"/>
      <c r="W921" s="908"/>
      <c r="X921" s="908"/>
      <c r="Y921" s="908"/>
      <c r="Z921" s="908"/>
      <c r="AA921" s="908"/>
      <c r="AB921" s="908"/>
      <c r="AC921" s="908"/>
      <c r="AD921" s="908"/>
      <c r="AE921" s="908"/>
      <c r="AF921" s="908"/>
    </row>
    <row r="922">
      <c r="A922" s="908"/>
      <c r="B922" s="908"/>
      <c r="C922" s="908"/>
      <c r="D922" s="908"/>
      <c r="E922" s="908"/>
      <c r="F922" s="908"/>
      <c r="G922" s="908"/>
      <c r="H922" s="908"/>
      <c r="I922" s="908"/>
      <c r="J922" s="908"/>
      <c r="K922" s="908"/>
      <c r="L922" s="908"/>
      <c r="M922" s="908"/>
      <c r="N922" s="908"/>
      <c r="O922" s="908"/>
      <c r="P922" s="908"/>
      <c r="Q922" s="908"/>
      <c r="R922" s="908"/>
      <c r="S922" s="908"/>
      <c r="T922" s="908"/>
      <c r="U922" s="908"/>
      <c r="V922" s="908"/>
      <c r="W922" s="908"/>
      <c r="X922" s="908"/>
      <c r="Y922" s="908"/>
      <c r="Z922" s="908"/>
      <c r="AA922" s="908"/>
      <c r="AB922" s="908"/>
      <c r="AC922" s="908"/>
      <c r="AD922" s="908"/>
      <c r="AE922" s="908"/>
      <c r="AF922" s="908"/>
    </row>
    <row r="923">
      <c r="A923" s="908"/>
      <c r="B923" s="908"/>
      <c r="C923" s="908"/>
      <c r="D923" s="908"/>
      <c r="E923" s="908"/>
      <c r="F923" s="908"/>
      <c r="G923" s="908"/>
      <c r="H923" s="908"/>
      <c r="I923" s="908"/>
      <c r="J923" s="908"/>
      <c r="K923" s="908"/>
      <c r="L923" s="908"/>
      <c r="M923" s="908"/>
      <c r="N923" s="908"/>
      <c r="O923" s="908"/>
      <c r="P923" s="908"/>
      <c r="Q923" s="908"/>
      <c r="R923" s="908"/>
      <c r="S923" s="908"/>
      <c r="T923" s="908"/>
      <c r="U923" s="908"/>
      <c r="V923" s="908"/>
      <c r="W923" s="908"/>
      <c r="X923" s="908"/>
      <c r="Y923" s="908"/>
      <c r="Z923" s="908"/>
      <c r="AA923" s="908"/>
      <c r="AB923" s="908"/>
      <c r="AC923" s="908"/>
      <c r="AD923" s="908"/>
      <c r="AE923" s="908"/>
      <c r="AF923" s="908"/>
    </row>
    <row r="924">
      <c r="A924" s="908"/>
      <c r="B924" s="908"/>
      <c r="C924" s="908"/>
      <c r="D924" s="908"/>
      <c r="E924" s="908"/>
      <c r="F924" s="908"/>
      <c r="G924" s="908"/>
      <c r="H924" s="908"/>
      <c r="I924" s="908"/>
      <c r="J924" s="908"/>
      <c r="K924" s="908"/>
      <c r="L924" s="908"/>
      <c r="M924" s="908"/>
      <c r="N924" s="908"/>
      <c r="O924" s="908"/>
      <c r="P924" s="908"/>
      <c r="Q924" s="908"/>
      <c r="R924" s="908"/>
      <c r="S924" s="908"/>
      <c r="T924" s="908"/>
      <c r="U924" s="908"/>
      <c r="V924" s="908"/>
      <c r="W924" s="908"/>
      <c r="X924" s="908"/>
      <c r="Y924" s="908"/>
      <c r="Z924" s="908"/>
      <c r="AA924" s="908"/>
      <c r="AB924" s="908"/>
      <c r="AC924" s="908"/>
      <c r="AD924" s="908"/>
      <c r="AE924" s="908"/>
      <c r="AF924" s="908"/>
    </row>
    <row r="925">
      <c r="A925" s="908"/>
      <c r="B925" s="908"/>
      <c r="C925" s="908"/>
      <c r="D925" s="908"/>
      <c r="E925" s="908"/>
      <c r="F925" s="908"/>
      <c r="G925" s="908"/>
      <c r="H925" s="908"/>
      <c r="I925" s="908"/>
      <c r="J925" s="908"/>
      <c r="K925" s="908"/>
      <c r="L925" s="908"/>
      <c r="M925" s="908"/>
      <c r="N925" s="908"/>
      <c r="O925" s="908"/>
      <c r="P925" s="908"/>
      <c r="Q925" s="908"/>
      <c r="R925" s="908"/>
      <c r="S925" s="908"/>
      <c r="T925" s="908"/>
      <c r="U925" s="908"/>
      <c r="V925" s="908"/>
      <c r="W925" s="908"/>
      <c r="X925" s="908"/>
      <c r="Y925" s="908"/>
      <c r="Z925" s="908"/>
      <c r="AA925" s="908"/>
      <c r="AB925" s="908"/>
      <c r="AC925" s="908"/>
      <c r="AD925" s="908"/>
      <c r="AE925" s="908"/>
      <c r="AF925" s="908"/>
    </row>
    <row r="926">
      <c r="A926" s="908"/>
      <c r="B926" s="908"/>
      <c r="C926" s="908"/>
      <c r="D926" s="908"/>
      <c r="E926" s="908"/>
      <c r="F926" s="908"/>
      <c r="G926" s="908"/>
      <c r="H926" s="908"/>
      <c r="I926" s="908"/>
      <c r="J926" s="908"/>
      <c r="K926" s="908"/>
      <c r="L926" s="908"/>
      <c r="M926" s="908"/>
      <c r="N926" s="908"/>
      <c r="O926" s="908"/>
      <c r="P926" s="908"/>
      <c r="Q926" s="908"/>
      <c r="R926" s="908"/>
      <c r="S926" s="908"/>
      <c r="T926" s="908"/>
      <c r="U926" s="908"/>
      <c r="V926" s="908"/>
      <c r="W926" s="908"/>
      <c r="X926" s="908"/>
      <c r="Y926" s="908"/>
      <c r="Z926" s="908"/>
      <c r="AA926" s="908"/>
      <c r="AB926" s="908"/>
      <c r="AC926" s="908"/>
      <c r="AD926" s="908"/>
      <c r="AE926" s="908"/>
      <c r="AF926" s="908"/>
    </row>
    <row r="927">
      <c r="A927" s="908"/>
      <c r="B927" s="908"/>
      <c r="C927" s="908"/>
      <c r="D927" s="908"/>
      <c r="E927" s="908"/>
      <c r="F927" s="908"/>
      <c r="G927" s="908"/>
      <c r="H927" s="908"/>
      <c r="I927" s="908"/>
      <c r="J927" s="908"/>
      <c r="K927" s="908"/>
      <c r="L927" s="908"/>
      <c r="M927" s="908"/>
      <c r="N927" s="908"/>
      <c r="O927" s="908"/>
      <c r="P927" s="908"/>
      <c r="Q927" s="908"/>
      <c r="R927" s="908"/>
      <c r="S927" s="908"/>
      <c r="T927" s="908"/>
      <c r="U927" s="908"/>
      <c r="V927" s="908"/>
      <c r="W927" s="908"/>
      <c r="X927" s="908"/>
      <c r="Y927" s="908"/>
      <c r="Z927" s="908"/>
      <c r="AA927" s="908"/>
      <c r="AB927" s="908"/>
      <c r="AC927" s="908"/>
      <c r="AD927" s="908"/>
      <c r="AE927" s="908"/>
      <c r="AF927" s="908"/>
    </row>
    <row r="928">
      <c r="A928" s="908"/>
      <c r="B928" s="908"/>
      <c r="C928" s="908"/>
      <c r="D928" s="908"/>
      <c r="E928" s="908"/>
      <c r="F928" s="908"/>
      <c r="G928" s="908"/>
      <c r="H928" s="908"/>
      <c r="I928" s="908"/>
      <c r="J928" s="908"/>
      <c r="K928" s="908"/>
      <c r="L928" s="908"/>
      <c r="M928" s="908"/>
      <c r="N928" s="908"/>
      <c r="O928" s="908"/>
      <c r="P928" s="908"/>
      <c r="Q928" s="908"/>
      <c r="R928" s="908"/>
      <c r="S928" s="908"/>
      <c r="T928" s="908"/>
      <c r="U928" s="908"/>
      <c r="V928" s="908"/>
      <c r="W928" s="908"/>
      <c r="X928" s="908"/>
      <c r="Y928" s="908"/>
      <c r="Z928" s="908"/>
      <c r="AA928" s="908"/>
      <c r="AB928" s="908"/>
      <c r="AC928" s="908"/>
      <c r="AD928" s="908"/>
      <c r="AE928" s="908"/>
      <c r="AF928" s="908"/>
    </row>
    <row r="929">
      <c r="A929" s="908"/>
      <c r="B929" s="908"/>
      <c r="C929" s="908"/>
      <c r="D929" s="908"/>
      <c r="E929" s="908"/>
      <c r="F929" s="908"/>
      <c r="G929" s="908"/>
      <c r="H929" s="908"/>
      <c r="I929" s="908"/>
      <c r="J929" s="908"/>
      <c r="K929" s="908"/>
      <c r="L929" s="908"/>
      <c r="M929" s="908"/>
      <c r="N929" s="908"/>
      <c r="O929" s="908"/>
      <c r="P929" s="908"/>
      <c r="Q929" s="908"/>
      <c r="R929" s="908"/>
      <c r="S929" s="908"/>
      <c r="T929" s="908"/>
      <c r="U929" s="908"/>
      <c r="V929" s="908"/>
      <c r="W929" s="908"/>
      <c r="X929" s="908"/>
      <c r="Y929" s="908"/>
      <c r="Z929" s="908"/>
      <c r="AA929" s="908"/>
      <c r="AB929" s="908"/>
      <c r="AC929" s="908"/>
      <c r="AD929" s="908"/>
      <c r="AE929" s="908"/>
      <c r="AF929" s="908"/>
    </row>
    <row r="930">
      <c r="A930" s="908"/>
      <c r="B930" s="908"/>
      <c r="C930" s="908"/>
      <c r="D930" s="908"/>
      <c r="E930" s="908"/>
      <c r="F930" s="908"/>
      <c r="G930" s="908"/>
      <c r="H930" s="908"/>
      <c r="I930" s="908"/>
      <c r="J930" s="908"/>
      <c r="K930" s="908"/>
      <c r="L930" s="908"/>
      <c r="M930" s="908"/>
      <c r="N930" s="908"/>
      <c r="O930" s="908"/>
      <c r="P930" s="908"/>
      <c r="Q930" s="908"/>
      <c r="R930" s="908"/>
      <c r="S930" s="908"/>
      <c r="T930" s="908"/>
      <c r="U930" s="908"/>
      <c r="V930" s="908"/>
      <c r="W930" s="908"/>
      <c r="X930" s="908"/>
      <c r="Y930" s="908"/>
      <c r="Z930" s="908"/>
      <c r="AA930" s="908"/>
      <c r="AB930" s="908"/>
      <c r="AC930" s="908"/>
      <c r="AD930" s="908"/>
      <c r="AE930" s="908"/>
      <c r="AF930" s="908"/>
    </row>
    <row r="931">
      <c r="A931" s="908"/>
      <c r="B931" s="908"/>
      <c r="C931" s="908"/>
      <c r="D931" s="908"/>
      <c r="E931" s="908"/>
      <c r="F931" s="908"/>
      <c r="G931" s="908"/>
      <c r="H931" s="908"/>
      <c r="I931" s="908"/>
      <c r="J931" s="908"/>
      <c r="K931" s="908"/>
      <c r="L931" s="908"/>
      <c r="M931" s="908"/>
      <c r="N931" s="908"/>
      <c r="O931" s="908"/>
      <c r="P931" s="908"/>
      <c r="Q931" s="908"/>
      <c r="R931" s="908"/>
      <c r="S931" s="908"/>
      <c r="T931" s="908"/>
      <c r="U931" s="908"/>
      <c r="V931" s="908"/>
      <c r="W931" s="908"/>
      <c r="X931" s="908"/>
      <c r="Y931" s="908"/>
      <c r="Z931" s="908"/>
      <c r="AA931" s="908"/>
      <c r="AB931" s="908"/>
      <c r="AC931" s="908"/>
      <c r="AD931" s="908"/>
      <c r="AE931" s="908"/>
      <c r="AF931" s="908"/>
    </row>
    <row r="932">
      <c r="A932" s="908"/>
      <c r="B932" s="908"/>
      <c r="C932" s="908"/>
      <c r="D932" s="908"/>
      <c r="E932" s="908"/>
      <c r="F932" s="908"/>
      <c r="G932" s="908"/>
      <c r="H932" s="908"/>
      <c r="I932" s="908"/>
      <c r="J932" s="908"/>
      <c r="K932" s="908"/>
      <c r="L932" s="908"/>
      <c r="M932" s="908"/>
      <c r="N932" s="908"/>
      <c r="O932" s="908"/>
      <c r="P932" s="908"/>
      <c r="Q932" s="908"/>
      <c r="R932" s="908"/>
      <c r="S932" s="908"/>
      <c r="T932" s="908"/>
      <c r="U932" s="908"/>
      <c r="V932" s="908"/>
      <c r="W932" s="908"/>
      <c r="X932" s="908"/>
      <c r="Y932" s="908"/>
      <c r="Z932" s="908"/>
      <c r="AA932" s="908"/>
      <c r="AB932" s="908"/>
      <c r="AC932" s="908"/>
      <c r="AD932" s="908"/>
      <c r="AE932" s="908"/>
      <c r="AF932" s="908"/>
    </row>
    <row r="933">
      <c r="A933" s="908"/>
      <c r="B933" s="908"/>
      <c r="C933" s="908"/>
      <c r="D933" s="908"/>
      <c r="E933" s="908"/>
      <c r="F933" s="908"/>
      <c r="G933" s="908"/>
      <c r="H933" s="908"/>
      <c r="I933" s="908"/>
      <c r="J933" s="908"/>
      <c r="K933" s="908"/>
      <c r="L933" s="908"/>
      <c r="M933" s="908"/>
      <c r="N933" s="908"/>
      <c r="O933" s="908"/>
      <c r="P933" s="908"/>
      <c r="Q933" s="908"/>
      <c r="R933" s="908"/>
      <c r="S933" s="908"/>
      <c r="T933" s="908"/>
      <c r="U933" s="908"/>
      <c r="V933" s="908"/>
      <c r="W933" s="908"/>
      <c r="X933" s="908"/>
      <c r="Y933" s="908"/>
      <c r="Z933" s="908"/>
      <c r="AA933" s="908"/>
      <c r="AB933" s="908"/>
      <c r="AC933" s="908"/>
      <c r="AD933" s="908"/>
      <c r="AE933" s="908"/>
      <c r="AF933" s="908"/>
    </row>
    <row r="934">
      <c r="A934" s="908"/>
      <c r="B934" s="908"/>
      <c r="C934" s="908"/>
      <c r="D934" s="908"/>
      <c r="E934" s="908"/>
      <c r="F934" s="908"/>
      <c r="G934" s="908"/>
      <c r="H934" s="908"/>
      <c r="I934" s="908"/>
      <c r="J934" s="908"/>
      <c r="K934" s="908"/>
      <c r="L934" s="908"/>
      <c r="M934" s="908"/>
      <c r="N934" s="908"/>
      <c r="O934" s="908"/>
      <c r="P934" s="908"/>
      <c r="Q934" s="908"/>
      <c r="R934" s="908"/>
      <c r="S934" s="908"/>
      <c r="T934" s="908"/>
      <c r="U934" s="908"/>
      <c r="V934" s="908"/>
      <c r="W934" s="908"/>
      <c r="X934" s="908"/>
      <c r="Y934" s="908"/>
      <c r="Z934" s="908"/>
      <c r="AA934" s="908"/>
      <c r="AB934" s="908"/>
      <c r="AC934" s="908"/>
      <c r="AD934" s="908"/>
      <c r="AE934" s="908"/>
      <c r="AF934" s="908"/>
    </row>
    <row r="935">
      <c r="A935" s="908"/>
      <c r="B935" s="908"/>
      <c r="C935" s="908"/>
      <c r="D935" s="908"/>
      <c r="E935" s="908"/>
      <c r="F935" s="908"/>
      <c r="G935" s="908"/>
      <c r="H935" s="908"/>
      <c r="I935" s="908"/>
      <c r="J935" s="908"/>
      <c r="K935" s="908"/>
      <c r="L935" s="908"/>
      <c r="M935" s="908"/>
      <c r="N935" s="908"/>
      <c r="O935" s="908"/>
      <c r="P935" s="908"/>
      <c r="Q935" s="908"/>
      <c r="R935" s="908"/>
      <c r="S935" s="908"/>
      <c r="T935" s="908"/>
      <c r="U935" s="908"/>
      <c r="V935" s="908"/>
      <c r="W935" s="908"/>
      <c r="X935" s="908"/>
      <c r="Y935" s="908"/>
      <c r="Z935" s="908"/>
      <c r="AA935" s="908"/>
      <c r="AB935" s="908"/>
      <c r="AC935" s="908"/>
      <c r="AD935" s="908"/>
      <c r="AE935" s="908"/>
      <c r="AF935" s="908"/>
    </row>
    <row r="936">
      <c r="A936" s="908"/>
      <c r="B936" s="908"/>
      <c r="C936" s="908"/>
      <c r="D936" s="908"/>
      <c r="E936" s="908"/>
      <c r="F936" s="908"/>
      <c r="G936" s="908"/>
      <c r="H936" s="908"/>
      <c r="I936" s="908"/>
      <c r="J936" s="908"/>
      <c r="K936" s="908"/>
      <c r="L936" s="908"/>
      <c r="M936" s="908"/>
      <c r="N936" s="908"/>
      <c r="O936" s="908"/>
      <c r="P936" s="908"/>
      <c r="Q936" s="908"/>
      <c r="R936" s="908"/>
      <c r="S936" s="908"/>
      <c r="T936" s="908"/>
      <c r="U936" s="908"/>
      <c r="V936" s="908"/>
      <c r="W936" s="908"/>
      <c r="X936" s="908"/>
      <c r="Y936" s="908"/>
      <c r="Z936" s="908"/>
      <c r="AA936" s="908"/>
      <c r="AB936" s="908"/>
      <c r="AC936" s="908"/>
      <c r="AD936" s="908"/>
      <c r="AE936" s="908"/>
      <c r="AF936" s="908"/>
    </row>
    <row r="937">
      <c r="A937" s="908"/>
      <c r="B937" s="908"/>
      <c r="C937" s="908"/>
      <c r="D937" s="908"/>
      <c r="E937" s="908"/>
      <c r="F937" s="908"/>
      <c r="G937" s="908"/>
      <c r="H937" s="908"/>
      <c r="I937" s="908"/>
      <c r="J937" s="908"/>
      <c r="K937" s="908"/>
      <c r="L937" s="908"/>
      <c r="M937" s="908"/>
      <c r="N937" s="908"/>
      <c r="O937" s="908"/>
      <c r="P937" s="908"/>
      <c r="Q937" s="908"/>
      <c r="R937" s="908"/>
      <c r="S937" s="908"/>
      <c r="T937" s="908"/>
      <c r="U937" s="908"/>
      <c r="V937" s="908"/>
      <c r="W937" s="908"/>
      <c r="X937" s="908"/>
      <c r="Y937" s="908"/>
      <c r="Z937" s="908"/>
      <c r="AA937" s="908"/>
      <c r="AB937" s="908"/>
      <c r="AC937" s="908"/>
      <c r="AD937" s="908"/>
      <c r="AE937" s="908"/>
      <c r="AF937" s="908"/>
    </row>
    <row r="938">
      <c r="A938" s="908"/>
      <c r="B938" s="908"/>
      <c r="C938" s="908"/>
      <c r="D938" s="908"/>
      <c r="E938" s="908"/>
      <c r="F938" s="908"/>
      <c r="G938" s="908"/>
      <c r="H938" s="908"/>
      <c r="I938" s="908"/>
      <c r="J938" s="908"/>
      <c r="K938" s="908"/>
      <c r="L938" s="908"/>
      <c r="M938" s="908"/>
      <c r="N938" s="908"/>
      <c r="O938" s="908"/>
      <c r="P938" s="908"/>
      <c r="Q938" s="908"/>
      <c r="R938" s="908"/>
      <c r="S938" s="908"/>
      <c r="T938" s="908"/>
      <c r="U938" s="908"/>
      <c r="V938" s="908"/>
      <c r="W938" s="908"/>
      <c r="X938" s="908"/>
      <c r="Y938" s="908"/>
      <c r="Z938" s="908"/>
      <c r="AA938" s="908"/>
      <c r="AB938" s="908"/>
      <c r="AC938" s="908"/>
      <c r="AD938" s="908"/>
      <c r="AE938" s="908"/>
      <c r="AF938" s="908"/>
    </row>
    <row r="939">
      <c r="A939" s="908"/>
      <c r="B939" s="908"/>
      <c r="C939" s="908"/>
      <c r="D939" s="908"/>
      <c r="E939" s="908"/>
      <c r="F939" s="908"/>
      <c r="G939" s="908"/>
      <c r="H939" s="908"/>
      <c r="I939" s="908"/>
      <c r="J939" s="908"/>
      <c r="K939" s="908"/>
      <c r="L939" s="908"/>
      <c r="M939" s="908"/>
      <c r="N939" s="908"/>
      <c r="O939" s="908"/>
      <c r="P939" s="908"/>
      <c r="Q939" s="908"/>
      <c r="R939" s="908"/>
      <c r="S939" s="908"/>
      <c r="T939" s="908"/>
      <c r="U939" s="908"/>
      <c r="V939" s="908"/>
      <c r="W939" s="908"/>
      <c r="X939" s="908"/>
      <c r="Y939" s="908"/>
      <c r="Z939" s="908"/>
      <c r="AA939" s="908"/>
      <c r="AB939" s="908"/>
      <c r="AC939" s="908"/>
      <c r="AD939" s="908"/>
      <c r="AE939" s="908"/>
      <c r="AF939" s="908"/>
    </row>
    <row r="940">
      <c r="A940" s="908"/>
      <c r="B940" s="908"/>
      <c r="C940" s="908"/>
      <c r="D940" s="908"/>
      <c r="E940" s="908"/>
      <c r="F940" s="908"/>
      <c r="G940" s="908"/>
      <c r="H940" s="908"/>
      <c r="I940" s="908"/>
      <c r="J940" s="908"/>
      <c r="K940" s="908"/>
      <c r="L940" s="908"/>
      <c r="M940" s="908"/>
      <c r="N940" s="908"/>
      <c r="O940" s="908"/>
      <c r="P940" s="908"/>
      <c r="Q940" s="908"/>
      <c r="R940" s="908"/>
      <c r="S940" s="908"/>
      <c r="T940" s="908"/>
      <c r="U940" s="908"/>
      <c r="V940" s="908"/>
      <c r="W940" s="908"/>
      <c r="X940" s="908"/>
      <c r="Y940" s="908"/>
      <c r="Z940" s="908"/>
      <c r="AA940" s="908"/>
      <c r="AB940" s="908"/>
      <c r="AC940" s="908"/>
      <c r="AD940" s="908"/>
      <c r="AE940" s="908"/>
      <c r="AF940" s="908"/>
    </row>
    <row r="941">
      <c r="A941" s="908"/>
      <c r="B941" s="908"/>
      <c r="C941" s="908"/>
      <c r="D941" s="908"/>
      <c r="E941" s="908"/>
      <c r="F941" s="908"/>
      <c r="G941" s="908"/>
      <c r="H941" s="908"/>
      <c r="I941" s="908"/>
      <c r="J941" s="908"/>
      <c r="K941" s="908"/>
      <c r="L941" s="908"/>
      <c r="M941" s="908"/>
      <c r="N941" s="908"/>
      <c r="O941" s="908"/>
      <c r="P941" s="908"/>
      <c r="Q941" s="908"/>
      <c r="R941" s="908"/>
      <c r="S941" s="908"/>
      <c r="T941" s="908"/>
      <c r="U941" s="908"/>
      <c r="V941" s="908"/>
      <c r="W941" s="908"/>
      <c r="X941" s="908"/>
      <c r="Y941" s="908"/>
      <c r="Z941" s="908"/>
      <c r="AA941" s="908"/>
      <c r="AB941" s="908"/>
      <c r="AC941" s="908"/>
      <c r="AD941" s="908"/>
      <c r="AE941" s="908"/>
      <c r="AF941" s="908"/>
    </row>
    <row r="942">
      <c r="A942" s="908"/>
      <c r="B942" s="908"/>
      <c r="C942" s="908"/>
      <c r="D942" s="908"/>
      <c r="E942" s="908"/>
      <c r="F942" s="908"/>
      <c r="G942" s="908"/>
      <c r="H942" s="908"/>
      <c r="I942" s="908"/>
      <c r="J942" s="908"/>
      <c r="K942" s="908"/>
      <c r="L942" s="908"/>
      <c r="M942" s="908"/>
      <c r="N942" s="908"/>
      <c r="O942" s="908"/>
      <c r="P942" s="908"/>
      <c r="Q942" s="908"/>
      <c r="R942" s="908"/>
      <c r="S942" s="908"/>
      <c r="T942" s="908"/>
      <c r="U942" s="908"/>
      <c r="V942" s="908"/>
      <c r="W942" s="908"/>
      <c r="X942" s="908"/>
      <c r="Y942" s="908"/>
      <c r="Z942" s="908"/>
      <c r="AA942" s="908"/>
      <c r="AB942" s="908"/>
      <c r="AC942" s="908"/>
      <c r="AD942" s="908"/>
      <c r="AE942" s="908"/>
      <c r="AF942" s="908"/>
    </row>
    <row r="943">
      <c r="A943" s="908"/>
      <c r="B943" s="908"/>
      <c r="C943" s="908"/>
      <c r="D943" s="908"/>
      <c r="E943" s="908"/>
      <c r="F943" s="908"/>
      <c r="G943" s="908"/>
      <c r="H943" s="908"/>
      <c r="I943" s="908"/>
      <c r="J943" s="908"/>
      <c r="K943" s="908"/>
      <c r="L943" s="908"/>
      <c r="M943" s="908"/>
      <c r="N943" s="908"/>
      <c r="O943" s="908"/>
      <c r="P943" s="908"/>
      <c r="Q943" s="908"/>
      <c r="R943" s="908"/>
      <c r="S943" s="908"/>
      <c r="T943" s="908"/>
      <c r="U943" s="908"/>
      <c r="V943" s="908"/>
      <c r="W943" s="908"/>
      <c r="X943" s="908"/>
      <c r="Y943" s="908"/>
      <c r="Z943" s="908"/>
      <c r="AA943" s="908"/>
      <c r="AB943" s="908"/>
      <c r="AC943" s="908"/>
      <c r="AD943" s="908"/>
      <c r="AE943" s="908"/>
      <c r="AF943" s="908"/>
    </row>
    <row r="944">
      <c r="A944" s="908"/>
      <c r="B944" s="908"/>
      <c r="C944" s="908"/>
      <c r="D944" s="908"/>
      <c r="E944" s="908"/>
      <c r="F944" s="908"/>
      <c r="G944" s="908"/>
      <c r="H944" s="908"/>
      <c r="I944" s="908"/>
      <c r="J944" s="908"/>
      <c r="K944" s="908"/>
      <c r="L944" s="908"/>
      <c r="M944" s="908"/>
      <c r="N944" s="908"/>
      <c r="O944" s="908"/>
      <c r="P944" s="908"/>
      <c r="Q944" s="908"/>
      <c r="R944" s="908"/>
      <c r="S944" s="908"/>
      <c r="T944" s="908"/>
      <c r="U944" s="908"/>
      <c r="V944" s="908"/>
      <c r="W944" s="908"/>
      <c r="X944" s="908"/>
      <c r="Y944" s="908"/>
      <c r="Z944" s="908"/>
      <c r="AA944" s="908"/>
      <c r="AB944" s="908"/>
      <c r="AC944" s="908"/>
      <c r="AD944" s="908"/>
      <c r="AE944" s="908"/>
      <c r="AF944" s="908"/>
    </row>
    <row r="945">
      <c r="A945" s="908"/>
      <c r="B945" s="908"/>
      <c r="C945" s="908"/>
      <c r="D945" s="908"/>
      <c r="E945" s="908"/>
      <c r="F945" s="908"/>
      <c r="G945" s="908"/>
      <c r="H945" s="908"/>
      <c r="I945" s="908"/>
      <c r="J945" s="908"/>
      <c r="K945" s="908"/>
      <c r="L945" s="908"/>
      <c r="M945" s="908"/>
      <c r="N945" s="908"/>
      <c r="O945" s="908"/>
      <c r="P945" s="908"/>
      <c r="Q945" s="908"/>
      <c r="R945" s="908"/>
      <c r="S945" s="908"/>
      <c r="T945" s="908"/>
      <c r="U945" s="908"/>
      <c r="V945" s="908"/>
      <c r="W945" s="908"/>
      <c r="X945" s="908"/>
      <c r="Y945" s="908"/>
      <c r="Z945" s="908"/>
      <c r="AA945" s="908"/>
      <c r="AB945" s="908"/>
      <c r="AC945" s="908"/>
      <c r="AD945" s="908"/>
      <c r="AE945" s="908"/>
      <c r="AF945" s="908"/>
    </row>
    <row r="946">
      <c r="A946" s="908"/>
      <c r="B946" s="908"/>
      <c r="C946" s="908"/>
      <c r="D946" s="908"/>
      <c r="E946" s="908"/>
      <c r="F946" s="908"/>
      <c r="G946" s="908"/>
      <c r="H946" s="908"/>
      <c r="I946" s="908"/>
      <c r="J946" s="908"/>
      <c r="K946" s="908"/>
      <c r="L946" s="908"/>
      <c r="M946" s="908"/>
      <c r="N946" s="908"/>
      <c r="O946" s="908"/>
      <c r="P946" s="908"/>
      <c r="Q946" s="908"/>
      <c r="R946" s="908"/>
      <c r="S946" s="908"/>
      <c r="T946" s="908"/>
      <c r="U946" s="908"/>
      <c r="V946" s="908"/>
      <c r="W946" s="908"/>
      <c r="X946" s="908"/>
      <c r="Y946" s="908"/>
      <c r="Z946" s="908"/>
      <c r="AA946" s="908"/>
      <c r="AB946" s="908"/>
      <c r="AC946" s="908"/>
      <c r="AD946" s="908"/>
      <c r="AE946" s="908"/>
      <c r="AF946" s="908"/>
    </row>
    <row r="947">
      <c r="A947" s="908"/>
      <c r="B947" s="908"/>
      <c r="C947" s="908"/>
      <c r="D947" s="908"/>
      <c r="E947" s="908"/>
      <c r="F947" s="908"/>
      <c r="G947" s="908"/>
      <c r="H947" s="908"/>
      <c r="I947" s="908"/>
      <c r="J947" s="908"/>
      <c r="K947" s="908"/>
      <c r="L947" s="908"/>
      <c r="M947" s="908"/>
      <c r="N947" s="908"/>
      <c r="O947" s="908"/>
      <c r="P947" s="908"/>
      <c r="Q947" s="908"/>
      <c r="R947" s="908"/>
      <c r="S947" s="908"/>
      <c r="T947" s="908"/>
      <c r="U947" s="908"/>
      <c r="V947" s="908"/>
      <c r="W947" s="908"/>
      <c r="X947" s="908"/>
      <c r="Y947" s="908"/>
      <c r="Z947" s="908"/>
      <c r="AA947" s="908"/>
      <c r="AB947" s="908"/>
      <c r="AC947" s="908"/>
      <c r="AD947" s="908"/>
      <c r="AE947" s="908"/>
      <c r="AF947" s="908"/>
    </row>
    <row r="948">
      <c r="A948" s="908"/>
      <c r="B948" s="908"/>
      <c r="C948" s="908"/>
      <c r="D948" s="908"/>
      <c r="E948" s="908"/>
      <c r="F948" s="908"/>
      <c r="G948" s="908"/>
      <c r="H948" s="908"/>
      <c r="I948" s="908"/>
      <c r="J948" s="908"/>
      <c r="K948" s="908"/>
      <c r="L948" s="908"/>
      <c r="M948" s="908"/>
      <c r="N948" s="908"/>
      <c r="O948" s="908"/>
      <c r="P948" s="908"/>
      <c r="Q948" s="908"/>
      <c r="R948" s="908"/>
      <c r="S948" s="908"/>
      <c r="T948" s="908"/>
      <c r="U948" s="908"/>
      <c r="V948" s="908"/>
      <c r="W948" s="908"/>
      <c r="X948" s="908"/>
      <c r="Y948" s="908"/>
      <c r="Z948" s="908"/>
      <c r="AA948" s="908"/>
      <c r="AB948" s="908"/>
      <c r="AC948" s="908"/>
      <c r="AD948" s="908"/>
      <c r="AE948" s="908"/>
      <c r="AF948" s="908"/>
    </row>
    <row r="949">
      <c r="A949" s="908"/>
      <c r="B949" s="908"/>
      <c r="C949" s="908"/>
      <c r="D949" s="908"/>
      <c r="E949" s="908"/>
      <c r="F949" s="908"/>
      <c r="G949" s="908"/>
      <c r="H949" s="908"/>
      <c r="I949" s="908"/>
      <c r="J949" s="908"/>
      <c r="K949" s="908"/>
      <c r="L949" s="908"/>
      <c r="M949" s="908"/>
      <c r="N949" s="908"/>
      <c r="O949" s="908"/>
      <c r="P949" s="908"/>
      <c r="Q949" s="908"/>
      <c r="R949" s="908"/>
      <c r="S949" s="908"/>
      <c r="T949" s="908"/>
      <c r="U949" s="908"/>
      <c r="V949" s="908"/>
      <c r="W949" s="908"/>
      <c r="X949" s="908"/>
      <c r="Y949" s="908"/>
      <c r="Z949" s="908"/>
      <c r="AA949" s="908"/>
      <c r="AB949" s="908"/>
      <c r="AC949" s="908"/>
      <c r="AD949" s="908"/>
      <c r="AE949" s="908"/>
      <c r="AF949" s="908"/>
    </row>
    <row r="950">
      <c r="A950" s="908"/>
      <c r="B950" s="908"/>
      <c r="C950" s="908"/>
      <c r="D950" s="908"/>
      <c r="E950" s="908"/>
      <c r="F950" s="908"/>
      <c r="G950" s="908"/>
      <c r="H950" s="908"/>
      <c r="I950" s="908"/>
      <c r="J950" s="908"/>
      <c r="K950" s="908"/>
      <c r="L950" s="908"/>
      <c r="M950" s="908"/>
      <c r="N950" s="908"/>
      <c r="O950" s="908"/>
      <c r="P950" s="908"/>
      <c r="Q950" s="908"/>
      <c r="R950" s="908"/>
      <c r="S950" s="908"/>
      <c r="T950" s="908"/>
      <c r="U950" s="908"/>
      <c r="V950" s="908"/>
      <c r="W950" s="908"/>
      <c r="X950" s="908"/>
      <c r="Y950" s="908"/>
      <c r="Z950" s="908"/>
      <c r="AA950" s="908"/>
      <c r="AB950" s="908"/>
      <c r="AC950" s="908"/>
      <c r="AD950" s="908"/>
      <c r="AE950" s="908"/>
      <c r="AF950" s="908"/>
    </row>
    <row r="951">
      <c r="A951" s="908"/>
      <c r="B951" s="908"/>
      <c r="C951" s="908"/>
      <c r="D951" s="908"/>
      <c r="E951" s="908"/>
      <c r="F951" s="908"/>
      <c r="G951" s="908"/>
      <c r="H951" s="908"/>
      <c r="I951" s="908"/>
      <c r="J951" s="908"/>
      <c r="K951" s="908"/>
      <c r="L951" s="908"/>
      <c r="M951" s="908"/>
      <c r="N951" s="908"/>
      <c r="O951" s="908"/>
      <c r="P951" s="908"/>
      <c r="Q951" s="908"/>
      <c r="R951" s="908"/>
      <c r="S951" s="908"/>
      <c r="T951" s="908"/>
      <c r="U951" s="908"/>
      <c r="V951" s="908"/>
      <c r="W951" s="908"/>
      <c r="X951" s="908"/>
      <c r="Y951" s="908"/>
      <c r="Z951" s="908"/>
      <c r="AA951" s="908"/>
      <c r="AB951" s="908"/>
      <c r="AC951" s="908"/>
      <c r="AD951" s="908"/>
      <c r="AE951" s="908"/>
      <c r="AF951" s="908"/>
    </row>
    <row r="952">
      <c r="A952" s="908"/>
      <c r="B952" s="908"/>
      <c r="C952" s="908"/>
      <c r="D952" s="908"/>
      <c r="E952" s="908"/>
      <c r="F952" s="908"/>
      <c r="G952" s="908"/>
      <c r="H952" s="908"/>
      <c r="I952" s="908"/>
      <c r="J952" s="908"/>
      <c r="K952" s="908"/>
      <c r="L952" s="908"/>
      <c r="M952" s="908"/>
      <c r="N952" s="908"/>
      <c r="O952" s="908"/>
      <c r="P952" s="908"/>
      <c r="Q952" s="908"/>
      <c r="R952" s="908"/>
      <c r="S952" s="908"/>
      <c r="T952" s="908"/>
      <c r="U952" s="908"/>
      <c r="V952" s="908"/>
      <c r="W952" s="908"/>
      <c r="X952" s="908"/>
      <c r="Y952" s="908"/>
      <c r="Z952" s="908"/>
      <c r="AA952" s="908"/>
      <c r="AB952" s="908"/>
      <c r="AC952" s="908"/>
      <c r="AD952" s="908"/>
      <c r="AE952" s="908"/>
      <c r="AF952" s="908"/>
    </row>
    <row r="953">
      <c r="A953" s="908"/>
      <c r="B953" s="908"/>
      <c r="C953" s="908"/>
      <c r="D953" s="908"/>
      <c r="E953" s="908"/>
      <c r="F953" s="908"/>
      <c r="G953" s="908"/>
      <c r="H953" s="908"/>
      <c r="I953" s="908"/>
      <c r="J953" s="908"/>
      <c r="K953" s="908"/>
      <c r="L953" s="908"/>
      <c r="M953" s="908"/>
      <c r="N953" s="908"/>
      <c r="O953" s="908"/>
      <c r="P953" s="908"/>
      <c r="Q953" s="908"/>
      <c r="R953" s="908"/>
      <c r="S953" s="908"/>
      <c r="T953" s="908"/>
      <c r="U953" s="908"/>
      <c r="V953" s="908"/>
      <c r="W953" s="908"/>
      <c r="X953" s="908"/>
      <c r="Y953" s="908"/>
      <c r="Z953" s="908"/>
      <c r="AA953" s="908"/>
      <c r="AB953" s="908"/>
      <c r="AC953" s="908"/>
      <c r="AD953" s="908"/>
      <c r="AE953" s="908"/>
      <c r="AF953" s="908"/>
    </row>
    <row r="954">
      <c r="A954" s="908"/>
      <c r="B954" s="908"/>
      <c r="C954" s="908"/>
      <c r="D954" s="908"/>
      <c r="E954" s="908"/>
      <c r="F954" s="908"/>
      <c r="G954" s="908"/>
      <c r="H954" s="908"/>
      <c r="I954" s="908"/>
      <c r="J954" s="908"/>
      <c r="K954" s="908"/>
      <c r="L954" s="908"/>
      <c r="M954" s="908"/>
      <c r="N954" s="908"/>
      <c r="O954" s="908"/>
      <c r="P954" s="908"/>
      <c r="Q954" s="908"/>
      <c r="R954" s="908"/>
      <c r="S954" s="908"/>
      <c r="T954" s="908"/>
      <c r="U954" s="908"/>
      <c r="V954" s="908"/>
      <c r="W954" s="908"/>
      <c r="X954" s="908"/>
      <c r="Y954" s="908"/>
      <c r="Z954" s="908"/>
      <c r="AA954" s="908"/>
      <c r="AB954" s="908"/>
      <c r="AC954" s="908"/>
      <c r="AD954" s="908"/>
      <c r="AE954" s="908"/>
      <c r="AF954" s="908"/>
    </row>
    <row r="955">
      <c r="A955" s="908"/>
      <c r="B955" s="908"/>
      <c r="C955" s="908"/>
      <c r="D955" s="908"/>
      <c r="E955" s="908"/>
      <c r="F955" s="908"/>
      <c r="G955" s="908"/>
      <c r="H955" s="908"/>
      <c r="I955" s="908"/>
      <c r="J955" s="908"/>
      <c r="K955" s="908"/>
      <c r="L955" s="908"/>
      <c r="M955" s="908"/>
      <c r="N955" s="908"/>
      <c r="O955" s="908"/>
      <c r="P955" s="908"/>
      <c r="Q955" s="908"/>
      <c r="R955" s="908"/>
      <c r="S955" s="908"/>
      <c r="T955" s="908"/>
      <c r="U955" s="908"/>
      <c r="V955" s="908"/>
      <c r="W955" s="908"/>
      <c r="X955" s="908"/>
      <c r="Y955" s="908"/>
      <c r="Z955" s="908"/>
      <c r="AA955" s="908"/>
      <c r="AB955" s="908"/>
      <c r="AC955" s="908"/>
      <c r="AD955" s="908"/>
      <c r="AE955" s="908"/>
      <c r="AF955" s="908"/>
    </row>
    <row r="956">
      <c r="A956" s="908"/>
      <c r="B956" s="908"/>
      <c r="C956" s="908"/>
      <c r="D956" s="908"/>
      <c r="E956" s="908"/>
      <c r="F956" s="908"/>
      <c r="G956" s="908"/>
      <c r="H956" s="908"/>
      <c r="I956" s="908"/>
      <c r="J956" s="908"/>
      <c r="K956" s="908"/>
      <c r="L956" s="908"/>
      <c r="M956" s="908"/>
      <c r="N956" s="908"/>
      <c r="O956" s="908"/>
      <c r="P956" s="908"/>
      <c r="Q956" s="908"/>
      <c r="R956" s="908"/>
      <c r="S956" s="908"/>
      <c r="T956" s="908"/>
      <c r="U956" s="908"/>
      <c r="V956" s="908"/>
      <c r="W956" s="908"/>
      <c r="X956" s="908"/>
      <c r="Y956" s="908"/>
      <c r="Z956" s="908"/>
      <c r="AA956" s="908"/>
      <c r="AB956" s="908"/>
      <c r="AC956" s="908"/>
      <c r="AD956" s="908"/>
      <c r="AE956" s="908"/>
      <c r="AF956" s="908"/>
    </row>
    <row r="957">
      <c r="A957" s="908"/>
      <c r="B957" s="908"/>
      <c r="C957" s="908"/>
      <c r="D957" s="908"/>
      <c r="E957" s="908"/>
      <c r="F957" s="908"/>
      <c r="G957" s="908"/>
      <c r="H957" s="908"/>
      <c r="I957" s="908"/>
      <c r="J957" s="908"/>
      <c r="K957" s="908"/>
      <c r="L957" s="908"/>
      <c r="M957" s="908"/>
      <c r="N957" s="908"/>
      <c r="O957" s="908"/>
      <c r="P957" s="908"/>
      <c r="Q957" s="908"/>
      <c r="R957" s="908"/>
      <c r="S957" s="908"/>
      <c r="T957" s="908"/>
      <c r="U957" s="908"/>
      <c r="V957" s="908"/>
      <c r="W957" s="908"/>
      <c r="X957" s="908"/>
      <c r="Y957" s="908"/>
      <c r="Z957" s="908"/>
      <c r="AA957" s="908"/>
      <c r="AB957" s="908"/>
      <c r="AC957" s="908"/>
      <c r="AD957" s="908"/>
      <c r="AE957" s="908"/>
      <c r="AF957" s="908"/>
    </row>
    <row r="958">
      <c r="A958" s="908"/>
      <c r="B958" s="908"/>
      <c r="C958" s="908"/>
      <c r="D958" s="908"/>
      <c r="E958" s="908"/>
      <c r="F958" s="908"/>
      <c r="G958" s="908"/>
      <c r="H958" s="908"/>
      <c r="I958" s="908"/>
      <c r="J958" s="908"/>
      <c r="K958" s="908"/>
      <c r="L958" s="908"/>
      <c r="M958" s="908"/>
      <c r="N958" s="908"/>
      <c r="O958" s="908"/>
      <c r="P958" s="908"/>
      <c r="Q958" s="908"/>
      <c r="R958" s="908"/>
      <c r="S958" s="908"/>
      <c r="T958" s="908"/>
      <c r="U958" s="908"/>
      <c r="V958" s="908"/>
      <c r="W958" s="908"/>
      <c r="X958" s="908"/>
      <c r="Y958" s="908"/>
      <c r="Z958" s="908"/>
      <c r="AA958" s="908"/>
      <c r="AB958" s="908"/>
      <c r="AC958" s="908"/>
      <c r="AD958" s="908"/>
      <c r="AE958" s="908"/>
      <c r="AF958" s="908"/>
    </row>
    <row r="959">
      <c r="A959" s="908"/>
      <c r="B959" s="908"/>
      <c r="C959" s="908"/>
      <c r="D959" s="908"/>
      <c r="E959" s="908"/>
      <c r="F959" s="908"/>
      <c r="G959" s="908"/>
      <c r="H959" s="908"/>
      <c r="I959" s="908"/>
      <c r="J959" s="908"/>
      <c r="K959" s="908"/>
      <c r="L959" s="908"/>
      <c r="M959" s="908"/>
      <c r="N959" s="908"/>
      <c r="O959" s="908"/>
      <c r="P959" s="908"/>
      <c r="Q959" s="908"/>
      <c r="R959" s="908"/>
      <c r="S959" s="908"/>
      <c r="T959" s="908"/>
      <c r="U959" s="908"/>
      <c r="V959" s="908"/>
      <c r="W959" s="908"/>
      <c r="X959" s="908"/>
      <c r="Y959" s="908"/>
      <c r="Z959" s="908"/>
      <c r="AA959" s="908"/>
      <c r="AB959" s="908"/>
      <c r="AC959" s="908"/>
      <c r="AD959" s="908"/>
      <c r="AE959" s="908"/>
      <c r="AF959" s="908"/>
    </row>
    <row r="960">
      <c r="A960" s="908"/>
      <c r="B960" s="908"/>
      <c r="C960" s="908"/>
      <c r="D960" s="908"/>
      <c r="E960" s="908"/>
      <c r="F960" s="908"/>
      <c r="G960" s="908"/>
      <c r="H960" s="908"/>
      <c r="I960" s="908"/>
      <c r="J960" s="908"/>
      <c r="K960" s="908"/>
      <c r="L960" s="908"/>
      <c r="M960" s="908"/>
      <c r="N960" s="908"/>
      <c r="O960" s="908"/>
      <c r="P960" s="908"/>
      <c r="Q960" s="908"/>
      <c r="R960" s="908"/>
      <c r="S960" s="908"/>
      <c r="T960" s="908"/>
      <c r="U960" s="908"/>
      <c r="V960" s="908"/>
      <c r="W960" s="908"/>
      <c r="X960" s="908"/>
      <c r="Y960" s="908"/>
      <c r="Z960" s="908"/>
      <c r="AA960" s="908"/>
      <c r="AB960" s="908"/>
      <c r="AC960" s="908"/>
      <c r="AD960" s="908"/>
      <c r="AE960" s="908"/>
      <c r="AF960" s="908"/>
    </row>
    <row r="961">
      <c r="A961" s="908"/>
      <c r="B961" s="908"/>
      <c r="C961" s="908"/>
      <c r="D961" s="908"/>
      <c r="E961" s="908"/>
      <c r="F961" s="908"/>
      <c r="G961" s="908"/>
      <c r="H961" s="908"/>
      <c r="I961" s="908"/>
      <c r="J961" s="908"/>
      <c r="K961" s="908"/>
      <c r="L961" s="908"/>
      <c r="M961" s="908"/>
      <c r="N961" s="908"/>
      <c r="O961" s="908"/>
      <c r="P961" s="908"/>
      <c r="Q961" s="908"/>
      <c r="R961" s="908"/>
      <c r="S961" s="908"/>
      <c r="T961" s="908"/>
      <c r="U961" s="908"/>
      <c r="V961" s="908"/>
      <c r="W961" s="908"/>
      <c r="X961" s="908"/>
      <c r="Y961" s="908"/>
      <c r="Z961" s="908"/>
      <c r="AA961" s="908"/>
      <c r="AB961" s="908"/>
      <c r="AC961" s="908"/>
      <c r="AD961" s="908"/>
      <c r="AE961" s="908"/>
      <c r="AF961" s="908"/>
    </row>
    <row r="962">
      <c r="A962" s="908"/>
      <c r="B962" s="908"/>
      <c r="C962" s="908"/>
      <c r="D962" s="908"/>
      <c r="E962" s="908"/>
      <c r="F962" s="908"/>
      <c r="G962" s="908"/>
      <c r="H962" s="908"/>
      <c r="I962" s="908"/>
      <c r="J962" s="908"/>
      <c r="K962" s="908"/>
      <c r="L962" s="908"/>
      <c r="M962" s="908"/>
      <c r="N962" s="908"/>
      <c r="O962" s="908"/>
      <c r="P962" s="908"/>
      <c r="Q962" s="908"/>
      <c r="R962" s="908"/>
      <c r="S962" s="908"/>
      <c r="T962" s="908"/>
      <c r="U962" s="908"/>
      <c r="V962" s="908"/>
      <c r="W962" s="908"/>
      <c r="X962" s="908"/>
      <c r="Y962" s="908"/>
      <c r="Z962" s="908"/>
      <c r="AA962" s="908"/>
      <c r="AB962" s="908"/>
      <c r="AC962" s="908"/>
      <c r="AD962" s="908"/>
      <c r="AE962" s="908"/>
      <c r="AF962" s="908"/>
    </row>
    <row r="963">
      <c r="A963" s="908"/>
      <c r="B963" s="908"/>
      <c r="C963" s="908"/>
      <c r="D963" s="908"/>
      <c r="E963" s="908"/>
      <c r="F963" s="908"/>
      <c r="G963" s="908"/>
      <c r="H963" s="908"/>
      <c r="I963" s="908"/>
      <c r="J963" s="908"/>
      <c r="K963" s="908"/>
      <c r="L963" s="908"/>
      <c r="M963" s="908"/>
      <c r="N963" s="908"/>
      <c r="O963" s="908"/>
      <c r="P963" s="908"/>
      <c r="Q963" s="908"/>
      <c r="R963" s="908"/>
      <c r="S963" s="908"/>
      <c r="T963" s="908"/>
      <c r="U963" s="908"/>
      <c r="V963" s="908"/>
      <c r="W963" s="908"/>
      <c r="X963" s="908"/>
      <c r="Y963" s="908"/>
      <c r="Z963" s="908"/>
      <c r="AA963" s="908"/>
      <c r="AB963" s="908"/>
      <c r="AC963" s="908"/>
      <c r="AD963" s="908"/>
      <c r="AE963" s="908"/>
      <c r="AF963" s="908"/>
    </row>
    <row r="964">
      <c r="A964" s="908"/>
      <c r="B964" s="908"/>
      <c r="C964" s="908"/>
      <c r="D964" s="908"/>
      <c r="E964" s="908"/>
      <c r="F964" s="908"/>
      <c r="G964" s="908"/>
      <c r="H964" s="908"/>
      <c r="I964" s="908"/>
      <c r="J964" s="908"/>
      <c r="K964" s="908"/>
      <c r="L964" s="908"/>
      <c r="M964" s="908"/>
      <c r="N964" s="908"/>
      <c r="O964" s="908"/>
      <c r="P964" s="908"/>
      <c r="Q964" s="908"/>
      <c r="R964" s="908"/>
      <c r="S964" s="908"/>
      <c r="T964" s="908"/>
      <c r="U964" s="908"/>
      <c r="V964" s="908"/>
      <c r="W964" s="908"/>
      <c r="X964" s="908"/>
      <c r="Y964" s="908"/>
      <c r="Z964" s="908"/>
      <c r="AA964" s="908"/>
      <c r="AB964" s="908"/>
      <c r="AC964" s="908"/>
      <c r="AD964" s="908"/>
      <c r="AE964" s="908"/>
      <c r="AF964" s="908"/>
    </row>
    <row r="965">
      <c r="A965" s="908"/>
      <c r="B965" s="908"/>
      <c r="C965" s="908"/>
      <c r="D965" s="908"/>
      <c r="E965" s="908"/>
      <c r="F965" s="908"/>
      <c r="G965" s="908"/>
      <c r="H965" s="908"/>
      <c r="I965" s="908"/>
      <c r="J965" s="908"/>
      <c r="K965" s="908"/>
      <c r="L965" s="908"/>
      <c r="M965" s="908"/>
      <c r="N965" s="908"/>
      <c r="O965" s="908"/>
      <c r="P965" s="908"/>
      <c r="Q965" s="908"/>
      <c r="R965" s="908"/>
      <c r="S965" s="908"/>
      <c r="T965" s="908"/>
      <c r="U965" s="908"/>
      <c r="V965" s="908"/>
      <c r="W965" s="908"/>
      <c r="X965" s="908"/>
      <c r="Y965" s="908"/>
      <c r="Z965" s="908"/>
      <c r="AA965" s="908"/>
      <c r="AB965" s="908"/>
      <c r="AC965" s="908"/>
      <c r="AD965" s="908"/>
      <c r="AE965" s="908"/>
      <c r="AF965" s="908"/>
    </row>
    <row r="966">
      <c r="A966" s="908"/>
      <c r="B966" s="908"/>
      <c r="C966" s="908"/>
      <c r="D966" s="908"/>
      <c r="E966" s="908"/>
      <c r="F966" s="908"/>
      <c r="G966" s="908"/>
      <c r="H966" s="908"/>
      <c r="I966" s="908"/>
      <c r="J966" s="908"/>
      <c r="K966" s="908"/>
      <c r="L966" s="908"/>
      <c r="M966" s="908"/>
      <c r="N966" s="908"/>
      <c r="O966" s="908"/>
      <c r="P966" s="908"/>
      <c r="Q966" s="908"/>
      <c r="R966" s="908"/>
      <c r="S966" s="908"/>
      <c r="T966" s="908"/>
      <c r="U966" s="908"/>
      <c r="V966" s="908"/>
      <c r="W966" s="908"/>
      <c r="X966" s="908"/>
      <c r="Y966" s="908"/>
      <c r="Z966" s="908"/>
      <c r="AA966" s="908"/>
      <c r="AB966" s="908"/>
      <c r="AC966" s="908"/>
      <c r="AD966" s="908"/>
      <c r="AE966" s="908"/>
      <c r="AF966" s="908"/>
    </row>
    <row r="967">
      <c r="A967" s="908"/>
      <c r="B967" s="908"/>
      <c r="C967" s="908"/>
      <c r="D967" s="908"/>
      <c r="E967" s="908"/>
      <c r="F967" s="908"/>
      <c r="G967" s="908"/>
      <c r="H967" s="908"/>
      <c r="I967" s="908"/>
      <c r="J967" s="908"/>
      <c r="K967" s="908"/>
      <c r="L967" s="908"/>
      <c r="M967" s="908"/>
      <c r="N967" s="908"/>
      <c r="O967" s="908"/>
      <c r="P967" s="908"/>
      <c r="Q967" s="908"/>
      <c r="R967" s="908"/>
      <c r="S967" s="908"/>
      <c r="T967" s="908"/>
      <c r="U967" s="908"/>
      <c r="V967" s="908"/>
      <c r="W967" s="908"/>
      <c r="X967" s="908"/>
      <c r="Y967" s="908"/>
      <c r="Z967" s="908"/>
      <c r="AA967" s="908"/>
      <c r="AB967" s="908"/>
      <c r="AC967" s="908"/>
      <c r="AD967" s="908"/>
      <c r="AE967" s="908"/>
      <c r="AF967" s="908"/>
    </row>
    <row r="968">
      <c r="A968" s="908"/>
      <c r="B968" s="908"/>
      <c r="C968" s="908"/>
      <c r="D968" s="908"/>
      <c r="E968" s="908"/>
      <c r="F968" s="908"/>
      <c r="G968" s="908"/>
      <c r="H968" s="908"/>
      <c r="I968" s="908"/>
      <c r="J968" s="908"/>
      <c r="K968" s="908"/>
      <c r="L968" s="908"/>
      <c r="M968" s="908"/>
      <c r="N968" s="908"/>
      <c r="O968" s="908"/>
      <c r="P968" s="908"/>
      <c r="Q968" s="908"/>
      <c r="R968" s="908"/>
      <c r="S968" s="908"/>
      <c r="T968" s="908"/>
      <c r="U968" s="908"/>
      <c r="V968" s="908"/>
      <c r="W968" s="908"/>
      <c r="X968" s="908"/>
      <c r="Y968" s="908"/>
      <c r="Z968" s="908"/>
      <c r="AA968" s="908"/>
      <c r="AB968" s="908"/>
      <c r="AC968" s="908"/>
      <c r="AD968" s="908"/>
      <c r="AE968" s="908"/>
      <c r="AF968" s="908"/>
    </row>
    <row r="969">
      <c r="A969" s="908"/>
      <c r="B969" s="908"/>
      <c r="C969" s="908"/>
      <c r="D969" s="908"/>
      <c r="E969" s="908"/>
      <c r="F969" s="908"/>
      <c r="G969" s="908"/>
      <c r="H969" s="908"/>
      <c r="I969" s="908"/>
      <c r="J969" s="908"/>
      <c r="K969" s="908"/>
      <c r="L969" s="908"/>
      <c r="M969" s="908"/>
      <c r="N969" s="908"/>
      <c r="O969" s="908"/>
      <c r="P969" s="908"/>
      <c r="Q969" s="908"/>
      <c r="R969" s="908"/>
      <c r="S969" s="908"/>
      <c r="T969" s="908"/>
      <c r="U969" s="908"/>
      <c r="V969" s="908"/>
      <c r="W969" s="908"/>
      <c r="X969" s="908"/>
      <c r="Y969" s="908"/>
      <c r="Z969" s="908"/>
      <c r="AA969" s="908"/>
      <c r="AB969" s="908"/>
      <c r="AC969" s="908"/>
      <c r="AD969" s="908"/>
      <c r="AE969" s="908"/>
      <c r="AF969" s="908"/>
    </row>
    <row r="970">
      <c r="A970" s="908"/>
      <c r="B970" s="908"/>
      <c r="C970" s="908"/>
      <c r="D970" s="908"/>
      <c r="E970" s="908"/>
      <c r="F970" s="908"/>
      <c r="G970" s="908"/>
      <c r="H970" s="908"/>
      <c r="I970" s="908"/>
      <c r="J970" s="908"/>
      <c r="K970" s="908"/>
      <c r="L970" s="908"/>
      <c r="M970" s="908"/>
      <c r="N970" s="908"/>
      <c r="O970" s="908"/>
      <c r="P970" s="908"/>
      <c r="Q970" s="908"/>
      <c r="R970" s="908"/>
      <c r="S970" s="908"/>
      <c r="T970" s="908"/>
      <c r="U970" s="908"/>
      <c r="V970" s="908"/>
      <c r="W970" s="908"/>
      <c r="X970" s="908"/>
      <c r="Y970" s="908"/>
      <c r="Z970" s="908"/>
      <c r="AA970" s="908"/>
      <c r="AB970" s="908"/>
      <c r="AC970" s="908"/>
      <c r="AD970" s="908"/>
      <c r="AE970" s="908"/>
      <c r="AF970" s="908"/>
    </row>
    <row r="971">
      <c r="A971" s="908"/>
      <c r="B971" s="908"/>
      <c r="C971" s="908"/>
      <c r="D971" s="908"/>
      <c r="E971" s="908"/>
      <c r="F971" s="908"/>
      <c r="G971" s="908"/>
      <c r="H971" s="908"/>
      <c r="I971" s="908"/>
      <c r="J971" s="908"/>
      <c r="K971" s="908"/>
      <c r="L971" s="908"/>
      <c r="M971" s="908"/>
      <c r="N971" s="908"/>
      <c r="O971" s="908"/>
      <c r="P971" s="908"/>
      <c r="Q971" s="908"/>
      <c r="R971" s="908"/>
      <c r="S971" s="908"/>
      <c r="T971" s="908"/>
      <c r="U971" s="908"/>
      <c r="V971" s="908"/>
      <c r="W971" s="908"/>
      <c r="X971" s="908"/>
      <c r="Y971" s="908"/>
      <c r="Z971" s="908"/>
      <c r="AA971" s="908"/>
      <c r="AB971" s="908"/>
      <c r="AC971" s="908"/>
      <c r="AD971" s="908"/>
      <c r="AE971" s="908"/>
      <c r="AF971" s="908"/>
    </row>
    <row r="972">
      <c r="A972" s="908"/>
      <c r="B972" s="908"/>
      <c r="C972" s="908"/>
      <c r="D972" s="908"/>
      <c r="E972" s="908"/>
      <c r="F972" s="908"/>
      <c r="G972" s="908"/>
      <c r="H972" s="908"/>
      <c r="I972" s="908"/>
      <c r="J972" s="908"/>
      <c r="K972" s="908"/>
      <c r="L972" s="908"/>
      <c r="M972" s="908"/>
      <c r="N972" s="908"/>
      <c r="O972" s="908"/>
      <c r="P972" s="908"/>
      <c r="Q972" s="908"/>
      <c r="R972" s="908"/>
      <c r="S972" s="908"/>
      <c r="T972" s="908"/>
      <c r="U972" s="908"/>
      <c r="V972" s="908"/>
      <c r="W972" s="908"/>
      <c r="X972" s="908"/>
      <c r="Y972" s="908"/>
      <c r="Z972" s="908"/>
      <c r="AA972" s="908"/>
      <c r="AB972" s="908"/>
      <c r="AC972" s="908"/>
      <c r="AD972" s="908"/>
      <c r="AE972" s="908"/>
      <c r="AF972" s="908"/>
    </row>
    <row r="973">
      <c r="A973" s="908"/>
      <c r="B973" s="908"/>
      <c r="C973" s="908"/>
      <c r="D973" s="908"/>
      <c r="E973" s="908"/>
      <c r="F973" s="908"/>
      <c r="G973" s="908"/>
      <c r="H973" s="908"/>
      <c r="I973" s="908"/>
      <c r="J973" s="908"/>
      <c r="K973" s="908"/>
      <c r="L973" s="908"/>
      <c r="M973" s="908"/>
      <c r="N973" s="908"/>
      <c r="O973" s="908"/>
      <c r="P973" s="908"/>
      <c r="Q973" s="908"/>
      <c r="R973" s="908"/>
      <c r="S973" s="908"/>
      <c r="T973" s="908"/>
      <c r="U973" s="908"/>
      <c r="V973" s="908"/>
      <c r="W973" s="908"/>
      <c r="X973" s="908"/>
      <c r="Y973" s="908"/>
      <c r="Z973" s="908"/>
      <c r="AA973" s="908"/>
      <c r="AB973" s="908"/>
      <c r="AC973" s="908"/>
      <c r="AD973" s="908"/>
      <c r="AE973" s="908"/>
      <c r="AF973" s="908"/>
    </row>
    <row r="974">
      <c r="A974" s="908"/>
      <c r="B974" s="908"/>
      <c r="C974" s="908"/>
      <c r="D974" s="908"/>
      <c r="E974" s="908"/>
      <c r="F974" s="908"/>
      <c r="G974" s="908"/>
      <c r="H974" s="908"/>
      <c r="I974" s="908"/>
      <c r="J974" s="908"/>
      <c r="K974" s="908"/>
      <c r="L974" s="908"/>
      <c r="M974" s="908"/>
      <c r="N974" s="908"/>
      <c r="O974" s="908"/>
      <c r="P974" s="908"/>
      <c r="Q974" s="908"/>
      <c r="R974" s="908"/>
      <c r="S974" s="908"/>
      <c r="T974" s="908"/>
      <c r="U974" s="908"/>
      <c r="V974" s="908"/>
      <c r="W974" s="908"/>
      <c r="X974" s="908"/>
      <c r="Y974" s="908"/>
      <c r="Z974" s="908"/>
      <c r="AA974" s="908"/>
      <c r="AB974" s="908"/>
      <c r="AC974" s="908"/>
      <c r="AD974" s="908"/>
      <c r="AE974" s="908"/>
      <c r="AF974" s="908"/>
    </row>
    <row r="975">
      <c r="A975" s="908"/>
      <c r="B975" s="908"/>
      <c r="C975" s="908"/>
      <c r="D975" s="908"/>
      <c r="E975" s="908"/>
      <c r="F975" s="908"/>
      <c r="G975" s="908"/>
      <c r="H975" s="908"/>
      <c r="I975" s="908"/>
      <c r="J975" s="908"/>
      <c r="K975" s="908"/>
      <c r="L975" s="908"/>
      <c r="M975" s="908"/>
      <c r="N975" s="908"/>
      <c r="O975" s="908"/>
      <c r="P975" s="908"/>
      <c r="Q975" s="908"/>
      <c r="R975" s="908"/>
      <c r="S975" s="908"/>
      <c r="T975" s="908"/>
      <c r="U975" s="908"/>
      <c r="V975" s="908"/>
      <c r="W975" s="908"/>
      <c r="X975" s="908"/>
      <c r="Y975" s="908"/>
      <c r="Z975" s="908"/>
      <c r="AA975" s="908"/>
      <c r="AB975" s="908"/>
      <c r="AC975" s="908"/>
      <c r="AD975" s="908"/>
      <c r="AE975" s="908"/>
      <c r="AF975" s="908"/>
    </row>
    <row r="976">
      <c r="A976" s="908"/>
      <c r="B976" s="908"/>
      <c r="C976" s="908"/>
      <c r="D976" s="908"/>
      <c r="E976" s="908"/>
      <c r="F976" s="908"/>
      <c r="G976" s="908"/>
      <c r="H976" s="908"/>
      <c r="I976" s="908"/>
      <c r="J976" s="908"/>
      <c r="K976" s="908"/>
      <c r="L976" s="908"/>
      <c r="M976" s="908"/>
      <c r="N976" s="908"/>
      <c r="O976" s="908"/>
      <c r="P976" s="908"/>
      <c r="Q976" s="908"/>
      <c r="R976" s="908"/>
      <c r="S976" s="908"/>
      <c r="T976" s="908"/>
      <c r="U976" s="908"/>
      <c r="V976" s="908"/>
      <c r="W976" s="908"/>
      <c r="X976" s="908"/>
      <c r="Y976" s="908"/>
      <c r="Z976" s="908"/>
      <c r="AA976" s="908"/>
      <c r="AB976" s="908"/>
      <c r="AC976" s="908"/>
      <c r="AD976" s="908"/>
      <c r="AE976" s="908"/>
      <c r="AF976" s="908"/>
    </row>
    <row r="977">
      <c r="A977" s="908"/>
      <c r="B977" s="908"/>
      <c r="C977" s="908"/>
      <c r="D977" s="908"/>
      <c r="E977" s="908"/>
      <c r="F977" s="908"/>
      <c r="G977" s="908"/>
      <c r="H977" s="908"/>
      <c r="I977" s="908"/>
      <c r="J977" s="908"/>
      <c r="K977" s="908"/>
      <c r="L977" s="908"/>
      <c r="M977" s="908"/>
      <c r="N977" s="908"/>
      <c r="O977" s="908"/>
      <c r="P977" s="908"/>
      <c r="Q977" s="908"/>
      <c r="R977" s="908"/>
      <c r="S977" s="908"/>
      <c r="T977" s="908"/>
      <c r="U977" s="908"/>
      <c r="V977" s="908"/>
      <c r="W977" s="908"/>
      <c r="X977" s="908"/>
      <c r="Y977" s="908"/>
      <c r="Z977" s="908"/>
      <c r="AA977" s="908"/>
      <c r="AB977" s="908"/>
      <c r="AC977" s="908"/>
      <c r="AD977" s="908"/>
      <c r="AE977" s="908"/>
      <c r="AF977" s="908"/>
    </row>
    <row r="978">
      <c r="A978" s="908"/>
      <c r="B978" s="908"/>
      <c r="C978" s="908"/>
      <c r="D978" s="908"/>
      <c r="E978" s="908"/>
      <c r="F978" s="908"/>
      <c r="G978" s="908"/>
      <c r="H978" s="908"/>
      <c r="I978" s="908"/>
      <c r="J978" s="908"/>
      <c r="K978" s="908"/>
      <c r="L978" s="908"/>
      <c r="M978" s="908"/>
      <c r="N978" s="908"/>
      <c r="O978" s="908"/>
      <c r="P978" s="908"/>
      <c r="Q978" s="908"/>
      <c r="R978" s="908"/>
      <c r="S978" s="908"/>
      <c r="T978" s="908"/>
      <c r="U978" s="908"/>
      <c r="V978" s="908"/>
      <c r="W978" s="908"/>
      <c r="X978" s="908"/>
      <c r="Y978" s="908"/>
      <c r="Z978" s="908"/>
      <c r="AA978" s="908"/>
      <c r="AB978" s="908"/>
      <c r="AC978" s="908"/>
      <c r="AD978" s="908"/>
      <c r="AE978" s="908"/>
      <c r="AF978" s="908"/>
    </row>
    <row r="979">
      <c r="A979" s="908"/>
      <c r="B979" s="908"/>
      <c r="C979" s="908"/>
      <c r="D979" s="908"/>
      <c r="E979" s="908"/>
      <c r="F979" s="908"/>
      <c r="G979" s="908"/>
      <c r="H979" s="908"/>
      <c r="I979" s="908"/>
      <c r="J979" s="908"/>
      <c r="K979" s="908"/>
      <c r="L979" s="908"/>
      <c r="M979" s="908"/>
      <c r="N979" s="908"/>
      <c r="O979" s="908"/>
      <c r="P979" s="908"/>
      <c r="Q979" s="908"/>
      <c r="R979" s="908"/>
      <c r="S979" s="908"/>
      <c r="T979" s="908"/>
      <c r="U979" s="908"/>
      <c r="V979" s="908"/>
      <c r="W979" s="908"/>
      <c r="X979" s="908"/>
      <c r="Y979" s="908"/>
      <c r="Z979" s="908"/>
      <c r="AA979" s="908"/>
      <c r="AB979" s="908"/>
      <c r="AC979" s="908"/>
      <c r="AD979" s="908"/>
      <c r="AE979" s="908"/>
      <c r="AF979" s="908"/>
    </row>
    <row r="980">
      <c r="A980" s="908"/>
      <c r="B980" s="908"/>
      <c r="C980" s="908"/>
      <c r="D980" s="908"/>
      <c r="E980" s="908"/>
      <c r="F980" s="908"/>
      <c r="G980" s="908"/>
      <c r="H980" s="908"/>
      <c r="I980" s="908"/>
      <c r="J980" s="908"/>
      <c r="K980" s="908"/>
      <c r="L980" s="908"/>
      <c r="M980" s="908"/>
      <c r="N980" s="908"/>
      <c r="O980" s="908"/>
      <c r="P980" s="908"/>
      <c r="Q980" s="908"/>
      <c r="R980" s="908"/>
      <c r="S980" s="908"/>
      <c r="T980" s="908"/>
      <c r="U980" s="908"/>
      <c r="V980" s="908"/>
      <c r="W980" s="908"/>
      <c r="X980" s="908"/>
      <c r="Y980" s="908"/>
      <c r="Z980" s="908"/>
      <c r="AA980" s="908"/>
      <c r="AB980" s="908"/>
      <c r="AC980" s="908"/>
      <c r="AD980" s="908"/>
      <c r="AE980" s="908"/>
      <c r="AF980" s="908"/>
    </row>
    <row r="981">
      <c r="A981" s="908"/>
      <c r="B981" s="908"/>
      <c r="C981" s="908"/>
      <c r="D981" s="908"/>
      <c r="E981" s="908"/>
      <c r="F981" s="908"/>
      <c r="G981" s="908"/>
      <c r="H981" s="908"/>
      <c r="I981" s="908"/>
      <c r="J981" s="908"/>
      <c r="K981" s="908"/>
      <c r="L981" s="908"/>
      <c r="M981" s="908"/>
      <c r="N981" s="908"/>
      <c r="O981" s="908"/>
      <c r="P981" s="908"/>
      <c r="Q981" s="908"/>
      <c r="R981" s="908"/>
      <c r="S981" s="908"/>
      <c r="T981" s="908"/>
      <c r="U981" s="908"/>
      <c r="V981" s="908"/>
      <c r="W981" s="908"/>
      <c r="X981" s="908"/>
      <c r="Y981" s="908"/>
      <c r="Z981" s="908"/>
      <c r="AA981" s="908"/>
      <c r="AB981" s="908"/>
      <c r="AC981" s="908"/>
      <c r="AD981" s="908"/>
      <c r="AE981" s="908"/>
      <c r="AF981" s="908"/>
    </row>
    <row r="982">
      <c r="A982" s="908"/>
      <c r="B982" s="908"/>
      <c r="C982" s="908"/>
      <c r="D982" s="908"/>
      <c r="E982" s="908"/>
      <c r="F982" s="908"/>
      <c r="G982" s="908"/>
      <c r="H982" s="908"/>
      <c r="I982" s="908"/>
      <c r="J982" s="908"/>
      <c r="K982" s="908"/>
      <c r="L982" s="908"/>
      <c r="M982" s="908"/>
      <c r="N982" s="908"/>
      <c r="O982" s="908"/>
      <c r="P982" s="908"/>
      <c r="Q982" s="908"/>
      <c r="R982" s="908"/>
      <c r="S982" s="908"/>
      <c r="T982" s="908"/>
      <c r="U982" s="908"/>
      <c r="V982" s="908"/>
      <c r="W982" s="908"/>
      <c r="X982" s="908"/>
      <c r="Y982" s="908"/>
      <c r="Z982" s="908"/>
      <c r="AA982" s="908"/>
      <c r="AB982" s="908"/>
      <c r="AC982" s="908"/>
      <c r="AD982" s="908"/>
      <c r="AE982" s="908"/>
      <c r="AF982" s="908"/>
    </row>
    <row r="983">
      <c r="A983" s="908"/>
      <c r="B983" s="908"/>
      <c r="C983" s="908"/>
      <c r="D983" s="908"/>
      <c r="E983" s="908"/>
      <c r="F983" s="908"/>
      <c r="G983" s="908"/>
      <c r="H983" s="908"/>
      <c r="I983" s="908"/>
      <c r="J983" s="908"/>
      <c r="K983" s="908"/>
      <c r="L983" s="908"/>
      <c r="M983" s="908"/>
      <c r="N983" s="908"/>
      <c r="O983" s="908"/>
      <c r="P983" s="908"/>
      <c r="Q983" s="908"/>
      <c r="R983" s="908"/>
      <c r="S983" s="908"/>
      <c r="T983" s="908"/>
      <c r="U983" s="908"/>
      <c r="V983" s="908"/>
      <c r="W983" s="908"/>
      <c r="X983" s="908"/>
      <c r="Y983" s="908"/>
      <c r="Z983" s="908"/>
      <c r="AA983" s="908"/>
      <c r="AB983" s="908"/>
      <c r="AC983" s="908"/>
      <c r="AD983" s="908"/>
      <c r="AE983" s="908"/>
      <c r="AF983" s="908"/>
    </row>
    <row r="984">
      <c r="A984" s="908"/>
      <c r="B984" s="908"/>
      <c r="C984" s="908"/>
      <c r="D984" s="908"/>
      <c r="E984" s="908"/>
      <c r="F984" s="908"/>
      <c r="G984" s="908"/>
      <c r="H984" s="908"/>
      <c r="I984" s="908"/>
      <c r="J984" s="908"/>
      <c r="K984" s="908"/>
      <c r="L984" s="908"/>
      <c r="M984" s="908"/>
      <c r="N984" s="908"/>
      <c r="O984" s="908"/>
      <c r="P984" s="908"/>
      <c r="Q984" s="908"/>
      <c r="R984" s="908"/>
      <c r="S984" s="908"/>
      <c r="T984" s="908"/>
      <c r="U984" s="908"/>
      <c r="V984" s="908"/>
      <c r="W984" s="908"/>
      <c r="X984" s="908"/>
      <c r="Y984" s="908"/>
      <c r="Z984" s="908"/>
      <c r="AA984" s="908"/>
      <c r="AB984" s="908"/>
      <c r="AC984" s="908"/>
      <c r="AD984" s="908"/>
      <c r="AE984" s="908"/>
      <c r="AF984" s="908"/>
    </row>
    <row r="985">
      <c r="A985" s="908"/>
      <c r="B985" s="908"/>
      <c r="C985" s="908"/>
      <c r="D985" s="908"/>
      <c r="E985" s="908"/>
      <c r="F985" s="908"/>
      <c r="G985" s="908"/>
      <c r="H985" s="908"/>
      <c r="I985" s="908"/>
      <c r="J985" s="908"/>
      <c r="K985" s="908"/>
      <c r="L985" s="908"/>
      <c r="M985" s="908"/>
      <c r="N985" s="908"/>
      <c r="O985" s="908"/>
      <c r="P985" s="908"/>
      <c r="Q985" s="908"/>
      <c r="R985" s="908"/>
      <c r="S985" s="908"/>
      <c r="T985" s="908"/>
      <c r="U985" s="908"/>
      <c r="V985" s="908"/>
      <c r="W985" s="908"/>
      <c r="X985" s="908"/>
      <c r="Y985" s="908"/>
      <c r="Z985" s="908"/>
      <c r="AA985" s="908"/>
      <c r="AB985" s="908"/>
      <c r="AC985" s="908"/>
      <c r="AD985" s="908"/>
      <c r="AE985" s="908"/>
      <c r="AF985" s="908"/>
    </row>
    <row r="986">
      <c r="A986" s="908"/>
      <c r="B986" s="908"/>
      <c r="C986" s="908"/>
      <c r="D986" s="908"/>
      <c r="E986" s="908"/>
      <c r="F986" s="908"/>
      <c r="G986" s="908"/>
      <c r="H986" s="908"/>
      <c r="I986" s="908"/>
      <c r="J986" s="908"/>
      <c r="K986" s="908"/>
      <c r="L986" s="908"/>
      <c r="M986" s="908"/>
      <c r="N986" s="908"/>
      <c r="O986" s="908"/>
      <c r="P986" s="908"/>
      <c r="Q986" s="908"/>
      <c r="R986" s="908"/>
      <c r="S986" s="908"/>
      <c r="T986" s="908"/>
      <c r="U986" s="908"/>
      <c r="V986" s="908"/>
      <c r="W986" s="908"/>
      <c r="X986" s="908"/>
      <c r="Y986" s="908"/>
      <c r="Z986" s="908"/>
      <c r="AA986" s="908"/>
      <c r="AB986" s="908"/>
      <c r="AC986" s="908"/>
      <c r="AD986" s="908"/>
      <c r="AE986" s="908"/>
      <c r="AF986" s="908"/>
    </row>
    <row r="987">
      <c r="A987" s="908"/>
      <c r="B987" s="908"/>
      <c r="C987" s="908"/>
      <c r="D987" s="908"/>
      <c r="E987" s="908"/>
      <c r="F987" s="908"/>
      <c r="G987" s="908"/>
      <c r="H987" s="908"/>
      <c r="I987" s="908"/>
      <c r="J987" s="908"/>
      <c r="K987" s="908"/>
      <c r="L987" s="908"/>
      <c r="M987" s="908"/>
      <c r="N987" s="908"/>
      <c r="O987" s="908"/>
      <c r="P987" s="908"/>
      <c r="Q987" s="908"/>
      <c r="R987" s="908"/>
      <c r="S987" s="908"/>
      <c r="T987" s="908"/>
      <c r="U987" s="908"/>
      <c r="V987" s="908"/>
      <c r="W987" s="908"/>
      <c r="X987" s="908"/>
      <c r="Y987" s="908"/>
      <c r="Z987" s="908"/>
      <c r="AA987" s="908"/>
      <c r="AB987" s="908"/>
      <c r="AC987" s="908"/>
      <c r="AD987" s="908"/>
      <c r="AE987" s="908"/>
      <c r="AF987" s="908"/>
    </row>
    <row r="988">
      <c r="A988" s="908"/>
      <c r="B988" s="908"/>
      <c r="C988" s="908"/>
      <c r="D988" s="908"/>
      <c r="E988" s="908"/>
      <c r="F988" s="908"/>
      <c r="G988" s="908"/>
      <c r="H988" s="908"/>
      <c r="I988" s="908"/>
      <c r="J988" s="908"/>
      <c r="K988" s="908"/>
      <c r="L988" s="908"/>
      <c r="M988" s="908"/>
      <c r="N988" s="908"/>
      <c r="O988" s="908"/>
      <c r="P988" s="908"/>
      <c r="Q988" s="908"/>
      <c r="R988" s="908"/>
      <c r="S988" s="908"/>
      <c r="T988" s="908"/>
      <c r="U988" s="908"/>
      <c r="V988" s="908"/>
      <c r="W988" s="908"/>
      <c r="X988" s="908"/>
      <c r="Y988" s="908"/>
      <c r="Z988" s="908"/>
      <c r="AA988" s="908"/>
      <c r="AB988" s="908"/>
      <c r="AC988" s="908"/>
      <c r="AD988" s="908"/>
      <c r="AE988" s="908"/>
      <c r="AF988" s="908"/>
    </row>
    <row r="989">
      <c r="A989" s="908"/>
      <c r="B989" s="908"/>
      <c r="C989" s="908"/>
      <c r="D989" s="908"/>
      <c r="E989" s="908"/>
      <c r="F989" s="908"/>
      <c r="G989" s="908"/>
      <c r="H989" s="908"/>
      <c r="I989" s="908"/>
      <c r="J989" s="908"/>
      <c r="K989" s="908"/>
      <c r="L989" s="908"/>
      <c r="M989" s="908"/>
      <c r="N989" s="908"/>
      <c r="O989" s="908"/>
      <c r="P989" s="908"/>
      <c r="Q989" s="908"/>
      <c r="R989" s="908"/>
      <c r="S989" s="908"/>
      <c r="T989" s="908"/>
      <c r="U989" s="908"/>
      <c r="V989" s="908"/>
      <c r="W989" s="908"/>
      <c r="X989" s="908"/>
      <c r="Y989" s="908"/>
      <c r="Z989" s="908"/>
      <c r="AA989" s="908"/>
      <c r="AB989" s="908"/>
      <c r="AC989" s="908"/>
      <c r="AD989" s="908"/>
      <c r="AE989" s="908"/>
      <c r="AF989" s="908"/>
    </row>
    <row r="990">
      <c r="A990" s="908"/>
      <c r="B990" s="908"/>
      <c r="C990" s="908"/>
      <c r="D990" s="908"/>
      <c r="E990" s="908"/>
      <c r="F990" s="908"/>
      <c r="G990" s="908"/>
      <c r="H990" s="908"/>
      <c r="I990" s="908"/>
      <c r="J990" s="908"/>
      <c r="K990" s="908"/>
      <c r="L990" s="908"/>
      <c r="M990" s="908"/>
      <c r="N990" s="908"/>
      <c r="O990" s="908"/>
      <c r="P990" s="908"/>
      <c r="Q990" s="908"/>
      <c r="R990" s="908"/>
      <c r="S990" s="908"/>
      <c r="T990" s="908"/>
      <c r="U990" s="908"/>
      <c r="V990" s="908"/>
      <c r="W990" s="908"/>
      <c r="X990" s="908"/>
      <c r="Y990" s="908"/>
      <c r="Z990" s="908"/>
      <c r="AA990" s="908"/>
      <c r="AB990" s="908"/>
      <c r="AC990" s="908"/>
      <c r="AD990" s="908"/>
      <c r="AE990" s="908"/>
      <c r="AF990" s="908"/>
    </row>
    <row r="991">
      <c r="A991" s="908"/>
      <c r="B991" s="908"/>
      <c r="C991" s="908"/>
      <c r="D991" s="908"/>
      <c r="E991" s="908"/>
      <c r="F991" s="908"/>
      <c r="G991" s="908"/>
      <c r="H991" s="908"/>
      <c r="I991" s="908"/>
      <c r="J991" s="908"/>
      <c r="K991" s="908"/>
      <c r="L991" s="908"/>
      <c r="M991" s="908"/>
      <c r="N991" s="908"/>
      <c r="O991" s="908"/>
      <c r="P991" s="908"/>
      <c r="Q991" s="908"/>
      <c r="R991" s="908"/>
      <c r="S991" s="908"/>
      <c r="T991" s="908"/>
      <c r="U991" s="908"/>
      <c r="V991" s="908"/>
      <c r="W991" s="908"/>
      <c r="X991" s="908"/>
      <c r="Y991" s="908"/>
      <c r="Z991" s="908"/>
      <c r="AA991" s="908"/>
      <c r="AB991" s="908"/>
      <c r="AC991" s="908"/>
      <c r="AD991" s="908"/>
      <c r="AE991" s="908"/>
      <c r="AF991" s="908"/>
    </row>
    <row r="992">
      <c r="A992" s="908"/>
      <c r="B992" s="908"/>
      <c r="C992" s="908"/>
      <c r="D992" s="908"/>
      <c r="E992" s="908"/>
      <c r="F992" s="908"/>
      <c r="G992" s="908"/>
      <c r="H992" s="908"/>
      <c r="I992" s="908"/>
      <c r="J992" s="908"/>
      <c r="K992" s="908"/>
      <c r="L992" s="908"/>
      <c r="M992" s="908"/>
      <c r="N992" s="908"/>
      <c r="O992" s="908"/>
      <c r="P992" s="908"/>
      <c r="Q992" s="908"/>
      <c r="R992" s="908"/>
      <c r="S992" s="908"/>
      <c r="T992" s="908"/>
      <c r="U992" s="908"/>
      <c r="V992" s="908"/>
      <c r="W992" s="908"/>
      <c r="X992" s="908"/>
      <c r="Y992" s="908"/>
      <c r="Z992" s="908"/>
      <c r="AA992" s="908"/>
      <c r="AB992" s="908"/>
      <c r="AC992" s="908"/>
      <c r="AD992" s="908"/>
      <c r="AE992" s="908"/>
      <c r="AF992" s="908"/>
    </row>
    <row r="993">
      <c r="A993" s="908"/>
      <c r="B993" s="908"/>
      <c r="C993" s="908"/>
      <c r="D993" s="908"/>
      <c r="E993" s="908"/>
      <c r="F993" s="908"/>
      <c r="G993" s="908"/>
      <c r="H993" s="908"/>
      <c r="I993" s="908"/>
      <c r="J993" s="908"/>
      <c r="K993" s="908"/>
      <c r="L993" s="908"/>
      <c r="M993" s="908"/>
      <c r="N993" s="908"/>
      <c r="O993" s="908"/>
      <c r="P993" s="908"/>
      <c r="Q993" s="908"/>
      <c r="R993" s="908"/>
      <c r="S993" s="908"/>
      <c r="T993" s="908"/>
      <c r="U993" s="908"/>
      <c r="V993" s="908"/>
      <c r="W993" s="908"/>
      <c r="X993" s="908"/>
      <c r="Y993" s="908"/>
      <c r="Z993" s="908"/>
      <c r="AA993" s="908"/>
      <c r="AB993" s="908"/>
      <c r="AC993" s="908"/>
      <c r="AD993" s="908"/>
      <c r="AE993" s="908"/>
      <c r="AF993" s="908"/>
    </row>
    <row r="994">
      <c r="A994" s="908"/>
      <c r="B994" s="908"/>
      <c r="C994" s="908"/>
      <c r="D994" s="908"/>
      <c r="E994" s="908"/>
      <c r="F994" s="908"/>
      <c r="G994" s="908"/>
      <c r="H994" s="908"/>
      <c r="I994" s="908"/>
      <c r="J994" s="908"/>
      <c r="K994" s="908"/>
      <c r="L994" s="908"/>
      <c r="M994" s="908"/>
      <c r="N994" s="908"/>
      <c r="O994" s="908"/>
      <c r="P994" s="908"/>
      <c r="Q994" s="908"/>
      <c r="R994" s="908"/>
      <c r="S994" s="908"/>
      <c r="T994" s="908"/>
      <c r="U994" s="908"/>
      <c r="V994" s="908"/>
      <c r="W994" s="908"/>
      <c r="X994" s="908"/>
      <c r="Y994" s="908"/>
      <c r="Z994" s="908"/>
      <c r="AA994" s="908"/>
      <c r="AB994" s="908"/>
      <c r="AC994" s="908"/>
      <c r="AD994" s="908"/>
      <c r="AE994" s="908"/>
      <c r="AF994" s="908"/>
    </row>
    <row r="995">
      <c r="A995" s="908"/>
      <c r="B995" s="908"/>
      <c r="C995" s="908"/>
      <c r="D995" s="908"/>
      <c r="E995" s="908"/>
      <c r="F995" s="908"/>
      <c r="G995" s="908"/>
      <c r="H995" s="908"/>
      <c r="I995" s="908"/>
      <c r="J995" s="908"/>
      <c r="K995" s="908"/>
      <c r="L995" s="908"/>
      <c r="M995" s="908"/>
      <c r="N995" s="908"/>
      <c r="O995" s="908"/>
      <c r="P995" s="908"/>
      <c r="Q995" s="908"/>
      <c r="R995" s="908"/>
      <c r="S995" s="908"/>
      <c r="T995" s="908"/>
      <c r="U995" s="908"/>
      <c r="V995" s="908"/>
      <c r="W995" s="908"/>
      <c r="X995" s="908"/>
      <c r="Y995" s="908"/>
      <c r="Z995" s="908"/>
      <c r="AA995" s="908"/>
      <c r="AB995" s="908"/>
      <c r="AC995" s="908"/>
      <c r="AD995" s="908"/>
      <c r="AE995" s="908"/>
      <c r="AF995" s="908"/>
    </row>
    <row r="996">
      <c r="A996" s="908"/>
      <c r="B996" s="908"/>
      <c r="C996" s="908"/>
      <c r="D996" s="908"/>
      <c r="E996" s="908"/>
      <c r="F996" s="908"/>
      <c r="G996" s="908"/>
      <c r="H996" s="908"/>
      <c r="I996" s="908"/>
      <c r="J996" s="908"/>
      <c r="K996" s="908"/>
      <c r="L996" s="908"/>
      <c r="M996" s="908"/>
      <c r="N996" s="908"/>
      <c r="O996" s="908"/>
      <c r="P996" s="908"/>
      <c r="Q996" s="908"/>
      <c r="R996" s="908"/>
      <c r="S996" s="908"/>
      <c r="T996" s="908"/>
      <c r="U996" s="908"/>
      <c r="V996" s="908"/>
      <c r="W996" s="908"/>
      <c r="X996" s="908"/>
      <c r="Y996" s="908"/>
      <c r="Z996" s="908"/>
      <c r="AA996" s="908"/>
      <c r="AB996" s="908"/>
      <c r="AC996" s="908"/>
      <c r="AD996" s="908"/>
      <c r="AE996" s="908"/>
      <c r="AF996" s="908"/>
    </row>
  </sheetData>
  <mergeCells count="102">
    <mergeCell ref="U67:V67"/>
    <mergeCell ref="U68:V68"/>
    <mergeCell ref="U69:V69"/>
    <mergeCell ref="U70:V70"/>
    <mergeCell ref="U71:V71"/>
    <mergeCell ref="U72:V72"/>
    <mergeCell ref="U73:V73"/>
    <mergeCell ref="U74:V74"/>
    <mergeCell ref="U75:V75"/>
    <mergeCell ref="U76:V76"/>
    <mergeCell ref="U77:V77"/>
    <mergeCell ref="U78:V78"/>
    <mergeCell ref="U79:V79"/>
    <mergeCell ref="U80:V80"/>
    <mergeCell ref="S87:U87"/>
    <mergeCell ref="V87:W87"/>
    <mergeCell ref="X87:Y87"/>
    <mergeCell ref="Z87:AA87"/>
    <mergeCell ref="U81:V81"/>
    <mergeCell ref="V82:Z82"/>
    <mergeCell ref="C85:AA85"/>
    <mergeCell ref="G87:H87"/>
    <mergeCell ref="I87:J87"/>
    <mergeCell ref="K87:L87"/>
    <mergeCell ref="M87:N87"/>
    <mergeCell ref="T93:U93"/>
    <mergeCell ref="T94:U94"/>
    <mergeCell ref="T95:U95"/>
    <mergeCell ref="T96:U96"/>
    <mergeCell ref="T97:U97"/>
    <mergeCell ref="T98:U98"/>
    <mergeCell ref="T99:U99"/>
    <mergeCell ref="T106:U106"/>
    <mergeCell ref="T107:U107"/>
    <mergeCell ref="R108:V108"/>
    <mergeCell ref="T100:U100"/>
    <mergeCell ref="T101:U101"/>
    <mergeCell ref="T102:U102"/>
    <mergeCell ref="T103:U103"/>
    <mergeCell ref="T104:U104"/>
    <mergeCell ref="T105:U105"/>
    <mergeCell ref="C111:M111"/>
    <mergeCell ref="C119:D119"/>
    <mergeCell ref="C120:D120"/>
    <mergeCell ref="C121:D121"/>
    <mergeCell ref="C122:D122"/>
    <mergeCell ref="C123:D123"/>
    <mergeCell ref="C124:D124"/>
    <mergeCell ref="B103:B107"/>
    <mergeCell ref="C113:D114"/>
    <mergeCell ref="E113:F113"/>
    <mergeCell ref="C115:D115"/>
    <mergeCell ref="C116:D116"/>
    <mergeCell ref="C117:D117"/>
    <mergeCell ref="C118:D118"/>
    <mergeCell ref="C4:C5"/>
    <mergeCell ref="C28:C29"/>
    <mergeCell ref="B43:B47"/>
    <mergeCell ref="C52:C53"/>
    <mergeCell ref="C62:C63"/>
    <mergeCell ref="C87:C88"/>
    <mergeCell ref="C2:Z2"/>
    <mergeCell ref="D4:H4"/>
    <mergeCell ref="I4:N4"/>
    <mergeCell ref="O4:T4"/>
    <mergeCell ref="V4:Z4"/>
    <mergeCell ref="V24:Z24"/>
    <mergeCell ref="C26:Z26"/>
    <mergeCell ref="D28:H28"/>
    <mergeCell ref="I28:N28"/>
    <mergeCell ref="O28:T28"/>
    <mergeCell ref="V28:Z28"/>
    <mergeCell ref="O48:R48"/>
    <mergeCell ref="S48:Z48"/>
    <mergeCell ref="C50:Z50"/>
    <mergeCell ref="G54:G58"/>
    <mergeCell ref="D62:F62"/>
    <mergeCell ref="G62:I62"/>
    <mergeCell ref="J62:L62"/>
    <mergeCell ref="M62:O62"/>
    <mergeCell ref="P62:R62"/>
    <mergeCell ref="D52:H52"/>
    <mergeCell ref="I52:N52"/>
    <mergeCell ref="O52:T52"/>
    <mergeCell ref="V52:Z52"/>
    <mergeCell ref="L54:L58"/>
    <mergeCell ref="N54:N58"/>
    <mergeCell ref="C60:V60"/>
    <mergeCell ref="R54:R58"/>
    <mergeCell ref="T54:T58"/>
    <mergeCell ref="S62:U62"/>
    <mergeCell ref="U63:V63"/>
    <mergeCell ref="U64:V64"/>
    <mergeCell ref="U65:V65"/>
    <mergeCell ref="U66:V66"/>
    <mergeCell ref="O87:P87"/>
    <mergeCell ref="Q87:R87"/>
    <mergeCell ref="T88:U88"/>
    <mergeCell ref="C89:F89"/>
    <mergeCell ref="T90:U90"/>
    <mergeCell ref="T91:U91"/>
    <mergeCell ref="T92:U92"/>
  </mergeCells>
  <hyperlinks>
    <hyperlink r:id="rId1" ref="V24"/>
    <hyperlink r:id="rId2" ref="S48"/>
  </hyperlinks>
  <drawing r:id="rId3"/>
  <tableParts count="3">
    <tablePart r:id="rId7"/>
    <tablePart r:id="rId8"/>
    <tablePart r:id="rId9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75"/>
  <cols>
    <col customWidth="1" min="2" max="2" width="12.0"/>
  </cols>
  <sheetData>
    <row r="1">
      <c r="A1" s="1171"/>
      <c r="B1" s="1171"/>
      <c r="C1" s="1171"/>
      <c r="D1" s="1171"/>
      <c r="E1" s="1171"/>
      <c r="F1" s="1171"/>
      <c r="G1" s="1171"/>
      <c r="H1" s="1171"/>
      <c r="I1" s="1171"/>
      <c r="J1" s="1171"/>
      <c r="K1" s="1171"/>
      <c r="L1" s="1171"/>
      <c r="M1" s="1171"/>
      <c r="N1" s="1171"/>
      <c r="O1" s="1171"/>
      <c r="P1" s="1171"/>
      <c r="Q1" s="1171"/>
      <c r="R1" s="1171"/>
      <c r="S1" s="1171"/>
      <c r="T1" s="1171"/>
    </row>
    <row r="2" ht="23.25" customHeight="1">
      <c r="A2" s="1171"/>
      <c r="B2" s="1172" t="s">
        <v>975</v>
      </c>
      <c r="C2" s="303"/>
      <c r="D2" s="303"/>
      <c r="E2" s="303"/>
      <c r="F2" s="303"/>
      <c r="G2" s="303"/>
      <c r="H2" s="303"/>
      <c r="I2" s="303"/>
      <c r="J2" s="303"/>
      <c r="K2" s="303"/>
      <c r="L2" s="303"/>
      <c r="M2" s="303"/>
      <c r="N2" s="303"/>
      <c r="O2" s="304"/>
      <c r="P2" s="1171"/>
      <c r="Q2" s="1171"/>
      <c r="R2" s="1171"/>
      <c r="S2" s="1171"/>
      <c r="T2" s="1171"/>
    </row>
    <row r="3" ht="12.0" customHeight="1">
      <c r="A3" s="1171"/>
      <c r="B3" s="246"/>
      <c r="C3" s="246"/>
      <c r="D3" s="246"/>
      <c r="E3" s="246"/>
      <c r="F3" s="246"/>
      <c r="G3" s="246"/>
      <c r="H3" s="246"/>
      <c r="I3" s="1171"/>
      <c r="J3" s="1171"/>
      <c r="K3" s="1171"/>
      <c r="L3" s="1171"/>
      <c r="M3" s="1171"/>
      <c r="N3" s="1171"/>
      <c r="O3" s="1171"/>
      <c r="P3" s="1171"/>
      <c r="Q3" s="1171"/>
      <c r="R3" s="1171"/>
      <c r="S3" s="1171"/>
      <c r="T3" s="1171"/>
    </row>
    <row r="4" ht="33.75" customHeight="1">
      <c r="A4" s="1171"/>
      <c r="B4" s="1173" t="s">
        <v>976</v>
      </c>
      <c r="C4" s="1174" t="s">
        <v>977</v>
      </c>
      <c r="D4" s="19"/>
      <c r="E4" s="19"/>
      <c r="F4" s="1175" t="s">
        <v>978</v>
      </c>
      <c r="G4" s="20"/>
      <c r="H4" s="1176" t="s">
        <v>979</v>
      </c>
      <c r="I4" s="20"/>
      <c r="J4" s="1177" t="s">
        <v>980</v>
      </c>
      <c r="K4" s="20"/>
      <c r="L4" s="1178" t="s">
        <v>981</v>
      </c>
      <c r="M4" s="20"/>
      <c r="N4" s="1179" t="s">
        <v>982</v>
      </c>
      <c r="O4" s="20"/>
      <c r="P4" s="1171"/>
      <c r="Q4" s="1171"/>
      <c r="R4" s="1171"/>
      <c r="S4" s="1171"/>
      <c r="T4" s="1171"/>
    </row>
    <row r="5">
      <c r="A5" s="1171"/>
      <c r="B5" s="1180" t="s">
        <v>983</v>
      </c>
      <c r="C5" s="1181">
        <v>1.0</v>
      </c>
      <c r="D5" s="1182">
        <v>5.0</v>
      </c>
      <c r="E5" s="1183">
        <v>15.0</v>
      </c>
      <c r="F5" s="1184">
        <v>5.0</v>
      </c>
      <c r="G5" s="1185">
        <v>20.0</v>
      </c>
      <c r="H5" s="1184">
        <v>5.0</v>
      </c>
      <c r="I5" s="1185">
        <v>20.0</v>
      </c>
      <c r="J5" s="1186">
        <v>10.0</v>
      </c>
      <c r="K5" s="1187">
        <v>18.0</v>
      </c>
      <c r="L5" s="1186">
        <v>10.0</v>
      </c>
      <c r="M5" s="1187">
        <v>18.0</v>
      </c>
      <c r="N5" s="1186"/>
      <c r="O5" s="1187"/>
      <c r="P5" s="1171"/>
      <c r="Q5" s="1171"/>
      <c r="R5" s="1171"/>
      <c r="S5" s="1171"/>
      <c r="T5" s="1171"/>
    </row>
    <row r="6">
      <c r="A6" s="1171"/>
      <c r="B6" s="1188" t="s">
        <v>984</v>
      </c>
      <c r="C6" s="1189">
        <v>6500.0</v>
      </c>
      <c r="D6" s="1190">
        <v>45000.0</v>
      </c>
      <c r="E6" s="197">
        <v>500000.0</v>
      </c>
      <c r="F6" s="1191">
        <v>25000.0</v>
      </c>
      <c r="G6" s="1192">
        <v>150000.0</v>
      </c>
      <c r="H6" s="1191">
        <v>30000.0</v>
      </c>
      <c r="I6" s="1192">
        <v>180000.0</v>
      </c>
      <c r="J6" s="1193">
        <v>45000.0</v>
      </c>
      <c r="K6" s="93">
        <v>90000.0</v>
      </c>
      <c r="L6" s="1194">
        <v>60000.0</v>
      </c>
      <c r="M6" s="1195">
        <v>300000.0</v>
      </c>
      <c r="N6" s="1193"/>
      <c r="O6" s="93"/>
      <c r="P6" s="1171"/>
      <c r="Q6" s="1171"/>
      <c r="R6" s="1171"/>
      <c r="S6" s="1171"/>
      <c r="T6" s="1171"/>
    </row>
    <row r="7">
      <c r="A7" s="1171"/>
      <c r="B7" s="1188" t="s">
        <v>985</v>
      </c>
      <c r="C7" s="1189">
        <f t="shared" ref="C7:E7" si="1">120/C5</f>
        <v>120</v>
      </c>
      <c r="D7" s="1190">
        <f t="shared" si="1"/>
        <v>24</v>
      </c>
      <c r="E7" s="197">
        <f t="shared" si="1"/>
        <v>8</v>
      </c>
      <c r="F7" s="1191">
        <v>20.0</v>
      </c>
      <c r="G7" s="1192">
        <v>5.0</v>
      </c>
      <c r="H7" s="1191">
        <v>20.0</v>
      </c>
      <c r="I7" s="1192">
        <v>5.0</v>
      </c>
      <c r="J7" s="1193">
        <f>200/J5</f>
        <v>20</v>
      </c>
      <c r="K7" s="93">
        <v>12.0</v>
      </c>
      <c r="L7" s="1193">
        <f>200/L5</f>
        <v>20</v>
      </c>
      <c r="M7" s="93">
        <v>12.0</v>
      </c>
      <c r="N7" s="1193" t="str">
        <f>200/N5</f>
        <v>#DIV/0!</v>
      </c>
      <c r="O7" s="93">
        <v>12.0</v>
      </c>
      <c r="P7" s="1171"/>
      <c r="Q7" s="1171"/>
      <c r="R7" s="1171"/>
      <c r="S7" s="1171"/>
      <c r="T7" s="1171"/>
    </row>
    <row r="8">
      <c r="A8" s="1171"/>
      <c r="B8" s="1188" t="s">
        <v>26</v>
      </c>
      <c r="C8" s="1189">
        <f t="shared" ref="C8:O8" si="2">C6*C7</f>
        <v>780000</v>
      </c>
      <c r="D8" s="1190">
        <f t="shared" si="2"/>
        <v>1080000</v>
      </c>
      <c r="E8" s="197">
        <f t="shared" si="2"/>
        <v>4000000</v>
      </c>
      <c r="F8" s="1191">
        <f t="shared" si="2"/>
        <v>500000</v>
      </c>
      <c r="G8" s="1192">
        <f t="shared" si="2"/>
        <v>750000</v>
      </c>
      <c r="H8" s="1191">
        <f t="shared" si="2"/>
        <v>600000</v>
      </c>
      <c r="I8" s="1192">
        <f t="shared" si="2"/>
        <v>900000</v>
      </c>
      <c r="J8" s="1193">
        <f t="shared" si="2"/>
        <v>900000</v>
      </c>
      <c r="K8" s="93">
        <f t="shared" si="2"/>
        <v>1080000</v>
      </c>
      <c r="L8" s="1193">
        <f t="shared" si="2"/>
        <v>1200000</v>
      </c>
      <c r="M8" s="93">
        <f t="shared" si="2"/>
        <v>3600000</v>
      </c>
      <c r="N8" s="1193" t="str">
        <f t="shared" si="2"/>
        <v>#DIV/0!</v>
      </c>
      <c r="O8" s="93">
        <f t="shared" si="2"/>
        <v>0</v>
      </c>
      <c r="P8" s="1171"/>
      <c r="Q8" s="1171"/>
      <c r="R8" s="1171"/>
      <c r="S8" s="1171"/>
      <c r="T8" s="1171"/>
    </row>
    <row r="9">
      <c r="A9" s="1171"/>
      <c r="B9" s="1188" t="s">
        <v>986</v>
      </c>
      <c r="C9" s="1196">
        <f t="shared" ref="C9:O9" si="3">C6/C5</f>
        <v>6500</v>
      </c>
      <c r="D9" s="1197">
        <f t="shared" si="3"/>
        <v>9000</v>
      </c>
      <c r="E9" s="1198">
        <f t="shared" si="3"/>
        <v>33333.33333</v>
      </c>
      <c r="F9" s="1199">
        <f t="shared" si="3"/>
        <v>5000</v>
      </c>
      <c r="G9" s="59">
        <f t="shared" si="3"/>
        <v>7500</v>
      </c>
      <c r="H9" s="1199">
        <f t="shared" si="3"/>
        <v>6000</v>
      </c>
      <c r="I9" s="59">
        <f t="shared" si="3"/>
        <v>9000</v>
      </c>
      <c r="J9" s="1193">
        <f t="shared" si="3"/>
        <v>4500</v>
      </c>
      <c r="K9" s="93">
        <f t="shared" si="3"/>
        <v>5000</v>
      </c>
      <c r="L9" s="1193">
        <f t="shared" si="3"/>
        <v>6000</v>
      </c>
      <c r="M9" s="93">
        <f t="shared" si="3"/>
        <v>16666.66667</v>
      </c>
      <c r="N9" s="1193" t="str">
        <f t="shared" si="3"/>
        <v>#DIV/0!</v>
      </c>
      <c r="O9" s="93" t="str">
        <f t="shared" si="3"/>
        <v>#DIV/0!</v>
      </c>
      <c r="P9" s="1171"/>
      <c r="Q9" s="1171"/>
      <c r="R9" s="1171"/>
      <c r="S9" s="1171"/>
      <c r="T9" s="1171"/>
    </row>
    <row r="10">
      <c r="A10" s="1171"/>
      <c r="B10" s="1200" t="s">
        <v>987</v>
      </c>
      <c r="C10" s="1201" t="s">
        <v>988</v>
      </c>
      <c r="D10" s="1202" t="s">
        <v>989</v>
      </c>
      <c r="E10" s="1203" t="s">
        <v>990</v>
      </c>
      <c r="F10" s="1204" t="s">
        <v>991</v>
      </c>
      <c r="G10" s="1205" t="s">
        <v>992</v>
      </c>
      <c r="H10" s="1204" t="s">
        <v>991</v>
      </c>
      <c r="I10" s="1205" t="s">
        <v>992</v>
      </c>
      <c r="J10" s="1206" t="s">
        <v>991</v>
      </c>
      <c r="K10" s="1207" t="s">
        <v>993</v>
      </c>
      <c r="L10" s="1206" t="s">
        <v>991</v>
      </c>
      <c r="M10" s="1207" t="s">
        <v>993</v>
      </c>
      <c r="N10" s="1206" t="s">
        <v>991</v>
      </c>
      <c r="O10" s="1207" t="s">
        <v>993</v>
      </c>
      <c r="P10" s="1171"/>
      <c r="Q10" s="1171"/>
      <c r="R10" s="1171"/>
      <c r="S10" s="1171"/>
      <c r="T10" s="1171"/>
    </row>
    <row r="11">
      <c r="A11" s="1171"/>
      <c r="B11" s="1171"/>
      <c r="C11" s="1171"/>
      <c r="D11" s="1171"/>
      <c r="E11" s="1171"/>
      <c r="F11" s="1171"/>
      <c r="G11" s="1171"/>
      <c r="H11" s="1171"/>
      <c r="I11" s="1171"/>
      <c r="J11" s="1171"/>
      <c r="K11" s="1171"/>
      <c r="L11" s="1171"/>
      <c r="M11" s="1171"/>
      <c r="N11" s="1171"/>
      <c r="O11" s="1171"/>
      <c r="P11" s="1171"/>
      <c r="Q11" s="1171"/>
      <c r="R11" s="1171"/>
      <c r="S11" s="1171"/>
      <c r="T11" s="1171"/>
    </row>
    <row r="12">
      <c r="A12" s="1171"/>
      <c r="B12" s="1171"/>
      <c r="C12" s="1171"/>
      <c r="D12" s="1171"/>
      <c r="E12" s="1171"/>
      <c r="F12" s="1171"/>
      <c r="G12" s="1171"/>
      <c r="H12" s="1171"/>
      <c r="I12" s="1171"/>
      <c r="J12" s="1171"/>
      <c r="K12" s="1171"/>
      <c r="L12" s="1171"/>
      <c r="M12" s="1171"/>
      <c r="N12" s="1171"/>
      <c r="O12" s="1171"/>
      <c r="P12" s="1171"/>
      <c r="Q12" s="1171"/>
      <c r="R12" s="1171"/>
      <c r="S12" s="1171"/>
      <c r="T12" s="1171"/>
    </row>
    <row r="13">
      <c r="A13" s="1171"/>
      <c r="B13" s="1171"/>
      <c r="C13" s="1171"/>
      <c r="D13" s="1171"/>
      <c r="E13" s="1171"/>
      <c r="F13" s="1171"/>
      <c r="G13" s="1171"/>
      <c r="H13" s="1171"/>
      <c r="I13" s="1171"/>
      <c r="J13" s="1171"/>
      <c r="K13" s="1171"/>
      <c r="L13" s="1171"/>
      <c r="M13" s="1171"/>
      <c r="N13" s="1171"/>
      <c r="O13" s="1171"/>
      <c r="P13" s="1171"/>
      <c r="Q13" s="1171"/>
      <c r="R13" s="1171"/>
      <c r="S13" s="1171"/>
      <c r="T13" s="1171"/>
    </row>
    <row r="14">
      <c r="A14" s="1171"/>
      <c r="B14" s="1171"/>
      <c r="C14" s="1171"/>
      <c r="D14" s="1171"/>
      <c r="E14" s="1171"/>
      <c r="F14" s="1171"/>
      <c r="G14" s="1171"/>
      <c r="H14" s="1171"/>
      <c r="I14" s="1171"/>
      <c r="J14" s="1171"/>
      <c r="K14" s="1171"/>
      <c r="L14" s="1171"/>
      <c r="M14" s="1171"/>
      <c r="N14" s="1171"/>
      <c r="O14" s="1171"/>
      <c r="P14" s="1171"/>
      <c r="Q14" s="1171"/>
      <c r="R14" s="1171"/>
      <c r="S14" s="1171"/>
      <c r="T14" s="1171"/>
    </row>
    <row r="15">
      <c r="A15" s="1171"/>
      <c r="B15" s="1171"/>
      <c r="C15" s="1171"/>
      <c r="D15" s="1171"/>
      <c r="E15" s="1171"/>
      <c r="F15" s="1171"/>
      <c r="G15" s="1171"/>
      <c r="H15" s="1171"/>
      <c r="I15" s="1171"/>
      <c r="J15" s="1171"/>
      <c r="K15" s="1171"/>
      <c r="L15" s="1171"/>
      <c r="M15" s="1171"/>
      <c r="N15" s="1171"/>
      <c r="O15" s="1171"/>
      <c r="P15" s="1171"/>
      <c r="Q15" s="1171"/>
      <c r="R15" s="1171"/>
      <c r="S15" s="1171"/>
      <c r="T15" s="1171"/>
    </row>
    <row r="16">
      <c r="A16" s="1171"/>
      <c r="B16" s="1171"/>
      <c r="C16" s="1171"/>
      <c r="D16" s="1171"/>
      <c r="E16" s="1171"/>
      <c r="F16" s="1171"/>
      <c r="G16" s="1171"/>
      <c r="H16" s="1171"/>
      <c r="I16" s="1171"/>
      <c r="J16" s="1171"/>
      <c r="K16" s="1171"/>
      <c r="L16" s="1171"/>
      <c r="M16" s="1171"/>
      <c r="N16" s="1171"/>
      <c r="O16" s="1171"/>
      <c r="P16" s="1171"/>
      <c r="Q16" s="1171"/>
      <c r="R16" s="1171"/>
      <c r="S16" s="1171"/>
      <c r="T16" s="1171"/>
    </row>
    <row r="17">
      <c r="A17" s="1171"/>
      <c r="B17" s="1171"/>
      <c r="C17" s="1171"/>
      <c r="D17" s="1171"/>
      <c r="E17" s="1171"/>
      <c r="F17" s="1171"/>
      <c r="G17" s="1171"/>
      <c r="H17" s="1171"/>
      <c r="I17" s="1171"/>
      <c r="J17" s="1171"/>
      <c r="K17" s="1171"/>
      <c r="L17" s="1171"/>
      <c r="M17" s="1171"/>
      <c r="N17" s="1171"/>
      <c r="O17" s="1171"/>
      <c r="P17" s="1171"/>
      <c r="Q17" s="1171"/>
      <c r="R17" s="1171"/>
      <c r="S17" s="1171"/>
      <c r="T17" s="1171"/>
    </row>
    <row r="18">
      <c r="A18" s="1171"/>
      <c r="B18" s="1171"/>
      <c r="C18" s="1171"/>
      <c r="D18" s="1171"/>
      <c r="E18" s="1171"/>
      <c r="F18" s="1171"/>
      <c r="G18" s="1171"/>
      <c r="H18" s="1171"/>
      <c r="I18" s="1171"/>
      <c r="J18" s="1171"/>
      <c r="K18" s="1171"/>
      <c r="L18" s="1171"/>
      <c r="M18" s="1171"/>
      <c r="N18" s="1171"/>
      <c r="O18" s="1171"/>
      <c r="P18" s="1171"/>
      <c r="Q18" s="1171"/>
      <c r="R18" s="1171"/>
      <c r="S18" s="1171"/>
      <c r="T18" s="1171"/>
    </row>
    <row r="19">
      <c r="A19" s="1171"/>
      <c r="B19" s="1171"/>
      <c r="C19" s="1171"/>
      <c r="D19" s="1171"/>
      <c r="E19" s="1171"/>
      <c r="F19" s="1171"/>
      <c r="G19" s="1171"/>
      <c r="H19" s="1171"/>
      <c r="I19" s="1171"/>
      <c r="J19" s="1171"/>
      <c r="K19" s="1171"/>
      <c r="L19" s="1171"/>
      <c r="M19" s="1171"/>
      <c r="N19" s="1171"/>
      <c r="O19" s="1171"/>
      <c r="P19" s="1171"/>
      <c r="Q19" s="1171"/>
      <c r="R19" s="1171"/>
      <c r="S19" s="1171"/>
      <c r="T19" s="1171"/>
    </row>
    <row r="20">
      <c r="A20" s="1171"/>
      <c r="B20" s="1171"/>
      <c r="C20" s="1171"/>
      <c r="D20" s="1171"/>
      <c r="E20" s="1171"/>
      <c r="F20" s="1171"/>
      <c r="G20" s="1171"/>
      <c r="H20" s="1171"/>
      <c r="I20" s="1171"/>
      <c r="J20" s="1171"/>
      <c r="K20" s="1171"/>
      <c r="L20" s="1171"/>
      <c r="M20" s="1171"/>
      <c r="N20" s="1171"/>
      <c r="O20" s="1171"/>
      <c r="P20" s="1171"/>
      <c r="Q20" s="1171"/>
      <c r="R20" s="1171"/>
      <c r="S20" s="1171"/>
      <c r="T20" s="1171"/>
    </row>
    <row r="21">
      <c r="A21" s="1171"/>
      <c r="B21" s="1171"/>
      <c r="C21" s="1171"/>
      <c r="D21" s="1171"/>
      <c r="E21" s="1171"/>
      <c r="F21" s="1171"/>
      <c r="G21" s="1171"/>
      <c r="H21" s="1171"/>
      <c r="I21" s="1171"/>
      <c r="J21" s="1171"/>
      <c r="K21" s="1171"/>
      <c r="L21" s="1171"/>
      <c r="M21" s="1171"/>
      <c r="N21" s="1171"/>
      <c r="O21" s="1171"/>
      <c r="P21" s="1171"/>
      <c r="Q21" s="1171"/>
      <c r="R21" s="1171"/>
      <c r="S21" s="1171"/>
      <c r="T21" s="1171"/>
    </row>
    <row r="22">
      <c r="A22" s="1171"/>
      <c r="B22" s="1171"/>
      <c r="C22" s="1171"/>
      <c r="D22" s="1171"/>
      <c r="E22" s="1171"/>
      <c r="F22" s="1171"/>
      <c r="G22" s="1171"/>
      <c r="H22" s="1171"/>
      <c r="I22" s="1171"/>
      <c r="J22" s="1171"/>
      <c r="K22" s="1171"/>
      <c r="L22" s="1171"/>
      <c r="M22" s="1171"/>
      <c r="N22" s="1171"/>
      <c r="O22" s="1171"/>
      <c r="P22" s="1171"/>
      <c r="Q22" s="1171"/>
      <c r="R22" s="1171"/>
      <c r="S22" s="1171"/>
      <c r="T22" s="1171"/>
    </row>
    <row r="23">
      <c r="A23" s="1171"/>
      <c r="B23" s="1171"/>
      <c r="C23" s="1171"/>
      <c r="D23" s="1171"/>
      <c r="E23" s="1171"/>
      <c r="F23" s="1171"/>
      <c r="G23" s="1171"/>
      <c r="H23" s="1171"/>
      <c r="I23" s="1171"/>
      <c r="J23" s="1171"/>
      <c r="K23" s="1171"/>
      <c r="L23" s="1171"/>
      <c r="M23" s="1171"/>
      <c r="N23" s="1171"/>
      <c r="O23" s="1171"/>
      <c r="P23" s="1171"/>
      <c r="Q23" s="1171"/>
      <c r="R23" s="1171"/>
      <c r="S23" s="1171"/>
      <c r="T23" s="1171"/>
    </row>
    <row r="24">
      <c r="A24" s="1171"/>
      <c r="B24" s="1171"/>
      <c r="C24" s="1171"/>
      <c r="D24" s="1171"/>
      <c r="E24" s="1171"/>
      <c r="F24" s="1171"/>
      <c r="G24" s="1171"/>
      <c r="H24" s="1171"/>
      <c r="I24" s="1171"/>
      <c r="J24" s="1171"/>
      <c r="K24" s="1171"/>
      <c r="L24" s="1171"/>
      <c r="M24" s="1171"/>
      <c r="N24" s="1171"/>
      <c r="O24" s="1171"/>
      <c r="P24" s="1171"/>
      <c r="Q24" s="1171"/>
      <c r="R24" s="1171"/>
      <c r="S24" s="1171"/>
      <c r="T24" s="1171"/>
    </row>
    <row r="25">
      <c r="A25" s="1171"/>
      <c r="B25" s="1171"/>
      <c r="C25" s="1171"/>
      <c r="D25" s="1171"/>
      <c r="E25" s="1171"/>
      <c r="F25" s="1171"/>
      <c r="G25" s="1171"/>
      <c r="H25" s="1171"/>
      <c r="I25" s="1171"/>
      <c r="J25" s="1171"/>
      <c r="K25" s="1171"/>
      <c r="L25" s="1171"/>
      <c r="M25" s="1171"/>
      <c r="N25" s="1171"/>
      <c r="O25" s="1171"/>
      <c r="P25" s="1171"/>
      <c r="Q25" s="1171"/>
      <c r="R25" s="1171"/>
      <c r="S25" s="1171"/>
      <c r="T25" s="1171"/>
    </row>
    <row r="26">
      <c r="A26" s="1171"/>
      <c r="B26" s="1171"/>
      <c r="C26" s="1171"/>
      <c r="D26" s="1171"/>
      <c r="E26" s="1171"/>
      <c r="F26" s="1171"/>
      <c r="G26" s="1171"/>
      <c r="H26" s="1171"/>
      <c r="I26" s="1171"/>
      <c r="J26" s="1171"/>
      <c r="K26" s="1171"/>
      <c r="L26" s="1171"/>
      <c r="M26" s="1171"/>
      <c r="N26" s="1171"/>
      <c r="O26" s="1171"/>
      <c r="P26" s="1171"/>
      <c r="Q26" s="1171"/>
      <c r="R26" s="1171"/>
      <c r="S26" s="1171"/>
      <c r="T26" s="1171"/>
    </row>
    <row r="27">
      <c r="A27" s="1171"/>
      <c r="B27" s="1171"/>
      <c r="C27" s="1171"/>
      <c r="D27" s="1171"/>
      <c r="E27" s="1171"/>
      <c r="F27" s="1171"/>
      <c r="G27" s="1171"/>
      <c r="H27" s="1171"/>
      <c r="I27" s="1171"/>
      <c r="J27" s="1171"/>
      <c r="K27" s="1171"/>
      <c r="L27" s="1171"/>
      <c r="M27" s="1171"/>
      <c r="N27" s="1171"/>
      <c r="O27" s="1171"/>
      <c r="P27" s="1171"/>
      <c r="Q27" s="1171"/>
      <c r="R27" s="1171"/>
      <c r="S27" s="1171"/>
      <c r="T27" s="1171"/>
    </row>
    <row r="28">
      <c r="A28" s="1171"/>
      <c r="B28" s="1171"/>
      <c r="C28" s="1171"/>
      <c r="D28" s="1171"/>
      <c r="E28" s="1171"/>
      <c r="F28" s="1171"/>
      <c r="G28" s="1171"/>
      <c r="H28" s="1171"/>
      <c r="I28" s="1171"/>
      <c r="J28" s="1171"/>
      <c r="K28" s="1171"/>
      <c r="L28" s="1171"/>
      <c r="M28" s="1171"/>
      <c r="N28" s="1171"/>
      <c r="O28" s="1171"/>
      <c r="P28" s="1171"/>
      <c r="Q28" s="1171"/>
      <c r="R28" s="1171"/>
      <c r="S28" s="1171"/>
      <c r="T28" s="1171"/>
    </row>
    <row r="29">
      <c r="A29" s="1171"/>
      <c r="B29" s="1171"/>
      <c r="C29" s="1171"/>
      <c r="D29" s="1171"/>
      <c r="E29" s="1171"/>
      <c r="F29" s="1171"/>
      <c r="G29" s="1171"/>
      <c r="H29" s="1171"/>
      <c r="I29" s="1171"/>
      <c r="J29" s="1171"/>
      <c r="K29" s="1171"/>
      <c r="L29" s="1171"/>
      <c r="M29" s="1171"/>
      <c r="N29" s="1171"/>
      <c r="O29" s="1171"/>
      <c r="P29" s="1171"/>
      <c r="Q29" s="1171"/>
      <c r="R29" s="1171"/>
      <c r="S29" s="1171"/>
      <c r="T29" s="1171"/>
    </row>
    <row r="30">
      <c r="A30" s="1171"/>
      <c r="B30" s="1171"/>
      <c r="C30" s="1171"/>
      <c r="D30" s="1171"/>
      <c r="E30" s="1171"/>
      <c r="F30" s="1171"/>
      <c r="G30" s="1171"/>
      <c r="H30" s="1171"/>
      <c r="I30" s="1171"/>
      <c r="J30" s="1171"/>
      <c r="K30" s="1171"/>
      <c r="L30" s="1171"/>
      <c r="M30" s="1171"/>
      <c r="N30" s="1171"/>
      <c r="O30" s="1171"/>
      <c r="P30" s="1171"/>
      <c r="Q30" s="1171"/>
      <c r="R30" s="1171"/>
      <c r="S30" s="1171"/>
      <c r="T30" s="1171"/>
    </row>
    <row r="31">
      <c r="A31" s="1171"/>
      <c r="B31" s="1171"/>
      <c r="C31" s="1171"/>
      <c r="D31" s="1171"/>
      <c r="E31" s="1171"/>
      <c r="F31" s="1171"/>
      <c r="G31" s="1171"/>
      <c r="H31" s="1171"/>
      <c r="I31" s="1171"/>
      <c r="J31" s="1171"/>
      <c r="K31" s="1171"/>
      <c r="L31" s="1171"/>
      <c r="M31" s="1171"/>
      <c r="N31" s="1171"/>
      <c r="O31" s="1171"/>
      <c r="P31" s="1171"/>
      <c r="Q31" s="1171"/>
      <c r="R31" s="1171"/>
      <c r="S31" s="1171"/>
      <c r="T31" s="1171"/>
    </row>
    <row r="32">
      <c r="A32" s="1171"/>
      <c r="B32" s="1171"/>
      <c r="C32" s="1171"/>
      <c r="D32" s="1171"/>
      <c r="E32" s="1171"/>
      <c r="F32" s="1171"/>
      <c r="G32" s="1171"/>
      <c r="H32" s="1171"/>
      <c r="I32" s="1171"/>
      <c r="J32" s="1171"/>
      <c r="K32" s="1171"/>
      <c r="L32" s="1171"/>
      <c r="M32" s="1171"/>
      <c r="N32" s="1171"/>
      <c r="O32" s="1171"/>
      <c r="P32" s="1171"/>
      <c r="Q32" s="1171"/>
      <c r="R32" s="1171"/>
      <c r="S32" s="1171"/>
      <c r="T32" s="1171"/>
    </row>
    <row r="33">
      <c r="A33" s="1171"/>
      <c r="B33" s="1171"/>
      <c r="C33" s="1171"/>
      <c r="D33" s="1171"/>
      <c r="E33" s="1171"/>
      <c r="F33" s="1171"/>
      <c r="G33" s="1171"/>
      <c r="H33" s="1171"/>
      <c r="I33" s="1171"/>
      <c r="J33" s="1171"/>
      <c r="K33" s="1171"/>
      <c r="L33" s="1171"/>
      <c r="M33" s="1171"/>
      <c r="N33" s="1171"/>
      <c r="O33" s="1171"/>
      <c r="P33" s="1171"/>
      <c r="Q33" s="1171"/>
      <c r="R33" s="1171"/>
      <c r="S33" s="1171"/>
      <c r="T33" s="1171"/>
    </row>
    <row r="34">
      <c r="A34" s="1171"/>
      <c r="B34" s="1171"/>
      <c r="C34" s="1171"/>
      <c r="D34" s="1171"/>
      <c r="E34" s="1171"/>
      <c r="F34" s="1171"/>
      <c r="G34" s="1171"/>
      <c r="H34" s="1171"/>
      <c r="I34" s="1171"/>
      <c r="J34" s="1171"/>
      <c r="K34" s="1171"/>
      <c r="L34" s="1171"/>
      <c r="M34" s="1171"/>
      <c r="N34" s="1171"/>
      <c r="O34" s="1171"/>
      <c r="P34" s="1171"/>
      <c r="Q34" s="1171"/>
      <c r="R34" s="1171"/>
      <c r="S34" s="1171"/>
      <c r="T34" s="1171"/>
    </row>
    <row r="35">
      <c r="A35" s="1171"/>
      <c r="B35" s="1171"/>
      <c r="C35" s="1171"/>
      <c r="D35" s="1171"/>
      <c r="E35" s="1171"/>
      <c r="F35" s="1171"/>
      <c r="G35" s="1171"/>
      <c r="H35" s="1171"/>
      <c r="I35" s="1171"/>
      <c r="J35" s="1171"/>
      <c r="K35" s="1171"/>
      <c r="L35" s="1171"/>
      <c r="M35" s="1171"/>
      <c r="N35" s="1171"/>
      <c r="O35" s="1171"/>
      <c r="P35" s="1171"/>
      <c r="Q35" s="1171"/>
      <c r="R35" s="1171"/>
      <c r="S35" s="1171"/>
      <c r="T35" s="1171"/>
    </row>
    <row r="36">
      <c r="A36" s="1171"/>
      <c r="B36" s="1171"/>
      <c r="C36" s="1171"/>
      <c r="D36" s="1171"/>
      <c r="E36" s="1171"/>
      <c r="F36" s="1171"/>
      <c r="G36" s="1171"/>
      <c r="H36" s="1171"/>
      <c r="I36" s="1171"/>
      <c r="J36" s="1171"/>
      <c r="K36" s="1171"/>
      <c r="L36" s="1171"/>
      <c r="M36" s="1171"/>
      <c r="N36" s="1171"/>
      <c r="O36" s="1171"/>
      <c r="P36" s="1171"/>
      <c r="Q36" s="1171"/>
      <c r="R36" s="1171"/>
      <c r="S36" s="1171"/>
      <c r="T36" s="1171"/>
    </row>
    <row r="37">
      <c r="A37" s="1171"/>
      <c r="B37" s="1171"/>
      <c r="C37" s="1171"/>
      <c r="D37" s="1171"/>
      <c r="E37" s="1171"/>
      <c r="F37" s="1171"/>
      <c r="G37" s="1171"/>
      <c r="H37" s="1171"/>
      <c r="I37" s="1171"/>
      <c r="J37" s="1171"/>
      <c r="K37" s="1171"/>
      <c r="L37" s="1171"/>
      <c r="M37" s="1171"/>
      <c r="N37" s="1171"/>
      <c r="O37" s="1171"/>
      <c r="P37" s="1171"/>
      <c r="Q37" s="1171"/>
      <c r="R37" s="1171"/>
      <c r="S37" s="1171"/>
      <c r="T37" s="1171"/>
    </row>
    <row r="38">
      <c r="A38" s="1171"/>
      <c r="B38" s="1171"/>
      <c r="C38" s="1171"/>
      <c r="D38" s="1171"/>
      <c r="E38" s="1171"/>
      <c r="F38" s="1171"/>
      <c r="G38" s="1171"/>
      <c r="H38" s="1171"/>
      <c r="I38" s="1171"/>
      <c r="J38" s="1171"/>
      <c r="K38" s="1171"/>
      <c r="L38" s="1171"/>
      <c r="M38" s="1171"/>
      <c r="N38" s="1171"/>
      <c r="O38" s="1171"/>
      <c r="P38" s="1171"/>
      <c r="Q38" s="1171"/>
      <c r="R38" s="1171"/>
      <c r="S38" s="1171"/>
      <c r="T38" s="1171"/>
    </row>
    <row r="39">
      <c r="A39" s="1171"/>
      <c r="B39" s="1171"/>
      <c r="C39" s="1171"/>
      <c r="D39" s="1171"/>
      <c r="E39" s="1171"/>
      <c r="F39" s="1171"/>
      <c r="G39" s="1171"/>
      <c r="H39" s="1171"/>
      <c r="I39" s="1171"/>
      <c r="J39" s="1171"/>
      <c r="K39" s="1171"/>
      <c r="L39" s="1171"/>
      <c r="M39" s="1171"/>
      <c r="N39" s="1171"/>
      <c r="O39" s="1171"/>
      <c r="P39" s="1171"/>
      <c r="Q39" s="1171"/>
      <c r="R39" s="1171"/>
      <c r="S39" s="1171"/>
      <c r="T39" s="1171"/>
    </row>
    <row r="40">
      <c r="A40" s="1171"/>
      <c r="B40" s="1171"/>
      <c r="C40" s="1171"/>
      <c r="D40" s="1171"/>
      <c r="E40" s="1171"/>
      <c r="F40" s="1171"/>
      <c r="G40" s="1171"/>
      <c r="H40" s="1171"/>
      <c r="I40" s="1171"/>
      <c r="J40" s="1171"/>
      <c r="K40" s="1171"/>
      <c r="L40" s="1171"/>
      <c r="M40" s="1171"/>
      <c r="N40" s="1171"/>
      <c r="O40" s="1171"/>
      <c r="P40" s="1171"/>
      <c r="Q40" s="1171"/>
      <c r="R40" s="1171"/>
      <c r="S40" s="1171"/>
      <c r="T40" s="1171"/>
    </row>
    <row r="41">
      <c r="A41" s="1171"/>
      <c r="B41" s="1171"/>
      <c r="C41" s="1171"/>
      <c r="D41" s="1171"/>
      <c r="E41" s="1171"/>
      <c r="F41" s="1171"/>
      <c r="G41" s="1171"/>
      <c r="H41" s="1171"/>
      <c r="I41" s="1171"/>
      <c r="J41" s="1171"/>
      <c r="K41" s="1171"/>
      <c r="L41" s="1171"/>
      <c r="M41" s="1171"/>
      <c r="N41" s="1171"/>
      <c r="O41" s="1171"/>
      <c r="P41" s="1171"/>
      <c r="Q41" s="1171"/>
      <c r="R41" s="1171"/>
      <c r="S41" s="1171"/>
      <c r="T41" s="1171"/>
    </row>
    <row r="42">
      <c r="A42" s="1171"/>
      <c r="B42" s="1171"/>
      <c r="C42" s="1171"/>
      <c r="D42" s="1171"/>
      <c r="E42" s="1171"/>
      <c r="F42" s="1171"/>
      <c r="G42" s="1171"/>
      <c r="H42" s="1171"/>
      <c r="I42" s="1171"/>
      <c r="J42" s="1171"/>
      <c r="K42" s="1171"/>
      <c r="L42" s="1171"/>
      <c r="M42" s="1171"/>
      <c r="N42" s="1171"/>
      <c r="O42" s="1171"/>
      <c r="P42" s="1171"/>
      <c r="Q42" s="1171"/>
      <c r="R42" s="1171"/>
      <c r="S42" s="1171"/>
      <c r="T42" s="1171"/>
    </row>
    <row r="43">
      <c r="A43" s="1171"/>
      <c r="B43" s="1171"/>
      <c r="C43" s="1171"/>
      <c r="D43" s="1171"/>
      <c r="E43" s="1171"/>
      <c r="F43" s="1171"/>
      <c r="G43" s="1171"/>
      <c r="H43" s="1171"/>
      <c r="I43" s="1171"/>
      <c r="J43" s="1171"/>
      <c r="K43" s="1171"/>
      <c r="L43" s="1171"/>
      <c r="M43" s="1171"/>
      <c r="N43" s="1171"/>
      <c r="O43" s="1171"/>
      <c r="P43" s="1171"/>
      <c r="Q43" s="1171"/>
      <c r="R43" s="1171"/>
      <c r="S43" s="1171"/>
      <c r="T43" s="1171"/>
    </row>
    <row r="44">
      <c r="A44" s="1171"/>
      <c r="B44" s="1171"/>
      <c r="C44" s="1171"/>
      <c r="D44" s="1171"/>
      <c r="E44" s="1171"/>
      <c r="F44" s="1171"/>
      <c r="G44" s="1171"/>
      <c r="H44" s="1171"/>
      <c r="I44" s="1171"/>
      <c r="J44" s="1171"/>
      <c r="K44" s="1171"/>
      <c r="L44" s="1171"/>
      <c r="M44" s="1171"/>
      <c r="N44" s="1171"/>
      <c r="O44" s="1171"/>
      <c r="P44" s="1171"/>
      <c r="Q44" s="1171"/>
      <c r="R44" s="1171"/>
      <c r="S44" s="1171"/>
      <c r="T44" s="1171"/>
    </row>
    <row r="45">
      <c r="A45" s="1171"/>
      <c r="B45" s="1171"/>
      <c r="C45" s="1171"/>
      <c r="D45" s="1171"/>
      <c r="E45" s="1171"/>
      <c r="F45" s="1171"/>
      <c r="G45" s="1171"/>
      <c r="H45" s="1171"/>
      <c r="I45" s="1171"/>
      <c r="J45" s="1171"/>
      <c r="K45" s="1171"/>
      <c r="L45" s="1171"/>
      <c r="M45" s="1171"/>
      <c r="N45" s="1171"/>
      <c r="O45" s="1171"/>
      <c r="P45" s="1171"/>
      <c r="Q45" s="1171"/>
      <c r="R45" s="1171"/>
      <c r="S45" s="1171"/>
      <c r="T45" s="1171"/>
    </row>
    <row r="46">
      <c r="A46" s="1171"/>
      <c r="B46" s="1171"/>
      <c r="C46" s="1171"/>
      <c r="D46" s="1171"/>
      <c r="E46" s="1171"/>
      <c r="F46" s="1171"/>
      <c r="G46" s="1171"/>
      <c r="H46" s="1171"/>
      <c r="I46" s="1171"/>
      <c r="J46" s="1171"/>
      <c r="K46" s="1171"/>
      <c r="L46" s="1171"/>
      <c r="M46" s="1171"/>
      <c r="N46" s="1171"/>
      <c r="O46" s="1171"/>
      <c r="P46" s="1171"/>
      <c r="Q46" s="1171"/>
      <c r="R46" s="1171"/>
      <c r="S46" s="1171"/>
      <c r="T46" s="1171"/>
    </row>
    <row r="47">
      <c r="A47" s="1171"/>
      <c r="B47" s="1171"/>
      <c r="C47" s="1171"/>
      <c r="D47" s="1171"/>
      <c r="E47" s="1171"/>
      <c r="F47" s="1171"/>
      <c r="G47" s="1171"/>
      <c r="H47" s="1171"/>
      <c r="I47" s="1171"/>
      <c r="J47" s="1171"/>
      <c r="K47" s="1171"/>
      <c r="L47" s="1171"/>
      <c r="M47" s="1171"/>
      <c r="N47" s="1171"/>
      <c r="O47" s="1171"/>
      <c r="P47" s="1171"/>
      <c r="Q47" s="1171"/>
      <c r="R47" s="1171"/>
      <c r="S47" s="1171"/>
      <c r="T47" s="1171"/>
    </row>
    <row r="48">
      <c r="A48" s="1171"/>
      <c r="B48" s="1171"/>
      <c r="C48" s="1171"/>
      <c r="D48" s="1171"/>
      <c r="E48" s="1171"/>
      <c r="F48" s="1171"/>
      <c r="G48" s="1171"/>
      <c r="H48" s="1171"/>
      <c r="I48" s="1171"/>
      <c r="J48" s="1171"/>
      <c r="K48" s="1171"/>
      <c r="L48" s="1171"/>
      <c r="M48" s="1171"/>
      <c r="N48" s="1171"/>
      <c r="O48" s="1171"/>
      <c r="P48" s="1171"/>
      <c r="Q48" s="1171"/>
      <c r="R48" s="1171"/>
      <c r="S48" s="1171"/>
      <c r="T48" s="1171"/>
    </row>
    <row r="49">
      <c r="A49" s="1171"/>
      <c r="B49" s="1171"/>
      <c r="C49" s="1171"/>
      <c r="D49" s="1171"/>
      <c r="E49" s="1171"/>
      <c r="F49" s="1171"/>
      <c r="G49" s="1171"/>
      <c r="H49" s="1171"/>
      <c r="I49" s="1171"/>
      <c r="J49" s="1171"/>
      <c r="K49" s="1171"/>
      <c r="L49" s="1171"/>
      <c r="M49" s="1171"/>
      <c r="N49" s="1171"/>
      <c r="O49" s="1171"/>
      <c r="P49" s="1171"/>
      <c r="Q49" s="1171"/>
      <c r="R49" s="1171"/>
      <c r="S49" s="1171"/>
      <c r="T49" s="1171"/>
    </row>
    <row r="50">
      <c r="A50" s="1171"/>
      <c r="B50" s="1171"/>
      <c r="C50" s="1171"/>
      <c r="D50" s="1171"/>
      <c r="E50" s="1171"/>
      <c r="F50" s="1171"/>
      <c r="G50" s="1171"/>
      <c r="H50" s="1171"/>
      <c r="I50" s="1171"/>
      <c r="J50" s="1171"/>
      <c r="K50" s="1171"/>
      <c r="L50" s="1171"/>
      <c r="M50" s="1171"/>
      <c r="N50" s="1171"/>
      <c r="O50" s="1171"/>
      <c r="P50" s="1171"/>
      <c r="Q50" s="1171"/>
      <c r="R50" s="1171"/>
      <c r="S50" s="1171"/>
      <c r="T50" s="1171"/>
    </row>
    <row r="51">
      <c r="A51" s="1171"/>
      <c r="B51" s="1171"/>
      <c r="C51" s="1171"/>
      <c r="D51" s="1171"/>
      <c r="E51" s="1171"/>
      <c r="F51" s="1171"/>
      <c r="G51" s="1171"/>
      <c r="H51" s="1171"/>
      <c r="I51" s="1171"/>
      <c r="J51" s="1171"/>
      <c r="K51" s="1171"/>
      <c r="L51" s="1171"/>
      <c r="M51" s="1171"/>
      <c r="N51" s="1171"/>
      <c r="O51" s="1171"/>
      <c r="P51" s="1171"/>
      <c r="Q51" s="1171"/>
      <c r="R51" s="1171"/>
      <c r="S51" s="1171"/>
      <c r="T51" s="1171"/>
    </row>
    <row r="52">
      <c r="A52" s="1171"/>
      <c r="B52" s="1171"/>
      <c r="C52" s="1171"/>
      <c r="D52" s="1171"/>
      <c r="E52" s="1171"/>
      <c r="F52" s="1171"/>
      <c r="G52" s="1171"/>
      <c r="H52" s="1171"/>
      <c r="I52" s="1171"/>
      <c r="J52" s="1171"/>
      <c r="K52" s="1171"/>
      <c r="L52" s="1171"/>
      <c r="M52" s="1171"/>
      <c r="N52" s="1171"/>
      <c r="O52" s="1171"/>
      <c r="P52" s="1171"/>
      <c r="Q52" s="1171"/>
      <c r="R52" s="1171"/>
      <c r="S52" s="1171"/>
      <c r="T52" s="1171"/>
    </row>
    <row r="53">
      <c r="A53" s="1171"/>
      <c r="B53" s="1171"/>
      <c r="C53" s="1171"/>
      <c r="D53" s="1171"/>
      <c r="E53" s="1171"/>
      <c r="F53" s="1171"/>
      <c r="G53" s="1171"/>
      <c r="H53" s="1171"/>
      <c r="I53" s="1171"/>
      <c r="J53" s="1171"/>
      <c r="K53" s="1171"/>
      <c r="L53" s="1171"/>
      <c r="M53" s="1171"/>
      <c r="N53" s="1171"/>
      <c r="O53" s="1171"/>
      <c r="P53" s="1171"/>
      <c r="Q53" s="1171"/>
      <c r="R53" s="1171"/>
      <c r="S53" s="1171"/>
      <c r="T53" s="1171"/>
    </row>
    <row r="54">
      <c r="A54" s="1171"/>
      <c r="B54" s="1171"/>
      <c r="C54" s="1171"/>
      <c r="D54" s="1171"/>
      <c r="E54" s="1171"/>
      <c r="F54" s="1171"/>
      <c r="G54" s="1171"/>
      <c r="H54" s="1171"/>
      <c r="I54" s="1171"/>
      <c r="J54" s="1171"/>
      <c r="K54" s="1171"/>
      <c r="L54" s="1171"/>
      <c r="M54" s="1171"/>
      <c r="N54" s="1171"/>
      <c r="O54" s="1171"/>
      <c r="P54" s="1171"/>
      <c r="Q54" s="1171"/>
      <c r="R54" s="1171"/>
      <c r="S54" s="1171"/>
      <c r="T54" s="1171"/>
    </row>
    <row r="55">
      <c r="A55" s="1171"/>
      <c r="B55" s="1171"/>
      <c r="C55" s="1171"/>
      <c r="D55" s="1171"/>
      <c r="E55" s="1171"/>
      <c r="F55" s="1171"/>
      <c r="G55" s="1171"/>
      <c r="H55" s="1171"/>
      <c r="I55" s="1171"/>
      <c r="J55" s="1171"/>
      <c r="K55" s="1171"/>
      <c r="L55" s="1171"/>
      <c r="M55" s="1171"/>
      <c r="N55" s="1171"/>
      <c r="O55" s="1171"/>
      <c r="P55" s="1171"/>
      <c r="Q55" s="1171"/>
      <c r="R55" s="1171"/>
      <c r="S55" s="1171"/>
      <c r="T55" s="1171"/>
    </row>
    <row r="56">
      <c r="A56" s="1171"/>
      <c r="B56" s="1171"/>
      <c r="C56" s="1171"/>
      <c r="D56" s="1171"/>
      <c r="E56" s="1171"/>
      <c r="F56" s="1171"/>
      <c r="G56" s="1171"/>
      <c r="H56" s="1171"/>
      <c r="I56" s="1171"/>
      <c r="J56" s="1171"/>
      <c r="K56" s="1171"/>
      <c r="L56" s="1171"/>
      <c r="M56" s="1171"/>
      <c r="N56" s="1171"/>
      <c r="O56" s="1171"/>
      <c r="P56" s="1171"/>
      <c r="Q56" s="1171"/>
      <c r="R56" s="1171"/>
      <c r="S56" s="1171"/>
      <c r="T56" s="1171"/>
    </row>
    <row r="57">
      <c r="A57" s="1171"/>
      <c r="B57" s="1171"/>
      <c r="C57" s="1171"/>
      <c r="D57" s="1171"/>
      <c r="E57" s="1171"/>
      <c r="F57" s="1171"/>
      <c r="G57" s="1171"/>
      <c r="H57" s="1171"/>
      <c r="I57" s="1171"/>
      <c r="J57" s="1171"/>
      <c r="K57" s="1171"/>
      <c r="L57" s="1171"/>
      <c r="M57" s="1171"/>
      <c r="N57" s="1171"/>
      <c r="O57" s="1171"/>
      <c r="P57" s="1171"/>
      <c r="Q57" s="1171"/>
      <c r="R57" s="1171"/>
      <c r="S57" s="1171"/>
      <c r="T57" s="1171"/>
    </row>
    <row r="58">
      <c r="A58" s="1171"/>
      <c r="B58" s="1171"/>
      <c r="C58" s="1171"/>
      <c r="D58" s="1171"/>
      <c r="E58" s="1171"/>
      <c r="F58" s="1171"/>
      <c r="G58" s="1171"/>
      <c r="H58" s="1171"/>
      <c r="I58" s="1171"/>
      <c r="J58" s="1171"/>
      <c r="K58" s="1171"/>
      <c r="L58" s="1171"/>
      <c r="M58" s="1171"/>
      <c r="N58" s="1171"/>
      <c r="O58" s="1171"/>
      <c r="P58" s="1171"/>
      <c r="Q58" s="1171"/>
      <c r="R58" s="1171"/>
      <c r="S58" s="1171"/>
      <c r="T58" s="1171"/>
    </row>
    <row r="59">
      <c r="A59" s="1171"/>
      <c r="B59" s="1171"/>
      <c r="C59" s="1171"/>
      <c r="D59" s="1171"/>
      <c r="E59" s="1171"/>
      <c r="F59" s="1171"/>
      <c r="G59" s="1171"/>
      <c r="H59" s="1171"/>
      <c r="I59" s="1171"/>
      <c r="J59" s="1171"/>
      <c r="K59" s="1171"/>
      <c r="L59" s="1171"/>
      <c r="M59" s="1171"/>
      <c r="N59" s="1171"/>
      <c r="O59" s="1171"/>
      <c r="P59" s="1171"/>
      <c r="Q59" s="1171"/>
      <c r="R59" s="1171"/>
      <c r="S59" s="1171"/>
      <c r="T59" s="1171"/>
    </row>
    <row r="60">
      <c r="A60" s="1171"/>
      <c r="B60" s="1171"/>
      <c r="C60" s="1171"/>
      <c r="D60" s="1171"/>
      <c r="E60" s="1171"/>
      <c r="F60" s="1171"/>
      <c r="G60" s="1171"/>
      <c r="H60" s="1171"/>
      <c r="I60" s="1171"/>
      <c r="J60" s="1171"/>
      <c r="K60" s="1171"/>
      <c r="L60" s="1171"/>
      <c r="M60" s="1171"/>
      <c r="N60" s="1171"/>
      <c r="O60" s="1171"/>
      <c r="P60" s="1171"/>
      <c r="Q60" s="1171"/>
      <c r="R60" s="1171"/>
      <c r="S60" s="1171"/>
      <c r="T60" s="1171"/>
    </row>
    <row r="61">
      <c r="A61" s="1171"/>
      <c r="B61" s="1171"/>
      <c r="C61" s="1171"/>
      <c r="D61" s="1171"/>
      <c r="E61" s="1171"/>
      <c r="F61" s="1171"/>
      <c r="G61" s="1171"/>
      <c r="H61" s="1171"/>
      <c r="I61" s="1171"/>
      <c r="J61" s="1171"/>
      <c r="K61" s="1171"/>
      <c r="L61" s="1171"/>
      <c r="M61" s="1171"/>
      <c r="N61" s="1171"/>
      <c r="O61" s="1171"/>
      <c r="P61" s="1171"/>
      <c r="Q61" s="1171"/>
      <c r="R61" s="1171"/>
      <c r="S61" s="1171"/>
      <c r="T61" s="1171"/>
    </row>
    <row r="62">
      <c r="A62" s="1171"/>
      <c r="B62" s="1171"/>
      <c r="C62" s="1171"/>
      <c r="D62" s="1171"/>
      <c r="E62" s="1171"/>
      <c r="F62" s="1171"/>
      <c r="G62" s="1171"/>
      <c r="H62" s="1171"/>
      <c r="I62" s="1171"/>
      <c r="J62" s="1171"/>
      <c r="K62" s="1171"/>
      <c r="L62" s="1171"/>
      <c r="M62" s="1171"/>
      <c r="N62" s="1171"/>
      <c r="O62" s="1171"/>
      <c r="P62" s="1171"/>
      <c r="Q62" s="1171"/>
      <c r="R62" s="1171"/>
      <c r="S62" s="1171"/>
      <c r="T62" s="1171"/>
    </row>
    <row r="63">
      <c r="A63" s="1171"/>
      <c r="B63" s="1171"/>
      <c r="C63" s="1171"/>
      <c r="D63" s="1171"/>
      <c r="E63" s="1171"/>
      <c r="F63" s="1171"/>
      <c r="G63" s="1171"/>
      <c r="H63" s="1171"/>
      <c r="I63" s="1171"/>
      <c r="J63" s="1171"/>
      <c r="K63" s="1171"/>
      <c r="L63" s="1171"/>
      <c r="M63" s="1171"/>
      <c r="N63" s="1171"/>
      <c r="O63" s="1171"/>
      <c r="P63" s="1171"/>
      <c r="Q63" s="1171"/>
      <c r="R63" s="1171"/>
      <c r="S63" s="1171"/>
      <c r="T63" s="1171"/>
    </row>
  </sheetData>
  <mergeCells count="7">
    <mergeCell ref="C4:E4"/>
    <mergeCell ref="F4:G4"/>
    <mergeCell ref="H4:I4"/>
    <mergeCell ref="J4:K4"/>
    <mergeCell ref="L4:M4"/>
    <mergeCell ref="N4:O4"/>
    <mergeCell ref="B2:O2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75"/>
  <cols>
    <col customWidth="1" min="2" max="2" width="28.33"/>
    <col customWidth="1" min="7" max="7" width="1.67"/>
    <col customWidth="1" min="9" max="11" width="7.89"/>
    <col customWidth="1" min="12" max="12" width="4.78"/>
    <col customWidth="1" min="13" max="14" width="7.89"/>
    <col customWidth="1" min="15" max="15" width="9.0"/>
    <col customWidth="1" min="16" max="16" width="2.22"/>
    <col customWidth="1" min="19" max="19" width="2.44"/>
    <col customWidth="1" min="20" max="23" width="7.0"/>
    <col customWidth="1" min="24" max="47" width="8.78"/>
  </cols>
  <sheetData>
    <row r="1" ht="16.5" customHeight="1">
      <c r="A1" s="1208"/>
      <c r="B1" s="1208"/>
      <c r="C1" s="1208"/>
      <c r="D1" s="1208"/>
      <c r="E1" s="1208"/>
      <c r="F1" s="1208"/>
      <c r="G1" s="1208"/>
      <c r="H1" s="1208"/>
      <c r="I1" s="1208"/>
      <c r="J1" s="1208"/>
      <c r="K1" s="1208"/>
      <c r="L1" s="1208"/>
      <c r="M1" s="1208"/>
      <c r="N1" s="1208"/>
      <c r="O1" s="1208"/>
      <c r="P1" s="1208"/>
      <c r="Q1" s="1208"/>
      <c r="R1" s="1208"/>
      <c r="S1" s="1208"/>
      <c r="T1" s="1208"/>
      <c r="U1" s="1208"/>
      <c r="V1" s="1208"/>
      <c r="W1" s="1208"/>
      <c r="X1" s="1208"/>
      <c r="Y1" s="1208"/>
      <c r="Z1" s="1208"/>
      <c r="AA1" s="1208"/>
      <c r="AB1" s="1208"/>
      <c r="AC1" s="1208"/>
      <c r="AD1" s="1208"/>
      <c r="AE1" s="1209"/>
      <c r="AF1" s="1208"/>
      <c r="AG1" s="1208"/>
      <c r="AH1" s="1208"/>
      <c r="AI1" s="1208"/>
      <c r="AJ1" s="1208"/>
      <c r="AK1" s="1208"/>
      <c r="AL1" s="1208"/>
      <c r="AM1" s="1208"/>
      <c r="AN1" s="1208"/>
      <c r="AO1" s="1208"/>
      <c r="AP1" s="1208"/>
      <c r="AQ1" s="1208"/>
      <c r="AR1" s="1208"/>
      <c r="AS1" s="1208"/>
      <c r="AT1" s="1208"/>
      <c r="AU1" s="1208"/>
    </row>
    <row r="2" ht="16.5" customHeight="1">
      <c r="A2" s="1208"/>
      <c r="B2" s="1210" t="s">
        <v>994</v>
      </c>
      <c r="G2" s="1210"/>
      <c r="H2" s="1208"/>
      <c r="I2" s="1211" t="s">
        <v>995</v>
      </c>
      <c r="J2" s="1212"/>
      <c r="K2" s="1212"/>
      <c r="L2" s="1212"/>
      <c r="M2" s="1212"/>
      <c r="N2" s="1212"/>
      <c r="O2" s="1213"/>
      <c r="P2" s="1208"/>
      <c r="Q2" s="1211" t="s">
        <v>996</v>
      </c>
      <c r="R2" s="1213"/>
      <c r="S2" s="1208"/>
      <c r="T2" s="1208"/>
      <c r="U2" s="1208"/>
      <c r="V2" s="1208"/>
      <c r="W2" s="1208"/>
      <c r="X2" s="1208"/>
      <c r="Y2" s="1208"/>
      <c r="Z2" s="1208"/>
      <c r="AA2" s="1208"/>
      <c r="AB2" s="1208"/>
      <c r="AC2" s="1208"/>
      <c r="AD2" s="1208"/>
      <c r="AE2" s="1209"/>
      <c r="AF2" s="1208"/>
      <c r="AG2" s="1208"/>
      <c r="AH2" s="1208"/>
      <c r="AI2" s="1208"/>
      <c r="AJ2" s="1208"/>
      <c r="AK2" s="1208"/>
      <c r="AL2" s="1208"/>
      <c r="AM2" s="1208"/>
      <c r="AN2" s="1208"/>
      <c r="AO2" s="1208"/>
      <c r="AP2" s="1208"/>
      <c r="AQ2" s="1208"/>
      <c r="AR2" s="1208"/>
      <c r="AS2" s="1208"/>
      <c r="AT2" s="1208"/>
      <c r="AU2" s="1208"/>
    </row>
    <row r="3" ht="16.5" customHeight="1">
      <c r="A3" s="1208"/>
      <c r="B3" s="1214"/>
      <c r="C3" s="1214"/>
      <c r="D3" s="1214"/>
      <c r="E3" s="1214"/>
      <c r="F3" s="1214"/>
      <c r="G3" s="1214"/>
      <c r="H3" s="1214"/>
      <c r="I3" s="1215"/>
      <c r="J3" s="1216"/>
      <c r="K3" s="1216"/>
      <c r="L3" s="1216"/>
      <c r="M3" s="1216"/>
      <c r="N3" s="1216"/>
      <c r="O3" s="1217"/>
      <c r="P3" s="1208"/>
      <c r="Q3" s="1215"/>
      <c r="R3" s="1217"/>
      <c r="S3" s="1208"/>
      <c r="T3" s="1208"/>
      <c r="U3" s="1208"/>
      <c r="V3" s="1208"/>
      <c r="W3" s="1208"/>
      <c r="X3" s="1208"/>
      <c r="Y3" s="1208"/>
      <c r="Z3" s="1208"/>
      <c r="AA3" s="1208"/>
      <c r="AB3" s="1208"/>
      <c r="AC3" s="1208"/>
      <c r="AD3" s="1208"/>
      <c r="AE3" s="1209"/>
      <c r="AF3" s="1208"/>
      <c r="AG3" s="1208"/>
      <c r="AH3" s="1208"/>
      <c r="AI3" s="1208"/>
      <c r="AJ3" s="1208"/>
      <c r="AK3" s="1208"/>
      <c r="AL3" s="1208"/>
      <c r="AM3" s="1208"/>
      <c r="AN3" s="1208"/>
      <c r="AO3" s="1208"/>
      <c r="AP3" s="1208"/>
      <c r="AQ3" s="1208"/>
      <c r="AR3" s="1208"/>
      <c r="AS3" s="1208"/>
      <c r="AT3" s="1208"/>
      <c r="AU3" s="1208"/>
    </row>
    <row r="4" ht="16.5" customHeight="1">
      <c r="A4" s="1208"/>
      <c r="B4" s="1218"/>
      <c r="C4" s="1219" t="s">
        <v>997</v>
      </c>
      <c r="D4" s="1219" t="s">
        <v>998</v>
      </c>
      <c r="E4" s="1219" t="s">
        <v>999</v>
      </c>
      <c r="F4" s="1220" t="s">
        <v>1000</v>
      </c>
      <c r="G4" s="1221"/>
      <c r="H4" s="1214"/>
      <c r="I4" s="1222" t="s">
        <v>1001</v>
      </c>
      <c r="P4" s="1208"/>
      <c r="Q4" s="1208"/>
      <c r="R4" s="1208"/>
      <c r="S4" s="1208"/>
      <c r="T4" s="1208"/>
      <c r="U4" s="1208"/>
      <c r="V4" s="1208"/>
      <c r="W4" s="1208"/>
      <c r="X4" s="1208"/>
      <c r="Y4" s="1208"/>
      <c r="Z4" s="1208"/>
      <c r="AA4" s="1208"/>
      <c r="AB4" s="1208"/>
      <c r="AC4" s="1208"/>
      <c r="AD4" s="1208"/>
      <c r="AE4" s="1209"/>
      <c r="AF4" s="1208"/>
      <c r="AG4" s="1208"/>
      <c r="AH4" s="1208"/>
      <c r="AI4" s="1208"/>
      <c r="AJ4" s="1208"/>
      <c r="AK4" s="1208"/>
      <c r="AL4" s="1208"/>
      <c r="AM4" s="1208"/>
      <c r="AN4" s="1208"/>
      <c r="AO4" s="1208"/>
      <c r="AP4" s="1208"/>
      <c r="AQ4" s="1208"/>
      <c r="AR4" s="1208"/>
      <c r="AS4" s="1208"/>
      <c r="AT4" s="1208"/>
      <c r="AU4" s="1208"/>
    </row>
    <row r="5" ht="16.5" customHeight="1">
      <c r="A5" s="1208"/>
      <c r="B5" s="1223" t="s">
        <v>1002</v>
      </c>
      <c r="C5" s="1214">
        <v>420.0</v>
      </c>
      <c r="D5" s="1214">
        <f>M26-C5</f>
        <v>640</v>
      </c>
      <c r="E5" s="1214">
        <f>M35-D5-C5</f>
        <v>1060</v>
      </c>
      <c r="F5" s="1224">
        <f>M35</f>
        <v>2120</v>
      </c>
      <c r="G5" s="1214"/>
      <c r="H5" s="1214" t="s">
        <v>1003</v>
      </c>
      <c r="I5" s="1225" t="s">
        <v>1004</v>
      </c>
      <c r="J5" s="1226" t="s">
        <v>1005</v>
      </c>
      <c r="K5" s="1227" t="s">
        <v>1006</v>
      </c>
      <c r="L5" s="1228" t="s">
        <v>1007</v>
      </c>
      <c r="M5" s="1229" t="s">
        <v>1005</v>
      </c>
      <c r="N5" s="1229" t="s">
        <v>1006</v>
      </c>
      <c r="O5" s="1230" t="s">
        <v>1008</v>
      </c>
      <c r="P5" s="1231"/>
      <c r="Q5" s="1225" t="s">
        <v>1009</v>
      </c>
      <c r="R5" s="1230" t="s">
        <v>1010</v>
      </c>
      <c r="S5" s="1231"/>
      <c r="T5" s="1232" t="s">
        <v>1011</v>
      </c>
      <c r="U5" s="1233"/>
      <c r="V5" s="1234"/>
      <c r="W5" s="1231"/>
      <c r="X5" s="1231"/>
      <c r="Y5" s="1231" t="s">
        <v>1012</v>
      </c>
      <c r="Z5" s="1231" t="s">
        <v>1013</v>
      </c>
      <c r="AA5" s="1231"/>
      <c r="AB5" s="1231"/>
      <c r="AC5" s="1231"/>
      <c r="AD5" s="1231" t="s">
        <v>1000</v>
      </c>
      <c r="AE5" s="1235" t="s">
        <v>1014</v>
      </c>
      <c r="AF5" s="1231" t="s">
        <v>1015</v>
      </c>
      <c r="AG5" s="1231"/>
      <c r="AH5" s="1231"/>
      <c r="AI5" s="1231"/>
      <c r="AJ5" s="1231"/>
      <c r="AK5" s="1231"/>
      <c r="AL5" s="1231"/>
      <c r="AM5" s="1231"/>
      <c r="AN5" s="1231"/>
      <c r="AO5" s="1231"/>
      <c r="AP5" s="1231"/>
      <c r="AQ5" s="1231"/>
      <c r="AR5" s="1231"/>
      <c r="AS5" s="1231"/>
      <c r="AT5" s="1231"/>
      <c r="AU5" s="1231"/>
    </row>
    <row r="6" ht="16.5" customHeight="1">
      <c r="A6" s="1208"/>
      <c r="B6" s="1223" t="s">
        <v>1016</v>
      </c>
      <c r="C6" s="1214">
        <v>1670.0</v>
      </c>
      <c r="D6" s="1214">
        <f>N26-C6</f>
        <v>2000</v>
      </c>
      <c r="E6" s="1214">
        <f>N35-D6-C6</f>
        <v>2790</v>
      </c>
      <c r="F6" s="1224">
        <f>N35</f>
        <v>6460</v>
      </c>
      <c r="G6" s="1214"/>
      <c r="H6" s="1214">
        <v>16224.0</v>
      </c>
      <c r="I6" s="1236">
        <v>1.0</v>
      </c>
      <c r="J6" s="1237">
        <v>30.0</v>
      </c>
      <c r="K6" s="1238">
        <v>120.0</v>
      </c>
      <c r="L6" s="1239" t="s">
        <v>1017</v>
      </c>
      <c r="O6" s="1240"/>
      <c r="P6" s="1231"/>
      <c r="Q6" s="1241">
        <v>30.0</v>
      </c>
      <c r="R6" s="1242">
        <v>230.0</v>
      </c>
      <c r="S6" s="1231"/>
      <c r="T6" s="1243" t="s">
        <v>1018</v>
      </c>
      <c r="V6" s="1244"/>
      <c r="W6" s="1231"/>
      <c r="X6" s="1231" t="s">
        <v>912</v>
      </c>
      <c r="Y6" s="1231">
        <v>159000.0</v>
      </c>
      <c r="Z6" s="1231">
        <v>2025.0</v>
      </c>
      <c r="AA6" s="1231">
        <v>3375.0</v>
      </c>
      <c r="AB6" s="1231">
        <v>3375.0</v>
      </c>
      <c r="AC6" s="1231">
        <v>4725.0</v>
      </c>
      <c r="AD6" s="1231">
        <f t="shared" ref="AD6:AD19" si="1">SUM(Z6:AC6)</f>
        <v>13500</v>
      </c>
      <c r="AE6" s="1235">
        <f t="shared" ref="AE6:AE19" si="2">Y6/(AD6/7)</f>
        <v>82.44444444</v>
      </c>
      <c r="AF6" s="1231">
        <f t="shared" ref="AF6:AF19" si="3">AD6*13-Y6</f>
        <v>16500</v>
      </c>
      <c r="AG6" s="1231"/>
      <c r="AH6" s="1231"/>
      <c r="AI6" s="1231"/>
      <c r="AJ6" s="1231"/>
      <c r="AK6" s="1231"/>
      <c r="AL6" s="1231"/>
      <c r="AM6" s="1231"/>
      <c r="AN6" s="1231"/>
      <c r="AO6" s="1231"/>
      <c r="AP6" s="1231"/>
      <c r="AQ6" s="1231"/>
      <c r="AR6" s="1231"/>
      <c r="AS6" s="1231"/>
      <c r="AT6" s="1231"/>
      <c r="AU6" s="1231"/>
    </row>
    <row r="7" ht="16.5" customHeight="1">
      <c r="A7" s="1208"/>
      <c r="B7" s="1223" t="s">
        <v>1019</v>
      </c>
      <c r="C7" s="1214">
        <v>300.0</v>
      </c>
      <c r="D7" s="1214">
        <v>300.0</v>
      </c>
      <c r="E7" s="1214">
        <v>300.0</v>
      </c>
      <c r="F7" s="1224">
        <v>900.0</v>
      </c>
      <c r="G7" s="1214"/>
      <c r="H7" s="1214">
        <v>32448.0</v>
      </c>
      <c r="I7" s="1245">
        <v>2.0</v>
      </c>
      <c r="J7" s="1246">
        <v>30.0</v>
      </c>
      <c r="K7" s="1247">
        <v>140.0</v>
      </c>
      <c r="L7" s="1248">
        <v>7.0</v>
      </c>
      <c r="M7" s="1248">
        <f>IF(L7&gt;0,SUM(J$6:J7),#REF!)</f>
        <v>60</v>
      </c>
      <c r="N7" s="1248">
        <f>IF(L7&gt;0,SUM(K$6:K7),#REF!)</f>
        <v>260</v>
      </c>
      <c r="O7" s="1249">
        <f t="shared" ref="O7:O35" si="4">SUM(M7:N7)</f>
        <v>320</v>
      </c>
      <c r="P7" s="1231"/>
      <c r="Q7" s="1241">
        <v>31.0</v>
      </c>
      <c r="R7" s="1242">
        <v>530.0</v>
      </c>
      <c r="S7" s="1231"/>
      <c r="T7" s="1250"/>
      <c r="V7" s="1244"/>
      <c r="W7" s="1231"/>
      <c r="X7" s="1231" t="s">
        <v>913</v>
      </c>
      <c r="Y7" s="1231">
        <v>159000.0</v>
      </c>
      <c r="Z7" s="1231">
        <v>2025.0</v>
      </c>
      <c r="AA7" s="1231">
        <v>3375.0</v>
      </c>
      <c r="AB7" s="1231">
        <v>3375.0</v>
      </c>
      <c r="AC7" s="1231">
        <v>4725.0</v>
      </c>
      <c r="AD7" s="1231">
        <f t="shared" si="1"/>
        <v>13500</v>
      </c>
      <c r="AE7" s="1235">
        <f t="shared" si="2"/>
        <v>82.44444444</v>
      </c>
      <c r="AF7" s="1231">
        <f t="shared" si="3"/>
        <v>16500</v>
      </c>
      <c r="AG7" s="1231"/>
      <c r="AH7" s="1231"/>
      <c r="AI7" s="1231"/>
      <c r="AJ7" s="1231"/>
      <c r="AK7" s="1231"/>
      <c r="AL7" s="1231"/>
      <c r="AM7" s="1231"/>
      <c r="AN7" s="1231"/>
      <c r="AO7" s="1231"/>
      <c r="AP7" s="1231"/>
      <c r="AQ7" s="1231"/>
      <c r="AR7" s="1231"/>
      <c r="AS7" s="1231"/>
      <c r="AT7" s="1231"/>
      <c r="AU7" s="1231"/>
    </row>
    <row r="8" ht="16.5" customHeight="1">
      <c r="A8" s="1208"/>
      <c r="B8" s="1223" t="s">
        <v>1020</v>
      </c>
      <c r="C8" s="1214"/>
      <c r="D8" s="1214"/>
      <c r="E8" s="1214"/>
      <c r="F8" s="1224" t="s">
        <v>51</v>
      </c>
      <c r="G8" s="1214"/>
      <c r="H8" s="1214">
        <v>48672.0</v>
      </c>
      <c r="I8" s="1236">
        <v>3.0</v>
      </c>
      <c r="J8" s="1237">
        <v>30.0</v>
      </c>
      <c r="K8" s="1238">
        <v>140.0</v>
      </c>
      <c r="L8" s="1214"/>
      <c r="M8" s="1214">
        <f t="shared" ref="M8:M35" si="6">IF(L8&gt;0,SUM(J$6:J8),M7)</f>
        <v>60</v>
      </c>
      <c r="N8" s="1214">
        <f t="shared" ref="N8:N35" si="7">IF(L8&gt;0,SUM(K$6:K8),N7)</f>
        <v>260</v>
      </c>
      <c r="O8" s="1251">
        <f t="shared" si="4"/>
        <v>320</v>
      </c>
      <c r="P8" s="1208"/>
      <c r="Q8" s="1241">
        <v>32.0</v>
      </c>
      <c r="R8" s="1242">
        <v>810.0</v>
      </c>
      <c r="S8" s="1208"/>
      <c r="T8" s="1252" t="s">
        <v>353</v>
      </c>
      <c r="U8" s="1253" t="s">
        <v>1021</v>
      </c>
      <c r="V8" s="1254" t="s">
        <v>1022</v>
      </c>
      <c r="W8" s="1208"/>
      <c r="X8" s="1214" t="s">
        <v>914</v>
      </c>
      <c r="Y8" s="1231">
        <v>159000.0</v>
      </c>
      <c r="Z8" s="1231">
        <v>2025.0</v>
      </c>
      <c r="AA8" s="1231">
        <v>3375.0</v>
      </c>
      <c r="AB8" s="1231">
        <v>3375.0</v>
      </c>
      <c r="AC8" s="1231">
        <v>4725.0</v>
      </c>
      <c r="AD8" s="1231">
        <f t="shared" si="1"/>
        <v>13500</v>
      </c>
      <c r="AE8" s="1235">
        <f t="shared" si="2"/>
        <v>82.44444444</v>
      </c>
      <c r="AF8" s="1231">
        <f t="shared" si="3"/>
        <v>16500</v>
      </c>
      <c r="AG8" s="1208"/>
      <c r="AH8" s="1208"/>
      <c r="AI8" s="1208"/>
      <c r="AJ8" s="1208"/>
      <c r="AK8" s="1208"/>
      <c r="AL8" s="1208"/>
      <c r="AM8" s="1208"/>
      <c r="AN8" s="1208"/>
      <c r="AO8" s="1208"/>
      <c r="AP8" s="1208"/>
      <c r="AQ8" s="1208"/>
      <c r="AR8" s="1208"/>
      <c r="AS8" s="1208"/>
      <c r="AT8" s="1208"/>
      <c r="AU8" s="1208"/>
    </row>
    <row r="9" ht="16.5" customHeight="1">
      <c r="A9" s="1208"/>
      <c r="B9" s="1255" t="s">
        <v>1023</v>
      </c>
      <c r="C9" s="1256">
        <f t="shared" ref="C9:F9" si="5">SUM(C5:C8)</f>
        <v>2390</v>
      </c>
      <c r="D9" s="1256">
        <f t="shared" si="5"/>
        <v>2940</v>
      </c>
      <c r="E9" s="1256">
        <f t="shared" si="5"/>
        <v>4150</v>
      </c>
      <c r="F9" s="1257">
        <f t="shared" si="5"/>
        <v>9480</v>
      </c>
      <c r="G9" s="1258"/>
      <c r="H9" s="1214">
        <v>64896.0</v>
      </c>
      <c r="I9" s="1245">
        <v>4.0</v>
      </c>
      <c r="J9" s="1246">
        <v>30.0</v>
      </c>
      <c r="K9" s="1247">
        <v>140.0</v>
      </c>
      <c r="L9" s="1248"/>
      <c r="M9" s="1248">
        <f t="shared" si="6"/>
        <v>60</v>
      </c>
      <c r="N9" s="1248">
        <f t="shared" si="7"/>
        <v>260</v>
      </c>
      <c r="O9" s="1249">
        <f t="shared" si="4"/>
        <v>320</v>
      </c>
      <c r="P9" s="1208"/>
      <c r="Q9" s="1241">
        <v>33.0</v>
      </c>
      <c r="R9" s="1242">
        <v>1140.0</v>
      </c>
      <c r="S9" s="1208"/>
      <c r="T9" s="1243">
        <f>14350+10250+10250+6150</f>
        <v>41000</v>
      </c>
      <c r="U9" s="1231">
        <v>1.0</v>
      </c>
      <c r="V9" s="1259">
        <v>7.0</v>
      </c>
      <c r="W9" s="1208"/>
      <c r="X9" s="1214" t="s">
        <v>915</v>
      </c>
      <c r="Y9" s="1214">
        <v>206000.0</v>
      </c>
      <c r="Z9" s="1214">
        <v>2610.0</v>
      </c>
      <c r="AA9" s="1214">
        <v>4350.0</v>
      </c>
      <c r="AB9" s="1214">
        <v>4350.0</v>
      </c>
      <c r="AC9" s="1214">
        <v>6090.0</v>
      </c>
      <c r="AD9" s="1231">
        <f t="shared" si="1"/>
        <v>17400</v>
      </c>
      <c r="AE9" s="1235">
        <f t="shared" si="2"/>
        <v>82.87356322</v>
      </c>
      <c r="AF9" s="1231">
        <f t="shared" si="3"/>
        <v>20200</v>
      </c>
      <c r="AG9" s="1208"/>
      <c r="AH9" s="1208"/>
      <c r="AI9" s="1208"/>
      <c r="AJ9" s="1208"/>
      <c r="AK9" s="1208"/>
      <c r="AL9" s="1208"/>
      <c r="AM9" s="1208"/>
      <c r="AN9" s="1208"/>
      <c r="AO9" s="1208"/>
      <c r="AP9" s="1208"/>
      <c r="AQ9" s="1208"/>
      <c r="AR9" s="1208"/>
      <c r="AS9" s="1208"/>
      <c r="AT9" s="1208"/>
      <c r="AU9" s="1208"/>
    </row>
    <row r="10" ht="16.5" customHeight="1">
      <c r="A10" s="1208"/>
      <c r="B10" s="1260"/>
      <c r="C10" s="1214"/>
      <c r="D10" s="1214"/>
      <c r="E10" s="1214"/>
      <c r="F10" s="1214"/>
      <c r="G10" s="1214"/>
      <c r="H10" s="1214">
        <v>81120.0</v>
      </c>
      <c r="I10" s="1236">
        <v>5.0</v>
      </c>
      <c r="J10" s="1237">
        <v>40.0</v>
      </c>
      <c r="K10" s="1238">
        <v>150.0</v>
      </c>
      <c r="L10" s="1214">
        <v>14.0</v>
      </c>
      <c r="M10" s="1214">
        <f t="shared" si="6"/>
        <v>160</v>
      </c>
      <c r="N10" s="1214">
        <f t="shared" si="7"/>
        <v>690</v>
      </c>
      <c r="O10" s="1251">
        <f t="shared" si="4"/>
        <v>850</v>
      </c>
      <c r="P10" s="1208"/>
      <c r="Q10" s="1241">
        <v>34.0</v>
      </c>
      <c r="R10" s="1242">
        <v>1470.0</v>
      </c>
      <c r="S10" s="1208"/>
      <c r="T10" s="1261">
        <f t="shared" ref="T10:T21" si="8">T$9*U10</f>
        <v>82000</v>
      </c>
      <c r="U10" s="1214">
        <v>2.0</v>
      </c>
      <c r="V10" s="1262">
        <f t="shared" ref="V10:V21" si="9">U10*V$9</f>
        <v>14</v>
      </c>
      <c r="W10" s="1208"/>
      <c r="X10" s="1214" t="s">
        <v>916</v>
      </c>
      <c r="Y10" s="1214">
        <v>206000.0</v>
      </c>
      <c r="Z10" s="1214">
        <v>2610.0</v>
      </c>
      <c r="AA10" s="1214">
        <v>4350.0</v>
      </c>
      <c r="AB10" s="1214">
        <v>4350.0</v>
      </c>
      <c r="AC10" s="1214">
        <v>6090.0</v>
      </c>
      <c r="AD10" s="1231">
        <f t="shared" si="1"/>
        <v>17400</v>
      </c>
      <c r="AE10" s="1235">
        <f t="shared" si="2"/>
        <v>82.87356322</v>
      </c>
      <c r="AF10" s="1231">
        <f t="shared" si="3"/>
        <v>20200</v>
      </c>
      <c r="AG10" s="1208"/>
      <c r="AH10" s="1208"/>
      <c r="AI10" s="1208"/>
      <c r="AJ10" s="1208"/>
      <c r="AK10" s="1208"/>
      <c r="AL10" s="1208"/>
      <c r="AM10" s="1208"/>
      <c r="AN10" s="1208"/>
      <c r="AO10" s="1208"/>
      <c r="AP10" s="1208"/>
      <c r="AQ10" s="1208"/>
      <c r="AR10" s="1208"/>
      <c r="AS10" s="1208"/>
      <c r="AT10" s="1208"/>
      <c r="AU10" s="1208"/>
    </row>
    <row r="11" ht="16.5" customHeight="1">
      <c r="A11" s="1208"/>
      <c r="B11" s="1208"/>
      <c r="C11" s="1214"/>
      <c r="D11" s="1214"/>
      <c r="E11" s="1208"/>
      <c r="F11" s="1208"/>
      <c r="G11" s="1208"/>
      <c r="H11" s="1214">
        <v>97344.0</v>
      </c>
      <c r="I11" s="1245">
        <v>6.0</v>
      </c>
      <c r="J11" s="1246">
        <v>40.0</v>
      </c>
      <c r="K11" s="1247">
        <v>150.0</v>
      </c>
      <c r="L11" s="1248"/>
      <c r="M11" s="1248">
        <f t="shared" si="6"/>
        <v>160</v>
      </c>
      <c r="N11" s="1248">
        <f t="shared" si="7"/>
        <v>690</v>
      </c>
      <c r="O11" s="1249">
        <f t="shared" si="4"/>
        <v>850</v>
      </c>
      <c r="P11" s="1208"/>
      <c r="Q11" s="1241">
        <v>35.0</v>
      </c>
      <c r="R11" s="1242">
        <v>1805.0</v>
      </c>
      <c r="S11" s="1208"/>
      <c r="T11" s="1261">
        <f t="shared" si="8"/>
        <v>123000</v>
      </c>
      <c r="U11" s="1214">
        <v>3.0</v>
      </c>
      <c r="V11" s="1262">
        <f t="shared" si="9"/>
        <v>21</v>
      </c>
      <c r="W11" s="1208"/>
      <c r="X11" s="1214" t="s">
        <v>917</v>
      </c>
      <c r="Y11" s="1214">
        <v>281000.0</v>
      </c>
      <c r="Z11" s="1214">
        <v>3570.0</v>
      </c>
      <c r="AA11" s="1214">
        <v>5950.0</v>
      </c>
      <c r="AB11" s="1214">
        <v>5950.0</v>
      </c>
      <c r="AC11" s="1214">
        <v>8330.0</v>
      </c>
      <c r="AD11" s="1231">
        <f t="shared" si="1"/>
        <v>23800</v>
      </c>
      <c r="AE11" s="1235">
        <f t="shared" si="2"/>
        <v>82.64705882</v>
      </c>
      <c r="AF11" s="1231">
        <f t="shared" si="3"/>
        <v>28400</v>
      </c>
      <c r="AG11" s="1208"/>
      <c r="AH11" s="1208"/>
      <c r="AI11" s="1208"/>
      <c r="AJ11" s="1208"/>
      <c r="AK11" s="1208"/>
      <c r="AL11" s="1208"/>
      <c r="AM11" s="1208"/>
      <c r="AN11" s="1208"/>
      <c r="AO11" s="1208"/>
      <c r="AP11" s="1208"/>
      <c r="AQ11" s="1208"/>
      <c r="AR11" s="1208"/>
      <c r="AS11" s="1208"/>
      <c r="AT11" s="1208"/>
      <c r="AU11" s="1208"/>
    </row>
    <row r="12" ht="16.5" customHeight="1">
      <c r="A12" s="1208"/>
      <c r="B12" s="1208"/>
      <c r="C12" s="1214"/>
      <c r="D12" s="1214"/>
      <c r="E12" s="1208"/>
      <c r="F12" s="1208"/>
      <c r="G12" s="1208"/>
      <c r="H12" s="1208">
        <v>114000.0</v>
      </c>
      <c r="I12" s="1236">
        <v>7.0</v>
      </c>
      <c r="J12" s="1237">
        <v>40.0</v>
      </c>
      <c r="K12" s="1238">
        <v>150.0</v>
      </c>
      <c r="L12" s="1214">
        <v>21.0</v>
      </c>
      <c r="M12" s="1214">
        <f t="shared" si="6"/>
        <v>240</v>
      </c>
      <c r="N12" s="1214">
        <f t="shared" si="7"/>
        <v>990</v>
      </c>
      <c r="O12" s="1251">
        <f t="shared" si="4"/>
        <v>1230</v>
      </c>
      <c r="P12" s="1208"/>
      <c r="Q12" s="1241">
        <v>36.0</v>
      </c>
      <c r="R12" s="1242">
        <v>2140.0</v>
      </c>
      <c r="S12" s="1208"/>
      <c r="T12" s="1261">
        <f t="shared" si="8"/>
        <v>164000</v>
      </c>
      <c r="U12" s="1214">
        <v>4.0</v>
      </c>
      <c r="V12" s="1262">
        <f t="shared" si="9"/>
        <v>28</v>
      </c>
      <c r="W12" s="1208"/>
      <c r="X12" s="1214" t="s">
        <v>918</v>
      </c>
      <c r="Y12" s="1214">
        <v>281000.0</v>
      </c>
      <c r="Z12" s="1214">
        <v>3570.0</v>
      </c>
      <c r="AA12" s="1214">
        <v>5950.0</v>
      </c>
      <c r="AB12" s="1214">
        <v>5950.0</v>
      </c>
      <c r="AC12" s="1214">
        <v>8330.0</v>
      </c>
      <c r="AD12" s="1231">
        <f t="shared" si="1"/>
        <v>23800</v>
      </c>
      <c r="AE12" s="1235">
        <f t="shared" si="2"/>
        <v>82.64705882</v>
      </c>
      <c r="AF12" s="1231">
        <f t="shared" si="3"/>
        <v>28400</v>
      </c>
      <c r="AG12" s="1208"/>
      <c r="AH12" s="1208"/>
      <c r="AI12" s="1208"/>
      <c r="AJ12" s="1208"/>
      <c r="AK12" s="1208"/>
      <c r="AL12" s="1208"/>
      <c r="AM12" s="1208"/>
      <c r="AN12" s="1208"/>
      <c r="AO12" s="1208"/>
      <c r="AP12" s="1208"/>
      <c r="AQ12" s="1208"/>
      <c r="AR12" s="1208"/>
      <c r="AS12" s="1208"/>
      <c r="AT12" s="1208"/>
      <c r="AU12" s="1208"/>
    </row>
    <row r="13" ht="16.5" customHeight="1">
      <c r="A13" s="1208"/>
      <c r="B13" s="1208"/>
      <c r="C13" s="1214"/>
      <c r="D13" s="1214"/>
      <c r="E13" s="1208"/>
      <c r="F13" s="1208"/>
      <c r="G13" s="1208"/>
      <c r="H13" s="1208">
        <v>130000.0</v>
      </c>
      <c r="I13" s="1245">
        <v>8.0</v>
      </c>
      <c r="J13" s="1246">
        <v>40.0</v>
      </c>
      <c r="K13" s="1247">
        <v>160.0</v>
      </c>
      <c r="L13" s="1248"/>
      <c r="M13" s="1248">
        <f t="shared" si="6"/>
        <v>240</v>
      </c>
      <c r="N13" s="1248">
        <f t="shared" si="7"/>
        <v>990</v>
      </c>
      <c r="O13" s="1249">
        <f t="shared" si="4"/>
        <v>1230</v>
      </c>
      <c r="P13" s="1208"/>
      <c r="Q13" s="1241">
        <v>37.0</v>
      </c>
      <c r="R13" s="1242">
        <v>2495.0</v>
      </c>
      <c r="S13" s="1208"/>
      <c r="T13" s="1261">
        <f t="shared" si="8"/>
        <v>205000</v>
      </c>
      <c r="U13" s="1214">
        <v>5.0</v>
      </c>
      <c r="V13" s="1262">
        <f t="shared" si="9"/>
        <v>35</v>
      </c>
      <c r="W13" s="1208"/>
      <c r="X13" s="1214" t="s">
        <v>919</v>
      </c>
      <c r="Y13" s="1214">
        <v>281000.0</v>
      </c>
      <c r="Z13" s="1214">
        <v>3570.0</v>
      </c>
      <c r="AA13" s="1214">
        <v>5950.0</v>
      </c>
      <c r="AB13" s="1214">
        <v>5950.0</v>
      </c>
      <c r="AC13" s="1214">
        <v>8330.0</v>
      </c>
      <c r="AD13" s="1231">
        <f t="shared" si="1"/>
        <v>23800</v>
      </c>
      <c r="AE13" s="1235">
        <f t="shared" si="2"/>
        <v>82.64705882</v>
      </c>
      <c r="AF13" s="1231">
        <f t="shared" si="3"/>
        <v>28400</v>
      </c>
      <c r="AG13" s="1208"/>
      <c r="AH13" s="1208"/>
      <c r="AI13" s="1208"/>
      <c r="AJ13" s="1208"/>
      <c r="AK13" s="1208"/>
      <c r="AL13" s="1208"/>
      <c r="AM13" s="1208"/>
      <c r="AN13" s="1208"/>
      <c r="AO13" s="1208"/>
      <c r="AP13" s="1208"/>
      <c r="AQ13" s="1208"/>
      <c r="AR13" s="1208"/>
      <c r="AS13" s="1208"/>
      <c r="AT13" s="1208"/>
      <c r="AU13" s="1208"/>
    </row>
    <row r="14" ht="16.5" customHeight="1">
      <c r="A14" s="1208"/>
      <c r="B14" s="1208"/>
      <c r="C14" s="1214"/>
      <c r="D14" s="1214"/>
      <c r="E14" s="1208"/>
      <c r="F14" s="1208"/>
      <c r="G14" s="1208"/>
      <c r="H14" s="1208">
        <v>146000.0</v>
      </c>
      <c r="I14" s="1236">
        <v>9.0</v>
      </c>
      <c r="J14" s="1237">
        <v>40.0</v>
      </c>
      <c r="K14" s="1238">
        <v>160.0</v>
      </c>
      <c r="L14" s="1214"/>
      <c r="M14" s="1214">
        <f t="shared" si="6"/>
        <v>240</v>
      </c>
      <c r="N14" s="1214">
        <f t="shared" si="7"/>
        <v>990</v>
      </c>
      <c r="O14" s="1251">
        <f t="shared" si="4"/>
        <v>1230</v>
      </c>
      <c r="P14" s="1208"/>
      <c r="Q14" s="1241">
        <v>38.0</v>
      </c>
      <c r="R14" s="1242">
        <v>2860.0</v>
      </c>
      <c r="S14" s="1208"/>
      <c r="T14" s="1261">
        <f t="shared" si="8"/>
        <v>246000</v>
      </c>
      <c r="U14" s="1214">
        <v>6.0</v>
      </c>
      <c r="V14" s="1262">
        <f t="shared" si="9"/>
        <v>42</v>
      </c>
      <c r="W14" s="1208"/>
      <c r="X14" s="1214" t="s">
        <v>920</v>
      </c>
      <c r="Y14" s="1214">
        <v>402000.0</v>
      </c>
      <c r="Z14" s="1214">
        <v>5100.0</v>
      </c>
      <c r="AA14" s="1214">
        <v>8500.0</v>
      </c>
      <c r="AB14" s="1214">
        <v>8500.0</v>
      </c>
      <c r="AC14" s="1214">
        <v>11900.0</v>
      </c>
      <c r="AD14" s="1231">
        <f t="shared" si="1"/>
        <v>34000</v>
      </c>
      <c r="AE14" s="1235">
        <f t="shared" si="2"/>
        <v>82.76470588</v>
      </c>
      <c r="AF14" s="1231">
        <f t="shared" si="3"/>
        <v>40000</v>
      </c>
      <c r="AG14" s="1208"/>
      <c r="AH14" s="1208"/>
      <c r="AI14" s="1208"/>
      <c r="AJ14" s="1208"/>
      <c r="AK14" s="1208"/>
      <c r="AL14" s="1208"/>
      <c r="AM14" s="1208"/>
      <c r="AN14" s="1208"/>
      <c r="AO14" s="1208"/>
      <c r="AP14" s="1208"/>
      <c r="AQ14" s="1208"/>
      <c r="AR14" s="1208"/>
      <c r="AS14" s="1208"/>
      <c r="AT14" s="1208"/>
      <c r="AU14" s="1208"/>
    </row>
    <row r="15" ht="16.5" customHeight="1">
      <c r="A15" s="1208"/>
      <c r="B15" s="1208"/>
      <c r="C15" s="1214"/>
      <c r="D15" s="1214"/>
      <c r="E15" s="1208"/>
      <c r="F15" s="1208"/>
      <c r="G15" s="1208"/>
      <c r="H15" s="1208">
        <v>162000.0</v>
      </c>
      <c r="I15" s="1245">
        <v>10.0</v>
      </c>
      <c r="J15" s="1246">
        <v>50.0</v>
      </c>
      <c r="K15" s="1247">
        <v>180.0</v>
      </c>
      <c r="L15" s="1248">
        <v>28.0</v>
      </c>
      <c r="M15" s="1248">
        <f t="shared" si="6"/>
        <v>370</v>
      </c>
      <c r="N15" s="1248">
        <f t="shared" si="7"/>
        <v>1490</v>
      </c>
      <c r="O15" s="1249">
        <f t="shared" si="4"/>
        <v>1860</v>
      </c>
      <c r="P15" s="1208"/>
      <c r="Q15" s="1263">
        <v>39.0</v>
      </c>
      <c r="R15" s="1264">
        <v>3225.0</v>
      </c>
      <c r="S15" s="1208"/>
      <c r="T15" s="1261">
        <f t="shared" si="8"/>
        <v>287000</v>
      </c>
      <c r="U15" s="1214">
        <v>7.0</v>
      </c>
      <c r="V15" s="1262">
        <f t="shared" si="9"/>
        <v>49</v>
      </c>
      <c r="W15" s="1208"/>
      <c r="X15" s="1214" t="s">
        <v>921</v>
      </c>
      <c r="Y15" s="1214">
        <v>402000.0</v>
      </c>
      <c r="Z15" s="1214">
        <v>5100.0</v>
      </c>
      <c r="AA15" s="1214">
        <v>8500.0</v>
      </c>
      <c r="AB15" s="1214">
        <v>8500.0</v>
      </c>
      <c r="AC15" s="1214">
        <v>11900.0</v>
      </c>
      <c r="AD15" s="1231">
        <f t="shared" si="1"/>
        <v>34000</v>
      </c>
      <c r="AE15" s="1235">
        <f t="shared" si="2"/>
        <v>82.76470588</v>
      </c>
      <c r="AF15" s="1231">
        <f t="shared" si="3"/>
        <v>40000</v>
      </c>
      <c r="AG15" s="1208"/>
      <c r="AH15" s="1208"/>
      <c r="AI15" s="1208"/>
      <c r="AJ15" s="1208"/>
      <c r="AK15" s="1208"/>
      <c r="AL15" s="1208"/>
      <c r="AM15" s="1208"/>
      <c r="AN15" s="1208"/>
      <c r="AO15" s="1208"/>
      <c r="AP15" s="1208"/>
      <c r="AQ15" s="1208"/>
      <c r="AR15" s="1208"/>
      <c r="AS15" s="1208"/>
      <c r="AT15" s="1208"/>
      <c r="AU15" s="1208"/>
    </row>
    <row r="16" ht="16.5" customHeight="1">
      <c r="A16" s="1208"/>
      <c r="B16" s="1208"/>
      <c r="C16" s="1214"/>
      <c r="D16" s="1214"/>
      <c r="E16" s="1208"/>
      <c r="F16" s="1208"/>
      <c r="G16" s="1208"/>
      <c r="H16" s="1208">
        <v>178000.0</v>
      </c>
      <c r="I16" s="1265">
        <v>11.0</v>
      </c>
      <c r="J16" s="1266">
        <v>50.0</v>
      </c>
      <c r="K16" s="1267">
        <v>180.0</v>
      </c>
      <c r="L16" s="1268"/>
      <c r="M16" s="1268">
        <f t="shared" si="6"/>
        <v>370</v>
      </c>
      <c r="N16" s="1268">
        <f t="shared" si="7"/>
        <v>1490</v>
      </c>
      <c r="O16" s="1269">
        <f t="shared" si="4"/>
        <v>1860</v>
      </c>
      <c r="P16" s="1208"/>
      <c r="Q16" s="1241">
        <v>40.0</v>
      </c>
      <c r="R16" s="1242">
        <v>3650.0</v>
      </c>
      <c r="S16" s="1208"/>
      <c r="T16" s="1261">
        <f t="shared" si="8"/>
        <v>328000</v>
      </c>
      <c r="U16" s="1214">
        <v>8.0</v>
      </c>
      <c r="V16" s="1262">
        <f t="shared" si="9"/>
        <v>56</v>
      </c>
      <c r="W16" s="1208"/>
      <c r="X16" s="1214" t="s">
        <v>922</v>
      </c>
      <c r="Y16" s="1214">
        <v>477000.0</v>
      </c>
      <c r="Z16" s="1214">
        <v>6075.0</v>
      </c>
      <c r="AA16" s="1214">
        <v>10125.0</v>
      </c>
      <c r="AB16" s="1214">
        <v>10125.0</v>
      </c>
      <c r="AC16" s="1214">
        <v>14175.0</v>
      </c>
      <c r="AD16" s="1231">
        <f t="shared" si="1"/>
        <v>40500</v>
      </c>
      <c r="AE16" s="1235">
        <f t="shared" si="2"/>
        <v>82.44444444</v>
      </c>
      <c r="AF16" s="1231">
        <f t="shared" si="3"/>
        <v>49500</v>
      </c>
      <c r="AG16" s="1208"/>
      <c r="AH16" s="1208"/>
      <c r="AI16" s="1208"/>
      <c r="AJ16" s="1208"/>
      <c r="AK16" s="1208"/>
      <c r="AL16" s="1208"/>
      <c r="AM16" s="1208"/>
      <c r="AN16" s="1208"/>
      <c r="AO16" s="1208"/>
      <c r="AP16" s="1208"/>
      <c r="AQ16" s="1208"/>
      <c r="AR16" s="1208"/>
      <c r="AS16" s="1208"/>
      <c r="AT16" s="1208"/>
      <c r="AU16" s="1208"/>
    </row>
    <row r="17" ht="16.5" customHeight="1">
      <c r="A17" s="1208"/>
      <c r="B17" s="1208"/>
      <c r="C17" s="1214"/>
      <c r="D17" s="1214"/>
      <c r="E17" s="1208"/>
      <c r="F17" s="1208"/>
      <c r="G17" s="1208"/>
      <c r="H17" s="1208">
        <v>195000.0</v>
      </c>
      <c r="I17" s="1245">
        <v>12.0</v>
      </c>
      <c r="J17" s="1246">
        <v>50.0</v>
      </c>
      <c r="K17" s="1247">
        <v>200.0</v>
      </c>
      <c r="L17" s="1248">
        <v>35.0</v>
      </c>
      <c r="M17" s="1248">
        <f t="shared" si="6"/>
        <v>470</v>
      </c>
      <c r="N17" s="1248">
        <f t="shared" si="7"/>
        <v>1870</v>
      </c>
      <c r="O17" s="1249">
        <f t="shared" si="4"/>
        <v>2340</v>
      </c>
      <c r="P17" s="1208"/>
      <c r="Q17" s="1241">
        <v>41.0</v>
      </c>
      <c r="R17" s="1242">
        <v>4340.0</v>
      </c>
      <c r="S17" s="1208"/>
      <c r="T17" s="1261">
        <f t="shared" si="8"/>
        <v>369000</v>
      </c>
      <c r="U17" s="1214">
        <v>9.0</v>
      </c>
      <c r="V17" s="1262">
        <f t="shared" si="9"/>
        <v>63</v>
      </c>
      <c r="W17" s="1208"/>
      <c r="X17" s="1214" t="s">
        <v>923</v>
      </c>
      <c r="Y17" s="1214">
        <v>477000.0</v>
      </c>
      <c r="Z17" s="1214">
        <v>6075.0</v>
      </c>
      <c r="AA17" s="1214">
        <v>10125.0</v>
      </c>
      <c r="AB17" s="1214">
        <v>10125.0</v>
      </c>
      <c r="AC17" s="1214">
        <v>14175.0</v>
      </c>
      <c r="AD17" s="1231">
        <f t="shared" si="1"/>
        <v>40500</v>
      </c>
      <c r="AE17" s="1235">
        <f t="shared" si="2"/>
        <v>82.44444444</v>
      </c>
      <c r="AF17" s="1231">
        <f t="shared" si="3"/>
        <v>49500</v>
      </c>
      <c r="AG17" s="1208"/>
      <c r="AH17" s="1208"/>
      <c r="AI17" s="1208"/>
      <c r="AJ17" s="1208"/>
      <c r="AK17" s="1208"/>
      <c r="AL17" s="1208"/>
      <c r="AM17" s="1208"/>
      <c r="AN17" s="1208"/>
      <c r="AO17" s="1208"/>
      <c r="AP17" s="1208"/>
      <c r="AQ17" s="1208"/>
      <c r="AR17" s="1208"/>
      <c r="AS17" s="1208"/>
      <c r="AT17" s="1208"/>
      <c r="AU17" s="1208"/>
    </row>
    <row r="18" ht="16.5" customHeight="1">
      <c r="A18" s="1208"/>
      <c r="B18" s="1208"/>
      <c r="C18" s="1214"/>
      <c r="D18" s="1214"/>
      <c r="E18" s="1208"/>
      <c r="F18" s="1208"/>
      <c r="G18" s="1208"/>
      <c r="H18" s="1208">
        <v>211000.0</v>
      </c>
      <c r="I18" s="1236">
        <v>13.0</v>
      </c>
      <c r="J18" s="1237">
        <v>50.0</v>
      </c>
      <c r="K18" s="1238">
        <v>200.0</v>
      </c>
      <c r="L18" s="1214"/>
      <c r="M18" s="1214">
        <f t="shared" si="6"/>
        <v>470</v>
      </c>
      <c r="N18" s="1214">
        <f t="shared" si="7"/>
        <v>1870</v>
      </c>
      <c r="O18" s="1251">
        <f t="shared" si="4"/>
        <v>2340</v>
      </c>
      <c r="P18" s="1208"/>
      <c r="Q18" s="1241">
        <v>42.0</v>
      </c>
      <c r="R18" s="1242">
        <v>5160.0</v>
      </c>
      <c r="S18" s="1208"/>
      <c r="T18" s="1261">
        <f t="shared" si="8"/>
        <v>410000</v>
      </c>
      <c r="U18" s="1214">
        <v>10.0</v>
      </c>
      <c r="V18" s="1262">
        <f t="shared" si="9"/>
        <v>70</v>
      </c>
      <c r="W18" s="1208"/>
      <c r="X18" s="1214" t="s">
        <v>924</v>
      </c>
      <c r="Y18" s="1214">
        <v>477000.0</v>
      </c>
      <c r="Z18" s="1214">
        <v>6075.0</v>
      </c>
      <c r="AA18" s="1214">
        <v>10125.0</v>
      </c>
      <c r="AB18" s="1214">
        <v>10125.0</v>
      </c>
      <c r="AC18" s="1214">
        <v>14175.0</v>
      </c>
      <c r="AD18" s="1231">
        <f t="shared" si="1"/>
        <v>40500</v>
      </c>
      <c r="AE18" s="1235">
        <f t="shared" si="2"/>
        <v>82.44444444</v>
      </c>
      <c r="AF18" s="1231">
        <f t="shared" si="3"/>
        <v>49500</v>
      </c>
      <c r="AG18" s="1208"/>
      <c r="AH18" s="1208"/>
      <c r="AI18" s="1208"/>
      <c r="AJ18" s="1208"/>
      <c r="AK18" s="1208"/>
      <c r="AL18" s="1208"/>
      <c r="AM18" s="1208"/>
      <c r="AN18" s="1208"/>
      <c r="AO18" s="1208"/>
      <c r="AP18" s="1208"/>
      <c r="AQ18" s="1208"/>
      <c r="AR18" s="1208"/>
      <c r="AS18" s="1208"/>
      <c r="AT18" s="1208"/>
      <c r="AU18" s="1208"/>
    </row>
    <row r="19" ht="16.5" customHeight="1">
      <c r="A19" s="1208"/>
      <c r="B19" s="1208"/>
      <c r="C19" s="1214"/>
      <c r="D19" s="1214"/>
      <c r="E19" s="1208"/>
      <c r="F19" s="1208"/>
      <c r="G19" s="1208"/>
      <c r="H19" s="1208">
        <v>227000.0</v>
      </c>
      <c r="I19" s="1245">
        <v>14.0</v>
      </c>
      <c r="J19" s="1246">
        <v>60.0</v>
      </c>
      <c r="K19" s="1247">
        <v>200.0</v>
      </c>
      <c r="L19" s="1248"/>
      <c r="M19" s="1248">
        <f t="shared" si="6"/>
        <v>470</v>
      </c>
      <c r="N19" s="1248">
        <f t="shared" si="7"/>
        <v>1870</v>
      </c>
      <c r="O19" s="1249">
        <f t="shared" si="4"/>
        <v>2340</v>
      </c>
      <c r="P19" s="1208"/>
      <c r="Q19" s="1241">
        <v>43.0</v>
      </c>
      <c r="R19" s="1242">
        <v>5945.0</v>
      </c>
      <c r="S19" s="1208"/>
      <c r="T19" s="1261">
        <f t="shared" si="8"/>
        <v>451000</v>
      </c>
      <c r="U19" s="1214">
        <v>11.0</v>
      </c>
      <c r="V19" s="1262">
        <f t="shared" si="9"/>
        <v>77</v>
      </c>
      <c r="W19" s="1208"/>
      <c r="X19" s="1214" t="s">
        <v>1024</v>
      </c>
      <c r="Y19" s="1214">
        <v>487000.0</v>
      </c>
      <c r="Z19" s="1214">
        <v>6150.0</v>
      </c>
      <c r="AA19" s="1214">
        <v>10250.0</v>
      </c>
      <c r="AB19" s="1214">
        <v>10250.0</v>
      </c>
      <c r="AC19" s="1214">
        <v>14350.0</v>
      </c>
      <c r="AD19" s="1231">
        <f t="shared" si="1"/>
        <v>41000</v>
      </c>
      <c r="AE19" s="1235">
        <f t="shared" si="2"/>
        <v>83.14634146</v>
      </c>
      <c r="AF19" s="1231">
        <f t="shared" si="3"/>
        <v>46000</v>
      </c>
      <c r="AG19" s="1208"/>
      <c r="AH19" s="1208"/>
      <c r="AI19" s="1208"/>
      <c r="AJ19" s="1208"/>
      <c r="AK19" s="1208"/>
      <c r="AL19" s="1208"/>
      <c r="AM19" s="1208"/>
      <c r="AN19" s="1208"/>
      <c r="AO19" s="1208"/>
      <c r="AP19" s="1208"/>
      <c r="AQ19" s="1208"/>
      <c r="AR19" s="1208"/>
      <c r="AS19" s="1208"/>
      <c r="AT19" s="1208"/>
      <c r="AU19" s="1208"/>
    </row>
    <row r="20" ht="16.5" customHeight="1">
      <c r="A20" s="1208"/>
      <c r="B20" s="1208"/>
      <c r="C20" s="1214"/>
      <c r="D20" s="1214"/>
      <c r="E20" s="1208"/>
      <c r="F20" s="1208"/>
      <c r="G20" s="1208"/>
      <c r="H20" s="1208">
        <v>243000.0</v>
      </c>
      <c r="I20" s="1236">
        <v>15.0</v>
      </c>
      <c r="J20" s="1237">
        <v>60.0</v>
      </c>
      <c r="K20" s="1238">
        <v>220.0</v>
      </c>
      <c r="L20" s="1214">
        <v>42.0</v>
      </c>
      <c r="M20" s="1214">
        <f t="shared" si="6"/>
        <v>640</v>
      </c>
      <c r="N20" s="1214">
        <f t="shared" si="7"/>
        <v>2490</v>
      </c>
      <c r="O20" s="1251">
        <f t="shared" si="4"/>
        <v>3130</v>
      </c>
      <c r="P20" s="1208"/>
      <c r="Q20" s="1241">
        <v>44.0</v>
      </c>
      <c r="R20" s="1242">
        <v>6680.0</v>
      </c>
      <c r="S20" s="1208"/>
      <c r="T20" s="1261">
        <f t="shared" si="8"/>
        <v>492000</v>
      </c>
      <c r="U20" s="1214">
        <v>12.0</v>
      </c>
      <c r="V20" s="1262">
        <f t="shared" si="9"/>
        <v>84</v>
      </c>
      <c r="W20" s="1208"/>
      <c r="X20" s="1208"/>
      <c r="Y20" s="1208"/>
      <c r="Z20" s="1208"/>
      <c r="AA20" s="1208"/>
      <c r="AB20" s="1208"/>
      <c r="AC20" s="1208"/>
      <c r="AD20" s="1208"/>
      <c r="AE20" s="1235"/>
      <c r="AF20" s="1208"/>
      <c r="AG20" s="1208"/>
      <c r="AH20" s="1208"/>
      <c r="AI20" s="1208"/>
      <c r="AJ20" s="1208"/>
      <c r="AK20" s="1208"/>
      <c r="AL20" s="1208"/>
      <c r="AM20" s="1208"/>
      <c r="AN20" s="1208"/>
      <c r="AO20" s="1208"/>
      <c r="AP20" s="1208"/>
      <c r="AQ20" s="1208"/>
      <c r="AR20" s="1208"/>
      <c r="AS20" s="1208"/>
      <c r="AT20" s="1208"/>
      <c r="AU20" s="1208"/>
    </row>
    <row r="21" ht="16.5" customHeight="1">
      <c r="A21" s="1208"/>
      <c r="B21" s="1208"/>
      <c r="C21" s="1214"/>
      <c r="D21" s="1214"/>
      <c r="E21" s="1208"/>
      <c r="F21" s="1208"/>
      <c r="G21" s="1208"/>
      <c r="H21" s="1208">
        <v>260000.0</v>
      </c>
      <c r="I21" s="1245">
        <v>16.0</v>
      </c>
      <c r="J21" s="1246">
        <v>80.0</v>
      </c>
      <c r="K21" s="1247">
        <v>220.0</v>
      </c>
      <c r="L21" s="1248"/>
      <c r="M21" s="1248">
        <f t="shared" si="6"/>
        <v>640</v>
      </c>
      <c r="N21" s="1248">
        <f t="shared" si="7"/>
        <v>2490</v>
      </c>
      <c r="O21" s="1249">
        <f t="shared" si="4"/>
        <v>3130</v>
      </c>
      <c r="P21" s="1208"/>
      <c r="Q21" s="1241">
        <v>45.0</v>
      </c>
      <c r="R21" s="1242">
        <v>7540.0</v>
      </c>
      <c r="S21" s="1208"/>
      <c r="T21" s="1270">
        <f t="shared" si="8"/>
        <v>533000</v>
      </c>
      <c r="U21" s="1271">
        <v>13.0</v>
      </c>
      <c r="V21" s="1272">
        <f t="shared" si="9"/>
        <v>91</v>
      </c>
      <c r="W21" s="1214"/>
      <c r="X21" s="1208"/>
      <c r="Y21" s="1208"/>
      <c r="Z21" s="1208"/>
      <c r="AA21" s="1208"/>
      <c r="AB21" s="1208"/>
      <c r="AC21" s="1208"/>
      <c r="AD21" s="1208"/>
      <c r="AE21" s="1209"/>
      <c r="AF21" s="1208"/>
      <c r="AG21" s="1208"/>
      <c r="AH21" s="1208"/>
      <c r="AI21" s="1208"/>
      <c r="AJ21" s="1208"/>
      <c r="AK21" s="1208"/>
      <c r="AL21" s="1208"/>
      <c r="AM21" s="1208"/>
      <c r="AN21" s="1208"/>
      <c r="AO21" s="1208"/>
      <c r="AP21" s="1208"/>
      <c r="AQ21" s="1208"/>
      <c r="AR21" s="1208"/>
      <c r="AS21" s="1208"/>
      <c r="AT21" s="1208"/>
      <c r="AU21" s="1208"/>
    </row>
    <row r="22" ht="16.5" customHeight="1">
      <c r="A22" s="1208"/>
      <c r="B22" s="1208"/>
      <c r="C22" s="1214"/>
      <c r="D22" s="1214"/>
      <c r="E22" s="1208"/>
      <c r="F22" s="1208"/>
      <c r="G22" s="1208"/>
      <c r="H22" s="1208">
        <v>276000.0</v>
      </c>
      <c r="I22" s="1236">
        <v>17.0</v>
      </c>
      <c r="J22" s="1237">
        <v>80.0</v>
      </c>
      <c r="K22" s="1238">
        <v>230.0</v>
      </c>
      <c r="L22" s="1214">
        <v>49.0</v>
      </c>
      <c r="M22" s="1214">
        <f t="shared" si="6"/>
        <v>800</v>
      </c>
      <c r="N22" s="1214">
        <f t="shared" si="7"/>
        <v>2940</v>
      </c>
      <c r="O22" s="1251">
        <f t="shared" si="4"/>
        <v>3740</v>
      </c>
      <c r="P22" s="1214"/>
      <c r="Q22" s="1241">
        <v>46.0</v>
      </c>
      <c r="R22" s="1242">
        <v>8245.0</v>
      </c>
      <c r="S22" s="1214"/>
      <c r="T22" s="1273" t="s">
        <v>1025</v>
      </c>
      <c r="U22" s="1216"/>
      <c r="V22" s="1217"/>
      <c r="W22" s="1214"/>
      <c r="X22" s="1214"/>
      <c r="Y22" s="1214"/>
      <c r="Z22" s="1214"/>
      <c r="AA22" s="1214"/>
      <c r="AB22" s="1214"/>
      <c r="AC22" s="1214"/>
      <c r="AD22" s="1214"/>
      <c r="AE22" s="1274"/>
      <c r="AF22" s="1214"/>
      <c r="AG22" s="1214"/>
      <c r="AH22" s="1214"/>
      <c r="AI22" s="1214"/>
      <c r="AJ22" s="1214"/>
      <c r="AK22" s="1214"/>
      <c r="AL22" s="1214"/>
      <c r="AM22" s="1214"/>
      <c r="AN22" s="1214"/>
      <c r="AO22" s="1214"/>
      <c r="AP22" s="1214"/>
      <c r="AQ22" s="1214"/>
      <c r="AR22" s="1214"/>
      <c r="AS22" s="1214"/>
      <c r="AT22" s="1214"/>
      <c r="AU22" s="1214"/>
    </row>
    <row r="23" ht="16.5" customHeight="1">
      <c r="A23" s="1208"/>
      <c r="B23" s="1208"/>
      <c r="C23" s="1214"/>
      <c r="D23" s="1214"/>
      <c r="E23" s="1208"/>
      <c r="F23" s="1208"/>
      <c r="G23" s="1208"/>
      <c r="H23" s="1208">
        <v>292000.0</v>
      </c>
      <c r="I23" s="1245">
        <v>18.0</v>
      </c>
      <c r="J23" s="1246">
        <v>80.0</v>
      </c>
      <c r="K23" s="1247">
        <v>240.0</v>
      </c>
      <c r="L23" s="1248"/>
      <c r="M23" s="1248">
        <f t="shared" si="6"/>
        <v>800</v>
      </c>
      <c r="N23" s="1248">
        <f t="shared" si="7"/>
        <v>2940</v>
      </c>
      <c r="O23" s="1249">
        <f t="shared" si="4"/>
        <v>3740</v>
      </c>
      <c r="P23" s="1214"/>
      <c r="Q23" s="1241">
        <v>47.0</v>
      </c>
      <c r="R23" s="1242">
        <v>9240.0</v>
      </c>
      <c r="S23" s="1214"/>
      <c r="T23" s="1214"/>
      <c r="U23" s="1214"/>
      <c r="V23" s="1214"/>
      <c r="W23" s="1214"/>
      <c r="X23" s="1214"/>
      <c r="Y23" s="1214"/>
      <c r="Z23" s="1214"/>
      <c r="AA23" s="1214"/>
      <c r="AB23" s="1214"/>
      <c r="AC23" s="1214"/>
      <c r="AD23" s="1214"/>
      <c r="AE23" s="1274"/>
      <c r="AF23" s="1214"/>
      <c r="AG23" s="1214"/>
      <c r="AH23" s="1214"/>
      <c r="AI23" s="1214"/>
      <c r="AJ23" s="1214"/>
      <c r="AK23" s="1214"/>
      <c r="AL23" s="1214"/>
      <c r="AM23" s="1214"/>
      <c r="AN23" s="1214"/>
      <c r="AO23" s="1214"/>
      <c r="AP23" s="1214"/>
      <c r="AQ23" s="1214"/>
      <c r="AR23" s="1214"/>
      <c r="AS23" s="1214"/>
      <c r="AT23" s="1214"/>
      <c r="AU23" s="1214"/>
    </row>
    <row r="24" ht="16.5" customHeight="1">
      <c r="A24" s="1208"/>
      <c r="B24" s="1208"/>
      <c r="C24" s="1214"/>
      <c r="D24" s="1214"/>
      <c r="E24" s="1208"/>
      <c r="F24" s="1208"/>
      <c r="G24" s="1208"/>
      <c r="H24" s="1208">
        <v>308000.0</v>
      </c>
      <c r="I24" s="1236">
        <v>19.0</v>
      </c>
      <c r="J24" s="1237">
        <v>80.0</v>
      </c>
      <c r="K24" s="1238">
        <v>240.0</v>
      </c>
      <c r="L24" s="1214"/>
      <c r="M24" s="1214">
        <f t="shared" si="6"/>
        <v>800</v>
      </c>
      <c r="N24" s="1214">
        <f t="shared" si="7"/>
        <v>2940</v>
      </c>
      <c r="O24" s="1251">
        <f t="shared" si="4"/>
        <v>3740</v>
      </c>
      <c r="P24" s="1214"/>
      <c r="Q24" s="1241">
        <v>48.0</v>
      </c>
      <c r="R24" s="1242">
        <v>10095.0</v>
      </c>
      <c r="S24" s="1214"/>
      <c r="T24" s="1214"/>
      <c r="U24" s="1214"/>
      <c r="V24" s="1214"/>
      <c r="W24" s="1214"/>
      <c r="X24" s="1214"/>
      <c r="Y24" s="1214"/>
      <c r="Z24" s="1214"/>
      <c r="AA24" s="1214"/>
      <c r="AB24" s="1214"/>
      <c r="AC24" s="1214"/>
      <c r="AD24" s="1214"/>
      <c r="AE24" s="1274"/>
      <c r="AF24" s="1214"/>
      <c r="AG24" s="1214"/>
      <c r="AH24" s="1214"/>
      <c r="AI24" s="1214"/>
      <c r="AJ24" s="1214"/>
      <c r="AK24" s="1214"/>
      <c r="AL24" s="1214"/>
      <c r="AM24" s="1214"/>
      <c r="AN24" s="1214"/>
      <c r="AO24" s="1214"/>
      <c r="AP24" s="1214"/>
      <c r="AQ24" s="1214"/>
      <c r="AR24" s="1214"/>
      <c r="AS24" s="1214"/>
      <c r="AT24" s="1214"/>
      <c r="AU24" s="1214"/>
    </row>
    <row r="25" ht="16.5" customHeight="1">
      <c r="A25" s="1208"/>
      <c r="B25" s="1208"/>
      <c r="C25" s="1214"/>
      <c r="D25" s="1214"/>
      <c r="E25" s="1208"/>
      <c r="F25" s="1208"/>
      <c r="G25" s="1208"/>
      <c r="H25" s="1208">
        <v>324000.0</v>
      </c>
      <c r="I25" s="1245">
        <v>20.0</v>
      </c>
      <c r="J25" s="1246">
        <v>100.0</v>
      </c>
      <c r="K25" s="1247">
        <v>250.0</v>
      </c>
      <c r="L25" s="1248">
        <v>56.0</v>
      </c>
      <c r="M25" s="1248">
        <f t="shared" si="6"/>
        <v>1060</v>
      </c>
      <c r="N25" s="1248">
        <f t="shared" si="7"/>
        <v>3670</v>
      </c>
      <c r="O25" s="1249">
        <f t="shared" si="4"/>
        <v>4730</v>
      </c>
      <c r="P25" s="1214"/>
      <c r="Q25" s="1241">
        <v>49.0</v>
      </c>
      <c r="R25" s="1242">
        <v>11165.0</v>
      </c>
      <c r="S25" s="1214"/>
      <c r="T25" s="1214"/>
      <c r="U25" s="1214"/>
      <c r="V25" s="1214"/>
      <c r="W25" s="1214"/>
      <c r="X25" s="1214"/>
      <c r="Y25" s="1214"/>
      <c r="Z25" s="1214"/>
      <c r="AA25" s="1214"/>
      <c r="AB25" s="1214"/>
      <c r="AC25" s="1214"/>
      <c r="AD25" s="1214"/>
      <c r="AE25" s="1274"/>
      <c r="AF25" s="1214"/>
      <c r="AG25" s="1214"/>
      <c r="AH25" s="1214"/>
      <c r="AI25" s="1214"/>
      <c r="AJ25" s="1214"/>
      <c r="AK25" s="1214"/>
      <c r="AL25" s="1214"/>
      <c r="AM25" s="1214"/>
      <c r="AN25" s="1214"/>
      <c r="AO25" s="1214"/>
      <c r="AP25" s="1214"/>
      <c r="AQ25" s="1214"/>
      <c r="AR25" s="1214"/>
      <c r="AS25" s="1214"/>
      <c r="AT25" s="1214"/>
      <c r="AU25" s="1214"/>
    </row>
    <row r="26" ht="16.5" customHeight="1">
      <c r="A26" s="1208"/>
      <c r="B26" s="1208"/>
      <c r="C26" s="1214"/>
      <c r="D26" s="1214"/>
      <c r="E26" s="1208"/>
      <c r="F26" s="1208"/>
      <c r="G26" s="1208"/>
      <c r="H26" s="1208">
        <v>341000.0</v>
      </c>
      <c r="I26" s="1236">
        <v>21.0</v>
      </c>
      <c r="J26" s="1237">
        <v>100.0</v>
      </c>
      <c r="K26" s="1238">
        <v>250.0</v>
      </c>
      <c r="L26" s="1214"/>
      <c r="M26" s="1214">
        <f t="shared" si="6"/>
        <v>1060</v>
      </c>
      <c r="N26" s="1214">
        <f t="shared" si="7"/>
        <v>3670</v>
      </c>
      <c r="O26" s="1251">
        <f t="shared" si="4"/>
        <v>4730</v>
      </c>
      <c r="P26" s="1214"/>
      <c r="Q26" s="1263">
        <v>50.0</v>
      </c>
      <c r="R26" s="1264">
        <v>12995.0</v>
      </c>
      <c r="S26" s="1214"/>
      <c r="T26" s="1214"/>
      <c r="U26" s="1214"/>
      <c r="V26" s="1214"/>
      <c r="W26" s="1214"/>
      <c r="X26" s="1214"/>
      <c r="Y26" s="1214"/>
      <c r="Z26" s="1214"/>
      <c r="AA26" s="1214"/>
      <c r="AB26" s="1214"/>
      <c r="AC26" s="1214"/>
      <c r="AD26" s="1214"/>
      <c r="AE26" s="1274"/>
      <c r="AF26" s="1214"/>
      <c r="AG26" s="1214"/>
      <c r="AH26" s="1214"/>
      <c r="AI26" s="1214"/>
      <c r="AJ26" s="1214"/>
      <c r="AK26" s="1214"/>
      <c r="AL26" s="1214"/>
      <c r="AM26" s="1214"/>
      <c r="AN26" s="1214"/>
      <c r="AO26" s="1214"/>
      <c r="AP26" s="1214"/>
      <c r="AQ26" s="1214"/>
      <c r="AR26" s="1214"/>
      <c r="AS26" s="1214"/>
      <c r="AT26" s="1214"/>
      <c r="AU26" s="1214"/>
    </row>
    <row r="27" ht="16.5" customHeight="1">
      <c r="A27" s="1208"/>
      <c r="B27" s="1208"/>
      <c r="C27" s="1214"/>
      <c r="D27" s="1214"/>
      <c r="E27" s="1208"/>
      <c r="F27" s="1208"/>
      <c r="G27" s="1208"/>
      <c r="H27" s="1208">
        <v>357000.0</v>
      </c>
      <c r="I27" s="1275">
        <v>22.0</v>
      </c>
      <c r="J27" s="1276">
        <v>100.0</v>
      </c>
      <c r="K27" s="1277">
        <v>250.0</v>
      </c>
      <c r="L27" s="1278">
        <v>63.0</v>
      </c>
      <c r="M27" s="1278">
        <f t="shared" si="6"/>
        <v>1260</v>
      </c>
      <c r="N27" s="1278">
        <f t="shared" si="7"/>
        <v>4170</v>
      </c>
      <c r="O27" s="1279">
        <f t="shared" si="4"/>
        <v>5430</v>
      </c>
      <c r="P27" s="1214"/>
      <c r="Q27" s="1241">
        <v>51.0</v>
      </c>
      <c r="R27" s="1242">
        <v>14720.0</v>
      </c>
      <c r="S27" s="1214"/>
      <c r="T27" s="1214"/>
      <c r="U27" s="1214"/>
      <c r="V27" s="1214"/>
      <c r="W27" s="1214"/>
      <c r="X27" s="1214"/>
      <c r="Y27" s="1214"/>
      <c r="Z27" s="1214"/>
      <c r="AA27" s="1214"/>
      <c r="AB27" s="1214"/>
      <c r="AC27" s="1214"/>
      <c r="AD27" s="1214"/>
      <c r="AE27" s="1274"/>
      <c r="AF27" s="1214"/>
      <c r="AG27" s="1214"/>
      <c r="AH27" s="1214"/>
      <c r="AI27" s="1214"/>
      <c r="AJ27" s="1214"/>
      <c r="AK27" s="1214"/>
      <c r="AL27" s="1214"/>
      <c r="AM27" s="1214"/>
      <c r="AN27" s="1214"/>
      <c r="AO27" s="1214"/>
      <c r="AP27" s="1214"/>
      <c r="AQ27" s="1214"/>
      <c r="AR27" s="1214"/>
      <c r="AS27" s="1214"/>
      <c r="AT27" s="1214"/>
      <c r="AU27" s="1214"/>
    </row>
    <row r="28" ht="16.5" customHeight="1">
      <c r="A28" s="1208"/>
      <c r="B28" s="1208"/>
      <c r="C28" s="1214"/>
      <c r="D28" s="1214"/>
      <c r="E28" s="1208"/>
      <c r="F28" s="1208"/>
      <c r="G28" s="1208"/>
      <c r="H28" s="1208">
        <v>373000.0</v>
      </c>
      <c r="I28" s="1236">
        <v>23.0</v>
      </c>
      <c r="J28" s="1214">
        <v>100.0</v>
      </c>
      <c r="K28" s="1214">
        <v>250.0</v>
      </c>
      <c r="L28" s="1214"/>
      <c r="M28" s="1214">
        <f t="shared" si="6"/>
        <v>1260</v>
      </c>
      <c r="N28" s="1214">
        <f t="shared" si="7"/>
        <v>4170</v>
      </c>
      <c r="O28" s="1280">
        <f t="shared" si="4"/>
        <v>5430</v>
      </c>
      <c r="P28" s="1214"/>
      <c r="Q28" s="1241">
        <v>52.0</v>
      </c>
      <c r="R28" s="1242">
        <v>17315.0</v>
      </c>
      <c r="S28" s="1214"/>
      <c r="T28" s="1214"/>
      <c r="U28" s="1214"/>
      <c r="V28" s="1214"/>
      <c r="W28" s="1214"/>
      <c r="X28" s="1214"/>
      <c r="Y28" s="1214"/>
      <c r="Z28" s="1214"/>
      <c r="AA28" s="1214"/>
      <c r="AB28" s="1214"/>
      <c r="AC28" s="1214"/>
      <c r="AD28" s="1214"/>
      <c r="AE28" s="1274"/>
      <c r="AF28" s="1214"/>
      <c r="AG28" s="1214"/>
      <c r="AH28" s="1214"/>
      <c r="AI28" s="1214"/>
      <c r="AJ28" s="1214"/>
      <c r="AK28" s="1214"/>
      <c r="AL28" s="1214"/>
      <c r="AM28" s="1214"/>
      <c r="AN28" s="1214"/>
      <c r="AO28" s="1214"/>
      <c r="AP28" s="1214"/>
      <c r="AQ28" s="1214"/>
      <c r="AR28" s="1214"/>
      <c r="AS28" s="1214"/>
      <c r="AT28" s="1214"/>
      <c r="AU28" s="1214"/>
    </row>
    <row r="29" ht="16.5" customHeight="1">
      <c r="A29" s="1208"/>
      <c r="B29" s="1208"/>
      <c r="C29" s="1214"/>
      <c r="D29" s="1214"/>
      <c r="E29" s="1208"/>
      <c r="F29" s="1208"/>
      <c r="G29" s="1208"/>
      <c r="H29" s="1208">
        <v>389000.0</v>
      </c>
      <c r="I29" s="1245">
        <v>24.0</v>
      </c>
      <c r="J29" s="1246">
        <v>100.0</v>
      </c>
      <c r="K29" s="1247">
        <v>280.0</v>
      </c>
      <c r="L29" s="1248"/>
      <c r="M29" s="1248">
        <f t="shared" si="6"/>
        <v>1260</v>
      </c>
      <c r="N29" s="1248">
        <f t="shared" si="7"/>
        <v>4170</v>
      </c>
      <c r="O29" s="1249">
        <f t="shared" si="4"/>
        <v>5430</v>
      </c>
      <c r="P29" s="1214"/>
      <c r="Q29" s="1241">
        <v>53.0</v>
      </c>
      <c r="R29" s="1242">
        <v>20965.0</v>
      </c>
      <c r="S29" s="1214"/>
      <c r="T29" s="1214"/>
      <c r="U29" s="1214"/>
      <c r="V29" s="1214"/>
      <c r="W29" s="1214"/>
      <c r="X29" s="1214"/>
      <c r="Y29" s="1214"/>
      <c r="Z29" s="1214"/>
      <c r="AA29" s="1214"/>
      <c r="AB29" s="1214"/>
      <c r="AC29" s="1214"/>
      <c r="AD29" s="1214"/>
      <c r="AE29" s="1274"/>
      <c r="AF29" s="1214"/>
      <c r="AG29" s="1214"/>
      <c r="AH29" s="1214"/>
      <c r="AI29" s="1214"/>
      <c r="AJ29" s="1214"/>
      <c r="AK29" s="1214"/>
      <c r="AL29" s="1214"/>
      <c r="AM29" s="1214"/>
      <c r="AN29" s="1214"/>
      <c r="AO29" s="1214"/>
      <c r="AP29" s="1214"/>
      <c r="AQ29" s="1214"/>
      <c r="AR29" s="1214"/>
      <c r="AS29" s="1214"/>
      <c r="AT29" s="1214"/>
      <c r="AU29" s="1214"/>
    </row>
    <row r="30" ht="16.5" customHeight="1">
      <c r="A30" s="1208"/>
      <c r="B30" s="1208"/>
      <c r="C30" s="1214"/>
      <c r="D30" s="1214"/>
      <c r="E30" s="1208"/>
      <c r="F30" s="1208"/>
      <c r="G30" s="1208"/>
      <c r="H30" s="1208">
        <v>406000.0</v>
      </c>
      <c r="I30" s="1236">
        <v>25.0</v>
      </c>
      <c r="J30" s="1237">
        <v>100.0</v>
      </c>
      <c r="K30" s="1238">
        <v>280.0</v>
      </c>
      <c r="L30" s="1214">
        <v>70.0</v>
      </c>
      <c r="M30" s="1214">
        <f t="shared" si="6"/>
        <v>1560</v>
      </c>
      <c r="N30" s="1214">
        <f t="shared" si="7"/>
        <v>4980</v>
      </c>
      <c r="O30" s="1251">
        <f t="shared" si="4"/>
        <v>6540</v>
      </c>
      <c r="P30" s="1214"/>
      <c r="Q30" s="1241">
        <v>54.0</v>
      </c>
      <c r="R30" s="1242">
        <v>25205.0</v>
      </c>
      <c r="S30" s="1214"/>
      <c r="T30" s="1214"/>
      <c r="U30" s="1214"/>
      <c r="V30" s="1214"/>
      <c r="W30" s="1214"/>
      <c r="X30" s="1214"/>
      <c r="Y30" s="1214"/>
      <c r="Z30" s="1214"/>
      <c r="AA30" s="1214"/>
      <c r="AB30" s="1214"/>
      <c r="AC30" s="1214"/>
      <c r="AD30" s="1214"/>
      <c r="AE30" s="1274"/>
      <c r="AF30" s="1214"/>
      <c r="AG30" s="1214"/>
      <c r="AH30" s="1214"/>
      <c r="AI30" s="1214"/>
      <c r="AJ30" s="1214"/>
      <c r="AK30" s="1214"/>
      <c r="AL30" s="1214"/>
      <c r="AM30" s="1214"/>
      <c r="AN30" s="1214"/>
      <c r="AO30" s="1214"/>
      <c r="AP30" s="1214"/>
      <c r="AQ30" s="1214"/>
      <c r="AR30" s="1214"/>
      <c r="AS30" s="1214"/>
      <c r="AT30" s="1214"/>
      <c r="AU30" s="1214"/>
    </row>
    <row r="31" ht="16.5" customHeight="1">
      <c r="A31" s="1208"/>
      <c r="B31" s="1208"/>
      <c r="C31" s="1214"/>
      <c r="D31" s="1214"/>
      <c r="E31" s="1208"/>
      <c r="F31" s="1208"/>
      <c r="G31" s="1208"/>
      <c r="H31" s="1208">
        <v>422000.0</v>
      </c>
      <c r="I31" s="1245">
        <v>26.0</v>
      </c>
      <c r="J31" s="1246">
        <v>100.0</v>
      </c>
      <c r="K31" s="1247">
        <v>280.0</v>
      </c>
      <c r="L31" s="1248"/>
      <c r="M31" s="1248">
        <f t="shared" si="6"/>
        <v>1560</v>
      </c>
      <c r="N31" s="1248">
        <f t="shared" si="7"/>
        <v>4980</v>
      </c>
      <c r="O31" s="1249">
        <f t="shared" si="4"/>
        <v>6540</v>
      </c>
      <c r="P31" s="1214"/>
      <c r="Q31" s="1241">
        <v>55.0</v>
      </c>
      <c r="R31" s="1242">
        <v>29435.0</v>
      </c>
      <c r="S31" s="1214"/>
      <c r="T31" s="1214"/>
      <c r="U31" s="1214"/>
      <c r="V31" s="1214"/>
      <c r="W31" s="1214"/>
      <c r="X31" s="1214"/>
      <c r="Y31" s="1214"/>
      <c r="Z31" s="1214"/>
      <c r="AA31" s="1214"/>
      <c r="AB31" s="1214"/>
      <c r="AC31" s="1214"/>
      <c r="AD31" s="1214"/>
      <c r="AE31" s="1274"/>
      <c r="AF31" s="1214"/>
      <c r="AG31" s="1214"/>
      <c r="AH31" s="1214"/>
      <c r="AI31" s="1214"/>
      <c r="AJ31" s="1214"/>
      <c r="AK31" s="1214"/>
      <c r="AL31" s="1214"/>
      <c r="AM31" s="1214"/>
      <c r="AN31" s="1214"/>
      <c r="AO31" s="1214"/>
      <c r="AP31" s="1214"/>
      <c r="AQ31" s="1214"/>
      <c r="AR31" s="1214"/>
      <c r="AS31" s="1214"/>
      <c r="AT31" s="1214"/>
      <c r="AU31" s="1214"/>
    </row>
    <row r="32" ht="16.5" customHeight="1">
      <c r="A32" s="1208"/>
      <c r="B32" s="1208"/>
      <c r="C32" s="1214"/>
      <c r="D32" s="1214"/>
      <c r="E32" s="1208"/>
      <c r="F32" s="1208"/>
      <c r="G32" s="1208"/>
      <c r="H32" s="1208">
        <v>438000.0</v>
      </c>
      <c r="I32" s="1236">
        <v>27.0</v>
      </c>
      <c r="J32" s="1237">
        <v>100.0</v>
      </c>
      <c r="K32" s="1238">
        <v>300.0</v>
      </c>
      <c r="L32" s="1214">
        <v>77.0</v>
      </c>
      <c r="M32" s="1214">
        <f t="shared" si="6"/>
        <v>1760</v>
      </c>
      <c r="N32" s="1214">
        <f t="shared" si="7"/>
        <v>5560</v>
      </c>
      <c r="O32" s="1251">
        <f t="shared" si="4"/>
        <v>7320</v>
      </c>
      <c r="P32" s="1214"/>
      <c r="Q32" s="1241">
        <v>56.0</v>
      </c>
      <c r="R32" s="1242">
        <v>34630.0</v>
      </c>
      <c r="S32" s="1214"/>
      <c r="T32" s="1214"/>
      <c r="U32" s="1214"/>
      <c r="V32" s="1214"/>
      <c r="W32" s="1214"/>
      <c r="X32" s="1214"/>
      <c r="Y32" s="1214"/>
      <c r="Z32" s="1214"/>
      <c r="AA32" s="1214"/>
      <c r="AB32" s="1214"/>
      <c r="AC32" s="1214"/>
      <c r="AD32" s="1214"/>
      <c r="AE32" s="1274"/>
      <c r="AF32" s="1214"/>
      <c r="AG32" s="1214"/>
      <c r="AH32" s="1214"/>
      <c r="AI32" s="1214"/>
      <c r="AJ32" s="1214"/>
      <c r="AK32" s="1214"/>
      <c r="AL32" s="1214"/>
      <c r="AM32" s="1214"/>
      <c r="AN32" s="1214"/>
      <c r="AO32" s="1214"/>
      <c r="AP32" s="1214"/>
      <c r="AQ32" s="1214"/>
      <c r="AR32" s="1214"/>
      <c r="AS32" s="1214"/>
      <c r="AT32" s="1214"/>
      <c r="AU32" s="1214"/>
    </row>
    <row r="33" ht="16.5" customHeight="1">
      <c r="A33" s="1208"/>
      <c r="B33" s="1208"/>
      <c r="C33" s="1214"/>
      <c r="D33" s="1214"/>
      <c r="E33" s="1208"/>
      <c r="F33" s="1208"/>
      <c r="G33" s="1208"/>
      <c r="H33" s="1208">
        <v>454000.0</v>
      </c>
      <c r="I33" s="1245">
        <v>28.0</v>
      </c>
      <c r="J33" s="1246">
        <v>120.0</v>
      </c>
      <c r="K33" s="1247">
        <v>300.0</v>
      </c>
      <c r="L33" s="1248"/>
      <c r="M33" s="1248">
        <f t="shared" si="6"/>
        <v>1760</v>
      </c>
      <c r="N33" s="1248">
        <f t="shared" si="7"/>
        <v>5560</v>
      </c>
      <c r="O33" s="1249">
        <f t="shared" si="4"/>
        <v>7320</v>
      </c>
      <c r="P33" s="1214"/>
      <c r="Q33" s="1241">
        <v>57.0</v>
      </c>
      <c r="R33" s="1242">
        <v>38230.0</v>
      </c>
      <c r="S33" s="1214"/>
      <c r="T33" s="1214"/>
      <c r="U33" s="1214"/>
      <c r="V33" s="1214"/>
      <c r="W33" s="1214"/>
      <c r="X33" s="1214"/>
      <c r="Y33" s="1214"/>
      <c r="Z33" s="1214"/>
      <c r="AA33" s="1214"/>
      <c r="AB33" s="1214"/>
      <c r="AC33" s="1214"/>
      <c r="AD33" s="1214"/>
      <c r="AE33" s="1274"/>
      <c r="AF33" s="1214"/>
      <c r="AG33" s="1214"/>
      <c r="AH33" s="1214"/>
      <c r="AI33" s="1214"/>
      <c r="AJ33" s="1214"/>
      <c r="AK33" s="1214"/>
      <c r="AL33" s="1214"/>
      <c r="AM33" s="1214"/>
      <c r="AN33" s="1214"/>
      <c r="AO33" s="1214"/>
      <c r="AP33" s="1214"/>
      <c r="AQ33" s="1214"/>
      <c r="AR33" s="1214"/>
      <c r="AS33" s="1214"/>
      <c r="AT33" s="1214"/>
      <c r="AU33" s="1214"/>
    </row>
    <row r="34" ht="16.5" customHeight="1">
      <c r="A34" s="1208"/>
      <c r="B34" s="1208"/>
      <c r="C34" s="1214"/>
      <c r="D34" s="1214"/>
      <c r="E34" s="1208"/>
      <c r="F34" s="1208"/>
      <c r="G34" s="1208"/>
      <c r="H34" s="1208">
        <v>470000.0</v>
      </c>
      <c r="I34" s="1236">
        <v>29.0</v>
      </c>
      <c r="J34" s="1237">
        <v>120.0</v>
      </c>
      <c r="K34" s="1238">
        <v>300.0</v>
      </c>
      <c r="L34" s="1214"/>
      <c r="M34" s="1214">
        <f t="shared" si="6"/>
        <v>1760</v>
      </c>
      <c r="N34" s="1214">
        <f t="shared" si="7"/>
        <v>5560</v>
      </c>
      <c r="O34" s="1251">
        <f t="shared" si="4"/>
        <v>7320</v>
      </c>
      <c r="P34" s="1214"/>
      <c r="Q34" s="1241">
        <v>58.0</v>
      </c>
      <c r="R34" s="1242">
        <v>41980.0</v>
      </c>
      <c r="S34" s="1214"/>
      <c r="T34" s="1214"/>
      <c r="U34" s="1214"/>
      <c r="V34" s="1214"/>
      <c r="W34" s="1214"/>
      <c r="X34" s="1214"/>
      <c r="Y34" s="1214"/>
      <c r="Z34" s="1214"/>
      <c r="AA34" s="1214"/>
      <c r="AB34" s="1214"/>
      <c r="AC34" s="1214"/>
      <c r="AD34" s="1214"/>
      <c r="AE34" s="1274"/>
      <c r="AF34" s="1214"/>
      <c r="AG34" s="1214"/>
      <c r="AH34" s="1214"/>
      <c r="AI34" s="1214"/>
      <c r="AJ34" s="1214"/>
      <c r="AK34" s="1214"/>
      <c r="AL34" s="1214"/>
      <c r="AM34" s="1214"/>
      <c r="AN34" s="1214"/>
      <c r="AO34" s="1214"/>
      <c r="AP34" s="1214"/>
      <c r="AQ34" s="1214"/>
      <c r="AR34" s="1214"/>
      <c r="AS34" s="1214"/>
      <c r="AT34" s="1214"/>
      <c r="AU34" s="1214"/>
    </row>
    <row r="35" ht="16.5" customHeight="1">
      <c r="A35" s="1208"/>
      <c r="B35" s="1208"/>
      <c r="C35" s="1214"/>
      <c r="D35" s="1214"/>
      <c r="E35" s="1208"/>
      <c r="F35" s="1208"/>
      <c r="G35" s="1208"/>
      <c r="H35" s="1208">
        <v>487000.0</v>
      </c>
      <c r="I35" s="1281">
        <v>30.0</v>
      </c>
      <c r="J35" s="1282">
        <v>120.0</v>
      </c>
      <c r="K35" s="1283">
        <v>300.0</v>
      </c>
      <c r="L35" s="1284">
        <v>84.0</v>
      </c>
      <c r="M35" s="1284">
        <f t="shared" si="6"/>
        <v>2120</v>
      </c>
      <c r="N35" s="1284">
        <f t="shared" si="7"/>
        <v>6460</v>
      </c>
      <c r="O35" s="1285">
        <f t="shared" si="4"/>
        <v>8580</v>
      </c>
      <c r="P35" s="1214"/>
      <c r="Q35" s="1241">
        <v>59.0</v>
      </c>
      <c r="R35" s="1242">
        <v>45930.0</v>
      </c>
      <c r="S35" s="1214"/>
      <c r="T35" s="1214"/>
      <c r="U35" s="1214"/>
      <c r="V35" s="1214"/>
      <c r="W35" s="1214"/>
      <c r="X35" s="1214"/>
      <c r="Y35" s="1214"/>
      <c r="Z35" s="1214"/>
      <c r="AA35" s="1214"/>
      <c r="AB35" s="1214"/>
      <c r="AC35" s="1214"/>
      <c r="AD35" s="1214"/>
      <c r="AE35" s="1274"/>
      <c r="AF35" s="1214"/>
      <c r="AG35" s="1214"/>
      <c r="AH35" s="1214"/>
      <c r="AI35" s="1214"/>
      <c r="AJ35" s="1214"/>
      <c r="AK35" s="1214"/>
      <c r="AL35" s="1214"/>
      <c r="AM35" s="1214"/>
      <c r="AN35" s="1214"/>
      <c r="AO35" s="1214"/>
      <c r="AP35" s="1214"/>
      <c r="AQ35" s="1214"/>
      <c r="AR35" s="1214"/>
      <c r="AS35" s="1214"/>
      <c r="AT35" s="1214"/>
      <c r="AU35" s="1214"/>
    </row>
    <row r="36" ht="16.5" customHeight="1">
      <c r="A36" s="1208"/>
      <c r="B36" s="1208"/>
      <c r="C36" s="1214"/>
      <c r="D36" s="1214"/>
      <c r="E36" s="1208"/>
      <c r="F36" s="1208"/>
      <c r="G36" s="1208"/>
      <c r="H36" s="1208"/>
      <c r="I36" s="1208"/>
      <c r="J36" s="1208"/>
      <c r="K36" s="1208"/>
      <c r="L36" s="1208"/>
      <c r="M36" s="1208"/>
      <c r="N36" s="1208"/>
      <c r="O36" s="1208"/>
      <c r="P36" s="1208"/>
      <c r="Q36" s="1286">
        <v>60.0</v>
      </c>
      <c r="R36" s="1287">
        <v>50130.0</v>
      </c>
      <c r="S36" s="1208"/>
      <c r="T36" s="1208"/>
      <c r="U36" s="1208"/>
      <c r="V36" s="1208"/>
      <c r="W36" s="1208"/>
      <c r="X36" s="1208"/>
      <c r="Y36" s="1208"/>
      <c r="Z36" s="1208"/>
      <c r="AA36" s="1208"/>
      <c r="AB36" s="1208"/>
      <c r="AC36" s="1208"/>
      <c r="AD36" s="1208"/>
      <c r="AE36" s="1209"/>
      <c r="AF36" s="1208"/>
      <c r="AG36" s="1208"/>
      <c r="AH36" s="1208"/>
      <c r="AI36" s="1208"/>
      <c r="AJ36" s="1208"/>
      <c r="AK36" s="1208"/>
      <c r="AL36" s="1208"/>
      <c r="AM36" s="1208"/>
      <c r="AN36" s="1208"/>
      <c r="AO36" s="1208"/>
      <c r="AP36" s="1208"/>
      <c r="AQ36" s="1208"/>
      <c r="AR36" s="1208"/>
      <c r="AS36" s="1208"/>
      <c r="AT36" s="1208"/>
      <c r="AU36" s="1208"/>
    </row>
    <row r="37" ht="16.5" customHeight="1">
      <c r="A37" s="1208"/>
      <c r="B37" s="1208"/>
      <c r="C37" s="1214"/>
      <c r="D37" s="1214"/>
      <c r="E37" s="1208"/>
      <c r="F37" s="1208"/>
      <c r="G37" s="1208"/>
      <c r="H37" s="1208"/>
      <c r="I37" s="1208"/>
      <c r="J37" s="1208"/>
      <c r="K37" s="1208"/>
      <c r="L37" s="1208"/>
      <c r="M37" s="1208"/>
      <c r="N37" s="1208"/>
      <c r="O37" s="1208"/>
      <c r="P37" s="1208"/>
      <c r="Q37" s="1208"/>
      <c r="R37" s="1208"/>
      <c r="S37" s="1208"/>
      <c r="T37" s="1208"/>
      <c r="U37" s="1208"/>
      <c r="V37" s="1208"/>
      <c r="W37" s="1208"/>
      <c r="X37" s="1208"/>
      <c r="Y37" s="1208"/>
      <c r="Z37" s="1208"/>
      <c r="AA37" s="1208"/>
      <c r="AB37" s="1208"/>
      <c r="AC37" s="1208"/>
      <c r="AD37" s="1208"/>
      <c r="AE37" s="1209"/>
      <c r="AF37" s="1208"/>
      <c r="AG37" s="1208"/>
      <c r="AH37" s="1208"/>
      <c r="AI37" s="1208"/>
      <c r="AJ37" s="1208"/>
      <c r="AK37" s="1208"/>
      <c r="AL37" s="1208"/>
      <c r="AM37" s="1208"/>
      <c r="AN37" s="1208"/>
      <c r="AO37" s="1208"/>
      <c r="AP37" s="1208"/>
      <c r="AQ37" s="1208"/>
      <c r="AR37" s="1208"/>
      <c r="AS37" s="1208"/>
      <c r="AT37" s="1208"/>
      <c r="AU37" s="1208"/>
    </row>
    <row r="38" ht="16.5" customHeight="1">
      <c r="A38" s="1208"/>
      <c r="B38" s="1208"/>
      <c r="C38" s="1214"/>
      <c r="D38" s="1214"/>
      <c r="E38" s="1208"/>
      <c r="F38" s="1208"/>
      <c r="G38" s="1208"/>
      <c r="H38" s="1208"/>
      <c r="I38" s="1208"/>
      <c r="J38" s="1208"/>
      <c r="K38" s="1208"/>
      <c r="L38" s="1208"/>
      <c r="M38" s="1208"/>
      <c r="N38" s="1208"/>
      <c r="O38" s="1208"/>
      <c r="P38" s="1208"/>
      <c r="Q38" s="1208"/>
      <c r="R38" s="1208"/>
      <c r="S38" s="1208"/>
      <c r="T38" s="1208"/>
      <c r="U38" s="1208"/>
      <c r="V38" s="1208"/>
      <c r="W38" s="1208"/>
      <c r="X38" s="1208"/>
      <c r="Y38" s="1208"/>
      <c r="Z38" s="1208"/>
      <c r="AA38" s="1208"/>
      <c r="AB38" s="1208"/>
      <c r="AC38" s="1208"/>
      <c r="AD38" s="1208"/>
      <c r="AE38" s="1209"/>
      <c r="AF38" s="1208"/>
      <c r="AG38" s="1208"/>
      <c r="AH38" s="1208"/>
      <c r="AI38" s="1208"/>
      <c r="AJ38" s="1208"/>
      <c r="AK38" s="1208"/>
      <c r="AL38" s="1208"/>
      <c r="AM38" s="1208"/>
      <c r="AN38" s="1208"/>
      <c r="AO38" s="1208"/>
      <c r="AP38" s="1208"/>
      <c r="AQ38" s="1208"/>
      <c r="AR38" s="1208"/>
      <c r="AS38" s="1208"/>
      <c r="AT38" s="1208"/>
      <c r="AU38" s="1208"/>
    </row>
    <row r="39" ht="16.5" customHeight="1">
      <c r="A39" s="1208"/>
      <c r="B39" s="1208"/>
      <c r="C39" s="1214"/>
      <c r="D39" s="1214"/>
      <c r="E39" s="1208"/>
      <c r="F39" s="1208"/>
      <c r="G39" s="1208"/>
      <c r="H39" s="1208"/>
      <c r="I39" s="1208"/>
      <c r="J39" s="1208"/>
      <c r="K39" s="1208"/>
      <c r="L39" s="1208"/>
      <c r="M39" s="1208"/>
      <c r="N39" s="1208"/>
      <c r="O39" s="1208"/>
      <c r="P39" s="1208"/>
      <c r="Q39" s="1208"/>
      <c r="R39" s="1208"/>
      <c r="S39" s="1208"/>
      <c r="T39" s="1208"/>
      <c r="U39" s="1208"/>
      <c r="V39" s="1208"/>
      <c r="W39" s="1208"/>
      <c r="X39" s="1208"/>
      <c r="Y39" s="1208"/>
      <c r="Z39" s="1208"/>
      <c r="AA39" s="1208"/>
      <c r="AB39" s="1208"/>
      <c r="AC39" s="1208"/>
      <c r="AD39" s="1208"/>
      <c r="AE39" s="1209"/>
      <c r="AF39" s="1208"/>
      <c r="AG39" s="1208"/>
      <c r="AH39" s="1208"/>
      <c r="AI39" s="1208"/>
      <c r="AJ39" s="1208"/>
      <c r="AK39" s="1208"/>
      <c r="AL39" s="1208"/>
      <c r="AM39" s="1208"/>
      <c r="AN39" s="1208"/>
      <c r="AO39" s="1208"/>
      <c r="AP39" s="1208"/>
      <c r="AQ39" s="1208"/>
      <c r="AR39" s="1208"/>
      <c r="AS39" s="1208"/>
      <c r="AT39" s="1208"/>
      <c r="AU39" s="1208"/>
    </row>
    <row r="40" ht="16.5" customHeight="1">
      <c r="A40" s="1208"/>
      <c r="B40" s="1208"/>
      <c r="C40" s="1214"/>
      <c r="D40" s="1214"/>
      <c r="E40" s="1208"/>
      <c r="F40" s="1208"/>
      <c r="G40" s="1208"/>
      <c r="H40" s="1208"/>
      <c r="I40" s="1208"/>
      <c r="J40" s="1208"/>
      <c r="K40" s="1208"/>
      <c r="L40" s="1208"/>
      <c r="M40" s="1208"/>
      <c r="N40" s="1208"/>
      <c r="O40" s="1208"/>
      <c r="P40" s="1208"/>
      <c r="Q40" s="1208"/>
      <c r="R40" s="1208"/>
      <c r="S40" s="1208"/>
      <c r="T40" s="1208"/>
      <c r="U40" s="1208"/>
      <c r="V40" s="1208"/>
      <c r="W40" s="1208"/>
      <c r="X40" s="1208"/>
      <c r="Y40" s="1208"/>
      <c r="Z40" s="1208"/>
      <c r="AA40" s="1208"/>
      <c r="AB40" s="1208"/>
      <c r="AC40" s="1208"/>
      <c r="AD40" s="1208"/>
      <c r="AE40" s="1209"/>
      <c r="AF40" s="1208"/>
      <c r="AG40" s="1208"/>
      <c r="AH40" s="1208"/>
      <c r="AI40" s="1208"/>
      <c r="AJ40" s="1208"/>
      <c r="AK40" s="1208"/>
      <c r="AL40" s="1208"/>
      <c r="AM40" s="1208"/>
      <c r="AN40" s="1208"/>
      <c r="AO40" s="1208"/>
      <c r="AP40" s="1208"/>
      <c r="AQ40" s="1208"/>
      <c r="AR40" s="1208"/>
      <c r="AS40" s="1208"/>
      <c r="AT40" s="1208"/>
      <c r="AU40" s="1208"/>
    </row>
    <row r="41" ht="16.5" customHeight="1">
      <c r="A41" s="1208"/>
      <c r="B41" s="1208"/>
      <c r="C41" s="1214"/>
      <c r="D41" s="1214"/>
      <c r="E41" s="1208"/>
      <c r="F41" s="1208"/>
      <c r="G41" s="1208"/>
      <c r="H41" s="1208"/>
      <c r="I41" s="1208"/>
      <c r="J41" s="1208"/>
      <c r="K41" s="1208"/>
      <c r="L41" s="1208"/>
      <c r="M41" s="1208"/>
      <c r="N41" s="1208"/>
      <c r="O41" s="1208"/>
      <c r="P41" s="1208"/>
      <c r="Q41" s="1208"/>
      <c r="R41" s="1208"/>
      <c r="S41" s="1208"/>
      <c r="T41" s="1208"/>
      <c r="U41" s="1208"/>
      <c r="V41" s="1208"/>
      <c r="W41" s="1208"/>
      <c r="X41" s="1208"/>
      <c r="Y41" s="1208"/>
      <c r="Z41" s="1208"/>
      <c r="AA41" s="1208"/>
      <c r="AB41" s="1208"/>
      <c r="AC41" s="1208"/>
      <c r="AD41" s="1208"/>
      <c r="AE41" s="1209"/>
      <c r="AF41" s="1208"/>
      <c r="AG41" s="1208"/>
      <c r="AH41" s="1208"/>
      <c r="AI41" s="1208"/>
      <c r="AJ41" s="1208"/>
      <c r="AK41" s="1208"/>
      <c r="AL41" s="1208"/>
      <c r="AM41" s="1208"/>
      <c r="AN41" s="1208"/>
      <c r="AO41" s="1208"/>
      <c r="AP41" s="1208"/>
      <c r="AQ41" s="1208"/>
      <c r="AR41" s="1208"/>
      <c r="AS41" s="1208"/>
      <c r="AT41" s="1208"/>
      <c r="AU41" s="1208"/>
    </row>
    <row r="42" ht="16.5" customHeight="1">
      <c r="A42" s="1208"/>
      <c r="B42" s="1208"/>
      <c r="C42" s="1214"/>
      <c r="D42" s="1214"/>
      <c r="E42" s="1208"/>
      <c r="F42" s="1208"/>
      <c r="G42" s="1208"/>
      <c r="H42" s="1208"/>
      <c r="I42" s="1208"/>
      <c r="J42" s="1208"/>
      <c r="K42" s="1208"/>
      <c r="L42" s="1208"/>
      <c r="M42" s="1208"/>
      <c r="N42" s="1208"/>
      <c r="O42" s="1208"/>
      <c r="P42" s="1208"/>
      <c r="Q42" s="1208"/>
      <c r="R42" s="1208"/>
      <c r="S42" s="1208"/>
      <c r="T42" s="1208"/>
      <c r="U42" s="1208"/>
      <c r="V42" s="1208"/>
      <c r="W42" s="1208"/>
      <c r="X42" s="1208"/>
      <c r="Y42" s="1208"/>
      <c r="Z42" s="1208"/>
      <c r="AA42" s="1208"/>
      <c r="AB42" s="1208"/>
      <c r="AC42" s="1208"/>
      <c r="AD42" s="1208"/>
      <c r="AE42" s="1209"/>
      <c r="AF42" s="1208"/>
      <c r="AG42" s="1208"/>
      <c r="AH42" s="1208"/>
      <c r="AI42" s="1208"/>
      <c r="AJ42" s="1208"/>
      <c r="AK42" s="1208"/>
      <c r="AL42" s="1208"/>
      <c r="AM42" s="1208"/>
      <c r="AN42" s="1208"/>
      <c r="AO42" s="1208"/>
      <c r="AP42" s="1208"/>
      <c r="AQ42" s="1208"/>
      <c r="AR42" s="1208"/>
      <c r="AS42" s="1208"/>
      <c r="AT42" s="1208"/>
      <c r="AU42" s="1208"/>
    </row>
    <row r="43" ht="16.5" customHeight="1">
      <c r="A43" s="1208"/>
      <c r="B43" s="1208"/>
      <c r="C43" s="1214"/>
      <c r="D43" s="1214"/>
      <c r="E43" s="1208"/>
      <c r="F43" s="1208"/>
      <c r="G43" s="1208"/>
      <c r="H43" s="1208"/>
      <c r="I43" s="1208"/>
      <c r="J43" s="1208"/>
      <c r="K43" s="1208"/>
      <c r="L43" s="1208"/>
      <c r="M43" s="1208"/>
      <c r="N43" s="1208"/>
      <c r="O43" s="1208"/>
      <c r="P43" s="1208"/>
      <c r="Q43" s="1208"/>
      <c r="R43" s="1208"/>
      <c r="S43" s="1208"/>
      <c r="T43" s="1208"/>
      <c r="U43" s="1208"/>
      <c r="V43" s="1208"/>
      <c r="W43" s="1208"/>
      <c r="X43" s="1208"/>
      <c r="Y43" s="1208"/>
      <c r="Z43" s="1208"/>
      <c r="AA43" s="1208"/>
      <c r="AB43" s="1208"/>
      <c r="AC43" s="1208"/>
      <c r="AD43" s="1208"/>
      <c r="AE43" s="1209"/>
      <c r="AF43" s="1208"/>
      <c r="AG43" s="1208"/>
      <c r="AH43" s="1208"/>
      <c r="AI43" s="1208"/>
      <c r="AJ43" s="1208"/>
      <c r="AK43" s="1208"/>
      <c r="AL43" s="1208"/>
      <c r="AM43" s="1208"/>
      <c r="AN43" s="1208"/>
      <c r="AO43" s="1208"/>
      <c r="AP43" s="1208"/>
      <c r="AQ43" s="1208"/>
      <c r="AR43" s="1208"/>
      <c r="AS43" s="1208"/>
      <c r="AT43" s="1208"/>
      <c r="AU43" s="1208"/>
    </row>
    <row r="44" ht="16.5" customHeight="1">
      <c r="A44" s="1208"/>
      <c r="B44" s="1208"/>
      <c r="C44" s="1214"/>
      <c r="D44" s="1214"/>
      <c r="E44" s="1208"/>
      <c r="F44" s="1208"/>
      <c r="G44" s="1208"/>
      <c r="H44" s="1208"/>
      <c r="I44" s="1208"/>
      <c r="J44" s="1208"/>
      <c r="K44" s="1208"/>
      <c r="L44" s="1208"/>
      <c r="M44" s="1208"/>
      <c r="N44" s="1208"/>
      <c r="O44" s="1208"/>
      <c r="P44" s="1208"/>
      <c r="Q44" s="1208"/>
      <c r="R44" s="1208"/>
      <c r="S44" s="1208"/>
      <c r="T44" s="1208"/>
      <c r="U44" s="1208"/>
      <c r="V44" s="1208"/>
      <c r="W44" s="1208"/>
      <c r="X44" s="1208"/>
      <c r="Y44" s="1208"/>
      <c r="Z44" s="1208"/>
      <c r="AA44" s="1208"/>
      <c r="AB44" s="1208"/>
      <c r="AC44" s="1208"/>
      <c r="AD44" s="1208"/>
      <c r="AE44" s="1209"/>
      <c r="AF44" s="1208"/>
      <c r="AG44" s="1208"/>
      <c r="AH44" s="1208"/>
      <c r="AI44" s="1208"/>
      <c r="AJ44" s="1208"/>
      <c r="AK44" s="1208"/>
      <c r="AL44" s="1208"/>
      <c r="AM44" s="1208"/>
      <c r="AN44" s="1208"/>
      <c r="AO44" s="1208"/>
      <c r="AP44" s="1208"/>
      <c r="AQ44" s="1208"/>
      <c r="AR44" s="1208"/>
      <c r="AS44" s="1208"/>
      <c r="AT44" s="1208"/>
      <c r="AU44" s="1208"/>
    </row>
    <row r="45" ht="16.5" customHeight="1">
      <c r="A45" s="1208"/>
      <c r="B45" s="1208"/>
      <c r="C45" s="1214"/>
      <c r="D45" s="1214"/>
      <c r="E45" s="1208"/>
      <c r="F45" s="1208"/>
      <c r="G45" s="1208"/>
      <c r="H45" s="1208"/>
      <c r="I45" s="1208"/>
      <c r="J45" s="1208"/>
      <c r="K45" s="1208"/>
      <c r="L45" s="1208"/>
      <c r="M45" s="1208"/>
      <c r="N45" s="1208"/>
      <c r="O45" s="1208"/>
      <c r="P45" s="1208"/>
      <c r="Q45" s="1208"/>
      <c r="R45" s="1208"/>
      <c r="S45" s="1208"/>
      <c r="T45" s="1208"/>
      <c r="U45" s="1208"/>
      <c r="V45" s="1208"/>
      <c r="W45" s="1208"/>
      <c r="X45" s="1208"/>
      <c r="Y45" s="1208"/>
      <c r="Z45" s="1208"/>
      <c r="AA45" s="1208"/>
      <c r="AB45" s="1208"/>
      <c r="AC45" s="1208"/>
      <c r="AD45" s="1208"/>
      <c r="AE45" s="1209"/>
      <c r="AF45" s="1208"/>
      <c r="AG45" s="1208"/>
      <c r="AH45" s="1208"/>
      <c r="AI45" s="1208"/>
      <c r="AJ45" s="1208"/>
      <c r="AK45" s="1208"/>
      <c r="AL45" s="1208"/>
      <c r="AM45" s="1208"/>
      <c r="AN45" s="1208"/>
      <c r="AO45" s="1208"/>
      <c r="AP45" s="1208"/>
      <c r="AQ45" s="1208"/>
      <c r="AR45" s="1208"/>
      <c r="AS45" s="1208"/>
      <c r="AT45" s="1208"/>
      <c r="AU45" s="1208"/>
    </row>
    <row r="46" ht="16.5" customHeight="1">
      <c r="A46" s="1208"/>
      <c r="B46" s="1208"/>
      <c r="C46" s="1214"/>
      <c r="D46" s="1214"/>
      <c r="E46" s="1208"/>
      <c r="F46" s="1208"/>
      <c r="G46" s="1208"/>
      <c r="H46" s="1208"/>
      <c r="I46" s="1208"/>
      <c r="J46" s="1208"/>
      <c r="K46" s="1208"/>
      <c r="L46" s="1208"/>
      <c r="M46" s="1208"/>
      <c r="N46" s="1208"/>
      <c r="O46" s="1208"/>
      <c r="P46" s="1208"/>
      <c r="Q46" s="1208"/>
      <c r="R46" s="1208"/>
      <c r="S46" s="1208"/>
      <c r="T46" s="1208"/>
      <c r="U46" s="1208"/>
      <c r="V46" s="1208"/>
      <c r="W46" s="1208"/>
      <c r="X46" s="1208"/>
      <c r="Y46" s="1208"/>
      <c r="Z46" s="1208"/>
      <c r="AA46" s="1208"/>
      <c r="AB46" s="1208"/>
      <c r="AC46" s="1208"/>
      <c r="AD46" s="1208"/>
      <c r="AE46" s="1209"/>
      <c r="AF46" s="1208"/>
      <c r="AG46" s="1208"/>
      <c r="AH46" s="1208"/>
      <c r="AI46" s="1208"/>
      <c r="AJ46" s="1208"/>
      <c r="AK46" s="1208"/>
      <c r="AL46" s="1208"/>
      <c r="AM46" s="1208"/>
      <c r="AN46" s="1208"/>
      <c r="AO46" s="1208"/>
      <c r="AP46" s="1208"/>
      <c r="AQ46" s="1208"/>
      <c r="AR46" s="1208"/>
      <c r="AS46" s="1208"/>
      <c r="AT46" s="1208"/>
      <c r="AU46" s="1208"/>
    </row>
    <row r="47" ht="16.5" customHeight="1">
      <c r="A47" s="1208"/>
      <c r="B47" s="1208"/>
      <c r="C47" s="1208"/>
      <c r="D47" s="1208"/>
      <c r="E47" s="1208"/>
      <c r="F47" s="1208"/>
      <c r="G47" s="1208"/>
      <c r="H47" s="1208"/>
      <c r="I47" s="1208"/>
      <c r="J47" s="1208"/>
      <c r="K47" s="1208"/>
      <c r="L47" s="1208"/>
      <c r="M47" s="1208"/>
      <c r="N47" s="1208"/>
      <c r="O47" s="1208"/>
      <c r="P47" s="1208"/>
      <c r="Q47" s="1208"/>
      <c r="R47" s="1208"/>
      <c r="S47" s="1208"/>
      <c r="T47" s="1208"/>
      <c r="U47" s="1208"/>
      <c r="V47" s="1208"/>
      <c r="W47" s="1208"/>
      <c r="X47" s="1208"/>
      <c r="Y47" s="1208"/>
      <c r="Z47" s="1208"/>
      <c r="AA47" s="1208"/>
      <c r="AB47" s="1208"/>
      <c r="AC47" s="1208"/>
      <c r="AD47" s="1208"/>
      <c r="AE47" s="1209"/>
      <c r="AF47" s="1208"/>
      <c r="AG47" s="1208"/>
      <c r="AH47" s="1208"/>
      <c r="AI47" s="1208"/>
      <c r="AJ47" s="1208"/>
      <c r="AK47" s="1208"/>
      <c r="AL47" s="1208"/>
      <c r="AM47" s="1208"/>
      <c r="AN47" s="1208"/>
      <c r="AO47" s="1208"/>
      <c r="AP47" s="1208"/>
      <c r="AQ47" s="1208"/>
      <c r="AR47" s="1208"/>
      <c r="AS47" s="1208"/>
      <c r="AT47" s="1208"/>
      <c r="AU47" s="1208"/>
    </row>
    <row r="48" ht="16.5" customHeight="1">
      <c r="A48" s="1208"/>
      <c r="B48" s="1208"/>
      <c r="C48" s="1208"/>
      <c r="D48" s="1208"/>
      <c r="E48" s="1208"/>
      <c r="F48" s="1208"/>
      <c r="G48" s="1208"/>
      <c r="H48" s="1208"/>
      <c r="I48" s="1208"/>
      <c r="J48" s="1208"/>
      <c r="K48" s="1208"/>
      <c r="L48" s="1208"/>
      <c r="M48" s="1208"/>
      <c r="N48" s="1208"/>
      <c r="O48" s="1208"/>
      <c r="P48" s="1208"/>
      <c r="Q48" s="1208"/>
      <c r="R48" s="1208"/>
      <c r="S48" s="1208"/>
      <c r="T48" s="1208"/>
      <c r="U48" s="1208"/>
      <c r="V48" s="1208"/>
      <c r="W48" s="1208"/>
      <c r="X48" s="1208"/>
      <c r="Y48" s="1208"/>
      <c r="Z48" s="1208"/>
      <c r="AA48" s="1208"/>
      <c r="AB48" s="1208"/>
      <c r="AC48" s="1208"/>
      <c r="AD48" s="1208"/>
      <c r="AE48" s="1209"/>
      <c r="AF48" s="1208"/>
      <c r="AG48" s="1208"/>
      <c r="AH48" s="1208"/>
      <c r="AI48" s="1208"/>
      <c r="AJ48" s="1208"/>
      <c r="AK48" s="1208"/>
      <c r="AL48" s="1208"/>
      <c r="AM48" s="1208"/>
      <c r="AN48" s="1208"/>
      <c r="AO48" s="1208"/>
      <c r="AP48" s="1208"/>
      <c r="AQ48" s="1208"/>
      <c r="AR48" s="1208"/>
      <c r="AS48" s="1208"/>
      <c r="AT48" s="1208"/>
      <c r="AU48" s="1208"/>
    </row>
    <row r="49" ht="16.5" customHeight="1">
      <c r="A49" s="1208"/>
      <c r="B49" s="1208"/>
      <c r="C49" s="1208"/>
      <c r="D49" s="1208"/>
      <c r="E49" s="1208"/>
      <c r="F49" s="1208"/>
      <c r="G49" s="1208"/>
      <c r="H49" s="1208"/>
      <c r="I49" s="1208"/>
      <c r="J49" s="1208"/>
      <c r="K49" s="1208"/>
      <c r="L49" s="1208"/>
      <c r="M49" s="1208"/>
      <c r="N49" s="1208"/>
      <c r="O49" s="1208"/>
      <c r="P49" s="1208"/>
      <c r="Q49" s="1208"/>
      <c r="R49" s="1208"/>
      <c r="S49" s="1208"/>
      <c r="T49" s="1208"/>
      <c r="U49" s="1208"/>
      <c r="V49" s="1208"/>
      <c r="W49" s="1208"/>
      <c r="X49" s="1208"/>
      <c r="Y49" s="1208"/>
      <c r="Z49" s="1208"/>
      <c r="AA49" s="1208"/>
      <c r="AB49" s="1208"/>
      <c r="AC49" s="1208"/>
      <c r="AD49" s="1208"/>
      <c r="AE49" s="1209"/>
      <c r="AF49" s="1208"/>
      <c r="AG49" s="1208"/>
      <c r="AH49" s="1208"/>
      <c r="AI49" s="1208"/>
      <c r="AJ49" s="1208"/>
      <c r="AK49" s="1208"/>
      <c r="AL49" s="1208"/>
      <c r="AM49" s="1208"/>
      <c r="AN49" s="1208"/>
      <c r="AO49" s="1208"/>
      <c r="AP49" s="1208"/>
      <c r="AQ49" s="1208"/>
      <c r="AR49" s="1208"/>
      <c r="AS49" s="1208"/>
      <c r="AT49" s="1208"/>
      <c r="AU49" s="1208"/>
    </row>
    <row r="50" ht="16.5" customHeight="1">
      <c r="A50" s="1208"/>
      <c r="B50" s="1208"/>
      <c r="C50" s="1208"/>
      <c r="D50" s="1208"/>
      <c r="E50" s="1208"/>
      <c r="F50" s="1208"/>
      <c r="G50" s="1208"/>
      <c r="H50" s="1208"/>
      <c r="I50" s="1208"/>
      <c r="J50" s="1208"/>
      <c r="K50" s="1208"/>
      <c r="L50" s="1208"/>
      <c r="M50" s="1208"/>
      <c r="N50" s="1208"/>
      <c r="O50" s="1208"/>
      <c r="P50" s="1208"/>
      <c r="Q50" s="1208"/>
      <c r="R50" s="1208"/>
      <c r="S50" s="1208"/>
      <c r="T50" s="1208"/>
      <c r="U50" s="1208"/>
      <c r="V50" s="1208"/>
      <c r="W50" s="1208"/>
      <c r="X50" s="1208"/>
      <c r="Y50" s="1208"/>
      <c r="Z50" s="1208"/>
      <c r="AA50" s="1208"/>
      <c r="AB50" s="1208"/>
      <c r="AC50" s="1208"/>
      <c r="AD50" s="1208"/>
      <c r="AE50" s="1209"/>
      <c r="AF50" s="1208"/>
      <c r="AG50" s="1208"/>
      <c r="AH50" s="1208"/>
      <c r="AI50" s="1208"/>
      <c r="AJ50" s="1208"/>
      <c r="AK50" s="1208"/>
      <c r="AL50" s="1208"/>
      <c r="AM50" s="1208"/>
      <c r="AN50" s="1208"/>
      <c r="AO50" s="1208"/>
      <c r="AP50" s="1208"/>
      <c r="AQ50" s="1208"/>
      <c r="AR50" s="1208"/>
      <c r="AS50" s="1208"/>
      <c r="AT50" s="1208"/>
      <c r="AU50" s="1208"/>
    </row>
    <row r="51" ht="16.5" customHeight="1">
      <c r="A51" s="1208"/>
      <c r="B51" s="1208"/>
      <c r="C51" s="1208"/>
      <c r="D51" s="1208"/>
      <c r="E51" s="1208"/>
      <c r="F51" s="1208"/>
      <c r="G51" s="1208"/>
      <c r="H51" s="1208"/>
      <c r="I51" s="1208"/>
      <c r="J51" s="1208"/>
      <c r="K51" s="1208"/>
      <c r="L51" s="1208"/>
      <c r="M51" s="1208"/>
      <c r="N51" s="1208"/>
      <c r="O51" s="1208"/>
      <c r="P51" s="1208"/>
      <c r="Q51" s="1208"/>
      <c r="R51" s="1208"/>
      <c r="S51" s="1208"/>
      <c r="T51" s="1208"/>
      <c r="U51" s="1208"/>
      <c r="V51" s="1208"/>
      <c r="W51" s="1208"/>
      <c r="X51" s="1208"/>
      <c r="Y51" s="1208"/>
      <c r="Z51" s="1208"/>
      <c r="AA51" s="1208"/>
      <c r="AB51" s="1208"/>
      <c r="AC51" s="1208"/>
      <c r="AD51" s="1208"/>
      <c r="AE51" s="1209"/>
      <c r="AF51" s="1208"/>
      <c r="AG51" s="1208"/>
      <c r="AH51" s="1208"/>
      <c r="AI51" s="1208"/>
      <c r="AJ51" s="1208"/>
      <c r="AK51" s="1208"/>
      <c r="AL51" s="1208"/>
      <c r="AM51" s="1208"/>
      <c r="AN51" s="1208"/>
      <c r="AO51" s="1208"/>
      <c r="AP51" s="1208"/>
      <c r="AQ51" s="1208"/>
      <c r="AR51" s="1208"/>
      <c r="AS51" s="1208"/>
      <c r="AT51" s="1208"/>
      <c r="AU51" s="1208"/>
    </row>
    <row r="52" ht="16.5" customHeight="1">
      <c r="A52" s="1208"/>
      <c r="B52" s="1208"/>
      <c r="C52" s="1208"/>
      <c r="D52" s="1208"/>
      <c r="E52" s="1208"/>
      <c r="F52" s="1208"/>
      <c r="G52" s="1208"/>
      <c r="H52" s="1208"/>
      <c r="I52" s="1208"/>
      <c r="J52" s="1208"/>
      <c r="K52" s="1208"/>
      <c r="L52" s="1208"/>
      <c r="M52" s="1208"/>
      <c r="N52" s="1208"/>
      <c r="O52" s="1208"/>
      <c r="P52" s="1208"/>
      <c r="Q52" s="1208"/>
      <c r="R52" s="1208"/>
      <c r="S52" s="1208"/>
      <c r="T52" s="1208"/>
      <c r="U52" s="1208"/>
      <c r="V52" s="1208"/>
      <c r="W52" s="1208"/>
      <c r="X52" s="1208"/>
      <c r="Y52" s="1208"/>
      <c r="Z52" s="1208"/>
      <c r="AA52" s="1208"/>
      <c r="AB52" s="1208"/>
      <c r="AC52" s="1208"/>
      <c r="AD52" s="1208"/>
      <c r="AE52" s="1209"/>
      <c r="AF52" s="1208"/>
      <c r="AG52" s="1208"/>
      <c r="AH52" s="1208"/>
      <c r="AI52" s="1208"/>
      <c r="AJ52" s="1208"/>
      <c r="AK52" s="1208"/>
      <c r="AL52" s="1208"/>
      <c r="AM52" s="1208"/>
      <c r="AN52" s="1208"/>
      <c r="AO52" s="1208"/>
      <c r="AP52" s="1208"/>
      <c r="AQ52" s="1208"/>
      <c r="AR52" s="1208"/>
      <c r="AS52" s="1208"/>
      <c r="AT52" s="1208"/>
      <c r="AU52" s="1208"/>
    </row>
    <row r="53" ht="16.5" customHeight="1">
      <c r="A53" s="1208"/>
      <c r="B53" s="1208"/>
      <c r="C53" s="1208"/>
      <c r="D53" s="1208"/>
      <c r="E53" s="1208"/>
      <c r="F53" s="1208"/>
      <c r="G53" s="1208"/>
      <c r="H53" s="1208"/>
      <c r="I53" s="1208"/>
      <c r="J53" s="1208"/>
      <c r="K53" s="1208"/>
      <c r="L53" s="1208"/>
      <c r="M53" s="1208"/>
      <c r="N53" s="1208"/>
      <c r="O53" s="1208"/>
      <c r="P53" s="1208"/>
      <c r="Q53" s="1208"/>
      <c r="R53" s="1208"/>
      <c r="S53" s="1208"/>
      <c r="T53" s="1208"/>
      <c r="U53" s="1208"/>
      <c r="V53" s="1208"/>
      <c r="W53" s="1208"/>
      <c r="X53" s="1208"/>
      <c r="Y53" s="1208"/>
      <c r="Z53" s="1208"/>
      <c r="AA53" s="1208"/>
      <c r="AB53" s="1208"/>
      <c r="AC53" s="1208"/>
      <c r="AD53" s="1208"/>
      <c r="AE53" s="1209"/>
      <c r="AF53" s="1208"/>
      <c r="AG53" s="1208"/>
      <c r="AH53" s="1208"/>
      <c r="AI53" s="1208"/>
      <c r="AJ53" s="1208"/>
      <c r="AK53" s="1208"/>
      <c r="AL53" s="1208"/>
      <c r="AM53" s="1208"/>
      <c r="AN53" s="1208"/>
      <c r="AO53" s="1208"/>
      <c r="AP53" s="1208"/>
      <c r="AQ53" s="1208"/>
      <c r="AR53" s="1208"/>
      <c r="AS53" s="1208"/>
      <c r="AT53" s="1208"/>
      <c r="AU53" s="1208"/>
    </row>
    <row r="54" ht="16.5" customHeight="1">
      <c r="A54" s="1208"/>
      <c r="B54" s="1208"/>
      <c r="C54" s="1208"/>
      <c r="D54" s="1208"/>
      <c r="E54" s="1208"/>
      <c r="F54" s="1208"/>
      <c r="G54" s="1208"/>
      <c r="H54" s="1208"/>
      <c r="I54" s="1208"/>
      <c r="J54" s="1208"/>
      <c r="K54" s="1208"/>
      <c r="L54" s="1208"/>
      <c r="M54" s="1208"/>
      <c r="N54" s="1208"/>
      <c r="O54" s="1208"/>
      <c r="P54" s="1208"/>
      <c r="Q54" s="1208"/>
      <c r="R54" s="1208"/>
      <c r="S54" s="1208"/>
      <c r="T54" s="1208"/>
      <c r="U54" s="1208"/>
      <c r="V54" s="1208"/>
      <c r="W54" s="1208"/>
      <c r="X54" s="1208"/>
      <c r="Y54" s="1208"/>
      <c r="Z54" s="1208"/>
      <c r="AA54" s="1208"/>
      <c r="AB54" s="1208"/>
      <c r="AC54" s="1208"/>
      <c r="AD54" s="1208"/>
      <c r="AE54" s="1209"/>
      <c r="AF54" s="1208"/>
      <c r="AG54" s="1208"/>
      <c r="AH54" s="1208"/>
      <c r="AI54" s="1208"/>
      <c r="AJ54" s="1208"/>
      <c r="AK54" s="1208"/>
      <c r="AL54" s="1208"/>
      <c r="AM54" s="1208"/>
      <c r="AN54" s="1208"/>
      <c r="AO54" s="1208"/>
      <c r="AP54" s="1208"/>
      <c r="AQ54" s="1208"/>
      <c r="AR54" s="1208"/>
      <c r="AS54" s="1208"/>
      <c r="AT54" s="1208"/>
      <c r="AU54" s="1208"/>
    </row>
    <row r="55" ht="16.5" customHeight="1">
      <c r="A55" s="1208"/>
      <c r="B55" s="1208"/>
      <c r="C55" s="1208"/>
      <c r="D55" s="1208"/>
      <c r="E55" s="1208"/>
      <c r="F55" s="1208"/>
      <c r="G55" s="1208"/>
      <c r="H55" s="1208"/>
      <c r="I55" s="1208"/>
      <c r="J55" s="1208"/>
      <c r="K55" s="1208"/>
      <c r="L55" s="1208"/>
      <c r="M55" s="1208"/>
      <c r="N55" s="1208"/>
      <c r="O55" s="1208"/>
      <c r="P55" s="1208"/>
      <c r="Q55" s="1208"/>
      <c r="R55" s="1208"/>
      <c r="S55" s="1208"/>
      <c r="T55" s="1208"/>
      <c r="U55" s="1208"/>
      <c r="V55" s="1208"/>
      <c r="W55" s="1208"/>
      <c r="X55" s="1208"/>
      <c r="Y55" s="1208"/>
      <c r="Z55" s="1208"/>
      <c r="AA55" s="1208"/>
      <c r="AB55" s="1208"/>
      <c r="AC55" s="1208"/>
      <c r="AD55" s="1208"/>
      <c r="AE55" s="1209"/>
      <c r="AF55" s="1208"/>
      <c r="AG55" s="1208"/>
      <c r="AH55" s="1208"/>
      <c r="AI55" s="1208"/>
      <c r="AJ55" s="1208"/>
      <c r="AK55" s="1208"/>
      <c r="AL55" s="1208"/>
      <c r="AM55" s="1208"/>
      <c r="AN55" s="1208"/>
      <c r="AO55" s="1208"/>
      <c r="AP55" s="1208"/>
      <c r="AQ55" s="1208"/>
      <c r="AR55" s="1208"/>
      <c r="AS55" s="1208"/>
      <c r="AT55" s="1208"/>
      <c r="AU55" s="1208"/>
    </row>
    <row r="56" ht="16.5" customHeight="1">
      <c r="A56" s="1208"/>
      <c r="B56" s="1208"/>
      <c r="C56" s="1208"/>
      <c r="D56" s="1208"/>
      <c r="E56" s="1208"/>
      <c r="F56" s="1208"/>
      <c r="G56" s="1208"/>
      <c r="H56" s="1208"/>
      <c r="I56" s="1208"/>
      <c r="J56" s="1208"/>
      <c r="K56" s="1208"/>
      <c r="L56" s="1208"/>
      <c r="M56" s="1208"/>
      <c r="N56" s="1208"/>
      <c r="O56" s="1208"/>
      <c r="P56" s="1208"/>
      <c r="Q56" s="1208"/>
      <c r="R56" s="1208"/>
      <c r="S56" s="1208"/>
      <c r="T56" s="1208"/>
      <c r="U56" s="1208"/>
      <c r="V56" s="1208"/>
      <c r="W56" s="1208"/>
      <c r="X56" s="1208"/>
      <c r="Y56" s="1208"/>
      <c r="Z56" s="1208"/>
      <c r="AA56" s="1208"/>
      <c r="AB56" s="1208"/>
      <c r="AC56" s="1208"/>
      <c r="AD56" s="1208"/>
      <c r="AE56" s="1209"/>
      <c r="AF56" s="1208"/>
      <c r="AG56" s="1208"/>
      <c r="AH56" s="1208"/>
      <c r="AI56" s="1208"/>
      <c r="AJ56" s="1208"/>
      <c r="AK56" s="1208"/>
      <c r="AL56" s="1208"/>
      <c r="AM56" s="1208"/>
      <c r="AN56" s="1208"/>
      <c r="AO56" s="1208"/>
      <c r="AP56" s="1208"/>
      <c r="AQ56" s="1208"/>
      <c r="AR56" s="1208"/>
      <c r="AS56" s="1208"/>
      <c r="AT56" s="1208"/>
      <c r="AU56" s="1208"/>
    </row>
    <row r="57" ht="16.5" customHeight="1">
      <c r="A57" s="1208"/>
      <c r="B57" s="1208"/>
      <c r="C57" s="1208"/>
      <c r="D57" s="1208"/>
      <c r="E57" s="1208"/>
      <c r="F57" s="1208"/>
      <c r="G57" s="1208"/>
      <c r="H57" s="1208"/>
      <c r="I57" s="1208"/>
      <c r="J57" s="1208"/>
      <c r="K57" s="1208"/>
      <c r="L57" s="1208"/>
      <c r="M57" s="1208"/>
      <c r="N57" s="1208"/>
      <c r="O57" s="1208"/>
      <c r="P57" s="1208"/>
      <c r="Q57" s="1208"/>
      <c r="R57" s="1208"/>
      <c r="S57" s="1208"/>
      <c r="T57" s="1208"/>
      <c r="U57" s="1208"/>
      <c r="V57" s="1208"/>
      <c r="W57" s="1208"/>
      <c r="X57" s="1208"/>
      <c r="Y57" s="1208"/>
      <c r="Z57" s="1208"/>
      <c r="AA57" s="1208"/>
      <c r="AB57" s="1208"/>
      <c r="AC57" s="1208"/>
      <c r="AD57" s="1208"/>
      <c r="AE57" s="1209"/>
      <c r="AF57" s="1208"/>
      <c r="AG57" s="1208"/>
      <c r="AH57" s="1208"/>
      <c r="AI57" s="1208"/>
      <c r="AJ57" s="1208"/>
      <c r="AK57" s="1208"/>
      <c r="AL57" s="1208"/>
      <c r="AM57" s="1208"/>
      <c r="AN57" s="1208"/>
      <c r="AO57" s="1208"/>
      <c r="AP57" s="1208"/>
      <c r="AQ57" s="1208"/>
      <c r="AR57" s="1208"/>
      <c r="AS57" s="1208"/>
      <c r="AT57" s="1208"/>
      <c r="AU57" s="1208"/>
    </row>
    <row r="58" ht="16.5" customHeight="1">
      <c r="A58" s="1208"/>
      <c r="B58" s="1208"/>
      <c r="C58" s="1208"/>
      <c r="D58" s="1208"/>
      <c r="E58" s="1208"/>
      <c r="F58" s="1208"/>
      <c r="G58" s="1208"/>
      <c r="H58" s="1208"/>
      <c r="I58" s="1208"/>
      <c r="J58" s="1208"/>
      <c r="K58" s="1208"/>
      <c r="L58" s="1208"/>
      <c r="M58" s="1208"/>
      <c r="N58" s="1208"/>
      <c r="O58" s="1208"/>
      <c r="P58" s="1208"/>
      <c r="Q58" s="1208"/>
      <c r="R58" s="1208"/>
      <c r="S58" s="1208"/>
      <c r="T58" s="1208"/>
      <c r="U58" s="1208"/>
      <c r="V58" s="1208"/>
      <c r="W58" s="1208"/>
      <c r="X58" s="1208"/>
      <c r="Y58" s="1208"/>
      <c r="Z58" s="1208"/>
      <c r="AA58" s="1208"/>
      <c r="AB58" s="1208"/>
      <c r="AC58" s="1208"/>
      <c r="AD58" s="1208"/>
      <c r="AE58" s="1209"/>
      <c r="AF58" s="1208"/>
      <c r="AG58" s="1208"/>
      <c r="AH58" s="1208"/>
      <c r="AI58" s="1208"/>
      <c r="AJ58" s="1208"/>
      <c r="AK58" s="1208"/>
      <c r="AL58" s="1208"/>
      <c r="AM58" s="1208"/>
      <c r="AN58" s="1208"/>
      <c r="AO58" s="1208"/>
      <c r="AP58" s="1208"/>
      <c r="AQ58" s="1208"/>
      <c r="AR58" s="1208"/>
      <c r="AS58" s="1208"/>
      <c r="AT58" s="1208"/>
      <c r="AU58" s="1208"/>
    </row>
    <row r="59" ht="16.5" customHeight="1">
      <c r="A59" s="1208"/>
      <c r="B59" s="1208"/>
      <c r="C59" s="1208"/>
      <c r="D59" s="1208"/>
      <c r="E59" s="1208"/>
      <c r="F59" s="1208"/>
      <c r="G59" s="1208"/>
      <c r="H59" s="1208"/>
      <c r="I59" s="1208"/>
      <c r="J59" s="1208"/>
      <c r="K59" s="1208"/>
      <c r="L59" s="1208"/>
      <c r="M59" s="1208"/>
      <c r="N59" s="1208"/>
      <c r="O59" s="1208"/>
      <c r="P59" s="1208"/>
      <c r="Q59" s="1208"/>
      <c r="R59" s="1208"/>
      <c r="S59" s="1208"/>
      <c r="T59" s="1208"/>
      <c r="U59" s="1208"/>
      <c r="V59" s="1208"/>
      <c r="W59" s="1208"/>
      <c r="X59" s="1208"/>
      <c r="Y59" s="1208"/>
      <c r="Z59" s="1208"/>
      <c r="AA59" s="1208"/>
      <c r="AB59" s="1208"/>
      <c r="AC59" s="1208"/>
      <c r="AD59" s="1208"/>
      <c r="AE59" s="1209"/>
      <c r="AF59" s="1208"/>
      <c r="AG59" s="1208"/>
      <c r="AH59" s="1208"/>
      <c r="AI59" s="1208"/>
      <c r="AJ59" s="1208"/>
      <c r="AK59" s="1208"/>
      <c r="AL59" s="1208"/>
      <c r="AM59" s="1208"/>
      <c r="AN59" s="1208"/>
      <c r="AO59" s="1208"/>
      <c r="AP59" s="1208"/>
      <c r="AQ59" s="1208"/>
      <c r="AR59" s="1208"/>
      <c r="AS59" s="1208"/>
      <c r="AT59" s="1208"/>
      <c r="AU59" s="1208"/>
    </row>
    <row r="60" ht="16.5" customHeight="1">
      <c r="A60" s="1208"/>
      <c r="B60" s="1208"/>
      <c r="C60" s="1208"/>
      <c r="D60" s="1208"/>
      <c r="E60" s="1208"/>
      <c r="F60" s="1208"/>
      <c r="G60" s="1208"/>
      <c r="H60" s="1208"/>
      <c r="I60" s="1208"/>
      <c r="J60" s="1208"/>
      <c r="K60" s="1208"/>
      <c r="L60" s="1208"/>
      <c r="M60" s="1208"/>
      <c r="N60" s="1208"/>
      <c r="O60" s="1208"/>
      <c r="P60" s="1208"/>
      <c r="Q60" s="1208"/>
      <c r="R60" s="1208"/>
      <c r="S60" s="1208"/>
      <c r="T60" s="1208"/>
      <c r="U60" s="1208"/>
      <c r="V60" s="1208"/>
      <c r="W60" s="1208"/>
      <c r="X60" s="1208"/>
      <c r="Y60" s="1208"/>
      <c r="Z60" s="1208"/>
      <c r="AA60" s="1208"/>
      <c r="AB60" s="1208"/>
      <c r="AC60" s="1208"/>
      <c r="AD60" s="1208"/>
      <c r="AE60" s="1209"/>
      <c r="AF60" s="1208"/>
      <c r="AG60" s="1208"/>
      <c r="AH60" s="1208"/>
      <c r="AI60" s="1208"/>
      <c r="AJ60" s="1208"/>
      <c r="AK60" s="1208"/>
      <c r="AL60" s="1208"/>
      <c r="AM60" s="1208"/>
      <c r="AN60" s="1208"/>
      <c r="AO60" s="1208"/>
      <c r="AP60" s="1208"/>
      <c r="AQ60" s="1208"/>
      <c r="AR60" s="1208"/>
      <c r="AS60" s="1208"/>
      <c r="AT60" s="1208"/>
      <c r="AU60" s="1208"/>
    </row>
    <row r="61" ht="16.5" customHeight="1">
      <c r="A61" s="1208"/>
      <c r="B61" s="1208"/>
      <c r="C61" s="1208"/>
      <c r="D61" s="1208"/>
      <c r="E61" s="1208"/>
      <c r="F61" s="1208"/>
      <c r="G61" s="1208"/>
      <c r="H61" s="1208"/>
      <c r="I61" s="1208"/>
      <c r="J61" s="1208"/>
      <c r="K61" s="1208"/>
      <c r="L61" s="1208"/>
      <c r="M61" s="1208"/>
      <c r="N61" s="1208"/>
      <c r="O61" s="1208"/>
      <c r="P61" s="1208"/>
      <c r="Q61" s="1208"/>
      <c r="R61" s="1208"/>
      <c r="S61" s="1208"/>
      <c r="T61" s="1208"/>
      <c r="U61" s="1208"/>
      <c r="V61" s="1208"/>
      <c r="W61" s="1208"/>
      <c r="X61" s="1208"/>
      <c r="Y61" s="1208"/>
      <c r="Z61" s="1208"/>
      <c r="AA61" s="1208"/>
      <c r="AB61" s="1208"/>
      <c r="AC61" s="1208"/>
      <c r="AD61" s="1208"/>
      <c r="AE61" s="1209"/>
      <c r="AF61" s="1208"/>
      <c r="AG61" s="1208"/>
      <c r="AH61" s="1208"/>
      <c r="AI61" s="1208"/>
      <c r="AJ61" s="1208"/>
      <c r="AK61" s="1208"/>
      <c r="AL61" s="1208"/>
      <c r="AM61" s="1208"/>
      <c r="AN61" s="1208"/>
      <c r="AO61" s="1208"/>
      <c r="AP61" s="1208"/>
      <c r="AQ61" s="1208"/>
      <c r="AR61" s="1208"/>
      <c r="AS61" s="1208"/>
      <c r="AT61" s="1208"/>
      <c r="AU61" s="1208"/>
    </row>
    <row r="62" ht="16.5" customHeight="1">
      <c r="A62" s="1208"/>
      <c r="B62" s="1208"/>
      <c r="C62" s="1208"/>
      <c r="D62" s="1208"/>
      <c r="E62" s="1208"/>
      <c r="F62" s="1208"/>
      <c r="G62" s="1208"/>
      <c r="H62" s="1208"/>
      <c r="I62" s="1208"/>
      <c r="J62" s="1208"/>
      <c r="K62" s="1208"/>
      <c r="L62" s="1208"/>
      <c r="M62" s="1208"/>
      <c r="N62" s="1208"/>
      <c r="O62" s="1208"/>
      <c r="P62" s="1208"/>
      <c r="Q62" s="1208"/>
      <c r="R62" s="1208"/>
      <c r="S62" s="1208"/>
      <c r="T62" s="1208"/>
      <c r="U62" s="1208"/>
      <c r="V62" s="1208"/>
      <c r="W62" s="1208"/>
      <c r="X62" s="1208"/>
      <c r="Y62" s="1208"/>
      <c r="Z62" s="1208"/>
      <c r="AA62" s="1208"/>
      <c r="AB62" s="1208"/>
      <c r="AC62" s="1208"/>
      <c r="AD62" s="1208"/>
      <c r="AE62" s="1209"/>
      <c r="AF62" s="1208"/>
      <c r="AG62" s="1208"/>
      <c r="AH62" s="1208"/>
      <c r="AI62" s="1208"/>
      <c r="AJ62" s="1208"/>
      <c r="AK62" s="1208"/>
      <c r="AL62" s="1208"/>
      <c r="AM62" s="1208"/>
      <c r="AN62" s="1208"/>
      <c r="AO62" s="1208"/>
      <c r="AP62" s="1208"/>
      <c r="AQ62" s="1208"/>
      <c r="AR62" s="1208"/>
      <c r="AS62" s="1208"/>
      <c r="AT62" s="1208"/>
      <c r="AU62" s="1208"/>
    </row>
    <row r="63" ht="16.5" customHeight="1">
      <c r="A63" s="1208"/>
      <c r="B63" s="1208"/>
      <c r="C63" s="1208"/>
      <c r="D63" s="1208"/>
      <c r="E63" s="1208"/>
      <c r="F63" s="1208"/>
      <c r="G63" s="1208"/>
      <c r="H63" s="1208"/>
      <c r="I63" s="1208"/>
      <c r="J63" s="1208"/>
      <c r="K63" s="1208"/>
      <c r="L63" s="1208"/>
      <c r="M63" s="1208"/>
      <c r="N63" s="1208"/>
      <c r="O63" s="1208"/>
      <c r="P63" s="1208"/>
      <c r="Q63" s="1208"/>
      <c r="R63" s="1208"/>
      <c r="S63" s="1208"/>
      <c r="T63" s="1208"/>
      <c r="U63" s="1208"/>
      <c r="V63" s="1208"/>
      <c r="W63" s="1208"/>
      <c r="X63" s="1208"/>
      <c r="Y63" s="1208"/>
      <c r="Z63" s="1208"/>
      <c r="AA63" s="1208"/>
      <c r="AB63" s="1208"/>
      <c r="AC63" s="1208"/>
      <c r="AD63" s="1208"/>
      <c r="AE63" s="1209"/>
      <c r="AF63" s="1208"/>
      <c r="AG63" s="1208"/>
      <c r="AH63" s="1208"/>
      <c r="AI63" s="1208"/>
      <c r="AJ63" s="1208"/>
      <c r="AK63" s="1208"/>
      <c r="AL63" s="1208"/>
      <c r="AM63" s="1208"/>
      <c r="AN63" s="1208"/>
      <c r="AO63" s="1208"/>
      <c r="AP63" s="1208"/>
      <c r="AQ63" s="1208"/>
      <c r="AR63" s="1208"/>
      <c r="AS63" s="1208"/>
      <c r="AT63" s="1208"/>
      <c r="AU63" s="1208"/>
    </row>
    <row r="64" ht="16.5" customHeight="1">
      <c r="A64" s="1208"/>
      <c r="B64" s="1208"/>
      <c r="C64" s="1208"/>
      <c r="D64" s="1208"/>
      <c r="E64" s="1208"/>
      <c r="F64" s="1208"/>
      <c r="G64" s="1208"/>
      <c r="H64" s="1208"/>
      <c r="I64" s="1208"/>
      <c r="J64" s="1208"/>
      <c r="K64" s="1208"/>
      <c r="L64" s="1208"/>
      <c r="M64" s="1208"/>
      <c r="N64" s="1208"/>
      <c r="O64" s="1208"/>
      <c r="P64" s="1208"/>
      <c r="Q64" s="1208"/>
      <c r="R64" s="1208"/>
      <c r="S64" s="1208"/>
      <c r="T64" s="1208"/>
      <c r="U64" s="1208"/>
      <c r="V64" s="1208"/>
      <c r="W64" s="1208"/>
      <c r="X64" s="1208"/>
      <c r="Y64" s="1208"/>
      <c r="Z64" s="1208"/>
      <c r="AA64" s="1208"/>
      <c r="AB64" s="1208"/>
      <c r="AC64" s="1208"/>
      <c r="AD64" s="1208"/>
      <c r="AE64" s="1209"/>
      <c r="AF64" s="1208"/>
      <c r="AG64" s="1208"/>
      <c r="AH64" s="1208"/>
      <c r="AI64" s="1208"/>
      <c r="AJ64" s="1208"/>
      <c r="AK64" s="1208"/>
      <c r="AL64" s="1208"/>
      <c r="AM64" s="1208"/>
      <c r="AN64" s="1208"/>
      <c r="AO64" s="1208"/>
      <c r="AP64" s="1208"/>
      <c r="AQ64" s="1208"/>
      <c r="AR64" s="1208"/>
      <c r="AS64" s="1208"/>
      <c r="AT64" s="1208"/>
      <c r="AU64" s="1208"/>
    </row>
    <row r="65" ht="16.5" customHeight="1">
      <c r="A65" s="1208"/>
      <c r="B65" s="1208"/>
      <c r="C65" s="1208"/>
      <c r="D65" s="1208"/>
      <c r="E65" s="1208"/>
      <c r="F65" s="1208"/>
      <c r="G65" s="1208"/>
      <c r="H65" s="1208"/>
      <c r="I65" s="1208"/>
      <c r="J65" s="1208"/>
      <c r="K65" s="1208"/>
      <c r="L65" s="1208"/>
      <c r="M65" s="1208"/>
      <c r="N65" s="1208"/>
      <c r="O65" s="1208"/>
      <c r="P65" s="1208"/>
      <c r="Q65" s="1208"/>
      <c r="R65" s="1208"/>
      <c r="S65" s="1208"/>
      <c r="T65" s="1208"/>
      <c r="U65" s="1208"/>
      <c r="V65" s="1208"/>
      <c r="W65" s="1208"/>
      <c r="X65" s="1208"/>
      <c r="Y65" s="1208"/>
      <c r="Z65" s="1208"/>
      <c r="AA65" s="1208"/>
      <c r="AB65" s="1208"/>
      <c r="AC65" s="1208"/>
      <c r="AD65" s="1208"/>
      <c r="AE65" s="1209"/>
      <c r="AF65" s="1208"/>
      <c r="AG65" s="1208"/>
      <c r="AH65" s="1208"/>
      <c r="AI65" s="1208"/>
      <c r="AJ65" s="1208"/>
      <c r="AK65" s="1208"/>
      <c r="AL65" s="1208"/>
      <c r="AM65" s="1208"/>
      <c r="AN65" s="1208"/>
      <c r="AO65" s="1208"/>
      <c r="AP65" s="1208"/>
      <c r="AQ65" s="1208"/>
      <c r="AR65" s="1208"/>
      <c r="AS65" s="1208"/>
      <c r="AT65" s="1208"/>
      <c r="AU65" s="1208"/>
    </row>
    <row r="66" ht="16.5" customHeight="1">
      <c r="A66" s="1208"/>
      <c r="B66" s="1208"/>
      <c r="C66" s="1208"/>
      <c r="D66" s="1208"/>
      <c r="E66" s="1208"/>
      <c r="F66" s="1208"/>
      <c r="G66" s="1208"/>
      <c r="H66" s="1208"/>
      <c r="I66" s="1208"/>
      <c r="J66" s="1208"/>
      <c r="K66" s="1208"/>
      <c r="L66" s="1208"/>
      <c r="M66" s="1208"/>
      <c r="N66" s="1208"/>
      <c r="O66" s="1208"/>
      <c r="P66" s="1208"/>
      <c r="Q66" s="1208"/>
      <c r="R66" s="1208"/>
      <c r="S66" s="1208"/>
      <c r="T66" s="1208"/>
      <c r="U66" s="1208"/>
      <c r="V66" s="1208"/>
      <c r="W66" s="1208"/>
      <c r="X66" s="1208"/>
      <c r="Y66" s="1208"/>
      <c r="Z66" s="1208"/>
      <c r="AA66" s="1208"/>
      <c r="AB66" s="1208"/>
      <c r="AC66" s="1208"/>
      <c r="AD66" s="1208"/>
      <c r="AE66" s="1209"/>
      <c r="AF66" s="1208"/>
      <c r="AG66" s="1208"/>
      <c r="AH66" s="1208"/>
      <c r="AI66" s="1208"/>
      <c r="AJ66" s="1208"/>
      <c r="AK66" s="1208"/>
      <c r="AL66" s="1208"/>
      <c r="AM66" s="1208"/>
      <c r="AN66" s="1208"/>
      <c r="AO66" s="1208"/>
      <c r="AP66" s="1208"/>
      <c r="AQ66" s="1208"/>
      <c r="AR66" s="1208"/>
      <c r="AS66" s="1208"/>
      <c r="AT66" s="1208"/>
      <c r="AU66" s="1208"/>
    </row>
    <row r="67" ht="16.5" customHeight="1">
      <c r="A67" s="1208"/>
      <c r="B67" s="1208"/>
      <c r="C67" s="1208"/>
      <c r="D67" s="1208"/>
      <c r="E67" s="1208"/>
      <c r="F67" s="1208"/>
      <c r="G67" s="1208"/>
      <c r="H67" s="1208"/>
      <c r="I67" s="1208"/>
      <c r="J67" s="1208"/>
      <c r="K67" s="1208"/>
      <c r="L67" s="1208"/>
      <c r="M67" s="1208"/>
      <c r="N67" s="1208"/>
      <c r="O67" s="1208"/>
      <c r="P67" s="1208"/>
      <c r="Q67" s="1208"/>
      <c r="R67" s="1208"/>
      <c r="S67" s="1208"/>
      <c r="T67" s="1208"/>
      <c r="U67" s="1208"/>
      <c r="V67" s="1208"/>
      <c r="W67" s="1208"/>
      <c r="X67" s="1208"/>
      <c r="Y67" s="1208"/>
      <c r="Z67" s="1208"/>
      <c r="AA67" s="1208"/>
      <c r="AB67" s="1208"/>
      <c r="AC67" s="1208"/>
      <c r="AD67" s="1208"/>
      <c r="AE67" s="1209"/>
      <c r="AF67" s="1208"/>
      <c r="AG67" s="1208"/>
      <c r="AH67" s="1208"/>
      <c r="AI67" s="1208"/>
      <c r="AJ67" s="1208"/>
      <c r="AK67" s="1208"/>
      <c r="AL67" s="1208"/>
      <c r="AM67" s="1208"/>
      <c r="AN67" s="1208"/>
      <c r="AO67" s="1208"/>
      <c r="AP67" s="1208"/>
      <c r="AQ67" s="1208"/>
      <c r="AR67" s="1208"/>
      <c r="AS67" s="1208"/>
      <c r="AT67" s="1208"/>
      <c r="AU67" s="1208"/>
    </row>
    <row r="68" ht="16.5" customHeight="1">
      <c r="A68" s="1208"/>
      <c r="B68" s="1208"/>
      <c r="C68" s="1208"/>
      <c r="D68" s="1208"/>
      <c r="E68" s="1208"/>
      <c r="F68" s="1208"/>
      <c r="G68" s="1208"/>
      <c r="H68" s="1208"/>
      <c r="I68" s="1208"/>
      <c r="J68" s="1208"/>
      <c r="K68" s="1208"/>
      <c r="L68" s="1208"/>
      <c r="M68" s="1208"/>
      <c r="N68" s="1208"/>
      <c r="O68" s="1208"/>
      <c r="P68" s="1208"/>
      <c r="Q68" s="1208"/>
      <c r="R68" s="1208"/>
      <c r="S68" s="1208"/>
      <c r="T68" s="1208"/>
      <c r="U68" s="1208"/>
      <c r="V68" s="1208"/>
      <c r="W68" s="1208"/>
      <c r="X68" s="1208"/>
      <c r="Y68" s="1208"/>
      <c r="Z68" s="1208"/>
      <c r="AA68" s="1208"/>
      <c r="AB68" s="1208"/>
      <c r="AC68" s="1208"/>
      <c r="AD68" s="1208"/>
      <c r="AE68" s="1209"/>
      <c r="AF68" s="1208"/>
      <c r="AG68" s="1208"/>
      <c r="AH68" s="1208"/>
      <c r="AI68" s="1208"/>
      <c r="AJ68" s="1208"/>
      <c r="AK68" s="1208"/>
      <c r="AL68" s="1208"/>
      <c r="AM68" s="1208"/>
      <c r="AN68" s="1208"/>
      <c r="AO68" s="1208"/>
      <c r="AP68" s="1208"/>
      <c r="AQ68" s="1208"/>
      <c r="AR68" s="1208"/>
      <c r="AS68" s="1208"/>
      <c r="AT68" s="1208"/>
      <c r="AU68" s="1208"/>
    </row>
    <row r="69" ht="16.5" customHeight="1">
      <c r="A69" s="1208"/>
      <c r="B69" s="1208"/>
      <c r="C69" s="1208"/>
      <c r="D69" s="1208"/>
      <c r="E69" s="1208"/>
      <c r="F69" s="1208"/>
      <c r="G69" s="1208"/>
      <c r="H69" s="1208"/>
      <c r="I69" s="1208"/>
      <c r="J69" s="1208"/>
      <c r="K69" s="1208"/>
      <c r="L69" s="1208"/>
      <c r="M69" s="1208"/>
      <c r="N69" s="1208"/>
      <c r="O69" s="1208"/>
      <c r="P69" s="1208"/>
      <c r="Q69" s="1208"/>
      <c r="R69" s="1208"/>
      <c r="S69" s="1208"/>
      <c r="T69" s="1208"/>
      <c r="U69" s="1208"/>
      <c r="V69" s="1208"/>
      <c r="W69" s="1208"/>
      <c r="X69" s="1208"/>
      <c r="Y69" s="1208"/>
      <c r="Z69" s="1208"/>
      <c r="AA69" s="1208"/>
      <c r="AB69" s="1208"/>
      <c r="AC69" s="1208"/>
      <c r="AD69" s="1208"/>
      <c r="AE69" s="1209"/>
      <c r="AF69" s="1208"/>
      <c r="AG69" s="1208"/>
      <c r="AH69" s="1208"/>
      <c r="AI69" s="1208"/>
      <c r="AJ69" s="1208"/>
      <c r="AK69" s="1208"/>
      <c r="AL69" s="1208"/>
      <c r="AM69" s="1208"/>
      <c r="AN69" s="1208"/>
      <c r="AO69" s="1208"/>
      <c r="AP69" s="1208"/>
      <c r="AQ69" s="1208"/>
      <c r="AR69" s="1208"/>
      <c r="AS69" s="1208"/>
      <c r="AT69" s="1208"/>
      <c r="AU69" s="1208"/>
    </row>
    <row r="70" ht="16.5" customHeight="1">
      <c r="A70" s="1208"/>
      <c r="B70" s="1208"/>
      <c r="C70" s="1208"/>
      <c r="D70" s="1208"/>
      <c r="E70" s="1208"/>
      <c r="F70" s="1208"/>
      <c r="G70" s="1208"/>
      <c r="H70" s="1208"/>
      <c r="I70" s="1208"/>
      <c r="J70" s="1208"/>
      <c r="K70" s="1208"/>
      <c r="L70" s="1208"/>
      <c r="M70" s="1208"/>
      <c r="N70" s="1208"/>
      <c r="O70" s="1208"/>
      <c r="P70" s="1208"/>
      <c r="Q70" s="1208"/>
      <c r="R70" s="1208"/>
      <c r="S70" s="1208"/>
      <c r="T70" s="1208"/>
      <c r="U70" s="1208"/>
      <c r="V70" s="1208"/>
      <c r="W70" s="1208"/>
      <c r="X70" s="1208"/>
      <c r="Y70" s="1208"/>
      <c r="Z70" s="1208"/>
      <c r="AA70" s="1208"/>
      <c r="AB70" s="1208"/>
      <c r="AC70" s="1208"/>
      <c r="AD70" s="1208"/>
      <c r="AE70" s="1209"/>
      <c r="AF70" s="1208"/>
      <c r="AG70" s="1208"/>
      <c r="AH70" s="1208"/>
      <c r="AI70" s="1208"/>
      <c r="AJ70" s="1208"/>
      <c r="AK70" s="1208"/>
      <c r="AL70" s="1208"/>
      <c r="AM70" s="1208"/>
      <c r="AN70" s="1208"/>
      <c r="AO70" s="1208"/>
      <c r="AP70" s="1208"/>
      <c r="AQ70" s="1208"/>
      <c r="AR70" s="1208"/>
      <c r="AS70" s="1208"/>
      <c r="AT70" s="1208"/>
      <c r="AU70" s="1208"/>
    </row>
    <row r="71" ht="16.5" customHeight="1">
      <c r="A71" s="1208"/>
      <c r="B71" s="1208"/>
      <c r="C71" s="1208"/>
      <c r="D71" s="1208"/>
      <c r="E71" s="1208"/>
      <c r="F71" s="1208"/>
      <c r="G71" s="1208"/>
      <c r="H71" s="1208"/>
      <c r="I71" s="1208"/>
      <c r="J71" s="1208"/>
      <c r="K71" s="1208"/>
      <c r="L71" s="1208"/>
      <c r="M71" s="1208"/>
      <c r="N71" s="1208"/>
      <c r="O71" s="1208"/>
      <c r="P71" s="1208"/>
      <c r="Q71" s="1208"/>
      <c r="R71" s="1208"/>
      <c r="S71" s="1208"/>
      <c r="T71" s="1208"/>
      <c r="U71" s="1208"/>
      <c r="V71" s="1208"/>
      <c r="W71" s="1208"/>
      <c r="X71" s="1208"/>
      <c r="Y71" s="1208"/>
      <c r="Z71" s="1208"/>
      <c r="AA71" s="1208"/>
      <c r="AB71" s="1208"/>
      <c r="AC71" s="1208"/>
      <c r="AD71" s="1208"/>
      <c r="AE71" s="1209"/>
      <c r="AF71" s="1208"/>
      <c r="AG71" s="1208"/>
      <c r="AH71" s="1208"/>
      <c r="AI71" s="1208"/>
      <c r="AJ71" s="1208"/>
      <c r="AK71" s="1208"/>
      <c r="AL71" s="1208"/>
      <c r="AM71" s="1208"/>
      <c r="AN71" s="1208"/>
      <c r="AO71" s="1208"/>
      <c r="AP71" s="1208"/>
      <c r="AQ71" s="1208"/>
      <c r="AR71" s="1208"/>
      <c r="AS71" s="1208"/>
      <c r="AT71" s="1208"/>
      <c r="AU71" s="1208"/>
    </row>
    <row r="72" ht="16.5" customHeight="1">
      <c r="A72" s="1208"/>
      <c r="B72" s="1208"/>
      <c r="C72" s="1208"/>
      <c r="D72" s="1208"/>
      <c r="E72" s="1208"/>
      <c r="F72" s="1208"/>
      <c r="G72" s="1208"/>
      <c r="H72" s="1208"/>
      <c r="I72" s="1208"/>
      <c r="J72" s="1208"/>
      <c r="K72" s="1208"/>
      <c r="L72" s="1208"/>
      <c r="M72" s="1208"/>
      <c r="N72" s="1208"/>
      <c r="O72" s="1208"/>
      <c r="P72" s="1208"/>
      <c r="Q72" s="1208"/>
      <c r="R72" s="1208"/>
      <c r="S72" s="1208"/>
      <c r="T72" s="1208"/>
      <c r="U72" s="1208"/>
      <c r="V72" s="1208"/>
      <c r="W72" s="1208"/>
      <c r="X72" s="1208"/>
      <c r="Y72" s="1208"/>
      <c r="Z72" s="1208"/>
      <c r="AA72" s="1208"/>
      <c r="AB72" s="1208"/>
      <c r="AC72" s="1208"/>
      <c r="AD72" s="1208"/>
      <c r="AE72" s="1209"/>
      <c r="AF72" s="1208"/>
      <c r="AG72" s="1208"/>
      <c r="AH72" s="1208"/>
      <c r="AI72" s="1208"/>
      <c r="AJ72" s="1208"/>
      <c r="AK72" s="1208"/>
      <c r="AL72" s="1208"/>
      <c r="AM72" s="1208"/>
      <c r="AN72" s="1208"/>
      <c r="AO72" s="1208"/>
      <c r="AP72" s="1208"/>
      <c r="AQ72" s="1208"/>
      <c r="AR72" s="1208"/>
      <c r="AS72" s="1208"/>
      <c r="AT72" s="1208"/>
      <c r="AU72" s="1208"/>
    </row>
    <row r="73" ht="16.5" customHeight="1">
      <c r="A73" s="1208"/>
      <c r="B73" s="1208"/>
      <c r="C73" s="1208"/>
      <c r="D73" s="1208"/>
      <c r="E73" s="1208"/>
      <c r="F73" s="1208"/>
      <c r="G73" s="1208"/>
      <c r="H73" s="1208"/>
      <c r="I73" s="1208"/>
      <c r="J73" s="1208"/>
      <c r="K73" s="1208"/>
      <c r="L73" s="1208"/>
      <c r="M73" s="1208"/>
      <c r="N73" s="1208"/>
      <c r="O73" s="1208"/>
      <c r="P73" s="1208"/>
      <c r="Q73" s="1208"/>
      <c r="R73" s="1208"/>
      <c r="S73" s="1208"/>
      <c r="T73" s="1208"/>
      <c r="U73" s="1208"/>
      <c r="V73" s="1208"/>
      <c r="W73" s="1208"/>
      <c r="X73" s="1208"/>
      <c r="Y73" s="1208"/>
      <c r="Z73" s="1208"/>
      <c r="AA73" s="1208"/>
      <c r="AB73" s="1208"/>
      <c r="AC73" s="1208"/>
      <c r="AD73" s="1208"/>
      <c r="AE73" s="1209"/>
      <c r="AF73" s="1208"/>
      <c r="AG73" s="1208"/>
      <c r="AH73" s="1208"/>
      <c r="AI73" s="1208"/>
      <c r="AJ73" s="1208"/>
      <c r="AK73" s="1208"/>
      <c r="AL73" s="1208"/>
      <c r="AM73" s="1208"/>
      <c r="AN73" s="1208"/>
      <c r="AO73" s="1208"/>
      <c r="AP73" s="1208"/>
      <c r="AQ73" s="1208"/>
      <c r="AR73" s="1208"/>
      <c r="AS73" s="1208"/>
      <c r="AT73" s="1208"/>
      <c r="AU73" s="1208"/>
    </row>
    <row r="74" ht="16.5" customHeight="1">
      <c r="A74" s="1208"/>
      <c r="B74" s="1208"/>
      <c r="C74" s="1208"/>
      <c r="D74" s="1208"/>
      <c r="E74" s="1208"/>
      <c r="F74" s="1208"/>
      <c r="G74" s="1208"/>
      <c r="H74" s="1208"/>
      <c r="I74" s="1208"/>
      <c r="J74" s="1208"/>
      <c r="K74" s="1208"/>
      <c r="L74" s="1208"/>
      <c r="M74" s="1208"/>
      <c r="N74" s="1208"/>
      <c r="O74" s="1208"/>
      <c r="P74" s="1208"/>
      <c r="Q74" s="1208"/>
      <c r="R74" s="1208"/>
      <c r="S74" s="1208"/>
      <c r="T74" s="1208"/>
      <c r="U74" s="1208"/>
      <c r="V74" s="1208"/>
      <c r="W74" s="1208"/>
      <c r="X74" s="1208"/>
      <c r="Y74" s="1208"/>
      <c r="Z74" s="1208"/>
      <c r="AA74" s="1208"/>
      <c r="AB74" s="1208"/>
      <c r="AC74" s="1208"/>
      <c r="AD74" s="1208"/>
      <c r="AE74" s="1209"/>
      <c r="AF74" s="1208"/>
      <c r="AG74" s="1208"/>
      <c r="AH74" s="1208"/>
      <c r="AI74" s="1208"/>
      <c r="AJ74" s="1208"/>
      <c r="AK74" s="1208"/>
      <c r="AL74" s="1208"/>
      <c r="AM74" s="1208"/>
      <c r="AN74" s="1208"/>
      <c r="AO74" s="1208"/>
      <c r="AP74" s="1208"/>
      <c r="AQ74" s="1208"/>
      <c r="AR74" s="1208"/>
      <c r="AS74" s="1208"/>
      <c r="AT74" s="1208"/>
      <c r="AU74" s="1208"/>
    </row>
    <row r="75" ht="16.5" customHeight="1">
      <c r="A75" s="1208"/>
      <c r="B75" s="1208"/>
      <c r="C75" s="1208"/>
      <c r="D75" s="1208"/>
      <c r="E75" s="1208"/>
      <c r="F75" s="1208"/>
      <c r="G75" s="1208"/>
      <c r="H75" s="1208"/>
      <c r="I75" s="1208"/>
      <c r="J75" s="1208"/>
      <c r="K75" s="1208"/>
      <c r="L75" s="1208"/>
      <c r="M75" s="1208"/>
      <c r="N75" s="1208"/>
      <c r="O75" s="1208"/>
      <c r="P75" s="1208"/>
      <c r="Q75" s="1208"/>
      <c r="R75" s="1208"/>
      <c r="S75" s="1208"/>
      <c r="T75" s="1208"/>
      <c r="U75" s="1208"/>
      <c r="V75" s="1208"/>
      <c r="W75" s="1208"/>
      <c r="X75" s="1208"/>
      <c r="Y75" s="1208"/>
      <c r="Z75" s="1208"/>
      <c r="AA75" s="1208"/>
      <c r="AB75" s="1208"/>
      <c r="AC75" s="1208"/>
      <c r="AD75" s="1208"/>
      <c r="AE75" s="1209"/>
      <c r="AF75" s="1208"/>
      <c r="AG75" s="1208"/>
      <c r="AH75" s="1208"/>
      <c r="AI75" s="1208"/>
      <c r="AJ75" s="1208"/>
      <c r="AK75" s="1208"/>
      <c r="AL75" s="1208"/>
      <c r="AM75" s="1208"/>
      <c r="AN75" s="1208"/>
      <c r="AO75" s="1208"/>
      <c r="AP75" s="1208"/>
      <c r="AQ75" s="1208"/>
      <c r="AR75" s="1208"/>
      <c r="AS75" s="1208"/>
      <c r="AT75" s="1208"/>
      <c r="AU75" s="1208"/>
    </row>
    <row r="76" ht="16.5" customHeight="1">
      <c r="A76" s="1208"/>
      <c r="B76" s="1208"/>
      <c r="C76" s="1208"/>
      <c r="D76" s="1208"/>
      <c r="E76" s="1208"/>
      <c r="F76" s="1208"/>
      <c r="G76" s="1208"/>
      <c r="H76" s="1208"/>
      <c r="I76" s="1208"/>
      <c r="J76" s="1208"/>
      <c r="K76" s="1208"/>
      <c r="L76" s="1208"/>
      <c r="M76" s="1208"/>
      <c r="N76" s="1208"/>
      <c r="O76" s="1208"/>
      <c r="P76" s="1208"/>
      <c r="Q76" s="1208"/>
      <c r="R76" s="1208"/>
      <c r="S76" s="1208"/>
      <c r="T76" s="1208"/>
      <c r="U76" s="1208"/>
      <c r="V76" s="1208"/>
      <c r="W76" s="1208"/>
      <c r="X76" s="1208"/>
      <c r="Y76" s="1208"/>
      <c r="Z76" s="1208"/>
      <c r="AA76" s="1208"/>
      <c r="AB76" s="1208"/>
      <c r="AC76" s="1208"/>
      <c r="AD76" s="1208"/>
      <c r="AE76" s="1209"/>
      <c r="AF76" s="1208"/>
      <c r="AG76" s="1208"/>
      <c r="AH76" s="1208"/>
      <c r="AI76" s="1208"/>
      <c r="AJ76" s="1208"/>
      <c r="AK76" s="1208"/>
      <c r="AL76" s="1208"/>
      <c r="AM76" s="1208"/>
      <c r="AN76" s="1208"/>
      <c r="AO76" s="1208"/>
      <c r="AP76" s="1208"/>
      <c r="AQ76" s="1208"/>
      <c r="AR76" s="1208"/>
      <c r="AS76" s="1208"/>
      <c r="AT76" s="1208"/>
      <c r="AU76" s="1208"/>
    </row>
    <row r="77" ht="16.5" customHeight="1">
      <c r="A77" s="1208"/>
      <c r="B77" s="1208"/>
      <c r="C77" s="1208"/>
      <c r="D77" s="1208"/>
      <c r="E77" s="1208"/>
      <c r="F77" s="1208"/>
      <c r="G77" s="1208"/>
      <c r="H77" s="1208"/>
      <c r="I77" s="1208"/>
      <c r="J77" s="1208"/>
      <c r="K77" s="1208"/>
      <c r="L77" s="1208"/>
      <c r="M77" s="1208"/>
      <c r="N77" s="1208"/>
      <c r="O77" s="1208"/>
      <c r="P77" s="1208"/>
      <c r="Q77" s="1208"/>
      <c r="R77" s="1208"/>
      <c r="S77" s="1208"/>
      <c r="T77" s="1208"/>
      <c r="U77" s="1208"/>
      <c r="V77" s="1208"/>
      <c r="W77" s="1208"/>
      <c r="X77" s="1208"/>
      <c r="Y77" s="1208"/>
      <c r="Z77" s="1208"/>
      <c r="AA77" s="1208"/>
      <c r="AB77" s="1208"/>
      <c r="AC77" s="1208"/>
      <c r="AD77" s="1208"/>
      <c r="AE77" s="1209"/>
      <c r="AF77" s="1208"/>
      <c r="AG77" s="1208"/>
      <c r="AH77" s="1208"/>
      <c r="AI77" s="1208"/>
      <c r="AJ77" s="1208"/>
      <c r="AK77" s="1208"/>
      <c r="AL77" s="1208"/>
      <c r="AM77" s="1208"/>
      <c r="AN77" s="1208"/>
      <c r="AO77" s="1208"/>
      <c r="AP77" s="1208"/>
      <c r="AQ77" s="1208"/>
      <c r="AR77" s="1208"/>
      <c r="AS77" s="1208"/>
      <c r="AT77" s="1208"/>
      <c r="AU77" s="1208"/>
    </row>
    <row r="78" ht="16.5" customHeight="1">
      <c r="A78" s="1208"/>
      <c r="B78" s="1208"/>
      <c r="C78" s="1208"/>
      <c r="D78" s="1208"/>
      <c r="E78" s="1208"/>
      <c r="F78" s="1208"/>
      <c r="G78" s="1208"/>
      <c r="H78" s="1208"/>
      <c r="I78" s="1208"/>
      <c r="J78" s="1208"/>
      <c r="K78" s="1208"/>
      <c r="L78" s="1208"/>
      <c r="M78" s="1208"/>
      <c r="N78" s="1208"/>
      <c r="O78" s="1208"/>
      <c r="P78" s="1208"/>
      <c r="Q78" s="1208"/>
      <c r="R78" s="1208"/>
      <c r="S78" s="1208"/>
      <c r="T78" s="1208"/>
      <c r="U78" s="1208"/>
      <c r="V78" s="1208"/>
      <c r="W78" s="1208"/>
      <c r="X78" s="1208"/>
      <c r="Y78" s="1208"/>
      <c r="Z78" s="1208"/>
      <c r="AA78" s="1208"/>
      <c r="AB78" s="1208"/>
      <c r="AC78" s="1208"/>
      <c r="AD78" s="1208"/>
      <c r="AE78" s="1209"/>
      <c r="AF78" s="1208"/>
      <c r="AG78" s="1208"/>
      <c r="AH78" s="1208"/>
      <c r="AI78" s="1208"/>
      <c r="AJ78" s="1208"/>
      <c r="AK78" s="1208"/>
      <c r="AL78" s="1208"/>
      <c r="AM78" s="1208"/>
      <c r="AN78" s="1208"/>
      <c r="AO78" s="1208"/>
      <c r="AP78" s="1208"/>
      <c r="AQ78" s="1208"/>
      <c r="AR78" s="1208"/>
      <c r="AS78" s="1208"/>
      <c r="AT78" s="1208"/>
      <c r="AU78" s="1208"/>
    </row>
    <row r="79" ht="16.5" customHeight="1">
      <c r="A79" s="1208"/>
      <c r="B79" s="1208"/>
      <c r="C79" s="1208"/>
      <c r="D79" s="1208"/>
      <c r="E79" s="1208"/>
      <c r="F79" s="1208"/>
      <c r="G79" s="1208"/>
      <c r="H79" s="1208"/>
      <c r="I79" s="1208"/>
      <c r="J79" s="1208"/>
      <c r="K79" s="1208"/>
      <c r="L79" s="1208"/>
      <c r="M79" s="1208"/>
      <c r="N79" s="1208"/>
      <c r="O79" s="1208"/>
      <c r="P79" s="1208"/>
      <c r="Q79" s="1208"/>
      <c r="R79" s="1208"/>
      <c r="S79" s="1208"/>
      <c r="T79" s="1208"/>
      <c r="U79" s="1208"/>
      <c r="V79" s="1208"/>
      <c r="W79" s="1208"/>
      <c r="X79" s="1208"/>
      <c r="Y79" s="1208"/>
      <c r="Z79" s="1208"/>
      <c r="AA79" s="1208"/>
      <c r="AB79" s="1208"/>
      <c r="AC79" s="1208"/>
      <c r="AD79" s="1208"/>
      <c r="AE79" s="1209"/>
      <c r="AF79" s="1208"/>
      <c r="AG79" s="1208"/>
      <c r="AH79" s="1208"/>
      <c r="AI79" s="1208"/>
      <c r="AJ79" s="1208"/>
      <c r="AK79" s="1208"/>
      <c r="AL79" s="1208"/>
      <c r="AM79" s="1208"/>
      <c r="AN79" s="1208"/>
      <c r="AO79" s="1208"/>
      <c r="AP79" s="1208"/>
      <c r="AQ79" s="1208"/>
      <c r="AR79" s="1208"/>
      <c r="AS79" s="1208"/>
      <c r="AT79" s="1208"/>
      <c r="AU79" s="1208"/>
    </row>
    <row r="80" ht="16.5" customHeight="1">
      <c r="A80" s="1208"/>
      <c r="B80" s="1208"/>
      <c r="C80" s="1208"/>
      <c r="D80" s="1208"/>
      <c r="E80" s="1208"/>
      <c r="F80" s="1208"/>
      <c r="G80" s="1208"/>
      <c r="H80" s="1208"/>
      <c r="I80" s="1208"/>
      <c r="J80" s="1208"/>
      <c r="K80" s="1208"/>
      <c r="L80" s="1208"/>
      <c r="M80" s="1208"/>
      <c r="N80" s="1208"/>
      <c r="O80" s="1208"/>
      <c r="P80" s="1208"/>
      <c r="Q80" s="1208"/>
      <c r="R80" s="1208"/>
      <c r="S80" s="1208"/>
      <c r="T80" s="1208"/>
      <c r="U80" s="1208"/>
      <c r="V80" s="1208"/>
      <c r="W80" s="1208"/>
      <c r="X80" s="1208"/>
      <c r="Y80" s="1208"/>
      <c r="Z80" s="1208"/>
      <c r="AA80" s="1208"/>
      <c r="AB80" s="1208"/>
      <c r="AC80" s="1208"/>
      <c r="AD80" s="1208"/>
      <c r="AE80" s="1209"/>
      <c r="AF80" s="1208"/>
      <c r="AG80" s="1208"/>
      <c r="AH80" s="1208"/>
      <c r="AI80" s="1208"/>
      <c r="AJ80" s="1208"/>
      <c r="AK80" s="1208"/>
      <c r="AL80" s="1208"/>
      <c r="AM80" s="1208"/>
      <c r="AN80" s="1208"/>
      <c r="AO80" s="1208"/>
      <c r="AP80" s="1208"/>
      <c r="AQ80" s="1208"/>
      <c r="AR80" s="1208"/>
      <c r="AS80" s="1208"/>
      <c r="AT80" s="1208"/>
      <c r="AU80" s="1208"/>
    </row>
    <row r="81" ht="16.5" customHeight="1">
      <c r="A81" s="1208"/>
      <c r="B81" s="1208"/>
      <c r="C81" s="1208"/>
      <c r="D81" s="1208"/>
      <c r="E81" s="1208"/>
      <c r="F81" s="1208"/>
      <c r="G81" s="1208"/>
      <c r="H81" s="1208"/>
      <c r="I81" s="1208"/>
      <c r="J81" s="1208"/>
      <c r="K81" s="1208"/>
      <c r="L81" s="1208"/>
      <c r="M81" s="1208"/>
      <c r="N81" s="1208"/>
      <c r="O81" s="1208"/>
      <c r="P81" s="1208"/>
      <c r="Q81" s="1208"/>
      <c r="R81" s="1208"/>
      <c r="S81" s="1208"/>
      <c r="T81" s="1208"/>
      <c r="U81" s="1208"/>
      <c r="V81" s="1208"/>
      <c r="W81" s="1208"/>
      <c r="X81" s="1208"/>
      <c r="Y81" s="1208"/>
      <c r="Z81" s="1208"/>
      <c r="AA81" s="1208"/>
      <c r="AB81" s="1208"/>
      <c r="AC81" s="1208"/>
      <c r="AD81" s="1208"/>
      <c r="AE81" s="1209"/>
      <c r="AF81" s="1208"/>
      <c r="AG81" s="1208"/>
      <c r="AH81" s="1208"/>
      <c r="AI81" s="1208"/>
      <c r="AJ81" s="1208"/>
      <c r="AK81" s="1208"/>
      <c r="AL81" s="1208"/>
      <c r="AM81" s="1208"/>
      <c r="AN81" s="1208"/>
      <c r="AO81" s="1208"/>
      <c r="AP81" s="1208"/>
      <c r="AQ81" s="1208"/>
      <c r="AR81" s="1208"/>
      <c r="AS81" s="1208"/>
      <c r="AT81" s="1208"/>
      <c r="AU81" s="1208"/>
    </row>
    <row r="82" ht="16.5" customHeight="1">
      <c r="A82" s="1208"/>
      <c r="B82" s="1208"/>
      <c r="C82" s="1208"/>
      <c r="D82" s="1208"/>
      <c r="E82" s="1208"/>
      <c r="F82" s="1208"/>
      <c r="G82" s="1208"/>
      <c r="H82" s="1208"/>
      <c r="I82" s="1208"/>
      <c r="J82" s="1208"/>
      <c r="K82" s="1208"/>
      <c r="L82" s="1208"/>
      <c r="M82" s="1208"/>
      <c r="N82" s="1208"/>
      <c r="O82" s="1208"/>
      <c r="P82" s="1208"/>
      <c r="Q82" s="1208"/>
      <c r="R82" s="1208"/>
      <c r="S82" s="1208"/>
      <c r="T82" s="1208"/>
      <c r="U82" s="1208"/>
      <c r="V82" s="1208"/>
      <c r="W82" s="1208"/>
      <c r="X82" s="1208"/>
      <c r="Y82" s="1208"/>
      <c r="Z82" s="1208"/>
      <c r="AA82" s="1208"/>
      <c r="AB82" s="1208"/>
      <c r="AC82" s="1208"/>
      <c r="AD82" s="1208"/>
      <c r="AE82" s="1209"/>
      <c r="AF82" s="1208"/>
      <c r="AG82" s="1208"/>
      <c r="AH82" s="1208"/>
      <c r="AI82" s="1208"/>
      <c r="AJ82" s="1208"/>
      <c r="AK82" s="1208"/>
      <c r="AL82" s="1208"/>
      <c r="AM82" s="1208"/>
      <c r="AN82" s="1208"/>
      <c r="AO82" s="1208"/>
      <c r="AP82" s="1208"/>
      <c r="AQ82" s="1208"/>
      <c r="AR82" s="1208"/>
      <c r="AS82" s="1208"/>
      <c r="AT82" s="1208"/>
      <c r="AU82" s="1208"/>
    </row>
    <row r="83" ht="16.5" customHeight="1">
      <c r="A83" s="1208"/>
      <c r="B83" s="1208"/>
      <c r="C83" s="1208"/>
      <c r="D83" s="1208"/>
      <c r="E83" s="1208"/>
      <c r="F83" s="1208"/>
      <c r="G83" s="1208"/>
      <c r="H83" s="1208"/>
      <c r="I83" s="1208"/>
      <c r="J83" s="1208"/>
      <c r="K83" s="1208"/>
      <c r="L83" s="1208"/>
      <c r="M83" s="1208"/>
      <c r="N83" s="1208"/>
      <c r="O83" s="1208"/>
      <c r="P83" s="1208"/>
      <c r="Q83" s="1208"/>
      <c r="R83" s="1208"/>
      <c r="S83" s="1208"/>
      <c r="T83" s="1208"/>
      <c r="U83" s="1208"/>
      <c r="V83" s="1208"/>
      <c r="W83" s="1208"/>
      <c r="X83" s="1208"/>
      <c r="Y83" s="1208"/>
      <c r="Z83" s="1208"/>
      <c r="AA83" s="1208"/>
      <c r="AB83" s="1208"/>
      <c r="AC83" s="1208"/>
      <c r="AD83" s="1208"/>
      <c r="AE83" s="1209"/>
      <c r="AF83" s="1208"/>
      <c r="AG83" s="1208"/>
      <c r="AH83" s="1208"/>
      <c r="AI83" s="1208"/>
      <c r="AJ83" s="1208"/>
      <c r="AK83" s="1208"/>
      <c r="AL83" s="1208"/>
      <c r="AM83" s="1208"/>
      <c r="AN83" s="1208"/>
      <c r="AO83" s="1208"/>
      <c r="AP83" s="1208"/>
      <c r="AQ83" s="1208"/>
      <c r="AR83" s="1208"/>
      <c r="AS83" s="1208"/>
      <c r="AT83" s="1208"/>
      <c r="AU83" s="1208"/>
    </row>
    <row r="84" ht="16.5" customHeight="1">
      <c r="A84" s="1208"/>
      <c r="B84" s="1208"/>
      <c r="C84" s="1208"/>
      <c r="D84" s="1208"/>
      <c r="E84" s="1208"/>
      <c r="F84" s="1208"/>
      <c r="G84" s="1208"/>
      <c r="H84" s="1208"/>
      <c r="I84" s="1208"/>
      <c r="J84" s="1208"/>
      <c r="K84" s="1208"/>
      <c r="L84" s="1208"/>
      <c r="M84" s="1208"/>
      <c r="N84" s="1208"/>
      <c r="O84" s="1208"/>
      <c r="P84" s="1208"/>
      <c r="Q84" s="1208"/>
      <c r="R84" s="1208"/>
      <c r="S84" s="1208"/>
      <c r="T84" s="1208"/>
      <c r="U84" s="1208"/>
      <c r="V84" s="1208"/>
      <c r="W84" s="1208"/>
      <c r="X84" s="1208"/>
      <c r="Y84" s="1208"/>
      <c r="Z84" s="1208"/>
      <c r="AA84" s="1208"/>
      <c r="AB84" s="1208"/>
      <c r="AC84" s="1208"/>
      <c r="AD84" s="1208"/>
      <c r="AE84" s="1209"/>
      <c r="AF84" s="1208"/>
      <c r="AG84" s="1208"/>
      <c r="AH84" s="1208"/>
      <c r="AI84" s="1208"/>
      <c r="AJ84" s="1208"/>
      <c r="AK84" s="1208"/>
      <c r="AL84" s="1208"/>
      <c r="AM84" s="1208"/>
      <c r="AN84" s="1208"/>
      <c r="AO84" s="1208"/>
      <c r="AP84" s="1208"/>
      <c r="AQ84" s="1208"/>
      <c r="AR84" s="1208"/>
      <c r="AS84" s="1208"/>
      <c r="AT84" s="1208"/>
      <c r="AU84" s="1208"/>
    </row>
    <row r="85" ht="16.5" customHeight="1">
      <c r="A85" s="1208"/>
      <c r="B85" s="1208"/>
      <c r="C85" s="1208"/>
      <c r="D85" s="1208"/>
      <c r="E85" s="1208"/>
      <c r="F85" s="1208"/>
      <c r="G85" s="1208"/>
      <c r="H85" s="1208"/>
      <c r="I85" s="1208"/>
      <c r="J85" s="1208"/>
      <c r="K85" s="1208"/>
      <c r="L85" s="1208"/>
      <c r="M85" s="1208"/>
      <c r="N85" s="1208"/>
      <c r="O85" s="1208"/>
      <c r="P85" s="1208"/>
      <c r="Q85" s="1208"/>
      <c r="R85" s="1208"/>
      <c r="S85" s="1208"/>
      <c r="T85" s="1208"/>
      <c r="U85" s="1208"/>
      <c r="V85" s="1208"/>
      <c r="W85" s="1208"/>
      <c r="X85" s="1208"/>
      <c r="Y85" s="1208"/>
      <c r="Z85" s="1208"/>
      <c r="AA85" s="1208"/>
      <c r="AB85" s="1208"/>
      <c r="AC85" s="1208"/>
      <c r="AD85" s="1208"/>
      <c r="AE85" s="1209"/>
      <c r="AF85" s="1208"/>
      <c r="AG85" s="1208"/>
      <c r="AH85" s="1208"/>
      <c r="AI85" s="1208"/>
      <c r="AJ85" s="1208"/>
      <c r="AK85" s="1208"/>
      <c r="AL85" s="1208"/>
      <c r="AM85" s="1208"/>
      <c r="AN85" s="1208"/>
      <c r="AO85" s="1208"/>
      <c r="AP85" s="1208"/>
      <c r="AQ85" s="1208"/>
      <c r="AR85" s="1208"/>
      <c r="AS85" s="1208"/>
      <c r="AT85" s="1208"/>
      <c r="AU85" s="1208"/>
    </row>
    <row r="86" ht="16.5" customHeight="1">
      <c r="A86" s="1208"/>
      <c r="B86" s="1208"/>
      <c r="C86" s="1208"/>
      <c r="D86" s="1208"/>
      <c r="E86" s="1208"/>
      <c r="F86" s="1208"/>
      <c r="G86" s="1208"/>
      <c r="H86" s="1208"/>
      <c r="I86" s="1208"/>
      <c r="J86" s="1208"/>
      <c r="K86" s="1208"/>
      <c r="L86" s="1208"/>
      <c r="M86" s="1208"/>
      <c r="N86" s="1208"/>
      <c r="O86" s="1208"/>
      <c r="P86" s="1208"/>
      <c r="Q86" s="1208"/>
      <c r="R86" s="1208"/>
      <c r="S86" s="1208"/>
      <c r="T86" s="1208"/>
      <c r="U86" s="1208"/>
      <c r="V86" s="1208"/>
      <c r="W86" s="1208"/>
      <c r="X86" s="1208"/>
      <c r="Y86" s="1208"/>
      <c r="Z86" s="1208"/>
      <c r="AA86" s="1208"/>
      <c r="AB86" s="1208"/>
      <c r="AC86" s="1208"/>
      <c r="AD86" s="1208"/>
      <c r="AE86" s="1209"/>
      <c r="AF86" s="1208"/>
      <c r="AG86" s="1208"/>
      <c r="AH86" s="1208"/>
      <c r="AI86" s="1208"/>
      <c r="AJ86" s="1208"/>
      <c r="AK86" s="1208"/>
      <c r="AL86" s="1208"/>
      <c r="AM86" s="1208"/>
      <c r="AN86" s="1208"/>
      <c r="AO86" s="1208"/>
      <c r="AP86" s="1208"/>
      <c r="AQ86" s="1208"/>
      <c r="AR86" s="1208"/>
      <c r="AS86" s="1208"/>
      <c r="AT86" s="1208"/>
      <c r="AU86" s="1208"/>
    </row>
    <row r="87" ht="16.5" customHeight="1">
      <c r="A87" s="1208"/>
      <c r="B87" s="1208"/>
      <c r="C87" s="1208"/>
      <c r="D87" s="1208"/>
      <c r="E87" s="1208"/>
      <c r="F87" s="1208"/>
      <c r="G87" s="1208"/>
      <c r="H87" s="1208"/>
      <c r="I87" s="1208"/>
      <c r="J87" s="1208"/>
      <c r="K87" s="1208"/>
      <c r="L87" s="1208"/>
      <c r="M87" s="1208"/>
      <c r="N87" s="1208"/>
      <c r="O87" s="1208"/>
      <c r="P87" s="1208"/>
      <c r="Q87" s="1208"/>
      <c r="R87" s="1208"/>
      <c r="S87" s="1208"/>
      <c r="T87" s="1208"/>
      <c r="U87" s="1208"/>
      <c r="V87" s="1208"/>
      <c r="W87" s="1208"/>
      <c r="X87" s="1208"/>
      <c r="Y87" s="1208"/>
      <c r="Z87" s="1208"/>
      <c r="AA87" s="1208"/>
      <c r="AB87" s="1208"/>
      <c r="AC87" s="1208"/>
      <c r="AD87" s="1208"/>
      <c r="AE87" s="1209"/>
      <c r="AF87" s="1208"/>
      <c r="AG87" s="1208"/>
      <c r="AH87" s="1208"/>
      <c r="AI87" s="1208"/>
      <c r="AJ87" s="1208"/>
      <c r="AK87" s="1208"/>
      <c r="AL87" s="1208"/>
      <c r="AM87" s="1208"/>
      <c r="AN87" s="1208"/>
      <c r="AO87" s="1208"/>
      <c r="AP87" s="1208"/>
      <c r="AQ87" s="1208"/>
      <c r="AR87" s="1208"/>
      <c r="AS87" s="1208"/>
      <c r="AT87" s="1208"/>
      <c r="AU87" s="1208"/>
    </row>
    <row r="88" ht="16.5" customHeight="1">
      <c r="A88" s="1208"/>
      <c r="B88" s="1208"/>
      <c r="C88" s="1208"/>
      <c r="D88" s="1208"/>
      <c r="E88" s="1208"/>
      <c r="F88" s="1208"/>
      <c r="G88" s="1208"/>
      <c r="H88" s="1208"/>
      <c r="I88" s="1208"/>
      <c r="J88" s="1208"/>
      <c r="K88" s="1208"/>
      <c r="L88" s="1208"/>
      <c r="M88" s="1208"/>
      <c r="N88" s="1208"/>
      <c r="O88" s="1208"/>
      <c r="P88" s="1208"/>
      <c r="Q88" s="1208"/>
      <c r="R88" s="1208"/>
      <c r="S88" s="1208"/>
      <c r="T88" s="1208"/>
      <c r="U88" s="1208"/>
      <c r="V88" s="1208"/>
      <c r="W88" s="1208"/>
      <c r="X88" s="1208"/>
      <c r="Y88" s="1208"/>
      <c r="Z88" s="1208"/>
      <c r="AA88" s="1208"/>
      <c r="AB88" s="1208"/>
      <c r="AC88" s="1208"/>
      <c r="AD88" s="1208"/>
      <c r="AE88" s="1209"/>
      <c r="AF88" s="1208"/>
      <c r="AG88" s="1208"/>
      <c r="AH88" s="1208"/>
      <c r="AI88" s="1208"/>
      <c r="AJ88" s="1208"/>
      <c r="AK88" s="1208"/>
      <c r="AL88" s="1208"/>
      <c r="AM88" s="1208"/>
      <c r="AN88" s="1208"/>
      <c r="AO88" s="1208"/>
      <c r="AP88" s="1208"/>
      <c r="AQ88" s="1208"/>
      <c r="AR88" s="1208"/>
      <c r="AS88" s="1208"/>
      <c r="AT88" s="1208"/>
      <c r="AU88" s="1208"/>
    </row>
    <row r="89" ht="16.5" customHeight="1">
      <c r="A89" s="1208"/>
      <c r="B89" s="1208"/>
      <c r="C89" s="1208"/>
      <c r="D89" s="1208"/>
      <c r="E89" s="1208"/>
      <c r="F89" s="1208"/>
      <c r="G89" s="1208"/>
      <c r="H89" s="1208"/>
      <c r="I89" s="1208"/>
      <c r="J89" s="1208"/>
      <c r="K89" s="1208"/>
      <c r="L89" s="1208"/>
      <c r="M89" s="1208"/>
      <c r="N89" s="1208"/>
      <c r="O89" s="1208"/>
      <c r="P89" s="1208"/>
      <c r="Q89" s="1208"/>
      <c r="R89" s="1208"/>
      <c r="S89" s="1208"/>
      <c r="T89" s="1208"/>
      <c r="U89" s="1208"/>
      <c r="V89" s="1208"/>
      <c r="W89" s="1208"/>
      <c r="X89" s="1208"/>
      <c r="Y89" s="1208"/>
      <c r="Z89" s="1208"/>
      <c r="AA89" s="1208"/>
      <c r="AB89" s="1208"/>
      <c r="AC89" s="1208"/>
      <c r="AD89" s="1208"/>
      <c r="AE89" s="1209"/>
      <c r="AF89" s="1208"/>
      <c r="AG89" s="1208"/>
      <c r="AH89" s="1208"/>
      <c r="AI89" s="1208"/>
      <c r="AJ89" s="1208"/>
      <c r="AK89" s="1208"/>
      <c r="AL89" s="1208"/>
      <c r="AM89" s="1208"/>
      <c r="AN89" s="1208"/>
      <c r="AO89" s="1208"/>
      <c r="AP89" s="1208"/>
      <c r="AQ89" s="1208"/>
      <c r="AR89" s="1208"/>
      <c r="AS89" s="1208"/>
      <c r="AT89" s="1208"/>
      <c r="AU89" s="1208"/>
    </row>
    <row r="90" ht="16.5" customHeight="1">
      <c r="A90" s="1208"/>
      <c r="B90" s="1208"/>
      <c r="C90" s="1208"/>
      <c r="D90" s="1208"/>
      <c r="E90" s="1208"/>
      <c r="F90" s="1208"/>
      <c r="G90" s="1208"/>
      <c r="H90" s="1208"/>
      <c r="I90" s="1208"/>
      <c r="J90" s="1208"/>
      <c r="K90" s="1208"/>
      <c r="L90" s="1208"/>
      <c r="M90" s="1208"/>
      <c r="N90" s="1208"/>
      <c r="O90" s="1208"/>
      <c r="P90" s="1208"/>
      <c r="Q90" s="1208"/>
      <c r="R90" s="1208"/>
      <c r="S90" s="1208"/>
      <c r="T90" s="1208"/>
      <c r="U90" s="1208"/>
      <c r="V90" s="1208"/>
      <c r="W90" s="1208"/>
      <c r="X90" s="1208"/>
      <c r="Y90" s="1208"/>
      <c r="Z90" s="1208"/>
      <c r="AA90" s="1208"/>
      <c r="AB90" s="1208"/>
      <c r="AC90" s="1208"/>
      <c r="AD90" s="1208"/>
      <c r="AE90" s="1209"/>
      <c r="AF90" s="1208"/>
      <c r="AG90" s="1208"/>
      <c r="AH90" s="1208"/>
      <c r="AI90" s="1208"/>
      <c r="AJ90" s="1208"/>
      <c r="AK90" s="1208"/>
      <c r="AL90" s="1208"/>
      <c r="AM90" s="1208"/>
      <c r="AN90" s="1208"/>
      <c r="AO90" s="1208"/>
      <c r="AP90" s="1208"/>
      <c r="AQ90" s="1208"/>
      <c r="AR90" s="1208"/>
      <c r="AS90" s="1208"/>
      <c r="AT90" s="1208"/>
      <c r="AU90" s="1208"/>
    </row>
    <row r="91" ht="16.5" customHeight="1">
      <c r="A91" s="1208"/>
      <c r="B91" s="1208"/>
      <c r="C91" s="1208"/>
      <c r="D91" s="1208"/>
      <c r="E91" s="1208"/>
      <c r="F91" s="1208"/>
      <c r="G91" s="1208"/>
      <c r="H91" s="1208"/>
      <c r="I91" s="1208"/>
      <c r="J91" s="1208"/>
      <c r="K91" s="1208"/>
      <c r="L91" s="1208"/>
      <c r="M91" s="1208"/>
      <c r="N91" s="1208"/>
      <c r="O91" s="1208"/>
      <c r="P91" s="1208"/>
      <c r="Q91" s="1208"/>
      <c r="R91" s="1208"/>
      <c r="S91" s="1208"/>
      <c r="T91" s="1208"/>
      <c r="U91" s="1208"/>
      <c r="V91" s="1208"/>
      <c r="W91" s="1208"/>
      <c r="X91" s="1208"/>
      <c r="Y91" s="1208"/>
      <c r="Z91" s="1208"/>
      <c r="AA91" s="1208"/>
      <c r="AB91" s="1208"/>
      <c r="AC91" s="1208"/>
      <c r="AD91" s="1208"/>
      <c r="AE91" s="1209"/>
      <c r="AF91" s="1208"/>
      <c r="AG91" s="1208"/>
      <c r="AH91" s="1208"/>
      <c r="AI91" s="1208"/>
      <c r="AJ91" s="1208"/>
      <c r="AK91" s="1208"/>
      <c r="AL91" s="1208"/>
      <c r="AM91" s="1208"/>
      <c r="AN91" s="1208"/>
      <c r="AO91" s="1208"/>
      <c r="AP91" s="1208"/>
      <c r="AQ91" s="1208"/>
      <c r="AR91" s="1208"/>
      <c r="AS91" s="1208"/>
      <c r="AT91" s="1208"/>
      <c r="AU91" s="1208"/>
    </row>
    <row r="92" ht="16.5" customHeight="1">
      <c r="A92" s="1208"/>
      <c r="B92" s="1208"/>
      <c r="C92" s="1208"/>
      <c r="D92" s="1208"/>
      <c r="E92" s="1208"/>
      <c r="F92" s="1208"/>
      <c r="G92" s="1208"/>
      <c r="H92" s="1208"/>
      <c r="I92" s="1208"/>
      <c r="J92" s="1208"/>
      <c r="K92" s="1208"/>
      <c r="L92" s="1208"/>
      <c r="M92" s="1208"/>
      <c r="N92" s="1208"/>
      <c r="O92" s="1208"/>
      <c r="P92" s="1208"/>
      <c r="Q92" s="1208"/>
      <c r="R92" s="1208"/>
      <c r="S92" s="1208"/>
      <c r="T92" s="1208"/>
      <c r="U92" s="1208"/>
      <c r="V92" s="1208"/>
      <c r="W92" s="1208"/>
      <c r="X92" s="1208"/>
      <c r="Y92" s="1208"/>
      <c r="Z92" s="1208"/>
      <c r="AA92" s="1208"/>
      <c r="AB92" s="1208"/>
      <c r="AC92" s="1208"/>
      <c r="AD92" s="1208"/>
      <c r="AE92" s="1209"/>
      <c r="AF92" s="1208"/>
      <c r="AG92" s="1208"/>
      <c r="AH92" s="1208"/>
      <c r="AI92" s="1208"/>
      <c r="AJ92" s="1208"/>
      <c r="AK92" s="1208"/>
      <c r="AL92" s="1208"/>
      <c r="AM92" s="1208"/>
      <c r="AN92" s="1208"/>
      <c r="AO92" s="1208"/>
      <c r="AP92" s="1208"/>
      <c r="AQ92" s="1208"/>
      <c r="AR92" s="1208"/>
      <c r="AS92" s="1208"/>
      <c r="AT92" s="1208"/>
      <c r="AU92" s="1208"/>
    </row>
    <row r="93" ht="16.5" customHeight="1">
      <c r="A93" s="1208"/>
      <c r="B93" s="1208"/>
      <c r="C93" s="1208"/>
      <c r="D93" s="1208"/>
      <c r="E93" s="1208"/>
      <c r="F93" s="1208"/>
      <c r="G93" s="1208"/>
      <c r="H93" s="1208"/>
      <c r="I93" s="1208"/>
      <c r="J93" s="1208"/>
      <c r="K93" s="1208"/>
      <c r="L93" s="1208"/>
      <c r="M93" s="1208"/>
      <c r="N93" s="1208"/>
      <c r="O93" s="1208"/>
      <c r="P93" s="1208"/>
      <c r="Q93" s="1208"/>
      <c r="R93" s="1208"/>
      <c r="S93" s="1208"/>
      <c r="T93" s="1208"/>
      <c r="U93" s="1208"/>
      <c r="V93" s="1208"/>
      <c r="W93" s="1208"/>
      <c r="X93" s="1208"/>
      <c r="Y93" s="1208"/>
      <c r="Z93" s="1208"/>
      <c r="AA93" s="1208"/>
      <c r="AB93" s="1208"/>
      <c r="AC93" s="1208"/>
      <c r="AD93" s="1208"/>
      <c r="AE93" s="1209"/>
      <c r="AF93" s="1208"/>
      <c r="AG93" s="1208"/>
      <c r="AH93" s="1208"/>
      <c r="AI93" s="1208"/>
      <c r="AJ93" s="1208"/>
      <c r="AK93" s="1208"/>
      <c r="AL93" s="1208"/>
      <c r="AM93" s="1208"/>
      <c r="AN93" s="1208"/>
      <c r="AO93" s="1208"/>
      <c r="AP93" s="1208"/>
      <c r="AQ93" s="1208"/>
      <c r="AR93" s="1208"/>
      <c r="AS93" s="1208"/>
      <c r="AT93" s="1208"/>
      <c r="AU93" s="1208"/>
    </row>
    <row r="94" ht="16.5" customHeight="1">
      <c r="A94" s="1208"/>
      <c r="B94" s="1208"/>
      <c r="C94" s="1208"/>
      <c r="D94" s="1208"/>
      <c r="E94" s="1208"/>
      <c r="F94" s="1208"/>
      <c r="G94" s="1208"/>
      <c r="H94" s="1208"/>
      <c r="I94" s="1208"/>
      <c r="J94" s="1208"/>
      <c r="K94" s="1208"/>
      <c r="L94" s="1208"/>
      <c r="M94" s="1208"/>
      <c r="N94" s="1208"/>
      <c r="O94" s="1208"/>
      <c r="P94" s="1208"/>
      <c r="Q94" s="1208"/>
      <c r="R94" s="1208"/>
      <c r="S94" s="1208"/>
      <c r="T94" s="1208"/>
      <c r="U94" s="1208"/>
      <c r="V94" s="1208"/>
      <c r="W94" s="1208"/>
      <c r="X94" s="1208"/>
      <c r="Y94" s="1208"/>
      <c r="Z94" s="1208"/>
      <c r="AA94" s="1208"/>
      <c r="AB94" s="1208"/>
      <c r="AC94" s="1208"/>
      <c r="AD94" s="1208"/>
      <c r="AE94" s="1209"/>
      <c r="AF94" s="1208"/>
      <c r="AG94" s="1208"/>
      <c r="AH94" s="1208"/>
      <c r="AI94" s="1208"/>
      <c r="AJ94" s="1208"/>
      <c r="AK94" s="1208"/>
      <c r="AL94" s="1208"/>
      <c r="AM94" s="1208"/>
      <c r="AN94" s="1208"/>
      <c r="AO94" s="1208"/>
      <c r="AP94" s="1208"/>
      <c r="AQ94" s="1208"/>
      <c r="AR94" s="1208"/>
      <c r="AS94" s="1208"/>
      <c r="AT94" s="1208"/>
      <c r="AU94" s="1208"/>
    </row>
    <row r="95" ht="16.5" customHeight="1">
      <c r="A95" s="1208"/>
      <c r="B95" s="1208"/>
      <c r="C95" s="1208"/>
      <c r="D95" s="1208"/>
      <c r="E95" s="1208"/>
      <c r="F95" s="1208"/>
      <c r="G95" s="1208"/>
      <c r="H95" s="1208"/>
      <c r="I95" s="1208"/>
      <c r="J95" s="1208"/>
      <c r="K95" s="1208"/>
      <c r="L95" s="1208"/>
      <c r="M95" s="1208"/>
      <c r="N95" s="1208"/>
      <c r="O95" s="1208"/>
      <c r="P95" s="1208"/>
      <c r="Q95" s="1208"/>
      <c r="R95" s="1208"/>
      <c r="S95" s="1208"/>
      <c r="T95" s="1208"/>
      <c r="U95" s="1208"/>
      <c r="V95" s="1208"/>
      <c r="W95" s="1208"/>
      <c r="X95" s="1208"/>
      <c r="Y95" s="1208"/>
      <c r="Z95" s="1208"/>
      <c r="AA95" s="1208"/>
      <c r="AB95" s="1208"/>
      <c r="AC95" s="1208"/>
      <c r="AD95" s="1208"/>
      <c r="AE95" s="1209"/>
      <c r="AF95" s="1208"/>
      <c r="AG95" s="1208"/>
      <c r="AH95" s="1208"/>
      <c r="AI95" s="1208"/>
      <c r="AJ95" s="1208"/>
      <c r="AK95" s="1208"/>
      <c r="AL95" s="1208"/>
      <c r="AM95" s="1208"/>
      <c r="AN95" s="1208"/>
      <c r="AO95" s="1208"/>
      <c r="AP95" s="1208"/>
      <c r="AQ95" s="1208"/>
      <c r="AR95" s="1208"/>
      <c r="AS95" s="1208"/>
      <c r="AT95" s="1208"/>
      <c r="AU95" s="1208"/>
    </row>
    <row r="96" ht="16.5" customHeight="1">
      <c r="A96" s="1208"/>
      <c r="B96" s="1208"/>
      <c r="C96" s="1208"/>
      <c r="D96" s="1208"/>
      <c r="E96" s="1208"/>
      <c r="F96" s="1208"/>
      <c r="G96" s="1208"/>
      <c r="H96" s="1208"/>
      <c r="I96" s="1208"/>
      <c r="J96" s="1208"/>
      <c r="K96" s="1208"/>
      <c r="L96" s="1208"/>
      <c r="M96" s="1208"/>
      <c r="N96" s="1208"/>
      <c r="O96" s="1208"/>
      <c r="P96" s="1208"/>
      <c r="Q96" s="1208"/>
      <c r="R96" s="1208"/>
      <c r="S96" s="1208"/>
      <c r="T96" s="1208"/>
      <c r="U96" s="1208"/>
      <c r="V96" s="1208"/>
      <c r="W96" s="1208"/>
      <c r="X96" s="1208"/>
      <c r="Y96" s="1208"/>
      <c r="Z96" s="1208"/>
      <c r="AA96" s="1208"/>
      <c r="AB96" s="1208"/>
      <c r="AC96" s="1208"/>
      <c r="AD96" s="1208"/>
      <c r="AE96" s="1209"/>
      <c r="AF96" s="1208"/>
      <c r="AG96" s="1208"/>
      <c r="AH96" s="1208"/>
      <c r="AI96" s="1208"/>
      <c r="AJ96" s="1208"/>
      <c r="AK96" s="1208"/>
      <c r="AL96" s="1208"/>
      <c r="AM96" s="1208"/>
      <c r="AN96" s="1208"/>
      <c r="AO96" s="1208"/>
      <c r="AP96" s="1208"/>
      <c r="AQ96" s="1208"/>
      <c r="AR96" s="1208"/>
      <c r="AS96" s="1208"/>
      <c r="AT96" s="1208"/>
      <c r="AU96" s="1208"/>
    </row>
    <row r="97" ht="16.5" customHeight="1">
      <c r="A97" s="1208"/>
      <c r="B97" s="1208"/>
      <c r="C97" s="1208"/>
      <c r="D97" s="1208"/>
      <c r="E97" s="1208"/>
      <c r="F97" s="1208"/>
      <c r="G97" s="1208"/>
      <c r="H97" s="1208"/>
      <c r="I97" s="1208"/>
      <c r="J97" s="1208"/>
      <c r="K97" s="1208"/>
      <c r="L97" s="1208"/>
      <c r="M97" s="1208"/>
      <c r="N97" s="1208"/>
      <c r="O97" s="1208"/>
      <c r="P97" s="1208"/>
      <c r="Q97" s="1208"/>
      <c r="R97" s="1208"/>
      <c r="S97" s="1208"/>
      <c r="T97" s="1208"/>
      <c r="U97" s="1208"/>
      <c r="V97" s="1208"/>
      <c r="W97" s="1208"/>
      <c r="X97" s="1208"/>
      <c r="Y97" s="1208"/>
      <c r="Z97" s="1208"/>
      <c r="AA97" s="1208"/>
      <c r="AB97" s="1208"/>
      <c r="AC97" s="1208"/>
      <c r="AD97" s="1208"/>
      <c r="AE97" s="1209"/>
      <c r="AF97" s="1208"/>
      <c r="AG97" s="1208"/>
      <c r="AH97" s="1208"/>
      <c r="AI97" s="1208"/>
      <c r="AJ97" s="1208"/>
      <c r="AK97" s="1208"/>
      <c r="AL97" s="1208"/>
      <c r="AM97" s="1208"/>
      <c r="AN97" s="1208"/>
      <c r="AO97" s="1208"/>
      <c r="AP97" s="1208"/>
      <c r="AQ97" s="1208"/>
      <c r="AR97" s="1208"/>
      <c r="AS97" s="1208"/>
      <c r="AT97" s="1208"/>
      <c r="AU97" s="1208"/>
    </row>
    <row r="98" ht="16.5" customHeight="1">
      <c r="A98" s="1208"/>
      <c r="B98" s="1208"/>
      <c r="C98" s="1208"/>
      <c r="D98" s="1208"/>
      <c r="E98" s="1208"/>
      <c r="F98" s="1208"/>
      <c r="G98" s="1208"/>
      <c r="H98" s="1208"/>
      <c r="I98" s="1208"/>
      <c r="J98" s="1208"/>
      <c r="K98" s="1208"/>
      <c r="L98" s="1208"/>
      <c r="M98" s="1208"/>
      <c r="N98" s="1208"/>
      <c r="O98" s="1208"/>
      <c r="P98" s="1208"/>
      <c r="Q98" s="1208"/>
      <c r="R98" s="1208"/>
      <c r="S98" s="1208"/>
      <c r="T98" s="1208"/>
      <c r="U98" s="1208"/>
      <c r="V98" s="1208"/>
      <c r="W98" s="1208"/>
      <c r="X98" s="1208"/>
      <c r="Y98" s="1208"/>
      <c r="Z98" s="1208"/>
      <c r="AA98" s="1208"/>
      <c r="AB98" s="1208"/>
      <c r="AC98" s="1208"/>
      <c r="AD98" s="1208"/>
      <c r="AE98" s="1209"/>
      <c r="AF98" s="1208"/>
      <c r="AG98" s="1208"/>
      <c r="AH98" s="1208"/>
      <c r="AI98" s="1208"/>
      <c r="AJ98" s="1208"/>
      <c r="AK98" s="1208"/>
      <c r="AL98" s="1208"/>
      <c r="AM98" s="1208"/>
      <c r="AN98" s="1208"/>
      <c r="AO98" s="1208"/>
      <c r="AP98" s="1208"/>
      <c r="AQ98" s="1208"/>
      <c r="AR98" s="1208"/>
      <c r="AS98" s="1208"/>
      <c r="AT98" s="1208"/>
      <c r="AU98" s="1208"/>
    </row>
    <row r="99" ht="16.5" customHeight="1">
      <c r="A99" s="1208"/>
      <c r="B99" s="1208"/>
      <c r="C99" s="1208"/>
      <c r="D99" s="1208"/>
      <c r="E99" s="1208"/>
      <c r="F99" s="1208"/>
      <c r="G99" s="1208"/>
      <c r="H99" s="1208"/>
      <c r="I99" s="1208"/>
      <c r="J99" s="1208"/>
      <c r="K99" s="1208"/>
      <c r="L99" s="1208"/>
      <c r="M99" s="1208"/>
      <c r="N99" s="1208"/>
      <c r="O99" s="1208"/>
      <c r="P99" s="1208"/>
      <c r="Q99" s="1208"/>
      <c r="R99" s="1208"/>
      <c r="S99" s="1208"/>
      <c r="T99" s="1208"/>
      <c r="U99" s="1208"/>
      <c r="V99" s="1208"/>
      <c r="W99" s="1208"/>
      <c r="X99" s="1208"/>
      <c r="Y99" s="1208"/>
      <c r="Z99" s="1208"/>
      <c r="AA99" s="1208"/>
      <c r="AB99" s="1208"/>
      <c r="AC99" s="1208"/>
      <c r="AD99" s="1208"/>
      <c r="AE99" s="1209"/>
      <c r="AF99" s="1208"/>
      <c r="AG99" s="1208"/>
      <c r="AH99" s="1208"/>
      <c r="AI99" s="1208"/>
      <c r="AJ99" s="1208"/>
      <c r="AK99" s="1208"/>
      <c r="AL99" s="1208"/>
      <c r="AM99" s="1208"/>
      <c r="AN99" s="1208"/>
      <c r="AO99" s="1208"/>
      <c r="AP99" s="1208"/>
      <c r="AQ99" s="1208"/>
      <c r="AR99" s="1208"/>
      <c r="AS99" s="1208"/>
      <c r="AT99" s="1208"/>
      <c r="AU99" s="1208"/>
    </row>
    <row r="100" ht="16.5" customHeight="1">
      <c r="A100" s="1208"/>
      <c r="B100" s="1208"/>
      <c r="C100" s="1208"/>
      <c r="D100" s="1208"/>
      <c r="E100" s="1208"/>
      <c r="F100" s="1208"/>
      <c r="G100" s="1208"/>
      <c r="H100" s="1208"/>
      <c r="I100" s="1208"/>
      <c r="J100" s="1208"/>
      <c r="K100" s="1208"/>
      <c r="L100" s="1208"/>
      <c r="M100" s="1208"/>
      <c r="N100" s="1208"/>
      <c r="O100" s="1208"/>
      <c r="P100" s="1208"/>
      <c r="Q100" s="1208"/>
      <c r="R100" s="1208"/>
      <c r="S100" s="1208"/>
      <c r="T100" s="1208"/>
      <c r="U100" s="1208"/>
      <c r="V100" s="1208"/>
      <c r="W100" s="1208"/>
      <c r="X100" s="1208"/>
      <c r="Y100" s="1208"/>
      <c r="Z100" s="1208"/>
      <c r="AA100" s="1208"/>
      <c r="AB100" s="1208"/>
      <c r="AC100" s="1208"/>
      <c r="AD100" s="1208"/>
      <c r="AE100" s="1209"/>
      <c r="AF100" s="1208"/>
      <c r="AG100" s="1208"/>
      <c r="AH100" s="1208"/>
      <c r="AI100" s="1208"/>
      <c r="AJ100" s="1208"/>
      <c r="AK100" s="1208"/>
      <c r="AL100" s="1208"/>
      <c r="AM100" s="1208"/>
      <c r="AN100" s="1208"/>
      <c r="AO100" s="1208"/>
      <c r="AP100" s="1208"/>
      <c r="AQ100" s="1208"/>
      <c r="AR100" s="1208"/>
      <c r="AS100" s="1208"/>
      <c r="AT100" s="1208"/>
      <c r="AU100" s="1208"/>
    </row>
    <row r="101" ht="16.5" customHeight="1">
      <c r="A101" s="1208"/>
      <c r="B101" s="1208"/>
      <c r="C101" s="1208"/>
      <c r="D101" s="1208"/>
      <c r="E101" s="1208"/>
      <c r="F101" s="1208"/>
      <c r="G101" s="1208"/>
      <c r="H101" s="1208"/>
      <c r="I101" s="1208"/>
      <c r="J101" s="1208"/>
      <c r="K101" s="1208"/>
      <c r="L101" s="1208"/>
      <c r="M101" s="1208"/>
      <c r="N101" s="1208"/>
      <c r="O101" s="1208"/>
      <c r="P101" s="1208"/>
      <c r="Q101" s="1208"/>
      <c r="R101" s="1208"/>
      <c r="S101" s="1208"/>
      <c r="T101" s="1208"/>
      <c r="U101" s="1208"/>
      <c r="V101" s="1208"/>
      <c r="W101" s="1208"/>
      <c r="X101" s="1208"/>
      <c r="Y101" s="1208"/>
      <c r="Z101" s="1208"/>
      <c r="AA101" s="1208"/>
      <c r="AB101" s="1208"/>
      <c r="AC101" s="1208"/>
      <c r="AD101" s="1208"/>
      <c r="AE101" s="1209"/>
      <c r="AF101" s="1208"/>
      <c r="AG101" s="1208"/>
      <c r="AH101" s="1208"/>
      <c r="AI101" s="1208"/>
      <c r="AJ101" s="1208"/>
      <c r="AK101" s="1208"/>
      <c r="AL101" s="1208"/>
      <c r="AM101" s="1208"/>
      <c r="AN101" s="1208"/>
      <c r="AO101" s="1208"/>
      <c r="AP101" s="1208"/>
      <c r="AQ101" s="1208"/>
      <c r="AR101" s="1208"/>
      <c r="AS101" s="1208"/>
      <c r="AT101" s="1208"/>
      <c r="AU101" s="1208"/>
    </row>
    <row r="102" ht="16.5" customHeight="1">
      <c r="A102" s="1208"/>
      <c r="B102" s="1208"/>
      <c r="C102" s="1208"/>
      <c r="D102" s="1208"/>
      <c r="E102" s="1208"/>
      <c r="F102" s="1208"/>
      <c r="G102" s="1208"/>
      <c r="H102" s="1208"/>
      <c r="I102" s="1208"/>
      <c r="J102" s="1208"/>
      <c r="K102" s="1208"/>
      <c r="L102" s="1208"/>
      <c r="M102" s="1208"/>
      <c r="N102" s="1208"/>
      <c r="O102" s="1208"/>
      <c r="P102" s="1208"/>
      <c r="Q102" s="1208"/>
      <c r="R102" s="1208"/>
      <c r="S102" s="1208"/>
      <c r="T102" s="1208"/>
      <c r="U102" s="1208"/>
      <c r="V102" s="1208"/>
      <c r="W102" s="1208"/>
      <c r="X102" s="1208"/>
      <c r="Y102" s="1208"/>
      <c r="Z102" s="1208"/>
      <c r="AA102" s="1208"/>
      <c r="AB102" s="1208"/>
      <c r="AC102" s="1208"/>
      <c r="AD102" s="1208"/>
      <c r="AE102" s="1209"/>
      <c r="AF102" s="1208"/>
      <c r="AG102" s="1208"/>
      <c r="AH102" s="1208"/>
      <c r="AI102" s="1208"/>
      <c r="AJ102" s="1208"/>
      <c r="AK102" s="1208"/>
      <c r="AL102" s="1208"/>
      <c r="AM102" s="1208"/>
      <c r="AN102" s="1208"/>
      <c r="AO102" s="1208"/>
      <c r="AP102" s="1208"/>
      <c r="AQ102" s="1208"/>
      <c r="AR102" s="1208"/>
      <c r="AS102" s="1208"/>
      <c r="AT102" s="1208"/>
      <c r="AU102" s="1208"/>
    </row>
    <row r="103" ht="16.5" customHeight="1">
      <c r="A103" s="1208"/>
      <c r="B103" s="1208"/>
      <c r="C103" s="1208"/>
      <c r="D103" s="1208"/>
      <c r="E103" s="1208"/>
      <c r="F103" s="1208"/>
      <c r="G103" s="1208"/>
      <c r="H103" s="1208"/>
      <c r="I103" s="1208"/>
      <c r="J103" s="1208"/>
      <c r="K103" s="1208"/>
      <c r="L103" s="1208"/>
      <c r="M103" s="1208"/>
      <c r="N103" s="1208"/>
      <c r="O103" s="1208"/>
      <c r="P103" s="1208"/>
      <c r="Q103" s="1208"/>
      <c r="R103" s="1208"/>
      <c r="S103" s="1208"/>
      <c r="T103" s="1208"/>
      <c r="U103" s="1208"/>
      <c r="V103" s="1208"/>
      <c r="W103" s="1208"/>
      <c r="X103" s="1208"/>
      <c r="Y103" s="1208"/>
      <c r="Z103" s="1208"/>
      <c r="AA103" s="1208"/>
      <c r="AB103" s="1208"/>
      <c r="AC103" s="1208"/>
      <c r="AD103" s="1208"/>
      <c r="AE103" s="1209"/>
      <c r="AF103" s="1208"/>
      <c r="AG103" s="1208"/>
      <c r="AH103" s="1208"/>
      <c r="AI103" s="1208"/>
      <c r="AJ103" s="1208"/>
      <c r="AK103" s="1208"/>
      <c r="AL103" s="1208"/>
      <c r="AM103" s="1208"/>
      <c r="AN103" s="1208"/>
      <c r="AO103" s="1208"/>
      <c r="AP103" s="1208"/>
      <c r="AQ103" s="1208"/>
      <c r="AR103" s="1208"/>
      <c r="AS103" s="1208"/>
      <c r="AT103" s="1208"/>
      <c r="AU103" s="1208"/>
    </row>
    <row r="104" ht="16.5" customHeight="1">
      <c r="A104" s="1208"/>
      <c r="B104" s="1208"/>
      <c r="C104" s="1208"/>
      <c r="D104" s="1208"/>
      <c r="E104" s="1208"/>
      <c r="F104" s="1208"/>
      <c r="G104" s="1208"/>
      <c r="H104" s="1208"/>
      <c r="I104" s="1208"/>
      <c r="J104" s="1208"/>
      <c r="K104" s="1208"/>
      <c r="L104" s="1208"/>
      <c r="M104" s="1208"/>
      <c r="N104" s="1208"/>
      <c r="O104" s="1208"/>
      <c r="P104" s="1208"/>
      <c r="Q104" s="1208"/>
      <c r="R104" s="1208"/>
      <c r="S104" s="1208"/>
      <c r="T104" s="1208"/>
      <c r="U104" s="1208"/>
      <c r="V104" s="1208"/>
      <c r="W104" s="1208"/>
      <c r="X104" s="1208"/>
      <c r="Y104" s="1208"/>
      <c r="Z104" s="1208"/>
      <c r="AA104" s="1208"/>
      <c r="AB104" s="1208"/>
      <c r="AC104" s="1208"/>
      <c r="AD104" s="1208"/>
      <c r="AE104" s="1209"/>
      <c r="AF104" s="1208"/>
      <c r="AG104" s="1208"/>
      <c r="AH104" s="1208"/>
      <c r="AI104" s="1208"/>
      <c r="AJ104" s="1208"/>
      <c r="AK104" s="1208"/>
      <c r="AL104" s="1208"/>
      <c r="AM104" s="1208"/>
      <c r="AN104" s="1208"/>
      <c r="AO104" s="1208"/>
      <c r="AP104" s="1208"/>
      <c r="AQ104" s="1208"/>
      <c r="AR104" s="1208"/>
      <c r="AS104" s="1208"/>
      <c r="AT104" s="1208"/>
      <c r="AU104" s="1208"/>
    </row>
    <row r="105" ht="16.5" customHeight="1">
      <c r="A105" s="1208"/>
      <c r="B105" s="1208"/>
      <c r="C105" s="1208"/>
      <c r="D105" s="1208"/>
      <c r="E105" s="1208"/>
      <c r="F105" s="1208"/>
      <c r="G105" s="1208"/>
      <c r="H105" s="1208"/>
      <c r="I105" s="1208"/>
      <c r="J105" s="1208"/>
      <c r="K105" s="1208"/>
      <c r="L105" s="1208"/>
      <c r="M105" s="1208"/>
      <c r="N105" s="1208"/>
      <c r="O105" s="1208"/>
      <c r="P105" s="1208"/>
      <c r="Q105" s="1208"/>
      <c r="R105" s="1208"/>
      <c r="S105" s="1208"/>
      <c r="T105" s="1208"/>
      <c r="U105" s="1208"/>
      <c r="V105" s="1208"/>
      <c r="W105" s="1208"/>
      <c r="X105" s="1208"/>
      <c r="Y105" s="1208"/>
      <c r="Z105" s="1208"/>
      <c r="AA105" s="1208"/>
      <c r="AB105" s="1208"/>
      <c r="AC105" s="1208"/>
      <c r="AD105" s="1208"/>
      <c r="AE105" s="1209"/>
      <c r="AF105" s="1208"/>
      <c r="AG105" s="1208"/>
      <c r="AH105" s="1208"/>
      <c r="AI105" s="1208"/>
      <c r="AJ105" s="1208"/>
      <c r="AK105" s="1208"/>
      <c r="AL105" s="1208"/>
      <c r="AM105" s="1208"/>
      <c r="AN105" s="1208"/>
      <c r="AO105" s="1208"/>
      <c r="AP105" s="1208"/>
      <c r="AQ105" s="1208"/>
      <c r="AR105" s="1208"/>
      <c r="AS105" s="1208"/>
      <c r="AT105" s="1208"/>
      <c r="AU105" s="1208"/>
    </row>
    <row r="106" ht="16.5" customHeight="1">
      <c r="A106" s="1208"/>
      <c r="B106" s="1208"/>
      <c r="C106" s="1208"/>
      <c r="D106" s="1208"/>
      <c r="E106" s="1208"/>
      <c r="F106" s="1208"/>
      <c r="G106" s="1208"/>
      <c r="H106" s="1208"/>
      <c r="I106" s="1208"/>
      <c r="J106" s="1208"/>
      <c r="K106" s="1208"/>
      <c r="L106" s="1208"/>
      <c r="M106" s="1208"/>
      <c r="N106" s="1208"/>
      <c r="O106" s="1208"/>
      <c r="P106" s="1208"/>
      <c r="Q106" s="1208"/>
      <c r="R106" s="1208"/>
      <c r="S106" s="1208"/>
      <c r="T106" s="1208"/>
      <c r="U106" s="1208"/>
      <c r="V106" s="1208"/>
      <c r="W106" s="1208"/>
      <c r="X106" s="1208"/>
      <c r="Y106" s="1208"/>
      <c r="Z106" s="1208"/>
      <c r="AA106" s="1208"/>
      <c r="AB106" s="1208"/>
      <c r="AC106" s="1208"/>
      <c r="AD106" s="1208"/>
      <c r="AE106" s="1209"/>
      <c r="AF106" s="1208"/>
      <c r="AG106" s="1208"/>
      <c r="AH106" s="1208"/>
      <c r="AI106" s="1208"/>
      <c r="AJ106" s="1208"/>
      <c r="AK106" s="1208"/>
      <c r="AL106" s="1208"/>
      <c r="AM106" s="1208"/>
      <c r="AN106" s="1208"/>
      <c r="AO106" s="1208"/>
      <c r="AP106" s="1208"/>
      <c r="AQ106" s="1208"/>
      <c r="AR106" s="1208"/>
      <c r="AS106" s="1208"/>
      <c r="AT106" s="1208"/>
      <c r="AU106" s="1208"/>
    </row>
    <row r="107" ht="16.5" customHeight="1">
      <c r="A107" s="1208"/>
      <c r="B107" s="1208"/>
      <c r="C107" s="1208"/>
      <c r="D107" s="1208"/>
      <c r="E107" s="1208"/>
      <c r="F107" s="1208"/>
      <c r="G107" s="1208"/>
      <c r="H107" s="1208"/>
      <c r="I107" s="1208"/>
      <c r="J107" s="1208"/>
      <c r="K107" s="1208"/>
      <c r="L107" s="1208"/>
      <c r="M107" s="1208"/>
      <c r="N107" s="1208"/>
      <c r="O107" s="1208"/>
      <c r="P107" s="1208"/>
      <c r="Q107" s="1208"/>
      <c r="R107" s="1208"/>
      <c r="S107" s="1208"/>
      <c r="T107" s="1208"/>
      <c r="U107" s="1208"/>
      <c r="V107" s="1208"/>
      <c r="W107" s="1208"/>
      <c r="X107" s="1208"/>
      <c r="Y107" s="1208"/>
      <c r="Z107" s="1208"/>
      <c r="AA107" s="1208"/>
      <c r="AB107" s="1208"/>
      <c r="AC107" s="1208"/>
      <c r="AD107" s="1208"/>
      <c r="AE107" s="1209"/>
      <c r="AF107" s="1208"/>
      <c r="AG107" s="1208"/>
      <c r="AH107" s="1208"/>
      <c r="AI107" s="1208"/>
      <c r="AJ107" s="1208"/>
      <c r="AK107" s="1208"/>
      <c r="AL107" s="1208"/>
      <c r="AM107" s="1208"/>
      <c r="AN107" s="1208"/>
      <c r="AO107" s="1208"/>
      <c r="AP107" s="1208"/>
      <c r="AQ107" s="1208"/>
      <c r="AR107" s="1208"/>
      <c r="AS107" s="1208"/>
      <c r="AT107" s="1208"/>
      <c r="AU107" s="1208"/>
    </row>
    <row r="108" ht="16.5" customHeight="1">
      <c r="A108" s="1208"/>
      <c r="B108" s="1208"/>
      <c r="C108" s="1208"/>
      <c r="D108" s="1208"/>
      <c r="E108" s="1208"/>
      <c r="F108" s="1208"/>
      <c r="G108" s="1208"/>
      <c r="H108" s="1208"/>
      <c r="I108" s="1208"/>
      <c r="J108" s="1208"/>
      <c r="K108" s="1208"/>
      <c r="L108" s="1208"/>
      <c r="M108" s="1208"/>
      <c r="N108" s="1208"/>
      <c r="O108" s="1208"/>
      <c r="P108" s="1208"/>
      <c r="Q108" s="1208"/>
      <c r="R108" s="1208"/>
      <c r="S108" s="1208"/>
      <c r="T108" s="1208"/>
      <c r="U108" s="1208"/>
      <c r="V108" s="1208"/>
      <c r="W108" s="1208"/>
      <c r="X108" s="1208"/>
      <c r="Y108" s="1208"/>
      <c r="Z108" s="1208"/>
      <c r="AA108" s="1208"/>
      <c r="AB108" s="1208"/>
      <c r="AC108" s="1208"/>
      <c r="AD108" s="1208"/>
      <c r="AE108" s="1209"/>
      <c r="AF108" s="1208"/>
      <c r="AG108" s="1208"/>
      <c r="AH108" s="1208"/>
      <c r="AI108" s="1208"/>
      <c r="AJ108" s="1208"/>
      <c r="AK108" s="1208"/>
      <c r="AL108" s="1208"/>
      <c r="AM108" s="1208"/>
      <c r="AN108" s="1208"/>
      <c r="AO108" s="1208"/>
      <c r="AP108" s="1208"/>
      <c r="AQ108" s="1208"/>
      <c r="AR108" s="1208"/>
      <c r="AS108" s="1208"/>
      <c r="AT108" s="1208"/>
      <c r="AU108" s="1208"/>
    </row>
    <row r="109" ht="16.5" customHeight="1">
      <c r="A109" s="1208"/>
      <c r="B109" s="1208"/>
      <c r="C109" s="1208"/>
      <c r="D109" s="1208"/>
      <c r="E109" s="1208"/>
      <c r="F109" s="1208"/>
      <c r="G109" s="1208"/>
      <c r="H109" s="1208"/>
      <c r="I109" s="1208"/>
      <c r="J109" s="1208"/>
      <c r="K109" s="1208"/>
      <c r="L109" s="1208"/>
      <c r="M109" s="1208"/>
      <c r="N109" s="1208"/>
      <c r="O109" s="1208"/>
      <c r="P109" s="1208"/>
      <c r="Q109" s="1208"/>
      <c r="R109" s="1208"/>
      <c r="S109" s="1208"/>
      <c r="T109" s="1208"/>
      <c r="U109" s="1208"/>
      <c r="V109" s="1208"/>
      <c r="W109" s="1208"/>
      <c r="X109" s="1208"/>
      <c r="Y109" s="1208"/>
      <c r="Z109" s="1208"/>
      <c r="AA109" s="1208"/>
      <c r="AB109" s="1208"/>
      <c r="AC109" s="1208"/>
      <c r="AD109" s="1208"/>
      <c r="AE109" s="1209"/>
      <c r="AF109" s="1208"/>
      <c r="AG109" s="1208"/>
      <c r="AH109" s="1208"/>
      <c r="AI109" s="1208"/>
      <c r="AJ109" s="1208"/>
      <c r="AK109" s="1208"/>
      <c r="AL109" s="1208"/>
      <c r="AM109" s="1208"/>
      <c r="AN109" s="1208"/>
      <c r="AO109" s="1208"/>
      <c r="AP109" s="1208"/>
      <c r="AQ109" s="1208"/>
      <c r="AR109" s="1208"/>
      <c r="AS109" s="1208"/>
      <c r="AT109" s="1208"/>
      <c r="AU109" s="1208"/>
    </row>
    <row r="110" ht="16.5" customHeight="1">
      <c r="A110" s="1208"/>
      <c r="B110" s="1208"/>
      <c r="C110" s="1208"/>
      <c r="D110" s="1208"/>
      <c r="E110" s="1208"/>
      <c r="F110" s="1208"/>
      <c r="G110" s="1208"/>
      <c r="H110" s="1208"/>
      <c r="I110" s="1208"/>
      <c r="J110" s="1208"/>
      <c r="K110" s="1208"/>
      <c r="L110" s="1208"/>
      <c r="M110" s="1208"/>
      <c r="N110" s="1208"/>
      <c r="O110" s="1208"/>
      <c r="P110" s="1208"/>
      <c r="Q110" s="1208"/>
      <c r="R110" s="1208"/>
      <c r="S110" s="1208"/>
      <c r="T110" s="1208"/>
      <c r="U110" s="1208"/>
      <c r="V110" s="1208"/>
      <c r="W110" s="1208"/>
      <c r="X110" s="1208"/>
      <c r="Y110" s="1208"/>
      <c r="Z110" s="1208"/>
      <c r="AA110" s="1208"/>
      <c r="AB110" s="1208"/>
      <c r="AC110" s="1208"/>
      <c r="AD110" s="1208"/>
      <c r="AE110" s="1209"/>
      <c r="AF110" s="1208"/>
      <c r="AG110" s="1208"/>
      <c r="AH110" s="1208"/>
      <c r="AI110" s="1208"/>
      <c r="AJ110" s="1208"/>
      <c r="AK110" s="1208"/>
      <c r="AL110" s="1208"/>
      <c r="AM110" s="1208"/>
      <c r="AN110" s="1208"/>
      <c r="AO110" s="1208"/>
      <c r="AP110" s="1208"/>
      <c r="AQ110" s="1208"/>
      <c r="AR110" s="1208"/>
      <c r="AS110" s="1208"/>
      <c r="AT110" s="1208"/>
      <c r="AU110" s="1208"/>
    </row>
    <row r="111" ht="16.5" customHeight="1">
      <c r="A111" s="1208"/>
      <c r="B111" s="1208"/>
      <c r="C111" s="1208"/>
      <c r="D111" s="1208"/>
      <c r="E111" s="1208"/>
      <c r="F111" s="1208"/>
      <c r="G111" s="1208"/>
      <c r="H111" s="1208"/>
      <c r="I111" s="1208"/>
      <c r="J111" s="1208"/>
      <c r="K111" s="1208"/>
      <c r="L111" s="1208"/>
      <c r="M111" s="1208"/>
      <c r="N111" s="1208"/>
      <c r="O111" s="1208"/>
      <c r="P111" s="1208"/>
      <c r="Q111" s="1208"/>
      <c r="R111" s="1208"/>
      <c r="S111" s="1208"/>
      <c r="T111" s="1208"/>
      <c r="U111" s="1208"/>
      <c r="V111" s="1208"/>
      <c r="W111" s="1208"/>
      <c r="X111" s="1208"/>
      <c r="Y111" s="1208"/>
      <c r="Z111" s="1208"/>
      <c r="AA111" s="1208"/>
      <c r="AB111" s="1208"/>
      <c r="AC111" s="1208"/>
      <c r="AD111" s="1208"/>
      <c r="AE111" s="1209"/>
      <c r="AF111" s="1208"/>
      <c r="AG111" s="1208"/>
      <c r="AH111" s="1208"/>
      <c r="AI111" s="1208"/>
      <c r="AJ111" s="1208"/>
      <c r="AK111" s="1208"/>
      <c r="AL111" s="1208"/>
      <c r="AM111" s="1208"/>
      <c r="AN111" s="1208"/>
      <c r="AO111" s="1208"/>
      <c r="AP111" s="1208"/>
      <c r="AQ111" s="1208"/>
      <c r="AR111" s="1208"/>
      <c r="AS111" s="1208"/>
      <c r="AT111" s="1208"/>
      <c r="AU111" s="1208"/>
    </row>
    <row r="112" ht="16.5" customHeight="1">
      <c r="A112" s="1208"/>
      <c r="B112" s="1208"/>
      <c r="C112" s="1208"/>
      <c r="D112" s="1208"/>
      <c r="E112" s="1208"/>
      <c r="F112" s="1208"/>
      <c r="G112" s="1208"/>
      <c r="H112" s="1208"/>
      <c r="I112" s="1208"/>
      <c r="J112" s="1208"/>
      <c r="K112" s="1208"/>
      <c r="L112" s="1208"/>
      <c r="M112" s="1208"/>
      <c r="N112" s="1208"/>
      <c r="O112" s="1208"/>
      <c r="P112" s="1208"/>
      <c r="Q112" s="1208"/>
      <c r="R112" s="1208"/>
      <c r="S112" s="1208"/>
      <c r="T112" s="1208"/>
      <c r="U112" s="1208"/>
      <c r="V112" s="1208"/>
      <c r="W112" s="1208"/>
      <c r="X112" s="1208"/>
      <c r="Y112" s="1208"/>
      <c r="Z112" s="1208"/>
      <c r="AA112" s="1208"/>
      <c r="AB112" s="1208"/>
      <c r="AC112" s="1208"/>
      <c r="AD112" s="1208"/>
      <c r="AE112" s="1209"/>
      <c r="AF112" s="1208"/>
      <c r="AG112" s="1208"/>
      <c r="AH112" s="1208"/>
      <c r="AI112" s="1208"/>
      <c r="AJ112" s="1208"/>
      <c r="AK112" s="1208"/>
      <c r="AL112" s="1208"/>
      <c r="AM112" s="1208"/>
      <c r="AN112" s="1208"/>
      <c r="AO112" s="1208"/>
      <c r="AP112" s="1208"/>
      <c r="AQ112" s="1208"/>
      <c r="AR112" s="1208"/>
      <c r="AS112" s="1208"/>
      <c r="AT112" s="1208"/>
      <c r="AU112" s="1208"/>
    </row>
    <row r="113" ht="16.5" customHeight="1">
      <c r="A113" s="1208"/>
      <c r="B113" s="1208"/>
      <c r="C113" s="1208"/>
      <c r="D113" s="1208"/>
      <c r="E113" s="1208"/>
      <c r="F113" s="1208"/>
      <c r="G113" s="1208"/>
      <c r="H113" s="1208"/>
      <c r="I113" s="1208"/>
      <c r="J113" s="1208"/>
      <c r="K113" s="1208"/>
      <c r="L113" s="1208"/>
      <c r="M113" s="1208"/>
      <c r="N113" s="1208"/>
      <c r="O113" s="1208"/>
      <c r="P113" s="1208"/>
      <c r="Q113" s="1208"/>
      <c r="R113" s="1208"/>
      <c r="S113" s="1208"/>
      <c r="T113" s="1208"/>
      <c r="U113" s="1208"/>
      <c r="V113" s="1208"/>
      <c r="W113" s="1208"/>
      <c r="X113" s="1208"/>
      <c r="Y113" s="1208"/>
      <c r="Z113" s="1208"/>
      <c r="AA113" s="1208"/>
      <c r="AB113" s="1208"/>
      <c r="AC113" s="1208"/>
      <c r="AD113" s="1208"/>
      <c r="AE113" s="1209"/>
      <c r="AF113" s="1208"/>
      <c r="AG113" s="1208"/>
      <c r="AH113" s="1208"/>
      <c r="AI113" s="1208"/>
      <c r="AJ113" s="1208"/>
      <c r="AK113" s="1208"/>
      <c r="AL113" s="1208"/>
      <c r="AM113" s="1208"/>
      <c r="AN113" s="1208"/>
      <c r="AO113" s="1208"/>
      <c r="AP113" s="1208"/>
      <c r="AQ113" s="1208"/>
      <c r="AR113" s="1208"/>
      <c r="AS113" s="1208"/>
      <c r="AT113" s="1208"/>
      <c r="AU113" s="1208"/>
    </row>
    <row r="114" ht="16.5" customHeight="1">
      <c r="A114" s="1208"/>
      <c r="B114" s="1208"/>
      <c r="C114" s="1208"/>
      <c r="D114" s="1208"/>
      <c r="E114" s="1208"/>
      <c r="F114" s="1208"/>
      <c r="G114" s="1208"/>
      <c r="H114" s="1208"/>
      <c r="I114" s="1208"/>
      <c r="J114" s="1208"/>
      <c r="K114" s="1208"/>
      <c r="L114" s="1208"/>
      <c r="M114" s="1208"/>
      <c r="N114" s="1208"/>
      <c r="O114" s="1208"/>
      <c r="P114" s="1208"/>
      <c r="Q114" s="1208"/>
      <c r="R114" s="1208"/>
      <c r="S114" s="1208"/>
      <c r="T114" s="1208"/>
      <c r="U114" s="1208"/>
      <c r="V114" s="1208"/>
      <c r="W114" s="1208"/>
      <c r="X114" s="1208"/>
      <c r="Y114" s="1208"/>
      <c r="Z114" s="1208"/>
      <c r="AA114" s="1208"/>
      <c r="AB114" s="1208"/>
      <c r="AC114" s="1208"/>
      <c r="AD114" s="1208"/>
      <c r="AE114" s="1209"/>
      <c r="AF114" s="1208"/>
      <c r="AG114" s="1208"/>
      <c r="AH114" s="1208"/>
      <c r="AI114" s="1208"/>
      <c r="AJ114" s="1208"/>
      <c r="AK114" s="1208"/>
      <c r="AL114" s="1208"/>
      <c r="AM114" s="1208"/>
      <c r="AN114" s="1208"/>
      <c r="AO114" s="1208"/>
      <c r="AP114" s="1208"/>
      <c r="AQ114" s="1208"/>
      <c r="AR114" s="1208"/>
      <c r="AS114" s="1208"/>
      <c r="AT114" s="1208"/>
      <c r="AU114" s="1208"/>
    </row>
    <row r="115" ht="16.5" customHeight="1">
      <c r="A115" s="1208"/>
      <c r="B115" s="1208"/>
      <c r="C115" s="1208"/>
      <c r="D115" s="1208"/>
      <c r="E115" s="1208"/>
      <c r="F115" s="1208"/>
      <c r="G115" s="1208"/>
      <c r="H115" s="1208"/>
      <c r="I115" s="1208"/>
      <c r="J115" s="1208"/>
      <c r="K115" s="1208"/>
      <c r="L115" s="1208"/>
      <c r="M115" s="1208"/>
      <c r="N115" s="1208"/>
      <c r="O115" s="1208"/>
      <c r="P115" s="1208"/>
      <c r="Q115" s="1208"/>
      <c r="R115" s="1208"/>
      <c r="S115" s="1208"/>
      <c r="T115" s="1208"/>
      <c r="U115" s="1208"/>
      <c r="V115" s="1208"/>
      <c r="W115" s="1208"/>
      <c r="X115" s="1208"/>
      <c r="Y115" s="1208"/>
      <c r="Z115" s="1208"/>
      <c r="AA115" s="1208"/>
      <c r="AB115" s="1208"/>
      <c r="AC115" s="1208"/>
      <c r="AD115" s="1208"/>
      <c r="AE115" s="1209"/>
      <c r="AF115" s="1208"/>
      <c r="AG115" s="1208"/>
      <c r="AH115" s="1208"/>
      <c r="AI115" s="1208"/>
      <c r="AJ115" s="1208"/>
      <c r="AK115" s="1208"/>
      <c r="AL115" s="1208"/>
      <c r="AM115" s="1208"/>
      <c r="AN115" s="1208"/>
      <c r="AO115" s="1208"/>
      <c r="AP115" s="1208"/>
      <c r="AQ115" s="1208"/>
      <c r="AR115" s="1208"/>
      <c r="AS115" s="1208"/>
      <c r="AT115" s="1208"/>
      <c r="AU115" s="1208"/>
    </row>
    <row r="116" ht="16.5" customHeight="1">
      <c r="A116" s="1208"/>
      <c r="B116" s="1208"/>
      <c r="C116" s="1208"/>
      <c r="D116" s="1208"/>
      <c r="E116" s="1208"/>
      <c r="F116" s="1208"/>
      <c r="G116" s="1208"/>
      <c r="H116" s="1208"/>
      <c r="I116" s="1208"/>
      <c r="J116" s="1208"/>
      <c r="K116" s="1208"/>
      <c r="L116" s="1208"/>
      <c r="M116" s="1208"/>
      <c r="N116" s="1208"/>
      <c r="O116" s="1208"/>
      <c r="P116" s="1208"/>
      <c r="Q116" s="1208"/>
      <c r="R116" s="1208"/>
      <c r="S116" s="1208"/>
      <c r="T116" s="1208"/>
      <c r="U116" s="1208"/>
      <c r="V116" s="1208"/>
      <c r="W116" s="1208"/>
      <c r="X116" s="1208"/>
      <c r="Y116" s="1208"/>
      <c r="Z116" s="1208"/>
      <c r="AA116" s="1208"/>
      <c r="AB116" s="1208"/>
      <c r="AC116" s="1208"/>
      <c r="AD116" s="1208"/>
      <c r="AE116" s="1209"/>
      <c r="AF116" s="1208"/>
      <c r="AG116" s="1208"/>
      <c r="AH116" s="1208"/>
      <c r="AI116" s="1208"/>
      <c r="AJ116" s="1208"/>
      <c r="AK116" s="1208"/>
      <c r="AL116" s="1208"/>
      <c r="AM116" s="1208"/>
      <c r="AN116" s="1208"/>
      <c r="AO116" s="1208"/>
      <c r="AP116" s="1208"/>
      <c r="AQ116" s="1208"/>
      <c r="AR116" s="1208"/>
      <c r="AS116" s="1208"/>
      <c r="AT116" s="1208"/>
      <c r="AU116" s="1208"/>
    </row>
    <row r="117" ht="16.5" customHeight="1">
      <c r="A117" s="1208"/>
      <c r="B117" s="1208"/>
      <c r="C117" s="1208"/>
      <c r="D117" s="1208"/>
      <c r="E117" s="1208"/>
      <c r="F117" s="1208"/>
      <c r="G117" s="1208"/>
      <c r="H117" s="1208"/>
      <c r="I117" s="1208"/>
      <c r="J117" s="1208"/>
      <c r="K117" s="1208"/>
      <c r="L117" s="1208"/>
      <c r="M117" s="1208"/>
      <c r="N117" s="1208"/>
      <c r="O117" s="1208"/>
      <c r="P117" s="1208"/>
      <c r="Q117" s="1208"/>
      <c r="R117" s="1208"/>
      <c r="S117" s="1208"/>
      <c r="T117" s="1208"/>
      <c r="U117" s="1208"/>
      <c r="V117" s="1208"/>
      <c r="W117" s="1208"/>
      <c r="X117" s="1208"/>
      <c r="Y117" s="1208"/>
      <c r="Z117" s="1208"/>
      <c r="AA117" s="1208"/>
      <c r="AB117" s="1208"/>
      <c r="AC117" s="1208"/>
      <c r="AD117" s="1208"/>
      <c r="AE117" s="1209"/>
      <c r="AF117" s="1208"/>
      <c r="AG117" s="1208"/>
      <c r="AH117" s="1208"/>
      <c r="AI117" s="1208"/>
      <c r="AJ117" s="1208"/>
      <c r="AK117" s="1208"/>
      <c r="AL117" s="1208"/>
      <c r="AM117" s="1208"/>
      <c r="AN117" s="1208"/>
      <c r="AO117" s="1208"/>
      <c r="AP117" s="1208"/>
      <c r="AQ117" s="1208"/>
      <c r="AR117" s="1208"/>
      <c r="AS117" s="1208"/>
      <c r="AT117" s="1208"/>
      <c r="AU117" s="1208"/>
    </row>
    <row r="118" ht="16.5" customHeight="1">
      <c r="A118" s="1208"/>
      <c r="B118" s="1208"/>
      <c r="C118" s="1208"/>
      <c r="D118" s="1208"/>
      <c r="E118" s="1208"/>
      <c r="F118" s="1208"/>
      <c r="G118" s="1208"/>
      <c r="H118" s="1208"/>
      <c r="I118" s="1208"/>
      <c r="J118" s="1208"/>
      <c r="K118" s="1208"/>
      <c r="L118" s="1208"/>
      <c r="M118" s="1208"/>
      <c r="N118" s="1208"/>
      <c r="O118" s="1208"/>
      <c r="P118" s="1208"/>
      <c r="Q118" s="1208"/>
      <c r="R118" s="1208"/>
      <c r="S118" s="1208"/>
      <c r="T118" s="1208"/>
      <c r="U118" s="1208"/>
      <c r="V118" s="1208"/>
      <c r="W118" s="1208"/>
      <c r="X118" s="1208"/>
      <c r="Y118" s="1208"/>
      <c r="Z118" s="1208"/>
      <c r="AA118" s="1208"/>
      <c r="AB118" s="1208"/>
      <c r="AC118" s="1208"/>
      <c r="AD118" s="1208"/>
      <c r="AE118" s="1209"/>
      <c r="AF118" s="1208"/>
      <c r="AG118" s="1208"/>
      <c r="AH118" s="1208"/>
      <c r="AI118" s="1208"/>
      <c r="AJ118" s="1208"/>
      <c r="AK118" s="1208"/>
      <c r="AL118" s="1208"/>
      <c r="AM118" s="1208"/>
      <c r="AN118" s="1208"/>
      <c r="AO118" s="1208"/>
      <c r="AP118" s="1208"/>
      <c r="AQ118" s="1208"/>
      <c r="AR118" s="1208"/>
      <c r="AS118" s="1208"/>
      <c r="AT118" s="1208"/>
      <c r="AU118" s="1208"/>
    </row>
    <row r="119" ht="16.5" customHeight="1">
      <c r="A119" s="1208"/>
      <c r="B119" s="1208"/>
      <c r="C119" s="1208"/>
      <c r="D119" s="1208"/>
      <c r="E119" s="1208"/>
      <c r="F119" s="1208"/>
      <c r="G119" s="1208"/>
      <c r="H119" s="1208"/>
      <c r="I119" s="1208"/>
      <c r="J119" s="1208"/>
      <c r="K119" s="1208"/>
      <c r="L119" s="1208"/>
      <c r="M119" s="1208"/>
      <c r="N119" s="1208"/>
      <c r="O119" s="1208"/>
      <c r="P119" s="1208"/>
      <c r="Q119" s="1208"/>
      <c r="R119" s="1208"/>
      <c r="S119" s="1208"/>
      <c r="T119" s="1208"/>
      <c r="U119" s="1208"/>
      <c r="V119" s="1208"/>
      <c r="W119" s="1208"/>
      <c r="X119" s="1208"/>
      <c r="Y119" s="1208"/>
      <c r="Z119" s="1208"/>
      <c r="AA119" s="1208"/>
      <c r="AB119" s="1208"/>
      <c r="AC119" s="1208"/>
      <c r="AD119" s="1208"/>
      <c r="AE119" s="1209"/>
      <c r="AF119" s="1208"/>
      <c r="AG119" s="1208"/>
      <c r="AH119" s="1208"/>
      <c r="AI119" s="1208"/>
      <c r="AJ119" s="1208"/>
      <c r="AK119" s="1208"/>
      <c r="AL119" s="1208"/>
      <c r="AM119" s="1208"/>
      <c r="AN119" s="1208"/>
      <c r="AO119" s="1208"/>
      <c r="AP119" s="1208"/>
      <c r="AQ119" s="1208"/>
      <c r="AR119" s="1208"/>
      <c r="AS119" s="1208"/>
      <c r="AT119" s="1208"/>
      <c r="AU119" s="1208"/>
    </row>
    <row r="120" ht="16.5" customHeight="1">
      <c r="A120" s="1208"/>
      <c r="B120" s="1208"/>
      <c r="C120" s="1208"/>
      <c r="D120" s="1208"/>
      <c r="E120" s="1208"/>
      <c r="F120" s="1208"/>
      <c r="G120" s="1208"/>
      <c r="H120" s="1208"/>
      <c r="I120" s="1208"/>
      <c r="J120" s="1208"/>
      <c r="K120" s="1208"/>
      <c r="L120" s="1208"/>
      <c r="M120" s="1208"/>
      <c r="N120" s="1208"/>
      <c r="O120" s="1208"/>
      <c r="P120" s="1208"/>
      <c r="Q120" s="1208"/>
      <c r="R120" s="1208"/>
      <c r="S120" s="1208"/>
      <c r="T120" s="1208"/>
      <c r="U120" s="1208"/>
      <c r="V120" s="1208"/>
      <c r="W120" s="1208"/>
      <c r="X120" s="1208"/>
      <c r="Y120" s="1208"/>
      <c r="Z120" s="1208"/>
      <c r="AA120" s="1208"/>
      <c r="AB120" s="1208"/>
      <c r="AC120" s="1208"/>
      <c r="AD120" s="1208"/>
      <c r="AE120" s="1209"/>
      <c r="AF120" s="1208"/>
      <c r="AG120" s="1208"/>
      <c r="AH120" s="1208"/>
      <c r="AI120" s="1208"/>
      <c r="AJ120" s="1208"/>
      <c r="AK120" s="1208"/>
      <c r="AL120" s="1208"/>
      <c r="AM120" s="1208"/>
      <c r="AN120" s="1208"/>
      <c r="AO120" s="1208"/>
      <c r="AP120" s="1208"/>
      <c r="AQ120" s="1208"/>
      <c r="AR120" s="1208"/>
      <c r="AS120" s="1208"/>
      <c r="AT120" s="1208"/>
      <c r="AU120" s="1208"/>
    </row>
    <row r="121" ht="16.5" customHeight="1">
      <c r="A121" s="1208"/>
      <c r="B121" s="1208"/>
      <c r="C121" s="1208"/>
      <c r="D121" s="1208"/>
      <c r="E121" s="1208"/>
      <c r="F121" s="1208"/>
      <c r="G121" s="1208"/>
      <c r="H121" s="1208"/>
      <c r="I121" s="1208"/>
      <c r="J121" s="1208"/>
      <c r="K121" s="1208"/>
      <c r="L121" s="1208"/>
      <c r="M121" s="1208"/>
      <c r="N121" s="1208"/>
      <c r="O121" s="1208"/>
      <c r="P121" s="1208"/>
      <c r="Q121" s="1208"/>
      <c r="R121" s="1208"/>
      <c r="S121" s="1208"/>
      <c r="T121" s="1208"/>
      <c r="U121" s="1208"/>
      <c r="V121" s="1208"/>
      <c r="W121" s="1208"/>
      <c r="X121" s="1208"/>
      <c r="Y121" s="1208"/>
      <c r="Z121" s="1208"/>
      <c r="AA121" s="1208"/>
      <c r="AB121" s="1208"/>
      <c r="AC121" s="1208"/>
      <c r="AD121" s="1208"/>
      <c r="AE121" s="1209"/>
      <c r="AF121" s="1208"/>
      <c r="AG121" s="1208"/>
      <c r="AH121" s="1208"/>
      <c r="AI121" s="1208"/>
      <c r="AJ121" s="1208"/>
      <c r="AK121" s="1208"/>
      <c r="AL121" s="1208"/>
      <c r="AM121" s="1208"/>
      <c r="AN121" s="1208"/>
      <c r="AO121" s="1208"/>
      <c r="AP121" s="1208"/>
      <c r="AQ121" s="1208"/>
      <c r="AR121" s="1208"/>
      <c r="AS121" s="1208"/>
      <c r="AT121" s="1208"/>
      <c r="AU121" s="1208"/>
    </row>
    <row r="122" ht="16.5" customHeight="1">
      <c r="A122" s="1208"/>
      <c r="B122" s="1208"/>
      <c r="C122" s="1208"/>
      <c r="D122" s="1208"/>
      <c r="E122" s="1208"/>
      <c r="F122" s="1208"/>
      <c r="G122" s="1208"/>
      <c r="H122" s="1208"/>
      <c r="I122" s="1208"/>
      <c r="J122" s="1208"/>
      <c r="K122" s="1208"/>
      <c r="L122" s="1208"/>
      <c r="M122" s="1208"/>
      <c r="N122" s="1208"/>
      <c r="O122" s="1208"/>
      <c r="P122" s="1208"/>
      <c r="Q122" s="1208"/>
      <c r="R122" s="1208"/>
      <c r="S122" s="1208"/>
      <c r="T122" s="1208"/>
      <c r="U122" s="1208"/>
      <c r="V122" s="1208"/>
      <c r="W122" s="1208"/>
      <c r="X122" s="1208"/>
      <c r="Y122" s="1208"/>
      <c r="Z122" s="1208"/>
      <c r="AA122" s="1208"/>
      <c r="AB122" s="1208"/>
      <c r="AC122" s="1208"/>
      <c r="AD122" s="1208"/>
      <c r="AE122" s="1209"/>
      <c r="AF122" s="1208"/>
      <c r="AG122" s="1208"/>
      <c r="AH122" s="1208"/>
      <c r="AI122" s="1208"/>
      <c r="AJ122" s="1208"/>
      <c r="AK122" s="1208"/>
      <c r="AL122" s="1208"/>
      <c r="AM122" s="1208"/>
      <c r="AN122" s="1208"/>
      <c r="AO122" s="1208"/>
      <c r="AP122" s="1208"/>
      <c r="AQ122" s="1208"/>
      <c r="AR122" s="1208"/>
      <c r="AS122" s="1208"/>
      <c r="AT122" s="1208"/>
      <c r="AU122" s="1208"/>
    </row>
    <row r="123" ht="16.5" customHeight="1">
      <c r="A123" s="1208"/>
      <c r="B123" s="1208"/>
      <c r="C123" s="1208"/>
      <c r="D123" s="1208"/>
      <c r="E123" s="1208"/>
      <c r="F123" s="1208"/>
      <c r="G123" s="1208"/>
      <c r="H123" s="1208"/>
      <c r="I123" s="1208"/>
      <c r="J123" s="1208"/>
      <c r="K123" s="1208"/>
      <c r="L123" s="1208"/>
      <c r="M123" s="1208"/>
      <c r="N123" s="1208"/>
      <c r="O123" s="1208"/>
      <c r="P123" s="1208"/>
      <c r="Q123" s="1208"/>
      <c r="R123" s="1208"/>
      <c r="S123" s="1208"/>
      <c r="T123" s="1208"/>
      <c r="U123" s="1208"/>
      <c r="V123" s="1208"/>
      <c r="W123" s="1208"/>
      <c r="X123" s="1208"/>
      <c r="Y123" s="1208"/>
      <c r="Z123" s="1208"/>
      <c r="AA123" s="1208"/>
      <c r="AB123" s="1208"/>
      <c r="AC123" s="1208"/>
      <c r="AD123" s="1208"/>
      <c r="AE123" s="1209"/>
      <c r="AF123" s="1208"/>
      <c r="AG123" s="1208"/>
      <c r="AH123" s="1208"/>
      <c r="AI123" s="1208"/>
      <c r="AJ123" s="1208"/>
      <c r="AK123" s="1208"/>
      <c r="AL123" s="1208"/>
      <c r="AM123" s="1208"/>
      <c r="AN123" s="1208"/>
      <c r="AO123" s="1208"/>
      <c r="AP123" s="1208"/>
      <c r="AQ123" s="1208"/>
      <c r="AR123" s="1208"/>
      <c r="AS123" s="1208"/>
      <c r="AT123" s="1208"/>
      <c r="AU123" s="1208"/>
    </row>
    <row r="124" ht="16.5" customHeight="1">
      <c r="A124" s="1208"/>
      <c r="B124" s="1208"/>
      <c r="C124" s="1208"/>
      <c r="D124" s="1208"/>
      <c r="E124" s="1208"/>
      <c r="F124" s="1208"/>
      <c r="G124" s="1208"/>
      <c r="H124" s="1208"/>
      <c r="I124" s="1208"/>
      <c r="J124" s="1208"/>
      <c r="K124" s="1208"/>
      <c r="L124" s="1208"/>
      <c r="M124" s="1208"/>
      <c r="N124" s="1208"/>
      <c r="O124" s="1208"/>
      <c r="P124" s="1208"/>
      <c r="Q124" s="1208"/>
      <c r="R124" s="1208"/>
      <c r="S124" s="1208"/>
      <c r="T124" s="1208"/>
      <c r="U124" s="1208"/>
      <c r="V124" s="1208"/>
      <c r="W124" s="1208"/>
      <c r="X124" s="1208"/>
      <c r="Y124" s="1208"/>
      <c r="Z124" s="1208"/>
      <c r="AA124" s="1208"/>
      <c r="AB124" s="1208"/>
      <c r="AC124" s="1208"/>
      <c r="AD124" s="1208"/>
      <c r="AE124" s="1209"/>
      <c r="AF124" s="1208"/>
      <c r="AG124" s="1208"/>
      <c r="AH124" s="1208"/>
      <c r="AI124" s="1208"/>
      <c r="AJ124" s="1208"/>
      <c r="AK124" s="1208"/>
      <c r="AL124" s="1208"/>
      <c r="AM124" s="1208"/>
      <c r="AN124" s="1208"/>
      <c r="AO124" s="1208"/>
      <c r="AP124" s="1208"/>
      <c r="AQ124" s="1208"/>
      <c r="AR124" s="1208"/>
      <c r="AS124" s="1208"/>
      <c r="AT124" s="1208"/>
      <c r="AU124" s="1208"/>
    </row>
    <row r="125" ht="16.5" customHeight="1">
      <c r="A125" s="1208"/>
      <c r="B125" s="1208"/>
      <c r="C125" s="1208"/>
      <c r="D125" s="1208"/>
      <c r="E125" s="1208"/>
      <c r="F125" s="1208"/>
      <c r="G125" s="1208"/>
      <c r="H125" s="1208"/>
      <c r="I125" s="1208"/>
      <c r="J125" s="1208"/>
      <c r="K125" s="1208"/>
      <c r="L125" s="1208"/>
      <c r="M125" s="1208"/>
      <c r="N125" s="1208"/>
      <c r="O125" s="1208"/>
      <c r="P125" s="1208"/>
      <c r="Q125" s="1208"/>
      <c r="R125" s="1208"/>
      <c r="S125" s="1208"/>
      <c r="T125" s="1208"/>
      <c r="U125" s="1208"/>
      <c r="V125" s="1208"/>
      <c r="W125" s="1208"/>
      <c r="X125" s="1208"/>
      <c r="Y125" s="1208"/>
      <c r="Z125" s="1208"/>
      <c r="AA125" s="1208"/>
      <c r="AB125" s="1208"/>
      <c r="AC125" s="1208"/>
      <c r="AD125" s="1208"/>
      <c r="AE125" s="1209"/>
      <c r="AF125" s="1208"/>
      <c r="AG125" s="1208"/>
      <c r="AH125" s="1208"/>
      <c r="AI125" s="1208"/>
      <c r="AJ125" s="1208"/>
      <c r="AK125" s="1208"/>
      <c r="AL125" s="1208"/>
      <c r="AM125" s="1208"/>
      <c r="AN125" s="1208"/>
      <c r="AO125" s="1208"/>
      <c r="AP125" s="1208"/>
      <c r="AQ125" s="1208"/>
      <c r="AR125" s="1208"/>
      <c r="AS125" s="1208"/>
      <c r="AT125" s="1208"/>
      <c r="AU125" s="1208"/>
    </row>
    <row r="126" ht="16.5" customHeight="1">
      <c r="A126" s="1208"/>
      <c r="B126" s="1208"/>
      <c r="C126" s="1208"/>
      <c r="D126" s="1208"/>
      <c r="E126" s="1208"/>
      <c r="F126" s="1208"/>
      <c r="G126" s="1208"/>
      <c r="H126" s="1208"/>
      <c r="I126" s="1208"/>
      <c r="J126" s="1208"/>
      <c r="K126" s="1208"/>
      <c r="L126" s="1208"/>
      <c r="M126" s="1208"/>
      <c r="N126" s="1208"/>
      <c r="O126" s="1208"/>
      <c r="P126" s="1208"/>
      <c r="Q126" s="1208"/>
      <c r="R126" s="1208"/>
      <c r="S126" s="1208"/>
      <c r="T126" s="1208"/>
      <c r="U126" s="1208"/>
      <c r="V126" s="1208"/>
      <c r="W126" s="1208"/>
      <c r="X126" s="1208"/>
      <c r="Y126" s="1208"/>
      <c r="Z126" s="1208"/>
      <c r="AA126" s="1208"/>
      <c r="AB126" s="1208"/>
      <c r="AC126" s="1208"/>
      <c r="AD126" s="1208"/>
      <c r="AE126" s="1209"/>
      <c r="AF126" s="1208"/>
      <c r="AG126" s="1208"/>
      <c r="AH126" s="1208"/>
      <c r="AI126" s="1208"/>
      <c r="AJ126" s="1208"/>
      <c r="AK126" s="1208"/>
      <c r="AL126" s="1208"/>
      <c r="AM126" s="1208"/>
      <c r="AN126" s="1208"/>
      <c r="AO126" s="1208"/>
      <c r="AP126" s="1208"/>
      <c r="AQ126" s="1208"/>
      <c r="AR126" s="1208"/>
      <c r="AS126" s="1208"/>
      <c r="AT126" s="1208"/>
      <c r="AU126" s="1208"/>
    </row>
    <row r="127" ht="16.5" customHeight="1">
      <c r="A127" s="1208"/>
      <c r="B127" s="1208"/>
      <c r="C127" s="1208"/>
      <c r="D127" s="1208"/>
      <c r="E127" s="1208"/>
      <c r="F127" s="1208"/>
      <c r="G127" s="1208"/>
      <c r="H127" s="1208"/>
      <c r="I127" s="1208"/>
      <c r="J127" s="1208"/>
      <c r="K127" s="1208"/>
      <c r="L127" s="1208"/>
      <c r="M127" s="1208"/>
      <c r="N127" s="1208"/>
      <c r="O127" s="1208"/>
      <c r="P127" s="1208"/>
      <c r="Q127" s="1208"/>
      <c r="R127" s="1208"/>
      <c r="S127" s="1208"/>
      <c r="T127" s="1208"/>
      <c r="U127" s="1208"/>
      <c r="V127" s="1208"/>
      <c r="W127" s="1208"/>
      <c r="X127" s="1208"/>
      <c r="Y127" s="1208"/>
      <c r="Z127" s="1208"/>
      <c r="AA127" s="1208"/>
      <c r="AB127" s="1208"/>
      <c r="AC127" s="1208"/>
      <c r="AD127" s="1208"/>
      <c r="AE127" s="1209"/>
      <c r="AF127" s="1208"/>
      <c r="AG127" s="1208"/>
      <c r="AH127" s="1208"/>
      <c r="AI127" s="1208"/>
      <c r="AJ127" s="1208"/>
      <c r="AK127" s="1208"/>
      <c r="AL127" s="1208"/>
      <c r="AM127" s="1208"/>
      <c r="AN127" s="1208"/>
      <c r="AO127" s="1208"/>
      <c r="AP127" s="1208"/>
      <c r="AQ127" s="1208"/>
      <c r="AR127" s="1208"/>
      <c r="AS127" s="1208"/>
      <c r="AT127" s="1208"/>
      <c r="AU127" s="1208"/>
    </row>
    <row r="128" ht="16.5" customHeight="1">
      <c r="A128" s="1208"/>
      <c r="B128" s="1208"/>
      <c r="C128" s="1208"/>
      <c r="D128" s="1208"/>
      <c r="E128" s="1208"/>
      <c r="F128" s="1208"/>
      <c r="G128" s="1208"/>
      <c r="H128" s="1208"/>
      <c r="I128" s="1208"/>
      <c r="J128" s="1208"/>
      <c r="K128" s="1208"/>
      <c r="L128" s="1208"/>
      <c r="M128" s="1208"/>
      <c r="N128" s="1208"/>
      <c r="O128" s="1208"/>
      <c r="P128" s="1208"/>
      <c r="Q128" s="1208"/>
      <c r="R128" s="1208"/>
      <c r="S128" s="1208"/>
      <c r="T128" s="1208"/>
      <c r="U128" s="1208"/>
      <c r="V128" s="1208"/>
      <c r="W128" s="1208"/>
      <c r="X128" s="1208"/>
      <c r="Y128" s="1208"/>
      <c r="Z128" s="1208"/>
      <c r="AA128" s="1208"/>
      <c r="AB128" s="1208"/>
      <c r="AC128" s="1208"/>
      <c r="AD128" s="1208"/>
      <c r="AE128" s="1209"/>
      <c r="AF128" s="1208"/>
      <c r="AG128" s="1208"/>
      <c r="AH128" s="1208"/>
      <c r="AI128" s="1208"/>
      <c r="AJ128" s="1208"/>
      <c r="AK128" s="1208"/>
      <c r="AL128" s="1208"/>
      <c r="AM128" s="1208"/>
      <c r="AN128" s="1208"/>
      <c r="AO128" s="1208"/>
      <c r="AP128" s="1208"/>
      <c r="AQ128" s="1208"/>
      <c r="AR128" s="1208"/>
      <c r="AS128" s="1208"/>
      <c r="AT128" s="1208"/>
      <c r="AU128" s="1208"/>
    </row>
    <row r="129" ht="16.5" customHeight="1">
      <c r="A129" s="1208"/>
      <c r="B129" s="1208"/>
      <c r="C129" s="1208"/>
      <c r="D129" s="1208"/>
      <c r="E129" s="1208"/>
      <c r="F129" s="1208"/>
      <c r="G129" s="1208"/>
      <c r="H129" s="1208"/>
      <c r="I129" s="1208"/>
      <c r="J129" s="1208"/>
      <c r="K129" s="1208"/>
      <c r="L129" s="1208"/>
      <c r="M129" s="1208"/>
      <c r="N129" s="1208"/>
      <c r="O129" s="1208"/>
      <c r="P129" s="1208"/>
      <c r="Q129" s="1208"/>
      <c r="R129" s="1208"/>
      <c r="S129" s="1208"/>
      <c r="T129" s="1208"/>
      <c r="U129" s="1208"/>
      <c r="V129" s="1208"/>
      <c r="W129" s="1208"/>
      <c r="X129" s="1208"/>
      <c r="Y129" s="1208"/>
      <c r="Z129" s="1208"/>
      <c r="AA129" s="1208"/>
      <c r="AB129" s="1208"/>
      <c r="AC129" s="1208"/>
      <c r="AD129" s="1208"/>
      <c r="AE129" s="1209"/>
      <c r="AF129" s="1208"/>
      <c r="AG129" s="1208"/>
      <c r="AH129" s="1208"/>
      <c r="AI129" s="1208"/>
      <c r="AJ129" s="1208"/>
      <c r="AK129" s="1208"/>
      <c r="AL129" s="1208"/>
      <c r="AM129" s="1208"/>
      <c r="AN129" s="1208"/>
      <c r="AO129" s="1208"/>
      <c r="AP129" s="1208"/>
      <c r="AQ129" s="1208"/>
      <c r="AR129" s="1208"/>
      <c r="AS129" s="1208"/>
      <c r="AT129" s="1208"/>
      <c r="AU129" s="1208"/>
    </row>
    <row r="130" ht="16.5" customHeight="1">
      <c r="A130" s="1208"/>
      <c r="B130" s="1208"/>
      <c r="C130" s="1208"/>
      <c r="D130" s="1208"/>
      <c r="E130" s="1208"/>
      <c r="F130" s="1208"/>
      <c r="G130" s="1208"/>
      <c r="H130" s="1208"/>
      <c r="I130" s="1208"/>
      <c r="J130" s="1208"/>
      <c r="K130" s="1208"/>
      <c r="L130" s="1208"/>
      <c r="M130" s="1208"/>
      <c r="N130" s="1208"/>
      <c r="O130" s="1208"/>
      <c r="P130" s="1208"/>
      <c r="Q130" s="1208"/>
      <c r="R130" s="1208"/>
      <c r="S130" s="1208"/>
      <c r="T130" s="1208"/>
      <c r="U130" s="1208"/>
      <c r="V130" s="1208"/>
      <c r="W130" s="1208"/>
      <c r="X130" s="1208"/>
      <c r="Y130" s="1208"/>
      <c r="Z130" s="1208"/>
      <c r="AA130" s="1208"/>
      <c r="AB130" s="1208"/>
      <c r="AC130" s="1208"/>
      <c r="AD130" s="1208"/>
      <c r="AE130" s="1209"/>
      <c r="AF130" s="1208"/>
      <c r="AG130" s="1208"/>
      <c r="AH130" s="1208"/>
      <c r="AI130" s="1208"/>
      <c r="AJ130" s="1208"/>
      <c r="AK130" s="1208"/>
      <c r="AL130" s="1208"/>
      <c r="AM130" s="1208"/>
      <c r="AN130" s="1208"/>
      <c r="AO130" s="1208"/>
      <c r="AP130" s="1208"/>
      <c r="AQ130" s="1208"/>
      <c r="AR130" s="1208"/>
      <c r="AS130" s="1208"/>
      <c r="AT130" s="1208"/>
      <c r="AU130" s="1208"/>
    </row>
    <row r="131" ht="16.5" customHeight="1">
      <c r="A131" s="1208"/>
      <c r="B131" s="1208"/>
      <c r="C131" s="1208"/>
      <c r="D131" s="1208"/>
      <c r="E131" s="1208"/>
      <c r="F131" s="1208"/>
      <c r="G131" s="1208"/>
      <c r="H131" s="1208"/>
      <c r="I131" s="1208"/>
      <c r="J131" s="1208"/>
      <c r="K131" s="1208"/>
      <c r="L131" s="1208"/>
      <c r="M131" s="1208"/>
      <c r="N131" s="1208"/>
      <c r="O131" s="1208"/>
      <c r="P131" s="1208"/>
      <c r="Q131" s="1208"/>
      <c r="R131" s="1208"/>
      <c r="S131" s="1208"/>
      <c r="T131" s="1208"/>
      <c r="U131" s="1208"/>
      <c r="V131" s="1208"/>
      <c r="W131" s="1208"/>
      <c r="X131" s="1208"/>
      <c r="Y131" s="1208"/>
      <c r="Z131" s="1208"/>
      <c r="AA131" s="1208"/>
      <c r="AB131" s="1208"/>
      <c r="AC131" s="1208"/>
      <c r="AD131" s="1208"/>
      <c r="AE131" s="1209"/>
      <c r="AF131" s="1208"/>
      <c r="AG131" s="1208"/>
      <c r="AH131" s="1208"/>
      <c r="AI131" s="1208"/>
      <c r="AJ131" s="1208"/>
      <c r="AK131" s="1208"/>
      <c r="AL131" s="1208"/>
      <c r="AM131" s="1208"/>
      <c r="AN131" s="1208"/>
      <c r="AO131" s="1208"/>
      <c r="AP131" s="1208"/>
      <c r="AQ131" s="1208"/>
      <c r="AR131" s="1208"/>
      <c r="AS131" s="1208"/>
      <c r="AT131" s="1208"/>
      <c r="AU131" s="1208"/>
    </row>
    <row r="132" ht="16.5" customHeight="1">
      <c r="A132" s="1208"/>
      <c r="B132" s="1208"/>
      <c r="C132" s="1208"/>
      <c r="D132" s="1208"/>
      <c r="E132" s="1208"/>
      <c r="F132" s="1208"/>
      <c r="G132" s="1208"/>
      <c r="H132" s="1208"/>
      <c r="I132" s="1208"/>
      <c r="J132" s="1208"/>
      <c r="K132" s="1208"/>
      <c r="L132" s="1208"/>
      <c r="M132" s="1208"/>
      <c r="N132" s="1208"/>
      <c r="O132" s="1208"/>
      <c r="P132" s="1208"/>
      <c r="Q132" s="1208"/>
      <c r="R132" s="1208"/>
      <c r="S132" s="1208"/>
      <c r="T132" s="1208"/>
      <c r="U132" s="1208"/>
      <c r="V132" s="1208"/>
      <c r="W132" s="1208"/>
      <c r="X132" s="1208"/>
      <c r="Y132" s="1208"/>
      <c r="Z132" s="1208"/>
      <c r="AA132" s="1208"/>
      <c r="AB132" s="1208"/>
      <c r="AC132" s="1208"/>
      <c r="AD132" s="1208"/>
      <c r="AE132" s="1209"/>
      <c r="AF132" s="1208"/>
      <c r="AG132" s="1208"/>
      <c r="AH132" s="1208"/>
      <c r="AI132" s="1208"/>
      <c r="AJ132" s="1208"/>
      <c r="AK132" s="1208"/>
      <c r="AL132" s="1208"/>
      <c r="AM132" s="1208"/>
      <c r="AN132" s="1208"/>
      <c r="AO132" s="1208"/>
      <c r="AP132" s="1208"/>
      <c r="AQ132" s="1208"/>
      <c r="AR132" s="1208"/>
      <c r="AS132" s="1208"/>
      <c r="AT132" s="1208"/>
      <c r="AU132" s="1208"/>
    </row>
    <row r="133" ht="16.5" customHeight="1">
      <c r="A133" s="1208"/>
      <c r="B133" s="1208"/>
      <c r="C133" s="1208"/>
      <c r="D133" s="1208"/>
      <c r="E133" s="1208"/>
      <c r="F133" s="1208"/>
      <c r="G133" s="1208"/>
      <c r="H133" s="1208"/>
      <c r="I133" s="1208"/>
      <c r="J133" s="1208"/>
      <c r="K133" s="1208"/>
      <c r="L133" s="1208"/>
      <c r="M133" s="1208"/>
      <c r="N133" s="1208"/>
      <c r="O133" s="1208"/>
      <c r="P133" s="1208"/>
      <c r="Q133" s="1208"/>
      <c r="R133" s="1208"/>
      <c r="S133" s="1208"/>
      <c r="T133" s="1208"/>
      <c r="U133" s="1208"/>
      <c r="V133" s="1208"/>
      <c r="W133" s="1208"/>
      <c r="X133" s="1208"/>
      <c r="Y133" s="1208"/>
      <c r="Z133" s="1208"/>
      <c r="AA133" s="1208"/>
      <c r="AB133" s="1208"/>
      <c r="AC133" s="1208"/>
      <c r="AD133" s="1208"/>
      <c r="AE133" s="1209"/>
      <c r="AF133" s="1208"/>
      <c r="AG133" s="1208"/>
      <c r="AH133" s="1208"/>
      <c r="AI133" s="1208"/>
      <c r="AJ133" s="1208"/>
      <c r="AK133" s="1208"/>
      <c r="AL133" s="1208"/>
      <c r="AM133" s="1208"/>
      <c r="AN133" s="1208"/>
      <c r="AO133" s="1208"/>
      <c r="AP133" s="1208"/>
      <c r="AQ133" s="1208"/>
      <c r="AR133" s="1208"/>
      <c r="AS133" s="1208"/>
      <c r="AT133" s="1208"/>
      <c r="AU133" s="1208"/>
    </row>
    <row r="134" ht="16.5" customHeight="1">
      <c r="A134" s="1208"/>
      <c r="B134" s="1208"/>
      <c r="C134" s="1208"/>
      <c r="D134" s="1208"/>
      <c r="E134" s="1208"/>
      <c r="F134" s="1208"/>
      <c r="G134" s="1208"/>
      <c r="H134" s="1208"/>
      <c r="I134" s="1208"/>
      <c r="J134" s="1208"/>
      <c r="K134" s="1208"/>
      <c r="L134" s="1208"/>
      <c r="M134" s="1208"/>
      <c r="N134" s="1208"/>
      <c r="O134" s="1208"/>
      <c r="P134" s="1208"/>
      <c r="Q134" s="1208"/>
      <c r="R134" s="1208"/>
      <c r="S134" s="1208"/>
      <c r="T134" s="1208"/>
      <c r="U134" s="1208"/>
      <c r="V134" s="1208"/>
      <c r="W134" s="1208"/>
      <c r="X134" s="1208"/>
      <c r="Y134" s="1208"/>
      <c r="Z134" s="1208"/>
      <c r="AA134" s="1208"/>
      <c r="AB134" s="1208"/>
      <c r="AC134" s="1208"/>
      <c r="AD134" s="1208"/>
      <c r="AE134" s="1209"/>
      <c r="AF134" s="1208"/>
      <c r="AG134" s="1208"/>
      <c r="AH134" s="1208"/>
      <c r="AI134" s="1208"/>
      <c r="AJ134" s="1208"/>
      <c r="AK134" s="1208"/>
      <c r="AL134" s="1208"/>
      <c r="AM134" s="1208"/>
      <c r="AN134" s="1208"/>
      <c r="AO134" s="1208"/>
      <c r="AP134" s="1208"/>
      <c r="AQ134" s="1208"/>
      <c r="AR134" s="1208"/>
      <c r="AS134" s="1208"/>
      <c r="AT134" s="1208"/>
      <c r="AU134" s="1208"/>
    </row>
    <row r="135" ht="16.5" customHeight="1">
      <c r="A135" s="1208"/>
      <c r="B135" s="1208"/>
      <c r="C135" s="1208"/>
      <c r="D135" s="1208"/>
      <c r="E135" s="1208"/>
      <c r="F135" s="1208"/>
      <c r="G135" s="1208"/>
      <c r="H135" s="1208"/>
      <c r="I135" s="1208"/>
      <c r="J135" s="1208"/>
      <c r="K135" s="1208"/>
      <c r="L135" s="1208"/>
      <c r="M135" s="1208"/>
      <c r="N135" s="1208"/>
      <c r="O135" s="1208"/>
      <c r="P135" s="1208"/>
      <c r="Q135" s="1208"/>
      <c r="R135" s="1208"/>
      <c r="S135" s="1208"/>
      <c r="T135" s="1208"/>
      <c r="U135" s="1208"/>
      <c r="V135" s="1208"/>
      <c r="W135" s="1208"/>
      <c r="X135" s="1208"/>
      <c r="Y135" s="1208"/>
      <c r="Z135" s="1208"/>
      <c r="AA135" s="1208"/>
      <c r="AB135" s="1208"/>
      <c r="AC135" s="1208"/>
      <c r="AD135" s="1208"/>
      <c r="AE135" s="1209"/>
      <c r="AF135" s="1208"/>
      <c r="AG135" s="1208"/>
      <c r="AH135" s="1208"/>
      <c r="AI135" s="1208"/>
      <c r="AJ135" s="1208"/>
      <c r="AK135" s="1208"/>
      <c r="AL135" s="1208"/>
      <c r="AM135" s="1208"/>
      <c r="AN135" s="1208"/>
      <c r="AO135" s="1208"/>
      <c r="AP135" s="1208"/>
      <c r="AQ135" s="1208"/>
      <c r="AR135" s="1208"/>
      <c r="AS135" s="1208"/>
      <c r="AT135" s="1208"/>
      <c r="AU135" s="1208"/>
    </row>
    <row r="136" ht="16.5" customHeight="1">
      <c r="A136" s="1208"/>
      <c r="B136" s="1208"/>
      <c r="C136" s="1208"/>
      <c r="D136" s="1208"/>
      <c r="E136" s="1208"/>
      <c r="F136" s="1208"/>
      <c r="G136" s="1208"/>
      <c r="H136" s="1208"/>
      <c r="I136" s="1208"/>
      <c r="J136" s="1208"/>
      <c r="K136" s="1208"/>
      <c r="L136" s="1208"/>
      <c r="M136" s="1208"/>
      <c r="N136" s="1208"/>
      <c r="O136" s="1208"/>
      <c r="P136" s="1208"/>
      <c r="Q136" s="1208"/>
      <c r="R136" s="1208"/>
      <c r="S136" s="1208"/>
      <c r="T136" s="1208"/>
      <c r="U136" s="1208"/>
      <c r="V136" s="1208"/>
      <c r="W136" s="1208"/>
      <c r="X136" s="1208"/>
      <c r="Y136" s="1208"/>
      <c r="Z136" s="1208"/>
      <c r="AA136" s="1208"/>
      <c r="AB136" s="1208"/>
      <c r="AC136" s="1208"/>
      <c r="AD136" s="1208"/>
      <c r="AE136" s="1209"/>
      <c r="AF136" s="1208"/>
      <c r="AG136" s="1208"/>
      <c r="AH136" s="1208"/>
      <c r="AI136" s="1208"/>
      <c r="AJ136" s="1208"/>
      <c r="AK136" s="1208"/>
      <c r="AL136" s="1208"/>
      <c r="AM136" s="1208"/>
      <c r="AN136" s="1208"/>
      <c r="AO136" s="1208"/>
      <c r="AP136" s="1208"/>
      <c r="AQ136" s="1208"/>
      <c r="AR136" s="1208"/>
      <c r="AS136" s="1208"/>
      <c r="AT136" s="1208"/>
      <c r="AU136" s="1208"/>
    </row>
    <row r="137" ht="16.5" customHeight="1">
      <c r="A137" s="1208"/>
      <c r="B137" s="1208"/>
      <c r="C137" s="1208"/>
      <c r="D137" s="1208"/>
      <c r="E137" s="1208"/>
      <c r="F137" s="1208"/>
      <c r="G137" s="1208"/>
      <c r="H137" s="1208"/>
      <c r="I137" s="1208"/>
      <c r="J137" s="1208"/>
      <c r="K137" s="1208"/>
      <c r="L137" s="1208"/>
      <c r="M137" s="1208"/>
      <c r="N137" s="1208"/>
      <c r="O137" s="1208"/>
      <c r="P137" s="1208"/>
      <c r="Q137" s="1208"/>
      <c r="R137" s="1208"/>
      <c r="S137" s="1208"/>
      <c r="T137" s="1208"/>
      <c r="U137" s="1208"/>
      <c r="V137" s="1208"/>
      <c r="W137" s="1208"/>
      <c r="X137" s="1208"/>
      <c r="Y137" s="1208"/>
      <c r="Z137" s="1208"/>
      <c r="AA137" s="1208"/>
      <c r="AB137" s="1208"/>
      <c r="AC137" s="1208"/>
      <c r="AD137" s="1208"/>
      <c r="AE137" s="1209"/>
      <c r="AF137" s="1208"/>
      <c r="AG137" s="1208"/>
      <c r="AH137" s="1208"/>
      <c r="AI137" s="1208"/>
      <c r="AJ137" s="1208"/>
      <c r="AK137" s="1208"/>
      <c r="AL137" s="1208"/>
      <c r="AM137" s="1208"/>
      <c r="AN137" s="1208"/>
      <c r="AO137" s="1208"/>
      <c r="AP137" s="1208"/>
      <c r="AQ137" s="1208"/>
      <c r="AR137" s="1208"/>
      <c r="AS137" s="1208"/>
      <c r="AT137" s="1208"/>
      <c r="AU137" s="1208"/>
    </row>
    <row r="138" ht="16.5" customHeight="1">
      <c r="A138" s="1208"/>
      <c r="B138" s="1208"/>
      <c r="C138" s="1208"/>
      <c r="D138" s="1208"/>
      <c r="E138" s="1208"/>
      <c r="F138" s="1208"/>
      <c r="G138" s="1208"/>
      <c r="H138" s="1208"/>
      <c r="I138" s="1208"/>
      <c r="J138" s="1208"/>
      <c r="K138" s="1208"/>
      <c r="L138" s="1208"/>
      <c r="M138" s="1208"/>
      <c r="N138" s="1208"/>
      <c r="O138" s="1208"/>
      <c r="P138" s="1208"/>
      <c r="Q138" s="1208"/>
      <c r="R138" s="1208"/>
      <c r="S138" s="1208"/>
      <c r="T138" s="1208"/>
      <c r="U138" s="1208"/>
      <c r="V138" s="1208"/>
      <c r="W138" s="1208"/>
      <c r="X138" s="1208"/>
      <c r="Y138" s="1208"/>
      <c r="Z138" s="1208"/>
      <c r="AA138" s="1208"/>
      <c r="AB138" s="1208"/>
      <c r="AC138" s="1208"/>
      <c r="AD138" s="1208"/>
      <c r="AE138" s="1209"/>
      <c r="AF138" s="1208"/>
      <c r="AG138" s="1208"/>
      <c r="AH138" s="1208"/>
      <c r="AI138" s="1208"/>
      <c r="AJ138" s="1208"/>
      <c r="AK138" s="1208"/>
      <c r="AL138" s="1208"/>
      <c r="AM138" s="1208"/>
      <c r="AN138" s="1208"/>
      <c r="AO138" s="1208"/>
      <c r="AP138" s="1208"/>
      <c r="AQ138" s="1208"/>
      <c r="AR138" s="1208"/>
      <c r="AS138" s="1208"/>
      <c r="AT138" s="1208"/>
      <c r="AU138" s="1208"/>
    </row>
    <row r="139" ht="16.5" customHeight="1">
      <c r="A139" s="1208"/>
      <c r="B139" s="1208"/>
      <c r="C139" s="1208"/>
      <c r="D139" s="1208"/>
      <c r="E139" s="1208"/>
      <c r="F139" s="1208"/>
      <c r="G139" s="1208"/>
      <c r="H139" s="1208"/>
      <c r="I139" s="1208"/>
      <c r="J139" s="1208"/>
      <c r="K139" s="1208"/>
      <c r="L139" s="1208"/>
      <c r="M139" s="1208"/>
      <c r="N139" s="1208"/>
      <c r="O139" s="1208"/>
      <c r="P139" s="1208"/>
      <c r="Q139" s="1208"/>
      <c r="R139" s="1208"/>
      <c r="S139" s="1208"/>
      <c r="T139" s="1208"/>
      <c r="U139" s="1208"/>
      <c r="V139" s="1208"/>
      <c r="W139" s="1208"/>
      <c r="X139" s="1208"/>
      <c r="Y139" s="1208"/>
      <c r="Z139" s="1208"/>
      <c r="AA139" s="1208"/>
      <c r="AB139" s="1208"/>
      <c r="AC139" s="1208"/>
      <c r="AD139" s="1208"/>
      <c r="AE139" s="1209"/>
      <c r="AF139" s="1208"/>
      <c r="AG139" s="1208"/>
      <c r="AH139" s="1208"/>
      <c r="AI139" s="1208"/>
      <c r="AJ139" s="1208"/>
      <c r="AK139" s="1208"/>
      <c r="AL139" s="1208"/>
      <c r="AM139" s="1208"/>
      <c r="AN139" s="1208"/>
      <c r="AO139" s="1208"/>
      <c r="AP139" s="1208"/>
      <c r="AQ139" s="1208"/>
      <c r="AR139" s="1208"/>
      <c r="AS139" s="1208"/>
      <c r="AT139" s="1208"/>
      <c r="AU139" s="1208"/>
    </row>
    <row r="140" ht="16.5" customHeight="1">
      <c r="A140" s="1208"/>
      <c r="B140" s="1208"/>
      <c r="C140" s="1208"/>
      <c r="D140" s="1208"/>
      <c r="E140" s="1208"/>
      <c r="F140" s="1208"/>
      <c r="G140" s="1208"/>
      <c r="H140" s="1208"/>
      <c r="I140" s="1208"/>
      <c r="J140" s="1208"/>
      <c r="K140" s="1208"/>
      <c r="L140" s="1208"/>
      <c r="M140" s="1208"/>
      <c r="N140" s="1208"/>
      <c r="O140" s="1208"/>
      <c r="P140" s="1208"/>
      <c r="Q140" s="1208"/>
      <c r="R140" s="1208"/>
      <c r="S140" s="1208"/>
      <c r="T140" s="1208"/>
      <c r="U140" s="1208"/>
      <c r="V140" s="1208"/>
      <c r="W140" s="1208"/>
      <c r="X140" s="1208"/>
      <c r="Y140" s="1208"/>
      <c r="Z140" s="1208"/>
      <c r="AA140" s="1208"/>
      <c r="AB140" s="1208"/>
      <c r="AC140" s="1208"/>
      <c r="AD140" s="1208"/>
      <c r="AE140" s="1209"/>
      <c r="AF140" s="1208"/>
      <c r="AG140" s="1208"/>
      <c r="AH140" s="1208"/>
      <c r="AI140" s="1208"/>
      <c r="AJ140" s="1208"/>
      <c r="AK140" s="1208"/>
      <c r="AL140" s="1208"/>
      <c r="AM140" s="1208"/>
      <c r="AN140" s="1208"/>
      <c r="AO140" s="1208"/>
      <c r="AP140" s="1208"/>
      <c r="AQ140" s="1208"/>
      <c r="AR140" s="1208"/>
      <c r="AS140" s="1208"/>
      <c r="AT140" s="1208"/>
      <c r="AU140" s="1208"/>
    </row>
    <row r="141" ht="16.5" customHeight="1">
      <c r="A141" s="1208"/>
      <c r="B141" s="1208"/>
      <c r="C141" s="1208"/>
      <c r="D141" s="1208"/>
      <c r="E141" s="1208"/>
      <c r="F141" s="1208"/>
      <c r="G141" s="1208"/>
      <c r="H141" s="1208"/>
      <c r="I141" s="1208"/>
      <c r="J141" s="1208"/>
      <c r="K141" s="1208"/>
      <c r="L141" s="1208"/>
      <c r="M141" s="1208"/>
      <c r="N141" s="1208"/>
      <c r="O141" s="1208"/>
      <c r="P141" s="1208"/>
      <c r="Q141" s="1208"/>
      <c r="R141" s="1208"/>
      <c r="S141" s="1208"/>
      <c r="T141" s="1208"/>
      <c r="U141" s="1208"/>
      <c r="V141" s="1208"/>
      <c r="W141" s="1208"/>
      <c r="X141" s="1208"/>
      <c r="Y141" s="1208"/>
      <c r="Z141" s="1208"/>
      <c r="AA141" s="1208"/>
      <c r="AB141" s="1208"/>
      <c r="AC141" s="1208"/>
      <c r="AD141" s="1208"/>
      <c r="AE141" s="1209"/>
      <c r="AF141" s="1208"/>
      <c r="AG141" s="1208"/>
      <c r="AH141" s="1208"/>
      <c r="AI141" s="1208"/>
      <c r="AJ141" s="1208"/>
      <c r="AK141" s="1208"/>
      <c r="AL141" s="1208"/>
      <c r="AM141" s="1208"/>
      <c r="AN141" s="1208"/>
      <c r="AO141" s="1208"/>
      <c r="AP141" s="1208"/>
      <c r="AQ141" s="1208"/>
      <c r="AR141" s="1208"/>
      <c r="AS141" s="1208"/>
      <c r="AT141" s="1208"/>
      <c r="AU141" s="1208"/>
    </row>
    <row r="142" ht="16.5" customHeight="1">
      <c r="A142" s="1208"/>
      <c r="B142" s="1208"/>
      <c r="C142" s="1208"/>
      <c r="D142" s="1208"/>
      <c r="E142" s="1208"/>
      <c r="F142" s="1208"/>
      <c r="G142" s="1208"/>
      <c r="H142" s="1208"/>
      <c r="I142" s="1208"/>
      <c r="J142" s="1208"/>
      <c r="K142" s="1208"/>
      <c r="L142" s="1208"/>
      <c r="M142" s="1208"/>
      <c r="N142" s="1208"/>
      <c r="O142" s="1208"/>
      <c r="P142" s="1208"/>
      <c r="Q142" s="1208"/>
      <c r="R142" s="1208"/>
      <c r="S142" s="1208"/>
      <c r="T142" s="1208"/>
      <c r="U142" s="1208"/>
      <c r="V142" s="1208"/>
      <c r="W142" s="1208"/>
      <c r="X142" s="1208"/>
      <c r="Y142" s="1208"/>
      <c r="Z142" s="1208"/>
      <c r="AA142" s="1208"/>
      <c r="AB142" s="1208"/>
      <c r="AC142" s="1208"/>
      <c r="AD142" s="1208"/>
      <c r="AE142" s="1209"/>
      <c r="AF142" s="1208"/>
      <c r="AG142" s="1208"/>
      <c r="AH142" s="1208"/>
      <c r="AI142" s="1208"/>
      <c r="AJ142" s="1208"/>
      <c r="AK142" s="1208"/>
      <c r="AL142" s="1208"/>
      <c r="AM142" s="1208"/>
      <c r="AN142" s="1208"/>
      <c r="AO142" s="1208"/>
      <c r="AP142" s="1208"/>
      <c r="AQ142" s="1208"/>
      <c r="AR142" s="1208"/>
      <c r="AS142" s="1208"/>
      <c r="AT142" s="1208"/>
      <c r="AU142" s="1208"/>
    </row>
    <row r="143" ht="16.5" customHeight="1">
      <c r="A143" s="1208"/>
      <c r="B143" s="1208"/>
      <c r="C143" s="1208"/>
      <c r="D143" s="1208"/>
      <c r="E143" s="1208"/>
      <c r="F143" s="1208"/>
      <c r="G143" s="1208"/>
      <c r="H143" s="1208"/>
      <c r="I143" s="1208"/>
      <c r="J143" s="1208"/>
      <c r="K143" s="1208"/>
      <c r="L143" s="1208"/>
      <c r="M143" s="1208"/>
      <c r="N143" s="1208"/>
      <c r="O143" s="1208"/>
      <c r="P143" s="1208"/>
      <c r="Q143" s="1208"/>
      <c r="R143" s="1208"/>
      <c r="S143" s="1208"/>
      <c r="T143" s="1208"/>
      <c r="U143" s="1208"/>
      <c r="V143" s="1208"/>
      <c r="W143" s="1208"/>
      <c r="X143" s="1208"/>
      <c r="Y143" s="1208"/>
      <c r="Z143" s="1208"/>
      <c r="AA143" s="1208"/>
      <c r="AB143" s="1208"/>
      <c r="AC143" s="1208"/>
      <c r="AD143" s="1208"/>
      <c r="AE143" s="1209"/>
      <c r="AF143" s="1208"/>
      <c r="AG143" s="1208"/>
      <c r="AH143" s="1208"/>
      <c r="AI143" s="1208"/>
      <c r="AJ143" s="1208"/>
      <c r="AK143" s="1208"/>
      <c r="AL143" s="1208"/>
      <c r="AM143" s="1208"/>
      <c r="AN143" s="1208"/>
      <c r="AO143" s="1208"/>
      <c r="AP143" s="1208"/>
      <c r="AQ143" s="1208"/>
      <c r="AR143" s="1208"/>
      <c r="AS143" s="1208"/>
      <c r="AT143" s="1208"/>
      <c r="AU143" s="1208"/>
    </row>
  </sheetData>
  <mergeCells count="8">
    <mergeCell ref="B2:F2"/>
    <mergeCell ref="I2:O3"/>
    <mergeCell ref="Q2:R3"/>
    <mergeCell ref="I4:O4"/>
    <mergeCell ref="T5:V5"/>
    <mergeCell ref="L6:O6"/>
    <mergeCell ref="T6:V7"/>
    <mergeCell ref="T22:V22"/>
  </mergeCells>
  <drawing r:id="rId1"/>
  <tableParts count="1"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AA84F"/>
    <outlinePr summaryBelow="0" summaryRight="0"/>
  </sheetPr>
  <sheetViews>
    <sheetView workbookViewId="0"/>
  </sheetViews>
  <sheetFormatPr customHeight="1" defaultColWidth="11.22" defaultRowHeight="15.75"/>
  <cols>
    <col customWidth="1" min="3" max="3" width="19.78"/>
    <col customWidth="1" min="4" max="4" width="24.22"/>
    <col customWidth="1" min="5" max="5" width="8.22"/>
    <col customWidth="1" min="7" max="7" width="14.11"/>
    <col hidden="1" min="17" max="18" width="11.22"/>
  </cols>
  <sheetData>
    <row r="1">
      <c r="A1" s="1288" t="s">
        <v>1026</v>
      </c>
      <c r="C1" s="1289" t="s">
        <v>1027</v>
      </c>
      <c r="D1" s="1290"/>
      <c r="E1" s="1289" t="s">
        <v>213</v>
      </c>
      <c r="F1" s="1291" t="s">
        <v>639</v>
      </c>
      <c r="G1" s="1292" t="s">
        <v>1028</v>
      </c>
      <c r="H1" s="1293"/>
      <c r="I1" s="1294">
        <v>25800.0</v>
      </c>
      <c r="J1" s="1294">
        <v>37500.0</v>
      </c>
      <c r="K1" s="1294">
        <v>48300.0</v>
      </c>
      <c r="L1" s="1294">
        <v>10500.0</v>
      </c>
      <c r="M1" s="1294">
        <v>28150.0</v>
      </c>
      <c r="N1" s="1294"/>
      <c r="O1" s="1295"/>
      <c r="P1" s="1296"/>
    </row>
    <row r="2">
      <c r="C2" s="1297" t="s">
        <v>1029</v>
      </c>
      <c r="D2" s="1298"/>
      <c r="E2" s="1299">
        <v>11.0</v>
      </c>
      <c r="F2" s="1300" t="str">
        <f>IFNA(VLOOKUP(E2,E641:F650,2,FALSE),0)</f>
        <v/>
      </c>
      <c r="G2" s="1301" t="s">
        <v>1030</v>
      </c>
      <c r="H2" s="1302">
        <f>SUMIF($B8:$B1002,FALSE,H8:H1002)/(1+F2+F3)</f>
        <v>60734500</v>
      </c>
      <c r="I2" s="1303">
        <f t="shared" ref="I2:P2" si="1">SUMIF($B8:$B1002,FALSE,I8:I1002)</f>
        <v>0</v>
      </c>
      <c r="J2" s="1303">
        <f t="shared" si="1"/>
        <v>0</v>
      </c>
      <c r="K2" s="1303">
        <f t="shared" si="1"/>
        <v>0</v>
      </c>
      <c r="L2" s="1303">
        <f t="shared" si="1"/>
        <v>0</v>
      </c>
      <c r="M2" s="1303">
        <f t="shared" si="1"/>
        <v>0</v>
      </c>
      <c r="N2" s="1303">
        <f t="shared" si="1"/>
        <v>50130</v>
      </c>
      <c r="O2" s="1303">
        <f t="shared" si="1"/>
        <v>0</v>
      </c>
      <c r="P2" s="1304">
        <f t="shared" si="1"/>
        <v>0</v>
      </c>
    </row>
    <row r="3">
      <c r="C3" s="1305" t="s">
        <v>1031</v>
      </c>
      <c r="D3" s="1298"/>
      <c r="E3" s="1299">
        <v>9.0</v>
      </c>
      <c r="F3" s="1300">
        <f t="array" ref="F3">INDEX(F8:F1002,MATCH(1,(C8:C1002=C3)*(E8:E1002=E3),0))</f>
        <v>0.75</v>
      </c>
      <c r="G3" s="1297"/>
      <c r="H3" s="1298"/>
      <c r="I3" s="1299"/>
      <c r="J3" s="1306"/>
      <c r="K3" s="1306"/>
      <c r="L3" s="1307"/>
      <c r="M3" s="1308"/>
      <c r="N3" s="1308"/>
      <c r="O3" s="1309"/>
      <c r="P3" s="1310"/>
    </row>
    <row r="4" hidden="1">
      <c r="A4" s="929" t="s">
        <v>1032</v>
      </c>
      <c r="C4" s="1311" t="s">
        <v>1033</v>
      </c>
      <c r="G4" s="1305"/>
      <c r="H4" s="1298"/>
      <c r="I4" s="1299"/>
      <c r="J4" s="1306"/>
      <c r="L4" s="1307"/>
      <c r="M4" s="1312"/>
      <c r="N4" s="1312"/>
      <c r="O4" s="1313"/>
      <c r="P4" s="1314"/>
    </row>
    <row r="5" hidden="1">
      <c r="C5" s="1315" t="s">
        <v>1034</v>
      </c>
      <c r="D5" s="929"/>
      <c r="E5" s="929"/>
      <c r="F5" s="1316"/>
      <c r="G5" s="1317" t="s">
        <v>1035</v>
      </c>
      <c r="H5" s="1318">
        <f t="shared" ref="H5:M5" si="2">H2-H1</f>
        <v>60734500</v>
      </c>
      <c r="I5" s="1319">
        <f t="shared" si="2"/>
        <v>-25800</v>
      </c>
      <c r="J5" s="1320">
        <f t="shared" si="2"/>
        <v>-37500</v>
      </c>
      <c r="K5" s="1320">
        <f t="shared" si="2"/>
        <v>-48300</v>
      </c>
      <c r="L5" s="1320">
        <f t="shared" si="2"/>
        <v>-10500</v>
      </c>
      <c r="M5" s="1319">
        <f t="shared" si="2"/>
        <v>-28150</v>
      </c>
      <c r="N5" s="1319"/>
      <c r="O5" s="1319">
        <f t="shared" ref="O5:P5" si="3">O2-O1</f>
        <v>0</v>
      </c>
      <c r="P5" s="1321">
        <f t="shared" si="3"/>
        <v>0</v>
      </c>
      <c r="S5" s="920">
        <f>SUM(H651:H930)</f>
        <v>158467395</v>
      </c>
    </row>
    <row r="6">
      <c r="C6" s="1315"/>
      <c r="D6" s="929"/>
      <c r="E6" s="929"/>
      <c r="F6" s="1316"/>
      <c r="G6" s="1301" t="s">
        <v>1036</v>
      </c>
      <c r="H6" s="1322">
        <f t="shared" ref="H6:P6" si="4">SUM(H8:H1002)</f>
        <v>279657340</v>
      </c>
      <c r="I6" s="1323">
        <f t="shared" si="4"/>
        <v>71100</v>
      </c>
      <c r="J6" s="1323">
        <f t="shared" si="4"/>
        <v>72714</v>
      </c>
      <c r="K6" s="1323">
        <f t="shared" si="4"/>
        <v>76374</v>
      </c>
      <c r="L6" s="1323">
        <f t="shared" si="4"/>
        <v>9180</v>
      </c>
      <c r="M6" s="1323">
        <f t="shared" si="4"/>
        <v>270135</v>
      </c>
      <c r="N6" s="1323">
        <f t="shared" si="4"/>
        <v>50130</v>
      </c>
      <c r="O6" s="1323">
        <f t="shared" si="4"/>
        <v>3000</v>
      </c>
      <c r="P6" s="1324">
        <f t="shared" si="4"/>
        <v>79864449800</v>
      </c>
    </row>
    <row r="7">
      <c r="A7" s="1325" t="s">
        <v>1037</v>
      </c>
      <c r="B7" s="1325" t="s">
        <v>1038</v>
      </c>
      <c r="C7" s="1325" t="s">
        <v>1039</v>
      </c>
      <c r="D7" s="1326" t="s">
        <v>693</v>
      </c>
      <c r="E7" s="1325" t="s">
        <v>1040</v>
      </c>
      <c r="F7" s="1326" t="s">
        <v>639</v>
      </c>
      <c r="G7" s="1325" t="s">
        <v>1041</v>
      </c>
      <c r="H7" s="1325" t="s">
        <v>960</v>
      </c>
      <c r="I7" s="1325" t="s">
        <v>1042</v>
      </c>
      <c r="J7" s="1325" t="s">
        <v>1043</v>
      </c>
      <c r="K7" s="1325" t="s">
        <v>1044</v>
      </c>
      <c r="L7" s="1325" t="s">
        <v>1045</v>
      </c>
      <c r="M7" s="1325" t="s">
        <v>1046</v>
      </c>
      <c r="N7" s="1326" t="s">
        <v>1047</v>
      </c>
      <c r="O7" s="1325" t="s">
        <v>1048</v>
      </c>
      <c r="P7" s="1327" t="s">
        <v>1049</v>
      </c>
      <c r="Q7" s="638" t="s">
        <v>1050</v>
      </c>
      <c r="R7" s="638" t="s">
        <v>1051</v>
      </c>
    </row>
    <row r="8">
      <c r="A8" s="1303">
        <v>1.0</v>
      </c>
      <c r="B8" s="1328" t="b">
        <v>1</v>
      </c>
      <c r="C8" s="1329" t="s">
        <v>1052</v>
      </c>
      <c r="D8" s="1303"/>
      <c r="E8" s="1303">
        <v>1.0</v>
      </c>
      <c r="F8" s="1303"/>
      <c r="G8" s="1303">
        <v>25.0</v>
      </c>
      <c r="H8" s="1303">
        <v>110.0</v>
      </c>
      <c r="I8" s="1330"/>
      <c r="J8" s="1330"/>
      <c r="K8" s="1330"/>
      <c r="L8" s="1330"/>
      <c r="M8" s="1330"/>
      <c r="N8" s="1330"/>
      <c r="O8" s="1330"/>
      <c r="P8" s="1331">
        <v>15200.0</v>
      </c>
    </row>
    <row r="9">
      <c r="A9" s="1303">
        <v>2.0</v>
      </c>
      <c r="B9" s="1328" t="b">
        <v>1</v>
      </c>
      <c r="C9" s="1329" t="s">
        <v>1053</v>
      </c>
      <c r="D9" s="1303"/>
      <c r="E9" s="1303">
        <v>1.0</v>
      </c>
      <c r="F9" s="1303"/>
      <c r="G9" s="1303">
        <v>25.0</v>
      </c>
      <c r="H9" s="1303">
        <v>160.0</v>
      </c>
      <c r="I9" s="1330"/>
      <c r="J9" s="1330"/>
      <c r="K9" s="1330"/>
      <c r="L9" s="1330"/>
      <c r="M9" s="1330"/>
      <c r="N9" s="1330"/>
      <c r="O9" s="1330"/>
      <c r="P9" s="1331">
        <v>15200.0</v>
      </c>
    </row>
    <row r="10">
      <c r="A10" s="1303">
        <v>3.0</v>
      </c>
      <c r="B10" s="1328" t="b">
        <v>1</v>
      </c>
      <c r="C10" s="1329" t="s">
        <v>1054</v>
      </c>
      <c r="D10" s="1303"/>
      <c r="E10" s="1303">
        <v>1.0</v>
      </c>
      <c r="F10" s="1303"/>
      <c r="G10" s="1303">
        <v>25.0</v>
      </c>
      <c r="H10" s="1303">
        <v>160.0</v>
      </c>
      <c r="I10" s="1330"/>
      <c r="J10" s="1330"/>
      <c r="K10" s="1330"/>
      <c r="L10" s="1330"/>
      <c r="M10" s="1330"/>
      <c r="N10" s="1330"/>
      <c r="O10" s="1330"/>
      <c r="P10" s="1331">
        <v>15200.0</v>
      </c>
    </row>
    <row r="11">
      <c r="A11" s="1303">
        <v>4.0</v>
      </c>
      <c r="B11" s="1328" t="b">
        <v>1</v>
      </c>
      <c r="C11" s="1329" t="s">
        <v>1055</v>
      </c>
      <c r="D11" s="1303"/>
      <c r="E11" s="1303">
        <v>1.0</v>
      </c>
      <c r="F11" s="1303"/>
      <c r="G11" s="1303">
        <v>25.0</v>
      </c>
      <c r="H11" s="1303">
        <v>180.0</v>
      </c>
      <c r="I11" s="1330"/>
      <c r="J11" s="1330"/>
      <c r="K11" s="1330"/>
      <c r="L11" s="1330"/>
      <c r="M11" s="1330"/>
      <c r="N11" s="1330"/>
      <c r="O11" s="1330"/>
      <c r="P11" s="1331">
        <v>15200.0</v>
      </c>
    </row>
    <row r="12">
      <c r="A12" s="1303">
        <v>5.0</v>
      </c>
      <c r="B12" s="1328" t="b">
        <v>1</v>
      </c>
      <c r="C12" s="1329" t="s">
        <v>1056</v>
      </c>
      <c r="D12" s="1303"/>
      <c r="E12" s="1303">
        <v>1.0</v>
      </c>
      <c r="F12" s="1303"/>
      <c r="G12" s="1303">
        <v>25.0</v>
      </c>
      <c r="H12" s="1303">
        <v>180.0</v>
      </c>
      <c r="I12" s="1330"/>
      <c r="J12" s="1330"/>
      <c r="K12" s="1330"/>
      <c r="L12" s="1330"/>
      <c r="M12" s="1330"/>
      <c r="N12" s="1330"/>
      <c r="O12" s="1330"/>
      <c r="P12" s="1331">
        <v>15200.0</v>
      </c>
    </row>
    <row r="13">
      <c r="A13" s="1303">
        <v>6.0</v>
      </c>
      <c r="B13" s="1328" t="b">
        <v>1</v>
      </c>
      <c r="C13" s="1329" t="s">
        <v>1057</v>
      </c>
      <c r="D13" s="1303"/>
      <c r="E13" s="1303">
        <v>1.0</v>
      </c>
      <c r="F13" s="1303"/>
      <c r="G13" s="1303">
        <v>25.0</v>
      </c>
      <c r="H13" s="1303">
        <v>180.0</v>
      </c>
      <c r="I13" s="1330"/>
      <c r="J13" s="1330"/>
      <c r="K13" s="1330"/>
      <c r="L13" s="1330"/>
      <c r="M13" s="1330"/>
      <c r="N13" s="1330"/>
      <c r="O13" s="1330"/>
      <c r="P13" s="1331">
        <v>15200.0</v>
      </c>
    </row>
    <row r="14">
      <c r="A14" s="1303">
        <v>7.0</v>
      </c>
      <c r="B14" s="1328" t="b">
        <v>1</v>
      </c>
      <c r="C14" s="1329" t="s">
        <v>1058</v>
      </c>
      <c r="D14" s="1303"/>
      <c r="E14" s="1303">
        <v>1.0</v>
      </c>
      <c r="F14" s="1303"/>
      <c r="G14" s="1303">
        <v>25.0</v>
      </c>
      <c r="H14" s="1303">
        <v>160.0</v>
      </c>
      <c r="I14" s="1330"/>
      <c r="J14" s="1330"/>
      <c r="K14" s="1330"/>
      <c r="L14" s="1330"/>
      <c r="M14" s="1330"/>
      <c r="N14" s="1330"/>
      <c r="O14" s="1330"/>
      <c r="P14" s="1331">
        <v>15200.0</v>
      </c>
    </row>
    <row r="15">
      <c r="A15" s="1303">
        <v>8.0</v>
      </c>
      <c r="B15" s="1328" t="b">
        <v>1</v>
      </c>
      <c r="C15" s="1329" t="s">
        <v>1059</v>
      </c>
      <c r="D15" s="1303"/>
      <c r="E15" s="1303">
        <v>1.0</v>
      </c>
      <c r="F15" s="1303"/>
      <c r="G15" s="1303">
        <v>25.0</v>
      </c>
      <c r="H15" s="1303">
        <v>160.0</v>
      </c>
      <c r="I15" s="1330"/>
      <c r="J15" s="1330"/>
      <c r="K15" s="1330"/>
      <c r="L15" s="1330"/>
      <c r="M15" s="1330"/>
      <c r="N15" s="1330"/>
      <c r="O15" s="1330"/>
      <c r="P15" s="1331">
        <v>15200.0</v>
      </c>
    </row>
    <row r="16">
      <c r="A16" s="1303">
        <v>9.0</v>
      </c>
      <c r="B16" s="1328" t="b">
        <v>1</v>
      </c>
      <c r="C16" s="1329" t="s">
        <v>1060</v>
      </c>
      <c r="D16" s="1303"/>
      <c r="E16" s="1303">
        <v>1.0</v>
      </c>
      <c r="F16" s="1303"/>
      <c r="G16" s="1303">
        <v>25.0</v>
      </c>
      <c r="H16" s="1303">
        <v>225.0</v>
      </c>
      <c r="I16" s="1330"/>
      <c r="J16" s="1303">
        <v>30.0</v>
      </c>
      <c r="K16" s="1303">
        <v>15.0</v>
      </c>
      <c r="L16" s="1330"/>
      <c r="M16" s="1330"/>
      <c r="N16" s="1330"/>
      <c r="O16" s="1330"/>
      <c r="P16" s="1331">
        <v>15200.0</v>
      </c>
    </row>
    <row r="17">
      <c r="A17" s="1303">
        <v>10.0</v>
      </c>
      <c r="B17" s="1328" t="b">
        <v>1</v>
      </c>
      <c r="C17" s="1329" t="s">
        <v>1061</v>
      </c>
      <c r="D17" s="1303"/>
      <c r="E17" s="1303">
        <v>1.0</v>
      </c>
      <c r="F17" s="1303"/>
      <c r="G17" s="1303">
        <v>25.0</v>
      </c>
      <c r="H17" s="1303">
        <v>225.0</v>
      </c>
      <c r="I17" s="1330"/>
      <c r="J17" s="1303">
        <v>15.0</v>
      </c>
      <c r="K17" s="1303">
        <v>30.0</v>
      </c>
      <c r="L17" s="1330"/>
      <c r="M17" s="1330"/>
      <c r="N17" s="1330"/>
      <c r="O17" s="1330"/>
      <c r="P17" s="1331">
        <v>15200.0</v>
      </c>
    </row>
    <row r="18">
      <c r="A18" s="1303">
        <v>11.0</v>
      </c>
      <c r="B18" s="1328" t="b">
        <v>1</v>
      </c>
      <c r="C18" s="1329" t="s">
        <v>1062</v>
      </c>
      <c r="D18" s="1303"/>
      <c r="E18" s="1303">
        <v>1.0</v>
      </c>
      <c r="F18" s="1303"/>
      <c r="G18" s="1303">
        <v>25.0</v>
      </c>
      <c r="H18" s="1330"/>
      <c r="I18" s="1330"/>
      <c r="J18" s="1330"/>
      <c r="K18" s="1330"/>
      <c r="L18" s="1330"/>
      <c r="M18" s="1303">
        <v>155.0</v>
      </c>
      <c r="N18" s="1330"/>
      <c r="O18" s="1330"/>
      <c r="P18" s="1331">
        <v>15200.0</v>
      </c>
    </row>
    <row r="19">
      <c r="A19" s="1303">
        <v>12.0</v>
      </c>
      <c r="B19" s="1328" t="b">
        <v>1</v>
      </c>
      <c r="C19" s="1329" t="s">
        <v>1063</v>
      </c>
      <c r="D19" s="1303"/>
      <c r="E19" s="1303">
        <v>1.0</v>
      </c>
      <c r="F19" s="1303"/>
      <c r="G19" s="1303">
        <v>25.0</v>
      </c>
      <c r="H19" s="1330"/>
      <c r="I19" s="1330"/>
      <c r="J19" s="1330"/>
      <c r="K19" s="1330"/>
      <c r="L19" s="1330"/>
      <c r="M19" s="1303">
        <v>155.0</v>
      </c>
      <c r="N19" s="1330"/>
      <c r="O19" s="1330"/>
      <c r="P19" s="1331">
        <v>15200.0</v>
      </c>
    </row>
    <row r="20">
      <c r="A20" s="1303">
        <v>13.0</v>
      </c>
      <c r="B20" s="1328" t="b">
        <v>1</v>
      </c>
      <c r="C20" s="1329" t="s">
        <v>1064</v>
      </c>
      <c r="D20" s="1303"/>
      <c r="E20" s="1303">
        <v>1.0</v>
      </c>
      <c r="F20" s="1303"/>
      <c r="G20" s="1303">
        <v>25.0</v>
      </c>
      <c r="H20" s="1330"/>
      <c r="I20" s="1330"/>
      <c r="J20" s="1330"/>
      <c r="K20" s="1330"/>
      <c r="L20" s="1330"/>
      <c r="M20" s="1303">
        <v>155.0</v>
      </c>
      <c r="N20" s="1330"/>
      <c r="O20" s="1330"/>
      <c r="P20" s="1331">
        <v>15200.0</v>
      </c>
    </row>
    <row r="21">
      <c r="A21" s="1303">
        <v>14.0</v>
      </c>
      <c r="B21" s="1328" t="b">
        <v>1</v>
      </c>
      <c r="C21" s="1329" t="s">
        <v>1065</v>
      </c>
      <c r="D21" s="1303"/>
      <c r="E21" s="1303">
        <v>1.0</v>
      </c>
      <c r="F21" s="1303"/>
      <c r="G21" s="1303">
        <v>25.0</v>
      </c>
      <c r="H21" s="1330"/>
      <c r="I21" s="1330"/>
      <c r="J21" s="1330"/>
      <c r="K21" s="1330"/>
      <c r="L21" s="1330"/>
      <c r="M21" s="1303">
        <v>155.0</v>
      </c>
      <c r="N21" s="1330"/>
      <c r="O21" s="1330"/>
      <c r="P21" s="1331">
        <v>15200.0</v>
      </c>
    </row>
    <row r="22">
      <c r="A22" s="1303">
        <v>15.0</v>
      </c>
      <c r="B22" s="1328" t="b">
        <v>1</v>
      </c>
      <c r="C22" s="1329" t="s">
        <v>1066</v>
      </c>
      <c r="D22" s="1303"/>
      <c r="E22" s="1303">
        <v>1.0</v>
      </c>
      <c r="F22" s="1303"/>
      <c r="G22" s="1303">
        <v>25.0</v>
      </c>
      <c r="H22" s="1330"/>
      <c r="I22" s="1330"/>
      <c r="J22" s="1330"/>
      <c r="K22" s="1330"/>
      <c r="L22" s="1330"/>
      <c r="M22" s="1330"/>
      <c r="N22" s="1303"/>
      <c r="O22" s="1303">
        <v>1000.0</v>
      </c>
      <c r="P22" s="1331">
        <v>7600000.0</v>
      </c>
    </row>
    <row r="23">
      <c r="A23" s="1303">
        <v>16.0</v>
      </c>
      <c r="B23" s="1328" t="b">
        <v>1</v>
      </c>
      <c r="C23" s="1329" t="s">
        <v>1067</v>
      </c>
      <c r="D23" s="1303"/>
      <c r="E23" s="1303">
        <v>1.0</v>
      </c>
      <c r="F23" s="1303"/>
      <c r="G23" s="1303">
        <v>25.0</v>
      </c>
      <c r="H23" s="1330"/>
      <c r="I23" s="1330"/>
      <c r="J23" s="1330"/>
      <c r="K23" s="1330"/>
      <c r="L23" s="1330"/>
      <c r="M23" s="1330"/>
      <c r="N23" s="1303"/>
      <c r="O23" s="1303">
        <v>1000.0</v>
      </c>
      <c r="P23" s="1331">
        <v>7600000.0</v>
      </c>
    </row>
    <row r="24">
      <c r="A24" s="1303">
        <v>17.0</v>
      </c>
      <c r="B24" s="1328" t="b">
        <v>1</v>
      </c>
      <c r="C24" s="1329" t="s">
        <v>1052</v>
      </c>
      <c r="D24" s="1303"/>
      <c r="E24" s="1303">
        <v>2.0</v>
      </c>
      <c r="F24" s="1303"/>
      <c r="G24" s="1303">
        <v>26.0</v>
      </c>
      <c r="H24" s="1303">
        <v>260.0</v>
      </c>
      <c r="I24" s="1330"/>
      <c r="J24" s="1330"/>
      <c r="K24" s="1330"/>
      <c r="L24" s="1330"/>
      <c r="M24" s="1330"/>
      <c r="N24" s="1330"/>
      <c r="O24" s="1330"/>
      <c r="P24" s="1331">
        <v>24250.0</v>
      </c>
    </row>
    <row r="25">
      <c r="A25" s="1303">
        <v>18.0</v>
      </c>
      <c r="B25" s="1328" t="b">
        <v>1</v>
      </c>
      <c r="C25" s="1329" t="s">
        <v>1060</v>
      </c>
      <c r="D25" s="1303"/>
      <c r="E25" s="1303">
        <v>2.0</v>
      </c>
      <c r="F25" s="1303"/>
      <c r="G25" s="1303">
        <v>26.0</v>
      </c>
      <c r="H25" s="1303">
        <v>350.0</v>
      </c>
      <c r="I25" s="1330"/>
      <c r="J25" s="1303">
        <v>50.0</v>
      </c>
      <c r="K25" s="1303">
        <v>25.0</v>
      </c>
      <c r="L25" s="1330"/>
      <c r="M25" s="1330"/>
      <c r="N25" s="1330"/>
      <c r="O25" s="1330"/>
      <c r="P25" s="1331">
        <v>24250.0</v>
      </c>
    </row>
    <row r="26">
      <c r="A26" s="1303">
        <v>19.0</v>
      </c>
      <c r="B26" s="1328" t="b">
        <v>1</v>
      </c>
      <c r="C26" s="1329" t="s">
        <v>1061</v>
      </c>
      <c r="D26" s="1303"/>
      <c r="E26" s="1303">
        <v>2.0</v>
      </c>
      <c r="F26" s="1303"/>
      <c r="G26" s="1303">
        <v>26.0</v>
      </c>
      <c r="H26" s="1303">
        <v>350.0</v>
      </c>
      <c r="I26" s="1330"/>
      <c r="J26" s="1303">
        <v>25.0</v>
      </c>
      <c r="K26" s="1303">
        <v>50.0</v>
      </c>
      <c r="L26" s="1330"/>
      <c r="M26" s="1330"/>
      <c r="N26" s="1330"/>
      <c r="O26" s="1330"/>
      <c r="P26" s="1331">
        <v>24250.0</v>
      </c>
    </row>
    <row r="27">
      <c r="A27" s="1303">
        <v>20.0</v>
      </c>
      <c r="B27" s="1328" t="b">
        <v>1</v>
      </c>
      <c r="C27" s="1329" t="s">
        <v>1062</v>
      </c>
      <c r="D27" s="1303"/>
      <c r="E27" s="1303">
        <v>2.0</v>
      </c>
      <c r="F27" s="1303"/>
      <c r="G27" s="1303">
        <v>26.0</v>
      </c>
      <c r="H27" s="1330"/>
      <c r="I27" s="1330"/>
      <c r="J27" s="1330"/>
      <c r="K27" s="1330"/>
      <c r="L27" s="1330"/>
      <c r="M27" s="1303">
        <v>295.0</v>
      </c>
      <c r="N27" s="1330"/>
      <c r="O27" s="1330"/>
      <c r="P27" s="1331">
        <v>24250.0</v>
      </c>
    </row>
    <row r="28">
      <c r="A28" s="1303">
        <v>21.0</v>
      </c>
      <c r="B28" s="1328" t="b">
        <v>1</v>
      </c>
      <c r="C28" s="1329" t="s">
        <v>1065</v>
      </c>
      <c r="D28" s="1303"/>
      <c r="E28" s="1303">
        <v>2.0</v>
      </c>
      <c r="F28" s="1303"/>
      <c r="G28" s="1303">
        <v>26.0</v>
      </c>
      <c r="H28" s="1330"/>
      <c r="I28" s="1330"/>
      <c r="J28" s="1330"/>
      <c r="K28" s="1330"/>
      <c r="L28" s="1330"/>
      <c r="M28" s="1303">
        <v>295.0</v>
      </c>
      <c r="N28" s="1330"/>
      <c r="O28" s="1330"/>
      <c r="P28" s="1331">
        <v>24250.0</v>
      </c>
    </row>
    <row r="29">
      <c r="A29" s="1303">
        <v>22.0</v>
      </c>
      <c r="B29" s="1328" t="b">
        <v>1</v>
      </c>
      <c r="C29" s="1329" t="s">
        <v>1052</v>
      </c>
      <c r="D29" s="1303"/>
      <c r="E29" s="1303">
        <v>3.0</v>
      </c>
      <c r="F29" s="1303"/>
      <c r="G29" s="1303">
        <v>27.0</v>
      </c>
      <c r="H29" s="1303">
        <v>400.0</v>
      </c>
      <c r="I29" s="1330"/>
      <c r="J29" s="1330"/>
      <c r="K29" s="1330"/>
      <c r="L29" s="1330"/>
      <c r="M29" s="1330"/>
      <c r="N29" s="1330"/>
      <c r="O29" s="1330"/>
      <c r="P29" s="1331">
        <v>36750.0</v>
      </c>
    </row>
    <row r="30">
      <c r="A30" s="1303">
        <v>23.0</v>
      </c>
      <c r="B30" s="1328" t="b">
        <v>1</v>
      </c>
      <c r="C30" s="1329" t="s">
        <v>1053</v>
      </c>
      <c r="D30" s="1303"/>
      <c r="E30" s="1303">
        <v>2.0</v>
      </c>
      <c r="F30" s="1303"/>
      <c r="G30" s="1303">
        <v>27.0</v>
      </c>
      <c r="H30" s="1303">
        <v>560.0</v>
      </c>
      <c r="I30" s="1330"/>
      <c r="J30" s="1330"/>
      <c r="K30" s="1330"/>
      <c r="L30" s="1330"/>
      <c r="M30" s="1330"/>
      <c r="N30" s="1330"/>
      <c r="O30" s="1330"/>
      <c r="P30" s="1331">
        <v>36750.0</v>
      </c>
    </row>
    <row r="31">
      <c r="A31" s="1303">
        <v>24.0</v>
      </c>
      <c r="B31" s="1328" t="b">
        <v>1</v>
      </c>
      <c r="C31" s="1329" t="s">
        <v>1054</v>
      </c>
      <c r="D31" s="1303"/>
      <c r="E31" s="1303">
        <v>2.0</v>
      </c>
      <c r="F31" s="1303"/>
      <c r="G31" s="1303">
        <v>27.0</v>
      </c>
      <c r="H31" s="1303">
        <v>560.0</v>
      </c>
      <c r="I31" s="1330"/>
      <c r="J31" s="1330"/>
      <c r="K31" s="1330"/>
      <c r="L31" s="1330"/>
      <c r="M31" s="1330"/>
      <c r="N31" s="1330"/>
      <c r="O31" s="1330"/>
      <c r="P31" s="1331">
        <v>36750.0</v>
      </c>
    </row>
    <row r="32">
      <c r="A32" s="1303">
        <v>25.0</v>
      </c>
      <c r="B32" s="1328" t="b">
        <v>1</v>
      </c>
      <c r="C32" s="1329" t="s">
        <v>1060</v>
      </c>
      <c r="D32" s="1303"/>
      <c r="E32" s="1303">
        <v>3.0</v>
      </c>
      <c r="F32" s="1303"/>
      <c r="G32" s="1303">
        <v>27.0</v>
      </c>
      <c r="H32" s="1303">
        <v>675.0</v>
      </c>
      <c r="I32" s="1330"/>
      <c r="J32" s="1303">
        <v>80.0</v>
      </c>
      <c r="K32" s="1303">
        <v>40.0</v>
      </c>
      <c r="L32" s="1330"/>
      <c r="M32" s="1330"/>
      <c r="N32" s="1330"/>
      <c r="O32" s="1330"/>
      <c r="P32" s="1331">
        <v>36750.0</v>
      </c>
    </row>
    <row r="33">
      <c r="A33" s="1303">
        <v>26.0</v>
      </c>
      <c r="B33" s="1328" t="b">
        <v>1</v>
      </c>
      <c r="C33" s="1329" t="s">
        <v>1061</v>
      </c>
      <c r="D33" s="1303"/>
      <c r="E33" s="1303">
        <v>3.0</v>
      </c>
      <c r="F33" s="1303"/>
      <c r="G33" s="1303">
        <v>27.0</v>
      </c>
      <c r="H33" s="1303">
        <v>675.0</v>
      </c>
      <c r="I33" s="1330"/>
      <c r="J33" s="1303">
        <v>40.0</v>
      </c>
      <c r="K33" s="1303">
        <v>80.0</v>
      </c>
      <c r="L33" s="1330"/>
      <c r="M33" s="1330"/>
      <c r="N33" s="1330"/>
      <c r="O33" s="1330"/>
      <c r="P33" s="1331">
        <v>36750.0</v>
      </c>
    </row>
    <row r="34">
      <c r="A34" s="1303">
        <v>27.0</v>
      </c>
      <c r="B34" s="1328" t="b">
        <v>1</v>
      </c>
      <c r="C34" s="1329" t="s">
        <v>1063</v>
      </c>
      <c r="D34" s="1303"/>
      <c r="E34" s="1303">
        <v>2.0</v>
      </c>
      <c r="F34" s="1303"/>
      <c r="G34" s="1303">
        <v>27.0</v>
      </c>
      <c r="H34" s="1330"/>
      <c r="I34" s="1330"/>
      <c r="J34" s="1330"/>
      <c r="K34" s="1330"/>
      <c r="L34" s="1330"/>
      <c r="M34" s="1303">
        <v>475.0</v>
      </c>
      <c r="N34" s="1330"/>
      <c r="O34" s="1330"/>
      <c r="P34" s="1331">
        <v>36750.0</v>
      </c>
    </row>
    <row r="35">
      <c r="A35" s="1303">
        <v>28.0</v>
      </c>
      <c r="B35" s="1328" t="b">
        <v>1</v>
      </c>
      <c r="C35" s="1329" t="s">
        <v>1064</v>
      </c>
      <c r="D35" s="1303"/>
      <c r="E35" s="1303">
        <v>2.0</v>
      </c>
      <c r="F35" s="1303"/>
      <c r="G35" s="1303">
        <v>27.0</v>
      </c>
      <c r="H35" s="1330"/>
      <c r="I35" s="1330"/>
      <c r="J35" s="1330"/>
      <c r="K35" s="1330"/>
      <c r="L35" s="1330"/>
      <c r="M35" s="1303">
        <v>475.0</v>
      </c>
      <c r="N35" s="1330"/>
      <c r="O35" s="1330"/>
      <c r="P35" s="1331">
        <v>36750.0</v>
      </c>
    </row>
    <row r="36">
      <c r="A36" s="1303">
        <v>29.0</v>
      </c>
      <c r="B36" s="1328" t="b">
        <v>1</v>
      </c>
      <c r="C36" s="1329" t="s">
        <v>1052</v>
      </c>
      <c r="D36" s="1303"/>
      <c r="E36" s="1303">
        <v>4.0</v>
      </c>
      <c r="F36" s="1303"/>
      <c r="G36" s="1303">
        <v>28.0</v>
      </c>
      <c r="H36" s="1303">
        <v>450.0</v>
      </c>
      <c r="I36" s="1330"/>
      <c r="J36" s="1330"/>
      <c r="K36" s="1330"/>
      <c r="L36" s="1330"/>
      <c r="M36" s="1330"/>
      <c r="N36" s="1330"/>
      <c r="O36" s="1330"/>
      <c r="P36" s="1331">
        <v>56000.0</v>
      </c>
    </row>
    <row r="37">
      <c r="A37" s="1303">
        <v>30.0</v>
      </c>
      <c r="B37" s="1328" t="b">
        <v>1</v>
      </c>
      <c r="C37" s="1329" t="s">
        <v>1053</v>
      </c>
      <c r="D37" s="1303"/>
      <c r="E37" s="1303">
        <v>3.0</v>
      </c>
      <c r="F37" s="1303"/>
      <c r="G37" s="1303">
        <v>28.0</v>
      </c>
      <c r="H37" s="1303">
        <v>640.0</v>
      </c>
      <c r="I37" s="1330"/>
      <c r="J37" s="1330"/>
      <c r="K37" s="1330"/>
      <c r="L37" s="1330"/>
      <c r="M37" s="1330"/>
      <c r="N37" s="1330"/>
      <c r="O37" s="1330"/>
      <c r="P37" s="1331">
        <v>56000.0</v>
      </c>
    </row>
    <row r="38">
      <c r="A38" s="1303">
        <v>31.0</v>
      </c>
      <c r="B38" s="1328" t="b">
        <v>1</v>
      </c>
      <c r="C38" s="1329" t="s">
        <v>1054</v>
      </c>
      <c r="D38" s="1303"/>
      <c r="E38" s="1303">
        <v>3.0</v>
      </c>
      <c r="F38" s="1303"/>
      <c r="G38" s="1303">
        <v>28.0</v>
      </c>
      <c r="H38" s="1303">
        <v>640.0</v>
      </c>
      <c r="I38" s="1330"/>
      <c r="J38" s="1330"/>
      <c r="K38" s="1330"/>
      <c r="L38" s="1330"/>
      <c r="M38" s="1330"/>
      <c r="N38" s="1330"/>
      <c r="O38" s="1330"/>
      <c r="P38" s="1331">
        <v>56000.0</v>
      </c>
    </row>
    <row r="39">
      <c r="A39" s="1303">
        <v>32.0</v>
      </c>
      <c r="B39" s="1328" t="b">
        <v>1</v>
      </c>
      <c r="C39" s="1329" t="s">
        <v>1055</v>
      </c>
      <c r="D39" s="1303"/>
      <c r="E39" s="1303">
        <v>2.0</v>
      </c>
      <c r="F39" s="1303"/>
      <c r="G39" s="1303">
        <v>28.0</v>
      </c>
      <c r="H39" s="1303">
        <v>710.0</v>
      </c>
      <c r="I39" s="1330"/>
      <c r="J39" s="1330"/>
      <c r="K39" s="1330"/>
      <c r="L39" s="1330"/>
      <c r="M39" s="1330"/>
      <c r="N39" s="1330"/>
      <c r="O39" s="1330"/>
      <c r="P39" s="1331">
        <v>56000.0</v>
      </c>
    </row>
    <row r="40">
      <c r="A40" s="1303">
        <v>33.0</v>
      </c>
      <c r="B40" s="1328" t="b">
        <v>1</v>
      </c>
      <c r="C40" s="1329" t="s">
        <v>1056</v>
      </c>
      <c r="D40" s="1303"/>
      <c r="E40" s="1303">
        <v>2.0</v>
      </c>
      <c r="F40" s="1303"/>
      <c r="G40" s="1303">
        <v>28.0</v>
      </c>
      <c r="H40" s="1303">
        <v>710.0</v>
      </c>
      <c r="I40" s="1330"/>
      <c r="J40" s="1330"/>
      <c r="K40" s="1330"/>
      <c r="L40" s="1330"/>
      <c r="M40" s="1330"/>
      <c r="N40" s="1330"/>
      <c r="O40" s="1330"/>
      <c r="P40" s="1331">
        <v>56000.0</v>
      </c>
    </row>
    <row r="41">
      <c r="A41" s="1303">
        <v>34.0</v>
      </c>
      <c r="B41" s="1328" t="b">
        <v>1</v>
      </c>
      <c r="C41" s="1329" t="s">
        <v>1057</v>
      </c>
      <c r="D41" s="1303"/>
      <c r="E41" s="1303">
        <v>2.0</v>
      </c>
      <c r="F41" s="1303"/>
      <c r="G41" s="1303">
        <v>28.0</v>
      </c>
      <c r="H41" s="1303">
        <v>710.0</v>
      </c>
      <c r="I41" s="1330"/>
      <c r="J41" s="1330"/>
      <c r="K41" s="1330"/>
      <c r="L41" s="1330"/>
      <c r="M41" s="1330"/>
      <c r="N41" s="1330"/>
      <c r="O41" s="1330"/>
      <c r="P41" s="1331">
        <v>56000.0</v>
      </c>
    </row>
    <row r="42">
      <c r="A42" s="1303">
        <v>35.0</v>
      </c>
      <c r="B42" s="1328" t="b">
        <v>1</v>
      </c>
      <c r="C42" s="1329" t="s">
        <v>1060</v>
      </c>
      <c r="D42" s="1303"/>
      <c r="E42" s="1303">
        <v>4.0</v>
      </c>
      <c r="F42" s="1303"/>
      <c r="G42" s="1303">
        <v>28.0</v>
      </c>
      <c r="H42" s="1303">
        <v>875.0</v>
      </c>
      <c r="I42" s="1330"/>
      <c r="J42" s="1303">
        <v>95.0</v>
      </c>
      <c r="K42" s="1303">
        <v>48.0</v>
      </c>
      <c r="L42" s="1330"/>
      <c r="M42" s="1330"/>
      <c r="N42" s="1330"/>
      <c r="O42" s="1330"/>
      <c r="P42" s="1331">
        <v>56000.0</v>
      </c>
    </row>
    <row r="43">
      <c r="A43" s="1303">
        <v>36.0</v>
      </c>
      <c r="B43" s="1328" t="b">
        <v>1</v>
      </c>
      <c r="C43" s="1329" t="s">
        <v>1061</v>
      </c>
      <c r="D43" s="1303"/>
      <c r="E43" s="1303">
        <v>4.0</v>
      </c>
      <c r="F43" s="1303"/>
      <c r="G43" s="1303">
        <v>28.0</v>
      </c>
      <c r="H43" s="1303">
        <v>875.0</v>
      </c>
      <c r="I43" s="1330"/>
      <c r="J43" s="1303">
        <v>48.0</v>
      </c>
      <c r="K43" s="1303">
        <v>95.0</v>
      </c>
      <c r="L43" s="1330"/>
      <c r="M43" s="1330"/>
      <c r="N43" s="1330"/>
      <c r="O43" s="1330"/>
      <c r="P43" s="1331">
        <v>56000.0</v>
      </c>
    </row>
    <row r="44">
      <c r="A44" s="1303">
        <v>37.0</v>
      </c>
      <c r="B44" s="1328" t="b">
        <v>1</v>
      </c>
      <c r="C44" s="1329" t="s">
        <v>1062</v>
      </c>
      <c r="D44" s="1303"/>
      <c r="E44" s="1303">
        <v>3.0</v>
      </c>
      <c r="F44" s="1303"/>
      <c r="G44" s="1303">
        <v>28.0</v>
      </c>
      <c r="H44" s="1330"/>
      <c r="I44" s="1330"/>
      <c r="J44" s="1330"/>
      <c r="K44" s="1330"/>
      <c r="L44" s="1330"/>
      <c r="M44" s="1303">
        <v>630.0</v>
      </c>
      <c r="N44" s="1330"/>
      <c r="O44" s="1330"/>
      <c r="P44" s="1331">
        <v>56000.0</v>
      </c>
    </row>
    <row r="45">
      <c r="A45" s="1303">
        <v>38.0</v>
      </c>
      <c r="B45" s="1328" t="b">
        <v>1</v>
      </c>
      <c r="C45" s="1329" t="s">
        <v>1065</v>
      </c>
      <c r="D45" s="1303"/>
      <c r="E45" s="1303">
        <v>3.0</v>
      </c>
      <c r="F45" s="1303"/>
      <c r="G45" s="1303">
        <v>28.0</v>
      </c>
      <c r="H45" s="1330"/>
      <c r="I45" s="1330"/>
      <c r="J45" s="1330"/>
      <c r="K45" s="1330"/>
      <c r="L45" s="1330"/>
      <c r="M45" s="1303">
        <v>630.0</v>
      </c>
      <c r="N45" s="1330"/>
      <c r="O45" s="1330"/>
      <c r="P45" s="1331">
        <v>56000.0</v>
      </c>
    </row>
    <row r="46">
      <c r="A46" s="1303">
        <v>39.0</v>
      </c>
      <c r="B46" s="1328" t="b">
        <v>1</v>
      </c>
      <c r="C46" s="1329" t="s">
        <v>1053</v>
      </c>
      <c r="D46" s="1303"/>
      <c r="E46" s="1303">
        <v>4.0</v>
      </c>
      <c r="F46" s="1303"/>
      <c r="G46" s="1303">
        <v>29.0</v>
      </c>
      <c r="H46" s="1303">
        <v>1100.0</v>
      </c>
      <c r="I46" s="1330"/>
      <c r="J46" s="1330"/>
      <c r="K46" s="1330"/>
      <c r="L46" s="1330"/>
      <c r="M46" s="1330"/>
      <c r="N46" s="1330"/>
      <c r="O46" s="1330"/>
      <c r="P46" s="1331">
        <v>86500.0</v>
      </c>
    </row>
    <row r="47">
      <c r="A47" s="1303">
        <v>40.0</v>
      </c>
      <c r="B47" s="1328" t="b">
        <v>1</v>
      </c>
      <c r="C47" s="1329" t="s">
        <v>1054</v>
      </c>
      <c r="D47" s="1303"/>
      <c r="E47" s="1303">
        <v>4.0</v>
      </c>
      <c r="F47" s="1303"/>
      <c r="G47" s="1303">
        <v>29.0</v>
      </c>
      <c r="H47" s="1303">
        <v>1100.0</v>
      </c>
      <c r="I47" s="1330"/>
      <c r="J47" s="1330"/>
      <c r="K47" s="1330"/>
      <c r="L47" s="1330"/>
      <c r="M47" s="1330"/>
      <c r="N47" s="1330"/>
      <c r="O47" s="1330"/>
      <c r="P47" s="1331">
        <v>86500.0</v>
      </c>
    </row>
    <row r="48">
      <c r="A48" s="1303">
        <v>41.0</v>
      </c>
      <c r="B48" s="1328" t="b">
        <v>1</v>
      </c>
      <c r="C48" s="1329" t="s">
        <v>1055</v>
      </c>
      <c r="D48" s="1303"/>
      <c r="E48" s="1303">
        <v>3.0</v>
      </c>
      <c r="F48" s="1303"/>
      <c r="G48" s="1303">
        <v>29.0</v>
      </c>
      <c r="H48" s="1303">
        <v>1500.0</v>
      </c>
      <c r="I48" s="1330"/>
      <c r="J48" s="1330"/>
      <c r="K48" s="1330"/>
      <c r="L48" s="1330"/>
      <c r="M48" s="1330"/>
      <c r="N48" s="1330"/>
      <c r="O48" s="1330"/>
      <c r="P48" s="1331">
        <v>86500.0</v>
      </c>
    </row>
    <row r="49">
      <c r="A49" s="1303">
        <v>42.0</v>
      </c>
      <c r="B49" s="1328" t="b">
        <v>1</v>
      </c>
      <c r="C49" s="1329" t="s">
        <v>1056</v>
      </c>
      <c r="D49" s="1303"/>
      <c r="E49" s="1303">
        <v>3.0</v>
      </c>
      <c r="F49" s="1303"/>
      <c r="G49" s="1303">
        <v>29.0</v>
      </c>
      <c r="H49" s="1303">
        <v>1500.0</v>
      </c>
      <c r="I49" s="1330"/>
      <c r="J49" s="1330"/>
      <c r="K49" s="1330"/>
      <c r="L49" s="1330"/>
      <c r="M49" s="1330"/>
      <c r="N49" s="1330"/>
      <c r="O49" s="1330"/>
      <c r="P49" s="1331">
        <v>86500.0</v>
      </c>
    </row>
    <row r="50">
      <c r="A50" s="1303">
        <v>43.0</v>
      </c>
      <c r="B50" s="1328" t="b">
        <v>1</v>
      </c>
      <c r="C50" s="1329" t="s">
        <v>1057</v>
      </c>
      <c r="D50" s="1303"/>
      <c r="E50" s="1303">
        <v>3.0</v>
      </c>
      <c r="F50" s="1303"/>
      <c r="G50" s="1303">
        <v>29.0</v>
      </c>
      <c r="H50" s="1303">
        <v>1500.0</v>
      </c>
      <c r="I50" s="1330"/>
      <c r="J50" s="1330"/>
      <c r="K50" s="1330"/>
      <c r="L50" s="1330"/>
      <c r="M50" s="1330"/>
      <c r="N50" s="1330"/>
      <c r="O50" s="1330"/>
      <c r="P50" s="1331">
        <v>86500.0</v>
      </c>
    </row>
    <row r="51">
      <c r="A51" s="1303">
        <v>44.0</v>
      </c>
      <c r="B51" s="1328" t="b">
        <v>1</v>
      </c>
      <c r="C51" s="1329" t="s">
        <v>1058</v>
      </c>
      <c r="D51" s="1303"/>
      <c r="E51" s="1303">
        <v>2.0</v>
      </c>
      <c r="F51" s="1303"/>
      <c r="G51" s="1303">
        <v>29.0</v>
      </c>
      <c r="H51" s="1303">
        <v>1300.0</v>
      </c>
      <c r="I51" s="1330"/>
      <c r="J51" s="1330"/>
      <c r="K51" s="1330"/>
      <c r="L51" s="1330"/>
      <c r="M51" s="1330"/>
      <c r="N51" s="1330"/>
      <c r="O51" s="1330"/>
      <c r="P51" s="1331">
        <v>86500.0</v>
      </c>
    </row>
    <row r="52">
      <c r="A52" s="1303">
        <v>45.0</v>
      </c>
      <c r="B52" s="1328" t="b">
        <v>1</v>
      </c>
      <c r="C52" s="1329" t="s">
        <v>1059</v>
      </c>
      <c r="D52" s="1303"/>
      <c r="E52" s="1303">
        <v>2.0</v>
      </c>
      <c r="F52" s="1303"/>
      <c r="G52" s="1303">
        <v>29.0</v>
      </c>
      <c r="H52" s="1303">
        <v>1300.0</v>
      </c>
      <c r="I52" s="1330"/>
      <c r="J52" s="1330"/>
      <c r="K52" s="1330"/>
      <c r="L52" s="1330"/>
      <c r="M52" s="1330"/>
      <c r="N52" s="1330"/>
      <c r="O52" s="1330"/>
      <c r="P52" s="1331">
        <v>86500.0</v>
      </c>
    </row>
    <row r="53">
      <c r="A53" s="1303">
        <v>46.0</v>
      </c>
      <c r="B53" s="1328" t="b">
        <v>1</v>
      </c>
      <c r="C53" s="1329" t="s">
        <v>1060</v>
      </c>
      <c r="D53" s="1303"/>
      <c r="E53" s="1303">
        <v>5.0</v>
      </c>
      <c r="F53" s="1303"/>
      <c r="G53" s="1303">
        <v>29.0</v>
      </c>
      <c r="H53" s="1303">
        <v>1750.0</v>
      </c>
      <c r="I53" s="1330"/>
      <c r="J53" s="1303">
        <v>110.0</v>
      </c>
      <c r="K53" s="1303">
        <v>55.0</v>
      </c>
      <c r="L53" s="1330"/>
      <c r="M53" s="1330"/>
      <c r="N53" s="1330"/>
      <c r="O53" s="1330"/>
      <c r="P53" s="1331">
        <v>86500.0</v>
      </c>
    </row>
    <row r="54">
      <c r="A54" s="1303">
        <v>47.0</v>
      </c>
      <c r="B54" s="1328" t="b">
        <v>1</v>
      </c>
      <c r="C54" s="1329" t="s">
        <v>1061</v>
      </c>
      <c r="D54" s="1303"/>
      <c r="E54" s="1303">
        <v>5.0</v>
      </c>
      <c r="F54" s="1303"/>
      <c r="G54" s="1303">
        <v>29.0</v>
      </c>
      <c r="H54" s="1303">
        <v>1750.0</v>
      </c>
      <c r="I54" s="1330"/>
      <c r="J54" s="1303">
        <v>55.0</v>
      </c>
      <c r="K54" s="1303">
        <v>110.0</v>
      </c>
      <c r="L54" s="1330"/>
      <c r="M54" s="1330"/>
      <c r="N54" s="1330"/>
      <c r="O54" s="1330"/>
      <c r="P54" s="1331">
        <v>86500.0</v>
      </c>
    </row>
    <row r="55">
      <c r="A55" s="1303">
        <v>48.0</v>
      </c>
      <c r="B55" s="1328" t="b">
        <v>1</v>
      </c>
      <c r="C55" s="1329" t="s">
        <v>1063</v>
      </c>
      <c r="D55" s="1303"/>
      <c r="E55" s="1303">
        <v>3.0</v>
      </c>
      <c r="F55" s="1303"/>
      <c r="G55" s="1303">
        <v>29.0</v>
      </c>
      <c r="H55" s="1330"/>
      <c r="I55" s="1330"/>
      <c r="J55" s="1330"/>
      <c r="K55" s="1330"/>
      <c r="L55" s="1330"/>
      <c r="M55" s="1303">
        <v>850.0</v>
      </c>
      <c r="N55" s="1330"/>
      <c r="O55" s="1330"/>
      <c r="P55" s="1331">
        <v>86500.0</v>
      </c>
    </row>
    <row r="56">
      <c r="A56" s="1303">
        <v>49.0</v>
      </c>
      <c r="B56" s="1328" t="b">
        <v>1</v>
      </c>
      <c r="C56" s="1329" t="s">
        <v>1064</v>
      </c>
      <c r="D56" s="1303"/>
      <c r="E56" s="1303">
        <v>3.0</v>
      </c>
      <c r="F56" s="1303"/>
      <c r="G56" s="1303">
        <v>29.0</v>
      </c>
      <c r="H56" s="1330"/>
      <c r="I56" s="1330"/>
      <c r="J56" s="1330"/>
      <c r="K56" s="1330"/>
      <c r="L56" s="1330"/>
      <c r="M56" s="1303">
        <v>850.0</v>
      </c>
      <c r="N56" s="1330"/>
      <c r="O56" s="1330"/>
      <c r="P56" s="1331">
        <v>86500.0</v>
      </c>
    </row>
    <row r="57">
      <c r="A57" s="1303">
        <v>50.0</v>
      </c>
      <c r="B57" s="1328" t="b">
        <v>0</v>
      </c>
      <c r="C57" s="1332" t="s">
        <v>1068</v>
      </c>
      <c r="D57" s="1332" t="s">
        <v>1069</v>
      </c>
      <c r="E57" s="1333">
        <v>1.0</v>
      </c>
      <c r="F57" s="1332"/>
      <c r="G57" s="1333">
        <v>50.0</v>
      </c>
      <c r="H57" s="1333">
        <v>158000.0</v>
      </c>
      <c r="N57" s="638">
        <v>165.0</v>
      </c>
      <c r="Q57" s="1333"/>
      <c r="R57" s="1333">
        <v>150000.0</v>
      </c>
    </row>
    <row r="58">
      <c r="A58" s="1303">
        <v>51.0</v>
      </c>
      <c r="B58" s="1328" t="b">
        <v>0</v>
      </c>
      <c r="C58" s="1332" t="s">
        <v>1068</v>
      </c>
      <c r="D58" s="1332" t="s">
        <v>1069</v>
      </c>
      <c r="E58" s="1333">
        <v>2.0</v>
      </c>
      <c r="F58" s="1332"/>
      <c r="G58" s="1333">
        <v>52.0</v>
      </c>
      <c r="H58" s="1333">
        <v>305000.0</v>
      </c>
      <c r="N58" s="638">
        <v>185.0</v>
      </c>
      <c r="Q58" s="1333"/>
      <c r="R58" s="1333">
        <v>21000.0</v>
      </c>
    </row>
    <row r="59">
      <c r="A59" s="1303">
        <v>52.0</v>
      </c>
      <c r="B59" s="1328" t="b">
        <v>0</v>
      </c>
      <c r="C59" s="1332" t="s">
        <v>1068</v>
      </c>
      <c r="D59" s="1332" t="s">
        <v>1069</v>
      </c>
      <c r="E59" s="1333">
        <v>3.0</v>
      </c>
      <c r="F59" s="1332"/>
      <c r="G59" s="1333">
        <v>53.0</v>
      </c>
      <c r="H59" s="1333">
        <v>413000.0</v>
      </c>
      <c r="N59" s="638">
        <v>265.0</v>
      </c>
      <c r="Q59" s="1333"/>
      <c r="R59" s="1333">
        <v>11000.0</v>
      </c>
    </row>
    <row r="60">
      <c r="A60" s="1303">
        <v>53.0</v>
      </c>
      <c r="B60" s="1328" t="b">
        <v>0</v>
      </c>
      <c r="C60" s="1332" t="s">
        <v>1068</v>
      </c>
      <c r="D60" s="1332" t="s">
        <v>1069</v>
      </c>
      <c r="E60" s="1333">
        <v>4.0</v>
      </c>
      <c r="F60" s="1332"/>
      <c r="G60" s="1333">
        <v>54.0</v>
      </c>
      <c r="H60" s="1333">
        <v>420000.0</v>
      </c>
      <c r="N60" s="638">
        <v>280.0</v>
      </c>
      <c r="Q60" s="1333"/>
      <c r="R60" s="1333">
        <v>12000.0</v>
      </c>
    </row>
    <row r="61">
      <c r="A61" s="1303">
        <v>54.0</v>
      </c>
      <c r="B61" s="1328" t="b">
        <v>0</v>
      </c>
      <c r="C61" s="1332" t="s">
        <v>1068</v>
      </c>
      <c r="D61" s="1332" t="s">
        <v>1069</v>
      </c>
      <c r="E61" s="1333">
        <v>5.0</v>
      </c>
      <c r="F61" s="1332"/>
      <c r="G61" s="1333">
        <v>55.0</v>
      </c>
      <c r="H61" s="1333">
        <v>670000.0</v>
      </c>
      <c r="N61" s="638">
        <v>315.0</v>
      </c>
      <c r="Q61" s="1333"/>
      <c r="R61" s="1333">
        <v>11000.0</v>
      </c>
    </row>
    <row r="62">
      <c r="A62" s="1303">
        <v>55.0</v>
      </c>
      <c r="B62" s="1328" t="b">
        <v>1</v>
      </c>
      <c r="C62" s="1329" t="s">
        <v>1052</v>
      </c>
      <c r="D62" s="1303"/>
      <c r="E62" s="1303">
        <v>5.0</v>
      </c>
      <c r="F62" s="1303"/>
      <c r="G62" s="1303">
        <v>30.0</v>
      </c>
      <c r="H62" s="1303">
        <v>1100.0</v>
      </c>
      <c r="I62" s="1330"/>
      <c r="J62" s="1330"/>
      <c r="K62" s="1330"/>
      <c r="L62" s="1330"/>
      <c r="M62" s="1330"/>
      <c r="N62" s="1330"/>
      <c r="O62" s="1330"/>
      <c r="P62" s="1331">
        <v>134000.0</v>
      </c>
    </row>
    <row r="63">
      <c r="A63" s="1303">
        <v>56.0</v>
      </c>
      <c r="B63" s="1328" t="b">
        <v>1</v>
      </c>
      <c r="C63" s="1329" t="s">
        <v>1053</v>
      </c>
      <c r="D63" s="1303"/>
      <c r="E63" s="1303">
        <v>5.0</v>
      </c>
      <c r="F63" s="1303"/>
      <c r="G63" s="1303">
        <v>30.0</v>
      </c>
      <c r="H63" s="1303">
        <v>1600.0</v>
      </c>
      <c r="I63" s="1330"/>
      <c r="J63" s="1330"/>
      <c r="K63" s="1330"/>
      <c r="L63" s="1330"/>
      <c r="M63" s="1330"/>
      <c r="N63" s="1330"/>
      <c r="O63" s="1330"/>
      <c r="P63" s="1331">
        <v>134000.0</v>
      </c>
    </row>
    <row r="64">
      <c r="A64" s="1303">
        <v>57.0</v>
      </c>
      <c r="B64" s="1328" t="b">
        <v>1</v>
      </c>
      <c r="C64" s="1329" t="s">
        <v>1054</v>
      </c>
      <c r="D64" s="1303"/>
      <c r="E64" s="1303">
        <v>5.0</v>
      </c>
      <c r="F64" s="1303"/>
      <c r="G64" s="1303">
        <v>30.0</v>
      </c>
      <c r="H64" s="1303">
        <v>1600.0</v>
      </c>
      <c r="I64" s="1330"/>
      <c r="J64" s="1330"/>
      <c r="K64" s="1330"/>
      <c r="L64" s="1330"/>
      <c r="M64" s="1330"/>
      <c r="N64" s="1330"/>
      <c r="O64" s="1330"/>
      <c r="P64" s="1331">
        <v>134000.0</v>
      </c>
    </row>
    <row r="65">
      <c r="A65" s="1303">
        <v>58.0</v>
      </c>
      <c r="B65" s="1328" t="b">
        <v>1</v>
      </c>
      <c r="C65" s="1329" t="s">
        <v>1055</v>
      </c>
      <c r="D65" s="1303"/>
      <c r="E65" s="1303">
        <v>4.0</v>
      </c>
      <c r="F65" s="1303"/>
      <c r="G65" s="1303">
        <v>30.0</v>
      </c>
      <c r="H65" s="1303">
        <v>1800.0</v>
      </c>
      <c r="I65" s="1330"/>
      <c r="J65" s="1330"/>
      <c r="K65" s="1330"/>
      <c r="L65" s="1330"/>
      <c r="M65" s="1330"/>
      <c r="N65" s="1330"/>
      <c r="O65" s="1330"/>
      <c r="P65" s="1331">
        <v>134000.0</v>
      </c>
    </row>
    <row r="66">
      <c r="A66" s="1303">
        <v>59.0</v>
      </c>
      <c r="B66" s="1328" t="b">
        <v>1</v>
      </c>
      <c r="C66" s="1329" t="s">
        <v>1056</v>
      </c>
      <c r="D66" s="1303"/>
      <c r="E66" s="1303">
        <v>4.0</v>
      </c>
      <c r="F66" s="1303"/>
      <c r="G66" s="1303">
        <v>30.0</v>
      </c>
      <c r="H66" s="1303">
        <v>1800.0</v>
      </c>
      <c r="I66" s="1330"/>
      <c r="J66" s="1330"/>
      <c r="K66" s="1330"/>
      <c r="L66" s="1330"/>
      <c r="M66" s="1330"/>
      <c r="N66" s="1330"/>
      <c r="O66" s="1330"/>
      <c r="P66" s="1331">
        <v>134000.0</v>
      </c>
    </row>
    <row r="67">
      <c r="A67" s="1303">
        <v>60.0</v>
      </c>
      <c r="B67" s="1328" t="b">
        <v>1</v>
      </c>
      <c r="C67" s="1329" t="s">
        <v>1057</v>
      </c>
      <c r="D67" s="1303"/>
      <c r="E67" s="1303">
        <v>4.0</v>
      </c>
      <c r="F67" s="1303"/>
      <c r="G67" s="1303">
        <v>30.0</v>
      </c>
      <c r="H67" s="1303">
        <v>1800.0</v>
      </c>
      <c r="I67" s="1330"/>
      <c r="J67" s="1330"/>
      <c r="K67" s="1330"/>
      <c r="L67" s="1330"/>
      <c r="M67" s="1330"/>
      <c r="N67" s="1330"/>
      <c r="O67" s="1330"/>
      <c r="P67" s="1331">
        <v>134000.0</v>
      </c>
    </row>
    <row r="68">
      <c r="A68" s="1303">
        <v>61.0</v>
      </c>
      <c r="B68" s="1328" t="b">
        <v>1</v>
      </c>
      <c r="C68" s="1329" t="s">
        <v>1058</v>
      </c>
      <c r="D68" s="1303"/>
      <c r="E68" s="1303">
        <v>3.0</v>
      </c>
      <c r="F68" s="1303"/>
      <c r="G68" s="1303">
        <v>30.0</v>
      </c>
      <c r="H68" s="1303">
        <v>1600.0</v>
      </c>
      <c r="I68" s="1330"/>
      <c r="J68" s="1330"/>
      <c r="K68" s="1330"/>
      <c r="L68" s="1330"/>
      <c r="M68" s="1330"/>
      <c r="N68" s="1330"/>
      <c r="O68" s="1330"/>
      <c r="P68" s="1331">
        <v>134000.0</v>
      </c>
    </row>
    <row r="69">
      <c r="A69" s="1303">
        <v>62.0</v>
      </c>
      <c r="B69" s="1328" t="b">
        <v>1</v>
      </c>
      <c r="C69" s="1329" t="s">
        <v>1059</v>
      </c>
      <c r="D69" s="1303"/>
      <c r="E69" s="1303">
        <v>3.0</v>
      </c>
      <c r="F69" s="1303"/>
      <c r="G69" s="1303">
        <v>30.0</v>
      </c>
      <c r="H69" s="1303">
        <v>1600.0</v>
      </c>
      <c r="I69" s="1330"/>
      <c r="J69" s="1330"/>
      <c r="K69" s="1330"/>
      <c r="L69" s="1330"/>
      <c r="M69" s="1330"/>
      <c r="N69" s="1330"/>
      <c r="O69" s="1330"/>
      <c r="P69" s="1331">
        <v>134000.0</v>
      </c>
    </row>
    <row r="70">
      <c r="A70" s="1303">
        <v>63.0</v>
      </c>
      <c r="B70" s="1328" t="b">
        <v>1</v>
      </c>
      <c r="C70" s="1329" t="s">
        <v>1070</v>
      </c>
      <c r="D70" s="1303"/>
      <c r="E70" s="1303">
        <v>1.0</v>
      </c>
      <c r="F70" s="1303"/>
      <c r="G70" s="1303">
        <v>30.0</v>
      </c>
      <c r="H70" s="1303">
        <v>910.0</v>
      </c>
      <c r="I70" s="1330"/>
      <c r="J70" s="1330"/>
      <c r="K70" s="1330"/>
      <c r="L70" s="1330"/>
      <c r="M70" s="1330"/>
      <c r="N70" s="1330"/>
      <c r="O70" s="1330"/>
      <c r="P70" s="1331">
        <v>134000.0</v>
      </c>
    </row>
    <row r="71">
      <c r="A71" s="1303">
        <v>64.0</v>
      </c>
      <c r="B71" s="1328" t="b">
        <v>1</v>
      </c>
      <c r="C71" s="1329" t="s">
        <v>1071</v>
      </c>
      <c r="D71" s="1303"/>
      <c r="E71" s="1303">
        <v>1.0</v>
      </c>
      <c r="F71" s="1303"/>
      <c r="G71" s="1303">
        <v>30.0</v>
      </c>
      <c r="H71" s="1303">
        <v>1600.0</v>
      </c>
      <c r="I71" s="1330"/>
      <c r="J71" s="1330"/>
      <c r="K71" s="1330"/>
      <c r="L71" s="1330"/>
      <c r="M71" s="1330"/>
      <c r="N71" s="1330"/>
      <c r="O71" s="1330"/>
      <c r="P71" s="1331">
        <v>134000.0</v>
      </c>
    </row>
    <row r="72">
      <c r="A72" s="1303">
        <v>65.0</v>
      </c>
      <c r="B72" s="1328" t="b">
        <v>1</v>
      </c>
      <c r="C72" s="1329" t="s">
        <v>1072</v>
      </c>
      <c r="D72" s="1303"/>
      <c r="E72" s="1303">
        <v>1.0</v>
      </c>
      <c r="F72" s="1303"/>
      <c r="G72" s="1303">
        <v>30.0</v>
      </c>
      <c r="H72" s="1303">
        <v>1400.0</v>
      </c>
      <c r="I72" s="1303">
        <v>90.0</v>
      </c>
      <c r="J72" s="1330"/>
      <c r="K72" s="1330"/>
      <c r="L72" s="1330"/>
      <c r="M72" s="1330"/>
      <c r="N72" s="1330"/>
      <c r="O72" s="1330"/>
      <c r="P72" s="1331">
        <v>134000.0</v>
      </c>
    </row>
    <row r="73">
      <c r="A73" s="1303">
        <v>66.0</v>
      </c>
      <c r="B73" s="1328" t="b">
        <v>1</v>
      </c>
      <c r="C73" s="1329" t="s">
        <v>1073</v>
      </c>
      <c r="D73" s="1303"/>
      <c r="E73" s="1303">
        <v>1.0</v>
      </c>
      <c r="F73" s="1303"/>
      <c r="G73" s="1303">
        <v>30.0</v>
      </c>
      <c r="H73" s="1303">
        <v>1400.0</v>
      </c>
      <c r="I73" s="1330"/>
      <c r="J73" s="1330"/>
      <c r="K73" s="1303">
        <v>90.0</v>
      </c>
      <c r="L73" s="1330"/>
      <c r="M73" s="1330"/>
      <c r="N73" s="1330"/>
      <c r="O73" s="1330"/>
      <c r="P73" s="1331">
        <v>134000.0</v>
      </c>
    </row>
    <row r="74">
      <c r="A74" s="1303">
        <v>67.0</v>
      </c>
      <c r="B74" s="1328" t="b">
        <v>1</v>
      </c>
      <c r="C74" s="1329" t="s">
        <v>1074</v>
      </c>
      <c r="D74" s="1303"/>
      <c r="E74" s="1303">
        <v>1.0</v>
      </c>
      <c r="F74" s="1303"/>
      <c r="G74" s="1303">
        <v>30.0</v>
      </c>
      <c r="H74" s="1303">
        <v>1400.0</v>
      </c>
      <c r="I74" s="1330"/>
      <c r="J74" s="1303">
        <v>90.0</v>
      </c>
      <c r="K74" s="1330"/>
      <c r="L74" s="1330"/>
      <c r="M74" s="1330"/>
      <c r="N74" s="1330"/>
      <c r="O74" s="1330"/>
      <c r="P74" s="1331">
        <v>134000.0</v>
      </c>
    </row>
    <row r="75">
      <c r="A75" s="1303">
        <v>68.0</v>
      </c>
      <c r="B75" s="1328" t="b">
        <v>1</v>
      </c>
      <c r="C75" s="1329" t="s">
        <v>1075</v>
      </c>
      <c r="D75" s="1303"/>
      <c r="E75" s="1303">
        <v>1.0</v>
      </c>
      <c r="F75" s="1303"/>
      <c r="G75" s="1303">
        <v>30.0</v>
      </c>
      <c r="H75" s="1303">
        <v>1800.0</v>
      </c>
      <c r="I75" s="1303">
        <v>120.0</v>
      </c>
      <c r="J75" s="1330"/>
      <c r="K75" s="1330"/>
      <c r="L75" s="1330"/>
      <c r="M75" s="1330"/>
      <c r="N75" s="1330"/>
      <c r="O75" s="1330"/>
      <c r="P75" s="1331">
        <v>134000.0</v>
      </c>
    </row>
    <row r="76">
      <c r="A76" s="1303">
        <v>69.0</v>
      </c>
      <c r="B76" s="1328" t="b">
        <v>1</v>
      </c>
      <c r="C76" s="1329" t="s">
        <v>1076</v>
      </c>
      <c r="D76" s="1303"/>
      <c r="E76" s="1303">
        <v>1.0</v>
      </c>
      <c r="F76" s="1303"/>
      <c r="G76" s="1303">
        <v>30.0</v>
      </c>
      <c r="H76" s="1303">
        <v>1800.0</v>
      </c>
      <c r="I76" s="1330"/>
      <c r="J76" s="1330"/>
      <c r="K76" s="1303">
        <v>120.0</v>
      </c>
      <c r="L76" s="1330"/>
      <c r="M76" s="1330"/>
      <c r="N76" s="1330"/>
      <c r="O76" s="1330"/>
      <c r="P76" s="1331">
        <v>134000.0</v>
      </c>
    </row>
    <row r="77">
      <c r="A77" s="1303">
        <v>70.0</v>
      </c>
      <c r="B77" s="1328" t="b">
        <v>1</v>
      </c>
      <c r="C77" s="1329" t="s">
        <v>1077</v>
      </c>
      <c r="D77" s="1303"/>
      <c r="E77" s="1303">
        <v>1.0</v>
      </c>
      <c r="F77" s="1303"/>
      <c r="G77" s="1303">
        <v>30.0</v>
      </c>
      <c r="H77" s="1303">
        <v>1800.0</v>
      </c>
      <c r="I77" s="1330"/>
      <c r="J77" s="1303">
        <v>120.0</v>
      </c>
      <c r="K77" s="1330"/>
      <c r="L77" s="1330"/>
      <c r="M77" s="1330"/>
      <c r="N77" s="1330"/>
      <c r="O77" s="1330"/>
      <c r="P77" s="1331">
        <v>134000.0</v>
      </c>
    </row>
    <row r="78">
      <c r="A78" s="1303">
        <v>71.0</v>
      </c>
      <c r="B78" s="1328" t="b">
        <v>1</v>
      </c>
      <c r="C78" s="1329" t="s">
        <v>1078</v>
      </c>
      <c r="D78" s="1303"/>
      <c r="E78" s="1303">
        <v>1.0</v>
      </c>
      <c r="F78" s="1303"/>
      <c r="G78" s="1303">
        <v>30.0</v>
      </c>
      <c r="H78" s="1303">
        <v>1800.0</v>
      </c>
      <c r="I78" s="1303">
        <v>120.0</v>
      </c>
      <c r="J78" s="1330"/>
      <c r="K78" s="1330"/>
      <c r="L78" s="1330"/>
      <c r="M78" s="1330"/>
      <c r="N78" s="1330"/>
      <c r="O78" s="1330"/>
      <c r="P78" s="1331">
        <v>134000.0</v>
      </c>
    </row>
    <row r="79">
      <c r="A79" s="1303">
        <v>72.0</v>
      </c>
      <c r="B79" s="1328" t="b">
        <v>1</v>
      </c>
      <c r="C79" s="1329" t="s">
        <v>1079</v>
      </c>
      <c r="D79" s="1303"/>
      <c r="E79" s="1303">
        <v>1.0</v>
      </c>
      <c r="F79" s="1303"/>
      <c r="G79" s="1303">
        <v>30.0</v>
      </c>
      <c r="H79" s="1303">
        <v>1800.0</v>
      </c>
      <c r="I79" s="1330"/>
      <c r="J79" s="1330"/>
      <c r="K79" s="1303">
        <v>120.0</v>
      </c>
      <c r="L79" s="1330"/>
      <c r="M79" s="1330"/>
      <c r="N79" s="1330"/>
      <c r="O79" s="1330"/>
      <c r="P79" s="1331">
        <v>134000.0</v>
      </c>
    </row>
    <row r="80">
      <c r="A80" s="1303">
        <v>73.0</v>
      </c>
      <c r="B80" s="1328" t="b">
        <v>1</v>
      </c>
      <c r="C80" s="1329" t="s">
        <v>1080</v>
      </c>
      <c r="D80" s="1303"/>
      <c r="E80" s="1303">
        <v>1.0</v>
      </c>
      <c r="F80" s="1303"/>
      <c r="G80" s="1303">
        <v>30.0</v>
      </c>
      <c r="H80" s="1303">
        <v>1800.0</v>
      </c>
      <c r="I80" s="1330"/>
      <c r="J80" s="1303">
        <v>120.0</v>
      </c>
      <c r="K80" s="1330"/>
      <c r="L80" s="1330"/>
      <c r="M80" s="1330"/>
      <c r="N80" s="1330"/>
      <c r="O80" s="1330"/>
      <c r="P80" s="1331">
        <v>134000.0</v>
      </c>
    </row>
    <row r="81">
      <c r="A81" s="1303">
        <v>74.0</v>
      </c>
      <c r="B81" s="1328" t="b">
        <v>1</v>
      </c>
      <c r="C81" s="1329" t="s">
        <v>1081</v>
      </c>
      <c r="D81" s="1303"/>
      <c r="E81" s="1303">
        <v>1.0</v>
      </c>
      <c r="F81" s="1303"/>
      <c r="G81" s="1303">
        <v>30.0</v>
      </c>
      <c r="H81" s="1303">
        <v>1800.0</v>
      </c>
      <c r="I81" s="1303">
        <v>120.0</v>
      </c>
      <c r="J81" s="1330"/>
      <c r="K81" s="1330"/>
      <c r="L81" s="1330"/>
      <c r="M81" s="1330"/>
      <c r="N81" s="1330"/>
      <c r="O81" s="1330"/>
      <c r="P81" s="1331">
        <v>134000.0</v>
      </c>
    </row>
    <row r="82">
      <c r="A82" s="1303">
        <v>75.0</v>
      </c>
      <c r="B82" s="1328" t="b">
        <v>1</v>
      </c>
      <c r="C82" s="1329" t="s">
        <v>1082</v>
      </c>
      <c r="D82" s="1303"/>
      <c r="E82" s="1303">
        <v>1.0</v>
      </c>
      <c r="F82" s="1303"/>
      <c r="G82" s="1303">
        <v>30.0</v>
      </c>
      <c r="H82" s="1303">
        <v>1800.0</v>
      </c>
      <c r="I82" s="1330"/>
      <c r="J82" s="1330"/>
      <c r="K82" s="1303">
        <v>120.0</v>
      </c>
      <c r="L82" s="1330"/>
      <c r="M82" s="1330"/>
      <c r="N82" s="1330"/>
      <c r="O82" s="1330"/>
      <c r="P82" s="1331">
        <v>134000.0</v>
      </c>
    </row>
    <row r="83">
      <c r="A83" s="1303">
        <v>76.0</v>
      </c>
      <c r="B83" s="1328" t="b">
        <v>1</v>
      </c>
      <c r="C83" s="1329" t="s">
        <v>1083</v>
      </c>
      <c r="D83" s="1303"/>
      <c r="E83" s="1303">
        <v>1.0</v>
      </c>
      <c r="F83" s="1303"/>
      <c r="G83" s="1303">
        <v>30.0</v>
      </c>
      <c r="H83" s="1303">
        <v>1800.0</v>
      </c>
      <c r="I83" s="1330"/>
      <c r="J83" s="1303">
        <v>120.0</v>
      </c>
      <c r="K83" s="1330"/>
      <c r="L83" s="1330"/>
      <c r="M83" s="1330"/>
      <c r="N83" s="1330"/>
      <c r="O83" s="1330"/>
      <c r="P83" s="1331">
        <v>134000.0</v>
      </c>
    </row>
    <row r="84">
      <c r="A84" s="1303">
        <v>77.0</v>
      </c>
      <c r="B84" s="1328" t="b">
        <v>1</v>
      </c>
      <c r="C84" s="1329" t="s">
        <v>1060</v>
      </c>
      <c r="D84" s="1303"/>
      <c r="E84" s="1303">
        <v>6.0</v>
      </c>
      <c r="F84" s="1303"/>
      <c r="G84" s="1303">
        <v>30.0</v>
      </c>
      <c r="H84" s="1303">
        <v>2150.0</v>
      </c>
      <c r="I84" s="1330"/>
      <c r="J84" s="1303">
        <v>125.0</v>
      </c>
      <c r="K84" s="1303">
        <v>63.0</v>
      </c>
      <c r="L84" s="1330"/>
      <c r="M84" s="1330"/>
      <c r="N84" s="1330"/>
      <c r="O84" s="1330"/>
      <c r="P84" s="1331">
        <v>134000.0</v>
      </c>
    </row>
    <row r="85">
      <c r="A85" s="1303">
        <v>78.0</v>
      </c>
      <c r="B85" s="1328" t="b">
        <v>1</v>
      </c>
      <c r="C85" s="1329" t="s">
        <v>1061</v>
      </c>
      <c r="D85" s="1303"/>
      <c r="E85" s="1303">
        <v>6.0</v>
      </c>
      <c r="F85" s="1303"/>
      <c r="G85" s="1303">
        <v>30.0</v>
      </c>
      <c r="H85" s="1303">
        <v>2150.0</v>
      </c>
      <c r="I85" s="1330"/>
      <c r="J85" s="1303">
        <v>63.0</v>
      </c>
      <c r="K85" s="1303">
        <v>125.0</v>
      </c>
      <c r="L85" s="1330"/>
      <c r="M85" s="1330"/>
      <c r="N85" s="1330"/>
      <c r="O85" s="1330"/>
      <c r="P85" s="1331">
        <v>134000.0</v>
      </c>
    </row>
    <row r="86">
      <c r="A86" s="1303">
        <v>79.0</v>
      </c>
      <c r="B86" s="1328" t="b">
        <v>1</v>
      </c>
      <c r="C86" s="1329" t="s">
        <v>1062</v>
      </c>
      <c r="D86" s="1303"/>
      <c r="E86" s="1303">
        <v>4.0</v>
      </c>
      <c r="F86" s="1303"/>
      <c r="G86" s="1303">
        <v>30.0</v>
      </c>
      <c r="H86" s="1330"/>
      <c r="I86" s="1330"/>
      <c r="J86" s="1330"/>
      <c r="K86" s="1330"/>
      <c r="L86" s="1330"/>
      <c r="M86" s="1303">
        <v>1020.0</v>
      </c>
      <c r="N86" s="1330"/>
      <c r="O86" s="1330"/>
      <c r="P86" s="1331">
        <v>134000.0</v>
      </c>
    </row>
    <row r="87">
      <c r="A87" s="1303">
        <v>80.0</v>
      </c>
      <c r="B87" s="1328" t="b">
        <v>1</v>
      </c>
      <c r="C87" s="1329" t="s">
        <v>1065</v>
      </c>
      <c r="D87" s="1303"/>
      <c r="E87" s="1303">
        <v>4.0</v>
      </c>
      <c r="F87" s="1303"/>
      <c r="G87" s="1303">
        <v>30.0</v>
      </c>
      <c r="H87" s="1330"/>
      <c r="I87" s="1330"/>
      <c r="J87" s="1330"/>
      <c r="K87" s="1330"/>
      <c r="L87" s="1330"/>
      <c r="M87" s="1303">
        <v>1020.0</v>
      </c>
      <c r="N87" s="1330"/>
      <c r="O87" s="1330"/>
      <c r="P87" s="1331">
        <v>134000.0</v>
      </c>
    </row>
    <row r="88">
      <c r="A88" s="1303">
        <v>81.0</v>
      </c>
      <c r="B88" s="1328" t="b">
        <v>1</v>
      </c>
      <c r="C88" s="1329" t="s">
        <v>1084</v>
      </c>
      <c r="D88" s="1303"/>
      <c r="E88" s="1303">
        <v>1.0</v>
      </c>
      <c r="F88" s="1303"/>
      <c r="G88" s="1303">
        <v>30.0</v>
      </c>
      <c r="H88" s="1303">
        <v>1950.0</v>
      </c>
      <c r="I88" s="1303">
        <v>115.0</v>
      </c>
      <c r="J88" s="1330"/>
      <c r="K88" s="1330"/>
      <c r="L88" s="1330"/>
      <c r="M88" s="1330"/>
      <c r="N88" s="1330"/>
      <c r="O88" s="1330"/>
      <c r="P88" s="1331">
        <v>134000.0</v>
      </c>
    </row>
    <row r="89">
      <c r="A89" s="1303">
        <v>82.0</v>
      </c>
      <c r="B89" s="1328" t="b">
        <v>1</v>
      </c>
      <c r="C89" s="1329" t="s">
        <v>1085</v>
      </c>
      <c r="D89" s="1303"/>
      <c r="E89" s="1303">
        <v>1.0</v>
      </c>
      <c r="F89" s="1303"/>
      <c r="G89" s="1303">
        <v>30.0</v>
      </c>
      <c r="H89" s="1303">
        <v>1950.0</v>
      </c>
      <c r="I89" s="1330"/>
      <c r="J89" s="1303">
        <v>115.0</v>
      </c>
      <c r="K89" s="1330"/>
      <c r="L89" s="1330"/>
      <c r="M89" s="1330"/>
      <c r="N89" s="1330"/>
      <c r="O89" s="1330"/>
      <c r="P89" s="1331">
        <v>134000.0</v>
      </c>
    </row>
    <row r="90">
      <c r="A90" s="1303">
        <v>83.0</v>
      </c>
      <c r="B90" s="1328" t="b">
        <v>0</v>
      </c>
      <c r="C90" s="1332" t="s">
        <v>1068</v>
      </c>
      <c r="D90" s="1332" t="s">
        <v>1069</v>
      </c>
      <c r="E90" s="1333">
        <v>6.0</v>
      </c>
      <c r="F90" s="1332"/>
      <c r="G90" s="1333">
        <v>56.0</v>
      </c>
      <c r="H90" s="1333">
        <v>705000.0</v>
      </c>
      <c r="N90" s="638">
        <v>325.0</v>
      </c>
      <c r="Q90" s="1333"/>
      <c r="R90" s="1333">
        <v>15000.0</v>
      </c>
    </row>
    <row r="91">
      <c r="A91" s="1303">
        <v>84.0</v>
      </c>
      <c r="B91" s="1328" t="b">
        <v>0</v>
      </c>
      <c r="C91" s="1332" t="s">
        <v>1068</v>
      </c>
      <c r="D91" s="1332" t="s">
        <v>1069</v>
      </c>
      <c r="E91" s="1333">
        <v>7.0</v>
      </c>
      <c r="F91" s="1332"/>
      <c r="G91" s="1333">
        <v>57.0</v>
      </c>
      <c r="H91" s="1333">
        <v>1170000.0</v>
      </c>
      <c r="N91" s="638">
        <v>360.0</v>
      </c>
      <c r="Q91" s="1333"/>
      <c r="R91" s="1333">
        <v>10000.0</v>
      </c>
    </row>
    <row r="92">
      <c r="A92" s="1303">
        <v>85.0</v>
      </c>
      <c r="B92" s="1328" t="b">
        <v>0</v>
      </c>
      <c r="C92" s="1332" t="s">
        <v>1068</v>
      </c>
      <c r="D92" s="1332" t="s">
        <v>1069</v>
      </c>
      <c r="E92" s="1333">
        <v>8.0</v>
      </c>
      <c r="F92" s="1332"/>
      <c r="G92" s="1333">
        <v>58.0</v>
      </c>
      <c r="H92" s="1333">
        <v>1230000.0</v>
      </c>
      <c r="N92" s="638">
        <v>375.0</v>
      </c>
      <c r="Q92" s="1333"/>
      <c r="R92" s="1333">
        <v>15000.0</v>
      </c>
    </row>
    <row r="93">
      <c r="A93" s="1303">
        <v>86.0</v>
      </c>
      <c r="B93" s="1328" t="b">
        <v>0</v>
      </c>
      <c r="C93" s="1332" t="s">
        <v>1068</v>
      </c>
      <c r="D93" s="1332" t="s">
        <v>1069</v>
      </c>
      <c r="E93" s="1333">
        <v>9.0</v>
      </c>
      <c r="F93" s="1332"/>
      <c r="G93" s="1333">
        <v>59.0</v>
      </c>
      <c r="H93" s="1333">
        <v>1860000.0</v>
      </c>
      <c r="N93" s="638">
        <v>395.0</v>
      </c>
      <c r="Q93" s="1333"/>
      <c r="R93" s="1333">
        <v>15000.0</v>
      </c>
    </row>
    <row r="94">
      <c r="A94" s="1303">
        <v>87.0</v>
      </c>
      <c r="B94" s="1328" t="b">
        <v>0</v>
      </c>
      <c r="C94" s="1332" t="s">
        <v>1068</v>
      </c>
      <c r="D94" s="1332" t="s">
        <v>1069</v>
      </c>
      <c r="E94" s="1333">
        <v>10.0</v>
      </c>
      <c r="F94" s="1332"/>
      <c r="G94" s="1333">
        <v>60.0</v>
      </c>
      <c r="H94" s="1333">
        <v>1940000.0</v>
      </c>
      <c r="N94" s="638">
        <v>420.0</v>
      </c>
      <c r="Q94" s="1333"/>
      <c r="R94" s="1333">
        <v>15000.0</v>
      </c>
    </row>
    <row r="95">
      <c r="A95" s="1303">
        <v>88.0</v>
      </c>
      <c r="B95" s="1328" t="b">
        <v>0</v>
      </c>
      <c r="C95" s="1332" t="s">
        <v>1086</v>
      </c>
      <c r="D95" s="1332" t="s">
        <v>1087</v>
      </c>
      <c r="E95" s="1333">
        <v>1.0</v>
      </c>
      <c r="F95" s="1332"/>
      <c r="G95" s="1333">
        <v>40.0</v>
      </c>
      <c r="H95" s="1333">
        <v>6300.0</v>
      </c>
      <c r="N95" s="638">
        <v>60.0</v>
      </c>
      <c r="Q95" s="1333"/>
      <c r="R95" s="1333">
        <v>60000.0</v>
      </c>
    </row>
    <row r="96">
      <c r="A96" s="1303">
        <v>89.0</v>
      </c>
      <c r="B96" s="1328" t="b">
        <v>1</v>
      </c>
      <c r="C96" s="1329" t="s">
        <v>1055</v>
      </c>
      <c r="D96" s="1303"/>
      <c r="E96" s="1303">
        <v>5.0</v>
      </c>
      <c r="F96" s="1303"/>
      <c r="G96" s="1303">
        <v>31.0</v>
      </c>
      <c r="H96" s="1303">
        <v>3200.0</v>
      </c>
      <c r="I96" s="1330"/>
      <c r="J96" s="1330"/>
      <c r="K96" s="1330"/>
      <c r="L96" s="1330"/>
      <c r="M96" s="1330"/>
      <c r="N96" s="1330"/>
      <c r="O96" s="1330"/>
      <c r="P96" s="1331">
        <v>204000.0</v>
      </c>
    </row>
    <row r="97">
      <c r="A97" s="1303">
        <v>90.0</v>
      </c>
      <c r="B97" s="1328" t="b">
        <v>1</v>
      </c>
      <c r="C97" s="1329" t="s">
        <v>1056</v>
      </c>
      <c r="D97" s="1303"/>
      <c r="E97" s="1303">
        <v>5.0</v>
      </c>
      <c r="F97" s="1303"/>
      <c r="G97" s="1303">
        <v>31.0</v>
      </c>
      <c r="H97" s="1303">
        <v>3200.0</v>
      </c>
      <c r="I97" s="1330"/>
      <c r="J97" s="1330"/>
      <c r="K97" s="1330"/>
      <c r="L97" s="1330"/>
      <c r="M97" s="1330"/>
      <c r="N97" s="1330"/>
      <c r="O97" s="1330"/>
      <c r="P97" s="1331">
        <v>204000.0</v>
      </c>
    </row>
    <row r="98">
      <c r="A98" s="1303">
        <v>91.0</v>
      </c>
      <c r="B98" s="1328" t="b">
        <v>1</v>
      </c>
      <c r="C98" s="1329" t="s">
        <v>1057</v>
      </c>
      <c r="D98" s="1303"/>
      <c r="E98" s="1303">
        <v>5.0</v>
      </c>
      <c r="F98" s="1303"/>
      <c r="G98" s="1303">
        <v>31.0</v>
      </c>
      <c r="H98" s="1303">
        <v>3200.0</v>
      </c>
      <c r="I98" s="1330"/>
      <c r="J98" s="1330"/>
      <c r="K98" s="1330"/>
      <c r="L98" s="1330"/>
      <c r="M98" s="1330"/>
      <c r="N98" s="1330"/>
      <c r="O98" s="1330"/>
      <c r="P98" s="1331">
        <v>204000.0</v>
      </c>
    </row>
    <row r="99">
      <c r="A99" s="1303">
        <v>92.0</v>
      </c>
      <c r="B99" s="1328" t="b">
        <v>1</v>
      </c>
      <c r="C99" s="1329" t="s">
        <v>1058</v>
      </c>
      <c r="D99" s="1303"/>
      <c r="E99" s="1303">
        <v>4.0</v>
      </c>
      <c r="F99" s="1303"/>
      <c r="G99" s="1303">
        <v>31.0</v>
      </c>
      <c r="H99" s="1303">
        <v>2700.0</v>
      </c>
      <c r="I99" s="1330"/>
      <c r="J99" s="1330"/>
      <c r="K99" s="1330"/>
      <c r="L99" s="1330"/>
      <c r="M99" s="1330"/>
      <c r="N99" s="1330"/>
      <c r="O99" s="1330"/>
      <c r="P99" s="1331">
        <v>204000.0</v>
      </c>
    </row>
    <row r="100">
      <c r="A100" s="1303">
        <v>93.0</v>
      </c>
      <c r="B100" s="1328" t="b">
        <v>1</v>
      </c>
      <c r="C100" s="1329" t="s">
        <v>1059</v>
      </c>
      <c r="D100" s="1303"/>
      <c r="E100" s="1303">
        <v>4.0</v>
      </c>
      <c r="F100" s="1303"/>
      <c r="G100" s="1303">
        <v>31.0</v>
      </c>
      <c r="H100" s="1303">
        <v>2700.0</v>
      </c>
      <c r="I100" s="1330"/>
      <c r="J100" s="1330"/>
      <c r="K100" s="1330"/>
      <c r="L100" s="1330"/>
      <c r="M100" s="1330"/>
      <c r="N100" s="1330"/>
      <c r="O100" s="1330"/>
      <c r="P100" s="1331">
        <v>204000.0</v>
      </c>
    </row>
    <row r="101">
      <c r="A101" s="1303">
        <v>94.0</v>
      </c>
      <c r="B101" s="1328" t="b">
        <v>1</v>
      </c>
      <c r="C101" s="1329" t="s">
        <v>1070</v>
      </c>
      <c r="D101" s="1303"/>
      <c r="E101" s="1303">
        <v>2.0</v>
      </c>
      <c r="F101" s="1303"/>
      <c r="G101" s="1303">
        <v>31.0</v>
      </c>
      <c r="H101" s="1303">
        <v>3000.0</v>
      </c>
      <c r="I101" s="1330"/>
      <c r="J101" s="1330"/>
      <c r="K101" s="1330"/>
      <c r="L101" s="1330"/>
      <c r="M101" s="1330"/>
      <c r="N101" s="1330"/>
      <c r="O101" s="1330"/>
      <c r="P101" s="1331">
        <v>204000.0</v>
      </c>
    </row>
    <row r="102">
      <c r="A102" s="1303">
        <v>95.0</v>
      </c>
      <c r="B102" s="1328" t="b">
        <v>1</v>
      </c>
      <c r="C102" s="1329" t="s">
        <v>1060</v>
      </c>
      <c r="D102" s="1303"/>
      <c r="E102" s="1303">
        <v>7.0</v>
      </c>
      <c r="F102" s="1303"/>
      <c r="G102" s="1303">
        <v>31.0</v>
      </c>
      <c r="H102" s="1303">
        <v>4050.0</v>
      </c>
      <c r="I102" s="1330"/>
      <c r="J102" s="1303">
        <v>150.0</v>
      </c>
      <c r="K102" s="1303">
        <v>75.0</v>
      </c>
      <c r="L102" s="1330"/>
      <c r="M102" s="1330"/>
      <c r="N102" s="1330"/>
      <c r="O102" s="1330"/>
      <c r="P102" s="1331">
        <v>204000.0</v>
      </c>
    </row>
    <row r="103">
      <c r="A103" s="1303">
        <v>96.0</v>
      </c>
      <c r="B103" s="1328" t="b">
        <v>1</v>
      </c>
      <c r="C103" s="1329" t="s">
        <v>1061</v>
      </c>
      <c r="D103" s="1303"/>
      <c r="E103" s="1303">
        <v>7.0</v>
      </c>
      <c r="F103" s="1303"/>
      <c r="G103" s="1303">
        <v>31.0</v>
      </c>
      <c r="H103" s="1303">
        <v>4050.0</v>
      </c>
      <c r="I103" s="1330"/>
      <c r="J103" s="1303">
        <v>75.0</v>
      </c>
      <c r="K103" s="1303">
        <v>150.0</v>
      </c>
      <c r="L103" s="1330"/>
      <c r="M103" s="1330"/>
      <c r="N103" s="1330"/>
      <c r="O103" s="1330"/>
      <c r="P103" s="1331">
        <v>204000.0</v>
      </c>
    </row>
    <row r="104">
      <c r="A104" s="1303">
        <v>97.0</v>
      </c>
      <c r="B104" s="1328" t="b">
        <v>1</v>
      </c>
      <c r="C104" s="1329" t="s">
        <v>1064</v>
      </c>
      <c r="D104" s="1303"/>
      <c r="E104" s="1303">
        <v>4.0</v>
      </c>
      <c r="F104" s="1303"/>
      <c r="G104" s="1303">
        <v>31.0</v>
      </c>
      <c r="H104" s="1330"/>
      <c r="I104" s="1330"/>
      <c r="J104" s="1330"/>
      <c r="K104" s="1330"/>
      <c r="L104" s="1330"/>
      <c r="M104" s="1303">
        <v>1310.0</v>
      </c>
      <c r="N104" s="1330"/>
      <c r="O104" s="1330"/>
      <c r="P104" s="1331">
        <v>204000.0</v>
      </c>
    </row>
    <row r="105">
      <c r="A105" s="1303">
        <v>98.0</v>
      </c>
      <c r="B105" s="1328" t="b">
        <v>1</v>
      </c>
      <c r="C105" s="1329" t="s">
        <v>1065</v>
      </c>
      <c r="D105" s="1303"/>
      <c r="E105" s="1303">
        <v>5.0</v>
      </c>
      <c r="F105" s="1303"/>
      <c r="G105" s="1303">
        <v>31.0</v>
      </c>
      <c r="H105" s="1330"/>
      <c r="I105" s="1330"/>
      <c r="J105" s="1330"/>
      <c r="K105" s="1330"/>
      <c r="L105" s="1330"/>
      <c r="M105" s="1303">
        <v>1310.0</v>
      </c>
      <c r="N105" s="1330"/>
      <c r="O105" s="1330"/>
      <c r="P105" s="1331">
        <v>204000.0</v>
      </c>
    </row>
    <row r="106">
      <c r="A106" s="1303">
        <v>99.0</v>
      </c>
      <c r="B106" s="1328" t="b">
        <v>0</v>
      </c>
      <c r="C106" s="1332" t="s">
        <v>1086</v>
      </c>
      <c r="D106" s="1332" t="s">
        <v>1087</v>
      </c>
      <c r="E106" s="1333">
        <v>2.0</v>
      </c>
      <c r="F106" s="1332"/>
      <c r="G106" s="1333">
        <v>42.0</v>
      </c>
      <c r="H106" s="1333">
        <v>11500.0</v>
      </c>
      <c r="N106" s="638">
        <v>85.0</v>
      </c>
      <c r="Q106" s="1333"/>
      <c r="R106" s="1333">
        <v>11000.0</v>
      </c>
    </row>
    <row r="107">
      <c r="A107" s="1303">
        <v>100.0</v>
      </c>
      <c r="B107" s="1328" t="b">
        <v>0</v>
      </c>
      <c r="C107" s="1332" t="s">
        <v>1086</v>
      </c>
      <c r="D107" s="1332" t="s">
        <v>1087</v>
      </c>
      <c r="E107" s="1333">
        <v>3.0</v>
      </c>
      <c r="F107" s="1332"/>
      <c r="G107" s="1333">
        <v>43.0</v>
      </c>
      <c r="H107" s="1333">
        <v>18000.0</v>
      </c>
      <c r="N107" s="638">
        <v>90.0</v>
      </c>
      <c r="Q107" s="1333"/>
      <c r="R107" s="1333">
        <v>5000.0</v>
      </c>
    </row>
    <row r="108">
      <c r="A108" s="1303">
        <v>101.0</v>
      </c>
      <c r="B108" s="1328" t="b">
        <v>0</v>
      </c>
      <c r="C108" s="1332" t="s">
        <v>1086</v>
      </c>
      <c r="D108" s="1332" t="s">
        <v>1087</v>
      </c>
      <c r="E108" s="1333">
        <v>4.0</v>
      </c>
      <c r="F108" s="1332"/>
      <c r="G108" s="1333">
        <v>44.0</v>
      </c>
      <c r="H108" s="1333">
        <v>18500.0</v>
      </c>
      <c r="N108" s="638">
        <v>90.0</v>
      </c>
      <c r="Q108" s="1333"/>
      <c r="R108" s="1333">
        <v>6000.0</v>
      </c>
    </row>
    <row r="109">
      <c r="A109" s="1303">
        <v>102.0</v>
      </c>
      <c r="B109" s="1328" t="b">
        <v>0</v>
      </c>
      <c r="C109" s="1332" t="s">
        <v>1086</v>
      </c>
      <c r="D109" s="1332" t="s">
        <v>1087</v>
      </c>
      <c r="E109" s="1333">
        <v>5.0</v>
      </c>
      <c r="F109" s="1332"/>
      <c r="G109" s="1333">
        <v>46.0</v>
      </c>
      <c r="H109" s="1333">
        <v>37500.0</v>
      </c>
      <c r="N109" s="638">
        <v>95.0</v>
      </c>
      <c r="Q109" s="1333"/>
      <c r="R109" s="1333">
        <v>7000.0</v>
      </c>
    </row>
    <row r="110">
      <c r="A110" s="1303">
        <v>103.0</v>
      </c>
      <c r="B110" s="1328" t="b">
        <v>0</v>
      </c>
      <c r="C110" s="1332" t="s">
        <v>1086</v>
      </c>
      <c r="D110" s="1332" t="s">
        <v>1087</v>
      </c>
      <c r="E110" s="1333">
        <v>6.0</v>
      </c>
      <c r="F110" s="1332"/>
      <c r="G110" s="1333">
        <v>48.0</v>
      </c>
      <c r="H110" s="1333">
        <v>57500.0</v>
      </c>
      <c r="N110" s="638">
        <v>105.0</v>
      </c>
      <c r="Q110" s="1333"/>
      <c r="R110" s="1333">
        <v>13000.0</v>
      </c>
    </row>
    <row r="111">
      <c r="A111" s="1303">
        <v>104.0</v>
      </c>
      <c r="B111" s="1328" t="b">
        <v>1</v>
      </c>
      <c r="C111" s="1329" t="s">
        <v>1052</v>
      </c>
      <c r="D111" s="1303"/>
      <c r="E111" s="1303">
        <v>6.0</v>
      </c>
      <c r="F111" s="1303"/>
      <c r="G111" s="1303">
        <v>32.0</v>
      </c>
      <c r="H111" s="1303">
        <v>2400.0</v>
      </c>
      <c r="I111" s="1330"/>
      <c r="J111" s="1330"/>
      <c r="K111" s="1330"/>
      <c r="L111" s="1330"/>
      <c r="M111" s="1330"/>
      <c r="N111" s="1330"/>
      <c r="O111" s="1330"/>
      <c r="P111" s="1331">
        <v>300000.0</v>
      </c>
    </row>
    <row r="112">
      <c r="A112" s="1303">
        <v>105.0</v>
      </c>
      <c r="B112" s="1328" t="b">
        <v>1</v>
      </c>
      <c r="C112" s="1329" t="s">
        <v>1053</v>
      </c>
      <c r="D112" s="1303"/>
      <c r="E112" s="1303">
        <v>6.0</v>
      </c>
      <c r="F112" s="1303"/>
      <c r="G112" s="1303">
        <v>32.0</v>
      </c>
      <c r="H112" s="1303">
        <v>3500.0</v>
      </c>
      <c r="I112" s="1330"/>
      <c r="J112" s="1330"/>
      <c r="K112" s="1330"/>
      <c r="L112" s="1330"/>
      <c r="M112" s="1330"/>
      <c r="N112" s="1330"/>
      <c r="O112" s="1330"/>
      <c r="P112" s="1331">
        <v>300000.0</v>
      </c>
    </row>
    <row r="113">
      <c r="A113" s="1303">
        <v>106.0</v>
      </c>
      <c r="B113" s="1328" t="b">
        <v>1</v>
      </c>
      <c r="C113" s="1329" t="s">
        <v>1054</v>
      </c>
      <c r="D113" s="1303"/>
      <c r="E113" s="1303">
        <v>6.0</v>
      </c>
      <c r="F113" s="1303"/>
      <c r="G113" s="1303">
        <v>32.0</v>
      </c>
      <c r="H113" s="1303">
        <v>3500.0</v>
      </c>
      <c r="I113" s="1330"/>
      <c r="J113" s="1330"/>
      <c r="K113" s="1330"/>
      <c r="L113" s="1330"/>
      <c r="M113" s="1330"/>
      <c r="N113" s="1330"/>
      <c r="O113" s="1330"/>
      <c r="P113" s="1331">
        <v>300000.0</v>
      </c>
    </row>
    <row r="114">
      <c r="A114" s="1303">
        <v>107.0</v>
      </c>
      <c r="B114" s="1328" t="b">
        <v>1</v>
      </c>
      <c r="C114" s="1329" t="s">
        <v>1055</v>
      </c>
      <c r="D114" s="1303"/>
      <c r="E114" s="1303">
        <v>6.0</v>
      </c>
      <c r="F114" s="1303"/>
      <c r="G114" s="1303">
        <v>32.0</v>
      </c>
      <c r="H114" s="1303">
        <v>3800.0</v>
      </c>
      <c r="I114" s="1330"/>
      <c r="J114" s="1330"/>
      <c r="K114" s="1330"/>
      <c r="L114" s="1330"/>
      <c r="M114" s="1330"/>
      <c r="N114" s="1330"/>
      <c r="O114" s="1330"/>
      <c r="P114" s="1331">
        <v>300000.0</v>
      </c>
    </row>
    <row r="115">
      <c r="A115" s="1303">
        <v>108.0</v>
      </c>
      <c r="B115" s="1328" t="b">
        <v>1</v>
      </c>
      <c r="C115" s="1329" t="s">
        <v>1056</v>
      </c>
      <c r="D115" s="1303"/>
      <c r="E115" s="1303">
        <v>6.0</v>
      </c>
      <c r="F115" s="1303"/>
      <c r="G115" s="1303">
        <v>32.0</v>
      </c>
      <c r="H115" s="1303">
        <v>3800.0</v>
      </c>
      <c r="I115" s="1330"/>
      <c r="J115" s="1330"/>
      <c r="K115" s="1330"/>
      <c r="L115" s="1330"/>
      <c r="M115" s="1330"/>
      <c r="N115" s="1330"/>
      <c r="O115" s="1330"/>
      <c r="P115" s="1331">
        <v>300000.0</v>
      </c>
    </row>
    <row r="116">
      <c r="A116" s="1303">
        <v>109.0</v>
      </c>
      <c r="B116" s="1328" t="b">
        <v>1</v>
      </c>
      <c r="C116" s="1329" t="s">
        <v>1057</v>
      </c>
      <c r="D116" s="1303"/>
      <c r="E116" s="1303">
        <v>6.0</v>
      </c>
      <c r="F116" s="1303"/>
      <c r="G116" s="1303">
        <v>32.0</v>
      </c>
      <c r="H116" s="1303">
        <v>3800.0</v>
      </c>
      <c r="I116" s="1330"/>
      <c r="J116" s="1330"/>
      <c r="K116" s="1330"/>
      <c r="L116" s="1330"/>
      <c r="M116" s="1330"/>
      <c r="N116" s="1330"/>
      <c r="O116" s="1330"/>
      <c r="P116" s="1331">
        <v>300000.0</v>
      </c>
    </row>
    <row r="117">
      <c r="A117" s="1303">
        <v>110.0</v>
      </c>
      <c r="B117" s="1328" t="b">
        <v>1</v>
      </c>
      <c r="C117" s="1329" t="s">
        <v>1058</v>
      </c>
      <c r="D117" s="1303"/>
      <c r="E117" s="1303">
        <v>5.0</v>
      </c>
      <c r="F117" s="1303"/>
      <c r="G117" s="1303">
        <v>32.0</v>
      </c>
      <c r="H117" s="1303">
        <v>3500.0</v>
      </c>
      <c r="I117" s="1330"/>
      <c r="J117" s="1330"/>
      <c r="K117" s="1330"/>
      <c r="L117" s="1330"/>
      <c r="M117" s="1330"/>
      <c r="N117" s="1330"/>
      <c r="O117" s="1330"/>
      <c r="P117" s="1331">
        <v>300000.0</v>
      </c>
    </row>
    <row r="118">
      <c r="A118" s="1303">
        <v>111.0</v>
      </c>
      <c r="B118" s="1328" t="b">
        <v>1</v>
      </c>
      <c r="C118" s="1329" t="s">
        <v>1059</v>
      </c>
      <c r="D118" s="1303"/>
      <c r="E118" s="1303">
        <v>5.0</v>
      </c>
      <c r="F118" s="1303"/>
      <c r="G118" s="1303">
        <v>32.0</v>
      </c>
      <c r="H118" s="1303">
        <v>3500.0</v>
      </c>
      <c r="I118" s="1330"/>
      <c r="J118" s="1330"/>
      <c r="K118" s="1330"/>
      <c r="L118" s="1330"/>
      <c r="M118" s="1330"/>
      <c r="N118" s="1330"/>
      <c r="O118" s="1330"/>
      <c r="P118" s="1331">
        <v>300000.0</v>
      </c>
    </row>
    <row r="119">
      <c r="A119" s="1303">
        <v>112.0</v>
      </c>
      <c r="B119" s="1328" t="b">
        <v>1</v>
      </c>
      <c r="C119" s="1329" t="s">
        <v>1070</v>
      </c>
      <c r="D119" s="1303"/>
      <c r="E119" s="1303">
        <v>3.0</v>
      </c>
      <c r="F119" s="1303"/>
      <c r="G119" s="1303">
        <v>32.0</v>
      </c>
      <c r="H119" s="1303">
        <v>3000.0</v>
      </c>
      <c r="I119" s="1330"/>
      <c r="J119" s="1330"/>
      <c r="K119" s="1330"/>
      <c r="L119" s="1330"/>
      <c r="M119" s="1330"/>
      <c r="N119" s="1330"/>
      <c r="O119" s="1330"/>
      <c r="P119" s="1331">
        <v>300000.0</v>
      </c>
    </row>
    <row r="120">
      <c r="A120" s="1303">
        <v>113.0</v>
      </c>
      <c r="B120" s="1328" t="b">
        <v>1</v>
      </c>
      <c r="C120" s="1329" t="s">
        <v>1072</v>
      </c>
      <c r="D120" s="1303"/>
      <c r="E120" s="1303">
        <v>2.0</v>
      </c>
      <c r="F120" s="1303"/>
      <c r="G120" s="1303">
        <v>32.0</v>
      </c>
      <c r="H120" s="1303">
        <v>3700.0</v>
      </c>
      <c r="I120" s="1303">
        <v>150.0</v>
      </c>
      <c r="J120" s="1330"/>
      <c r="K120" s="1330"/>
      <c r="L120" s="1330"/>
      <c r="M120" s="1330"/>
      <c r="N120" s="1330"/>
      <c r="O120" s="1330"/>
      <c r="P120" s="1331">
        <v>300000.0</v>
      </c>
    </row>
    <row r="121">
      <c r="A121" s="1303">
        <v>114.0</v>
      </c>
      <c r="B121" s="1328" t="b">
        <v>1</v>
      </c>
      <c r="C121" s="1329" t="s">
        <v>1073</v>
      </c>
      <c r="D121" s="1303"/>
      <c r="E121" s="1303">
        <v>2.0</v>
      </c>
      <c r="F121" s="1303"/>
      <c r="G121" s="1303">
        <v>32.0</v>
      </c>
      <c r="H121" s="1303">
        <v>3700.0</v>
      </c>
      <c r="I121" s="1330"/>
      <c r="J121" s="1330"/>
      <c r="K121" s="1303">
        <v>150.0</v>
      </c>
      <c r="L121" s="1330"/>
      <c r="M121" s="1330"/>
      <c r="N121" s="1330"/>
      <c r="O121" s="1330"/>
      <c r="P121" s="1331">
        <v>300000.0</v>
      </c>
    </row>
    <row r="122">
      <c r="A122" s="1303">
        <v>115.0</v>
      </c>
      <c r="B122" s="1328" t="b">
        <v>1</v>
      </c>
      <c r="C122" s="1329" t="s">
        <v>1074</v>
      </c>
      <c r="D122" s="1303"/>
      <c r="E122" s="1303">
        <v>2.0</v>
      </c>
      <c r="F122" s="1303"/>
      <c r="G122" s="1303">
        <v>32.0</v>
      </c>
      <c r="H122" s="1303">
        <v>3700.0</v>
      </c>
      <c r="I122" s="1330"/>
      <c r="J122" s="1303">
        <v>150.0</v>
      </c>
      <c r="K122" s="1330"/>
      <c r="L122" s="1330"/>
      <c r="M122" s="1330"/>
      <c r="N122" s="1330"/>
      <c r="O122" s="1330"/>
      <c r="P122" s="1331">
        <v>300000.0</v>
      </c>
    </row>
    <row r="123">
      <c r="A123" s="1303">
        <v>116.0</v>
      </c>
      <c r="B123" s="1328" t="b">
        <v>1</v>
      </c>
      <c r="C123" s="1329" t="s">
        <v>1060</v>
      </c>
      <c r="D123" s="1303"/>
      <c r="E123" s="1303">
        <v>8.0</v>
      </c>
      <c r="F123" s="1303"/>
      <c r="G123" s="1303">
        <v>32.0</v>
      </c>
      <c r="H123" s="1303">
        <v>4700.0</v>
      </c>
      <c r="I123" s="1330"/>
      <c r="J123" s="1303">
        <v>175.0</v>
      </c>
      <c r="K123" s="1303">
        <v>88.0</v>
      </c>
      <c r="L123" s="1330"/>
      <c r="M123" s="1330"/>
      <c r="N123" s="1330"/>
      <c r="O123" s="1330"/>
      <c r="P123" s="1331">
        <v>300000.0</v>
      </c>
    </row>
    <row r="124">
      <c r="A124" s="1303">
        <v>117.0</v>
      </c>
      <c r="B124" s="1328" t="b">
        <v>1</v>
      </c>
      <c r="C124" s="1329" t="s">
        <v>1061</v>
      </c>
      <c r="D124" s="1303"/>
      <c r="E124" s="1303">
        <v>8.0</v>
      </c>
      <c r="F124" s="1303"/>
      <c r="G124" s="1303">
        <v>32.0</v>
      </c>
      <c r="H124" s="1303">
        <v>4700.0</v>
      </c>
      <c r="I124" s="1330"/>
      <c r="J124" s="1303">
        <v>88.0</v>
      </c>
      <c r="K124" s="1303">
        <v>175.0</v>
      </c>
      <c r="L124" s="1330"/>
      <c r="M124" s="1330"/>
      <c r="N124" s="1330"/>
      <c r="O124" s="1330"/>
      <c r="P124" s="1331">
        <v>300000.0</v>
      </c>
    </row>
    <row r="125">
      <c r="A125" s="1303">
        <v>118.0</v>
      </c>
      <c r="B125" s="1328" t="b">
        <v>1</v>
      </c>
      <c r="C125" s="1329" t="s">
        <v>1063</v>
      </c>
      <c r="D125" s="1303"/>
      <c r="E125" s="1303">
        <v>4.0</v>
      </c>
      <c r="F125" s="1303"/>
      <c r="G125" s="1303">
        <v>32.0</v>
      </c>
      <c r="H125" s="1330"/>
      <c r="I125" s="1330"/>
      <c r="J125" s="1330"/>
      <c r="K125" s="1330"/>
      <c r="L125" s="1330"/>
      <c r="M125" s="1303">
        <v>1495.0</v>
      </c>
      <c r="N125" s="1330"/>
      <c r="O125" s="1330"/>
      <c r="P125" s="1331">
        <v>300000.0</v>
      </c>
    </row>
    <row r="126">
      <c r="A126" s="1303">
        <v>119.0</v>
      </c>
      <c r="B126" s="1328" t="b">
        <v>1</v>
      </c>
      <c r="C126" s="1329" t="s">
        <v>1065</v>
      </c>
      <c r="D126" s="1303"/>
      <c r="E126" s="1303">
        <v>6.0</v>
      </c>
      <c r="F126" s="1303"/>
      <c r="G126" s="1303">
        <v>32.0</v>
      </c>
      <c r="H126" s="1330"/>
      <c r="I126" s="1330"/>
      <c r="J126" s="1330"/>
      <c r="K126" s="1330"/>
      <c r="L126" s="1330"/>
      <c r="M126" s="1303">
        <v>1495.0</v>
      </c>
      <c r="N126" s="1330"/>
      <c r="O126" s="1330"/>
      <c r="P126" s="1331">
        <v>300000.0</v>
      </c>
    </row>
    <row r="127">
      <c r="A127" s="1303">
        <v>120.0</v>
      </c>
      <c r="B127" s="1328" t="b">
        <v>1</v>
      </c>
      <c r="C127" s="1329" t="s">
        <v>1084</v>
      </c>
      <c r="D127" s="1303"/>
      <c r="E127" s="1303">
        <v>2.0</v>
      </c>
      <c r="F127" s="1303"/>
      <c r="G127" s="1303">
        <v>32.0</v>
      </c>
      <c r="H127" s="1303">
        <v>4225.0</v>
      </c>
      <c r="I127" s="1303">
        <v>155.0</v>
      </c>
      <c r="J127" s="1330"/>
      <c r="K127" s="1330"/>
      <c r="L127" s="1330"/>
      <c r="M127" s="1330"/>
      <c r="N127" s="1330"/>
      <c r="O127" s="1330"/>
      <c r="P127" s="1331">
        <v>300000.0</v>
      </c>
    </row>
    <row r="128">
      <c r="A128" s="1303">
        <v>121.0</v>
      </c>
      <c r="B128" s="1328" t="b">
        <v>1</v>
      </c>
      <c r="C128" s="1329" t="s">
        <v>1085</v>
      </c>
      <c r="D128" s="1303"/>
      <c r="E128" s="1303">
        <v>2.0</v>
      </c>
      <c r="F128" s="1303"/>
      <c r="G128" s="1303">
        <v>32.0</v>
      </c>
      <c r="H128" s="1303">
        <v>4225.0</v>
      </c>
      <c r="I128" s="1330"/>
      <c r="J128" s="1303">
        <v>155.0</v>
      </c>
      <c r="K128" s="1330"/>
      <c r="L128" s="1330"/>
      <c r="M128" s="1330"/>
      <c r="N128" s="1330"/>
      <c r="O128" s="1330"/>
      <c r="P128" s="1331">
        <v>300000.0</v>
      </c>
    </row>
    <row r="129">
      <c r="A129" s="1303">
        <v>122.0</v>
      </c>
      <c r="B129" s="1328" t="b">
        <v>0</v>
      </c>
      <c r="C129" s="1332" t="s">
        <v>1086</v>
      </c>
      <c r="D129" s="1332" t="s">
        <v>1087</v>
      </c>
      <c r="E129" s="1333">
        <v>7.0</v>
      </c>
      <c r="F129" s="1332"/>
      <c r="G129" s="1333">
        <v>50.0</v>
      </c>
      <c r="H129" s="1333">
        <v>110000.0</v>
      </c>
      <c r="N129" s="638">
        <v>115.0</v>
      </c>
      <c r="Q129" s="1333"/>
      <c r="R129" s="1333">
        <v>15000.0</v>
      </c>
    </row>
    <row r="130">
      <c r="A130" s="1303">
        <v>123.0</v>
      </c>
      <c r="B130" s="1328" t="b">
        <v>0</v>
      </c>
      <c r="C130" s="1332" t="s">
        <v>1086</v>
      </c>
      <c r="D130" s="1332" t="s">
        <v>1087</v>
      </c>
      <c r="E130" s="1333">
        <v>8.0</v>
      </c>
      <c r="F130" s="1332"/>
      <c r="G130" s="1333">
        <v>51.0</v>
      </c>
      <c r="H130" s="1333">
        <v>193000.0</v>
      </c>
      <c r="N130" s="638">
        <v>125.0</v>
      </c>
      <c r="Q130" s="1333"/>
      <c r="R130" s="1333">
        <v>17000.0</v>
      </c>
    </row>
    <row r="131">
      <c r="A131" s="1303">
        <v>124.0</v>
      </c>
      <c r="B131" s="1328" t="b">
        <v>0</v>
      </c>
      <c r="C131" s="1332" t="s">
        <v>1086</v>
      </c>
      <c r="D131" s="1332" t="s">
        <v>1087</v>
      </c>
      <c r="E131" s="1333">
        <v>9.0</v>
      </c>
      <c r="F131" s="1332"/>
      <c r="G131" s="1333">
        <v>54.0</v>
      </c>
      <c r="H131" s="1333">
        <v>300000.0</v>
      </c>
      <c r="N131" s="638">
        <v>200.0</v>
      </c>
      <c r="Q131" s="1333"/>
      <c r="R131" s="1333">
        <v>18000.0</v>
      </c>
    </row>
    <row r="132">
      <c r="A132" s="1303">
        <v>125.0</v>
      </c>
      <c r="B132" s="1328" t="b">
        <v>0</v>
      </c>
      <c r="C132" s="1332" t="s">
        <v>1086</v>
      </c>
      <c r="D132" s="1332" t="s">
        <v>1087</v>
      </c>
      <c r="E132" s="1333">
        <v>10.0</v>
      </c>
      <c r="F132" s="1332"/>
      <c r="G132" s="1333">
        <v>55.0</v>
      </c>
      <c r="H132" s="1333">
        <v>480000.0</v>
      </c>
      <c r="N132" s="638">
        <v>225.0</v>
      </c>
      <c r="Q132" s="1333"/>
      <c r="R132" s="1333">
        <v>20000.0</v>
      </c>
    </row>
    <row r="133">
      <c r="A133" s="1303">
        <v>126.0</v>
      </c>
      <c r="B133" s="1328" t="b">
        <v>0</v>
      </c>
      <c r="C133" s="1332" t="s">
        <v>1088</v>
      </c>
      <c r="D133" s="1332" t="s">
        <v>1089</v>
      </c>
      <c r="E133" s="1333">
        <v>1.0</v>
      </c>
      <c r="F133" s="1332"/>
      <c r="G133" s="1333">
        <v>40.0</v>
      </c>
      <c r="H133" s="1333">
        <v>6300.0</v>
      </c>
      <c r="N133" s="638">
        <v>60.0</v>
      </c>
      <c r="Q133" s="1333"/>
      <c r="R133" s="1333">
        <v>60000.0</v>
      </c>
    </row>
    <row r="134">
      <c r="A134" s="1303">
        <v>127.0</v>
      </c>
      <c r="B134" s="1328" t="b">
        <v>0</v>
      </c>
      <c r="C134" s="1332" t="s">
        <v>1088</v>
      </c>
      <c r="D134" s="1332" t="s">
        <v>1089</v>
      </c>
      <c r="E134" s="1333">
        <v>2.0</v>
      </c>
      <c r="F134" s="1332"/>
      <c r="G134" s="1333">
        <v>42.0</v>
      </c>
      <c r="H134" s="1333">
        <v>11500.0</v>
      </c>
      <c r="N134" s="638">
        <v>85.0</v>
      </c>
      <c r="Q134" s="1333"/>
      <c r="R134" s="1333">
        <v>11000.0</v>
      </c>
    </row>
    <row r="135">
      <c r="A135" s="1303">
        <v>128.0</v>
      </c>
      <c r="B135" s="1328" t="b">
        <v>1</v>
      </c>
      <c r="C135" s="1329" t="s">
        <v>1055</v>
      </c>
      <c r="D135" s="1303"/>
      <c r="E135" s="1303">
        <v>7.0</v>
      </c>
      <c r="F135" s="1303"/>
      <c r="G135" s="1303">
        <v>33.0</v>
      </c>
      <c r="H135" s="1303">
        <v>8000.0</v>
      </c>
      <c r="I135" s="1330"/>
      <c r="J135" s="1330"/>
      <c r="K135" s="1330"/>
      <c r="L135" s="1330"/>
      <c r="M135" s="1330"/>
      <c r="N135" s="1330"/>
      <c r="O135" s="1330"/>
      <c r="P135" s="1331">
        <v>465000.0</v>
      </c>
    </row>
    <row r="136">
      <c r="A136" s="1303">
        <v>129.0</v>
      </c>
      <c r="B136" s="1328" t="b">
        <v>1</v>
      </c>
      <c r="C136" s="1329" t="s">
        <v>1056</v>
      </c>
      <c r="D136" s="1303"/>
      <c r="E136" s="1303">
        <v>7.0</v>
      </c>
      <c r="F136" s="1303"/>
      <c r="G136" s="1303">
        <v>33.0</v>
      </c>
      <c r="H136" s="1303">
        <v>8000.0</v>
      </c>
      <c r="I136" s="1330"/>
      <c r="J136" s="1330"/>
      <c r="K136" s="1330"/>
      <c r="L136" s="1330"/>
      <c r="M136" s="1330"/>
      <c r="N136" s="1330"/>
      <c r="O136" s="1330"/>
      <c r="P136" s="1331">
        <v>465000.0</v>
      </c>
    </row>
    <row r="137">
      <c r="A137" s="1303">
        <v>130.0</v>
      </c>
      <c r="B137" s="1328" t="b">
        <v>1</v>
      </c>
      <c r="C137" s="1329" t="s">
        <v>1057</v>
      </c>
      <c r="D137" s="1303"/>
      <c r="E137" s="1303">
        <v>7.0</v>
      </c>
      <c r="F137" s="1303"/>
      <c r="G137" s="1303">
        <v>33.0</v>
      </c>
      <c r="H137" s="1303">
        <v>8000.0</v>
      </c>
      <c r="I137" s="1330"/>
      <c r="J137" s="1330"/>
      <c r="K137" s="1330"/>
      <c r="L137" s="1330"/>
      <c r="M137" s="1330"/>
      <c r="N137" s="1330"/>
      <c r="O137" s="1330"/>
      <c r="P137" s="1331">
        <v>465000.0</v>
      </c>
    </row>
    <row r="138">
      <c r="A138" s="1303">
        <v>131.0</v>
      </c>
      <c r="B138" s="1328" t="b">
        <v>1</v>
      </c>
      <c r="C138" s="1329" t="s">
        <v>1058</v>
      </c>
      <c r="D138" s="1303"/>
      <c r="E138" s="1303">
        <v>6.0</v>
      </c>
      <c r="F138" s="1303"/>
      <c r="G138" s="1303">
        <v>33.0</v>
      </c>
      <c r="H138" s="1303">
        <v>6700.0</v>
      </c>
      <c r="I138" s="1330"/>
      <c r="J138" s="1330"/>
      <c r="K138" s="1330"/>
      <c r="L138" s="1330"/>
      <c r="M138" s="1330"/>
      <c r="N138" s="1330"/>
      <c r="O138" s="1330"/>
      <c r="P138" s="1331">
        <v>465000.0</v>
      </c>
    </row>
    <row r="139">
      <c r="A139" s="1303">
        <v>132.0</v>
      </c>
      <c r="B139" s="1328" t="b">
        <v>1</v>
      </c>
      <c r="C139" s="1329" t="s">
        <v>1059</v>
      </c>
      <c r="D139" s="1303"/>
      <c r="E139" s="1303">
        <v>6.0</v>
      </c>
      <c r="F139" s="1303"/>
      <c r="G139" s="1303">
        <v>33.0</v>
      </c>
      <c r="H139" s="1303">
        <v>6700.0</v>
      </c>
      <c r="I139" s="1330"/>
      <c r="J139" s="1330"/>
      <c r="K139" s="1330"/>
      <c r="L139" s="1330"/>
      <c r="M139" s="1330"/>
      <c r="N139" s="1330"/>
      <c r="O139" s="1330"/>
      <c r="P139" s="1331">
        <v>465000.0</v>
      </c>
    </row>
    <row r="140">
      <c r="A140" s="1303">
        <v>133.0</v>
      </c>
      <c r="B140" s="1328" t="b">
        <v>1</v>
      </c>
      <c r="C140" s="1329" t="s">
        <v>1072</v>
      </c>
      <c r="D140" s="1303"/>
      <c r="E140" s="1303">
        <v>3.0</v>
      </c>
      <c r="F140" s="1303"/>
      <c r="G140" s="1303">
        <v>33.0</v>
      </c>
      <c r="H140" s="1303">
        <v>6700.0</v>
      </c>
      <c r="I140" s="1303">
        <v>150.0</v>
      </c>
      <c r="J140" s="1330"/>
      <c r="K140" s="1330"/>
      <c r="L140" s="1330"/>
      <c r="M140" s="1330"/>
      <c r="N140" s="1330"/>
      <c r="O140" s="1330"/>
      <c r="P140" s="1331">
        <v>465000.0</v>
      </c>
    </row>
    <row r="141">
      <c r="A141" s="1303">
        <v>134.0</v>
      </c>
      <c r="B141" s="1328" t="b">
        <v>1</v>
      </c>
      <c r="C141" s="1329" t="s">
        <v>1073</v>
      </c>
      <c r="D141" s="1303"/>
      <c r="E141" s="1303">
        <v>3.0</v>
      </c>
      <c r="F141" s="1303"/>
      <c r="G141" s="1303">
        <v>33.0</v>
      </c>
      <c r="H141" s="1303">
        <v>6700.0</v>
      </c>
      <c r="I141" s="1330"/>
      <c r="J141" s="1330"/>
      <c r="K141" s="1303">
        <v>150.0</v>
      </c>
      <c r="L141" s="1330"/>
      <c r="M141" s="1330"/>
      <c r="N141" s="1330"/>
      <c r="O141" s="1330"/>
      <c r="P141" s="1331">
        <v>465000.0</v>
      </c>
    </row>
    <row r="142">
      <c r="A142" s="1303">
        <v>135.0</v>
      </c>
      <c r="B142" s="1328" t="b">
        <v>1</v>
      </c>
      <c r="C142" s="1329" t="s">
        <v>1074</v>
      </c>
      <c r="D142" s="1303"/>
      <c r="E142" s="1303">
        <v>3.0</v>
      </c>
      <c r="F142" s="1303"/>
      <c r="G142" s="1303">
        <v>33.0</v>
      </c>
      <c r="H142" s="1303">
        <v>6700.0</v>
      </c>
      <c r="I142" s="1330"/>
      <c r="J142" s="1303">
        <v>150.0</v>
      </c>
      <c r="K142" s="1330"/>
      <c r="L142" s="1330"/>
      <c r="M142" s="1330"/>
      <c r="N142" s="1330"/>
      <c r="O142" s="1330"/>
      <c r="P142" s="1331">
        <v>465000.0</v>
      </c>
    </row>
    <row r="143">
      <c r="A143" s="1303">
        <v>136.0</v>
      </c>
      <c r="B143" s="1328" t="b">
        <v>1</v>
      </c>
      <c r="C143" s="1329" t="s">
        <v>1075</v>
      </c>
      <c r="D143" s="1303"/>
      <c r="E143" s="1303">
        <v>2.0</v>
      </c>
      <c r="F143" s="1303"/>
      <c r="G143" s="1303">
        <v>33.0</v>
      </c>
      <c r="H143" s="1303">
        <v>8200.0</v>
      </c>
      <c r="I143" s="1303">
        <v>180.0</v>
      </c>
      <c r="J143" s="1330"/>
      <c r="K143" s="1330"/>
      <c r="L143" s="1330"/>
      <c r="M143" s="1330"/>
      <c r="N143" s="1330"/>
      <c r="O143" s="1330"/>
      <c r="P143" s="1331">
        <v>465000.0</v>
      </c>
    </row>
    <row r="144">
      <c r="A144" s="1303">
        <v>137.0</v>
      </c>
      <c r="B144" s="1328" t="b">
        <v>1</v>
      </c>
      <c r="C144" s="1329" t="s">
        <v>1076</v>
      </c>
      <c r="D144" s="1303"/>
      <c r="E144" s="1303">
        <v>2.0</v>
      </c>
      <c r="F144" s="1303"/>
      <c r="G144" s="1303">
        <v>33.0</v>
      </c>
      <c r="H144" s="1303">
        <v>8200.0</v>
      </c>
      <c r="I144" s="1330"/>
      <c r="J144" s="1330"/>
      <c r="K144" s="1303">
        <v>180.0</v>
      </c>
      <c r="L144" s="1330"/>
      <c r="M144" s="1330"/>
      <c r="N144" s="1330"/>
      <c r="O144" s="1330"/>
      <c r="P144" s="1331">
        <v>465000.0</v>
      </c>
    </row>
    <row r="145">
      <c r="A145" s="1303">
        <v>138.0</v>
      </c>
      <c r="B145" s="1328" t="b">
        <v>1</v>
      </c>
      <c r="C145" s="1329" t="s">
        <v>1077</v>
      </c>
      <c r="D145" s="1303"/>
      <c r="E145" s="1303">
        <v>2.0</v>
      </c>
      <c r="F145" s="1303"/>
      <c r="G145" s="1303">
        <v>33.0</v>
      </c>
      <c r="H145" s="1303">
        <v>8200.0</v>
      </c>
      <c r="I145" s="1330"/>
      <c r="J145" s="1303">
        <v>180.0</v>
      </c>
      <c r="K145" s="1330"/>
      <c r="L145" s="1330"/>
      <c r="M145" s="1330"/>
      <c r="N145" s="1330"/>
      <c r="O145" s="1330"/>
      <c r="P145" s="1331">
        <v>465000.0</v>
      </c>
    </row>
    <row r="146">
      <c r="A146" s="1303">
        <v>139.0</v>
      </c>
      <c r="B146" s="1328" t="b">
        <v>1</v>
      </c>
      <c r="C146" s="1329" t="s">
        <v>1060</v>
      </c>
      <c r="D146" s="1303"/>
      <c r="E146" s="1303">
        <v>9.0</v>
      </c>
      <c r="F146" s="1303"/>
      <c r="G146" s="1303">
        <v>33.0</v>
      </c>
      <c r="H146" s="1303">
        <v>10075.0</v>
      </c>
      <c r="I146" s="1330"/>
      <c r="J146" s="1303">
        <v>200.0</v>
      </c>
      <c r="K146" s="1303">
        <v>100.0</v>
      </c>
      <c r="L146" s="1330"/>
      <c r="M146" s="1330"/>
      <c r="N146" s="1330"/>
      <c r="O146" s="1330"/>
      <c r="P146" s="1331">
        <v>465000.0</v>
      </c>
    </row>
    <row r="147">
      <c r="A147" s="1303">
        <v>140.0</v>
      </c>
      <c r="B147" s="1328" t="b">
        <v>1</v>
      </c>
      <c r="C147" s="1329" t="s">
        <v>1061</v>
      </c>
      <c r="D147" s="1303"/>
      <c r="E147" s="1303">
        <v>9.0</v>
      </c>
      <c r="F147" s="1303"/>
      <c r="G147" s="1303">
        <v>33.0</v>
      </c>
      <c r="H147" s="1303">
        <v>10075.0</v>
      </c>
      <c r="I147" s="1330"/>
      <c r="J147" s="1303">
        <v>100.0</v>
      </c>
      <c r="K147" s="1303">
        <v>200.0</v>
      </c>
      <c r="L147" s="1330"/>
      <c r="M147" s="1330"/>
      <c r="N147" s="1330"/>
      <c r="O147" s="1330"/>
      <c r="P147" s="1331">
        <v>465000.0</v>
      </c>
    </row>
    <row r="148">
      <c r="A148" s="1303">
        <v>141.0</v>
      </c>
      <c r="B148" s="1328" t="b">
        <v>1</v>
      </c>
      <c r="C148" s="1329" t="s">
        <v>1062</v>
      </c>
      <c r="D148" s="1303"/>
      <c r="E148" s="1303">
        <v>5.0</v>
      </c>
      <c r="F148" s="1303"/>
      <c r="G148" s="1303">
        <v>33.0</v>
      </c>
      <c r="H148" s="1330"/>
      <c r="I148" s="1330"/>
      <c r="J148" s="1330"/>
      <c r="K148" s="1330"/>
      <c r="L148" s="1330"/>
      <c r="M148" s="1303">
        <v>1845.0</v>
      </c>
      <c r="N148" s="1330"/>
      <c r="O148" s="1330"/>
      <c r="P148" s="1331">
        <v>465000.0</v>
      </c>
    </row>
    <row r="149">
      <c r="A149" s="1303">
        <v>142.0</v>
      </c>
      <c r="B149" s="1328" t="b">
        <v>1</v>
      </c>
      <c r="C149" s="1329" t="s">
        <v>1064</v>
      </c>
      <c r="D149" s="1303"/>
      <c r="E149" s="1303">
        <v>5.0</v>
      </c>
      <c r="F149" s="1303"/>
      <c r="G149" s="1303">
        <v>33.0</v>
      </c>
      <c r="H149" s="1330"/>
      <c r="I149" s="1330"/>
      <c r="J149" s="1330"/>
      <c r="K149" s="1330"/>
      <c r="L149" s="1330"/>
      <c r="M149" s="1303">
        <v>1845.0</v>
      </c>
      <c r="N149" s="1330"/>
      <c r="O149" s="1330"/>
      <c r="P149" s="1331">
        <v>465000.0</v>
      </c>
    </row>
    <row r="150">
      <c r="A150" s="1303">
        <v>143.0</v>
      </c>
      <c r="B150" s="1328" t="b">
        <v>1</v>
      </c>
      <c r="C150" s="1329" t="s">
        <v>1065</v>
      </c>
      <c r="D150" s="1303"/>
      <c r="E150" s="1303">
        <v>7.0</v>
      </c>
      <c r="F150" s="1303"/>
      <c r="G150" s="1303">
        <v>33.0</v>
      </c>
      <c r="H150" s="1330"/>
      <c r="I150" s="1330"/>
      <c r="J150" s="1330"/>
      <c r="K150" s="1330"/>
      <c r="L150" s="1330"/>
      <c r="M150" s="1303">
        <v>1845.0</v>
      </c>
      <c r="N150" s="1330"/>
      <c r="O150" s="1330"/>
      <c r="P150" s="1331">
        <v>465000.0</v>
      </c>
    </row>
    <row r="151">
      <c r="A151" s="1303">
        <v>144.0</v>
      </c>
      <c r="B151" s="1328" t="b">
        <v>0</v>
      </c>
      <c r="C151" s="1332" t="s">
        <v>1088</v>
      </c>
      <c r="D151" s="1332" t="s">
        <v>1089</v>
      </c>
      <c r="E151" s="1333">
        <v>3.0</v>
      </c>
      <c r="F151" s="1332"/>
      <c r="G151" s="1333">
        <v>43.0</v>
      </c>
      <c r="H151" s="1333">
        <v>18000.0</v>
      </c>
      <c r="N151" s="638">
        <v>90.0</v>
      </c>
      <c r="Q151" s="1333"/>
      <c r="R151" s="1333">
        <v>5000.0</v>
      </c>
    </row>
    <row r="152">
      <c r="A152" s="1303">
        <v>145.0</v>
      </c>
      <c r="B152" s="1328" t="b">
        <v>0</v>
      </c>
      <c r="C152" s="1332" t="s">
        <v>1088</v>
      </c>
      <c r="D152" s="1332" t="s">
        <v>1089</v>
      </c>
      <c r="E152" s="1333">
        <v>4.0</v>
      </c>
      <c r="F152" s="1332"/>
      <c r="G152" s="1333">
        <v>44.0</v>
      </c>
      <c r="H152" s="1333">
        <v>18500.0</v>
      </c>
      <c r="N152" s="638">
        <v>90.0</v>
      </c>
      <c r="Q152" s="1333"/>
      <c r="R152" s="1333">
        <v>6000.0</v>
      </c>
    </row>
    <row r="153">
      <c r="A153" s="1303">
        <v>146.0</v>
      </c>
      <c r="B153" s="1328" t="b">
        <v>0</v>
      </c>
      <c r="C153" s="1332" t="s">
        <v>1088</v>
      </c>
      <c r="D153" s="1332" t="s">
        <v>1089</v>
      </c>
      <c r="E153" s="1333">
        <v>5.0</v>
      </c>
      <c r="F153" s="1332"/>
      <c r="G153" s="1333">
        <v>46.0</v>
      </c>
      <c r="H153" s="1333">
        <v>37500.0</v>
      </c>
      <c r="N153" s="638">
        <v>95.0</v>
      </c>
      <c r="Q153" s="1333"/>
      <c r="R153" s="1333">
        <v>7000.0</v>
      </c>
    </row>
    <row r="154">
      <c r="A154" s="1303">
        <v>147.0</v>
      </c>
      <c r="B154" s="1328" t="b">
        <v>0</v>
      </c>
      <c r="C154" s="1332" t="s">
        <v>1088</v>
      </c>
      <c r="D154" s="1332" t="s">
        <v>1089</v>
      </c>
      <c r="E154" s="1333">
        <v>6.0</v>
      </c>
      <c r="F154" s="1332"/>
      <c r="G154" s="1333">
        <v>48.0</v>
      </c>
      <c r="H154" s="1333">
        <v>57500.0</v>
      </c>
      <c r="N154" s="638">
        <v>105.0</v>
      </c>
      <c r="Q154" s="1333"/>
      <c r="R154" s="1333">
        <v>13000.0</v>
      </c>
    </row>
    <row r="155">
      <c r="A155" s="1303">
        <v>148.0</v>
      </c>
      <c r="B155" s="1328" t="b">
        <v>0</v>
      </c>
      <c r="C155" s="1332" t="s">
        <v>1088</v>
      </c>
      <c r="D155" s="1332" t="s">
        <v>1089</v>
      </c>
      <c r="E155" s="1333">
        <v>7.0</v>
      </c>
      <c r="F155" s="1332"/>
      <c r="G155" s="1333">
        <v>50.0</v>
      </c>
      <c r="H155" s="1333">
        <v>110000.0</v>
      </c>
      <c r="N155" s="638">
        <v>115.0</v>
      </c>
      <c r="Q155" s="1333"/>
      <c r="R155" s="1333">
        <v>15000.0</v>
      </c>
    </row>
    <row r="156">
      <c r="A156" s="1303">
        <v>149.0</v>
      </c>
      <c r="B156" s="1328" t="b">
        <v>0</v>
      </c>
      <c r="C156" s="1332" t="s">
        <v>1088</v>
      </c>
      <c r="D156" s="1332" t="s">
        <v>1089</v>
      </c>
      <c r="E156" s="1333">
        <v>8.0</v>
      </c>
      <c r="F156" s="1332"/>
      <c r="G156" s="1333">
        <v>51.0</v>
      </c>
      <c r="H156" s="1333">
        <v>193000.0</v>
      </c>
      <c r="N156" s="638">
        <v>125.0</v>
      </c>
      <c r="Q156" s="1333"/>
      <c r="R156" s="1333">
        <v>17000.0</v>
      </c>
    </row>
    <row r="157">
      <c r="A157" s="1303">
        <v>150.0</v>
      </c>
      <c r="B157" s="1328" t="b">
        <v>1</v>
      </c>
      <c r="C157" s="1329" t="s">
        <v>1052</v>
      </c>
      <c r="D157" s="1303"/>
      <c r="E157" s="1303">
        <v>7.0</v>
      </c>
      <c r="F157" s="1303"/>
      <c r="G157" s="1303">
        <v>34.0</v>
      </c>
      <c r="H157" s="1303">
        <v>6700.0</v>
      </c>
      <c r="I157" s="1330"/>
      <c r="J157" s="1330"/>
      <c r="K157" s="1330"/>
      <c r="L157" s="1330"/>
      <c r="M157" s="1330"/>
      <c r="N157" s="1330"/>
      <c r="O157" s="1330"/>
      <c r="P157" s="1331">
        <v>745000.0</v>
      </c>
    </row>
    <row r="158">
      <c r="A158" s="1303">
        <v>151.0</v>
      </c>
      <c r="B158" s="1328" t="b">
        <v>1</v>
      </c>
      <c r="C158" s="1329" t="s">
        <v>1053</v>
      </c>
      <c r="D158" s="1303"/>
      <c r="E158" s="1303">
        <v>7.0</v>
      </c>
      <c r="F158" s="1303"/>
      <c r="G158" s="1303">
        <v>34.0</v>
      </c>
      <c r="H158" s="1303">
        <v>8400.0</v>
      </c>
      <c r="I158" s="1330"/>
      <c r="J158" s="1330"/>
      <c r="K158" s="1330"/>
      <c r="L158" s="1330"/>
      <c r="M158" s="1330"/>
      <c r="N158" s="1330"/>
      <c r="O158" s="1330"/>
      <c r="P158" s="1331">
        <v>745000.0</v>
      </c>
    </row>
    <row r="159">
      <c r="A159" s="1303">
        <v>152.0</v>
      </c>
      <c r="B159" s="1328" t="b">
        <v>1</v>
      </c>
      <c r="C159" s="1329" t="s">
        <v>1054</v>
      </c>
      <c r="D159" s="1303"/>
      <c r="E159" s="1303">
        <v>7.0</v>
      </c>
      <c r="F159" s="1303"/>
      <c r="G159" s="1303">
        <v>34.0</v>
      </c>
      <c r="H159" s="1303">
        <v>8400.0</v>
      </c>
      <c r="I159" s="1330"/>
      <c r="J159" s="1330"/>
      <c r="K159" s="1330"/>
      <c r="L159" s="1330"/>
      <c r="M159" s="1330"/>
      <c r="N159" s="1330"/>
      <c r="O159" s="1330"/>
      <c r="P159" s="1331">
        <v>745000.0</v>
      </c>
    </row>
    <row r="160">
      <c r="A160" s="1303">
        <v>153.0</v>
      </c>
      <c r="B160" s="1328" t="b">
        <v>1</v>
      </c>
      <c r="C160" s="1329" t="s">
        <v>1058</v>
      </c>
      <c r="D160" s="1303"/>
      <c r="E160" s="1303">
        <v>7.0</v>
      </c>
      <c r="F160" s="1303"/>
      <c r="G160" s="1303">
        <v>34.0</v>
      </c>
      <c r="H160" s="1303">
        <v>9200.0</v>
      </c>
      <c r="I160" s="1330"/>
      <c r="J160" s="1330"/>
      <c r="K160" s="1330"/>
      <c r="L160" s="1330"/>
      <c r="M160" s="1330"/>
      <c r="N160" s="1330"/>
      <c r="O160" s="1330"/>
      <c r="P160" s="1331">
        <v>745000.0</v>
      </c>
    </row>
    <row r="161">
      <c r="A161" s="1303">
        <v>154.0</v>
      </c>
      <c r="B161" s="1328" t="b">
        <v>1</v>
      </c>
      <c r="C161" s="1329" t="s">
        <v>1059</v>
      </c>
      <c r="D161" s="1303"/>
      <c r="E161" s="1303">
        <v>7.0</v>
      </c>
      <c r="F161" s="1303"/>
      <c r="G161" s="1303">
        <v>34.0</v>
      </c>
      <c r="H161" s="1303">
        <v>9200.0</v>
      </c>
      <c r="I161" s="1330"/>
      <c r="J161" s="1330"/>
      <c r="K161" s="1330"/>
      <c r="L161" s="1330"/>
      <c r="M161" s="1330"/>
      <c r="N161" s="1330"/>
      <c r="O161" s="1330"/>
      <c r="P161" s="1331">
        <v>745000.0</v>
      </c>
    </row>
    <row r="162">
      <c r="A162" s="1303">
        <v>155.0</v>
      </c>
      <c r="B162" s="1328" t="b">
        <v>1</v>
      </c>
      <c r="C162" s="1329" t="s">
        <v>1070</v>
      </c>
      <c r="D162" s="1303"/>
      <c r="E162" s="1303">
        <v>4.0</v>
      </c>
      <c r="F162" s="1303"/>
      <c r="G162" s="1303">
        <v>34.0</v>
      </c>
      <c r="H162" s="1303">
        <v>5900.0</v>
      </c>
      <c r="I162" s="1330"/>
      <c r="J162" s="1330"/>
      <c r="K162" s="1330"/>
      <c r="L162" s="1330"/>
      <c r="M162" s="1330"/>
      <c r="N162" s="1330"/>
      <c r="O162" s="1330"/>
      <c r="P162" s="1331">
        <v>745000.0</v>
      </c>
    </row>
    <row r="163">
      <c r="A163" s="1303">
        <v>156.0</v>
      </c>
      <c r="B163" s="1328" t="b">
        <v>1</v>
      </c>
      <c r="C163" s="1329" t="s">
        <v>1072</v>
      </c>
      <c r="D163" s="1303"/>
      <c r="E163" s="1303">
        <v>4.0</v>
      </c>
      <c r="F163" s="1303"/>
      <c r="G163" s="1303">
        <v>34.0</v>
      </c>
      <c r="H163" s="1303">
        <v>7500.0</v>
      </c>
      <c r="I163" s="1303">
        <v>170.0</v>
      </c>
      <c r="J163" s="1330"/>
      <c r="K163" s="1330"/>
      <c r="L163" s="1330"/>
      <c r="M163" s="1330"/>
      <c r="N163" s="1330"/>
      <c r="O163" s="1330"/>
      <c r="P163" s="1331">
        <v>745000.0</v>
      </c>
    </row>
    <row r="164">
      <c r="A164" s="1303">
        <v>157.0</v>
      </c>
      <c r="B164" s="1328" t="b">
        <v>1</v>
      </c>
      <c r="C164" s="1329" t="s">
        <v>1073</v>
      </c>
      <c r="D164" s="1303"/>
      <c r="E164" s="1303">
        <v>4.0</v>
      </c>
      <c r="F164" s="1303"/>
      <c r="G164" s="1303">
        <v>34.0</v>
      </c>
      <c r="H164" s="1303">
        <v>7500.0</v>
      </c>
      <c r="I164" s="1330"/>
      <c r="J164" s="1330"/>
      <c r="K164" s="1303">
        <v>170.0</v>
      </c>
      <c r="L164" s="1330"/>
      <c r="M164" s="1330"/>
      <c r="N164" s="1330"/>
      <c r="O164" s="1330"/>
      <c r="P164" s="1331">
        <v>745000.0</v>
      </c>
    </row>
    <row r="165">
      <c r="A165" s="1303">
        <v>158.0</v>
      </c>
      <c r="B165" s="1328" t="b">
        <v>1</v>
      </c>
      <c r="C165" s="1329" t="s">
        <v>1074</v>
      </c>
      <c r="D165" s="1303"/>
      <c r="E165" s="1303">
        <v>4.0</v>
      </c>
      <c r="F165" s="1303"/>
      <c r="G165" s="1303">
        <v>34.0</v>
      </c>
      <c r="H165" s="1303">
        <v>7500.0</v>
      </c>
      <c r="I165" s="1330"/>
      <c r="J165" s="1303">
        <v>170.0</v>
      </c>
      <c r="K165" s="1330"/>
      <c r="L165" s="1330"/>
      <c r="M165" s="1330"/>
      <c r="N165" s="1330"/>
      <c r="O165" s="1330"/>
      <c r="P165" s="1331">
        <v>745000.0</v>
      </c>
    </row>
    <row r="166">
      <c r="A166" s="1303">
        <v>159.0</v>
      </c>
      <c r="B166" s="1328" t="b">
        <v>1</v>
      </c>
      <c r="C166" s="1329" t="s">
        <v>1075</v>
      </c>
      <c r="D166" s="1303"/>
      <c r="E166" s="1303">
        <v>3.0</v>
      </c>
      <c r="F166" s="1303"/>
      <c r="G166" s="1303">
        <v>34.0</v>
      </c>
      <c r="H166" s="1303">
        <v>9200.0</v>
      </c>
      <c r="I166" s="1303">
        <v>200.0</v>
      </c>
      <c r="J166" s="1330"/>
      <c r="K166" s="1330"/>
      <c r="L166" s="1330"/>
      <c r="M166" s="1330"/>
      <c r="N166" s="1330"/>
      <c r="O166" s="1330"/>
      <c r="P166" s="1331">
        <v>745000.0</v>
      </c>
    </row>
    <row r="167">
      <c r="A167" s="1303">
        <v>160.0</v>
      </c>
      <c r="B167" s="1328" t="b">
        <v>1</v>
      </c>
      <c r="C167" s="1329" t="s">
        <v>1076</v>
      </c>
      <c r="D167" s="1303"/>
      <c r="E167" s="1303">
        <v>3.0</v>
      </c>
      <c r="F167" s="1303"/>
      <c r="G167" s="1303">
        <v>34.0</v>
      </c>
      <c r="H167" s="1303">
        <v>9200.0</v>
      </c>
      <c r="I167" s="1330"/>
      <c r="J167" s="1330"/>
      <c r="K167" s="1303">
        <v>200.0</v>
      </c>
      <c r="L167" s="1330"/>
      <c r="M167" s="1330"/>
      <c r="N167" s="1330"/>
      <c r="O167" s="1330"/>
      <c r="P167" s="1331">
        <v>745000.0</v>
      </c>
    </row>
    <row r="168">
      <c r="A168" s="1303">
        <v>161.0</v>
      </c>
      <c r="B168" s="1328" t="b">
        <v>1</v>
      </c>
      <c r="C168" s="1329" t="s">
        <v>1077</v>
      </c>
      <c r="D168" s="1303"/>
      <c r="E168" s="1303">
        <v>3.0</v>
      </c>
      <c r="F168" s="1303"/>
      <c r="G168" s="1303">
        <v>34.0</v>
      </c>
      <c r="H168" s="1303">
        <v>9200.0</v>
      </c>
      <c r="I168" s="1330"/>
      <c r="J168" s="1303">
        <v>200.0</v>
      </c>
      <c r="K168" s="1330"/>
      <c r="L168" s="1330"/>
      <c r="M168" s="1330"/>
      <c r="N168" s="1330"/>
      <c r="O168" s="1330"/>
      <c r="P168" s="1331">
        <v>745000.0</v>
      </c>
    </row>
    <row r="169">
      <c r="A169" s="1303">
        <v>162.0</v>
      </c>
      <c r="B169" s="1328" t="b">
        <v>1</v>
      </c>
      <c r="C169" s="1329" t="s">
        <v>1078</v>
      </c>
      <c r="D169" s="1303"/>
      <c r="E169" s="1303">
        <v>2.0</v>
      </c>
      <c r="F169" s="1303"/>
      <c r="G169" s="1303">
        <v>34.0</v>
      </c>
      <c r="H169" s="1303">
        <v>9200.0</v>
      </c>
      <c r="I169" s="1303">
        <v>200.0</v>
      </c>
      <c r="J169" s="1330"/>
      <c r="K169" s="1330"/>
      <c r="L169" s="1330"/>
      <c r="M169" s="1330"/>
      <c r="N169" s="1330"/>
      <c r="O169" s="1330"/>
      <c r="P169" s="1331">
        <v>745000.0</v>
      </c>
    </row>
    <row r="170">
      <c r="A170" s="1303">
        <v>163.0</v>
      </c>
      <c r="B170" s="1328" t="b">
        <v>1</v>
      </c>
      <c r="C170" s="1329" t="s">
        <v>1079</v>
      </c>
      <c r="D170" s="1303"/>
      <c r="E170" s="1303">
        <v>2.0</v>
      </c>
      <c r="F170" s="1303"/>
      <c r="G170" s="1303">
        <v>34.0</v>
      </c>
      <c r="H170" s="1303">
        <v>9200.0</v>
      </c>
      <c r="I170" s="1330"/>
      <c r="J170" s="1330"/>
      <c r="K170" s="1303">
        <v>200.0</v>
      </c>
      <c r="L170" s="1330"/>
      <c r="M170" s="1330"/>
      <c r="N170" s="1330"/>
      <c r="O170" s="1330"/>
      <c r="P170" s="1331">
        <v>745000.0</v>
      </c>
    </row>
    <row r="171">
      <c r="A171" s="1303">
        <v>164.0</v>
      </c>
      <c r="B171" s="1328" t="b">
        <v>1</v>
      </c>
      <c r="C171" s="1329" t="s">
        <v>1080</v>
      </c>
      <c r="D171" s="1303"/>
      <c r="E171" s="1303">
        <v>2.0</v>
      </c>
      <c r="F171" s="1303"/>
      <c r="G171" s="1303">
        <v>34.0</v>
      </c>
      <c r="H171" s="1303">
        <v>9200.0</v>
      </c>
      <c r="I171" s="1330"/>
      <c r="J171" s="1303">
        <v>200.0</v>
      </c>
      <c r="K171" s="1330"/>
      <c r="L171" s="1330"/>
      <c r="M171" s="1330"/>
      <c r="N171" s="1330"/>
      <c r="O171" s="1330"/>
      <c r="P171" s="1331">
        <v>745000.0</v>
      </c>
    </row>
    <row r="172">
      <c r="A172" s="1303">
        <v>165.0</v>
      </c>
      <c r="B172" s="1328" t="b">
        <v>1</v>
      </c>
      <c r="C172" s="1329" t="s">
        <v>1060</v>
      </c>
      <c r="D172" s="1303"/>
      <c r="E172" s="1303">
        <v>10.0</v>
      </c>
      <c r="F172" s="1303"/>
      <c r="G172" s="1303">
        <v>34.0</v>
      </c>
      <c r="H172" s="1303">
        <v>11300.0</v>
      </c>
      <c r="I172" s="1330"/>
      <c r="J172" s="1303">
        <v>220.0</v>
      </c>
      <c r="K172" s="1303">
        <v>110.0</v>
      </c>
      <c r="L172" s="1330"/>
      <c r="M172" s="1330"/>
      <c r="N172" s="1330"/>
      <c r="O172" s="1330"/>
      <c r="P172" s="1331">
        <v>745000.0</v>
      </c>
    </row>
    <row r="173">
      <c r="A173" s="1303">
        <v>166.0</v>
      </c>
      <c r="B173" s="1328" t="b">
        <v>1</v>
      </c>
      <c r="C173" s="1329" t="s">
        <v>1061</v>
      </c>
      <c r="D173" s="1303"/>
      <c r="E173" s="1303">
        <v>10.0</v>
      </c>
      <c r="F173" s="1303"/>
      <c r="G173" s="1303">
        <v>34.0</v>
      </c>
      <c r="H173" s="1303">
        <v>11300.0</v>
      </c>
      <c r="I173" s="1330"/>
      <c r="J173" s="1303">
        <v>110.0</v>
      </c>
      <c r="K173" s="1303">
        <v>220.0</v>
      </c>
      <c r="L173" s="1330"/>
      <c r="M173" s="1330"/>
      <c r="N173" s="1330"/>
      <c r="O173" s="1330"/>
      <c r="P173" s="1331">
        <v>745000.0</v>
      </c>
    </row>
    <row r="174">
      <c r="A174" s="1303">
        <v>167.0</v>
      </c>
      <c r="B174" s="1328" t="b">
        <v>1</v>
      </c>
      <c r="C174" s="1329" t="s">
        <v>1063</v>
      </c>
      <c r="D174" s="1303"/>
      <c r="E174" s="1303">
        <v>5.0</v>
      </c>
      <c r="F174" s="1303"/>
      <c r="G174" s="1303">
        <v>34.0</v>
      </c>
      <c r="H174" s="1330"/>
      <c r="I174" s="1330"/>
      <c r="J174" s="1330"/>
      <c r="K174" s="1330"/>
      <c r="L174" s="1330"/>
      <c r="M174" s="1303">
        <v>4050.0</v>
      </c>
      <c r="N174" s="1330"/>
      <c r="O174" s="1330"/>
      <c r="P174" s="1331">
        <v>745000.0</v>
      </c>
    </row>
    <row r="175">
      <c r="A175" s="1303">
        <v>168.0</v>
      </c>
      <c r="B175" s="1328" t="b">
        <v>1</v>
      </c>
      <c r="C175" s="1329" t="s">
        <v>1065</v>
      </c>
      <c r="D175" s="1303"/>
      <c r="E175" s="1303">
        <v>8.0</v>
      </c>
      <c r="F175" s="1303"/>
      <c r="G175" s="1303">
        <v>34.0</v>
      </c>
      <c r="H175" s="1330"/>
      <c r="I175" s="1330"/>
      <c r="J175" s="1330"/>
      <c r="K175" s="1330"/>
      <c r="L175" s="1330"/>
      <c r="M175" s="1303">
        <v>4050.0</v>
      </c>
      <c r="N175" s="1330"/>
      <c r="O175" s="1330"/>
      <c r="P175" s="1331">
        <v>745000.0</v>
      </c>
    </row>
    <row r="176">
      <c r="A176" s="1303">
        <v>169.0</v>
      </c>
      <c r="B176" s="1328" t="b">
        <v>1</v>
      </c>
      <c r="C176" s="1329" t="s">
        <v>1084</v>
      </c>
      <c r="D176" s="1303"/>
      <c r="E176" s="1303">
        <v>3.0</v>
      </c>
      <c r="F176" s="1303"/>
      <c r="G176" s="1303">
        <v>34.0</v>
      </c>
      <c r="H176" s="1303">
        <v>10150.0</v>
      </c>
      <c r="I176" s="1303">
        <v>200.0</v>
      </c>
      <c r="J176" s="1330"/>
      <c r="K176" s="1330"/>
      <c r="L176" s="1330"/>
      <c r="M176" s="1330"/>
      <c r="N176" s="1330"/>
      <c r="O176" s="1330"/>
      <c r="P176" s="1331">
        <v>745000.0</v>
      </c>
    </row>
    <row r="177">
      <c r="A177" s="1303">
        <v>170.0</v>
      </c>
      <c r="B177" s="1328" t="b">
        <v>1</v>
      </c>
      <c r="C177" s="1329" t="s">
        <v>1085</v>
      </c>
      <c r="D177" s="1303"/>
      <c r="E177" s="1303">
        <v>3.0</v>
      </c>
      <c r="F177" s="1303"/>
      <c r="G177" s="1303">
        <v>34.0</v>
      </c>
      <c r="H177" s="1303">
        <v>10150.0</v>
      </c>
      <c r="I177" s="1330"/>
      <c r="J177" s="1303">
        <v>200.0</v>
      </c>
      <c r="K177" s="1330"/>
      <c r="L177" s="1330"/>
      <c r="M177" s="1330"/>
      <c r="N177" s="1330"/>
      <c r="O177" s="1330"/>
      <c r="P177" s="1331">
        <v>745000.0</v>
      </c>
    </row>
    <row r="178">
      <c r="A178" s="1303">
        <v>171.0</v>
      </c>
      <c r="B178" s="1328" t="b">
        <v>0</v>
      </c>
      <c r="C178" s="1332" t="s">
        <v>1088</v>
      </c>
      <c r="D178" s="1332" t="s">
        <v>1089</v>
      </c>
      <c r="E178" s="1333">
        <v>9.0</v>
      </c>
      <c r="F178" s="1332"/>
      <c r="G178" s="1333">
        <v>54.0</v>
      </c>
      <c r="H178" s="1333">
        <v>300000.0</v>
      </c>
      <c r="N178" s="638">
        <v>200.0</v>
      </c>
      <c r="Q178" s="1333"/>
      <c r="R178" s="1333">
        <v>18000.0</v>
      </c>
    </row>
    <row r="179">
      <c r="A179" s="1303">
        <v>172.0</v>
      </c>
      <c r="B179" s="1328" t="b">
        <v>0</v>
      </c>
      <c r="C179" s="1332" t="s">
        <v>1088</v>
      </c>
      <c r="D179" s="1332" t="s">
        <v>1089</v>
      </c>
      <c r="E179" s="1333">
        <v>10.0</v>
      </c>
      <c r="F179" s="1332"/>
      <c r="G179" s="1333">
        <v>55.0</v>
      </c>
      <c r="H179" s="1333">
        <v>480000.0</v>
      </c>
      <c r="N179" s="638">
        <v>225.0</v>
      </c>
      <c r="Q179" s="1333"/>
      <c r="R179" s="1333">
        <v>20000.0</v>
      </c>
    </row>
    <row r="180">
      <c r="A180" s="1303">
        <v>173.0</v>
      </c>
      <c r="B180" s="1328" t="b">
        <v>0</v>
      </c>
      <c r="C180" s="1332" t="s">
        <v>1090</v>
      </c>
      <c r="D180" s="1332" t="s">
        <v>1091</v>
      </c>
      <c r="E180" s="1333">
        <v>1.0</v>
      </c>
      <c r="F180" s="1332"/>
      <c r="G180" s="1333">
        <v>50.0</v>
      </c>
      <c r="H180" s="1333">
        <v>158000.0</v>
      </c>
      <c r="N180" s="638">
        <v>165.0</v>
      </c>
      <c r="Q180" s="1333"/>
      <c r="R180" s="1333">
        <v>150000.0</v>
      </c>
    </row>
    <row r="181">
      <c r="A181" s="1303">
        <v>174.0</v>
      </c>
      <c r="B181" s="1328" t="b">
        <v>0</v>
      </c>
      <c r="C181" s="1332" t="s">
        <v>1090</v>
      </c>
      <c r="D181" s="1332" t="s">
        <v>1091</v>
      </c>
      <c r="E181" s="1333">
        <v>2.0</v>
      </c>
      <c r="F181" s="1332"/>
      <c r="G181" s="1333">
        <v>52.0</v>
      </c>
      <c r="H181" s="1333">
        <v>305000.0</v>
      </c>
      <c r="N181" s="638">
        <v>185.0</v>
      </c>
      <c r="Q181" s="1333"/>
      <c r="R181" s="1333">
        <v>11000.0</v>
      </c>
    </row>
    <row r="182">
      <c r="A182" s="1303">
        <v>175.0</v>
      </c>
      <c r="B182" s="1328" t="b">
        <v>0</v>
      </c>
      <c r="C182" s="1332" t="s">
        <v>1090</v>
      </c>
      <c r="D182" s="1332" t="s">
        <v>1091</v>
      </c>
      <c r="E182" s="1333">
        <v>3.0</v>
      </c>
      <c r="F182" s="1332"/>
      <c r="G182" s="1333">
        <v>53.0</v>
      </c>
      <c r="H182" s="1333">
        <v>413000.0</v>
      </c>
      <c r="N182" s="638">
        <v>265.0</v>
      </c>
      <c r="Q182" s="1333"/>
      <c r="R182" s="1333">
        <v>21000.0</v>
      </c>
    </row>
    <row r="183">
      <c r="A183" s="1303">
        <v>176.0</v>
      </c>
      <c r="B183" s="1328" t="b">
        <v>0</v>
      </c>
      <c r="C183" s="1332" t="s">
        <v>1090</v>
      </c>
      <c r="D183" s="1332" t="s">
        <v>1091</v>
      </c>
      <c r="E183" s="1333">
        <v>4.0</v>
      </c>
      <c r="F183" s="1332"/>
      <c r="G183" s="1333">
        <v>54.0</v>
      </c>
      <c r="H183" s="1333">
        <v>420000.0</v>
      </c>
      <c r="N183" s="638">
        <v>280.0</v>
      </c>
      <c r="Q183" s="1333"/>
      <c r="R183" s="1333">
        <v>12000.0</v>
      </c>
    </row>
    <row r="184">
      <c r="A184" s="1303">
        <v>177.0</v>
      </c>
      <c r="B184" s="1328" t="b">
        <v>1</v>
      </c>
      <c r="C184" s="1329" t="s">
        <v>1055</v>
      </c>
      <c r="D184" s="1303"/>
      <c r="E184" s="1303">
        <v>8.0</v>
      </c>
      <c r="F184" s="1303"/>
      <c r="G184" s="1303">
        <v>35.0</v>
      </c>
      <c r="H184" s="1303">
        <v>14400.0</v>
      </c>
      <c r="I184" s="1330"/>
      <c r="J184" s="1330"/>
      <c r="K184" s="1330"/>
      <c r="L184" s="1330"/>
      <c r="M184" s="1330"/>
      <c r="N184" s="1330"/>
      <c r="O184" s="1330"/>
      <c r="P184" s="1331">
        <v>1110000.0</v>
      </c>
    </row>
    <row r="185">
      <c r="A185" s="1303">
        <v>178.0</v>
      </c>
      <c r="B185" s="1328" t="b">
        <v>1</v>
      </c>
      <c r="C185" s="1329" t="s">
        <v>1056</v>
      </c>
      <c r="D185" s="1303"/>
      <c r="E185" s="1303">
        <v>8.0</v>
      </c>
      <c r="F185" s="1303"/>
      <c r="G185" s="1303">
        <v>35.0</v>
      </c>
      <c r="H185" s="1303">
        <v>14400.0</v>
      </c>
      <c r="I185" s="1330"/>
      <c r="J185" s="1330"/>
      <c r="K185" s="1330"/>
      <c r="L185" s="1330"/>
      <c r="M185" s="1330"/>
      <c r="N185" s="1330"/>
      <c r="O185" s="1330"/>
      <c r="P185" s="1331">
        <v>1110000.0</v>
      </c>
    </row>
    <row r="186">
      <c r="A186" s="1303">
        <v>179.0</v>
      </c>
      <c r="B186" s="1328" t="b">
        <v>1</v>
      </c>
      <c r="C186" s="1329" t="s">
        <v>1057</v>
      </c>
      <c r="D186" s="1303"/>
      <c r="E186" s="1303">
        <v>8.0</v>
      </c>
      <c r="F186" s="1303"/>
      <c r="G186" s="1303">
        <v>35.0</v>
      </c>
      <c r="H186" s="1303">
        <v>14400.0</v>
      </c>
      <c r="I186" s="1330"/>
      <c r="J186" s="1330"/>
      <c r="K186" s="1330"/>
      <c r="L186" s="1330"/>
      <c r="M186" s="1330"/>
      <c r="N186" s="1330"/>
      <c r="O186" s="1330"/>
      <c r="P186" s="1331">
        <v>1110000.0</v>
      </c>
    </row>
    <row r="187">
      <c r="A187" s="1303">
        <v>180.0</v>
      </c>
      <c r="B187" s="1328" t="b">
        <v>1</v>
      </c>
      <c r="C187" s="1329" t="s">
        <v>1092</v>
      </c>
      <c r="D187" s="1303"/>
      <c r="E187" s="1303">
        <v>1.0</v>
      </c>
      <c r="F187" s="1303"/>
      <c r="G187" s="1303">
        <v>35.0</v>
      </c>
      <c r="H187" s="1303">
        <v>10800.0</v>
      </c>
      <c r="I187" s="1330"/>
      <c r="J187" s="1330"/>
      <c r="K187" s="1330"/>
      <c r="L187" s="1330"/>
      <c r="M187" s="1330"/>
      <c r="N187" s="1330"/>
      <c r="O187" s="1330"/>
      <c r="P187" s="1331">
        <v>1110000.0</v>
      </c>
    </row>
    <row r="188">
      <c r="A188" s="1303">
        <v>181.0</v>
      </c>
      <c r="B188" s="1328" t="b">
        <v>1</v>
      </c>
      <c r="C188" s="1329" t="s">
        <v>1093</v>
      </c>
      <c r="D188" s="1303"/>
      <c r="E188" s="1303">
        <v>1.0</v>
      </c>
      <c r="F188" s="1303"/>
      <c r="G188" s="1303">
        <v>35.0</v>
      </c>
      <c r="H188" s="1303">
        <v>11600.0</v>
      </c>
      <c r="I188" s="1330"/>
      <c r="J188" s="1330"/>
      <c r="K188" s="1330"/>
      <c r="L188" s="1330"/>
      <c r="M188" s="1330"/>
      <c r="N188" s="1330"/>
      <c r="O188" s="1330"/>
      <c r="P188" s="1331">
        <v>1110000.0</v>
      </c>
    </row>
    <row r="189">
      <c r="A189" s="1303">
        <v>182.0</v>
      </c>
      <c r="B189" s="1328" t="b">
        <v>1</v>
      </c>
      <c r="C189" s="1329" t="s">
        <v>1075</v>
      </c>
      <c r="D189" s="1303"/>
      <c r="E189" s="1303">
        <v>4.0</v>
      </c>
      <c r="F189" s="1303"/>
      <c r="G189" s="1303">
        <v>35.0</v>
      </c>
      <c r="H189" s="1303">
        <v>14400.0</v>
      </c>
      <c r="I189" s="1303">
        <v>220.0</v>
      </c>
      <c r="J189" s="1330"/>
      <c r="K189" s="1330"/>
      <c r="L189" s="1330"/>
      <c r="M189" s="1330"/>
      <c r="N189" s="1330"/>
      <c r="O189" s="1330"/>
      <c r="P189" s="1331">
        <v>1110000.0</v>
      </c>
    </row>
    <row r="190">
      <c r="A190" s="1303">
        <v>183.0</v>
      </c>
      <c r="B190" s="1328" t="b">
        <v>1</v>
      </c>
      <c r="C190" s="1329" t="s">
        <v>1076</v>
      </c>
      <c r="D190" s="1303"/>
      <c r="E190" s="1303">
        <v>4.0</v>
      </c>
      <c r="F190" s="1303"/>
      <c r="G190" s="1303">
        <v>35.0</v>
      </c>
      <c r="H190" s="1303">
        <v>14400.0</v>
      </c>
      <c r="I190" s="1330"/>
      <c r="J190" s="1330"/>
      <c r="K190" s="1303">
        <v>220.0</v>
      </c>
      <c r="L190" s="1330"/>
      <c r="M190" s="1330"/>
      <c r="N190" s="1330"/>
      <c r="O190" s="1330"/>
      <c r="P190" s="1331">
        <v>1110000.0</v>
      </c>
    </row>
    <row r="191">
      <c r="A191" s="1303">
        <v>184.0</v>
      </c>
      <c r="B191" s="1328" t="b">
        <v>1</v>
      </c>
      <c r="C191" s="1329" t="s">
        <v>1077</v>
      </c>
      <c r="D191" s="1303"/>
      <c r="E191" s="1303">
        <v>4.0</v>
      </c>
      <c r="F191" s="1303"/>
      <c r="G191" s="1303">
        <v>35.0</v>
      </c>
      <c r="H191" s="1303">
        <v>14400.0</v>
      </c>
      <c r="I191" s="1330"/>
      <c r="J191" s="1303">
        <v>220.0</v>
      </c>
      <c r="K191" s="1330"/>
      <c r="L191" s="1330"/>
      <c r="M191" s="1330"/>
      <c r="N191" s="1330"/>
      <c r="O191" s="1330"/>
      <c r="P191" s="1331">
        <v>1110000.0</v>
      </c>
    </row>
    <row r="192">
      <c r="A192" s="1303">
        <v>185.0</v>
      </c>
      <c r="B192" s="1328" t="b">
        <v>1</v>
      </c>
      <c r="C192" s="1329" t="s">
        <v>1078</v>
      </c>
      <c r="D192" s="1303"/>
      <c r="E192" s="1303">
        <v>3.0</v>
      </c>
      <c r="F192" s="1303"/>
      <c r="G192" s="1303">
        <v>35.0</v>
      </c>
      <c r="H192" s="1303">
        <v>14400.0</v>
      </c>
      <c r="I192" s="1303">
        <v>220.0</v>
      </c>
      <c r="J192" s="1330"/>
      <c r="K192" s="1330"/>
      <c r="L192" s="1330"/>
      <c r="M192" s="1330"/>
      <c r="N192" s="1330"/>
      <c r="O192" s="1330"/>
      <c r="P192" s="1331">
        <v>1110000.0</v>
      </c>
    </row>
    <row r="193">
      <c r="A193" s="1303">
        <v>186.0</v>
      </c>
      <c r="B193" s="1328" t="b">
        <v>1</v>
      </c>
      <c r="C193" s="1329" t="s">
        <v>1079</v>
      </c>
      <c r="D193" s="1303"/>
      <c r="E193" s="1303">
        <v>3.0</v>
      </c>
      <c r="F193" s="1303"/>
      <c r="G193" s="1303">
        <v>35.0</v>
      </c>
      <c r="H193" s="1303">
        <v>14400.0</v>
      </c>
      <c r="I193" s="1330"/>
      <c r="J193" s="1330"/>
      <c r="K193" s="1303">
        <v>220.0</v>
      </c>
      <c r="L193" s="1330"/>
      <c r="M193" s="1330"/>
      <c r="N193" s="1330"/>
      <c r="O193" s="1330"/>
      <c r="P193" s="1331">
        <v>1110000.0</v>
      </c>
    </row>
    <row r="194">
      <c r="A194" s="1303">
        <v>187.0</v>
      </c>
      <c r="B194" s="1328" t="b">
        <v>1</v>
      </c>
      <c r="C194" s="1329" t="s">
        <v>1080</v>
      </c>
      <c r="D194" s="1303"/>
      <c r="E194" s="1303">
        <v>3.0</v>
      </c>
      <c r="F194" s="1303"/>
      <c r="G194" s="1303">
        <v>35.0</v>
      </c>
      <c r="H194" s="1303">
        <v>14400.0</v>
      </c>
      <c r="I194" s="1330"/>
      <c r="J194" s="1303">
        <v>220.0</v>
      </c>
      <c r="K194" s="1330"/>
      <c r="L194" s="1330"/>
      <c r="M194" s="1330"/>
      <c r="N194" s="1330"/>
      <c r="O194" s="1330"/>
      <c r="P194" s="1331">
        <v>1110000.0</v>
      </c>
    </row>
    <row r="195">
      <c r="A195" s="1303">
        <v>188.0</v>
      </c>
      <c r="B195" s="1328" t="b">
        <v>1</v>
      </c>
      <c r="C195" s="1329" t="s">
        <v>1081</v>
      </c>
      <c r="D195" s="1303"/>
      <c r="E195" s="1303">
        <v>2.0</v>
      </c>
      <c r="F195" s="1303"/>
      <c r="G195" s="1303">
        <v>35.0</v>
      </c>
      <c r="H195" s="1303">
        <v>14400.0</v>
      </c>
      <c r="I195" s="1303">
        <v>220.0</v>
      </c>
      <c r="J195" s="1330"/>
      <c r="K195" s="1330"/>
      <c r="L195" s="1330"/>
      <c r="M195" s="1330"/>
      <c r="N195" s="1330"/>
      <c r="O195" s="1330"/>
      <c r="P195" s="1331">
        <v>1110000.0</v>
      </c>
    </row>
    <row r="196">
      <c r="A196" s="1303">
        <v>189.0</v>
      </c>
      <c r="B196" s="1328" t="b">
        <v>1</v>
      </c>
      <c r="C196" s="1329" t="s">
        <v>1082</v>
      </c>
      <c r="D196" s="1303"/>
      <c r="E196" s="1303">
        <v>2.0</v>
      </c>
      <c r="F196" s="1303"/>
      <c r="G196" s="1303">
        <v>35.0</v>
      </c>
      <c r="H196" s="1303">
        <v>14400.0</v>
      </c>
      <c r="I196" s="1330"/>
      <c r="J196" s="1330"/>
      <c r="K196" s="1303">
        <v>220.0</v>
      </c>
      <c r="L196" s="1330"/>
      <c r="M196" s="1330"/>
      <c r="N196" s="1330"/>
      <c r="O196" s="1330"/>
      <c r="P196" s="1331">
        <v>1110000.0</v>
      </c>
    </row>
    <row r="197">
      <c r="A197" s="1303">
        <v>190.0</v>
      </c>
      <c r="B197" s="1328" t="b">
        <v>1</v>
      </c>
      <c r="C197" s="1329" t="s">
        <v>1083</v>
      </c>
      <c r="D197" s="1303"/>
      <c r="E197" s="1303">
        <v>2.0</v>
      </c>
      <c r="F197" s="1303"/>
      <c r="G197" s="1303">
        <v>35.0</v>
      </c>
      <c r="H197" s="1303">
        <v>14400.0</v>
      </c>
      <c r="I197" s="1330"/>
      <c r="J197" s="1303">
        <v>220.0</v>
      </c>
      <c r="K197" s="1330"/>
      <c r="L197" s="1330"/>
      <c r="M197" s="1330"/>
      <c r="N197" s="1330"/>
      <c r="O197" s="1330"/>
      <c r="P197" s="1331">
        <v>1110000.0</v>
      </c>
    </row>
    <row r="198">
      <c r="A198" s="1303">
        <v>191.0</v>
      </c>
      <c r="B198" s="1328" t="b">
        <v>1</v>
      </c>
      <c r="C198" s="1329" t="s">
        <v>1094</v>
      </c>
      <c r="D198" s="1303"/>
      <c r="E198" s="1303">
        <v>1.0</v>
      </c>
      <c r="F198" s="1303"/>
      <c r="G198" s="1303">
        <v>35.0</v>
      </c>
      <c r="H198" s="1303">
        <v>11600.0</v>
      </c>
      <c r="I198" s="1303">
        <v>170.0</v>
      </c>
      <c r="J198" s="1330"/>
      <c r="K198" s="1330"/>
      <c r="L198" s="1330"/>
      <c r="M198" s="1330"/>
      <c r="N198" s="1330"/>
      <c r="O198" s="1330"/>
      <c r="P198" s="1331">
        <v>1110000.0</v>
      </c>
    </row>
    <row r="199">
      <c r="A199" s="1303">
        <v>192.0</v>
      </c>
      <c r="B199" s="1328" t="b">
        <v>1</v>
      </c>
      <c r="C199" s="1329" t="s">
        <v>1095</v>
      </c>
      <c r="D199" s="1303"/>
      <c r="E199" s="1303">
        <v>1.0</v>
      </c>
      <c r="F199" s="1303"/>
      <c r="G199" s="1303">
        <v>35.0</v>
      </c>
      <c r="H199" s="1303">
        <v>11600.0</v>
      </c>
      <c r="I199" s="1330"/>
      <c r="J199" s="1330"/>
      <c r="K199" s="1303">
        <v>170.0</v>
      </c>
      <c r="L199" s="1330"/>
      <c r="M199" s="1330"/>
      <c r="N199" s="1330"/>
      <c r="O199" s="1330"/>
      <c r="P199" s="1331">
        <v>1110000.0</v>
      </c>
    </row>
    <row r="200">
      <c r="A200" s="1303">
        <v>193.0</v>
      </c>
      <c r="B200" s="1328" t="b">
        <v>1</v>
      </c>
      <c r="C200" s="1329" t="s">
        <v>1096</v>
      </c>
      <c r="D200" s="1303"/>
      <c r="E200" s="1303">
        <v>1.0</v>
      </c>
      <c r="F200" s="1303"/>
      <c r="G200" s="1303">
        <v>35.0</v>
      </c>
      <c r="H200" s="1303">
        <v>11600.0</v>
      </c>
      <c r="I200" s="1330"/>
      <c r="J200" s="1303">
        <v>170.0</v>
      </c>
      <c r="K200" s="1330"/>
      <c r="L200" s="1330"/>
      <c r="M200" s="1330"/>
      <c r="N200" s="1330"/>
      <c r="O200" s="1330"/>
      <c r="P200" s="1331">
        <v>1110000.0</v>
      </c>
    </row>
    <row r="201">
      <c r="A201" s="1303">
        <v>194.0</v>
      </c>
      <c r="B201" s="1328" t="b">
        <v>1</v>
      </c>
      <c r="C201" s="1329" t="s">
        <v>1097</v>
      </c>
      <c r="D201" s="1303"/>
      <c r="E201" s="1303">
        <v>1.0</v>
      </c>
      <c r="F201" s="1303"/>
      <c r="G201" s="1303">
        <v>35.0</v>
      </c>
      <c r="H201" s="1303">
        <v>15900.0</v>
      </c>
      <c r="I201" s="1303">
        <v>240.0</v>
      </c>
      <c r="J201" s="1330"/>
      <c r="K201" s="1330"/>
      <c r="L201" s="1330"/>
      <c r="M201" s="1330"/>
      <c r="N201" s="1330"/>
      <c r="O201" s="1330"/>
      <c r="P201" s="1331">
        <v>1110000.0</v>
      </c>
    </row>
    <row r="202">
      <c r="A202" s="1303">
        <v>195.0</v>
      </c>
      <c r="B202" s="1328" t="b">
        <v>1</v>
      </c>
      <c r="C202" s="1329" t="s">
        <v>1098</v>
      </c>
      <c r="D202" s="1303"/>
      <c r="E202" s="1303">
        <v>1.0</v>
      </c>
      <c r="F202" s="1303"/>
      <c r="G202" s="1303">
        <v>35.0</v>
      </c>
      <c r="H202" s="1303">
        <v>15900.0</v>
      </c>
      <c r="I202" s="1330"/>
      <c r="J202" s="1330"/>
      <c r="K202" s="1303">
        <v>240.0</v>
      </c>
      <c r="L202" s="1330"/>
      <c r="M202" s="1330"/>
      <c r="N202" s="1330"/>
      <c r="O202" s="1330"/>
      <c r="P202" s="1331">
        <v>1110000.0</v>
      </c>
    </row>
    <row r="203">
      <c r="A203" s="1303">
        <v>196.0</v>
      </c>
      <c r="B203" s="1328" t="b">
        <v>1</v>
      </c>
      <c r="C203" s="1329" t="s">
        <v>1099</v>
      </c>
      <c r="D203" s="1303"/>
      <c r="E203" s="1303">
        <v>1.0</v>
      </c>
      <c r="F203" s="1303"/>
      <c r="G203" s="1303">
        <v>35.0</v>
      </c>
      <c r="H203" s="1303">
        <v>15900.0</v>
      </c>
      <c r="I203" s="1330"/>
      <c r="J203" s="1303">
        <v>240.0</v>
      </c>
      <c r="K203" s="1330"/>
      <c r="L203" s="1330"/>
      <c r="M203" s="1330"/>
      <c r="N203" s="1330"/>
      <c r="O203" s="1330"/>
      <c r="P203" s="1331">
        <v>1110000.0</v>
      </c>
    </row>
    <row r="204">
      <c r="A204" s="1303">
        <v>197.0</v>
      </c>
      <c r="B204" s="1328" t="b">
        <v>1</v>
      </c>
      <c r="C204" s="1329" t="s">
        <v>1100</v>
      </c>
      <c r="D204" s="1303"/>
      <c r="E204" s="1303">
        <v>1.0</v>
      </c>
      <c r="F204" s="1303"/>
      <c r="G204" s="1303">
        <v>35.0</v>
      </c>
      <c r="H204" s="1303">
        <v>15900.0</v>
      </c>
      <c r="I204" s="1303">
        <v>240.0</v>
      </c>
      <c r="J204" s="1330"/>
      <c r="K204" s="1330"/>
      <c r="L204" s="1330"/>
      <c r="M204" s="1330"/>
      <c r="N204" s="1330"/>
      <c r="O204" s="1330"/>
      <c r="P204" s="1331">
        <v>1110000.0</v>
      </c>
    </row>
    <row r="205">
      <c r="A205" s="1303">
        <v>198.0</v>
      </c>
      <c r="B205" s="1328" t="b">
        <v>1</v>
      </c>
      <c r="C205" s="1329" t="s">
        <v>1101</v>
      </c>
      <c r="D205" s="1303"/>
      <c r="E205" s="1303">
        <v>1.0</v>
      </c>
      <c r="F205" s="1303"/>
      <c r="G205" s="1303">
        <v>35.0</v>
      </c>
      <c r="H205" s="1303">
        <v>15900.0</v>
      </c>
      <c r="I205" s="1330"/>
      <c r="J205" s="1330"/>
      <c r="K205" s="1303">
        <v>240.0</v>
      </c>
      <c r="L205" s="1330"/>
      <c r="M205" s="1330"/>
      <c r="N205" s="1330"/>
      <c r="O205" s="1330"/>
      <c r="P205" s="1331">
        <v>1110000.0</v>
      </c>
    </row>
    <row r="206">
      <c r="A206" s="1303">
        <v>199.0</v>
      </c>
      <c r="B206" s="1328" t="b">
        <v>1</v>
      </c>
      <c r="C206" s="1329" t="s">
        <v>1102</v>
      </c>
      <c r="D206" s="1303"/>
      <c r="E206" s="1303">
        <v>1.0</v>
      </c>
      <c r="F206" s="1303"/>
      <c r="G206" s="1303">
        <v>35.0</v>
      </c>
      <c r="H206" s="1303">
        <v>15900.0</v>
      </c>
      <c r="I206" s="1330"/>
      <c r="J206" s="1303">
        <v>240.0</v>
      </c>
      <c r="K206" s="1330"/>
      <c r="L206" s="1330"/>
      <c r="M206" s="1330"/>
      <c r="N206" s="1330"/>
      <c r="O206" s="1330"/>
      <c r="P206" s="1331">
        <v>1110000.0</v>
      </c>
    </row>
    <row r="207">
      <c r="A207" s="1303">
        <v>200.0</v>
      </c>
      <c r="B207" s="1328" t="b">
        <v>1</v>
      </c>
      <c r="C207" s="1329" t="s">
        <v>1103</v>
      </c>
      <c r="D207" s="1303"/>
      <c r="E207" s="1303">
        <v>1.0</v>
      </c>
      <c r="F207" s="1303"/>
      <c r="G207" s="1303">
        <v>35.0</v>
      </c>
      <c r="H207" s="1303">
        <v>17300.0</v>
      </c>
      <c r="I207" s="1303">
        <v>260.0</v>
      </c>
      <c r="J207" s="1329"/>
      <c r="K207" s="1329"/>
      <c r="L207" s="1303">
        <v>50.0</v>
      </c>
      <c r="M207" s="1330"/>
      <c r="N207" s="1330"/>
      <c r="O207" s="1330"/>
      <c r="P207" s="1331">
        <v>1110000.0</v>
      </c>
    </row>
    <row r="208">
      <c r="A208" s="1303">
        <v>201.0</v>
      </c>
      <c r="B208" s="1328" t="b">
        <v>1</v>
      </c>
      <c r="C208" s="1329" t="s">
        <v>1104</v>
      </c>
      <c r="D208" s="1303"/>
      <c r="E208" s="1303">
        <v>1.0</v>
      </c>
      <c r="F208" s="1303"/>
      <c r="G208" s="1303">
        <v>35.0</v>
      </c>
      <c r="H208" s="1303">
        <v>17300.0</v>
      </c>
      <c r="I208" s="765"/>
      <c r="J208" s="1329"/>
      <c r="K208" s="1303">
        <v>260.0</v>
      </c>
      <c r="L208" s="1303">
        <v>50.0</v>
      </c>
      <c r="M208" s="1330"/>
      <c r="N208" s="1330"/>
      <c r="O208" s="1330"/>
      <c r="P208" s="1331">
        <v>1110000.0</v>
      </c>
    </row>
    <row r="209">
      <c r="A209" s="1303">
        <v>202.0</v>
      </c>
      <c r="B209" s="1328" t="b">
        <v>1</v>
      </c>
      <c r="C209" s="1329" t="s">
        <v>1105</v>
      </c>
      <c r="D209" s="1303"/>
      <c r="E209" s="1303">
        <v>1.0</v>
      </c>
      <c r="F209" s="1303"/>
      <c r="G209" s="1303">
        <v>35.0</v>
      </c>
      <c r="H209" s="1303">
        <v>17300.0</v>
      </c>
      <c r="I209" s="765"/>
      <c r="J209" s="1303">
        <v>260.0</v>
      </c>
      <c r="K209" s="1329"/>
      <c r="L209" s="1303">
        <v>50.0</v>
      </c>
      <c r="M209" s="1330"/>
      <c r="N209" s="1330"/>
      <c r="O209" s="1330"/>
      <c r="P209" s="1331">
        <v>1110000.0</v>
      </c>
    </row>
    <row r="210">
      <c r="A210" s="1303">
        <v>203.0</v>
      </c>
      <c r="B210" s="1328" t="b">
        <v>1</v>
      </c>
      <c r="C210" s="1329" t="s">
        <v>1062</v>
      </c>
      <c r="D210" s="1303"/>
      <c r="E210" s="1303">
        <v>6.0</v>
      </c>
      <c r="F210" s="1303"/>
      <c r="G210" s="1303">
        <v>35.0</v>
      </c>
      <c r="H210" s="1330"/>
      <c r="I210" s="1330"/>
      <c r="J210" s="1330"/>
      <c r="K210" s="1330"/>
      <c r="L210" s="1330"/>
      <c r="M210" s="1303">
        <v>4900.0</v>
      </c>
      <c r="N210" s="1330"/>
      <c r="O210" s="1330"/>
      <c r="P210" s="1331">
        <v>1110000.0</v>
      </c>
    </row>
    <row r="211">
      <c r="A211" s="1303">
        <v>204.0</v>
      </c>
      <c r="B211" s="1328" t="b">
        <v>1</v>
      </c>
      <c r="C211" s="1329" t="s">
        <v>1064</v>
      </c>
      <c r="D211" s="1303"/>
      <c r="E211" s="1303">
        <v>6.0</v>
      </c>
      <c r="F211" s="1303"/>
      <c r="G211" s="1303">
        <v>35.0</v>
      </c>
      <c r="H211" s="1330"/>
      <c r="I211" s="1330"/>
      <c r="J211" s="1330"/>
      <c r="K211" s="1330"/>
      <c r="L211" s="1330"/>
      <c r="M211" s="1303">
        <v>4900.0</v>
      </c>
      <c r="N211" s="1330"/>
      <c r="O211" s="1330"/>
      <c r="P211" s="1331">
        <v>1110000.0</v>
      </c>
    </row>
    <row r="212">
      <c r="A212" s="1303">
        <v>205.0</v>
      </c>
      <c r="B212" s="1328" t="b">
        <v>1</v>
      </c>
      <c r="C212" s="1329" t="s">
        <v>1065</v>
      </c>
      <c r="D212" s="1303"/>
      <c r="E212" s="1303">
        <v>9.0</v>
      </c>
      <c r="F212" s="1303"/>
      <c r="G212" s="1303">
        <v>35.0</v>
      </c>
      <c r="H212" s="1330"/>
      <c r="I212" s="1330"/>
      <c r="J212" s="1330"/>
      <c r="K212" s="1330"/>
      <c r="L212" s="1330"/>
      <c r="M212" s="1303">
        <v>4900.0</v>
      </c>
      <c r="N212" s="1330"/>
      <c r="O212" s="1330"/>
      <c r="P212" s="1331">
        <v>1110000.0</v>
      </c>
    </row>
    <row r="213">
      <c r="A213" s="1303">
        <v>206.0</v>
      </c>
      <c r="B213" s="1328" t="b">
        <v>1</v>
      </c>
      <c r="C213" s="1329" t="s">
        <v>1106</v>
      </c>
      <c r="D213" s="1303"/>
      <c r="E213" s="1303">
        <v>1.0</v>
      </c>
      <c r="F213" s="1303"/>
      <c r="G213" s="1303">
        <v>35.0</v>
      </c>
      <c r="H213" s="1330"/>
      <c r="I213" s="1330"/>
      <c r="J213" s="1330"/>
      <c r="K213" s="1303">
        <v>285.0</v>
      </c>
      <c r="L213" s="1330"/>
      <c r="M213" s="1330"/>
      <c r="N213" s="1330"/>
      <c r="O213" s="1330"/>
      <c r="P213" s="1331">
        <v>1110000.0</v>
      </c>
    </row>
    <row r="214">
      <c r="A214" s="1303">
        <v>207.0</v>
      </c>
      <c r="B214" s="1328" t="b">
        <v>1</v>
      </c>
      <c r="C214" s="1329" t="s">
        <v>1107</v>
      </c>
      <c r="D214" s="1303"/>
      <c r="E214" s="1303">
        <v>1.0</v>
      </c>
      <c r="F214" s="1303"/>
      <c r="G214" s="1303">
        <v>35.0</v>
      </c>
      <c r="H214" s="1330"/>
      <c r="I214" s="1330"/>
      <c r="J214" s="1330"/>
      <c r="K214" s="1330"/>
      <c r="L214" s="1330"/>
      <c r="M214" s="1330"/>
      <c r="N214" s="1303"/>
      <c r="O214" s="1303">
        <v>1000.0</v>
      </c>
      <c r="P214" s="1331">
        <v>5.56E8</v>
      </c>
    </row>
    <row r="215">
      <c r="A215" s="1303">
        <v>208.0</v>
      </c>
      <c r="B215" s="1328" t="b">
        <v>0</v>
      </c>
      <c r="C215" s="1332" t="s">
        <v>1090</v>
      </c>
      <c r="D215" s="1332" t="s">
        <v>1091</v>
      </c>
      <c r="E215" s="1333">
        <v>5.0</v>
      </c>
      <c r="F215" s="1332"/>
      <c r="G215" s="1333">
        <v>55.0</v>
      </c>
      <c r="H215" s="1333">
        <v>670000.0</v>
      </c>
      <c r="N215" s="638">
        <v>315.0</v>
      </c>
      <c r="Q215" s="1333"/>
      <c r="R215" s="1333">
        <v>11000.0</v>
      </c>
    </row>
    <row r="216">
      <c r="A216" s="1303">
        <v>209.0</v>
      </c>
      <c r="B216" s="1328" t="b">
        <v>0</v>
      </c>
      <c r="C216" s="1332" t="s">
        <v>1090</v>
      </c>
      <c r="D216" s="1332" t="s">
        <v>1091</v>
      </c>
      <c r="E216" s="1333">
        <v>6.0</v>
      </c>
      <c r="F216" s="1332"/>
      <c r="G216" s="1333">
        <v>56.0</v>
      </c>
      <c r="H216" s="1333">
        <v>705000.0</v>
      </c>
      <c r="N216" s="638">
        <v>325.0</v>
      </c>
      <c r="Q216" s="1333"/>
      <c r="R216" s="1333">
        <v>15000.0</v>
      </c>
    </row>
    <row r="217">
      <c r="A217" s="1303">
        <v>210.0</v>
      </c>
      <c r="B217" s="1328" t="b">
        <v>0</v>
      </c>
      <c r="C217" s="1332" t="s">
        <v>1090</v>
      </c>
      <c r="D217" s="1332" t="s">
        <v>1091</v>
      </c>
      <c r="E217" s="1333">
        <v>7.0</v>
      </c>
      <c r="F217" s="1332"/>
      <c r="G217" s="1333">
        <v>57.0</v>
      </c>
      <c r="H217" s="1333">
        <v>1170000.0</v>
      </c>
      <c r="N217" s="638">
        <v>360.0</v>
      </c>
      <c r="Q217" s="1333"/>
      <c r="R217" s="1333">
        <v>10000.0</v>
      </c>
    </row>
    <row r="218">
      <c r="A218" s="1303">
        <v>211.0</v>
      </c>
      <c r="B218" s="1328" t="b">
        <v>0</v>
      </c>
      <c r="C218" s="1332" t="s">
        <v>1090</v>
      </c>
      <c r="D218" s="1332" t="s">
        <v>1091</v>
      </c>
      <c r="E218" s="1333">
        <v>8.0</v>
      </c>
      <c r="F218" s="1332"/>
      <c r="G218" s="1333">
        <v>58.0</v>
      </c>
      <c r="H218" s="1333">
        <v>1230000.0</v>
      </c>
      <c r="N218" s="638">
        <v>375.0</v>
      </c>
      <c r="Q218" s="1333"/>
      <c r="R218" s="1333">
        <v>15000.0</v>
      </c>
    </row>
    <row r="219">
      <c r="A219" s="1303">
        <v>212.0</v>
      </c>
      <c r="B219" s="1328" t="b">
        <v>0</v>
      </c>
      <c r="C219" s="1332" t="s">
        <v>1090</v>
      </c>
      <c r="D219" s="1332" t="s">
        <v>1091</v>
      </c>
      <c r="E219" s="1333">
        <v>9.0</v>
      </c>
      <c r="F219" s="1332"/>
      <c r="G219" s="1333">
        <v>59.0</v>
      </c>
      <c r="H219" s="1333">
        <v>1860000.0</v>
      </c>
      <c r="N219" s="638">
        <v>395.0</v>
      </c>
      <c r="Q219" s="1333"/>
      <c r="R219" s="1333">
        <v>15000.0</v>
      </c>
    </row>
    <row r="220">
      <c r="A220" s="1303">
        <v>213.0</v>
      </c>
      <c r="B220" s="1328" t="b">
        <v>0</v>
      </c>
      <c r="C220" s="1332" t="s">
        <v>1090</v>
      </c>
      <c r="D220" s="1332" t="s">
        <v>1091</v>
      </c>
      <c r="E220" s="1333">
        <v>10.0</v>
      </c>
      <c r="F220" s="1332"/>
      <c r="G220" s="1333">
        <v>60.0</v>
      </c>
      <c r="H220" s="1333">
        <v>1940000.0</v>
      </c>
      <c r="N220" s="638">
        <v>420.0</v>
      </c>
      <c r="Q220" s="1333"/>
      <c r="R220" s="1333">
        <v>15000.0</v>
      </c>
    </row>
    <row r="221">
      <c r="A221" s="1303">
        <v>214.0</v>
      </c>
      <c r="B221" s="1328" t="b">
        <v>1</v>
      </c>
      <c r="C221" s="1329" t="s">
        <v>1052</v>
      </c>
      <c r="D221" s="1303"/>
      <c r="E221" s="1303">
        <v>8.0</v>
      </c>
      <c r="F221" s="1303"/>
      <c r="G221" s="1303">
        <v>36.0</v>
      </c>
      <c r="H221" s="1303">
        <v>12300.0</v>
      </c>
      <c r="I221" s="1330"/>
      <c r="J221" s="1330"/>
      <c r="K221" s="1330"/>
      <c r="L221" s="1330"/>
      <c r="M221" s="1330"/>
      <c r="N221" s="1330"/>
      <c r="O221" s="1330"/>
      <c r="P221" s="1331">
        <v>1660000.0</v>
      </c>
    </row>
    <row r="222">
      <c r="A222" s="1303">
        <v>215.0</v>
      </c>
      <c r="B222" s="1328" t="b">
        <v>1</v>
      </c>
      <c r="C222" s="1329" t="s">
        <v>1053</v>
      </c>
      <c r="D222" s="1303"/>
      <c r="E222" s="1303">
        <v>8.0</v>
      </c>
      <c r="F222" s="1303"/>
      <c r="G222" s="1303">
        <v>36.0</v>
      </c>
      <c r="H222" s="1303">
        <v>18100.0</v>
      </c>
      <c r="I222" s="1330"/>
      <c r="J222" s="1330"/>
      <c r="K222" s="1330"/>
      <c r="L222" s="1330"/>
      <c r="M222" s="1330"/>
      <c r="N222" s="1330"/>
      <c r="O222" s="1330"/>
      <c r="P222" s="1331">
        <v>1660000.0</v>
      </c>
    </row>
    <row r="223">
      <c r="A223" s="1303">
        <v>216.0</v>
      </c>
      <c r="B223" s="1328" t="b">
        <v>1</v>
      </c>
      <c r="C223" s="1329" t="s">
        <v>1054</v>
      </c>
      <c r="D223" s="1303"/>
      <c r="E223" s="1303">
        <v>8.0</v>
      </c>
      <c r="F223" s="1303"/>
      <c r="G223" s="1303">
        <v>36.0</v>
      </c>
      <c r="H223" s="1303">
        <v>18100.0</v>
      </c>
      <c r="I223" s="1330"/>
      <c r="J223" s="1330"/>
      <c r="K223" s="1330"/>
      <c r="L223" s="1330"/>
      <c r="M223" s="1330"/>
      <c r="N223" s="1330"/>
      <c r="O223" s="1330"/>
      <c r="P223" s="1331">
        <v>1660000.0</v>
      </c>
    </row>
    <row r="224">
      <c r="A224" s="1303">
        <v>217.0</v>
      </c>
      <c r="B224" s="1328" t="b">
        <v>1</v>
      </c>
      <c r="C224" s="1329" t="s">
        <v>1058</v>
      </c>
      <c r="D224" s="1303"/>
      <c r="E224" s="1303">
        <v>8.0</v>
      </c>
      <c r="F224" s="1303"/>
      <c r="G224" s="1303">
        <v>36.0</v>
      </c>
      <c r="H224" s="1303">
        <v>19800.0</v>
      </c>
      <c r="I224" s="1330"/>
      <c r="J224" s="1330"/>
      <c r="K224" s="1330"/>
      <c r="L224" s="1330"/>
      <c r="M224" s="1330"/>
      <c r="N224" s="1330"/>
      <c r="O224" s="1330"/>
      <c r="P224" s="1331">
        <v>1660000.0</v>
      </c>
    </row>
    <row r="225">
      <c r="A225" s="1303">
        <v>218.0</v>
      </c>
      <c r="B225" s="1328" t="b">
        <v>1</v>
      </c>
      <c r="C225" s="1329" t="s">
        <v>1059</v>
      </c>
      <c r="D225" s="1303"/>
      <c r="E225" s="1303">
        <v>8.0</v>
      </c>
      <c r="F225" s="1303"/>
      <c r="G225" s="1303">
        <v>36.0</v>
      </c>
      <c r="H225" s="1303">
        <v>19800.0</v>
      </c>
      <c r="I225" s="1330"/>
      <c r="J225" s="1330"/>
      <c r="K225" s="1330"/>
      <c r="L225" s="1330"/>
      <c r="M225" s="1330"/>
      <c r="N225" s="1330"/>
      <c r="O225" s="1330"/>
      <c r="P225" s="1331">
        <v>1660000.0</v>
      </c>
    </row>
    <row r="226">
      <c r="A226" s="1303">
        <v>219.0</v>
      </c>
      <c r="B226" s="1328" t="b">
        <v>1</v>
      </c>
      <c r="C226" s="1329" t="s">
        <v>1070</v>
      </c>
      <c r="D226" s="1303"/>
      <c r="E226" s="1303">
        <v>5.0</v>
      </c>
      <c r="F226" s="1303"/>
      <c r="G226" s="1303">
        <v>36.0</v>
      </c>
      <c r="H226" s="1303">
        <v>11500.0</v>
      </c>
      <c r="I226" s="1330"/>
      <c r="J226" s="1330"/>
      <c r="K226" s="1330"/>
      <c r="L226" s="1330"/>
      <c r="M226" s="1330"/>
      <c r="N226" s="1330"/>
      <c r="O226" s="1330"/>
      <c r="P226" s="1331">
        <v>1660000.0</v>
      </c>
    </row>
    <row r="227">
      <c r="A227" s="1303">
        <v>220.0</v>
      </c>
      <c r="B227" s="1328" t="b">
        <v>1</v>
      </c>
      <c r="C227" s="1329" t="s">
        <v>1092</v>
      </c>
      <c r="D227" s="1303"/>
      <c r="E227" s="1303">
        <v>2.0</v>
      </c>
      <c r="F227" s="1303"/>
      <c r="G227" s="1303">
        <v>36.0</v>
      </c>
      <c r="H227" s="1303">
        <v>12300.0</v>
      </c>
      <c r="I227" s="1330"/>
      <c r="J227" s="1330"/>
      <c r="K227" s="1330"/>
      <c r="L227" s="1330"/>
      <c r="M227" s="1330"/>
      <c r="N227" s="1330"/>
      <c r="O227" s="1330"/>
      <c r="P227" s="1331">
        <v>1660000.0</v>
      </c>
    </row>
    <row r="228">
      <c r="A228" s="1303">
        <v>221.0</v>
      </c>
      <c r="B228" s="1328" t="b">
        <v>1</v>
      </c>
      <c r="C228" s="1329" t="s">
        <v>1072</v>
      </c>
      <c r="D228" s="1303"/>
      <c r="E228" s="1303">
        <v>5.0</v>
      </c>
      <c r="F228" s="1303"/>
      <c r="G228" s="1303">
        <v>36.0</v>
      </c>
      <c r="H228" s="1303">
        <v>14800.0</v>
      </c>
      <c r="I228" s="1303">
        <v>220.0</v>
      </c>
      <c r="J228" s="1330"/>
      <c r="K228" s="1330"/>
      <c r="L228" s="1330"/>
      <c r="M228" s="1330"/>
      <c r="N228" s="1330"/>
      <c r="O228" s="1330"/>
      <c r="P228" s="1331">
        <v>1660000.0</v>
      </c>
    </row>
    <row r="229">
      <c r="A229" s="1303">
        <v>222.0</v>
      </c>
      <c r="B229" s="1328" t="b">
        <v>1</v>
      </c>
      <c r="C229" s="1329" t="s">
        <v>1073</v>
      </c>
      <c r="D229" s="1303"/>
      <c r="E229" s="1303">
        <v>5.0</v>
      </c>
      <c r="F229" s="1303"/>
      <c r="G229" s="1303">
        <v>36.0</v>
      </c>
      <c r="H229" s="1303">
        <v>14800.0</v>
      </c>
      <c r="I229" s="1330"/>
      <c r="J229" s="1330"/>
      <c r="K229" s="1303">
        <v>220.0</v>
      </c>
      <c r="L229" s="1330"/>
      <c r="M229" s="1330"/>
      <c r="N229" s="1330"/>
      <c r="O229" s="1330"/>
      <c r="P229" s="1331">
        <v>1660000.0</v>
      </c>
    </row>
    <row r="230">
      <c r="A230" s="1303">
        <v>223.0</v>
      </c>
      <c r="B230" s="1328" t="b">
        <v>1</v>
      </c>
      <c r="C230" s="1329" t="s">
        <v>1074</v>
      </c>
      <c r="D230" s="1303"/>
      <c r="E230" s="1303">
        <v>5.0</v>
      </c>
      <c r="F230" s="1303"/>
      <c r="G230" s="1303">
        <v>36.0</v>
      </c>
      <c r="H230" s="1303">
        <v>14800.0</v>
      </c>
      <c r="I230" s="1330"/>
      <c r="J230" s="1303">
        <v>220.0</v>
      </c>
      <c r="K230" s="1330"/>
      <c r="L230" s="1330"/>
      <c r="M230" s="1330"/>
      <c r="N230" s="1330"/>
      <c r="O230" s="1330"/>
      <c r="P230" s="1331">
        <v>1660000.0</v>
      </c>
    </row>
    <row r="231">
      <c r="A231" s="1303">
        <v>224.0</v>
      </c>
      <c r="B231" s="1328" t="b">
        <v>1</v>
      </c>
      <c r="C231" s="1329" t="s">
        <v>1075</v>
      </c>
      <c r="D231" s="1303"/>
      <c r="E231" s="1303">
        <v>5.0</v>
      </c>
      <c r="F231" s="1303"/>
      <c r="G231" s="1303">
        <v>36.0</v>
      </c>
      <c r="H231" s="1303">
        <v>17500.0</v>
      </c>
      <c r="I231" s="1303">
        <v>260.0</v>
      </c>
      <c r="J231" s="1330"/>
      <c r="K231" s="1330"/>
      <c r="L231" s="1330"/>
      <c r="M231" s="1330"/>
      <c r="N231" s="1330"/>
      <c r="O231" s="1330"/>
      <c r="P231" s="1331">
        <v>1660000.0</v>
      </c>
    </row>
    <row r="232">
      <c r="A232" s="1303">
        <v>225.0</v>
      </c>
      <c r="B232" s="1328" t="b">
        <v>1</v>
      </c>
      <c r="C232" s="1329" t="s">
        <v>1076</v>
      </c>
      <c r="D232" s="1303"/>
      <c r="E232" s="1303">
        <v>5.0</v>
      </c>
      <c r="F232" s="1303"/>
      <c r="G232" s="1303">
        <v>36.0</v>
      </c>
      <c r="H232" s="1303">
        <v>17500.0</v>
      </c>
      <c r="I232" s="1330"/>
      <c r="J232" s="1330"/>
      <c r="K232" s="1303">
        <v>260.0</v>
      </c>
      <c r="L232" s="1330"/>
      <c r="M232" s="1330"/>
      <c r="N232" s="1330"/>
      <c r="O232" s="1330"/>
      <c r="P232" s="1331">
        <v>1660000.0</v>
      </c>
    </row>
    <row r="233">
      <c r="A233" s="1303">
        <v>226.0</v>
      </c>
      <c r="B233" s="1328" t="b">
        <v>1</v>
      </c>
      <c r="C233" s="1329" t="s">
        <v>1077</v>
      </c>
      <c r="D233" s="1303"/>
      <c r="E233" s="1303">
        <v>5.0</v>
      </c>
      <c r="F233" s="1303"/>
      <c r="G233" s="1303">
        <v>36.0</v>
      </c>
      <c r="H233" s="1303">
        <v>17500.0</v>
      </c>
      <c r="I233" s="1330"/>
      <c r="J233" s="1303">
        <v>260.0</v>
      </c>
      <c r="K233" s="1330"/>
      <c r="L233" s="1330"/>
      <c r="M233" s="1330"/>
      <c r="N233" s="1330"/>
      <c r="O233" s="1330"/>
      <c r="P233" s="1331">
        <v>1660000.0</v>
      </c>
    </row>
    <row r="234">
      <c r="A234" s="1303">
        <v>227.0</v>
      </c>
      <c r="B234" s="1328" t="b">
        <v>1</v>
      </c>
      <c r="C234" s="1329" t="s">
        <v>1078</v>
      </c>
      <c r="D234" s="1303"/>
      <c r="E234" s="1303">
        <v>4.0</v>
      </c>
      <c r="F234" s="1303"/>
      <c r="G234" s="1303">
        <v>36.0</v>
      </c>
      <c r="H234" s="1303">
        <v>17500.0</v>
      </c>
      <c r="I234" s="1303">
        <v>260.0</v>
      </c>
      <c r="J234" s="1330"/>
      <c r="K234" s="1330"/>
      <c r="L234" s="1330"/>
      <c r="M234" s="1330"/>
      <c r="N234" s="1330"/>
      <c r="O234" s="1330"/>
      <c r="P234" s="1331">
        <v>1660000.0</v>
      </c>
    </row>
    <row r="235">
      <c r="A235" s="1303">
        <v>228.0</v>
      </c>
      <c r="B235" s="1328" t="b">
        <v>1</v>
      </c>
      <c r="C235" s="1329" t="s">
        <v>1079</v>
      </c>
      <c r="D235" s="1303"/>
      <c r="E235" s="1303">
        <v>4.0</v>
      </c>
      <c r="F235" s="1303"/>
      <c r="G235" s="1303">
        <v>36.0</v>
      </c>
      <c r="H235" s="1303">
        <v>17500.0</v>
      </c>
      <c r="I235" s="1330"/>
      <c r="J235" s="1330"/>
      <c r="K235" s="1303">
        <v>260.0</v>
      </c>
      <c r="L235" s="1330"/>
      <c r="M235" s="1330"/>
      <c r="N235" s="1330"/>
      <c r="O235" s="1330"/>
      <c r="P235" s="1331">
        <v>1660000.0</v>
      </c>
    </row>
    <row r="236">
      <c r="A236" s="1303">
        <v>229.0</v>
      </c>
      <c r="B236" s="1328" t="b">
        <v>1</v>
      </c>
      <c r="C236" s="1329" t="s">
        <v>1080</v>
      </c>
      <c r="D236" s="1303"/>
      <c r="E236" s="1303">
        <v>4.0</v>
      </c>
      <c r="F236" s="1303"/>
      <c r="G236" s="1303">
        <v>36.0</v>
      </c>
      <c r="H236" s="1303">
        <v>17500.0</v>
      </c>
      <c r="I236" s="1330"/>
      <c r="J236" s="1303">
        <v>260.0</v>
      </c>
      <c r="K236" s="1330"/>
      <c r="L236" s="1330"/>
      <c r="M236" s="1330"/>
      <c r="N236" s="1330"/>
      <c r="O236" s="1330"/>
      <c r="P236" s="1331">
        <v>1660000.0</v>
      </c>
    </row>
    <row r="237">
      <c r="A237" s="1303">
        <v>230.0</v>
      </c>
      <c r="B237" s="1328" t="b">
        <v>1</v>
      </c>
      <c r="C237" s="1329" t="s">
        <v>1081</v>
      </c>
      <c r="D237" s="1303"/>
      <c r="E237" s="1303">
        <v>3.0</v>
      </c>
      <c r="F237" s="1303"/>
      <c r="G237" s="1303">
        <v>36.0</v>
      </c>
      <c r="H237" s="1303">
        <v>17500.0</v>
      </c>
      <c r="I237" s="1303">
        <v>260.0</v>
      </c>
      <c r="J237" s="1330"/>
      <c r="K237" s="1330"/>
      <c r="L237" s="1330"/>
      <c r="M237" s="1330"/>
      <c r="N237" s="1330"/>
      <c r="O237" s="1330"/>
      <c r="P237" s="1331">
        <v>1660000.0</v>
      </c>
    </row>
    <row r="238">
      <c r="A238" s="1303">
        <v>231.0</v>
      </c>
      <c r="B238" s="1328" t="b">
        <v>1</v>
      </c>
      <c r="C238" s="1329" t="s">
        <v>1082</v>
      </c>
      <c r="D238" s="1303"/>
      <c r="E238" s="1303">
        <v>3.0</v>
      </c>
      <c r="F238" s="1303"/>
      <c r="G238" s="1303">
        <v>36.0</v>
      </c>
      <c r="H238" s="1303">
        <v>17500.0</v>
      </c>
      <c r="I238" s="1330"/>
      <c r="J238" s="1330"/>
      <c r="K238" s="1303">
        <v>260.0</v>
      </c>
      <c r="L238" s="1330"/>
      <c r="M238" s="1330"/>
      <c r="N238" s="1330"/>
      <c r="O238" s="1330"/>
      <c r="P238" s="1331">
        <v>1660000.0</v>
      </c>
    </row>
    <row r="239">
      <c r="A239" s="1303">
        <v>232.0</v>
      </c>
      <c r="B239" s="1328" t="b">
        <v>1</v>
      </c>
      <c r="C239" s="1329" t="s">
        <v>1083</v>
      </c>
      <c r="D239" s="1303"/>
      <c r="E239" s="1303">
        <v>3.0</v>
      </c>
      <c r="F239" s="1303"/>
      <c r="G239" s="1303">
        <v>36.0</v>
      </c>
      <c r="H239" s="1303">
        <v>17500.0</v>
      </c>
      <c r="I239" s="1330"/>
      <c r="J239" s="1303">
        <v>260.0</v>
      </c>
      <c r="K239" s="1330"/>
      <c r="L239" s="1330"/>
      <c r="M239" s="1330"/>
      <c r="N239" s="1330"/>
      <c r="O239" s="1330"/>
      <c r="P239" s="1331">
        <v>1660000.0</v>
      </c>
    </row>
    <row r="240">
      <c r="A240" s="1303">
        <v>233.0</v>
      </c>
      <c r="B240" s="1328" t="b">
        <v>1</v>
      </c>
      <c r="C240" s="1329" t="s">
        <v>1062</v>
      </c>
      <c r="D240" s="1303"/>
      <c r="E240" s="1303">
        <v>7.0</v>
      </c>
      <c r="F240" s="1303"/>
      <c r="G240" s="1303">
        <v>36.0</v>
      </c>
      <c r="H240" s="1330"/>
      <c r="I240" s="1330"/>
      <c r="J240" s="1330"/>
      <c r="K240" s="1330"/>
      <c r="L240" s="1330"/>
      <c r="M240" s="1303">
        <v>5340.0</v>
      </c>
      <c r="N240" s="1330"/>
      <c r="O240" s="1330"/>
      <c r="P240" s="1331">
        <v>1660000.0</v>
      </c>
    </row>
    <row r="241">
      <c r="A241" s="1303">
        <v>234.0</v>
      </c>
      <c r="B241" s="1328" t="b">
        <v>1</v>
      </c>
      <c r="C241" s="1329" t="s">
        <v>1063</v>
      </c>
      <c r="D241" s="1303"/>
      <c r="E241" s="1303">
        <v>6.0</v>
      </c>
      <c r="F241" s="1303"/>
      <c r="G241" s="1303">
        <v>36.0</v>
      </c>
      <c r="H241" s="1330"/>
      <c r="I241" s="1330"/>
      <c r="J241" s="1330"/>
      <c r="K241" s="1330"/>
      <c r="L241" s="1330"/>
      <c r="M241" s="1303">
        <v>5340.0</v>
      </c>
      <c r="N241" s="1330"/>
      <c r="O241" s="1330"/>
      <c r="P241" s="1331">
        <v>1660000.0</v>
      </c>
    </row>
    <row r="242">
      <c r="A242" s="1303">
        <v>235.0</v>
      </c>
      <c r="B242" s="1328" t="b">
        <v>1</v>
      </c>
      <c r="C242" s="1329" t="s">
        <v>1065</v>
      </c>
      <c r="D242" s="1303"/>
      <c r="E242" s="1303">
        <v>10.0</v>
      </c>
      <c r="F242" s="1303"/>
      <c r="G242" s="1303">
        <v>36.0</v>
      </c>
      <c r="H242" s="1330"/>
      <c r="I242" s="1330"/>
      <c r="J242" s="1330"/>
      <c r="K242" s="1330"/>
      <c r="L242" s="1330"/>
      <c r="M242" s="1303">
        <v>5340.0</v>
      </c>
      <c r="N242" s="1330"/>
      <c r="O242" s="1330"/>
      <c r="P242" s="1331">
        <v>1660000.0</v>
      </c>
    </row>
    <row r="243">
      <c r="A243" s="1303">
        <v>236.0</v>
      </c>
      <c r="B243" s="1328" t="b">
        <v>1</v>
      </c>
      <c r="C243" s="1329" t="s">
        <v>1084</v>
      </c>
      <c r="D243" s="1303"/>
      <c r="E243" s="1303">
        <v>4.0</v>
      </c>
      <c r="F243" s="1303"/>
      <c r="G243" s="1303">
        <v>36.0</v>
      </c>
      <c r="H243" s="1303">
        <v>20000.0</v>
      </c>
      <c r="I243" s="1303">
        <v>265.0</v>
      </c>
      <c r="J243" s="1330"/>
      <c r="K243" s="1330"/>
      <c r="L243" s="1330"/>
      <c r="M243" s="1330"/>
      <c r="N243" s="1330"/>
      <c r="O243" s="1330"/>
      <c r="P243" s="1331">
        <v>1660000.0</v>
      </c>
    </row>
    <row r="244">
      <c r="A244" s="1303">
        <v>237.0</v>
      </c>
      <c r="B244" s="1328" t="b">
        <v>1</v>
      </c>
      <c r="C244" s="1329" t="s">
        <v>1085</v>
      </c>
      <c r="D244" s="1303"/>
      <c r="E244" s="1303">
        <v>4.0</v>
      </c>
      <c r="F244" s="1303"/>
      <c r="G244" s="1303">
        <v>36.0</v>
      </c>
      <c r="H244" s="1303">
        <v>20000.0</v>
      </c>
      <c r="I244" s="1330"/>
      <c r="J244" s="1303">
        <v>265.0</v>
      </c>
      <c r="K244" s="1330"/>
      <c r="L244" s="1330"/>
      <c r="M244" s="1330"/>
      <c r="N244" s="1330"/>
      <c r="O244" s="1330"/>
      <c r="P244" s="1331">
        <v>1660000.0</v>
      </c>
    </row>
    <row r="245">
      <c r="A245" s="1303">
        <v>238.0</v>
      </c>
      <c r="B245" s="1328" t="b">
        <v>1</v>
      </c>
      <c r="C245" s="1329" t="s">
        <v>1106</v>
      </c>
      <c r="D245" s="1303"/>
      <c r="E245" s="1303">
        <v>2.0</v>
      </c>
      <c r="F245" s="1303"/>
      <c r="G245" s="1303">
        <v>36.0</v>
      </c>
      <c r="H245" s="1330"/>
      <c r="I245" s="1330"/>
      <c r="J245" s="1330"/>
      <c r="K245" s="1303">
        <v>325.0</v>
      </c>
      <c r="L245" s="1330"/>
      <c r="M245" s="1330"/>
      <c r="N245" s="1330"/>
      <c r="O245" s="1330"/>
      <c r="P245" s="1331">
        <v>1660000.0</v>
      </c>
    </row>
    <row r="246">
      <c r="A246" s="1303">
        <v>239.0</v>
      </c>
      <c r="B246" s="1328" t="b">
        <v>0</v>
      </c>
      <c r="C246" s="1332" t="s">
        <v>1108</v>
      </c>
      <c r="D246" s="1332" t="s">
        <v>1109</v>
      </c>
      <c r="E246" s="1333">
        <v>1.0</v>
      </c>
      <c r="F246" s="1332"/>
      <c r="G246" s="1333">
        <v>41.0</v>
      </c>
      <c r="H246" s="1333">
        <v>9800.0</v>
      </c>
      <c r="N246" s="638">
        <v>80.0</v>
      </c>
      <c r="Q246" s="1333"/>
      <c r="R246" s="1333">
        <v>65000.0</v>
      </c>
    </row>
    <row r="247">
      <c r="A247" s="1303">
        <v>240.0</v>
      </c>
      <c r="B247" s="1328" t="b">
        <v>0</v>
      </c>
      <c r="C247" s="1332" t="s">
        <v>1108</v>
      </c>
      <c r="D247" s="1332" t="s">
        <v>1109</v>
      </c>
      <c r="E247" s="1333">
        <v>2.0</v>
      </c>
      <c r="F247" s="1332"/>
      <c r="G247" s="1333">
        <v>44.0</v>
      </c>
      <c r="H247" s="1333">
        <v>18500.0</v>
      </c>
      <c r="N247" s="638">
        <v>90.0</v>
      </c>
      <c r="Q247" s="1333"/>
      <c r="R247" s="1333">
        <v>11000.0</v>
      </c>
    </row>
    <row r="248">
      <c r="A248" s="1303">
        <v>241.0</v>
      </c>
      <c r="B248" s="1328" t="b">
        <v>0</v>
      </c>
      <c r="C248" s="1332" t="s">
        <v>1108</v>
      </c>
      <c r="D248" s="1332" t="s">
        <v>1109</v>
      </c>
      <c r="E248" s="1333">
        <v>3.0</v>
      </c>
      <c r="F248" s="1332"/>
      <c r="G248" s="1333">
        <v>45.0</v>
      </c>
      <c r="H248" s="1333">
        <v>23500.0</v>
      </c>
      <c r="N248" s="638">
        <v>95.0</v>
      </c>
      <c r="Q248" s="1333"/>
      <c r="R248" s="1333">
        <v>13000.0</v>
      </c>
    </row>
    <row r="249">
      <c r="A249" s="1303">
        <v>242.0</v>
      </c>
      <c r="B249" s="1328" t="b">
        <v>0</v>
      </c>
      <c r="C249" s="1332" t="s">
        <v>1108</v>
      </c>
      <c r="D249" s="1332" t="s">
        <v>1109</v>
      </c>
      <c r="E249" s="1333">
        <v>4.0</v>
      </c>
      <c r="F249" s="1332"/>
      <c r="G249" s="1333">
        <v>46.0</v>
      </c>
      <c r="H249" s="1333">
        <v>37500.0</v>
      </c>
      <c r="N249" s="638">
        <v>95.0</v>
      </c>
      <c r="Q249" s="1333"/>
      <c r="R249" s="1333">
        <v>13000.0</v>
      </c>
    </row>
    <row r="250">
      <c r="A250" s="1303">
        <v>243.0</v>
      </c>
      <c r="B250" s="1328" t="b">
        <v>0</v>
      </c>
      <c r="C250" s="1332" t="s">
        <v>1108</v>
      </c>
      <c r="D250" s="1332" t="s">
        <v>1109</v>
      </c>
      <c r="E250" s="1333">
        <v>5.0</v>
      </c>
      <c r="F250" s="1332"/>
      <c r="G250" s="1333">
        <v>47.0</v>
      </c>
      <c r="H250" s="1333">
        <v>53500.0</v>
      </c>
      <c r="N250" s="638">
        <v>100.0</v>
      </c>
      <c r="Q250" s="1333"/>
      <c r="R250" s="1333">
        <v>15000.0</v>
      </c>
    </row>
    <row r="251">
      <c r="A251" s="1303">
        <v>244.0</v>
      </c>
      <c r="B251" s="1328" t="b">
        <v>0</v>
      </c>
      <c r="C251" s="1332" t="s">
        <v>1108</v>
      </c>
      <c r="D251" s="1332" t="s">
        <v>1109</v>
      </c>
      <c r="E251" s="1333">
        <v>6.0</v>
      </c>
      <c r="F251" s="1332"/>
      <c r="G251" s="1333">
        <v>48.0</v>
      </c>
      <c r="H251" s="1333">
        <v>57500.0</v>
      </c>
      <c r="N251" s="638">
        <v>105.0</v>
      </c>
      <c r="Q251" s="1333"/>
      <c r="R251" s="1333">
        <v>8000.0</v>
      </c>
    </row>
    <row r="252">
      <c r="A252" s="1303">
        <v>245.0</v>
      </c>
      <c r="B252" s="1328" t="b">
        <v>1</v>
      </c>
      <c r="C252" s="1329" t="s">
        <v>1055</v>
      </c>
      <c r="D252" s="1303"/>
      <c r="E252" s="1303">
        <v>9.0</v>
      </c>
      <c r="F252" s="1303"/>
      <c r="G252" s="1303">
        <v>37.0</v>
      </c>
      <c r="H252" s="1303">
        <v>31000.0</v>
      </c>
      <c r="I252" s="1330"/>
      <c r="J252" s="1330"/>
      <c r="K252" s="1330"/>
      <c r="L252" s="1330"/>
      <c r="M252" s="1330"/>
      <c r="N252" s="1330"/>
      <c r="O252" s="1330"/>
      <c r="P252" s="1331">
        <v>2440000.0</v>
      </c>
    </row>
    <row r="253">
      <c r="A253" s="1303">
        <v>246.0</v>
      </c>
      <c r="B253" s="1328" t="b">
        <v>1</v>
      </c>
      <c r="C253" s="1329" t="s">
        <v>1056</v>
      </c>
      <c r="D253" s="1303"/>
      <c r="E253" s="1303">
        <v>9.0</v>
      </c>
      <c r="F253" s="1303"/>
      <c r="G253" s="1303">
        <v>37.0</v>
      </c>
      <c r="H253" s="1303">
        <v>31000.0</v>
      </c>
      <c r="I253" s="1330"/>
      <c r="J253" s="1330"/>
      <c r="K253" s="1330"/>
      <c r="L253" s="1330"/>
      <c r="M253" s="1330"/>
      <c r="N253" s="1330"/>
      <c r="O253" s="1330"/>
      <c r="P253" s="1331">
        <v>2440000.0</v>
      </c>
    </row>
    <row r="254">
      <c r="A254" s="1303">
        <v>247.0</v>
      </c>
      <c r="B254" s="1328" t="b">
        <v>1</v>
      </c>
      <c r="C254" s="1329" t="s">
        <v>1057</v>
      </c>
      <c r="D254" s="1303"/>
      <c r="E254" s="1303">
        <v>9.0</v>
      </c>
      <c r="F254" s="1303"/>
      <c r="G254" s="1303">
        <v>37.0</v>
      </c>
      <c r="H254" s="1303">
        <v>31000.0</v>
      </c>
      <c r="I254" s="1330"/>
      <c r="J254" s="1330"/>
      <c r="K254" s="1330"/>
      <c r="L254" s="1330"/>
      <c r="M254" s="1330"/>
      <c r="N254" s="1330"/>
      <c r="O254" s="1330"/>
      <c r="P254" s="1331">
        <v>2440000.0</v>
      </c>
    </row>
    <row r="255">
      <c r="A255" s="1303">
        <v>248.0</v>
      </c>
      <c r="B255" s="1328" t="b">
        <v>1</v>
      </c>
      <c r="C255" s="1329" t="s">
        <v>1092</v>
      </c>
      <c r="D255" s="1303"/>
      <c r="E255" s="1303">
        <v>3.0</v>
      </c>
      <c r="F255" s="1303"/>
      <c r="G255" s="1303">
        <v>37.0</v>
      </c>
      <c r="H255" s="1303">
        <v>21700.0</v>
      </c>
      <c r="I255" s="1330"/>
      <c r="J255" s="1330"/>
      <c r="K255" s="1330"/>
      <c r="L255" s="1330"/>
      <c r="M255" s="1330"/>
      <c r="N255" s="1330"/>
      <c r="O255" s="1330"/>
      <c r="P255" s="1331">
        <v>2440000.0</v>
      </c>
    </row>
    <row r="256">
      <c r="A256" s="1303">
        <v>249.0</v>
      </c>
      <c r="B256" s="1328" t="b">
        <v>1</v>
      </c>
      <c r="C256" s="1329" t="s">
        <v>1075</v>
      </c>
      <c r="D256" s="1303"/>
      <c r="E256" s="1303">
        <v>6.0</v>
      </c>
      <c r="F256" s="1303"/>
      <c r="G256" s="1303">
        <v>37.0</v>
      </c>
      <c r="H256" s="1303">
        <v>31000.0</v>
      </c>
      <c r="I256" s="1303">
        <v>280.0</v>
      </c>
      <c r="J256" s="1330"/>
      <c r="K256" s="1330"/>
      <c r="L256" s="1330"/>
      <c r="M256" s="1330"/>
      <c r="N256" s="1330"/>
      <c r="O256" s="1330"/>
      <c r="P256" s="1331">
        <v>2440000.0</v>
      </c>
    </row>
    <row r="257">
      <c r="A257" s="1303">
        <v>250.0</v>
      </c>
      <c r="B257" s="1328" t="b">
        <v>1</v>
      </c>
      <c r="C257" s="1329" t="s">
        <v>1076</v>
      </c>
      <c r="D257" s="1303"/>
      <c r="E257" s="1303">
        <v>6.0</v>
      </c>
      <c r="F257" s="1303"/>
      <c r="G257" s="1303">
        <v>37.0</v>
      </c>
      <c r="H257" s="1303">
        <v>31000.0</v>
      </c>
      <c r="I257" s="1330"/>
      <c r="J257" s="1330"/>
      <c r="K257" s="1303">
        <v>280.0</v>
      </c>
      <c r="L257" s="1330"/>
      <c r="M257" s="1330"/>
      <c r="N257" s="1330"/>
      <c r="O257" s="1330"/>
      <c r="P257" s="1331">
        <v>2440000.0</v>
      </c>
    </row>
    <row r="258">
      <c r="A258" s="1303">
        <v>251.0</v>
      </c>
      <c r="B258" s="1328" t="b">
        <v>1</v>
      </c>
      <c r="C258" s="1329" t="s">
        <v>1077</v>
      </c>
      <c r="D258" s="1303"/>
      <c r="E258" s="1303">
        <v>6.0</v>
      </c>
      <c r="F258" s="1303"/>
      <c r="G258" s="1303">
        <v>37.0</v>
      </c>
      <c r="H258" s="1303">
        <v>31000.0</v>
      </c>
      <c r="I258" s="1330"/>
      <c r="J258" s="1303">
        <v>280.0</v>
      </c>
      <c r="K258" s="1330"/>
      <c r="L258" s="1330"/>
      <c r="M258" s="1330"/>
      <c r="N258" s="1330"/>
      <c r="O258" s="1330"/>
      <c r="P258" s="1331">
        <v>2440000.0</v>
      </c>
    </row>
    <row r="259">
      <c r="A259" s="1303">
        <v>252.0</v>
      </c>
      <c r="B259" s="1328" t="b">
        <v>1</v>
      </c>
      <c r="C259" s="1329" t="s">
        <v>1078</v>
      </c>
      <c r="D259" s="1303"/>
      <c r="E259" s="1303">
        <v>5.0</v>
      </c>
      <c r="F259" s="1303"/>
      <c r="G259" s="1303">
        <v>37.0</v>
      </c>
      <c r="H259" s="1303">
        <v>31000.0</v>
      </c>
      <c r="I259" s="1303">
        <v>280.0</v>
      </c>
      <c r="J259" s="1330"/>
      <c r="K259" s="1330"/>
      <c r="L259" s="1330"/>
      <c r="M259" s="1330"/>
      <c r="N259" s="1330"/>
      <c r="O259" s="1330"/>
      <c r="P259" s="1331">
        <v>2440000.0</v>
      </c>
    </row>
    <row r="260">
      <c r="A260" s="1303">
        <v>253.0</v>
      </c>
      <c r="B260" s="1328" t="b">
        <v>1</v>
      </c>
      <c r="C260" s="1329" t="s">
        <v>1079</v>
      </c>
      <c r="D260" s="1303"/>
      <c r="E260" s="1303">
        <v>5.0</v>
      </c>
      <c r="F260" s="1303"/>
      <c r="G260" s="1303">
        <v>37.0</v>
      </c>
      <c r="H260" s="1303">
        <v>31000.0</v>
      </c>
      <c r="I260" s="1330"/>
      <c r="J260" s="1330"/>
      <c r="K260" s="1303">
        <v>280.0</v>
      </c>
      <c r="L260" s="1330"/>
      <c r="M260" s="1330"/>
      <c r="N260" s="1330"/>
      <c r="O260" s="1330"/>
      <c r="P260" s="1331">
        <v>2440000.0</v>
      </c>
    </row>
    <row r="261">
      <c r="A261" s="1303">
        <v>254.0</v>
      </c>
      <c r="B261" s="1328" t="b">
        <v>1</v>
      </c>
      <c r="C261" s="1329" t="s">
        <v>1080</v>
      </c>
      <c r="D261" s="1303"/>
      <c r="E261" s="1303">
        <v>5.0</v>
      </c>
      <c r="F261" s="1303"/>
      <c r="G261" s="1303">
        <v>37.0</v>
      </c>
      <c r="H261" s="1303">
        <v>31000.0</v>
      </c>
      <c r="I261" s="1330"/>
      <c r="J261" s="1303">
        <v>280.0</v>
      </c>
      <c r="K261" s="1330"/>
      <c r="L261" s="1330"/>
      <c r="M261" s="1330"/>
      <c r="N261" s="1330"/>
      <c r="O261" s="1330"/>
      <c r="P261" s="1331">
        <v>2440000.0</v>
      </c>
    </row>
    <row r="262">
      <c r="A262" s="1303">
        <v>255.0</v>
      </c>
      <c r="B262" s="1328" t="b">
        <v>1</v>
      </c>
      <c r="C262" s="1329" t="s">
        <v>1081</v>
      </c>
      <c r="D262" s="1303"/>
      <c r="E262" s="1303">
        <v>4.0</v>
      </c>
      <c r="F262" s="1303"/>
      <c r="G262" s="1303">
        <v>37.0</v>
      </c>
      <c r="H262" s="1303">
        <v>31000.0</v>
      </c>
      <c r="I262" s="1303">
        <v>280.0</v>
      </c>
      <c r="J262" s="1330"/>
      <c r="K262" s="1330"/>
      <c r="L262" s="1330"/>
      <c r="M262" s="1330"/>
      <c r="N262" s="1330"/>
      <c r="O262" s="1330"/>
      <c r="P262" s="1331">
        <v>2440000.0</v>
      </c>
    </row>
    <row r="263">
      <c r="A263" s="1303">
        <v>256.0</v>
      </c>
      <c r="B263" s="1328" t="b">
        <v>1</v>
      </c>
      <c r="C263" s="1329" t="s">
        <v>1082</v>
      </c>
      <c r="D263" s="1303"/>
      <c r="E263" s="1303">
        <v>4.0</v>
      </c>
      <c r="F263" s="1303"/>
      <c r="G263" s="1303">
        <v>37.0</v>
      </c>
      <c r="H263" s="1303">
        <v>31000.0</v>
      </c>
      <c r="I263" s="1330"/>
      <c r="J263" s="1330"/>
      <c r="K263" s="1303">
        <v>280.0</v>
      </c>
      <c r="L263" s="1330"/>
      <c r="M263" s="1330"/>
      <c r="N263" s="1330"/>
      <c r="O263" s="1330"/>
      <c r="P263" s="1331">
        <v>2440000.0</v>
      </c>
    </row>
    <row r="264">
      <c r="A264" s="1303">
        <v>257.0</v>
      </c>
      <c r="B264" s="1328" t="b">
        <v>1</v>
      </c>
      <c r="C264" s="1329" t="s">
        <v>1083</v>
      </c>
      <c r="D264" s="1303"/>
      <c r="E264" s="1303">
        <v>4.0</v>
      </c>
      <c r="F264" s="1303"/>
      <c r="G264" s="1303">
        <v>37.0</v>
      </c>
      <c r="H264" s="1303">
        <v>31000.0</v>
      </c>
      <c r="I264" s="1330"/>
      <c r="J264" s="1303">
        <v>280.0</v>
      </c>
      <c r="K264" s="1330"/>
      <c r="L264" s="1330"/>
      <c r="M264" s="1330"/>
      <c r="N264" s="1330"/>
      <c r="O264" s="1330"/>
      <c r="P264" s="1331">
        <v>2440000.0</v>
      </c>
    </row>
    <row r="265">
      <c r="A265" s="1303">
        <v>258.0</v>
      </c>
      <c r="B265" s="1328" t="b">
        <v>1</v>
      </c>
      <c r="C265" s="1329" t="s">
        <v>1094</v>
      </c>
      <c r="D265" s="1303"/>
      <c r="E265" s="1303">
        <v>2.0</v>
      </c>
      <c r="F265" s="1303"/>
      <c r="G265" s="1303">
        <v>37.0</v>
      </c>
      <c r="H265" s="1303">
        <v>34100.0</v>
      </c>
      <c r="I265" s="1303">
        <v>300.0</v>
      </c>
      <c r="J265" s="1330"/>
      <c r="K265" s="1330"/>
      <c r="L265" s="1330"/>
      <c r="M265" s="1330"/>
      <c r="N265" s="1330"/>
      <c r="O265" s="1330"/>
      <c r="P265" s="1331">
        <v>2440000.0</v>
      </c>
    </row>
    <row r="266">
      <c r="A266" s="1303">
        <v>259.0</v>
      </c>
      <c r="B266" s="1328" t="b">
        <v>1</v>
      </c>
      <c r="C266" s="1329" t="s">
        <v>1095</v>
      </c>
      <c r="D266" s="1303"/>
      <c r="E266" s="1303">
        <v>2.0</v>
      </c>
      <c r="F266" s="1303"/>
      <c r="G266" s="1303">
        <v>37.0</v>
      </c>
      <c r="H266" s="1303">
        <v>34100.0</v>
      </c>
      <c r="I266" s="1330"/>
      <c r="J266" s="1330"/>
      <c r="K266" s="1303">
        <v>300.0</v>
      </c>
      <c r="L266" s="1330"/>
      <c r="M266" s="1330"/>
      <c r="N266" s="1330"/>
      <c r="O266" s="1330"/>
      <c r="P266" s="1331">
        <v>2440000.0</v>
      </c>
    </row>
    <row r="267">
      <c r="A267" s="1303">
        <v>260.0</v>
      </c>
      <c r="B267" s="1328" t="b">
        <v>1</v>
      </c>
      <c r="C267" s="1329" t="s">
        <v>1096</v>
      </c>
      <c r="D267" s="1303"/>
      <c r="E267" s="1303">
        <v>2.0</v>
      </c>
      <c r="F267" s="1303"/>
      <c r="G267" s="1303">
        <v>37.0</v>
      </c>
      <c r="H267" s="1303">
        <v>34100.0</v>
      </c>
      <c r="I267" s="1330"/>
      <c r="J267" s="1303">
        <v>300.0</v>
      </c>
      <c r="K267" s="1330"/>
      <c r="L267" s="1330"/>
      <c r="M267" s="1330"/>
      <c r="N267" s="1330"/>
      <c r="O267" s="1330"/>
      <c r="P267" s="1331">
        <v>2440000.0</v>
      </c>
    </row>
    <row r="268">
      <c r="A268" s="1303">
        <v>261.0</v>
      </c>
      <c r="B268" s="1328" t="b">
        <v>1</v>
      </c>
      <c r="C268" s="1329" t="s">
        <v>1063</v>
      </c>
      <c r="D268" s="1303"/>
      <c r="E268" s="1303">
        <v>7.0</v>
      </c>
      <c r="F268" s="1303"/>
      <c r="G268" s="1303">
        <v>37.0</v>
      </c>
      <c r="H268" s="1330"/>
      <c r="I268" s="1330"/>
      <c r="J268" s="1330"/>
      <c r="K268" s="1330"/>
      <c r="L268" s="1330"/>
      <c r="M268" s="1303">
        <v>6370.0</v>
      </c>
      <c r="N268" s="1330"/>
      <c r="O268" s="1330"/>
      <c r="P268" s="1331">
        <v>2440000.0</v>
      </c>
    </row>
    <row r="269">
      <c r="A269" s="1303">
        <v>262.0</v>
      </c>
      <c r="B269" s="1328" t="b">
        <v>1</v>
      </c>
      <c r="C269" s="1329" t="s">
        <v>1064</v>
      </c>
      <c r="D269" s="1303"/>
      <c r="E269" s="1303">
        <v>7.0</v>
      </c>
      <c r="F269" s="1303"/>
      <c r="G269" s="1303">
        <v>37.0</v>
      </c>
      <c r="H269" s="1330"/>
      <c r="I269" s="1330"/>
      <c r="J269" s="1330"/>
      <c r="K269" s="1330"/>
      <c r="L269" s="1330"/>
      <c r="M269" s="1303">
        <v>6370.0</v>
      </c>
      <c r="N269" s="1330"/>
      <c r="O269" s="1330"/>
      <c r="P269" s="1331">
        <v>2440000.0</v>
      </c>
    </row>
    <row r="270">
      <c r="A270" s="1303">
        <v>263.0</v>
      </c>
      <c r="B270" s="1328" t="b">
        <v>1</v>
      </c>
      <c r="C270" s="1329" t="s">
        <v>1106</v>
      </c>
      <c r="D270" s="1303"/>
      <c r="E270" s="1303">
        <v>3.0</v>
      </c>
      <c r="F270" s="1303"/>
      <c r="G270" s="1303">
        <v>37.0</v>
      </c>
      <c r="H270" s="1330"/>
      <c r="I270" s="1330"/>
      <c r="J270" s="1330"/>
      <c r="K270" s="1303">
        <v>365.0</v>
      </c>
      <c r="L270" s="1330"/>
      <c r="M270" s="1330"/>
      <c r="N270" s="1330"/>
      <c r="O270" s="1330"/>
      <c r="P270" s="1331">
        <v>2440000.0</v>
      </c>
    </row>
    <row r="271">
      <c r="A271" s="1303">
        <v>264.0</v>
      </c>
      <c r="B271" s="1328" t="b">
        <v>0</v>
      </c>
      <c r="C271" s="1332" t="s">
        <v>1108</v>
      </c>
      <c r="D271" s="1332" t="s">
        <v>1109</v>
      </c>
      <c r="E271" s="1333">
        <v>7.0</v>
      </c>
      <c r="F271" s="1332"/>
      <c r="G271" s="1333">
        <v>51.0</v>
      </c>
      <c r="H271" s="1333">
        <v>193000.0</v>
      </c>
      <c r="N271" s="638">
        <v>125.0</v>
      </c>
      <c r="Q271" s="1333"/>
      <c r="R271" s="1333">
        <v>18000.0</v>
      </c>
    </row>
    <row r="272">
      <c r="A272" s="1303">
        <v>265.0</v>
      </c>
      <c r="B272" s="1328" t="b">
        <v>0</v>
      </c>
      <c r="C272" s="1332" t="s">
        <v>1108</v>
      </c>
      <c r="D272" s="1332" t="s">
        <v>1109</v>
      </c>
      <c r="E272" s="1333">
        <v>8.0</v>
      </c>
      <c r="F272" s="1332"/>
      <c r="G272" s="1333">
        <v>53.0</v>
      </c>
      <c r="H272" s="1333">
        <v>295000.0</v>
      </c>
      <c r="N272" s="638">
        <v>190.0</v>
      </c>
      <c r="Q272" s="1333"/>
      <c r="R272" s="1333">
        <v>19000.0</v>
      </c>
    </row>
    <row r="273">
      <c r="A273" s="1303">
        <v>266.0</v>
      </c>
      <c r="B273" s="1328" t="b">
        <v>0</v>
      </c>
      <c r="C273" s="1332" t="s">
        <v>1108</v>
      </c>
      <c r="D273" s="1332" t="s">
        <v>1109</v>
      </c>
      <c r="E273" s="1333">
        <v>9.0</v>
      </c>
      <c r="F273" s="1332"/>
      <c r="G273" s="1333">
        <v>55.0</v>
      </c>
      <c r="H273" s="1333">
        <v>480000.0</v>
      </c>
      <c r="N273" s="638">
        <v>225.0</v>
      </c>
      <c r="Q273" s="1333"/>
      <c r="R273" s="1333">
        <v>10000.0</v>
      </c>
    </row>
    <row r="274">
      <c r="A274" s="1303">
        <v>267.0</v>
      </c>
      <c r="B274" s="1328" t="b">
        <v>0</v>
      </c>
      <c r="C274" s="1332" t="s">
        <v>1108</v>
      </c>
      <c r="D274" s="1332" t="s">
        <v>1109</v>
      </c>
      <c r="E274" s="1333">
        <v>10.0</v>
      </c>
      <c r="F274" s="1332"/>
      <c r="G274" s="1333">
        <v>56.0</v>
      </c>
      <c r="H274" s="1333">
        <v>505000.0</v>
      </c>
      <c r="N274" s="638">
        <v>230.0</v>
      </c>
      <c r="Q274" s="1333"/>
      <c r="R274" s="1333">
        <v>21000.0</v>
      </c>
    </row>
    <row r="275">
      <c r="A275" s="1303">
        <v>268.0</v>
      </c>
      <c r="B275" s="1328" t="b">
        <v>0</v>
      </c>
      <c r="C275" s="1332" t="s">
        <v>1110</v>
      </c>
      <c r="D275" s="1332" t="s">
        <v>1111</v>
      </c>
      <c r="E275" s="1333">
        <v>1.0</v>
      </c>
      <c r="F275" s="1332"/>
      <c r="G275" s="1333">
        <v>50.0</v>
      </c>
      <c r="H275" s="1333">
        <v>158000.0</v>
      </c>
      <c r="N275" s="638">
        <v>165.0</v>
      </c>
      <c r="Q275" s="1333"/>
      <c r="R275" s="1333">
        <v>150000.0</v>
      </c>
    </row>
    <row r="276">
      <c r="A276" s="1303">
        <v>269.0</v>
      </c>
      <c r="B276" s="1328" t="b">
        <v>0</v>
      </c>
      <c r="C276" s="1332" t="s">
        <v>1110</v>
      </c>
      <c r="D276" s="1332" t="s">
        <v>1111</v>
      </c>
      <c r="E276" s="1333">
        <v>2.0</v>
      </c>
      <c r="F276" s="1332"/>
      <c r="G276" s="1333">
        <v>52.0</v>
      </c>
      <c r="H276" s="1333">
        <v>305000.0</v>
      </c>
      <c r="N276" s="638">
        <v>185.0</v>
      </c>
      <c r="Q276" s="1333"/>
      <c r="R276" s="1333">
        <v>11000.0</v>
      </c>
    </row>
    <row r="277">
      <c r="A277" s="1303">
        <v>270.0</v>
      </c>
      <c r="B277" s="1328" t="b">
        <v>1</v>
      </c>
      <c r="C277" s="1329" t="s">
        <v>1052</v>
      </c>
      <c r="D277" s="1303"/>
      <c r="E277" s="1303">
        <v>9.0</v>
      </c>
      <c r="F277" s="1303"/>
      <c r="G277" s="1303">
        <v>38.0</v>
      </c>
      <c r="H277" s="1303">
        <v>27500.0</v>
      </c>
      <c r="I277" s="1330"/>
      <c r="J277" s="1330"/>
      <c r="K277" s="1330"/>
      <c r="L277" s="1330"/>
      <c r="M277" s="1330"/>
      <c r="N277" s="1330"/>
      <c r="O277" s="1330"/>
      <c r="P277" s="1331">
        <v>3860000.0</v>
      </c>
    </row>
    <row r="278">
      <c r="A278" s="1303">
        <v>271.0</v>
      </c>
      <c r="B278" s="1328" t="b">
        <v>1</v>
      </c>
      <c r="C278" s="1329" t="s">
        <v>1053</v>
      </c>
      <c r="D278" s="1303"/>
      <c r="E278" s="1303">
        <v>9.0</v>
      </c>
      <c r="F278" s="1303"/>
      <c r="G278" s="1303">
        <v>38.0</v>
      </c>
      <c r="H278" s="1303">
        <v>34400.0</v>
      </c>
      <c r="I278" s="1330"/>
      <c r="J278" s="1330"/>
      <c r="K278" s="1330"/>
      <c r="L278" s="1330"/>
      <c r="M278" s="1330"/>
      <c r="N278" s="1330"/>
      <c r="O278" s="1330"/>
      <c r="P278" s="1331">
        <v>3860000.0</v>
      </c>
    </row>
    <row r="279">
      <c r="A279" s="1303">
        <v>272.0</v>
      </c>
      <c r="B279" s="1328" t="b">
        <v>1</v>
      </c>
      <c r="C279" s="1329" t="s">
        <v>1054</v>
      </c>
      <c r="D279" s="1303"/>
      <c r="E279" s="1303">
        <v>9.0</v>
      </c>
      <c r="F279" s="1303"/>
      <c r="G279" s="1303">
        <v>38.0</v>
      </c>
      <c r="H279" s="1303">
        <v>34400.0</v>
      </c>
      <c r="I279" s="1330"/>
      <c r="J279" s="1330"/>
      <c r="K279" s="1330"/>
      <c r="L279" s="1330"/>
      <c r="M279" s="1330"/>
      <c r="N279" s="1330"/>
      <c r="O279" s="1330"/>
      <c r="P279" s="1331">
        <v>3860000.0</v>
      </c>
    </row>
    <row r="280">
      <c r="A280" s="1303">
        <v>273.0</v>
      </c>
      <c r="B280" s="1328" t="b">
        <v>1</v>
      </c>
      <c r="C280" s="1329" t="s">
        <v>1058</v>
      </c>
      <c r="D280" s="1303"/>
      <c r="E280" s="1303">
        <v>9.0</v>
      </c>
      <c r="F280" s="1303"/>
      <c r="G280" s="1303">
        <v>38.0</v>
      </c>
      <c r="H280" s="1303">
        <v>37800.0</v>
      </c>
      <c r="I280" s="1330"/>
      <c r="J280" s="1330"/>
      <c r="K280" s="1330"/>
      <c r="L280" s="1330"/>
      <c r="M280" s="1330"/>
      <c r="N280" s="1330"/>
      <c r="O280" s="1330"/>
      <c r="P280" s="1331">
        <v>3860000.0</v>
      </c>
    </row>
    <row r="281">
      <c r="A281" s="1303">
        <v>274.0</v>
      </c>
      <c r="B281" s="1328" t="b">
        <v>1</v>
      </c>
      <c r="C281" s="1329" t="s">
        <v>1059</v>
      </c>
      <c r="D281" s="1303"/>
      <c r="E281" s="1303">
        <v>9.0</v>
      </c>
      <c r="F281" s="1303"/>
      <c r="G281" s="1303">
        <v>38.0</v>
      </c>
      <c r="H281" s="1303">
        <v>37800.0</v>
      </c>
      <c r="I281" s="1330"/>
      <c r="J281" s="1330"/>
      <c r="K281" s="1330"/>
      <c r="L281" s="1330"/>
      <c r="M281" s="1330"/>
      <c r="N281" s="1330"/>
      <c r="O281" s="1330"/>
      <c r="P281" s="1331">
        <v>3860000.0</v>
      </c>
    </row>
    <row r="282">
      <c r="A282" s="1303">
        <v>275.0</v>
      </c>
      <c r="B282" s="1328" t="b">
        <v>1</v>
      </c>
      <c r="C282" s="1329" t="s">
        <v>1070</v>
      </c>
      <c r="D282" s="1303"/>
      <c r="E282" s="1303">
        <v>6.0</v>
      </c>
      <c r="F282" s="1303"/>
      <c r="G282" s="1303">
        <v>38.0</v>
      </c>
      <c r="H282" s="1303">
        <v>27500.0</v>
      </c>
      <c r="I282" s="1330"/>
      <c r="J282" s="1330"/>
      <c r="K282" s="1330"/>
      <c r="L282" s="1330"/>
      <c r="M282" s="1330"/>
      <c r="N282" s="1330"/>
      <c r="O282" s="1330"/>
      <c r="P282" s="1331">
        <v>3860000.0</v>
      </c>
    </row>
    <row r="283">
      <c r="A283" s="1303">
        <v>276.0</v>
      </c>
      <c r="B283" s="1328" t="b">
        <v>1</v>
      </c>
      <c r="C283" s="1329" t="s">
        <v>1092</v>
      </c>
      <c r="D283" s="1303"/>
      <c r="E283" s="1303">
        <v>4.0</v>
      </c>
      <c r="F283" s="1303"/>
      <c r="G283" s="1303">
        <v>38.0</v>
      </c>
      <c r="H283" s="1303">
        <v>27500.0</v>
      </c>
      <c r="I283" s="1330"/>
      <c r="J283" s="1330"/>
      <c r="K283" s="1330"/>
      <c r="L283" s="1330"/>
      <c r="M283" s="1330"/>
      <c r="N283" s="1330"/>
      <c r="O283" s="1330"/>
      <c r="P283" s="1331">
        <v>3860000.0</v>
      </c>
    </row>
    <row r="284">
      <c r="A284" s="1303">
        <v>277.0</v>
      </c>
      <c r="B284" s="1328" t="b">
        <v>1</v>
      </c>
      <c r="C284" s="1329" t="s">
        <v>1072</v>
      </c>
      <c r="D284" s="1303"/>
      <c r="E284" s="1303">
        <v>6.0</v>
      </c>
      <c r="F284" s="1303"/>
      <c r="G284" s="1303">
        <v>38.0</v>
      </c>
      <c r="H284" s="1303">
        <v>32700.0</v>
      </c>
      <c r="I284" s="1303">
        <v>290.0</v>
      </c>
      <c r="J284" s="1330"/>
      <c r="K284" s="1330"/>
      <c r="L284" s="1330"/>
      <c r="M284" s="1330"/>
      <c r="N284" s="1330"/>
      <c r="O284" s="1330"/>
      <c r="P284" s="1331">
        <v>3860000.0</v>
      </c>
    </row>
    <row r="285">
      <c r="A285" s="1303">
        <v>278.0</v>
      </c>
      <c r="B285" s="1328" t="b">
        <v>1</v>
      </c>
      <c r="C285" s="1329" t="s">
        <v>1073</v>
      </c>
      <c r="D285" s="1303"/>
      <c r="E285" s="1303">
        <v>6.0</v>
      </c>
      <c r="F285" s="1303"/>
      <c r="G285" s="1303">
        <v>38.0</v>
      </c>
      <c r="H285" s="1303">
        <v>32700.0</v>
      </c>
      <c r="I285" s="1330"/>
      <c r="J285" s="1330"/>
      <c r="K285" s="1303">
        <v>290.0</v>
      </c>
      <c r="L285" s="1330"/>
      <c r="M285" s="1330"/>
      <c r="N285" s="1330"/>
      <c r="O285" s="1330"/>
      <c r="P285" s="1331">
        <v>3860000.0</v>
      </c>
    </row>
    <row r="286">
      <c r="A286" s="1303">
        <v>279.0</v>
      </c>
      <c r="B286" s="1328" t="b">
        <v>1</v>
      </c>
      <c r="C286" s="1329" t="s">
        <v>1074</v>
      </c>
      <c r="D286" s="1303"/>
      <c r="E286" s="1303">
        <v>6.0</v>
      </c>
      <c r="F286" s="1303"/>
      <c r="G286" s="1303">
        <v>38.0</v>
      </c>
      <c r="H286" s="1303">
        <v>32700.0</v>
      </c>
      <c r="I286" s="1330"/>
      <c r="J286" s="1303">
        <v>290.0</v>
      </c>
      <c r="K286" s="1330"/>
      <c r="L286" s="1330"/>
      <c r="M286" s="1330"/>
      <c r="N286" s="1330"/>
      <c r="O286" s="1330"/>
      <c r="P286" s="1331">
        <v>3860000.0</v>
      </c>
    </row>
    <row r="287">
      <c r="A287" s="1303">
        <v>280.0</v>
      </c>
      <c r="B287" s="1328" t="b">
        <v>1</v>
      </c>
      <c r="C287" s="1329" t="s">
        <v>1078</v>
      </c>
      <c r="D287" s="1303"/>
      <c r="E287" s="1303">
        <v>6.0</v>
      </c>
      <c r="F287" s="1303"/>
      <c r="G287" s="1303">
        <v>38.0</v>
      </c>
      <c r="H287" s="1303">
        <v>36100.0</v>
      </c>
      <c r="I287" s="1303">
        <v>320.0</v>
      </c>
      <c r="J287" s="1330"/>
      <c r="K287" s="1330"/>
      <c r="L287" s="1330"/>
      <c r="M287" s="1330"/>
      <c r="N287" s="1330"/>
      <c r="O287" s="1330"/>
      <c r="P287" s="1331">
        <v>3860000.0</v>
      </c>
    </row>
    <row r="288">
      <c r="A288" s="1303">
        <v>281.0</v>
      </c>
      <c r="B288" s="1328" t="b">
        <v>1</v>
      </c>
      <c r="C288" s="1329" t="s">
        <v>1079</v>
      </c>
      <c r="D288" s="1303"/>
      <c r="E288" s="1303">
        <v>6.0</v>
      </c>
      <c r="F288" s="1303"/>
      <c r="G288" s="1303">
        <v>38.0</v>
      </c>
      <c r="H288" s="1303">
        <v>36100.0</v>
      </c>
      <c r="I288" s="1330"/>
      <c r="J288" s="1330"/>
      <c r="K288" s="1303">
        <v>320.0</v>
      </c>
      <c r="L288" s="1330"/>
      <c r="M288" s="1330"/>
      <c r="N288" s="1330"/>
      <c r="O288" s="1330"/>
      <c r="P288" s="1331">
        <v>3860000.0</v>
      </c>
    </row>
    <row r="289">
      <c r="A289" s="1303">
        <v>282.0</v>
      </c>
      <c r="B289" s="1328" t="b">
        <v>1</v>
      </c>
      <c r="C289" s="1329" t="s">
        <v>1080</v>
      </c>
      <c r="D289" s="1303"/>
      <c r="E289" s="1303">
        <v>6.0</v>
      </c>
      <c r="F289" s="1303"/>
      <c r="G289" s="1303">
        <v>38.0</v>
      </c>
      <c r="H289" s="1303">
        <v>36100.0</v>
      </c>
      <c r="I289" s="1330"/>
      <c r="J289" s="1303">
        <v>320.0</v>
      </c>
      <c r="K289" s="1330"/>
      <c r="L289" s="1330"/>
      <c r="M289" s="1330"/>
      <c r="N289" s="1330"/>
      <c r="O289" s="1330"/>
      <c r="P289" s="1331">
        <v>3860000.0</v>
      </c>
    </row>
    <row r="290">
      <c r="A290" s="1303">
        <v>283.0</v>
      </c>
      <c r="B290" s="1328" t="b">
        <v>1</v>
      </c>
      <c r="C290" s="1329" t="s">
        <v>1081</v>
      </c>
      <c r="D290" s="1303"/>
      <c r="E290" s="1303">
        <v>5.0</v>
      </c>
      <c r="F290" s="1303"/>
      <c r="G290" s="1303">
        <v>38.0</v>
      </c>
      <c r="H290" s="1303">
        <v>36100.0</v>
      </c>
      <c r="I290" s="1303">
        <v>320.0</v>
      </c>
      <c r="J290" s="1330"/>
      <c r="K290" s="1330"/>
      <c r="L290" s="1330"/>
      <c r="M290" s="1330"/>
      <c r="N290" s="1330"/>
      <c r="O290" s="1330"/>
      <c r="P290" s="1331">
        <v>3860000.0</v>
      </c>
    </row>
    <row r="291">
      <c r="A291" s="1303">
        <v>284.0</v>
      </c>
      <c r="B291" s="1328" t="b">
        <v>1</v>
      </c>
      <c r="C291" s="1329" t="s">
        <v>1082</v>
      </c>
      <c r="D291" s="1303"/>
      <c r="E291" s="1303">
        <v>5.0</v>
      </c>
      <c r="F291" s="1303"/>
      <c r="G291" s="1303">
        <v>38.0</v>
      </c>
      <c r="H291" s="1303">
        <v>36100.0</v>
      </c>
      <c r="I291" s="1330"/>
      <c r="J291" s="1330"/>
      <c r="K291" s="1303">
        <v>320.0</v>
      </c>
      <c r="L291" s="1330"/>
      <c r="M291" s="1330"/>
      <c r="N291" s="1330"/>
      <c r="O291" s="1330"/>
      <c r="P291" s="1331">
        <v>3860000.0</v>
      </c>
    </row>
    <row r="292">
      <c r="A292" s="1303">
        <v>285.0</v>
      </c>
      <c r="B292" s="1328" t="b">
        <v>1</v>
      </c>
      <c r="C292" s="1329" t="s">
        <v>1083</v>
      </c>
      <c r="D292" s="1303"/>
      <c r="E292" s="1303">
        <v>5.0</v>
      </c>
      <c r="F292" s="1303"/>
      <c r="G292" s="1303">
        <v>38.0</v>
      </c>
      <c r="H292" s="1303">
        <v>36100.0</v>
      </c>
      <c r="I292" s="1330"/>
      <c r="J292" s="1303">
        <v>320.0</v>
      </c>
      <c r="K292" s="1330"/>
      <c r="L292" s="1330"/>
      <c r="M292" s="1330"/>
      <c r="N292" s="1330"/>
      <c r="O292" s="1330"/>
      <c r="P292" s="1331">
        <v>3860000.0</v>
      </c>
    </row>
    <row r="293">
      <c r="A293" s="1303">
        <v>286.0</v>
      </c>
      <c r="B293" s="1328" t="b">
        <v>1</v>
      </c>
      <c r="C293" s="1329" t="s">
        <v>1094</v>
      </c>
      <c r="D293" s="1303"/>
      <c r="E293" s="1303">
        <v>3.0</v>
      </c>
      <c r="F293" s="1303"/>
      <c r="G293" s="1303">
        <v>38.0</v>
      </c>
      <c r="H293" s="1303">
        <v>34400.0</v>
      </c>
      <c r="I293" s="1303">
        <v>310.0</v>
      </c>
      <c r="J293" s="1330"/>
      <c r="K293" s="1330"/>
      <c r="L293" s="1330"/>
      <c r="M293" s="1330"/>
      <c r="N293" s="1330"/>
      <c r="O293" s="1330"/>
      <c r="P293" s="1331">
        <v>3860000.0</v>
      </c>
    </row>
    <row r="294">
      <c r="A294" s="1303">
        <v>287.0</v>
      </c>
      <c r="B294" s="1328" t="b">
        <v>1</v>
      </c>
      <c r="C294" s="1329" t="s">
        <v>1095</v>
      </c>
      <c r="D294" s="1303"/>
      <c r="E294" s="1303">
        <v>3.0</v>
      </c>
      <c r="F294" s="1303"/>
      <c r="G294" s="1303">
        <v>38.0</v>
      </c>
      <c r="H294" s="1303">
        <v>34400.0</v>
      </c>
      <c r="I294" s="1330"/>
      <c r="J294" s="1330"/>
      <c r="K294" s="1303">
        <v>310.0</v>
      </c>
      <c r="L294" s="1330"/>
      <c r="M294" s="1330"/>
      <c r="N294" s="1330"/>
      <c r="O294" s="1330"/>
      <c r="P294" s="1331">
        <v>3860000.0</v>
      </c>
    </row>
    <row r="295">
      <c r="A295" s="1303">
        <v>288.0</v>
      </c>
      <c r="B295" s="1328" t="b">
        <v>1</v>
      </c>
      <c r="C295" s="1329" t="s">
        <v>1096</v>
      </c>
      <c r="D295" s="1303"/>
      <c r="E295" s="1303">
        <v>3.0</v>
      </c>
      <c r="F295" s="1303"/>
      <c r="G295" s="1303">
        <v>38.0</v>
      </c>
      <c r="H295" s="1303">
        <v>34400.0</v>
      </c>
      <c r="I295" s="1330"/>
      <c r="J295" s="1303">
        <v>310.0</v>
      </c>
      <c r="K295" s="1330"/>
      <c r="L295" s="1330"/>
      <c r="M295" s="1330"/>
      <c r="N295" s="1330"/>
      <c r="O295" s="1330"/>
      <c r="P295" s="1331">
        <v>3860000.0</v>
      </c>
    </row>
    <row r="296">
      <c r="A296" s="1303">
        <v>289.0</v>
      </c>
      <c r="B296" s="1328" t="b">
        <v>1</v>
      </c>
      <c r="C296" s="1329" t="s">
        <v>1097</v>
      </c>
      <c r="D296" s="1303"/>
      <c r="E296" s="1303">
        <v>2.0</v>
      </c>
      <c r="F296" s="1303"/>
      <c r="G296" s="1303">
        <v>38.0</v>
      </c>
      <c r="H296" s="1303">
        <v>37800.0</v>
      </c>
      <c r="I296" s="1303">
        <v>340.0</v>
      </c>
      <c r="J296" s="1330"/>
      <c r="K296" s="1330"/>
      <c r="L296" s="1330"/>
      <c r="M296" s="1330"/>
      <c r="N296" s="1330"/>
      <c r="O296" s="1330"/>
      <c r="P296" s="1331">
        <v>0.0</v>
      </c>
    </row>
    <row r="297">
      <c r="A297" s="1303">
        <v>290.0</v>
      </c>
      <c r="B297" s="1328" t="b">
        <v>1</v>
      </c>
      <c r="C297" s="1329" t="s">
        <v>1098</v>
      </c>
      <c r="D297" s="1303"/>
      <c r="E297" s="1303">
        <v>2.0</v>
      </c>
      <c r="F297" s="1303"/>
      <c r="G297" s="1303">
        <v>38.0</v>
      </c>
      <c r="H297" s="1303">
        <v>37800.0</v>
      </c>
      <c r="I297" s="1330"/>
      <c r="J297" s="1330"/>
      <c r="K297" s="1303">
        <v>340.0</v>
      </c>
      <c r="L297" s="1330"/>
      <c r="M297" s="1330"/>
      <c r="N297" s="1330"/>
      <c r="O297" s="1330"/>
      <c r="P297" s="1331">
        <v>0.0</v>
      </c>
    </row>
    <row r="298">
      <c r="A298" s="1303">
        <v>291.0</v>
      </c>
      <c r="B298" s="1328" t="b">
        <v>1</v>
      </c>
      <c r="C298" s="1329" t="s">
        <v>1099</v>
      </c>
      <c r="D298" s="1303"/>
      <c r="E298" s="1303">
        <v>2.0</v>
      </c>
      <c r="F298" s="1303"/>
      <c r="G298" s="1303">
        <v>38.0</v>
      </c>
      <c r="H298" s="1303">
        <v>37800.0</v>
      </c>
      <c r="I298" s="1330"/>
      <c r="J298" s="1303">
        <v>340.0</v>
      </c>
      <c r="K298" s="1330"/>
      <c r="L298" s="1330"/>
      <c r="M298" s="1330"/>
      <c r="N298" s="1330"/>
      <c r="O298" s="1330"/>
      <c r="P298" s="1331">
        <v>0.0</v>
      </c>
    </row>
    <row r="299">
      <c r="A299" s="1303">
        <v>292.0</v>
      </c>
      <c r="B299" s="1328" t="b">
        <v>1</v>
      </c>
      <c r="C299" s="1329" t="s">
        <v>1062</v>
      </c>
      <c r="D299" s="1303"/>
      <c r="E299" s="1303">
        <v>8.0</v>
      </c>
      <c r="F299" s="1303"/>
      <c r="G299" s="1303">
        <v>38.0</v>
      </c>
      <c r="H299" s="1330"/>
      <c r="I299" s="1330"/>
      <c r="J299" s="1330"/>
      <c r="K299" s="1330"/>
      <c r="L299" s="1330"/>
      <c r="M299" s="1303">
        <v>6860.0</v>
      </c>
      <c r="N299" s="1330"/>
      <c r="O299" s="1330"/>
      <c r="P299" s="1331">
        <v>3860000.0</v>
      </c>
    </row>
    <row r="300">
      <c r="A300" s="1303">
        <v>293.0</v>
      </c>
      <c r="B300" s="1328" t="b">
        <v>1</v>
      </c>
      <c r="C300" s="1329" t="s">
        <v>1064</v>
      </c>
      <c r="D300" s="1303"/>
      <c r="E300" s="1303">
        <v>8.0</v>
      </c>
      <c r="F300" s="1303"/>
      <c r="G300" s="1303">
        <v>38.0</v>
      </c>
      <c r="H300" s="1330"/>
      <c r="I300" s="1330"/>
      <c r="J300" s="1330"/>
      <c r="K300" s="1330"/>
      <c r="L300" s="1330"/>
      <c r="M300" s="1303">
        <v>6860.0</v>
      </c>
      <c r="N300" s="1330"/>
      <c r="O300" s="1330"/>
      <c r="P300" s="1331">
        <v>3860000.0</v>
      </c>
    </row>
    <row r="301">
      <c r="A301" s="1303">
        <v>294.0</v>
      </c>
      <c r="B301" s="1328" t="b">
        <v>1</v>
      </c>
      <c r="C301" s="1329" t="s">
        <v>1065</v>
      </c>
      <c r="D301" s="1303"/>
      <c r="E301" s="1303">
        <v>11.0</v>
      </c>
      <c r="F301" s="1303"/>
      <c r="G301" s="1303">
        <v>38.0</v>
      </c>
      <c r="H301" s="1330"/>
      <c r="I301" s="1330"/>
      <c r="J301" s="1330"/>
      <c r="K301" s="1330"/>
      <c r="L301" s="1330"/>
      <c r="M301" s="1303">
        <v>6860.0</v>
      </c>
      <c r="N301" s="1330"/>
      <c r="O301" s="1330"/>
      <c r="P301" s="1331">
        <v>3860000.0</v>
      </c>
    </row>
    <row r="302">
      <c r="A302" s="1303">
        <v>295.0</v>
      </c>
      <c r="B302" s="1328" t="b">
        <v>1</v>
      </c>
      <c r="C302" s="1329" t="s">
        <v>1084</v>
      </c>
      <c r="D302" s="1303"/>
      <c r="E302" s="1303">
        <v>5.0</v>
      </c>
      <c r="F302" s="1303"/>
      <c r="G302" s="1303">
        <v>38.0</v>
      </c>
      <c r="H302" s="1303">
        <v>41800.0</v>
      </c>
      <c r="I302" s="1303">
        <v>330.0</v>
      </c>
      <c r="J302" s="1330"/>
      <c r="K302" s="1330"/>
      <c r="L302" s="1330"/>
      <c r="M302" s="1330"/>
      <c r="N302" s="1330"/>
      <c r="O302" s="1330"/>
      <c r="P302" s="1331">
        <v>3860000.0</v>
      </c>
    </row>
    <row r="303">
      <c r="A303" s="1303">
        <v>296.0</v>
      </c>
      <c r="B303" s="1328" t="b">
        <v>1</v>
      </c>
      <c r="C303" s="1329" t="s">
        <v>1085</v>
      </c>
      <c r="D303" s="1303"/>
      <c r="E303" s="1303">
        <v>5.0</v>
      </c>
      <c r="F303" s="1303"/>
      <c r="G303" s="1303">
        <v>38.0</v>
      </c>
      <c r="H303" s="1303">
        <v>41800.0</v>
      </c>
      <c r="I303" s="1330"/>
      <c r="J303" s="1303">
        <v>330.0</v>
      </c>
      <c r="K303" s="1330"/>
      <c r="L303" s="1330"/>
      <c r="M303" s="1330"/>
      <c r="N303" s="1330"/>
      <c r="O303" s="1330"/>
      <c r="P303" s="1331">
        <v>3860000.0</v>
      </c>
    </row>
    <row r="304">
      <c r="A304" s="1303">
        <v>297.0</v>
      </c>
      <c r="B304" s="1328" t="b">
        <v>1</v>
      </c>
      <c r="C304" s="1329" t="s">
        <v>1106</v>
      </c>
      <c r="D304" s="1303"/>
      <c r="E304" s="1303">
        <v>4.0</v>
      </c>
      <c r="F304" s="1303"/>
      <c r="G304" s="1303">
        <v>38.0</v>
      </c>
      <c r="H304" s="1330"/>
      <c r="I304" s="1330"/>
      <c r="J304" s="1330"/>
      <c r="K304" s="1303">
        <v>405.0</v>
      </c>
      <c r="L304" s="1330"/>
      <c r="M304" s="1330"/>
      <c r="N304" s="1330"/>
      <c r="O304" s="1330"/>
      <c r="P304" s="1331">
        <v>3860000.0</v>
      </c>
    </row>
    <row r="305">
      <c r="A305" s="1303">
        <v>298.0</v>
      </c>
      <c r="B305" s="1328" t="b">
        <v>1</v>
      </c>
      <c r="C305" s="638" t="s">
        <v>1112</v>
      </c>
      <c r="D305" s="1303"/>
      <c r="E305" s="1303">
        <v>1.0</v>
      </c>
      <c r="F305" s="762">
        <v>0.08</v>
      </c>
      <c r="G305" s="920">
        <v>38.0</v>
      </c>
    </row>
    <row r="306">
      <c r="A306" s="1303">
        <v>299.0</v>
      </c>
      <c r="B306" s="1328" t="b">
        <v>1</v>
      </c>
      <c r="C306" s="638" t="s">
        <v>1112</v>
      </c>
      <c r="D306" s="1303"/>
      <c r="E306" s="1303">
        <v>2.0</v>
      </c>
      <c r="F306" s="762">
        <v>0.11</v>
      </c>
      <c r="G306" s="920">
        <v>38.0</v>
      </c>
    </row>
    <row r="307">
      <c r="A307" s="1303">
        <v>300.0</v>
      </c>
      <c r="B307" s="1328" t="b">
        <v>1</v>
      </c>
      <c r="C307" s="638" t="s">
        <v>1112</v>
      </c>
      <c r="D307" s="1303"/>
      <c r="E307" s="1303">
        <v>3.0</v>
      </c>
      <c r="F307" s="762">
        <v>0.14</v>
      </c>
      <c r="G307" s="920">
        <v>38.0</v>
      </c>
    </row>
    <row r="308">
      <c r="A308" s="1303">
        <v>301.0</v>
      </c>
      <c r="B308" s="1328" t="b">
        <v>1</v>
      </c>
      <c r="C308" s="638" t="s">
        <v>1112</v>
      </c>
      <c r="D308" s="1303"/>
      <c r="E308" s="1303">
        <v>4.0</v>
      </c>
      <c r="F308" s="762">
        <v>0.18</v>
      </c>
      <c r="G308" s="920">
        <v>38.0</v>
      </c>
    </row>
    <row r="309">
      <c r="A309" s="1303">
        <v>302.0</v>
      </c>
      <c r="B309" s="1328" t="b">
        <v>1</v>
      </c>
      <c r="C309" s="638" t="s">
        <v>1112</v>
      </c>
      <c r="D309" s="1303"/>
      <c r="E309" s="1303">
        <v>5.0</v>
      </c>
      <c r="F309" s="762">
        <v>0.22</v>
      </c>
      <c r="G309" s="920">
        <v>38.0</v>
      </c>
    </row>
    <row r="310">
      <c r="A310" s="1303">
        <v>303.0</v>
      </c>
      <c r="B310" s="1328" t="b">
        <v>1</v>
      </c>
      <c r="C310" s="638" t="s">
        <v>1112</v>
      </c>
      <c r="D310" s="1303"/>
      <c r="E310" s="1303">
        <v>6.0</v>
      </c>
      <c r="F310" s="762">
        <v>0.27</v>
      </c>
      <c r="G310" s="920">
        <v>38.0</v>
      </c>
    </row>
    <row r="311">
      <c r="A311" s="1303">
        <v>304.0</v>
      </c>
      <c r="B311" s="1328" t="b">
        <v>1</v>
      </c>
      <c r="C311" s="638" t="s">
        <v>1112</v>
      </c>
      <c r="D311" s="1303"/>
      <c r="E311" s="1303">
        <v>7.0</v>
      </c>
      <c r="F311" s="762">
        <v>0.32</v>
      </c>
      <c r="G311" s="920">
        <v>38.0</v>
      </c>
    </row>
    <row r="312">
      <c r="A312" s="1303">
        <v>305.0</v>
      </c>
      <c r="B312" s="1328" t="b">
        <v>0</v>
      </c>
      <c r="C312" s="1332" t="s">
        <v>1110</v>
      </c>
      <c r="D312" s="1332" t="s">
        <v>1111</v>
      </c>
      <c r="E312" s="1333">
        <v>3.0</v>
      </c>
      <c r="F312" s="1332"/>
      <c r="G312" s="1333">
        <v>53.0</v>
      </c>
      <c r="H312" s="1333">
        <v>413000.0</v>
      </c>
      <c r="N312" s="638">
        <v>265.0</v>
      </c>
      <c r="Q312" s="1333"/>
      <c r="R312" s="1333">
        <v>21000.0</v>
      </c>
    </row>
    <row r="313">
      <c r="A313" s="1303">
        <v>306.0</v>
      </c>
      <c r="B313" s="1328" t="b">
        <v>0</v>
      </c>
      <c r="C313" s="1332" t="s">
        <v>1110</v>
      </c>
      <c r="D313" s="1332" t="s">
        <v>1111</v>
      </c>
      <c r="E313" s="1333">
        <v>4.0</v>
      </c>
      <c r="F313" s="1332"/>
      <c r="G313" s="1333">
        <v>54.0</v>
      </c>
      <c r="H313" s="1333">
        <v>420000.0</v>
      </c>
      <c r="N313" s="638">
        <v>280.0</v>
      </c>
      <c r="Q313" s="1333"/>
      <c r="R313" s="1333">
        <v>12000.0</v>
      </c>
    </row>
    <row r="314">
      <c r="A314" s="1303">
        <v>307.0</v>
      </c>
      <c r="B314" s="1328" t="b">
        <v>0</v>
      </c>
      <c r="C314" s="1332" t="s">
        <v>1110</v>
      </c>
      <c r="D314" s="1332" t="s">
        <v>1111</v>
      </c>
      <c r="E314" s="1333">
        <v>5.0</v>
      </c>
      <c r="F314" s="1332"/>
      <c r="G314" s="1333">
        <v>55.0</v>
      </c>
      <c r="H314" s="1333">
        <v>670000.0</v>
      </c>
      <c r="N314" s="638">
        <v>315.0</v>
      </c>
      <c r="Q314" s="1333"/>
      <c r="R314" s="1333">
        <v>11000.0</v>
      </c>
    </row>
    <row r="315">
      <c r="A315" s="1303">
        <v>308.0</v>
      </c>
      <c r="B315" s="1328" t="b">
        <v>0</v>
      </c>
      <c r="C315" s="1332" t="s">
        <v>1110</v>
      </c>
      <c r="D315" s="1332" t="s">
        <v>1111</v>
      </c>
      <c r="E315" s="1333">
        <v>6.0</v>
      </c>
      <c r="F315" s="1332"/>
      <c r="G315" s="1333">
        <v>56.0</v>
      </c>
      <c r="H315" s="1333">
        <v>705000.0</v>
      </c>
      <c r="N315" s="638">
        <v>325.0</v>
      </c>
      <c r="Q315" s="1333"/>
      <c r="R315" s="1333">
        <v>15000.0</v>
      </c>
    </row>
    <row r="316">
      <c r="A316" s="1303">
        <v>309.0</v>
      </c>
      <c r="B316" s="1328" t="b">
        <v>0</v>
      </c>
      <c r="C316" s="1332" t="s">
        <v>1110</v>
      </c>
      <c r="D316" s="1332" t="s">
        <v>1111</v>
      </c>
      <c r="E316" s="1333">
        <v>7.0</v>
      </c>
      <c r="F316" s="1332"/>
      <c r="G316" s="1333">
        <v>57.0</v>
      </c>
      <c r="H316" s="1333">
        <v>1170000.0</v>
      </c>
      <c r="N316" s="638">
        <v>360.0</v>
      </c>
      <c r="Q316" s="1333"/>
      <c r="R316" s="1333">
        <v>10000.0</v>
      </c>
    </row>
    <row r="317">
      <c r="A317" s="1303">
        <v>310.0</v>
      </c>
      <c r="B317" s="1328" t="b">
        <v>0</v>
      </c>
      <c r="C317" s="1332" t="s">
        <v>1110</v>
      </c>
      <c r="D317" s="1332" t="s">
        <v>1111</v>
      </c>
      <c r="E317" s="1333">
        <v>8.0</v>
      </c>
      <c r="F317" s="1332"/>
      <c r="G317" s="1333">
        <v>58.0</v>
      </c>
      <c r="H317" s="1333">
        <v>1230000.0</v>
      </c>
      <c r="N317" s="638">
        <v>375.0</v>
      </c>
      <c r="Q317" s="1333"/>
      <c r="R317" s="1333">
        <v>15000.0</v>
      </c>
    </row>
    <row r="318">
      <c r="A318" s="1303">
        <v>311.0</v>
      </c>
      <c r="B318" s="1328" t="b">
        <v>1</v>
      </c>
      <c r="C318" s="1329" t="s">
        <v>1055</v>
      </c>
      <c r="D318" s="1303"/>
      <c r="E318" s="1303">
        <v>10.0</v>
      </c>
      <c r="F318" s="1303"/>
      <c r="G318" s="1303">
        <v>39.0</v>
      </c>
      <c r="H318" s="1303">
        <v>60300.0</v>
      </c>
      <c r="I318" s="1330"/>
      <c r="J318" s="1330"/>
      <c r="K318" s="1330"/>
      <c r="L318" s="1330"/>
      <c r="M318" s="1330"/>
      <c r="N318" s="1330"/>
      <c r="O318" s="1330"/>
      <c r="P318" s="1331">
        <v>6580000.0</v>
      </c>
    </row>
    <row r="319">
      <c r="A319" s="1303">
        <v>312.0</v>
      </c>
      <c r="B319" s="1328" t="b">
        <v>1</v>
      </c>
      <c r="C319" s="1329" t="s">
        <v>1056</v>
      </c>
      <c r="D319" s="1303"/>
      <c r="E319" s="1303">
        <v>10.0</v>
      </c>
      <c r="F319" s="1303"/>
      <c r="G319" s="1303">
        <v>39.0</v>
      </c>
      <c r="H319" s="1303">
        <v>60300.0</v>
      </c>
      <c r="I319" s="1330"/>
      <c r="J319" s="1330"/>
      <c r="K319" s="1330"/>
      <c r="L319" s="1330"/>
      <c r="M319" s="1330"/>
      <c r="N319" s="1330"/>
      <c r="O319" s="1330"/>
      <c r="P319" s="1331">
        <v>6580000.0</v>
      </c>
    </row>
    <row r="320">
      <c r="A320" s="1303">
        <v>313.0</v>
      </c>
      <c r="B320" s="1328" t="b">
        <v>1</v>
      </c>
      <c r="C320" s="1329" t="s">
        <v>1057</v>
      </c>
      <c r="D320" s="1303"/>
      <c r="E320" s="1303">
        <v>10.0</v>
      </c>
      <c r="F320" s="1303"/>
      <c r="G320" s="1303">
        <v>39.0</v>
      </c>
      <c r="H320" s="1303">
        <v>60300.0</v>
      </c>
      <c r="I320" s="1330"/>
      <c r="J320" s="1330"/>
      <c r="K320" s="1330"/>
      <c r="L320" s="1330"/>
      <c r="M320" s="1330"/>
      <c r="N320" s="1330"/>
      <c r="O320" s="1330"/>
      <c r="P320" s="1331">
        <v>6580000.0</v>
      </c>
    </row>
    <row r="321">
      <c r="A321" s="1303">
        <v>314.0</v>
      </c>
      <c r="B321" s="1328" t="b">
        <v>1</v>
      </c>
      <c r="C321" s="1329" t="s">
        <v>1075</v>
      </c>
      <c r="D321" s="1303"/>
      <c r="E321" s="1303">
        <v>7.0</v>
      </c>
      <c r="F321" s="1303"/>
      <c r="G321" s="1303">
        <v>39.0</v>
      </c>
      <c r="H321" s="1303">
        <v>60300.0</v>
      </c>
      <c r="I321" s="1303">
        <v>340.0</v>
      </c>
      <c r="J321" s="1330"/>
      <c r="K321" s="1330"/>
      <c r="L321" s="1330"/>
      <c r="M321" s="1330"/>
      <c r="N321" s="1330"/>
      <c r="O321" s="1330"/>
      <c r="P321" s="1331">
        <v>6580000.0</v>
      </c>
    </row>
    <row r="322">
      <c r="A322" s="1303">
        <v>315.0</v>
      </c>
      <c r="B322" s="1328" t="b">
        <v>1</v>
      </c>
      <c r="C322" s="1329" t="s">
        <v>1076</v>
      </c>
      <c r="D322" s="1303"/>
      <c r="E322" s="1303">
        <v>7.0</v>
      </c>
      <c r="F322" s="1303"/>
      <c r="G322" s="1303">
        <v>39.0</v>
      </c>
      <c r="H322" s="1303">
        <v>60300.0</v>
      </c>
      <c r="I322" s="1330"/>
      <c r="J322" s="1330"/>
      <c r="K322" s="1303">
        <v>340.0</v>
      </c>
      <c r="L322" s="1330"/>
      <c r="M322" s="1330"/>
      <c r="N322" s="1330"/>
      <c r="O322" s="1330"/>
      <c r="P322" s="1331">
        <v>6580000.0</v>
      </c>
    </row>
    <row r="323">
      <c r="A323" s="1303">
        <v>316.0</v>
      </c>
      <c r="B323" s="1328" t="b">
        <v>1</v>
      </c>
      <c r="C323" s="1329" t="s">
        <v>1077</v>
      </c>
      <c r="D323" s="1303"/>
      <c r="E323" s="1303">
        <v>7.0</v>
      </c>
      <c r="F323" s="1303"/>
      <c r="G323" s="1303">
        <v>39.0</v>
      </c>
      <c r="H323" s="1303">
        <v>60300.0</v>
      </c>
      <c r="I323" s="1330"/>
      <c r="J323" s="1303">
        <v>340.0</v>
      </c>
      <c r="K323" s="1330"/>
      <c r="L323" s="1330"/>
      <c r="M323" s="1330"/>
      <c r="N323" s="1330"/>
      <c r="O323" s="1330"/>
      <c r="P323" s="1331">
        <v>6580000.0</v>
      </c>
    </row>
    <row r="324">
      <c r="A324" s="1303">
        <v>317.0</v>
      </c>
      <c r="B324" s="1328" t="b">
        <v>1</v>
      </c>
      <c r="C324" s="1329" t="s">
        <v>1081</v>
      </c>
      <c r="D324" s="1303"/>
      <c r="E324" s="1303">
        <v>6.0</v>
      </c>
      <c r="F324" s="1303"/>
      <c r="G324" s="1303">
        <v>39.0</v>
      </c>
      <c r="H324" s="1303">
        <v>60300.0</v>
      </c>
      <c r="I324" s="1303">
        <v>340.0</v>
      </c>
      <c r="J324" s="1330"/>
      <c r="K324" s="1330"/>
      <c r="L324" s="1330"/>
      <c r="M324" s="1330"/>
      <c r="N324" s="1330"/>
      <c r="O324" s="1330"/>
      <c r="P324" s="1331">
        <v>6580000.0</v>
      </c>
    </row>
    <row r="325">
      <c r="A325" s="1303">
        <v>318.0</v>
      </c>
      <c r="B325" s="1328" t="b">
        <v>1</v>
      </c>
      <c r="C325" s="1329" t="s">
        <v>1082</v>
      </c>
      <c r="D325" s="1303"/>
      <c r="E325" s="1303">
        <v>6.0</v>
      </c>
      <c r="F325" s="1303"/>
      <c r="G325" s="1303">
        <v>39.0</v>
      </c>
      <c r="H325" s="1303">
        <v>60300.0</v>
      </c>
      <c r="I325" s="1330"/>
      <c r="J325" s="1330"/>
      <c r="K325" s="1303">
        <v>340.0</v>
      </c>
      <c r="L325" s="1330"/>
      <c r="M325" s="1330"/>
      <c r="N325" s="1330"/>
      <c r="O325" s="1330"/>
      <c r="P325" s="1331">
        <v>6580000.0</v>
      </c>
    </row>
    <row r="326">
      <c r="A326" s="1303">
        <v>319.0</v>
      </c>
      <c r="B326" s="1328" t="b">
        <v>1</v>
      </c>
      <c r="C326" s="1329" t="s">
        <v>1083</v>
      </c>
      <c r="D326" s="1303"/>
      <c r="E326" s="1303">
        <v>6.0</v>
      </c>
      <c r="F326" s="1303"/>
      <c r="G326" s="1303">
        <v>39.0</v>
      </c>
      <c r="H326" s="1303">
        <v>60300.0</v>
      </c>
      <c r="I326" s="1330"/>
      <c r="J326" s="1303">
        <v>340.0</v>
      </c>
      <c r="K326" s="1330"/>
      <c r="L326" s="1330"/>
      <c r="M326" s="1330"/>
      <c r="N326" s="1330"/>
      <c r="O326" s="1330"/>
      <c r="P326" s="1331">
        <v>6580000.0</v>
      </c>
    </row>
    <row r="327">
      <c r="A327" s="1303">
        <v>320.0</v>
      </c>
      <c r="B327" s="1328" t="b">
        <v>1</v>
      </c>
      <c r="C327" s="1329" t="s">
        <v>1094</v>
      </c>
      <c r="D327" s="1303"/>
      <c r="E327" s="1303">
        <v>4.0</v>
      </c>
      <c r="F327" s="1303"/>
      <c r="G327" s="1303">
        <v>39.0</v>
      </c>
      <c r="H327" s="1303">
        <v>60300.0</v>
      </c>
      <c r="I327" s="1303">
        <v>340.0</v>
      </c>
      <c r="J327" s="1330"/>
      <c r="K327" s="1330"/>
      <c r="L327" s="1330"/>
      <c r="M327" s="1330"/>
      <c r="N327" s="1330"/>
      <c r="O327" s="1330"/>
      <c r="P327" s="1331">
        <v>6580000.0</v>
      </c>
    </row>
    <row r="328">
      <c r="A328" s="1303">
        <v>321.0</v>
      </c>
      <c r="B328" s="1328" t="b">
        <v>1</v>
      </c>
      <c r="C328" s="1329" t="s">
        <v>1095</v>
      </c>
      <c r="D328" s="1303"/>
      <c r="E328" s="1303">
        <v>4.0</v>
      </c>
      <c r="F328" s="1303"/>
      <c r="G328" s="1303">
        <v>39.0</v>
      </c>
      <c r="H328" s="1303">
        <v>60300.0</v>
      </c>
      <c r="I328" s="1330"/>
      <c r="J328" s="1330"/>
      <c r="K328" s="1303">
        <v>340.0</v>
      </c>
      <c r="L328" s="1330"/>
      <c r="M328" s="1330"/>
      <c r="N328" s="1330"/>
      <c r="O328" s="1330"/>
      <c r="P328" s="1331">
        <v>6580000.0</v>
      </c>
    </row>
    <row r="329">
      <c r="A329" s="1303">
        <v>322.0</v>
      </c>
      <c r="B329" s="1328" t="b">
        <v>1</v>
      </c>
      <c r="C329" s="1329" t="s">
        <v>1096</v>
      </c>
      <c r="D329" s="1303"/>
      <c r="E329" s="1303">
        <v>4.0</v>
      </c>
      <c r="F329" s="1303"/>
      <c r="G329" s="1303">
        <v>39.0</v>
      </c>
      <c r="H329" s="1303">
        <v>60300.0</v>
      </c>
      <c r="I329" s="1330"/>
      <c r="J329" s="1303">
        <v>340.0</v>
      </c>
      <c r="K329" s="1330"/>
      <c r="L329" s="1330"/>
      <c r="M329" s="1330"/>
      <c r="N329" s="1330"/>
      <c r="O329" s="1330"/>
      <c r="P329" s="1331">
        <v>6580000.0</v>
      </c>
    </row>
    <row r="330">
      <c r="A330" s="1303">
        <v>323.0</v>
      </c>
      <c r="B330" s="1328" t="b">
        <v>1</v>
      </c>
      <c r="C330" s="1329" t="s">
        <v>1097</v>
      </c>
      <c r="D330" s="1303"/>
      <c r="E330" s="1303">
        <v>3.0</v>
      </c>
      <c r="F330" s="1303"/>
      <c r="G330" s="1303">
        <v>39.0</v>
      </c>
      <c r="H330" s="1303">
        <v>60300.0</v>
      </c>
      <c r="I330" s="1303">
        <v>340.0</v>
      </c>
      <c r="J330" s="1330"/>
      <c r="K330" s="1330"/>
      <c r="L330" s="1330"/>
      <c r="M330" s="1330"/>
      <c r="N330" s="1330"/>
      <c r="O330" s="1330"/>
      <c r="P330" s="1331">
        <v>6580000.0</v>
      </c>
    </row>
    <row r="331">
      <c r="A331" s="1303">
        <v>324.0</v>
      </c>
      <c r="B331" s="1328" t="b">
        <v>1</v>
      </c>
      <c r="C331" s="1329" t="s">
        <v>1098</v>
      </c>
      <c r="D331" s="1303"/>
      <c r="E331" s="1303">
        <v>3.0</v>
      </c>
      <c r="F331" s="1303"/>
      <c r="G331" s="1303">
        <v>39.0</v>
      </c>
      <c r="H331" s="1303">
        <v>60300.0</v>
      </c>
      <c r="I331" s="1330"/>
      <c r="J331" s="1330"/>
      <c r="K331" s="1303">
        <v>340.0</v>
      </c>
      <c r="L331" s="1330"/>
      <c r="M331" s="1330"/>
      <c r="N331" s="1330"/>
      <c r="O331" s="1330"/>
      <c r="P331" s="1331">
        <v>6580000.0</v>
      </c>
    </row>
    <row r="332">
      <c r="A332" s="1303">
        <v>325.0</v>
      </c>
      <c r="B332" s="1328" t="b">
        <v>1</v>
      </c>
      <c r="C332" s="1329" t="s">
        <v>1099</v>
      </c>
      <c r="D332" s="1303"/>
      <c r="E332" s="1303">
        <v>3.0</v>
      </c>
      <c r="F332" s="1303"/>
      <c r="G332" s="1303">
        <v>39.0</v>
      </c>
      <c r="H332" s="1303">
        <v>60300.0</v>
      </c>
      <c r="I332" s="1330"/>
      <c r="J332" s="1303">
        <v>340.0</v>
      </c>
      <c r="K332" s="1330"/>
      <c r="L332" s="1330"/>
      <c r="M332" s="1330"/>
      <c r="N332" s="1330"/>
      <c r="O332" s="1330"/>
      <c r="P332" s="1331">
        <v>6580000.0</v>
      </c>
    </row>
    <row r="333">
      <c r="A333" s="1303">
        <v>326.0</v>
      </c>
      <c r="B333" s="1328" t="b">
        <v>1</v>
      </c>
      <c r="C333" s="1329" t="s">
        <v>1100</v>
      </c>
      <c r="D333" s="1303"/>
      <c r="E333" s="1303">
        <v>2.0</v>
      </c>
      <c r="F333" s="1303"/>
      <c r="G333" s="1303">
        <v>39.0</v>
      </c>
      <c r="H333" s="1303">
        <v>60300.0</v>
      </c>
      <c r="I333" s="1303">
        <v>340.0</v>
      </c>
      <c r="J333" s="1330"/>
      <c r="K333" s="1330"/>
      <c r="L333" s="1330"/>
      <c r="M333" s="1330"/>
      <c r="N333" s="1330"/>
      <c r="O333" s="1330"/>
      <c r="P333" s="1331">
        <v>6580000.0</v>
      </c>
    </row>
    <row r="334">
      <c r="A334" s="1303">
        <v>327.0</v>
      </c>
      <c r="B334" s="1328" t="b">
        <v>1</v>
      </c>
      <c r="C334" s="1329" t="s">
        <v>1101</v>
      </c>
      <c r="D334" s="1303"/>
      <c r="E334" s="1303">
        <v>2.0</v>
      </c>
      <c r="F334" s="1303"/>
      <c r="G334" s="1303">
        <v>39.0</v>
      </c>
      <c r="H334" s="1303">
        <v>60300.0</v>
      </c>
      <c r="I334" s="1330"/>
      <c r="J334" s="1330"/>
      <c r="K334" s="1303">
        <v>340.0</v>
      </c>
      <c r="L334" s="1330"/>
      <c r="M334" s="1330"/>
      <c r="N334" s="1330"/>
      <c r="O334" s="1330"/>
      <c r="P334" s="1331">
        <v>6580000.0</v>
      </c>
    </row>
    <row r="335">
      <c r="A335" s="1303">
        <v>328.0</v>
      </c>
      <c r="B335" s="1328" t="b">
        <v>1</v>
      </c>
      <c r="C335" s="1329" t="s">
        <v>1102</v>
      </c>
      <c r="D335" s="1303"/>
      <c r="E335" s="1303">
        <v>2.0</v>
      </c>
      <c r="F335" s="1303"/>
      <c r="G335" s="1303">
        <v>39.0</v>
      </c>
      <c r="H335" s="1303">
        <v>60300.0</v>
      </c>
      <c r="I335" s="1330"/>
      <c r="J335" s="1303">
        <v>340.0</v>
      </c>
      <c r="K335" s="1330"/>
      <c r="L335" s="1330"/>
      <c r="M335" s="1330"/>
      <c r="N335" s="1330"/>
      <c r="O335" s="1330"/>
      <c r="P335" s="1331">
        <v>6580000.0</v>
      </c>
    </row>
    <row r="336">
      <c r="A336" s="1303">
        <v>329.0</v>
      </c>
      <c r="B336" s="1328" t="b">
        <v>1</v>
      </c>
      <c r="C336" s="1329" t="s">
        <v>1063</v>
      </c>
      <c r="D336" s="1303"/>
      <c r="E336" s="1303">
        <v>8.0</v>
      </c>
      <c r="F336" s="1303"/>
      <c r="G336" s="1303">
        <v>39.0</v>
      </c>
      <c r="H336" s="1330"/>
      <c r="I336" s="1330"/>
      <c r="J336" s="1330"/>
      <c r="K336" s="1330"/>
      <c r="L336" s="1330"/>
      <c r="M336" s="1303">
        <v>8090.0</v>
      </c>
      <c r="N336" s="1330"/>
      <c r="O336" s="1330"/>
      <c r="P336" s="1331">
        <v>6580000.0</v>
      </c>
    </row>
    <row r="337">
      <c r="A337" s="1303">
        <v>330.0</v>
      </c>
      <c r="B337" s="1328" t="b">
        <v>1</v>
      </c>
      <c r="C337" s="1329" t="s">
        <v>1064</v>
      </c>
      <c r="D337" s="1303"/>
      <c r="E337" s="1303">
        <v>9.0</v>
      </c>
      <c r="F337" s="1303"/>
      <c r="G337" s="1303">
        <v>39.0</v>
      </c>
      <c r="H337" s="1330"/>
      <c r="I337" s="1330"/>
      <c r="J337" s="1330"/>
      <c r="K337" s="1330"/>
      <c r="L337" s="1330"/>
      <c r="M337" s="1303">
        <v>8090.0</v>
      </c>
      <c r="N337" s="1330"/>
      <c r="O337" s="1330"/>
      <c r="P337" s="1331">
        <v>6580000.0</v>
      </c>
    </row>
    <row r="338">
      <c r="A338" s="1303">
        <v>331.0</v>
      </c>
      <c r="B338" s="1328" t="b">
        <v>1</v>
      </c>
      <c r="C338" s="1329" t="s">
        <v>1065</v>
      </c>
      <c r="D338" s="1303"/>
      <c r="E338" s="1303">
        <v>12.0</v>
      </c>
      <c r="F338" s="1303"/>
      <c r="G338" s="1303">
        <v>39.0</v>
      </c>
      <c r="H338" s="1330"/>
      <c r="I338" s="1330"/>
      <c r="J338" s="1330"/>
      <c r="K338" s="1330"/>
      <c r="L338" s="1330"/>
      <c r="M338" s="1303">
        <v>8090.0</v>
      </c>
      <c r="N338" s="1330"/>
      <c r="O338" s="1330"/>
      <c r="P338" s="1331">
        <v>6580000.0</v>
      </c>
    </row>
    <row r="339">
      <c r="A339" s="1303">
        <v>332.0</v>
      </c>
      <c r="B339" s="1328" t="b">
        <v>1</v>
      </c>
      <c r="C339" s="1329" t="s">
        <v>1106</v>
      </c>
      <c r="D339" s="1303"/>
      <c r="E339" s="1303">
        <v>5.0</v>
      </c>
      <c r="F339" s="1303"/>
      <c r="G339" s="1303">
        <v>39.0</v>
      </c>
      <c r="H339" s="1330"/>
      <c r="I339" s="1330"/>
      <c r="J339" s="1330"/>
      <c r="K339" s="1303">
        <v>440.0</v>
      </c>
      <c r="L339" s="1330"/>
      <c r="M339" s="1330"/>
      <c r="N339" s="1330"/>
      <c r="O339" s="1330"/>
      <c r="P339" s="1331">
        <v>6580000.0</v>
      </c>
    </row>
    <row r="340">
      <c r="A340" s="1303">
        <v>333.0</v>
      </c>
      <c r="B340" s="1328" t="b">
        <v>1</v>
      </c>
      <c r="C340" s="638" t="s">
        <v>1112</v>
      </c>
      <c r="D340" s="1303"/>
      <c r="E340" s="1303">
        <v>8.0</v>
      </c>
      <c r="F340" s="762">
        <v>0.38</v>
      </c>
      <c r="G340" s="920">
        <v>39.0</v>
      </c>
    </row>
    <row r="341">
      <c r="A341" s="1303">
        <v>334.0</v>
      </c>
      <c r="B341" s="1328" t="b">
        <v>0</v>
      </c>
      <c r="C341" s="1332" t="s">
        <v>1110</v>
      </c>
      <c r="D341" s="1332" t="s">
        <v>1111</v>
      </c>
      <c r="E341" s="1333">
        <v>9.0</v>
      </c>
      <c r="F341" s="1332"/>
      <c r="G341" s="1333">
        <v>59.0</v>
      </c>
      <c r="H341" s="1333">
        <v>1860000.0</v>
      </c>
      <c r="N341" s="638">
        <v>395.0</v>
      </c>
      <c r="Q341" s="1333"/>
      <c r="R341" s="1333">
        <v>15000.0</v>
      </c>
    </row>
    <row r="342">
      <c r="A342" s="1303">
        <v>335.0</v>
      </c>
      <c r="B342" s="1328" t="b">
        <v>0</v>
      </c>
      <c r="C342" s="1332" t="s">
        <v>1110</v>
      </c>
      <c r="D342" s="1332" t="s">
        <v>1111</v>
      </c>
      <c r="E342" s="1333">
        <v>10.0</v>
      </c>
      <c r="F342" s="1332"/>
      <c r="G342" s="1333">
        <v>60.0</v>
      </c>
      <c r="H342" s="1333">
        <v>1940000.0</v>
      </c>
      <c r="N342" s="638">
        <v>420.0</v>
      </c>
      <c r="Q342" s="1333"/>
      <c r="R342" s="1333">
        <v>15000.0</v>
      </c>
    </row>
    <row r="343">
      <c r="A343" s="1303">
        <v>336.0</v>
      </c>
      <c r="B343" s="1328" t="b">
        <v>0</v>
      </c>
      <c r="C343" s="1332" t="s">
        <v>1033</v>
      </c>
      <c r="D343" s="1332" t="s">
        <v>1113</v>
      </c>
      <c r="E343" s="1333">
        <v>1.0</v>
      </c>
      <c r="F343" s="1332"/>
      <c r="G343" s="1333">
        <v>30.0</v>
      </c>
      <c r="H343" s="1333">
        <v>300.0</v>
      </c>
      <c r="N343" s="638">
        <v>50.0</v>
      </c>
      <c r="Q343" s="1333"/>
      <c r="R343" s="1333">
        <v>19000.0</v>
      </c>
    </row>
    <row r="344">
      <c r="A344" s="1303">
        <v>337.0</v>
      </c>
      <c r="B344" s="1328" t="b">
        <v>0</v>
      </c>
      <c r="C344" s="1332" t="s">
        <v>1033</v>
      </c>
      <c r="D344" s="1332" t="s">
        <v>1113</v>
      </c>
      <c r="E344" s="1333">
        <v>2.0</v>
      </c>
      <c r="F344" s="1332"/>
      <c r="G344" s="1333">
        <v>31.0</v>
      </c>
      <c r="H344" s="1333">
        <v>450.0</v>
      </c>
      <c r="N344" s="638">
        <v>50.0</v>
      </c>
      <c r="Q344" s="1333"/>
      <c r="R344" s="1333">
        <v>2000.0</v>
      </c>
    </row>
    <row r="345">
      <c r="A345" s="1303">
        <v>338.0</v>
      </c>
      <c r="B345" s="1328" t="b">
        <v>0</v>
      </c>
      <c r="C345" s="1332" t="s">
        <v>1033</v>
      </c>
      <c r="D345" s="1332" t="s">
        <v>1113</v>
      </c>
      <c r="E345" s="1333">
        <v>3.0</v>
      </c>
      <c r="F345" s="1332"/>
      <c r="G345" s="1333">
        <v>32.0</v>
      </c>
      <c r="H345" s="1333">
        <v>475.0</v>
      </c>
      <c r="N345" s="638">
        <v>55.0</v>
      </c>
      <c r="Q345" s="1333"/>
      <c r="R345" s="1333">
        <v>5000.0</v>
      </c>
    </row>
    <row r="346">
      <c r="A346" s="1303">
        <v>339.0</v>
      </c>
      <c r="B346" s="1328" t="b">
        <v>0</v>
      </c>
      <c r="C346" s="1332" t="s">
        <v>1033</v>
      </c>
      <c r="D346" s="1332" t="s">
        <v>1113</v>
      </c>
      <c r="E346" s="1333">
        <v>4.0</v>
      </c>
      <c r="F346" s="1332"/>
      <c r="G346" s="1333">
        <v>33.0</v>
      </c>
      <c r="H346" s="1333">
        <v>1030.0</v>
      </c>
      <c r="N346" s="638">
        <v>55.0</v>
      </c>
      <c r="Q346" s="1333"/>
      <c r="R346" s="1333">
        <v>2500.0</v>
      </c>
    </row>
    <row r="347">
      <c r="A347" s="1303">
        <v>340.0</v>
      </c>
      <c r="B347" s="1328" t="b">
        <v>0</v>
      </c>
      <c r="C347" s="1332" t="s">
        <v>1033</v>
      </c>
      <c r="D347" s="1332" t="s">
        <v>1113</v>
      </c>
      <c r="E347" s="1333">
        <v>5.0</v>
      </c>
      <c r="F347" s="1332"/>
      <c r="G347" s="1333">
        <v>34.0</v>
      </c>
      <c r="H347" s="1333">
        <v>1050.0</v>
      </c>
      <c r="N347" s="638">
        <v>55.0</v>
      </c>
      <c r="Q347" s="1333"/>
      <c r="R347" s="1333">
        <v>2500.0</v>
      </c>
    </row>
    <row r="348">
      <c r="A348" s="1303">
        <v>341.0</v>
      </c>
      <c r="B348" s="1328" t="b">
        <v>1</v>
      </c>
      <c r="C348" s="1329" t="s">
        <v>1052</v>
      </c>
      <c r="D348" s="1303"/>
      <c r="E348" s="1303">
        <v>10.0</v>
      </c>
      <c r="F348" s="1303"/>
      <c r="G348" s="1303">
        <v>40.0</v>
      </c>
      <c r="H348" s="1303">
        <v>53300.0</v>
      </c>
      <c r="I348" s="1330"/>
      <c r="J348" s="1330"/>
      <c r="K348" s="1330"/>
      <c r="L348" s="1330"/>
      <c r="M348" s="1330"/>
      <c r="N348" s="1330"/>
      <c r="O348" s="1330"/>
      <c r="P348" s="1331">
        <v>1.04E7</v>
      </c>
    </row>
    <row r="349">
      <c r="A349" s="1303">
        <v>342.0</v>
      </c>
      <c r="B349" s="1328" t="b">
        <v>1</v>
      </c>
      <c r="C349" s="1329" t="s">
        <v>1053</v>
      </c>
      <c r="D349" s="1303"/>
      <c r="E349" s="1303">
        <v>10.0</v>
      </c>
      <c r="F349" s="1303"/>
      <c r="G349" s="1303">
        <v>40.0</v>
      </c>
      <c r="H349" s="1303">
        <v>66600.0</v>
      </c>
      <c r="I349" s="1330"/>
      <c r="J349" s="1330"/>
      <c r="K349" s="1330"/>
      <c r="L349" s="1330"/>
      <c r="M349" s="1330"/>
      <c r="N349" s="1330"/>
      <c r="O349" s="1330"/>
      <c r="P349" s="1331">
        <v>1.04E7</v>
      </c>
    </row>
    <row r="350">
      <c r="A350" s="1303">
        <v>343.0</v>
      </c>
      <c r="B350" s="1328" t="b">
        <v>1</v>
      </c>
      <c r="C350" s="1329" t="s">
        <v>1054</v>
      </c>
      <c r="D350" s="1303"/>
      <c r="E350" s="1303">
        <v>10.0</v>
      </c>
      <c r="F350" s="1303"/>
      <c r="G350" s="1303">
        <v>40.0</v>
      </c>
      <c r="H350" s="1303">
        <v>66600.0</v>
      </c>
      <c r="I350" s="1330"/>
      <c r="J350" s="1330"/>
      <c r="K350" s="1330"/>
      <c r="L350" s="1330"/>
      <c r="M350" s="1330"/>
      <c r="N350" s="1330"/>
      <c r="O350" s="1330"/>
      <c r="P350" s="1331">
        <v>1.04E7</v>
      </c>
    </row>
    <row r="351">
      <c r="A351" s="1303">
        <v>344.0</v>
      </c>
      <c r="B351" s="1328" t="b">
        <v>1</v>
      </c>
      <c r="C351" s="1329" t="s">
        <v>1058</v>
      </c>
      <c r="D351" s="1303"/>
      <c r="E351" s="1303">
        <v>10.0</v>
      </c>
      <c r="F351" s="1303"/>
      <c r="G351" s="1303">
        <v>40.0</v>
      </c>
      <c r="H351" s="1303">
        <v>73300.0</v>
      </c>
      <c r="I351" s="1330"/>
      <c r="J351" s="1330"/>
      <c r="K351" s="1330"/>
      <c r="L351" s="1330"/>
      <c r="M351" s="1330"/>
      <c r="N351" s="1330"/>
      <c r="O351" s="1330"/>
      <c r="P351" s="1331">
        <v>1.04E7</v>
      </c>
    </row>
    <row r="352">
      <c r="A352" s="1303">
        <v>345.0</v>
      </c>
      <c r="B352" s="1328" t="b">
        <v>1</v>
      </c>
      <c r="C352" s="1329" t="s">
        <v>1059</v>
      </c>
      <c r="D352" s="1303"/>
      <c r="E352" s="1303">
        <v>10.0</v>
      </c>
      <c r="F352" s="1303"/>
      <c r="G352" s="1303">
        <v>40.0</v>
      </c>
      <c r="H352" s="1303">
        <v>73300.0</v>
      </c>
      <c r="I352" s="1330"/>
      <c r="J352" s="1330"/>
      <c r="K352" s="1330"/>
      <c r="L352" s="1330"/>
      <c r="M352" s="1330"/>
      <c r="N352" s="1330"/>
      <c r="O352" s="1330"/>
      <c r="P352" s="1331">
        <v>1.04E7</v>
      </c>
    </row>
    <row r="353">
      <c r="A353" s="1303">
        <v>346.0</v>
      </c>
      <c r="B353" s="1328" t="b">
        <v>1</v>
      </c>
      <c r="C353" s="1329" t="s">
        <v>1070</v>
      </c>
      <c r="D353" s="1303"/>
      <c r="E353" s="1303">
        <v>7.0</v>
      </c>
      <c r="F353" s="1303"/>
      <c r="G353" s="1303">
        <v>40.0</v>
      </c>
      <c r="H353" s="1303">
        <v>53300.0</v>
      </c>
      <c r="I353" s="1330"/>
      <c r="J353" s="1330"/>
      <c r="K353" s="1330"/>
      <c r="L353" s="1330"/>
      <c r="M353" s="1330"/>
      <c r="N353" s="1330"/>
      <c r="O353" s="1330"/>
      <c r="P353" s="1331">
        <v>1.04E7</v>
      </c>
    </row>
    <row r="354">
      <c r="A354" s="1303">
        <v>347.0</v>
      </c>
      <c r="B354" s="1328" t="b">
        <v>1</v>
      </c>
      <c r="C354" s="1329" t="s">
        <v>1092</v>
      </c>
      <c r="D354" s="1303"/>
      <c r="E354" s="1303">
        <v>5.0</v>
      </c>
      <c r="F354" s="1303"/>
      <c r="G354" s="1303">
        <v>40.0</v>
      </c>
      <c r="H354" s="1303">
        <v>53300.0</v>
      </c>
      <c r="I354" s="1330"/>
      <c r="J354" s="1330"/>
      <c r="K354" s="1330"/>
      <c r="L354" s="1330"/>
      <c r="M354" s="1330"/>
      <c r="N354" s="1330"/>
      <c r="O354" s="1330"/>
      <c r="P354" s="1331">
        <v>1.04E7</v>
      </c>
    </row>
    <row r="355">
      <c r="A355" s="1303">
        <v>348.0</v>
      </c>
      <c r="B355" s="1328" t="b">
        <v>1</v>
      </c>
      <c r="C355" s="1329" t="s">
        <v>1071</v>
      </c>
      <c r="D355" s="1303"/>
      <c r="E355" s="1303">
        <v>2.0</v>
      </c>
      <c r="F355" s="1303"/>
      <c r="G355" s="1303">
        <v>40.0</v>
      </c>
      <c r="H355" s="1303">
        <v>66600.0</v>
      </c>
      <c r="I355" s="1330"/>
      <c r="J355" s="1330"/>
      <c r="K355" s="1330"/>
      <c r="L355" s="1330"/>
      <c r="M355" s="1330"/>
      <c r="N355" s="1330"/>
      <c r="O355" s="1330"/>
      <c r="P355" s="1331">
        <v>1.04E7</v>
      </c>
    </row>
    <row r="356">
      <c r="A356" s="1303">
        <v>349.0</v>
      </c>
      <c r="B356" s="1328" t="b">
        <v>1</v>
      </c>
      <c r="C356" s="1329" t="s">
        <v>1072</v>
      </c>
      <c r="D356" s="1303"/>
      <c r="E356" s="1303">
        <v>7.0</v>
      </c>
      <c r="F356" s="1303"/>
      <c r="G356" s="1303">
        <v>40.0</v>
      </c>
      <c r="H356" s="1303">
        <v>63300.0</v>
      </c>
      <c r="I356" s="1303">
        <v>350.0</v>
      </c>
      <c r="J356" s="1330"/>
      <c r="K356" s="1330"/>
      <c r="L356" s="1330"/>
      <c r="M356" s="1330"/>
      <c r="N356" s="1330"/>
      <c r="O356" s="1330"/>
      <c r="P356" s="1331">
        <v>1.04E7</v>
      </c>
    </row>
    <row r="357">
      <c r="A357" s="1303">
        <v>350.0</v>
      </c>
      <c r="B357" s="1328" t="b">
        <v>1</v>
      </c>
      <c r="C357" s="1329" t="s">
        <v>1073</v>
      </c>
      <c r="D357" s="1303"/>
      <c r="E357" s="1303">
        <v>7.0</v>
      </c>
      <c r="F357" s="1303"/>
      <c r="G357" s="1303">
        <v>40.0</v>
      </c>
      <c r="H357" s="1303">
        <v>63300.0</v>
      </c>
      <c r="I357" s="1330"/>
      <c r="J357" s="1330"/>
      <c r="K357" s="1303">
        <v>350.0</v>
      </c>
      <c r="L357" s="1330"/>
      <c r="M357" s="1330"/>
      <c r="N357" s="1330"/>
      <c r="O357" s="1330"/>
      <c r="P357" s="1331">
        <v>1.04E7</v>
      </c>
    </row>
    <row r="358">
      <c r="A358" s="1303">
        <v>351.0</v>
      </c>
      <c r="B358" s="1328" t="b">
        <v>1</v>
      </c>
      <c r="C358" s="1329" t="s">
        <v>1074</v>
      </c>
      <c r="D358" s="1303"/>
      <c r="E358" s="1303">
        <v>7.0</v>
      </c>
      <c r="F358" s="1303"/>
      <c r="G358" s="1303">
        <v>40.0</v>
      </c>
      <c r="H358" s="1303">
        <v>63300.0</v>
      </c>
      <c r="I358" s="1330"/>
      <c r="J358" s="1303">
        <v>350.0</v>
      </c>
      <c r="K358" s="1330"/>
      <c r="L358" s="1330"/>
      <c r="M358" s="1330"/>
      <c r="N358" s="1330"/>
      <c r="O358" s="1330"/>
      <c r="P358" s="1331">
        <v>1.04E7</v>
      </c>
    </row>
    <row r="359">
      <c r="A359" s="1303">
        <v>352.0</v>
      </c>
      <c r="B359" s="1328" t="b">
        <v>1</v>
      </c>
      <c r="C359" s="1329" t="s">
        <v>1078</v>
      </c>
      <c r="D359" s="1303"/>
      <c r="E359" s="1303">
        <v>7.0</v>
      </c>
      <c r="F359" s="1303"/>
      <c r="G359" s="1303">
        <v>40.0</v>
      </c>
      <c r="H359" s="1303">
        <v>69900.0</v>
      </c>
      <c r="I359" s="1303">
        <v>390.0</v>
      </c>
      <c r="J359" s="1330"/>
      <c r="K359" s="1330"/>
      <c r="L359" s="1330"/>
      <c r="M359" s="1330"/>
      <c r="N359" s="1330"/>
      <c r="O359" s="1330"/>
      <c r="P359" s="1331">
        <v>1.04E7</v>
      </c>
    </row>
    <row r="360">
      <c r="A360" s="1303">
        <v>353.0</v>
      </c>
      <c r="B360" s="1328" t="b">
        <v>1</v>
      </c>
      <c r="C360" s="1329" t="s">
        <v>1079</v>
      </c>
      <c r="D360" s="1303"/>
      <c r="E360" s="1303">
        <v>7.0</v>
      </c>
      <c r="F360" s="1303"/>
      <c r="G360" s="1303">
        <v>40.0</v>
      </c>
      <c r="H360" s="1303">
        <v>69900.0</v>
      </c>
      <c r="I360" s="1330"/>
      <c r="J360" s="1330"/>
      <c r="K360" s="1303">
        <v>390.0</v>
      </c>
      <c r="L360" s="1330"/>
      <c r="M360" s="1330"/>
      <c r="N360" s="1330"/>
      <c r="O360" s="1330"/>
      <c r="P360" s="1331">
        <v>1.04E7</v>
      </c>
    </row>
    <row r="361">
      <c r="A361" s="1303">
        <v>354.0</v>
      </c>
      <c r="B361" s="1328" t="b">
        <v>1</v>
      </c>
      <c r="C361" s="1329" t="s">
        <v>1080</v>
      </c>
      <c r="D361" s="1303"/>
      <c r="E361" s="1303">
        <v>7.0</v>
      </c>
      <c r="F361" s="1303"/>
      <c r="G361" s="1303">
        <v>40.0</v>
      </c>
      <c r="H361" s="1303">
        <v>69900.0</v>
      </c>
      <c r="I361" s="1330"/>
      <c r="J361" s="1303">
        <v>390.0</v>
      </c>
      <c r="K361" s="1330"/>
      <c r="L361" s="1330"/>
      <c r="M361" s="1330"/>
      <c r="N361" s="1330"/>
      <c r="O361" s="1330"/>
      <c r="P361" s="1331">
        <v>1.04E7</v>
      </c>
    </row>
    <row r="362">
      <c r="A362" s="1303">
        <v>355.0</v>
      </c>
      <c r="B362" s="1328" t="b">
        <v>1</v>
      </c>
      <c r="C362" s="1329" t="s">
        <v>1081</v>
      </c>
      <c r="D362" s="1303"/>
      <c r="E362" s="1303">
        <v>7.0</v>
      </c>
      <c r="F362" s="1303"/>
      <c r="G362" s="1303">
        <v>40.0</v>
      </c>
      <c r="H362" s="1303">
        <v>69900.0</v>
      </c>
      <c r="I362" s="1303">
        <v>390.0</v>
      </c>
      <c r="J362" s="1330"/>
      <c r="K362" s="1330"/>
      <c r="L362" s="1330"/>
      <c r="M362" s="1330"/>
      <c r="N362" s="1330"/>
      <c r="O362" s="1330"/>
      <c r="P362" s="1331">
        <v>1.04E7</v>
      </c>
    </row>
    <row r="363">
      <c r="A363" s="1303">
        <v>356.0</v>
      </c>
      <c r="B363" s="1328" t="b">
        <v>1</v>
      </c>
      <c r="C363" s="1329" t="s">
        <v>1082</v>
      </c>
      <c r="D363" s="1303"/>
      <c r="E363" s="1303">
        <v>7.0</v>
      </c>
      <c r="F363" s="1303"/>
      <c r="G363" s="1303">
        <v>40.0</v>
      </c>
      <c r="H363" s="1303">
        <v>69900.0</v>
      </c>
      <c r="I363" s="1330"/>
      <c r="J363" s="1330"/>
      <c r="K363" s="1303">
        <v>390.0</v>
      </c>
      <c r="L363" s="1330"/>
      <c r="M363" s="1330"/>
      <c r="N363" s="1330"/>
      <c r="O363" s="1330"/>
      <c r="P363" s="1331">
        <v>1.04E7</v>
      </c>
    </row>
    <row r="364">
      <c r="A364" s="1303">
        <v>357.0</v>
      </c>
      <c r="B364" s="1328" t="b">
        <v>1</v>
      </c>
      <c r="C364" s="1329" t="s">
        <v>1083</v>
      </c>
      <c r="D364" s="1303"/>
      <c r="E364" s="1303">
        <v>7.0</v>
      </c>
      <c r="F364" s="1303"/>
      <c r="G364" s="1303">
        <v>40.0</v>
      </c>
      <c r="H364" s="1303">
        <v>69900.0</v>
      </c>
      <c r="I364" s="1330"/>
      <c r="J364" s="1303">
        <v>390.0</v>
      </c>
      <c r="K364" s="1330"/>
      <c r="L364" s="1330"/>
      <c r="M364" s="1330"/>
      <c r="N364" s="1330"/>
      <c r="O364" s="1330"/>
      <c r="P364" s="1331">
        <v>1.04E7</v>
      </c>
    </row>
    <row r="365">
      <c r="A365" s="1303">
        <v>358.0</v>
      </c>
      <c r="B365" s="1328" t="b">
        <v>1</v>
      </c>
      <c r="C365" s="1329" t="s">
        <v>1094</v>
      </c>
      <c r="D365" s="1303"/>
      <c r="E365" s="1303">
        <v>5.0</v>
      </c>
      <c r="F365" s="1303"/>
      <c r="G365" s="1303">
        <v>40.0</v>
      </c>
      <c r="H365" s="1303">
        <v>66600.0</v>
      </c>
      <c r="I365" s="1303">
        <v>370.0</v>
      </c>
      <c r="J365" s="1330"/>
      <c r="K365" s="1330"/>
      <c r="L365" s="1330"/>
      <c r="M365" s="1330"/>
      <c r="N365" s="1330"/>
      <c r="O365" s="1330"/>
      <c r="P365" s="1331">
        <v>1.04E7</v>
      </c>
    </row>
    <row r="366">
      <c r="A366" s="1303">
        <v>359.0</v>
      </c>
      <c r="B366" s="1328" t="b">
        <v>1</v>
      </c>
      <c r="C366" s="1329" t="s">
        <v>1095</v>
      </c>
      <c r="D366" s="1303"/>
      <c r="E366" s="1303">
        <v>5.0</v>
      </c>
      <c r="F366" s="1303"/>
      <c r="G366" s="1303">
        <v>40.0</v>
      </c>
      <c r="H366" s="1303">
        <v>66600.0</v>
      </c>
      <c r="I366" s="1330"/>
      <c r="J366" s="1330"/>
      <c r="K366" s="1303">
        <v>370.0</v>
      </c>
      <c r="L366" s="1330"/>
      <c r="M366" s="1330"/>
      <c r="N366" s="1330"/>
      <c r="O366" s="1330"/>
      <c r="P366" s="1331">
        <v>1.04E7</v>
      </c>
    </row>
    <row r="367">
      <c r="A367" s="1303">
        <v>360.0</v>
      </c>
      <c r="B367" s="1328" t="b">
        <v>1</v>
      </c>
      <c r="C367" s="1329" t="s">
        <v>1096</v>
      </c>
      <c r="D367" s="1303"/>
      <c r="E367" s="1303">
        <v>5.0</v>
      </c>
      <c r="F367" s="1303"/>
      <c r="G367" s="1303">
        <v>40.0</v>
      </c>
      <c r="H367" s="1303">
        <v>66600.0</v>
      </c>
      <c r="I367" s="1330"/>
      <c r="J367" s="1303">
        <v>370.0</v>
      </c>
      <c r="K367" s="1330"/>
      <c r="L367" s="1330"/>
      <c r="M367" s="1330"/>
      <c r="N367" s="1330"/>
      <c r="O367" s="1330"/>
      <c r="P367" s="1331">
        <v>1.04E7</v>
      </c>
    </row>
    <row r="368">
      <c r="A368" s="1303">
        <v>361.0</v>
      </c>
      <c r="B368" s="1328" t="b">
        <v>1</v>
      </c>
      <c r="C368" s="1329" t="s">
        <v>1097</v>
      </c>
      <c r="D368" s="1303"/>
      <c r="E368" s="1303">
        <v>4.0</v>
      </c>
      <c r="F368" s="1303"/>
      <c r="G368" s="1303">
        <v>40.0</v>
      </c>
      <c r="H368" s="1303">
        <v>66600.0</v>
      </c>
      <c r="I368" s="1303">
        <v>370.0</v>
      </c>
      <c r="J368" s="1330"/>
      <c r="K368" s="1330"/>
      <c r="L368" s="1330"/>
      <c r="M368" s="1330"/>
      <c r="N368" s="1330"/>
      <c r="O368" s="1330"/>
      <c r="P368" s="1331">
        <v>1.04E7</v>
      </c>
    </row>
    <row r="369">
      <c r="A369" s="1303">
        <v>362.0</v>
      </c>
      <c r="B369" s="1328" t="b">
        <v>1</v>
      </c>
      <c r="C369" s="1329" t="s">
        <v>1098</v>
      </c>
      <c r="D369" s="1303"/>
      <c r="E369" s="1303">
        <v>4.0</v>
      </c>
      <c r="F369" s="1303"/>
      <c r="G369" s="1303">
        <v>40.0</v>
      </c>
      <c r="H369" s="1303">
        <v>66600.0</v>
      </c>
      <c r="I369" s="1330"/>
      <c r="J369" s="1330"/>
      <c r="K369" s="1303">
        <v>370.0</v>
      </c>
      <c r="L369" s="1330"/>
      <c r="M369" s="1330"/>
      <c r="N369" s="1330"/>
      <c r="O369" s="1330"/>
      <c r="P369" s="1331">
        <v>1.04E7</v>
      </c>
    </row>
    <row r="370">
      <c r="A370" s="1303">
        <v>363.0</v>
      </c>
      <c r="B370" s="1328" t="b">
        <v>1</v>
      </c>
      <c r="C370" s="1329" t="s">
        <v>1099</v>
      </c>
      <c r="D370" s="1303"/>
      <c r="E370" s="1303">
        <v>4.0</v>
      </c>
      <c r="F370" s="1303"/>
      <c r="G370" s="1303">
        <v>40.0</v>
      </c>
      <c r="H370" s="1303">
        <v>66600.0</v>
      </c>
      <c r="I370" s="1330"/>
      <c r="J370" s="1303">
        <v>370.0</v>
      </c>
      <c r="K370" s="1330"/>
      <c r="L370" s="1330"/>
      <c r="M370" s="1330"/>
      <c r="N370" s="1330"/>
      <c r="O370" s="1330"/>
      <c r="P370" s="1331">
        <v>1.04E7</v>
      </c>
    </row>
    <row r="371">
      <c r="A371" s="1303">
        <v>364.0</v>
      </c>
      <c r="B371" s="1328" t="b">
        <v>1</v>
      </c>
      <c r="C371" s="1329" t="s">
        <v>1100</v>
      </c>
      <c r="D371" s="1303"/>
      <c r="E371" s="1303">
        <v>3.0</v>
      </c>
      <c r="F371" s="1303"/>
      <c r="G371" s="1303">
        <v>40.0</v>
      </c>
      <c r="H371" s="1303">
        <v>66600.0</v>
      </c>
      <c r="I371" s="1303">
        <v>370.0</v>
      </c>
      <c r="J371" s="1330"/>
      <c r="K371" s="1330"/>
      <c r="L371" s="1330"/>
      <c r="M371" s="1330"/>
      <c r="N371" s="1330"/>
      <c r="O371" s="1330"/>
      <c r="P371" s="1331">
        <v>1.04E7</v>
      </c>
    </row>
    <row r="372">
      <c r="A372" s="1303">
        <v>365.0</v>
      </c>
      <c r="B372" s="1328" t="b">
        <v>1</v>
      </c>
      <c r="C372" s="1329" t="s">
        <v>1101</v>
      </c>
      <c r="D372" s="1303"/>
      <c r="E372" s="1303">
        <v>3.0</v>
      </c>
      <c r="F372" s="1303"/>
      <c r="G372" s="1303">
        <v>40.0</v>
      </c>
      <c r="H372" s="1303">
        <v>66600.0</v>
      </c>
      <c r="I372" s="1330"/>
      <c r="J372" s="1330"/>
      <c r="K372" s="1303">
        <v>370.0</v>
      </c>
      <c r="L372" s="1330"/>
      <c r="M372" s="1330"/>
      <c r="N372" s="1330"/>
      <c r="O372" s="1330"/>
      <c r="P372" s="1331">
        <v>1.04E7</v>
      </c>
    </row>
    <row r="373">
      <c r="A373" s="1303">
        <v>366.0</v>
      </c>
      <c r="B373" s="1328" t="b">
        <v>1</v>
      </c>
      <c r="C373" s="1329" t="s">
        <v>1102</v>
      </c>
      <c r="D373" s="1303"/>
      <c r="E373" s="1303">
        <v>3.0</v>
      </c>
      <c r="F373" s="1303"/>
      <c r="G373" s="1303">
        <v>40.0</v>
      </c>
      <c r="H373" s="1303">
        <v>66600.0</v>
      </c>
      <c r="I373" s="1330"/>
      <c r="J373" s="1303">
        <v>370.0</v>
      </c>
      <c r="K373" s="1330"/>
      <c r="L373" s="1330"/>
      <c r="M373" s="1330"/>
      <c r="N373" s="1330"/>
      <c r="O373" s="1330"/>
      <c r="P373" s="1331">
        <v>1.04E7</v>
      </c>
    </row>
    <row r="374">
      <c r="A374" s="1303">
        <v>367.0</v>
      </c>
      <c r="B374" s="1328" t="b">
        <v>1</v>
      </c>
      <c r="C374" s="1329" t="s">
        <v>1103</v>
      </c>
      <c r="D374" s="1303"/>
      <c r="E374" s="1303">
        <v>2.0</v>
      </c>
      <c r="F374" s="1303"/>
      <c r="G374" s="1303">
        <v>40.0</v>
      </c>
      <c r="H374" s="1303">
        <v>73300.0</v>
      </c>
      <c r="I374" s="1303">
        <v>410.0</v>
      </c>
      <c r="J374" s="1329"/>
      <c r="K374" s="1329"/>
      <c r="L374" s="1303">
        <v>100.0</v>
      </c>
      <c r="M374" s="1330"/>
      <c r="N374" s="1330"/>
      <c r="O374" s="1330"/>
      <c r="P374" s="1331">
        <v>1.04E7</v>
      </c>
    </row>
    <row r="375">
      <c r="A375" s="1303">
        <v>368.0</v>
      </c>
      <c r="B375" s="1328" t="b">
        <v>1</v>
      </c>
      <c r="C375" s="1329" t="s">
        <v>1104</v>
      </c>
      <c r="D375" s="1303"/>
      <c r="E375" s="1303">
        <v>2.0</v>
      </c>
      <c r="F375" s="1303"/>
      <c r="G375" s="1303">
        <v>40.0</v>
      </c>
      <c r="H375" s="1303">
        <v>73300.0</v>
      </c>
      <c r="I375" s="765"/>
      <c r="J375" s="1329"/>
      <c r="K375" s="1303">
        <v>410.0</v>
      </c>
      <c r="L375" s="1303">
        <v>100.0</v>
      </c>
      <c r="M375" s="1330"/>
      <c r="N375" s="1330"/>
      <c r="O375" s="1330"/>
      <c r="P375" s="1331">
        <v>1.04E7</v>
      </c>
    </row>
    <row r="376">
      <c r="A376" s="1303">
        <v>369.0</v>
      </c>
      <c r="B376" s="1328" t="b">
        <v>1</v>
      </c>
      <c r="C376" s="1329" t="s">
        <v>1105</v>
      </c>
      <c r="D376" s="1303"/>
      <c r="E376" s="1303">
        <v>2.0</v>
      </c>
      <c r="F376" s="1303"/>
      <c r="G376" s="1303">
        <v>40.0</v>
      </c>
      <c r="H376" s="1303">
        <v>73300.0</v>
      </c>
      <c r="I376" s="765"/>
      <c r="J376" s="1303">
        <v>410.0</v>
      </c>
      <c r="K376" s="1329"/>
      <c r="L376" s="1303">
        <v>100.0</v>
      </c>
      <c r="M376" s="1330"/>
      <c r="N376" s="1330"/>
      <c r="O376" s="1330"/>
      <c r="P376" s="1331">
        <v>1.04E7</v>
      </c>
    </row>
    <row r="377">
      <c r="A377" s="1303">
        <v>370.0</v>
      </c>
      <c r="B377" s="1328" t="b">
        <v>1</v>
      </c>
      <c r="C377" s="1329" t="s">
        <v>1114</v>
      </c>
      <c r="D377" s="1303"/>
      <c r="E377" s="1303">
        <v>1.0</v>
      </c>
      <c r="F377" s="1303"/>
      <c r="G377" s="1303">
        <v>40.0</v>
      </c>
      <c r="H377" s="1303">
        <v>89900.0</v>
      </c>
      <c r="I377" s="1303">
        <v>445.0</v>
      </c>
      <c r="J377" s="1330"/>
      <c r="K377" s="1330"/>
      <c r="L377" s="1330"/>
      <c r="M377" s="1329"/>
      <c r="N377" s="1329"/>
      <c r="O377" s="1329"/>
      <c r="P377" s="1331">
        <v>1.04E7</v>
      </c>
    </row>
    <row r="378">
      <c r="A378" s="1303">
        <v>371.0</v>
      </c>
      <c r="B378" s="1328" t="b">
        <v>1</v>
      </c>
      <c r="C378" s="1329" t="s">
        <v>1115</v>
      </c>
      <c r="D378" s="1303"/>
      <c r="E378" s="1303">
        <v>1.0</v>
      </c>
      <c r="F378" s="1303"/>
      <c r="G378" s="1303">
        <v>40.0</v>
      </c>
      <c r="H378" s="1303">
        <v>89900.0</v>
      </c>
      <c r="I378" s="1330"/>
      <c r="J378" s="1330"/>
      <c r="K378" s="1303">
        <v>445.0</v>
      </c>
      <c r="L378" s="1330"/>
      <c r="M378" s="1329"/>
      <c r="N378" s="1329"/>
      <c r="O378" s="1329"/>
      <c r="P378" s="1331">
        <v>1.04E7</v>
      </c>
    </row>
    <row r="379">
      <c r="A379" s="1303">
        <v>372.0</v>
      </c>
      <c r="B379" s="1328" t="b">
        <v>1</v>
      </c>
      <c r="C379" s="1329" t="s">
        <v>1116</v>
      </c>
      <c r="D379" s="1303"/>
      <c r="E379" s="1303">
        <v>1.0</v>
      </c>
      <c r="F379" s="1303"/>
      <c r="G379" s="1303">
        <v>40.0</v>
      </c>
      <c r="H379" s="1303">
        <v>89900.0</v>
      </c>
      <c r="I379" s="1330"/>
      <c r="J379" s="1303">
        <v>445.0</v>
      </c>
      <c r="K379" s="1330"/>
      <c r="L379" s="1330"/>
      <c r="M379" s="1329"/>
      <c r="N379" s="1329"/>
      <c r="O379" s="1329"/>
      <c r="P379" s="1331">
        <v>1.04E7</v>
      </c>
    </row>
    <row r="380">
      <c r="A380" s="1303">
        <v>373.0</v>
      </c>
      <c r="B380" s="1328" t="b">
        <v>1</v>
      </c>
      <c r="C380" s="1329" t="s">
        <v>1117</v>
      </c>
      <c r="D380" s="1303"/>
      <c r="E380" s="1303">
        <v>1.0</v>
      </c>
      <c r="F380" s="1303"/>
      <c r="G380" s="1303">
        <v>40.0</v>
      </c>
      <c r="H380" s="1303">
        <v>80925.0</v>
      </c>
      <c r="I380" s="1303">
        <v>445.0</v>
      </c>
      <c r="J380" s="1330"/>
      <c r="K380" s="1330"/>
      <c r="L380" s="1330"/>
      <c r="M380" s="1329"/>
      <c r="N380" s="1329"/>
      <c r="O380" s="1329"/>
      <c r="P380" s="1331">
        <v>1.04E7</v>
      </c>
    </row>
    <row r="381">
      <c r="A381" s="1303">
        <v>374.0</v>
      </c>
      <c r="B381" s="1328" t="b">
        <v>1</v>
      </c>
      <c r="C381" s="1329" t="s">
        <v>1118</v>
      </c>
      <c r="D381" s="1303"/>
      <c r="E381" s="1303">
        <v>1.0</v>
      </c>
      <c r="F381" s="1303"/>
      <c r="G381" s="1303">
        <v>40.0</v>
      </c>
      <c r="H381" s="1303">
        <v>80925.0</v>
      </c>
      <c r="I381" s="1330"/>
      <c r="J381" s="1330"/>
      <c r="K381" s="1303">
        <v>400.0</v>
      </c>
      <c r="L381" s="1330"/>
      <c r="M381" s="1329"/>
      <c r="N381" s="1329"/>
      <c r="O381" s="1329"/>
      <c r="P381" s="1331">
        <v>1.04E7</v>
      </c>
    </row>
    <row r="382">
      <c r="A382" s="1303">
        <v>375.0</v>
      </c>
      <c r="B382" s="1328" t="b">
        <v>1</v>
      </c>
      <c r="C382" s="1329" t="s">
        <v>1119</v>
      </c>
      <c r="D382" s="1303"/>
      <c r="E382" s="1303">
        <v>1.0</v>
      </c>
      <c r="F382" s="1303"/>
      <c r="G382" s="1303">
        <v>40.0</v>
      </c>
      <c r="H382" s="1303">
        <v>80925.0</v>
      </c>
      <c r="I382" s="1330"/>
      <c r="J382" s="1303">
        <v>400.0</v>
      </c>
      <c r="K382" s="1330"/>
      <c r="L382" s="1330"/>
      <c r="M382" s="1329"/>
      <c r="N382" s="1329"/>
      <c r="O382" s="1329"/>
      <c r="P382" s="1331">
        <v>1.04E7</v>
      </c>
    </row>
    <row r="383">
      <c r="A383" s="1303">
        <v>376.0</v>
      </c>
      <c r="B383" s="1328" t="b">
        <v>1</v>
      </c>
      <c r="C383" s="1329" t="s">
        <v>1062</v>
      </c>
      <c r="D383" s="1303"/>
      <c r="E383" s="1303">
        <v>9.0</v>
      </c>
      <c r="F383" s="1303"/>
      <c r="G383" s="1303">
        <v>40.0</v>
      </c>
      <c r="H383" s="1330"/>
      <c r="I383" s="1330"/>
      <c r="J383" s="1330"/>
      <c r="K383" s="1330"/>
      <c r="L383" s="1330"/>
      <c r="M383" s="1303">
        <v>16750.0</v>
      </c>
      <c r="N383" s="1330"/>
      <c r="O383" s="1330"/>
      <c r="P383" s="1331">
        <v>1.04E7</v>
      </c>
    </row>
    <row r="384">
      <c r="A384" s="1303">
        <v>377.0</v>
      </c>
      <c r="B384" s="1328" t="b">
        <v>1</v>
      </c>
      <c r="C384" s="1329" t="s">
        <v>1065</v>
      </c>
      <c r="D384" s="1303"/>
      <c r="E384" s="1303">
        <v>13.0</v>
      </c>
      <c r="F384" s="1303"/>
      <c r="G384" s="1303">
        <v>40.0</v>
      </c>
      <c r="H384" s="1330"/>
      <c r="I384" s="1330"/>
      <c r="J384" s="1330"/>
      <c r="K384" s="1330"/>
      <c r="L384" s="1330"/>
      <c r="M384" s="1303">
        <v>16750.0</v>
      </c>
      <c r="N384" s="1330"/>
      <c r="O384" s="1330"/>
      <c r="P384" s="1331">
        <v>1.04E7</v>
      </c>
    </row>
    <row r="385">
      <c r="A385" s="1303">
        <v>378.0</v>
      </c>
      <c r="B385" s="1328" t="b">
        <v>1</v>
      </c>
      <c r="C385" s="1329" t="s">
        <v>1106</v>
      </c>
      <c r="D385" s="1303"/>
      <c r="E385" s="1303">
        <v>6.0</v>
      </c>
      <c r="F385" s="1303"/>
      <c r="G385" s="1303">
        <v>40.0</v>
      </c>
      <c r="H385" s="1330"/>
      <c r="I385" s="1330"/>
      <c r="J385" s="1330"/>
      <c r="K385" s="1303">
        <v>490.0</v>
      </c>
      <c r="L385" s="1330"/>
      <c r="M385" s="1330"/>
      <c r="N385" s="1330"/>
      <c r="O385" s="1330"/>
      <c r="P385" s="1331">
        <v>1.04E7</v>
      </c>
    </row>
    <row r="386">
      <c r="A386" s="1303">
        <v>379.0</v>
      </c>
      <c r="B386" s="1328" t="b">
        <v>1</v>
      </c>
      <c r="C386" s="638" t="s">
        <v>1112</v>
      </c>
      <c r="D386" s="1303"/>
      <c r="E386" s="1303">
        <v>9.0</v>
      </c>
      <c r="F386" s="762">
        <v>0.44</v>
      </c>
      <c r="G386" s="920">
        <v>40.0</v>
      </c>
    </row>
    <row r="387">
      <c r="A387" s="1303">
        <v>380.0</v>
      </c>
      <c r="B387" s="1328" t="b">
        <v>1</v>
      </c>
      <c r="C387" s="638" t="s">
        <v>1112</v>
      </c>
      <c r="D387" s="1303"/>
      <c r="E387" s="1303">
        <v>10.0</v>
      </c>
      <c r="F387" s="762">
        <v>0.5</v>
      </c>
      <c r="G387" s="920">
        <v>40.0</v>
      </c>
    </row>
    <row r="388">
      <c r="A388" s="1303">
        <v>381.0</v>
      </c>
      <c r="B388" s="1328" t="b">
        <v>0</v>
      </c>
      <c r="C388" s="1332" t="s">
        <v>1033</v>
      </c>
      <c r="D388" s="1332" t="s">
        <v>1113</v>
      </c>
      <c r="E388" s="1333">
        <v>6.0</v>
      </c>
      <c r="F388" s="1332"/>
      <c r="G388" s="1333">
        <v>35.0</v>
      </c>
      <c r="H388" s="1333">
        <v>1600.0</v>
      </c>
      <c r="N388" s="638">
        <v>55.0</v>
      </c>
      <c r="Q388" s="1333"/>
      <c r="R388" s="1333">
        <v>3000.0</v>
      </c>
    </row>
    <row r="389">
      <c r="A389" s="1303">
        <v>382.0</v>
      </c>
      <c r="B389" s="1328" t="b">
        <v>0</v>
      </c>
      <c r="C389" s="1332" t="s">
        <v>1033</v>
      </c>
      <c r="D389" s="1332" t="s">
        <v>1113</v>
      </c>
      <c r="E389" s="1333">
        <v>7.0</v>
      </c>
      <c r="F389" s="1332"/>
      <c r="G389" s="1333">
        <v>36.0</v>
      </c>
      <c r="H389" s="1333">
        <v>1625.0</v>
      </c>
      <c r="N389" s="638">
        <v>55.0</v>
      </c>
      <c r="Q389" s="1333"/>
      <c r="R389" s="1333">
        <v>3500.0</v>
      </c>
    </row>
    <row r="390">
      <c r="A390" s="1303">
        <v>383.0</v>
      </c>
      <c r="B390" s="1328" t="b">
        <v>0</v>
      </c>
      <c r="C390" s="1332" t="s">
        <v>1033</v>
      </c>
      <c r="D390" s="1332" t="s">
        <v>1113</v>
      </c>
      <c r="E390" s="1333">
        <v>8.0</v>
      </c>
      <c r="F390" s="1332"/>
      <c r="G390" s="1333">
        <v>37.0</v>
      </c>
      <c r="H390" s="1333">
        <v>2750.0</v>
      </c>
      <c r="N390" s="638">
        <v>60.0</v>
      </c>
      <c r="Q390" s="1333"/>
      <c r="R390" s="1333">
        <v>3000.0</v>
      </c>
    </row>
    <row r="391">
      <c r="A391" s="1303">
        <v>384.0</v>
      </c>
      <c r="B391" s="1328" t="b">
        <v>0</v>
      </c>
      <c r="C391" s="1332" t="s">
        <v>1033</v>
      </c>
      <c r="D391" s="1332" t="s">
        <v>1113</v>
      </c>
      <c r="E391" s="1333">
        <v>9.0</v>
      </c>
      <c r="F391" s="1332"/>
      <c r="G391" s="1333">
        <v>38.0</v>
      </c>
      <c r="H391" s="1333">
        <v>3000.0</v>
      </c>
      <c r="N391" s="638">
        <v>60.0</v>
      </c>
      <c r="Q391" s="1333"/>
      <c r="R391" s="1333">
        <v>4000.0</v>
      </c>
    </row>
    <row r="392">
      <c r="A392" s="1303">
        <v>385.0</v>
      </c>
      <c r="B392" s="1328" t="b">
        <v>0</v>
      </c>
      <c r="C392" s="1332" t="s">
        <v>1033</v>
      </c>
      <c r="D392" s="1332" t="s">
        <v>1113</v>
      </c>
      <c r="E392" s="1333">
        <v>10.0</v>
      </c>
      <c r="F392" s="1332"/>
      <c r="G392" s="1333">
        <v>39.0</v>
      </c>
      <c r="H392" s="1333">
        <v>4750.0</v>
      </c>
      <c r="N392" s="638">
        <v>60.0</v>
      </c>
      <c r="Q392" s="1333"/>
      <c r="R392" s="1333">
        <v>3500.0</v>
      </c>
    </row>
    <row r="393">
      <c r="A393" s="1303">
        <v>386.0</v>
      </c>
      <c r="B393" s="1328" t="b">
        <v>0</v>
      </c>
      <c r="C393" s="1332" t="s">
        <v>1120</v>
      </c>
      <c r="D393" s="1332" t="s">
        <v>1121</v>
      </c>
      <c r="E393" s="1333">
        <v>1.0</v>
      </c>
      <c r="F393" s="1332"/>
      <c r="G393" s="1333">
        <v>41.0</v>
      </c>
      <c r="H393" s="1333">
        <v>9800.0</v>
      </c>
      <c r="N393" s="638">
        <v>80.0</v>
      </c>
      <c r="Q393" s="1333"/>
      <c r="R393" s="1333">
        <v>65000.0</v>
      </c>
    </row>
    <row r="394">
      <c r="A394" s="1303">
        <v>387.0</v>
      </c>
      <c r="B394" s="1328" t="b">
        <v>0</v>
      </c>
      <c r="C394" s="1332" t="s">
        <v>1120</v>
      </c>
      <c r="D394" s="1332" t="s">
        <v>1121</v>
      </c>
      <c r="E394" s="1333">
        <v>2.0</v>
      </c>
      <c r="F394" s="1332"/>
      <c r="G394" s="1333">
        <v>44.0</v>
      </c>
      <c r="H394" s="1333">
        <v>18500.0</v>
      </c>
      <c r="N394" s="638">
        <v>90.0</v>
      </c>
      <c r="Q394" s="1333"/>
      <c r="R394" s="1333">
        <v>11000.0</v>
      </c>
    </row>
    <row r="395">
      <c r="A395" s="1303">
        <v>388.0</v>
      </c>
      <c r="B395" s="1328" t="b">
        <v>0</v>
      </c>
      <c r="C395" s="1332" t="s">
        <v>1120</v>
      </c>
      <c r="D395" s="1332" t="s">
        <v>1121</v>
      </c>
      <c r="E395" s="1333">
        <v>3.0</v>
      </c>
      <c r="F395" s="1332"/>
      <c r="G395" s="1333">
        <v>45.0</v>
      </c>
      <c r="H395" s="1333">
        <v>23500.0</v>
      </c>
      <c r="N395" s="638">
        <v>95.0</v>
      </c>
      <c r="Q395" s="1333"/>
      <c r="R395" s="1333">
        <v>13000.0</v>
      </c>
    </row>
    <row r="396">
      <c r="A396" s="1303">
        <v>389.0</v>
      </c>
      <c r="B396" s="1328" t="b">
        <v>1</v>
      </c>
      <c r="C396" s="1329" t="s">
        <v>1055</v>
      </c>
      <c r="D396" s="1303"/>
      <c r="E396" s="1303">
        <v>11.0</v>
      </c>
      <c r="F396" s="1303"/>
      <c r="G396" s="1303">
        <v>41.0</v>
      </c>
      <c r="H396" s="1303">
        <v>121000.0</v>
      </c>
      <c r="I396" s="1330"/>
      <c r="J396" s="1330"/>
      <c r="K396" s="1330"/>
      <c r="L396" s="1330"/>
      <c r="M396" s="1330"/>
      <c r="N396" s="1330"/>
      <c r="O396" s="1330"/>
      <c r="P396" s="1331">
        <v>1.51E7</v>
      </c>
    </row>
    <row r="397">
      <c r="A397" s="1303">
        <v>390.0</v>
      </c>
      <c r="B397" s="1328" t="b">
        <v>1</v>
      </c>
      <c r="C397" s="1329" t="s">
        <v>1056</v>
      </c>
      <c r="D397" s="1303"/>
      <c r="E397" s="1303">
        <v>11.0</v>
      </c>
      <c r="F397" s="1303"/>
      <c r="G397" s="1303">
        <v>41.0</v>
      </c>
      <c r="H397" s="1303">
        <v>121000.0</v>
      </c>
      <c r="I397" s="1330"/>
      <c r="J397" s="1330"/>
      <c r="K397" s="1330"/>
      <c r="L397" s="1330"/>
      <c r="M397" s="1330"/>
      <c r="N397" s="1330"/>
      <c r="O397" s="1330"/>
      <c r="P397" s="1331">
        <v>1.51E7</v>
      </c>
    </row>
    <row r="398">
      <c r="A398" s="1303">
        <v>391.0</v>
      </c>
      <c r="B398" s="1328" t="b">
        <v>1</v>
      </c>
      <c r="C398" s="1329" t="s">
        <v>1057</v>
      </c>
      <c r="D398" s="1303"/>
      <c r="E398" s="1303">
        <v>11.0</v>
      </c>
      <c r="F398" s="1303"/>
      <c r="G398" s="1303">
        <v>41.0</v>
      </c>
      <c r="H398" s="1303">
        <v>121000.0</v>
      </c>
      <c r="I398" s="1330"/>
      <c r="J398" s="1330"/>
      <c r="K398" s="1330"/>
      <c r="L398" s="1330"/>
      <c r="M398" s="1330"/>
      <c r="N398" s="1330"/>
      <c r="O398" s="1330"/>
      <c r="P398" s="1331">
        <v>1.51E7</v>
      </c>
    </row>
    <row r="399">
      <c r="A399" s="1303">
        <v>392.0</v>
      </c>
      <c r="B399" s="1328" t="b">
        <v>1</v>
      </c>
      <c r="C399" s="1329" t="s">
        <v>1075</v>
      </c>
      <c r="D399" s="1303"/>
      <c r="E399" s="1303">
        <v>8.0</v>
      </c>
      <c r="F399" s="1303"/>
      <c r="G399" s="1303">
        <v>41.0</v>
      </c>
      <c r="H399" s="1303">
        <v>121000.0</v>
      </c>
      <c r="I399" s="1303">
        <v>410.0</v>
      </c>
      <c r="J399" s="1330"/>
      <c r="K399" s="1330"/>
      <c r="L399" s="1330"/>
      <c r="M399" s="1330"/>
      <c r="N399" s="1330"/>
      <c r="O399" s="1330"/>
      <c r="P399" s="1331">
        <v>1.51E7</v>
      </c>
    </row>
    <row r="400">
      <c r="A400" s="1303">
        <v>393.0</v>
      </c>
      <c r="B400" s="1328" t="b">
        <v>1</v>
      </c>
      <c r="C400" s="1329" t="s">
        <v>1076</v>
      </c>
      <c r="D400" s="1303"/>
      <c r="E400" s="1303">
        <v>8.0</v>
      </c>
      <c r="F400" s="1303"/>
      <c r="G400" s="1303">
        <v>41.0</v>
      </c>
      <c r="H400" s="1303">
        <v>121000.0</v>
      </c>
      <c r="I400" s="1330"/>
      <c r="J400" s="1330"/>
      <c r="K400" s="1303">
        <v>410.0</v>
      </c>
      <c r="L400" s="1330"/>
      <c r="M400" s="1330"/>
      <c r="N400" s="1330"/>
      <c r="O400" s="1330"/>
      <c r="P400" s="1331">
        <v>1.51E7</v>
      </c>
    </row>
    <row r="401">
      <c r="A401" s="1303">
        <v>394.0</v>
      </c>
      <c r="B401" s="1328" t="b">
        <v>1</v>
      </c>
      <c r="C401" s="1329" t="s">
        <v>1077</v>
      </c>
      <c r="D401" s="1303"/>
      <c r="E401" s="1303">
        <v>8.0</v>
      </c>
      <c r="F401" s="1303"/>
      <c r="G401" s="1303">
        <v>41.0</v>
      </c>
      <c r="H401" s="1303">
        <v>121000.0</v>
      </c>
      <c r="I401" s="1330"/>
      <c r="J401" s="1303">
        <v>410.0</v>
      </c>
      <c r="K401" s="1330"/>
      <c r="L401" s="1330"/>
      <c r="M401" s="1330"/>
      <c r="N401" s="1330"/>
      <c r="O401" s="1330"/>
      <c r="P401" s="1331">
        <v>1.51E7</v>
      </c>
    </row>
    <row r="402">
      <c r="A402" s="1303">
        <v>395.0</v>
      </c>
      <c r="B402" s="1328" t="b">
        <v>1</v>
      </c>
      <c r="C402" s="1329" t="s">
        <v>1081</v>
      </c>
      <c r="D402" s="1303"/>
      <c r="E402" s="1303">
        <v>8.0</v>
      </c>
      <c r="F402" s="1303"/>
      <c r="G402" s="1303">
        <v>41.0</v>
      </c>
      <c r="H402" s="1303">
        <v>121000.0</v>
      </c>
      <c r="I402" s="1303">
        <v>410.0</v>
      </c>
      <c r="J402" s="1330"/>
      <c r="K402" s="1330"/>
      <c r="L402" s="1330"/>
      <c r="M402" s="1330"/>
      <c r="N402" s="1330"/>
      <c r="O402" s="1330"/>
      <c r="P402" s="1331">
        <v>1.51E7</v>
      </c>
    </row>
    <row r="403">
      <c r="A403" s="1303">
        <v>396.0</v>
      </c>
      <c r="B403" s="1328" t="b">
        <v>1</v>
      </c>
      <c r="C403" s="1329" t="s">
        <v>1082</v>
      </c>
      <c r="D403" s="1303"/>
      <c r="E403" s="1303">
        <v>8.0</v>
      </c>
      <c r="F403" s="1303"/>
      <c r="G403" s="1303">
        <v>41.0</v>
      </c>
      <c r="H403" s="1303">
        <v>121000.0</v>
      </c>
      <c r="I403" s="1330"/>
      <c r="J403" s="1330"/>
      <c r="K403" s="1303">
        <v>410.0</v>
      </c>
      <c r="L403" s="1330"/>
      <c r="M403" s="1330"/>
      <c r="N403" s="1330"/>
      <c r="O403" s="1330"/>
      <c r="P403" s="1331">
        <v>1.51E7</v>
      </c>
    </row>
    <row r="404">
      <c r="A404" s="1303">
        <v>397.0</v>
      </c>
      <c r="B404" s="1328" t="b">
        <v>1</v>
      </c>
      <c r="C404" s="1329" t="s">
        <v>1083</v>
      </c>
      <c r="D404" s="1303"/>
      <c r="E404" s="1303">
        <v>8.0</v>
      </c>
      <c r="F404" s="1303"/>
      <c r="G404" s="1303">
        <v>41.0</v>
      </c>
      <c r="H404" s="1303">
        <v>121000.0</v>
      </c>
      <c r="I404" s="1330"/>
      <c r="J404" s="1303">
        <v>410.0</v>
      </c>
      <c r="K404" s="1330"/>
      <c r="L404" s="1330"/>
      <c r="M404" s="1330"/>
      <c r="N404" s="1330"/>
      <c r="O404" s="1330"/>
      <c r="P404" s="1331">
        <v>1.51E7</v>
      </c>
    </row>
    <row r="405">
      <c r="A405" s="1303">
        <v>398.0</v>
      </c>
      <c r="B405" s="1328" t="b">
        <v>1</v>
      </c>
      <c r="C405" s="1329" t="s">
        <v>1097</v>
      </c>
      <c r="D405" s="1303"/>
      <c r="E405" s="1303">
        <v>5.0</v>
      </c>
      <c r="F405" s="1303"/>
      <c r="G405" s="1303">
        <v>41.0</v>
      </c>
      <c r="H405" s="1303">
        <v>115000.0</v>
      </c>
      <c r="I405" s="1303">
        <v>380.0</v>
      </c>
      <c r="J405" s="1330"/>
      <c r="K405" s="1330"/>
      <c r="L405" s="1330"/>
      <c r="M405" s="1330"/>
      <c r="N405" s="1330"/>
      <c r="O405" s="1330"/>
      <c r="P405" s="1331">
        <v>1.51E7</v>
      </c>
    </row>
    <row r="406">
      <c r="A406" s="1303">
        <v>399.0</v>
      </c>
      <c r="B406" s="1328" t="b">
        <v>1</v>
      </c>
      <c r="C406" s="1329" t="s">
        <v>1098</v>
      </c>
      <c r="D406" s="1303"/>
      <c r="E406" s="1303">
        <v>5.0</v>
      </c>
      <c r="F406" s="1303"/>
      <c r="G406" s="1303">
        <v>41.0</v>
      </c>
      <c r="H406" s="1303">
        <v>115000.0</v>
      </c>
      <c r="I406" s="1330"/>
      <c r="J406" s="1330"/>
      <c r="K406" s="1303">
        <v>380.0</v>
      </c>
      <c r="L406" s="1330"/>
      <c r="M406" s="1330"/>
      <c r="N406" s="1330"/>
      <c r="O406" s="1330"/>
      <c r="P406" s="1331">
        <v>1.51E7</v>
      </c>
    </row>
    <row r="407">
      <c r="A407" s="1303">
        <v>400.0</v>
      </c>
      <c r="B407" s="1328" t="b">
        <v>1</v>
      </c>
      <c r="C407" s="1329" t="s">
        <v>1099</v>
      </c>
      <c r="D407" s="1303"/>
      <c r="E407" s="1303">
        <v>5.0</v>
      </c>
      <c r="F407" s="1303"/>
      <c r="G407" s="1303">
        <v>41.0</v>
      </c>
      <c r="H407" s="1303">
        <v>115000.0</v>
      </c>
      <c r="I407" s="1330"/>
      <c r="J407" s="1303">
        <v>380.0</v>
      </c>
      <c r="K407" s="1330"/>
      <c r="L407" s="1330"/>
      <c r="M407" s="1330"/>
      <c r="N407" s="1330"/>
      <c r="O407" s="1330"/>
      <c r="P407" s="1331">
        <v>1.51E7</v>
      </c>
    </row>
    <row r="408">
      <c r="A408" s="1303">
        <v>401.0</v>
      </c>
      <c r="B408" s="1328" t="b">
        <v>1</v>
      </c>
      <c r="C408" s="1329" t="s">
        <v>1100</v>
      </c>
      <c r="D408" s="1303"/>
      <c r="E408" s="1303">
        <v>4.0</v>
      </c>
      <c r="F408" s="1303"/>
      <c r="G408" s="1303">
        <v>41.0</v>
      </c>
      <c r="H408" s="1303">
        <v>115000.0</v>
      </c>
      <c r="I408" s="1303">
        <v>380.0</v>
      </c>
      <c r="J408" s="1330"/>
      <c r="K408" s="1330"/>
      <c r="L408" s="1330"/>
      <c r="M408" s="1330"/>
      <c r="N408" s="1330"/>
      <c r="O408" s="1330"/>
      <c r="P408" s="1331">
        <v>1.51E7</v>
      </c>
    </row>
    <row r="409">
      <c r="A409" s="1303">
        <v>402.0</v>
      </c>
      <c r="B409" s="1328" t="b">
        <v>1</v>
      </c>
      <c r="C409" s="1329" t="s">
        <v>1101</v>
      </c>
      <c r="D409" s="1303"/>
      <c r="E409" s="1303">
        <v>4.0</v>
      </c>
      <c r="F409" s="1303"/>
      <c r="G409" s="1303">
        <v>41.0</v>
      </c>
      <c r="H409" s="1303">
        <v>115000.0</v>
      </c>
      <c r="I409" s="1330"/>
      <c r="J409" s="1330"/>
      <c r="K409" s="1303">
        <v>380.0</v>
      </c>
      <c r="L409" s="1330"/>
      <c r="M409" s="1330"/>
      <c r="N409" s="1330"/>
      <c r="O409" s="1330"/>
      <c r="P409" s="1331">
        <v>1.51E7</v>
      </c>
    </row>
    <row r="410">
      <c r="A410" s="1303">
        <v>403.0</v>
      </c>
      <c r="B410" s="1328" t="b">
        <v>1</v>
      </c>
      <c r="C410" s="1329" t="s">
        <v>1102</v>
      </c>
      <c r="D410" s="1303"/>
      <c r="E410" s="1303">
        <v>4.0</v>
      </c>
      <c r="F410" s="1303"/>
      <c r="G410" s="1303">
        <v>41.0</v>
      </c>
      <c r="H410" s="1303">
        <v>115000.0</v>
      </c>
      <c r="I410" s="1330"/>
      <c r="J410" s="1303">
        <v>380.0</v>
      </c>
      <c r="K410" s="1330"/>
      <c r="L410" s="1330"/>
      <c r="M410" s="1330"/>
      <c r="N410" s="1330"/>
      <c r="O410" s="1330"/>
      <c r="P410" s="1331">
        <v>1.51E7</v>
      </c>
    </row>
    <row r="411">
      <c r="A411" s="1303">
        <v>404.0</v>
      </c>
      <c r="B411" s="1328" t="b">
        <v>1</v>
      </c>
      <c r="C411" s="1329" t="s">
        <v>1103</v>
      </c>
      <c r="D411" s="1303"/>
      <c r="E411" s="1303">
        <v>3.0</v>
      </c>
      <c r="F411" s="1303"/>
      <c r="G411" s="1303">
        <v>41.0</v>
      </c>
      <c r="H411" s="1303">
        <v>134000.0</v>
      </c>
      <c r="I411" s="1303">
        <v>450.0</v>
      </c>
      <c r="J411" s="1329"/>
      <c r="K411" s="1329"/>
      <c r="L411" s="1303">
        <v>150.0</v>
      </c>
      <c r="M411" s="1330"/>
      <c r="N411" s="1330"/>
      <c r="O411" s="1330"/>
      <c r="P411" s="1331">
        <v>1.51E7</v>
      </c>
    </row>
    <row r="412">
      <c r="A412" s="1303">
        <v>405.0</v>
      </c>
      <c r="B412" s="1328" t="b">
        <v>1</v>
      </c>
      <c r="C412" s="1329" t="s">
        <v>1104</v>
      </c>
      <c r="D412" s="1303"/>
      <c r="E412" s="1303">
        <v>3.0</v>
      </c>
      <c r="F412" s="1303"/>
      <c r="G412" s="1303">
        <v>41.0</v>
      </c>
      <c r="H412" s="1303">
        <v>134000.0</v>
      </c>
      <c r="I412" s="765"/>
      <c r="J412" s="1329"/>
      <c r="K412" s="1303">
        <v>450.0</v>
      </c>
      <c r="L412" s="1303">
        <v>150.0</v>
      </c>
      <c r="M412" s="1330"/>
      <c r="N412" s="1330"/>
      <c r="O412" s="1330"/>
      <c r="P412" s="1331">
        <v>1.51E7</v>
      </c>
    </row>
    <row r="413">
      <c r="A413" s="1303">
        <v>406.0</v>
      </c>
      <c r="B413" s="1328" t="b">
        <v>1</v>
      </c>
      <c r="C413" s="1329" t="s">
        <v>1105</v>
      </c>
      <c r="D413" s="1303"/>
      <c r="E413" s="1303">
        <v>3.0</v>
      </c>
      <c r="F413" s="1303"/>
      <c r="G413" s="1303">
        <v>41.0</v>
      </c>
      <c r="H413" s="1303">
        <v>134000.0</v>
      </c>
      <c r="I413" s="765"/>
      <c r="J413" s="1303">
        <v>450.0</v>
      </c>
      <c r="K413" s="1329"/>
      <c r="L413" s="1303">
        <v>150.0</v>
      </c>
      <c r="M413" s="1330"/>
      <c r="N413" s="1330"/>
      <c r="O413" s="1330"/>
      <c r="P413" s="1331">
        <v>1.51E7</v>
      </c>
    </row>
    <row r="414">
      <c r="A414" s="1303">
        <v>407.0</v>
      </c>
      <c r="B414" s="1328" t="b">
        <v>1</v>
      </c>
      <c r="C414" s="1329" t="s">
        <v>1114</v>
      </c>
      <c r="D414" s="1303"/>
      <c r="E414" s="1303">
        <v>2.0</v>
      </c>
      <c r="F414" s="1303"/>
      <c r="G414" s="1303">
        <v>41.0</v>
      </c>
      <c r="H414" s="1303">
        <v>164000.0</v>
      </c>
      <c r="I414" s="1303">
        <v>485.0</v>
      </c>
      <c r="J414" s="1330"/>
      <c r="K414" s="1330"/>
      <c r="L414" s="1330"/>
      <c r="M414" s="1329"/>
      <c r="N414" s="1329"/>
      <c r="O414" s="1329"/>
      <c r="P414" s="1331">
        <v>1.51E7</v>
      </c>
    </row>
    <row r="415">
      <c r="A415" s="1303">
        <v>408.0</v>
      </c>
      <c r="B415" s="1328" t="b">
        <v>1</v>
      </c>
      <c r="C415" s="1329" t="s">
        <v>1115</v>
      </c>
      <c r="D415" s="1303"/>
      <c r="E415" s="1303">
        <v>2.0</v>
      </c>
      <c r="F415" s="1303"/>
      <c r="G415" s="1303">
        <v>41.0</v>
      </c>
      <c r="H415" s="1303">
        <v>164000.0</v>
      </c>
      <c r="I415" s="1330"/>
      <c r="J415" s="1330"/>
      <c r="K415" s="1303">
        <v>485.0</v>
      </c>
      <c r="L415" s="1330"/>
      <c r="M415" s="1329"/>
      <c r="N415" s="1329"/>
      <c r="O415" s="1329"/>
      <c r="P415" s="1331">
        <v>1.51E7</v>
      </c>
    </row>
    <row r="416">
      <c r="A416" s="1303">
        <v>409.0</v>
      </c>
      <c r="B416" s="1328" t="b">
        <v>1</v>
      </c>
      <c r="C416" s="1329" t="s">
        <v>1116</v>
      </c>
      <c r="D416" s="1303"/>
      <c r="E416" s="1303">
        <v>2.0</v>
      </c>
      <c r="F416" s="1303"/>
      <c r="G416" s="1303">
        <v>41.0</v>
      </c>
      <c r="H416" s="1303">
        <v>164000.0</v>
      </c>
      <c r="I416" s="1330"/>
      <c r="J416" s="1303">
        <v>485.0</v>
      </c>
      <c r="K416" s="1330"/>
      <c r="L416" s="1330"/>
      <c r="M416" s="1329"/>
      <c r="N416" s="1329"/>
      <c r="O416" s="1329"/>
      <c r="P416" s="1331">
        <v>1.51E7</v>
      </c>
    </row>
    <row r="417">
      <c r="A417" s="1303">
        <v>410.0</v>
      </c>
      <c r="B417" s="1328" t="b">
        <v>1</v>
      </c>
      <c r="C417" s="1329" t="s">
        <v>1063</v>
      </c>
      <c r="D417" s="1303"/>
      <c r="E417" s="1303">
        <v>9.0</v>
      </c>
      <c r="F417" s="1303"/>
      <c r="G417" s="1303">
        <v>41.0</v>
      </c>
      <c r="H417" s="1330"/>
      <c r="I417" s="1330"/>
      <c r="J417" s="1330"/>
      <c r="K417" s="1330"/>
      <c r="L417" s="1330"/>
      <c r="M417" s="1303">
        <v>19560.0</v>
      </c>
      <c r="N417" s="1330"/>
      <c r="O417" s="1330"/>
      <c r="P417" s="1331">
        <v>1.51E7</v>
      </c>
    </row>
    <row r="418">
      <c r="A418" s="1303">
        <v>411.0</v>
      </c>
      <c r="B418" s="1328" t="b">
        <v>1</v>
      </c>
      <c r="C418" s="1329" t="s">
        <v>1065</v>
      </c>
      <c r="D418" s="1303"/>
      <c r="E418" s="1303">
        <v>14.0</v>
      </c>
      <c r="F418" s="1303"/>
      <c r="G418" s="1303">
        <v>41.0</v>
      </c>
      <c r="H418" s="1330"/>
      <c r="I418" s="1330"/>
      <c r="J418" s="1330"/>
      <c r="K418" s="1330"/>
      <c r="L418" s="1330"/>
      <c r="M418" s="1303">
        <v>19560.0</v>
      </c>
      <c r="N418" s="1330"/>
      <c r="O418" s="1330"/>
      <c r="P418" s="1331">
        <v>1.51E7</v>
      </c>
    </row>
    <row r="419">
      <c r="A419" s="1303">
        <v>412.0</v>
      </c>
      <c r="B419" s="1328" t="b">
        <v>1</v>
      </c>
      <c r="C419" s="1329" t="s">
        <v>1106</v>
      </c>
      <c r="D419" s="1303"/>
      <c r="E419" s="1303">
        <v>7.0</v>
      </c>
      <c r="F419" s="1303"/>
      <c r="G419" s="1303">
        <v>41.0</v>
      </c>
      <c r="H419" s="1330"/>
      <c r="I419" s="1330"/>
      <c r="J419" s="1330"/>
      <c r="K419" s="1303">
        <v>535.0</v>
      </c>
      <c r="L419" s="1330"/>
      <c r="M419" s="1330"/>
      <c r="N419" s="1330"/>
      <c r="O419" s="1330"/>
      <c r="P419" s="1331">
        <v>1.51E7</v>
      </c>
    </row>
    <row r="420">
      <c r="A420" s="1303">
        <v>413.0</v>
      </c>
      <c r="B420" s="1328" t="b">
        <v>0</v>
      </c>
      <c r="C420" s="1332" t="s">
        <v>1120</v>
      </c>
      <c r="D420" s="1332" t="s">
        <v>1121</v>
      </c>
      <c r="E420" s="1333">
        <v>4.0</v>
      </c>
      <c r="F420" s="1332"/>
      <c r="G420" s="1333">
        <v>46.0</v>
      </c>
      <c r="H420" s="1333">
        <v>37500.0</v>
      </c>
      <c r="N420" s="638">
        <v>95.0</v>
      </c>
      <c r="Q420" s="1333"/>
      <c r="R420" s="1333">
        <v>13000.0</v>
      </c>
    </row>
    <row r="421">
      <c r="A421" s="1303">
        <v>414.0</v>
      </c>
      <c r="B421" s="1328" t="b">
        <v>0</v>
      </c>
      <c r="C421" s="1332" t="s">
        <v>1120</v>
      </c>
      <c r="D421" s="1332" t="s">
        <v>1121</v>
      </c>
      <c r="E421" s="1333">
        <v>5.0</v>
      </c>
      <c r="F421" s="1332"/>
      <c r="G421" s="1333">
        <v>47.0</v>
      </c>
      <c r="H421" s="1333">
        <v>53500.0</v>
      </c>
      <c r="N421" s="638">
        <v>100.0</v>
      </c>
      <c r="Q421" s="1333"/>
      <c r="R421" s="1333">
        <v>8000.0</v>
      </c>
    </row>
    <row r="422">
      <c r="A422" s="1303">
        <v>415.0</v>
      </c>
      <c r="B422" s="1328" t="b">
        <v>0</v>
      </c>
      <c r="C422" s="1332" t="s">
        <v>1120</v>
      </c>
      <c r="D422" s="1332" t="s">
        <v>1121</v>
      </c>
      <c r="E422" s="1333">
        <v>6.0</v>
      </c>
      <c r="F422" s="1332"/>
      <c r="G422" s="1333">
        <v>48.0</v>
      </c>
      <c r="H422" s="1333">
        <v>57500.0</v>
      </c>
      <c r="N422" s="638">
        <v>105.0</v>
      </c>
      <c r="Q422" s="1333"/>
      <c r="R422" s="1333">
        <v>7000.0</v>
      </c>
    </row>
    <row r="423">
      <c r="A423" s="1303">
        <v>416.0</v>
      </c>
      <c r="B423" s="1328" t="b">
        <v>0</v>
      </c>
      <c r="C423" s="1332" t="s">
        <v>1120</v>
      </c>
      <c r="D423" s="1332" t="s">
        <v>1121</v>
      </c>
      <c r="E423" s="1333">
        <v>7.0</v>
      </c>
      <c r="F423" s="1332"/>
      <c r="G423" s="1333">
        <v>51.0</v>
      </c>
      <c r="H423" s="1333">
        <v>193000.0</v>
      </c>
      <c r="N423" s="638">
        <v>125.0</v>
      </c>
      <c r="Q423" s="1333"/>
      <c r="R423" s="1333">
        <v>17000.0</v>
      </c>
    </row>
    <row r="424">
      <c r="A424" s="1303">
        <v>417.0</v>
      </c>
      <c r="B424" s="1328" t="b">
        <v>0</v>
      </c>
      <c r="C424" s="1332" t="s">
        <v>1120</v>
      </c>
      <c r="D424" s="1332" t="s">
        <v>1121</v>
      </c>
      <c r="E424" s="1333">
        <v>8.0</v>
      </c>
      <c r="F424" s="1332"/>
      <c r="G424" s="1333">
        <v>52.0</v>
      </c>
      <c r="H424" s="1333">
        <v>295000.0</v>
      </c>
      <c r="N424" s="638">
        <v>190.0</v>
      </c>
      <c r="Q424" s="1333"/>
      <c r="R424" s="1333">
        <v>18000.0</v>
      </c>
    </row>
    <row r="425">
      <c r="A425" s="1303">
        <v>418.0</v>
      </c>
      <c r="B425" s="1328" t="b">
        <v>0</v>
      </c>
      <c r="C425" s="1332" t="s">
        <v>1120</v>
      </c>
      <c r="D425" s="1332" t="s">
        <v>1121</v>
      </c>
      <c r="E425" s="1333">
        <v>9.0</v>
      </c>
      <c r="F425" s="1332"/>
      <c r="G425" s="1333">
        <v>55.0</v>
      </c>
      <c r="H425" s="1333">
        <v>480000.0</v>
      </c>
      <c r="N425" s="638">
        <v>225.0</v>
      </c>
      <c r="Q425" s="1333"/>
      <c r="R425" s="1333">
        <v>20000.0</v>
      </c>
    </row>
    <row r="426">
      <c r="A426" s="1303">
        <v>419.0</v>
      </c>
      <c r="B426" s="1328" t="b">
        <v>0</v>
      </c>
      <c r="C426" s="1332" t="s">
        <v>1120</v>
      </c>
      <c r="D426" s="1332" t="s">
        <v>1121</v>
      </c>
      <c r="E426" s="1333">
        <v>10.0</v>
      </c>
      <c r="F426" s="1332"/>
      <c r="G426" s="1333">
        <v>56.0</v>
      </c>
      <c r="H426" s="1333">
        <v>505000.0</v>
      </c>
      <c r="N426" s="638">
        <v>230.0</v>
      </c>
      <c r="Q426" s="1333"/>
      <c r="R426" s="1333">
        <v>21000.0</v>
      </c>
    </row>
    <row r="427">
      <c r="A427" s="1303">
        <v>420.0</v>
      </c>
      <c r="B427" s="1328" t="b">
        <v>0</v>
      </c>
      <c r="C427" s="1332" t="s">
        <v>1122</v>
      </c>
      <c r="D427" s="1332" t="s">
        <v>1123</v>
      </c>
      <c r="E427" s="1333">
        <v>1.0</v>
      </c>
      <c r="F427" s="1332"/>
      <c r="G427" s="1333">
        <v>49.0</v>
      </c>
      <c r="H427" s="1333">
        <v>154000.0</v>
      </c>
      <c r="N427" s="638">
        <v>145.0</v>
      </c>
      <c r="Q427" s="1333"/>
      <c r="R427" s="1333">
        <v>125000.0</v>
      </c>
    </row>
    <row r="428">
      <c r="A428" s="1303">
        <v>421.0</v>
      </c>
      <c r="B428" s="1328" t="b">
        <v>1</v>
      </c>
      <c r="C428" s="1329" t="s">
        <v>1052</v>
      </c>
      <c r="D428" s="1303"/>
      <c r="E428" s="1303">
        <v>11.0</v>
      </c>
      <c r="F428" s="1303"/>
      <c r="G428" s="1303">
        <v>42.0</v>
      </c>
      <c r="H428" s="1303">
        <v>104000.0</v>
      </c>
      <c r="I428" s="1330"/>
      <c r="J428" s="1330"/>
      <c r="K428" s="1330"/>
      <c r="L428" s="1330"/>
      <c r="M428" s="1330"/>
      <c r="N428" s="1330"/>
      <c r="O428" s="1330"/>
      <c r="P428" s="1331">
        <v>2.245E7</v>
      </c>
    </row>
    <row r="429">
      <c r="A429" s="1303">
        <v>422.0</v>
      </c>
      <c r="B429" s="1328" t="b">
        <v>1</v>
      </c>
      <c r="C429" s="1329" t="s">
        <v>1053</v>
      </c>
      <c r="D429" s="1303"/>
      <c r="E429" s="1303">
        <v>11.0</v>
      </c>
      <c r="F429" s="1303"/>
      <c r="G429" s="1303">
        <v>42.0</v>
      </c>
      <c r="H429" s="1303">
        <v>131000.0</v>
      </c>
      <c r="I429" s="1330"/>
      <c r="J429" s="1330"/>
      <c r="K429" s="1330"/>
      <c r="L429" s="1330"/>
      <c r="M429" s="1330"/>
      <c r="N429" s="1330"/>
      <c r="O429" s="1330"/>
      <c r="P429" s="1331">
        <v>2.245E7</v>
      </c>
    </row>
    <row r="430">
      <c r="A430" s="1303">
        <v>423.0</v>
      </c>
      <c r="B430" s="1328" t="b">
        <v>1</v>
      </c>
      <c r="C430" s="1329" t="s">
        <v>1054</v>
      </c>
      <c r="D430" s="1303"/>
      <c r="E430" s="1303">
        <v>11.0</v>
      </c>
      <c r="F430" s="1303"/>
      <c r="G430" s="1303">
        <v>42.0</v>
      </c>
      <c r="H430" s="1303">
        <v>131000.0</v>
      </c>
      <c r="I430" s="1330"/>
      <c r="J430" s="1330"/>
      <c r="K430" s="1330"/>
      <c r="L430" s="1330"/>
      <c r="M430" s="1330"/>
      <c r="N430" s="1330"/>
      <c r="O430" s="1330"/>
      <c r="P430" s="1331">
        <v>2.245E7</v>
      </c>
    </row>
    <row r="431">
      <c r="A431" s="1303">
        <v>424.0</v>
      </c>
      <c r="B431" s="1328" t="b">
        <v>1</v>
      </c>
      <c r="C431" s="1329" t="s">
        <v>1058</v>
      </c>
      <c r="D431" s="1303"/>
      <c r="E431" s="1303">
        <v>11.0</v>
      </c>
      <c r="F431" s="1303"/>
      <c r="G431" s="1303">
        <v>42.0</v>
      </c>
      <c r="H431" s="1303">
        <v>144000.0</v>
      </c>
      <c r="I431" s="1330"/>
      <c r="J431" s="1330"/>
      <c r="K431" s="1330"/>
      <c r="L431" s="1330"/>
      <c r="M431" s="1330"/>
      <c r="N431" s="1330"/>
      <c r="O431" s="1330"/>
      <c r="P431" s="1331">
        <v>2.245E7</v>
      </c>
    </row>
    <row r="432">
      <c r="A432" s="1303">
        <v>425.0</v>
      </c>
      <c r="B432" s="1328" t="b">
        <v>1</v>
      </c>
      <c r="C432" s="1329" t="s">
        <v>1059</v>
      </c>
      <c r="D432" s="1303"/>
      <c r="E432" s="1303">
        <v>11.0</v>
      </c>
      <c r="F432" s="1303"/>
      <c r="G432" s="1303">
        <v>42.0</v>
      </c>
      <c r="H432" s="1303">
        <v>144000.0</v>
      </c>
      <c r="I432" s="1330"/>
      <c r="J432" s="1330"/>
      <c r="K432" s="1330"/>
      <c r="L432" s="1330"/>
      <c r="M432" s="1330"/>
      <c r="N432" s="1330"/>
      <c r="O432" s="1330"/>
      <c r="P432" s="1331">
        <v>2.245E7</v>
      </c>
    </row>
    <row r="433">
      <c r="A433" s="1303">
        <v>426.0</v>
      </c>
      <c r="B433" s="1328" t="b">
        <v>1</v>
      </c>
      <c r="C433" s="1329" t="s">
        <v>1070</v>
      </c>
      <c r="D433" s="1303"/>
      <c r="E433" s="1303">
        <v>8.0</v>
      </c>
      <c r="F433" s="1303"/>
      <c r="G433" s="1303">
        <v>42.0</v>
      </c>
      <c r="H433" s="1303">
        <v>91400.0</v>
      </c>
      <c r="I433" s="1330"/>
      <c r="J433" s="1330"/>
      <c r="K433" s="1330"/>
      <c r="L433" s="1330"/>
      <c r="M433" s="1330"/>
      <c r="N433" s="1330"/>
      <c r="O433" s="1330"/>
      <c r="P433" s="1331">
        <v>2.245E7</v>
      </c>
    </row>
    <row r="434">
      <c r="A434" s="1303">
        <v>427.0</v>
      </c>
      <c r="B434" s="1328" t="b">
        <v>1</v>
      </c>
      <c r="C434" s="1329" t="s">
        <v>1092</v>
      </c>
      <c r="D434" s="1303"/>
      <c r="E434" s="1303">
        <v>6.0</v>
      </c>
      <c r="F434" s="1303"/>
      <c r="G434" s="1303">
        <v>42.0</v>
      </c>
      <c r="H434" s="1303">
        <v>91400.0</v>
      </c>
      <c r="I434" s="1330"/>
      <c r="J434" s="1330"/>
      <c r="K434" s="1330"/>
      <c r="L434" s="1330"/>
      <c r="M434" s="1330"/>
      <c r="N434" s="1330"/>
      <c r="O434" s="1330"/>
      <c r="P434" s="1331">
        <v>2.245E7</v>
      </c>
    </row>
    <row r="435">
      <c r="A435" s="1303">
        <v>428.0</v>
      </c>
      <c r="B435" s="1328" t="b">
        <v>1</v>
      </c>
      <c r="C435" s="1329" t="s">
        <v>1072</v>
      </c>
      <c r="D435" s="1303"/>
      <c r="E435" s="1303">
        <v>8.0</v>
      </c>
      <c r="F435" s="1303"/>
      <c r="G435" s="1303">
        <v>42.0</v>
      </c>
      <c r="H435" s="1303">
        <v>131000.0</v>
      </c>
      <c r="I435" s="1303">
        <v>440.0</v>
      </c>
      <c r="J435" s="1330"/>
      <c r="K435" s="1330"/>
      <c r="L435" s="1330"/>
      <c r="M435" s="1330"/>
      <c r="N435" s="1330"/>
      <c r="O435" s="1330"/>
      <c r="P435" s="1331">
        <v>2.245E7</v>
      </c>
    </row>
    <row r="436">
      <c r="A436" s="1303">
        <v>429.0</v>
      </c>
      <c r="B436" s="1328" t="b">
        <v>1</v>
      </c>
      <c r="C436" s="1329" t="s">
        <v>1073</v>
      </c>
      <c r="D436" s="1303"/>
      <c r="E436" s="1303">
        <v>8.0</v>
      </c>
      <c r="F436" s="1303"/>
      <c r="G436" s="1303">
        <v>42.0</v>
      </c>
      <c r="H436" s="1303">
        <v>131000.0</v>
      </c>
      <c r="I436" s="1330"/>
      <c r="J436" s="1330"/>
      <c r="K436" s="1303">
        <v>440.0</v>
      </c>
      <c r="L436" s="1330"/>
      <c r="M436" s="1330"/>
      <c r="N436" s="1330"/>
      <c r="O436" s="1330"/>
      <c r="P436" s="1331">
        <v>2.245E7</v>
      </c>
    </row>
    <row r="437">
      <c r="A437" s="1303">
        <v>430.0</v>
      </c>
      <c r="B437" s="1328" t="b">
        <v>1</v>
      </c>
      <c r="C437" s="1329" t="s">
        <v>1074</v>
      </c>
      <c r="D437" s="1303"/>
      <c r="E437" s="1303">
        <v>8.0</v>
      </c>
      <c r="F437" s="1303"/>
      <c r="G437" s="1303">
        <v>42.0</v>
      </c>
      <c r="H437" s="1303">
        <v>131000.0</v>
      </c>
      <c r="I437" s="1330"/>
      <c r="J437" s="1303">
        <v>440.0</v>
      </c>
      <c r="K437" s="1330"/>
      <c r="L437" s="1330"/>
      <c r="M437" s="1330"/>
      <c r="N437" s="1330"/>
      <c r="O437" s="1330"/>
      <c r="P437" s="1331">
        <v>2.245E7</v>
      </c>
    </row>
    <row r="438">
      <c r="A438" s="1303">
        <v>431.0</v>
      </c>
      <c r="B438" s="1328" t="b">
        <v>1</v>
      </c>
      <c r="C438" s="1329" t="s">
        <v>1078</v>
      </c>
      <c r="D438" s="1303"/>
      <c r="E438" s="1303">
        <v>8.0</v>
      </c>
      <c r="F438" s="1303"/>
      <c r="G438" s="1303">
        <v>42.0</v>
      </c>
      <c r="H438" s="1303">
        <v>144000.0</v>
      </c>
      <c r="I438" s="1303">
        <v>480.0</v>
      </c>
      <c r="J438" s="1330"/>
      <c r="K438" s="1330"/>
      <c r="L438" s="1330"/>
      <c r="M438" s="1330"/>
      <c r="N438" s="1330"/>
      <c r="O438" s="1330"/>
      <c r="P438" s="1331">
        <v>2.245E7</v>
      </c>
    </row>
    <row r="439">
      <c r="A439" s="1303">
        <v>432.0</v>
      </c>
      <c r="B439" s="1328" t="b">
        <v>1</v>
      </c>
      <c r="C439" s="1329" t="s">
        <v>1079</v>
      </c>
      <c r="D439" s="1303"/>
      <c r="E439" s="1303">
        <v>8.0</v>
      </c>
      <c r="F439" s="1303"/>
      <c r="G439" s="1303">
        <v>42.0</v>
      </c>
      <c r="H439" s="1303">
        <v>144000.0</v>
      </c>
      <c r="I439" s="1330"/>
      <c r="J439" s="1330"/>
      <c r="K439" s="1303">
        <v>480.0</v>
      </c>
      <c r="L439" s="1330"/>
      <c r="M439" s="1330"/>
      <c r="N439" s="1330"/>
      <c r="O439" s="1330"/>
      <c r="P439" s="1331">
        <v>2.245E7</v>
      </c>
    </row>
    <row r="440">
      <c r="A440" s="1303">
        <v>433.0</v>
      </c>
      <c r="B440" s="1328" t="b">
        <v>1</v>
      </c>
      <c r="C440" s="1329" t="s">
        <v>1080</v>
      </c>
      <c r="D440" s="1303"/>
      <c r="E440" s="1303">
        <v>8.0</v>
      </c>
      <c r="F440" s="1303"/>
      <c r="G440" s="1303">
        <v>42.0</v>
      </c>
      <c r="H440" s="1303">
        <v>144000.0</v>
      </c>
      <c r="I440" s="1330"/>
      <c r="J440" s="1303">
        <v>480.0</v>
      </c>
      <c r="K440" s="1330"/>
      <c r="L440" s="1330"/>
      <c r="M440" s="1330"/>
      <c r="N440" s="1330"/>
      <c r="O440" s="1330"/>
      <c r="P440" s="1331">
        <v>2.245E7</v>
      </c>
    </row>
    <row r="441">
      <c r="A441" s="1303">
        <v>434.0</v>
      </c>
      <c r="B441" s="1328" t="b">
        <v>1</v>
      </c>
      <c r="C441" s="1329" t="s">
        <v>1094</v>
      </c>
      <c r="D441" s="1303"/>
      <c r="E441" s="1303">
        <v>6.0</v>
      </c>
      <c r="F441" s="1303"/>
      <c r="G441" s="1303">
        <v>42.0</v>
      </c>
      <c r="H441" s="1303">
        <v>131000.0</v>
      </c>
      <c r="I441" s="1303">
        <v>440.0</v>
      </c>
      <c r="J441" s="1330"/>
      <c r="K441" s="1330"/>
      <c r="L441" s="1330"/>
      <c r="M441" s="1330"/>
      <c r="N441" s="1330"/>
      <c r="O441" s="1330"/>
      <c r="P441" s="1331">
        <v>2.245E7</v>
      </c>
    </row>
    <row r="442">
      <c r="A442" s="1303">
        <v>435.0</v>
      </c>
      <c r="B442" s="1328" t="b">
        <v>1</v>
      </c>
      <c r="C442" s="1329" t="s">
        <v>1095</v>
      </c>
      <c r="D442" s="1303"/>
      <c r="E442" s="1303">
        <v>6.0</v>
      </c>
      <c r="F442" s="1303"/>
      <c r="G442" s="1303">
        <v>42.0</v>
      </c>
      <c r="H442" s="1303">
        <v>131000.0</v>
      </c>
      <c r="I442" s="1330"/>
      <c r="J442" s="1330"/>
      <c r="K442" s="1303">
        <v>440.0</v>
      </c>
      <c r="L442" s="1330"/>
      <c r="M442" s="1330"/>
      <c r="N442" s="1330"/>
      <c r="O442" s="1330"/>
      <c r="P442" s="1331">
        <v>2.245E7</v>
      </c>
    </row>
    <row r="443">
      <c r="A443" s="1303">
        <v>436.0</v>
      </c>
      <c r="B443" s="1328" t="b">
        <v>1</v>
      </c>
      <c r="C443" s="1329" t="s">
        <v>1096</v>
      </c>
      <c r="D443" s="1303"/>
      <c r="E443" s="1303">
        <v>6.0</v>
      </c>
      <c r="F443" s="1303"/>
      <c r="G443" s="1303">
        <v>42.0</v>
      </c>
      <c r="H443" s="1303">
        <v>131000.0</v>
      </c>
      <c r="I443" s="1330"/>
      <c r="J443" s="1303">
        <v>440.0</v>
      </c>
      <c r="K443" s="1330"/>
      <c r="L443" s="1330"/>
      <c r="M443" s="1330"/>
      <c r="N443" s="1330"/>
      <c r="O443" s="1330"/>
      <c r="P443" s="1331">
        <v>2.245E7</v>
      </c>
    </row>
    <row r="444">
      <c r="A444" s="1303">
        <v>437.0</v>
      </c>
      <c r="B444" s="1328" t="b">
        <v>1</v>
      </c>
      <c r="C444" s="1329" t="s">
        <v>1097</v>
      </c>
      <c r="D444" s="1303"/>
      <c r="E444" s="1303">
        <v>6.0</v>
      </c>
      <c r="F444" s="1303"/>
      <c r="G444" s="1303">
        <v>42.0</v>
      </c>
      <c r="H444" s="1303">
        <v>131000.0</v>
      </c>
      <c r="I444" s="1303">
        <v>440.0</v>
      </c>
      <c r="J444" s="1330"/>
      <c r="K444" s="1330"/>
      <c r="L444" s="1330"/>
      <c r="M444" s="1330"/>
      <c r="N444" s="1330"/>
      <c r="O444" s="1330"/>
      <c r="P444" s="1331">
        <v>2.245E7</v>
      </c>
    </row>
    <row r="445">
      <c r="A445" s="1303">
        <v>438.0</v>
      </c>
      <c r="B445" s="1328" t="b">
        <v>1</v>
      </c>
      <c r="C445" s="1329" t="s">
        <v>1098</v>
      </c>
      <c r="D445" s="1303"/>
      <c r="E445" s="1303">
        <v>6.0</v>
      </c>
      <c r="F445" s="1303"/>
      <c r="G445" s="1303">
        <v>42.0</v>
      </c>
      <c r="H445" s="1303">
        <v>131000.0</v>
      </c>
      <c r="I445" s="1330"/>
      <c r="J445" s="1330"/>
      <c r="K445" s="1303">
        <v>440.0</v>
      </c>
      <c r="L445" s="1330"/>
      <c r="M445" s="1330"/>
      <c r="N445" s="1330"/>
      <c r="O445" s="1330"/>
      <c r="P445" s="1331">
        <v>2.245E7</v>
      </c>
    </row>
    <row r="446">
      <c r="A446" s="1303">
        <v>439.0</v>
      </c>
      <c r="B446" s="1328" t="b">
        <v>1</v>
      </c>
      <c r="C446" s="1329" t="s">
        <v>1099</v>
      </c>
      <c r="D446" s="1303"/>
      <c r="E446" s="1303">
        <v>6.0</v>
      </c>
      <c r="F446" s="1303"/>
      <c r="G446" s="1303">
        <v>42.0</v>
      </c>
      <c r="H446" s="1303">
        <v>131000.0</v>
      </c>
      <c r="I446" s="1330"/>
      <c r="J446" s="1303">
        <v>440.0</v>
      </c>
      <c r="K446" s="1330"/>
      <c r="L446" s="1330"/>
      <c r="M446" s="1330"/>
      <c r="N446" s="1330"/>
      <c r="O446" s="1330"/>
      <c r="P446" s="1331">
        <v>2.245E7</v>
      </c>
    </row>
    <row r="447">
      <c r="A447" s="1303">
        <v>440.0</v>
      </c>
      <c r="B447" s="1328" t="b">
        <v>1</v>
      </c>
      <c r="C447" s="1329" t="s">
        <v>1100</v>
      </c>
      <c r="D447" s="1303"/>
      <c r="E447" s="1303">
        <v>5.0</v>
      </c>
      <c r="F447" s="1303"/>
      <c r="G447" s="1303">
        <v>42.0</v>
      </c>
      <c r="H447" s="1303">
        <v>131000.0</v>
      </c>
      <c r="I447" s="1303">
        <v>440.0</v>
      </c>
      <c r="J447" s="1330"/>
      <c r="K447" s="1330"/>
      <c r="L447" s="1330"/>
      <c r="M447" s="1330"/>
      <c r="N447" s="1330"/>
      <c r="O447" s="1330"/>
      <c r="P447" s="1331">
        <v>2.245E7</v>
      </c>
    </row>
    <row r="448">
      <c r="A448" s="1303">
        <v>441.0</v>
      </c>
      <c r="B448" s="1328" t="b">
        <v>1</v>
      </c>
      <c r="C448" s="1329" t="s">
        <v>1101</v>
      </c>
      <c r="D448" s="1303"/>
      <c r="E448" s="1303">
        <v>5.0</v>
      </c>
      <c r="F448" s="1303"/>
      <c r="G448" s="1303">
        <v>42.0</v>
      </c>
      <c r="H448" s="1303">
        <v>131000.0</v>
      </c>
      <c r="I448" s="1330"/>
      <c r="J448" s="1330"/>
      <c r="K448" s="1303">
        <v>440.0</v>
      </c>
      <c r="L448" s="1330"/>
      <c r="M448" s="1330"/>
      <c r="N448" s="1330"/>
      <c r="O448" s="1330"/>
      <c r="P448" s="1331">
        <v>2.245E7</v>
      </c>
    </row>
    <row r="449">
      <c r="A449" s="1303">
        <v>442.0</v>
      </c>
      <c r="B449" s="1328" t="b">
        <v>1</v>
      </c>
      <c r="C449" s="1329" t="s">
        <v>1102</v>
      </c>
      <c r="D449" s="1303"/>
      <c r="E449" s="1303">
        <v>5.0</v>
      </c>
      <c r="F449" s="1303"/>
      <c r="G449" s="1303">
        <v>42.0</v>
      </c>
      <c r="H449" s="1303">
        <v>131000.0</v>
      </c>
      <c r="I449" s="1330"/>
      <c r="J449" s="1303">
        <v>440.0</v>
      </c>
      <c r="K449" s="1330"/>
      <c r="L449" s="1330"/>
      <c r="M449" s="1330"/>
      <c r="N449" s="1330"/>
      <c r="O449" s="1330"/>
      <c r="P449" s="1331">
        <v>2.245E7</v>
      </c>
    </row>
    <row r="450">
      <c r="A450" s="1303">
        <v>443.0</v>
      </c>
      <c r="B450" s="1328" t="b">
        <v>1</v>
      </c>
      <c r="C450" s="1329" t="s">
        <v>1103</v>
      </c>
      <c r="D450" s="1303"/>
      <c r="E450" s="1303">
        <v>4.0</v>
      </c>
      <c r="F450" s="1303"/>
      <c r="G450" s="1303">
        <v>42.0</v>
      </c>
      <c r="H450" s="1303">
        <v>144000.0</v>
      </c>
      <c r="I450" s="1303">
        <v>480.0</v>
      </c>
      <c r="J450" s="1329"/>
      <c r="K450" s="1329"/>
      <c r="L450" s="1303">
        <v>200.0</v>
      </c>
      <c r="M450" s="1330"/>
      <c r="N450" s="1330"/>
      <c r="O450" s="1330"/>
      <c r="P450" s="1331">
        <v>2.245E7</v>
      </c>
    </row>
    <row r="451">
      <c r="A451" s="1303">
        <v>444.0</v>
      </c>
      <c r="B451" s="1328" t="b">
        <v>1</v>
      </c>
      <c r="C451" s="1329" t="s">
        <v>1104</v>
      </c>
      <c r="D451" s="1303"/>
      <c r="E451" s="1303">
        <v>4.0</v>
      </c>
      <c r="F451" s="1303"/>
      <c r="G451" s="1303">
        <v>42.0</v>
      </c>
      <c r="H451" s="1303">
        <v>144000.0</v>
      </c>
      <c r="I451" s="765"/>
      <c r="J451" s="1329"/>
      <c r="K451" s="1303">
        <v>480.0</v>
      </c>
      <c r="L451" s="1303">
        <v>200.0</v>
      </c>
      <c r="M451" s="1330"/>
      <c r="N451" s="1330"/>
      <c r="O451" s="1330"/>
      <c r="P451" s="1331">
        <v>2.245E7</v>
      </c>
    </row>
    <row r="452">
      <c r="A452" s="1303">
        <v>445.0</v>
      </c>
      <c r="B452" s="1328" t="b">
        <v>1</v>
      </c>
      <c r="C452" s="1329" t="s">
        <v>1105</v>
      </c>
      <c r="D452" s="1303"/>
      <c r="E452" s="1303">
        <v>4.0</v>
      </c>
      <c r="F452" s="1303"/>
      <c r="G452" s="1303">
        <v>42.0</v>
      </c>
      <c r="H452" s="1303">
        <v>144000.0</v>
      </c>
      <c r="I452" s="765"/>
      <c r="J452" s="1303">
        <v>480.0</v>
      </c>
      <c r="K452" s="1329"/>
      <c r="L452" s="1303">
        <v>200.0</v>
      </c>
      <c r="M452" s="1330"/>
      <c r="N452" s="1330"/>
      <c r="O452" s="1330"/>
      <c r="P452" s="1331">
        <v>2.245E7</v>
      </c>
    </row>
    <row r="453">
      <c r="A453" s="1303">
        <v>446.0</v>
      </c>
      <c r="B453" s="1328" t="b">
        <v>1</v>
      </c>
      <c r="C453" s="1329" t="s">
        <v>1117</v>
      </c>
      <c r="D453" s="1303"/>
      <c r="E453" s="1303">
        <v>2.0</v>
      </c>
      <c r="F453" s="1303"/>
      <c r="G453" s="1303">
        <v>42.0</v>
      </c>
      <c r="H453" s="1303">
        <v>160000.0</v>
      </c>
      <c r="I453" s="1303">
        <v>475.0</v>
      </c>
      <c r="J453" s="1330"/>
      <c r="K453" s="1330"/>
      <c r="L453" s="1330"/>
      <c r="M453" s="1329"/>
      <c r="N453" s="1329"/>
      <c r="O453" s="1329"/>
      <c r="P453" s="1331">
        <v>2.25E7</v>
      </c>
    </row>
    <row r="454">
      <c r="A454" s="1303">
        <v>447.0</v>
      </c>
      <c r="B454" s="1328" t="b">
        <v>1</v>
      </c>
      <c r="C454" s="1329" t="s">
        <v>1118</v>
      </c>
      <c r="D454" s="1303"/>
      <c r="E454" s="1303">
        <v>2.0</v>
      </c>
      <c r="F454" s="1303"/>
      <c r="G454" s="1303">
        <v>42.0</v>
      </c>
      <c r="H454" s="1303">
        <v>160000.0</v>
      </c>
      <c r="I454" s="1330"/>
      <c r="J454" s="1330"/>
      <c r="K454" s="1303">
        <v>475.0</v>
      </c>
      <c r="L454" s="1330"/>
      <c r="M454" s="1329"/>
      <c r="N454" s="1329"/>
      <c r="O454" s="1329"/>
      <c r="P454" s="1331">
        <v>2.25E7</v>
      </c>
    </row>
    <row r="455">
      <c r="A455" s="1303">
        <v>448.0</v>
      </c>
      <c r="B455" s="1328" t="b">
        <v>1</v>
      </c>
      <c r="C455" s="1329" t="s">
        <v>1119</v>
      </c>
      <c r="D455" s="1303"/>
      <c r="E455" s="1303">
        <v>2.0</v>
      </c>
      <c r="F455" s="1303"/>
      <c r="G455" s="1303">
        <v>42.0</v>
      </c>
      <c r="H455" s="1303">
        <v>160000.0</v>
      </c>
      <c r="I455" s="1330"/>
      <c r="J455" s="1303">
        <v>475.0</v>
      </c>
      <c r="K455" s="1330"/>
      <c r="L455" s="1330"/>
      <c r="M455" s="1329"/>
      <c r="N455" s="1329"/>
      <c r="O455" s="1329"/>
      <c r="P455" s="1331">
        <v>2.25E7</v>
      </c>
    </row>
    <row r="456">
      <c r="A456" s="1303">
        <v>449.0</v>
      </c>
      <c r="B456" s="1328" t="b">
        <v>1</v>
      </c>
      <c r="C456" s="1329" t="s">
        <v>1124</v>
      </c>
      <c r="D456" s="1303"/>
      <c r="E456" s="1303">
        <v>1.0</v>
      </c>
      <c r="F456" s="1303"/>
      <c r="G456" s="1303">
        <v>42.0</v>
      </c>
      <c r="H456" s="1303">
        <v>160000.0</v>
      </c>
      <c r="I456" s="1303">
        <v>475.0</v>
      </c>
      <c r="J456" s="1330"/>
      <c r="K456" s="1330"/>
      <c r="L456" s="1330"/>
      <c r="M456" s="1329"/>
      <c r="N456" s="1329"/>
      <c r="O456" s="1329"/>
      <c r="P456" s="1331">
        <v>2.25E7</v>
      </c>
    </row>
    <row r="457">
      <c r="A457" s="1303">
        <v>450.0</v>
      </c>
      <c r="B457" s="1328" t="b">
        <v>1</v>
      </c>
      <c r="C457" s="1329" t="s">
        <v>1125</v>
      </c>
      <c r="D457" s="1303"/>
      <c r="E457" s="1303">
        <v>1.0</v>
      </c>
      <c r="F457" s="1303"/>
      <c r="G457" s="1303">
        <v>42.0</v>
      </c>
      <c r="H457" s="1303">
        <v>160000.0</v>
      </c>
      <c r="I457" s="1330"/>
      <c r="J457" s="1330"/>
      <c r="K457" s="1303">
        <v>475.0</v>
      </c>
      <c r="L457" s="1330"/>
      <c r="M457" s="1329"/>
      <c r="N457" s="1329"/>
      <c r="O457" s="1329"/>
      <c r="P457" s="1331">
        <v>2.25E7</v>
      </c>
    </row>
    <row r="458">
      <c r="A458" s="1303">
        <v>451.0</v>
      </c>
      <c r="B458" s="1328" t="b">
        <v>1</v>
      </c>
      <c r="C458" s="1329" t="s">
        <v>1126</v>
      </c>
      <c r="D458" s="1303"/>
      <c r="E458" s="1303">
        <v>1.0</v>
      </c>
      <c r="F458" s="1303"/>
      <c r="G458" s="1303">
        <v>42.0</v>
      </c>
      <c r="H458" s="1303">
        <v>160000.0</v>
      </c>
      <c r="I458" s="1330"/>
      <c r="J458" s="1303">
        <v>475.0</v>
      </c>
      <c r="K458" s="1330"/>
      <c r="L458" s="1330"/>
      <c r="M458" s="1329"/>
      <c r="N458" s="1329"/>
      <c r="O458" s="1329"/>
      <c r="P458" s="1331">
        <v>2.25E7</v>
      </c>
    </row>
    <row r="459">
      <c r="A459" s="1303">
        <v>452.0</v>
      </c>
      <c r="B459" s="1328" t="b">
        <v>1</v>
      </c>
      <c r="C459" s="1329" t="s">
        <v>1127</v>
      </c>
      <c r="D459" s="1303"/>
      <c r="E459" s="1303">
        <v>1.0</v>
      </c>
      <c r="F459" s="1303"/>
      <c r="G459" s="1303">
        <v>42.0</v>
      </c>
      <c r="H459" s="1303">
        <v>196000.0</v>
      </c>
      <c r="I459" s="1303">
        <v>580.0</v>
      </c>
      <c r="J459" s="1330"/>
      <c r="K459" s="1330"/>
      <c r="L459" s="1330"/>
      <c r="M459" s="1329"/>
      <c r="N459" s="1329"/>
      <c r="O459" s="1329"/>
      <c r="P459" s="1331">
        <v>2.25E7</v>
      </c>
    </row>
    <row r="460">
      <c r="A460" s="1303">
        <v>453.0</v>
      </c>
      <c r="B460" s="1328" t="b">
        <v>1</v>
      </c>
      <c r="C460" s="1329" t="s">
        <v>1128</v>
      </c>
      <c r="D460" s="1303"/>
      <c r="E460" s="1303">
        <v>1.0</v>
      </c>
      <c r="F460" s="1303"/>
      <c r="G460" s="1303">
        <v>42.0</v>
      </c>
      <c r="H460" s="1303">
        <v>196000.0</v>
      </c>
      <c r="I460" s="1330"/>
      <c r="J460" s="1330"/>
      <c r="K460" s="1303">
        <v>580.0</v>
      </c>
      <c r="L460" s="1330"/>
      <c r="M460" s="1329"/>
      <c r="N460" s="1329"/>
      <c r="O460" s="1329"/>
      <c r="P460" s="1331">
        <v>2.25E7</v>
      </c>
    </row>
    <row r="461">
      <c r="A461" s="1303">
        <v>454.0</v>
      </c>
      <c r="B461" s="1328" t="b">
        <v>1</v>
      </c>
      <c r="C461" s="1329" t="s">
        <v>1129</v>
      </c>
      <c r="D461" s="1303"/>
      <c r="E461" s="1303">
        <v>1.0</v>
      </c>
      <c r="F461" s="1303"/>
      <c r="G461" s="1303">
        <v>42.0</v>
      </c>
      <c r="H461" s="1303">
        <v>196000.0</v>
      </c>
      <c r="I461" s="1330"/>
      <c r="J461" s="1303">
        <v>580.0</v>
      </c>
      <c r="K461" s="1330"/>
      <c r="L461" s="1330"/>
      <c r="M461" s="1329"/>
      <c r="N461" s="1329"/>
      <c r="O461" s="1329"/>
      <c r="P461" s="1331">
        <v>2.25E7</v>
      </c>
    </row>
    <row r="462">
      <c r="A462" s="1303">
        <v>455.0</v>
      </c>
      <c r="B462" s="1328" t="b">
        <v>1</v>
      </c>
      <c r="C462" s="1329" t="s">
        <v>1130</v>
      </c>
      <c r="D462" s="1303"/>
      <c r="E462" s="1303">
        <v>1.0</v>
      </c>
      <c r="F462" s="1303"/>
      <c r="G462" s="1303">
        <v>42.0</v>
      </c>
      <c r="H462" s="1303">
        <v>178000.0</v>
      </c>
      <c r="I462" s="1303">
        <v>530.0</v>
      </c>
      <c r="J462" s="1330"/>
      <c r="K462" s="1330"/>
      <c r="L462" s="1330"/>
      <c r="M462" s="1329"/>
      <c r="N462" s="1329"/>
      <c r="O462" s="1329"/>
      <c r="P462" s="1331">
        <v>2.25E7</v>
      </c>
    </row>
    <row r="463">
      <c r="A463" s="1303">
        <v>456.0</v>
      </c>
      <c r="B463" s="1328" t="b">
        <v>1</v>
      </c>
      <c r="C463" s="1329" t="s">
        <v>1131</v>
      </c>
      <c r="D463" s="1303"/>
      <c r="E463" s="1303">
        <v>1.0</v>
      </c>
      <c r="F463" s="1303"/>
      <c r="G463" s="1303">
        <v>42.0</v>
      </c>
      <c r="H463" s="1303">
        <v>178000.0</v>
      </c>
      <c r="I463" s="1330"/>
      <c r="J463" s="1330"/>
      <c r="K463" s="1303">
        <v>530.0</v>
      </c>
      <c r="L463" s="1330"/>
      <c r="M463" s="1329"/>
      <c r="N463" s="1329"/>
      <c r="O463" s="1329"/>
      <c r="P463" s="1331">
        <v>2.25E7</v>
      </c>
    </row>
    <row r="464">
      <c r="A464" s="1303">
        <v>457.0</v>
      </c>
      <c r="B464" s="1328" t="b">
        <v>1</v>
      </c>
      <c r="C464" s="1329" t="s">
        <v>1132</v>
      </c>
      <c r="D464" s="1303"/>
      <c r="E464" s="1303">
        <v>1.0</v>
      </c>
      <c r="F464" s="1303"/>
      <c r="G464" s="1303">
        <v>42.0</v>
      </c>
      <c r="H464" s="1303">
        <v>178000.0</v>
      </c>
      <c r="I464" s="1330"/>
      <c r="J464" s="1303">
        <v>530.0</v>
      </c>
      <c r="K464" s="1330"/>
      <c r="L464" s="1330"/>
      <c r="M464" s="1329"/>
      <c r="N464" s="1329"/>
      <c r="O464" s="1329"/>
      <c r="P464" s="1331">
        <v>2.25E7</v>
      </c>
    </row>
    <row r="465">
      <c r="A465" s="1303">
        <v>458.0</v>
      </c>
      <c r="B465" s="1328" t="b">
        <v>1</v>
      </c>
      <c r="C465" s="1329" t="s">
        <v>1062</v>
      </c>
      <c r="D465" s="1303"/>
      <c r="E465" s="1303">
        <v>10.0</v>
      </c>
      <c r="F465" s="1303"/>
      <c r="G465" s="1303">
        <v>42.0</v>
      </c>
      <c r="H465" s="1330"/>
      <c r="I465" s="1330"/>
      <c r="J465" s="1330"/>
      <c r="K465" s="1330"/>
      <c r="L465" s="1330"/>
      <c r="M465" s="1303">
        <v>20700.0</v>
      </c>
      <c r="N465" s="1330"/>
      <c r="O465" s="1330"/>
      <c r="P465" s="1331">
        <v>2.245E7</v>
      </c>
    </row>
    <row r="466">
      <c r="A466" s="1303">
        <v>459.0</v>
      </c>
      <c r="B466" s="1328" t="b">
        <v>1</v>
      </c>
      <c r="C466" s="1329" t="s">
        <v>1063</v>
      </c>
      <c r="D466" s="1303"/>
      <c r="E466" s="1303">
        <v>10.0</v>
      </c>
      <c r="F466" s="1303"/>
      <c r="G466" s="1303">
        <v>42.0</v>
      </c>
      <c r="H466" s="1330"/>
      <c r="I466" s="1330"/>
      <c r="J466" s="1330"/>
      <c r="K466" s="1330"/>
      <c r="L466" s="1330"/>
      <c r="M466" s="1303">
        <v>20700.0</v>
      </c>
      <c r="N466" s="1330"/>
      <c r="O466" s="1330"/>
      <c r="P466" s="1331">
        <v>2.245E7</v>
      </c>
    </row>
    <row r="467">
      <c r="A467" s="1303">
        <v>460.0</v>
      </c>
      <c r="B467" s="1328" t="b">
        <v>1</v>
      </c>
      <c r="C467" s="1329" t="s">
        <v>1064</v>
      </c>
      <c r="D467" s="1303"/>
      <c r="E467" s="1303">
        <v>10.0</v>
      </c>
      <c r="F467" s="1303"/>
      <c r="G467" s="1303">
        <v>42.0</v>
      </c>
      <c r="H467" s="1330"/>
      <c r="I467" s="1330"/>
      <c r="J467" s="1330"/>
      <c r="K467" s="1330"/>
      <c r="L467" s="1330"/>
      <c r="M467" s="1303">
        <v>20700.0</v>
      </c>
      <c r="N467" s="1330"/>
      <c r="O467" s="1330"/>
      <c r="P467" s="1331">
        <v>2.245E7</v>
      </c>
    </row>
    <row r="468">
      <c r="A468" s="1303">
        <v>461.0</v>
      </c>
      <c r="B468" s="1328" t="b">
        <v>1</v>
      </c>
      <c r="C468" s="1329" t="s">
        <v>1065</v>
      </c>
      <c r="D468" s="1303"/>
      <c r="E468" s="1303">
        <v>15.0</v>
      </c>
      <c r="F468" s="1303"/>
      <c r="G468" s="1303">
        <v>42.0</v>
      </c>
      <c r="H468" s="1330"/>
      <c r="I468" s="1330"/>
      <c r="J468" s="1330"/>
      <c r="K468" s="1330"/>
      <c r="L468" s="1330"/>
      <c r="M468" s="1303">
        <v>20700.0</v>
      </c>
      <c r="N468" s="1330"/>
      <c r="O468" s="1330"/>
      <c r="P468" s="1331">
        <v>2.245E7</v>
      </c>
    </row>
    <row r="469">
      <c r="A469" s="1303">
        <v>462.0</v>
      </c>
      <c r="B469" s="1328" t="b">
        <v>1</v>
      </c>
      <c r="C469" s="1329" t="s">
        <v>1106</v>
      </c>
      <c r="D469" s="1303"/>
      <c r="E469" s="1303">
        <v>8.0</v>
      </c>
      <c r="F469" s="1303"/>
      <c r="G469" s="1303">
        <v>42.0</v>
      </c>
      <c r="H469" s="1330"/>
      <c r="I469" s="1330"/>
      <c r="J469" s="1330"/>
      <c r="K469" s="1303">
        <v>580.0</v>
      </c>
      <c r="L469" s="1330"/>
      <c r="M469" s="1330"/>
      <c r="N469" s="1330"/>
      <c r="O469" s="1330"/>
      <c r="P469" s="1331">
        <v>2.245E7</v>
      </c>
    </row>
    <row r="470">
      <c r="A470" s="1303">
        <v>463.0</v>
      </c>
      <c r="B470" s="1328" t="b">
        <v>0</v>
      </c>
      <c r="C470" s="1332" t="s">
        <v>1122</v>
      </c>
      <c r="D470" s="1332" t="s">
        <v>1123</v>
      </c>
      <c r="E470" s="1333">
        <v>2.0</v>
      </c>
      <c r="F470" s="1332"/>
      <c r="G470" s="1333">
        <v>51.0</v>
      </c>
      <c r="H470" s="1333">
        <v>270000.0</v>
      </c>
      <c r="N470" s="638">
        <v>175.0</v>
      </c>
      <c r="Q470" s="1333"/>
      <c r="R470" s="1333">
        <v>9000.0</v>
      </c>
    </row>
    <row r="471">
      <c r="A471" s="1303">
        <v>464.0</v>
      </c>
      <c r="B471" s="1328" t="b">
        <v>0</v>
      </c>
      <c r="C471" s="1332" t="s">
        <v>1122</v>
      </c>
      <c r="D471" s="1332" t="s">
        <v>1123</v>
      </c>
      <c r="E471" s="1333">
        <v>3.0</v>
      </c>
      <c r="F471" s="1332"/>
      <c r="G471" s="1333">
        <v>52.0</v>
      </c>
      <c r="H471" s="1333">
        <v>305000.0</v>
      </c>
      <c r="N471" s="638">
        <v>185.0</v>
      </c>
      <c r="Q471" s="1333"/>
      <c r="R471" s="1333">
        <v>9000.0</v>
      </c>
    </row>
    <row r="472">
      <c r="A472" s="1303">
        <v>465.0</v>
      </c>
      <c r="B472" s="1328" t="b">
        <v>0</v>
      </c>
      <c r="C472" s="1332" t="s">
        <v>1122</v>
      </c>
      <c r="D472" s="1332" t="s">
        <v>1123</v>
      </c>
      <c r="E472" s="1333">
        <v>4.0</v>
      </c>
      <c r="F472" s="1332"/>
      <c r="G472" s="1333">
        <v>53.0</v>
      </c>
      <c r="H472" s="1333">
        <v>413000.0</v>
      </c>
      <c r="N472" s="638">
        <v>265.0</v>
      </c>
      <c r="Q472" s="1333"/>
      <c r="R472" s="1333">
        <v>9000.0</v>
      </c>
    </row>
    <row r="473">
      <c r="A473" s="1303">
        <v>466.0</v>
      </c>
      <c r="B473" s="1328" t="b">
        <v>0</v>
      </c>
      <c r="C473" s="1332" t="s">
        <v>1122</v>
      </c>
      <c r="D473" s="1332" t="s">
        <v>1123</v>
      </c>
      <c r="E473" s="1333">
        <v>5.0</v>
      </c>
      <c r="F473" s="1332"/>
      <c r="G473" s="1333">
        <v>54.0</v>
      </c>
      <c r="H473" s="1333">
        <v>420000.0</v>
      </c>
      <c r="N473" s="638">
        <v>280.0</v>
      </c>
      <c r="Q473" s="1333"/>
      <c r="R473" s="1333">
        <v>10000.0</v>
      </c>
    </row>
    <row r="474">
      <c r="A474" s="1303">
        <v>467.0</v>
      </c>
      <c r="B474" s="1328" t="b">
        <v>0</v>
      </c>
      <c r="C474" s="1332" t="s">
        <v>1122</v>
      </c>
      <c r="D474" s="1332" t="s">
        <v>1123</v>
      </c>
      <c r="E474" s="1333">
        <v>6.0</v>
      </c>
      <c r="F474" s="1332"/>
      <c r="G474" s="1333">
        <v>56.0</v>
      </c>
      <c r="H474" s="1333">
        <v>705000.0</v>
      </c>
      <c r="N474" s="638">
        <v>325.0</v>
      </c>
      <c r="Q474" s="1333"/>
      <c r="R474" s="1333">
        <v>10000.0</v>
      </c>
    </row>
    <row r="475">
      <c r="A475" s="1303">
        <v>468.0</v>
      </c>
      <c r="B475" s="1328" t="b">
        <v>0</v>
      </c>
      <c r="C475" s="1332" t="s">
        <v>1122</v>
      </c>
      <c r="D475" s="1332" t="s">
        <v>1123</v>
      </c>
      <c r="E475" s="1333">
        <v>7.0</v>
      </c>
      <c r="F475" s="1332"/>
      <c r="G475" s="1333">
        <v>57.0</v>
      </c>
      <c r="H475" s="1333">
        <v>1170000.0</v>
      </c>
      <c r="N475" s="638">
        <v>360.0</v>
      </c>
      <c r="Q475" s="1333"/>
      <c r="R475" s="1333">
        <v>10000.0</v>
      </c>
    </row>
    <row r="476">
      <c r="A476" s="1303">
        <v>469.0</v>
      </c>
      <c r="B476" s="1328" t="b">
        <v>0</v>
      </c>
      <c r="C476" s="1332" t="s">
        <v>1122</v>
      </c>
      <c r="D476" s="1332" t="s">
        <v>1123</v>
      </c>
      <c r="E476" s="1333">
        <v>8.0</v>
      </c>
      <c r="F476" s="1332"/>
      <c r="G476" s="1333">
        <v>58.0</v>
      </c>
      <c r="H476" s="1333">
        <v>1230000.0</v>
      </c>
      <c r="N476" s="638">
        <v>375.0</v>
      </c>
      <c r="Q476" s="1333"/>
      <c r="R476" s="1333">
        <v>11000.0</v>
      </c>
    </row>
    <row r="477">
      <c r="A477" s="1303">
        <v>470.0</v>
      </c>
      <c r="B477" s="1328" t="b">
        <v>0</v>
      </c>
      <c r="C477" s="1332" t="s">
        <v>1122</v>
      </c>
      <c r="D477" s="1332" t="s">
        <v>1123</v>
      </c>
      <c r="E477" s="1333">
        <v>9.0</v>
      </c>
      <c r="F477" s="1332"/>
      <c r="G477" s="1333">
        <v>59.0</v>
      </c>
      <c r="H477" s="1333">
        <v>1860000.0</v>
      </c>
      <c r="N477" s="638">
        <v>395.0</v>
      </c>
      <c r="Q477" s="1333"/>
      <c r="R477" s="1333">
        <v>12000.0</v>
      </c>
    </row>
    <row r="478">
      <c r="A478" s="1303">
        <v>471.0</v>
      </c>
      <c r="B478" s="1328" t="b">
        <v>1</v>
      </c>
      <c r="C478" s="1329" t="s">
        <v>1055</v>
      </c>
      <c r="D478" s="1303"/>
      <c r="E478" s="1303">
        <v>12.0</v>
      </c>
      <c r="F478" s="1303"/>
      <c r="G478" s="1303">
        <v>43.0</v>
      </c>
      <c r="H478" s="1303">
        <v>214000.0</v>
      </c>
      <c r="I478" s="1330"/>
      <c r="J478" s="1330"/>
      <c r="K478" s="1330"/>
      <c r="L478" s="1330"/>
      <c r="M478" s="1330"/>
      <c r="N478" s="1330"/>
      <c r="O478" s="1330"/>
      <c r="P478" s="1331">
        <v>3.26E7</v>
      </c>
    </row>
    <row r="479">
      <c r="A479" s="1303">
        <v>472.0</v>
      </c>
      <c r="B479" s="1328" t="b">
        <v>1</v>
      </c>
      <c r="C479" s="1329" t="s">
        <v>1056</v>
      </c>
      <c r="D479" s="1303"/>
      <c r="E479" s="1303">
        <v>12.0</v>
      </c>
      <c r="F479" s="1303"/>
      <c r="G479" s="1303">
        <v>43.0</v>
      </c>
      <c r="H479" s="1303">
        <v>214000.0</v>
      </c>
      <c r="I479" s="1330"/>
      <c r="J479" s="1330"/>
      <c r="K479" s="1330"/>
      <c r="L479" s="1330"/>
      <c r="M479" s="1330"/>
      <c r="N479" s="1330"/>
      <c r="O479" s="1330"/>
      <c r="P479" s="1331">
        <v>3.26E7</v>
      </c>
    </row>
    <row r="480">
      <c r="A480" s="1303">
        <v>473.0</v>
      </c>
      <c r="B480" s="1328" t="b">
        <v>1</v>
      </c>
      <c r="C480" s="1329" t="s">
        <v>1057</v>
      </c>
      <c r="D480" s="1303"/>
      <c r="E480" s="1303">
        <v>12.0</v>
      </c>
      <c r="F480" s="1303"/>
      <c r="G480" s="1303">
        <v>43.0</v>
      </c>
      <c r="H480" s="1303">
        <v>214000.0</v>
      </c>
      <c r="I480" s="1330"/>
      <c r="J480" s="1330"/>
      <c r="K480" s="1330"/>
      <c r="L480" s="1330"/>
      <c r="M480" s="1330"/>
      <c r="N480" s="1330"/>
      <c r="O480" s="1330"/>
      <c r="P480" s="1331">
        <v>3.26E7</v>
      </c>
    </row>
    <row r="481">
      <c r="A481" s="1303">
        <v>474.0</v>
      </c>
      <c r="B481" s="1328" t="b">
        <v>1</v>
      </c>
      <c r="C481" s="1329" t="s">
        <v>1075</v>
      </c>
      <c r="D481" s="1303"/>
      <c r="E481" s="1303">
        <v>9.0</v>
      </c>
      <c r="F481" s="1303"/>
      <c r="G481" s="1303">
        <v>43.0</v>
      </c>
      <c r="H481" s="1303">
        <v>214000.0</v>
      </c>
      <c r="I481" s="1303">
        <v>480.0</v>
      </c>
      <c r="J481" s="1330"/>
      <c r="K481" s="1330"/>
      <c r="L481" s="1330"/>
      <c r="M481" s="1330"/>
      <c r="N481" s="1330"/>
      <c r="O481" s="1330"/>
      <c r="P481" s="1331">
        <v>3.26E7</v>
      </c>
    </row>
    <row r="482">
      <c r="A482" s="1303">
        <v>475.0</v>
      </c>
      <c r="B482" s="1328" t="b">
        <v>1</v>
      </c>
      <c r="C482" s="1329" t="s">
        <v>1076</v>
      </c>
      <c r="D482" s="1303"/>
      <c r="E482" s="1303">
        <v>9.0</v>
      </c>
      <c r="F482" s="1303"/>
      <c r="G482" s="1303">
        <v>43.0</v>
      </c>
      <c r="H482" s="1303">
        <v>214000.0</v>
      </c>
      <c r="I482" s="1330"/>
      <c r="J482" s="1330"/>
      <c r="K482" s="1303">
        <v>480.0</v>
      </c>
      <c r="L482" s="1330"/>
      <c r="M482" s="1330"/>
      <c r="N482" s="1330"/>
      <c r="O482" s="1330"/>
      <c r="P482" s="1331">
        <v>3.26E7</v>
      </c>
    </row>
    <row r="483">
      <c r="A483" s="1303">
        <v>476.0</v>
      </c>
      <c r="B483" s="1328" t="b">
        <v>1</v>
      </c>
      <c r="C483" s="1329" t="s">
        <v>1077</v>
      </c>
      <c r="D483" s="1303"/>
      <c r="E483" s="1303">
        <v>9.0</v>
      </c>
      <c r="F483" s="1303"/>
      <c r="G483" s="1303">
        <v>43.0</v>
      </c>
      <c r="H483" s="1303">
        <v>214000.0</v>
      </c>
      <c r="I483" s="1330"/>
      <c r="J483" s="1303">
        <v>480.0</v>
      </c>
      <c r="K483" s="1330"/>
      <c r="L483" s="1330"/>
      <c r="M483" s="1330"/>
      <c r="N483" s="1330"/>
      <c r="O483" s="1330"/>
      <c r="P483" s="1331">
        <v>3.26E7</v>
      </c>
    </row>
    <row r="484">
      <c r="A484" s="1303">
        <v>477.0</v>
      </c>
      <c r="B484" s="1328" t="b">
        <v>1</v>
      </c>
      <c r="C484" s="1329" t="s">
        <v>1081</v>
      </c>
      <c r="D484" s="1303"/>
      <c r="E484" s="1303">
        <v>9.0</v>
      </c>
      <c r="F484" s="1303"/>
      <c r="G484" s="1303">
        <v>43.0</v>
      </c>
      <c r="H484" s="1303">
        <v>214000.0</v>
      </c>
      <c r="I484" s="1303">
        <v>480.0</v>
      </c>
      <c r="J484" s="1330"/>
      <c r="K484" s="1330"/>
      <c r="L484" s="1330"/>
      <c r="M484" s="1330"/>
      <c r="N484" s="1330"/>
      <c r="O484" s="1330"/>
      <c r="P484" s="1331">
        <v>3.26E7</v>
      </c>
    </row>
    <row r="485">
      <c r="A485" s="1303">
        <v>478.0</v>
      </c>
      <c r="B485" s="1328" t="b">
        <v>1</v>
      </c>
      <c r="C485" s="1329" t="s">
        <v>1082</v>
      </c>
      <c r="D485" s="1303"/>
      <c r="E485" s="1303">
        <v>9.0</v>
      </c>
      <c r="F485" s="1303"/>
      <c r="G485" s="1303">
        <v>43.0</v>
      </c>
      <c r="H485" s="1303">
        <v>214000.0</v>
      </c>
      <c r="I485" s="1330"/>
      <c r="J485" s="1330"/>
      <c r="K485" s="1303">
        <v>480.0</v>
      </c>
      <c r="L485" s="1330"/>
      <c r="M485" s="1330"/>
      <c r="N485" s="1330"/>
      <c r="O485" s="1330"/>
      <c r="P485" s="1331">
        <v>3.26E7</v>
      </c>
    </row>
    <row r="486">
      <c r="A486" s="1303">
        <v>479.0</v>
      </c>
      <c r="B486" s="1328" t="b">
        <v>1</v>
      </c>
      <c r="C486" s="1329" t="s">
        <v>1083</v>
      </c>
      <c r="D486" s="1303"/>
      <c r="E486" s="1303">
        <v>9.0</v>
      </c>
      <c r="F486" s="1303"/>
      <c r="G486" s="1303">
        <v>43.0</v>
      </c>
      <c r="H486" s="1303">
        <v>214000.0</v>
      </c>
      <c r="I486" s="1330"/>
      <c r="J486" s="1303">
        <v>480.0</v>
      </c>
      <c r="K486" s="1330"/>
      <c r="L486" s="1330"/>
      <c r="M486" s="1330"/>
      <c r="N486" s="1330"/>
      <c r="O486" s="1330"/>
      <c r="P486" s="1331">
        <v>3.26E7</v>
      </c>
    </row>
    <row r="487">
      <c r="A487" s="1303">
        <v>480.0</v>
      </c>
      <c r="B487" s="1328" t="b">
        <v>1</v>
      </c>
      <c r="C487" s="1329" t="s">
        <v>1097</v>
      </c>
      <c r="D487" s="1303"/>
      <c r="E487" s="1303">
        <v>7.0</v>
      </c>
      <c r="F487" s="1303"/>
      <c r="G487" s="1303">
        <v>43.0</v>
      </c>
      <c r="H487" s="1303">
        <v>214000.0</v>
      </c>
      <c r="I487" s="1303">
        <v>480.0</v>
      </c>
      <c r="J487" s="1330"/>
      <c r="K487" s="1330"/>
      <c r="L487" s="1330"/>
      <c r="M487" s="1330"/>
      <c r="N487" s="1330"/>
      <c r="O487" s="1330"/>
      <c r="P487" s="1331">
        <v>3.26E7</v>
      </c>
    </row>
    <row r="488">
      <c r="A488" s="1303">
        <v>481.0</v>
      </c>
      <c r="B488" s="1328" t="b">
        <v>1</v>
      </c>
      <c r="C488" s="1329" t="s">
        <v>1098</v>
      </c>
      <c r="D488" s="1303"/>
      <c r="E488" s="1303">
        <v>7.0</v>
      </c>
      <c r="F488" s="1303"/>
      <c r="G488" s="1303">
        <v>43.0</v>
      </c>
      <c r="H488" s="1303">
        <v>214000.0</v>
      </c>
      <c r="I488" s="1330"/>
      <c r="J488" s="1330"/>
      <c r="K488" s="1303">
        <v>480.0</v>
      </c>
      <c r="L488" s="1330"/>
      <c r="M488" s="1330"/>
      <c r="N488" s="1330"/>
      <c r="O488" s="1330"/>
      <c r="P488" s="1331">
        <v>3.26E7</v>
      </c>
    </row>
    <row r="489">
      <c r="A489" s="1303">
        <v>482.0</v>
      </c>
      <c r="B489" s="1328" t="b">
        <v>1</v>
      </c>
      <c r="C489" s="1329" t="s">
        <v>1099</v>
      </c>
      <c r="D489" s="1303"/>
      <c r="E489" s="1303">
        <v>7.0</v>
      </c>
      <c r="F489" s="1303"/>
      <c r="G489" s="1303">
        <v>43.0</v>
      </c>
      <c r="H489" s="1303">
        <v>214000.0</v>
      </c>
      <c r="I489" s="1330"/>
      <c r="J489" s="1303">
        <v>480.0</v>
      </c>
      <c r="K489" s="1330"/>
      <c r="L489" s="1330"/>
      <c r="M489" s="1330"/>
      <c r="N489" s="1330"/>
      <c r="O489" s="1330"/>
      <c r="P489" s="1331">
        <v>3.26E7</v>
      </c>
    </row>
    <row r="490">
      <c r="A490" s="1303">
        <v>483.0</v>
      </c>
      <c r="B490" s="1328" t="b">
        <v>1</v>
      </c>
      <c r="C490" s="1329" t="s">
        <v>1100</v>
      </c>
      <c r="D490" s="1303"/>
      <c r="E490" s="1303">
        <v>6.0</v>
      </c>
      <c r="F490" s="1303"/>
      <c r="G490" s="1303">
        <v>43.0</v>
      </c>
      <c r="H490" s="1303">
        <v>214000.0</v>
      </c>
      <c r="I490" s="1303">
        <v>480.0</v>
      </c>
      <c r="J490" s="1330"/>
      <c r="K490" s="1330"/>
      <c r="L490" s="1330"/>
      <c r="M490" s="1330"/>
      <c r="N490" s="1330"/>
      <c r="O490" s="1330"/>
      <c r="P490" s="1331">
        <v>3.26E7</v>
      </c>
    </row>
    <row r="491">
      <c r="A491" s="1303">
        <v>484.0</v>
      </c>
      <c r="B491" s="1328" t="b">
        <v>1</v>
      </c>
      <c r="C491" s="1329" t="s">
        <v>1101</v>
      </c>
      <c r="D491" s="1303"/>
      <c r="E491" s="1303">
        <v>6.0</v>
      </c>
      <c r="F491" s="1303"/>
      <c r="G491" s="1303">
        <v>43.0</v>
      </c>
      <c r="H491" s="1303">
        <v>214000.0</v>
      </c>
      <c r="I491" s="1330"/>
      <c r="J491" s="1330"/>
      <c r="K491" s="1303">
        <v>480.0</v>
      </c>
      <c r="L491" s="1330"/>
      <c r="M491" s="1330"/>
      <c r="N491" s="1330"/>
      <c r="O491" s="1330"/>
      <c r="P491" s="1331">
        <v>3.26E7</v>
      </c>
    </row>
    <row r="492">
      <c r="A492" s="1303">
        <v>485.0</v>
      </c>
      <c r="B492" s="1328" t="b">
        <v>1</v>
      </c>
      <c r="C492" s="1329" t="s">
        <v>1102</v>
      </c>
      <c r="D492" s="1303"/>
      <c r="E492" s="1303">
        <v>6.0</v>
      </c>
      <c r="F492" s="1303"/>
      <c r="G492" s="1303">
        <v>43.0</v>
      </c>
      <c r="H492" s="1303">
        <v>214000.0</v>
      </c>
      <c r="I492" s="1330"/>
      <c r="J492" s="1303">
        <v>480.0</v>
      </c>
      <c r="K492" s="1330"/>
      <c r="L492" s="1330"/>
      <c r="M492" s="1330"/>
      <c r="N492" s="1330"/>
      <c r="O492" s="1330"/>
      <c r="P492" s="1331">
        <v>3.26E7</v>
      </c>
    </row>
    <row r="493">
      <c r="A493" s="1303">
        <v>486.0</v>
      </c>
      <c r="B493" s="1328" t="b">
        <v>1</v>
      </c>
      <c r="C493" s="1329" t="s">
        <v>1103</v>
      </c>
      <c r="D493" s="1303"/>
      <c r="E493" s="1303">
        <v>5.0</v>
      </c>
      <c r="F493" s="1303"/>
      <c r="G493" s="1303">
        <v>43.0</v>
      </c>
      <c r="H493" s="1303">
        <v>225000.0</v>
      </c>
      <c r="I493" s="1303">
        <v>500.0</v>
      </c>
      <c r="J493" s="1329"/>
      <c r="K493" s="1329"/>
      <c r="L493" s="1303">
        <v>250.0</v>
      </c>
      <c r="M493" s="1330"/>
      <c r="N493" s="1330"/>
      <c r="O493" s="1330"/>
      <c r="P493" s="1331">
        <v>3.26E7</v>
      </c>
    </row>
    <row r="494">
      <c r="A494" s="1303">
        <v>487.0</v>
      </c>
      <c r="B494" s="1328" t="b">
        <v>1</v>
      </c>
      <c r="C494" s="1329" t="s">
        <v>1104</v>
      </c>
      <c r="D494" s="1303"/>
      <c r="E494" s="1303">
        <v>5.0</v>
      </c>
      <c r="F494" s="1303"/>
      <c r="G494" s="1303">
        <v>43.0</v>
      </c>
      <c r="H494" s="1303">
        <v>225000.0</v>
      </c>
      <c r="I494" s="765"/>
      <c r="J494" s="1329"/>
      <c r="K494" s="1303">
        <v>500.0</v>
      </c>
      <c r="L494" s="1303">
        <v>250.0</v>
      </c>
      <c r="M494" s="1330"/>
      <c r="N494" s="1330"/>
      <c r="O494" s="1330"/>
      <c r="P494" s="1331">
        <v>3.26E7</v>
      </c>
    </row>
    <row r="495">
      <c r="A495" s="1303">
        <v>488.0</v>
      </c>
      <c r="B495" s="1328" t="b">
        <v>1</v>
      </c>
      <c r="C495" s="1329" t="s">
        <v>1105</v>
      </c>
      <c r="D495" s="1303"/>
      <c r="E495" s="1303">
        <v>5.0</v>
      </c>
      <c r="F495" s="1303"/>
      <c r="G495" s="1303">
        <v>43.0</v>
      </c>
      <c r="H495" s="1303">
        <v>225000.0</v>
      </c>
      <c r="I495" s="765"/>
      <c r="J495" s="1303">
        <v>500.0</v>
      </c>
      <c r="K495" s="1329"/>
      <c r="L495" s="1303">
        <v>250.0</v>
      </c>
      <c r="M495" s="1330"/>
      <c r="N495" s="1330"/>
      <c r="O495" s="1330"/>
      <c r="P495" s="1331">
        <v>3.26E7</v>
      </c>
    </row>
    <row r="496">
      <c r="A496" s="1303">
        <v>489.0</v>
      </c>
      <c r="B496" s="1328" t="b">
        <v>1</v>
      </c>
      <c r="C496" s="1329" t="s">
        <v>1114</v>
      </c>
      <c r="D496" s="1303"/>
      <c r="E496" s="1303">
        <v>3.0</v>
      </c>
      <c r="F496" s="1303"/>
      <c r="G496" s="1303">
        <v>43.0</v>
      </c>
      <c r="H496" s="1303">
        <v>289000.0</v>
      </c>
      <c r="I496" s="1303">
        <v>570.0</v>
      </c>
      <c r="J496" s="1330"/>
      <c r="K496" s="1330"/>
      <c r="L496" s="1330"/>
      <c r="M496" s="1329"/>
      <c r="N496" s="1329"/>
      <c r="O496" s="1329"/>
      <c r="P496" s="1331">
        <v>3.26E7</v>
      </c>
    </row>
    <row r="497">
      <c r="A497" s="1303">
        <v>490.0</v>
      </c>
      <c r="B497" s="1328" t="b">
        <v>1</v>
      </c>
      <c r="C497" s="1329" t="s">
        <v>1115</v>
      </c>
      <c r="D497" s="1303"/>
      <c r="E497" s="1303">
        <v>3.0</v>
      </c>
      <c r="F497" s="1303"/>
      <c r="G497" s="1303">
        <v>43.0</v>
      </c>
      <c r="H497" s="1303">
        <v>289000.0</v>
      </c>
      <c r="I497" s="1330"/>
      <c r="J497" s="1330"/>
      <c r="K497" s="1303">
        <v>570.0</v>
      </c>
      <c r="L497" s="1330"/>
      <c r="M497" s="1329"/>
      <c r="N497" s="1329"/>
      <c r="O497" s="1329"/>
      <c r="P497" s="1331">
        <v>3.26E7</v>
      </c>
    </row>
    <row r="498">
      <c r="A498" s="1303">
        <v>491.0</v>
      </c>
      <c r="B498" s="1328" t="b">
        <v>1</v>
      </c>
      <c r="C498" s="1329" t="s">
        <v>1116</v>
      </c>
      <c r="D498" s="1303"/>
      <c r="E498" s="1303">
        <v>3.0</v>
      </c>
      <c r="F498" s="1303"/>
      <c r="G498" s="1303">
        <v>43.0</v>
      </c>
      <c r="H498" s="1303">
        <v>289000.0</v>
      </c>
      <c r="I498" s="1330"/>
      <c r="J498" s="1303">
        <v>570.0</v>
      </c>
      <c r="K498" s="1330"/>
      <c r="L498" s="1330"/>
      <c r="M498" s="1329"/>
      <c r="N498" s="1329"/>
      <c r="O498" s="1329"/>
      <c r="P498" s="1331">
        <v>3.26E7</v>
      </c>
    </row>
    <row r="499">
      <c r="A499" s="1303">
        <v>492.0</v>
      </c>
      <c r="B499" s="1328" t="b">
        <v>1</v>
      </c>
      <c r="C499" s="1329" t="s">
        <v>1117</v>
      </c>
      <c r="D499" s="1303"/>
      <c r="E499" s="1303">
        <v>3.0</v>
      </c>
      <c r="F499" s="1303"/>
      <c r="G499" s="1303">
        <v>43.0</v>
      </c>
      <c r="H499" s="1303">
        <v>260000.0</v>
      </c>
      <c r="I499" s="1303">
        <v>570.0</v>
      </c>
      <c r="J499" s="1330"/>
      <c r="K499" s="1330"/>
      <c r="L499" s="1330"/>
      <c r="M499" s="1329"/>
      <c r="N499" s="1329"/>
      <c r="O499" s="1329"/>
      <c r="P499" s="1331">
        <v>3.26E7</v>
      </c>
    </row>
    <row r="500">
      <c r="A500" s="1303">
        <v>493.0</v>
      </c>
      <c r="B500" s="1328" t="b">
        <v>1</v>
      </c>
      <c r="C500" s="1329" t="s">
        <v>1118</v>
      </c>
      <c r="D500" s="1303"/>
      <c r="E500" s="1303">
        <v>3.0</v>
      </c>
      <c r="F500" s="1303"/>
      <c r="G500" s="1303">
        <v>43.0</v>
      </c>
      <c r="H500" s="1303">
        <v>260000.0</v>
      </c>
      <c r="I500" s="1330"/>
      <c r="J500" s="1330"/>
      <c r="K500" s="1303">
        <v>515.0</v>
      </c>
      <c r="L500" s="1330"/>
      <c r="M500" s="1329"/>
      <c r="N500" s="1329"/>
      <c r="O500" s="1329"/>
      <c r="P500" s="1331">
        <v>3.26E7</v>
      </c>
    </row>
    <row r="501">
      <c r="A501" s="1303">
        <v>494.0</v>
      </c>
      <c r="B501" s="1328" t="b">
        <v>1</v>
      </c>
      <c r="C501" s="1329" t="s">
        <v>1119</v>
      </c>
      <c r="D501" s="1303"/>
      <c r="E501" s="1303">
        <v>3.0</v>
      </c>
      <c r="F501" s="1303"/>
      <c r="G501" s="1303">
        <v>43.0</v>
      </c>
      <c r="H501" s="1303">
        <v>260000.0</v>
      </c>
      <c r="I501" s="1330"/>
      <c r="J501" s="1303">
        <v>515.0</v>
      </c>
      <c r="K501" s="1330"/>
      <c r="L501" s="1330"/>
      <c r="M501" s="1329"/>
      <c r="N501" s="1329"/>
      <c r="O501" s="1329"/>
      <c r="P501" s="1331">
        <v>3.26E7</v>
      </c>
    </row>
    <row r="502">
      <c r="A502" s="1303">
        <v>495.0</v>
      </c>
      <c r="B502" s="1328" t="b">
        <v>1</v>
      </c>
      <c r="C502" s="1329" t="s">
        <v>1124</v>
      </c>
      <c r="D502" s="1303"/>
      <c r="E502" s="1303">
        <v>2.0</v>
      </c>
      <c r="F502" s="1303"/>
      <c r="G502" s="1303">
        <v>43.0</v>
      </c>
      <c r="H502" s="1303">
        <v>260000.0</v>
      </c>
      <c r="I502" s="1303">
        <v>515.0</v>
      </c>
      <c r="J502" s="1330"/>
      <c r="K502" s="1330"/>
      <c r="L502" s="1330"/>
      <c r="M502" s="1329"/>
      <c r="N502" s="1329"/>
      <c r="O502" s="1329"/>
      <c r="P502" s="1331">
        <v>3.26E7</v>
      </c>
    </row>
    <row r="503">
      <c r="A503" s="1303">
        <v>496.0</v>
      </c>
      <c r="B503" s="1328" t="b">
        <v>1</v>
      </c>
      <c r="C503" s="1329" t="s">
        <v>1125</v>
      </c>
      <c r="D503" s="1303"/>
      <c r="E503" s="1303">
        <v>2.0</v>
      </c>
      <c r="F503" s="1303"/>
      <c r="G503" s="1303">
        <v>43.0</v>
      </c>
      <c r="H503" s="1303">
        <v>260000.0</v>
      </c>
      <c r="I503" s="1330"/>
      <c r="J503" s="1330"/>
      <c r="K503" s="1303">
        <v>515.0</v>
      </c>
      <c r="L503" s="1330"/>
      <c r="M503" s="1329"/>
      <c r="N503" s="1329"/>
      <c r="O503" s="1329"/>
      <c r="P503" s="1331">
        <v>3.26E7</v>
      </c>
    </row>
    <row r="504">
      <c r="A504" s="1303">
        <v>497.0</v>
      </c>
      <c r="B504" s="1328" t="b">
        <v>1</v>
      </c>
      <c r="C504" s="1329" t="s">
        <v>1126</v>
      </c>
      <c r="D504" s="1303"/>
      <c r="E504" s="1303">
        <v>2.0</v>
      </c>
      <c r="F504" s="1303"/>
      <c r="G504" s="1303">
        <v>43.0</v>
      </c>
      <c r="H504" s="1303">
        <v>260000.0</v>
      </c>
      <c r="I504" s="1330"/>
      <c r="J504" s="1303">
        <v>515.0</v>
      </c>
      <c r="K504" s="1330"/>
      <c r="L504" s="1330"/>
      <c r="M504" s="1329"/>
      <c r="N504" s="1329"/>
      <c r="O504" s="1329"/>
      <c r="P504" s="1331">
        <v>3.26E7</v>
      </c>
    </row>
    <row r="505">
      <c r="A505" s="1303">
        <v>498.0</v>
      </c>
      <c r="B505" s="1328" t="b">
        <v>1</v>
      </c>
      <c r="C505" s="1329" t="s">
        <v>1106</v>
      </c>
      <c r="D505" s="1303"/>
      <c r="E505" s="1303">
        <v>9.0</v>
      </c>
      <c r="F505" s="1303"/>
      <c r="G505" s="1303">
        <v>43.0</v>
      </c>
      <c r="H505" s="1330"/>
      <c r="I505" s="1330"/>
      <c r="J505" s="1330"/>
      <c r="K505" s="1303">
        <v>625.0</v>
      </c>
      <c r="L505" s="1330"/>
      <c r="M505" s="1330"/>
      <c r="N505" s="1330"/>
      <c r="O505" s="1330"/>
      <c r="P505" s="1331">
        <v>3.26E7</v>
      </c>
    </row>
    <row r="506">
      <c r="A506" s="1303">
        <v>499.0</v>
      </c>
      <c r="B506" s="1328" t="b">
        <v>0</v>
      </c>
      <c r="C506" s="1332" t="s">
        <v>1122</v>
      </c>
      <c r="D506" s="1332" t="s">
        <v>1123</v>
      </c>
      <c r="E506" s="1333">
        <v>10.0</v>
      </c>
      <c r="F506" s="1332"/>
      <c r="G506" s="1333">
        <v>60.0</v>
      </c>
      <c r="H506" s="1333">
        <v>1940000.0</v>
      </c>
      <c r="N506" s="638">
        <v>420.0</v>
      </c>
      <c r="Q506" s="1333"/>
      <c r="R506" s="1333">
        <v>25000.0</v>
      </c>
    </row>
    <row r="507">
      <c r="A507" s="1303">
        <v>500.0</v>
      </c>
      <c r="B507" s="1328" t="b">
        <v>0</v>
      </c>
      <c r="C507" s="1332" t="s">
        <v>1133</v>
      </c>
      <c r="D507" s="1332" t="s">
        <v>1134</v>
      </c>
      <c r="E507" s="1333">
        <v>1.0</v>
      </c>
      <c r="F507" s="1332"/>
      <c r="G507" s="1333">
        <v>49.0</v>
      </c>
      <c r="H507" s="1333">
        <v>154000.0</v>
      </c>
      <c r="N507" s="638">
        <v>145.0</v>
      </c>
      <c r="Q507" s="1333"/>
      <c r="R507" s="1333">
        <v>125000.0</v>
      </c>
    </row>
    <row r="508">
      <c r="A508" s="1303">
        <v>501.0</v>
      </c>
      <c r="B508" s="1328" t="b">
        <v>0</v>
      </c>
      <c r="C508" s="1332" t="s">
        <v>1133</v>
      </c>
      <c r="D508" s="1332" t="s">
        <v>1134</v>
      </c>
      <c r="E508" s="1333">
        <v>2.0</v>
      </c>
      <c r="F508" s="1332"/>
      <c r="G508" s="1333">
        <v>51.0</v>
      </c>
      <c r="H508" s="1333">
        <v>270000.0</v>
      </c>
      <c r="N508" s="638">
        <v>175.0</v>
      </c>
      <c r="Q508" s="1333"/>
      <c r="R508" s="1333">
        <v>9000.0</v>
      </c>
    </row>
    <row r="509">
      <c r="A509" s="1303">
        <v>502.0</v>
      </c>
      <c r="B509" s="1328" t="b">
        <v>0</v>
      </c>
      <c r="C509" s="1332" t="s">
        <v>1133</v>
      </c>
      <c r="D509" s="1332" t="s">
        <v>1134</v>
      </c>
      <c r="E509" s="1333">
        <v>3.0</v>
      </c>
      <c r="F509" s="1332"/>
      <c r="G509" s="1333">
        <v>52.0</v>
      </c>
      <c r="H509" s="1333">
        <v>305000.0</v>
      </c>
      <c r="N509" s="638">
        <v>185.0</v>
      </c>
      <c r="Q509" s="1333"/>
      <c r="R509" s="1333">
        <v>9000.0</v>
      </c>
    </row>
    <row r="510">
      <c r="A510" s="1303">
        <v>503.0</v>
      </c>
      <c r="B510" s="1328" t="b">
        <v>0</v>
      </c>
      <c r="C510" s="1332" t="s">
        <v>1133</v>
      </c>
      <c r="D510" s="1332" t="s">
        <v>1134</v>
      </c>
      <c r="E510" s="1333">
        <v>4.0</v>
      </c>
      <c r="F510" s="1332"/>
      <c r="G510" s="1333">
        <v>53.0</v>
      </c>
      <c r="H510" s="1333">
        <v>413000.0</v>
      </c>
      <c r="N510" s="638">
        <v>265.0</v>
      </c>
      <c r="Q510" s="1333"/>
      <c r="R510" s="1333">
        <v>9000.0</v>
      </c>
    </row>
    <row r="511">
      <c r="A511" s="1303">
        <v>504.0</v>
      </c>
      <c r="B511" s="1328" t="b">
        <v>0</v>
      </c>
      <c r="C511" s="1332" t="s">
        <v>1133</v>
      </c>
      <c r="D511" s="1332" t="s">
        <v>1134</v>
      </c>
      <c r="E511" s="1333">
        <v>5.0</v>
      </c>
      <c r="F511" s="1332"/>
      <c r="G511" s="1333">
        <v>54.0</v>
      </c>
      <c r="H511" s="1333">
        <v>420000.0</v>
      </c>
      <c r="N511" s="638">
        <v>280.0</v>
      </c>
      <c r="Q511" s="1333"/>
      <c r="R511" s="1333">
        <v>10000.0</v>
      </c>
    </row>
    <row r="512">
      <c r="A512" s="1303">
        <v>505.0</v>
      </c>
      <c r="B512" s="1328" t="b">
        <v>0</v>
      </c>
      <c r="C512" s="1332" t="s">
        <v>1133</v>
      </c>
      <c r="D512" s="1332" t="s">
        <v>1134</v>
      </c>
      <c r="E512" s="1333">
        <v>6.0</v>
      </c>
      <c r="F512" s="1332"/>
      <c r="G512" s="1333">
        <v>56.0</v>
      </c>
      <c r="H512" s="1333">
        <v>705000.0</v>
      </c>
      <c r="N512" s="638">
        <v>325.0</v>
      </c>
      <c r="Q512" s="1333"/>
      <c r="R512" s="1333">
        <v>10000.0</v>
      </c>
    </row>
    <row r="513">
      <c r="A513" s="1303">
        <v>506.0</v>
      </c>
      <c r="B513" s="1328" t="b">
        <v>0</v>
      </c>
      <c r="C513" s="1332" t="s">
        <v>1133</v>
      </c>
      <c r="D513" s="1332" t="s">
        <v>1134</v>
      </c>
      <c r="E513" s="1333">
        <v>7.0</v>
      </c>
      <c r="F513" s="1332"/>
      <c r="G513" s="1333">
        <v>57.0</v>
      </c>
      <c r="H513" s="1333">
        <v>1170000.0</v>
      </c>
      <c r="N513" s="638">
        <v>360.0</v>
      </c>
      <c r="Q513" s="1333"/>
      <c r="R513" s="1333">
        <v>10000.0</v>
      </c>
    </row>
    <row r="514">
      <c r="A514" s="1303">
        <v>507.0</v>
      </c>
      <c r="B514" s="1328" t="b">
        <v>1</v>
      </c>
      <c r="C514" s="1329" t="s">
        <v>1052</v>
      </c>
      <c r="D514" s="1303"/>
      <c r="E514" s="1303">
        <v>12.0</v>
      </c>
      <c r="F514" s="1303"/>
      <c r="G514" s="1303">
        <v>44.0</v>
      </c>
      <c r="H514" s="1303">
        <v>184000.0</v>
      </c>
      <c r="I514" s="1330"/>
      <c r="J514" s="1330"/>
      <c r="K514" s="1330"/>
      <c r="L514" s="1330"/>
      <c r="M514" s="1330"/>
      <c r="N514" s="1330"/>
      <c r="O514" s="1330"/>
      <c r="P514" s="1331">
        <v>4.965E7</v>
      </c>
    </row>
    <row r="515">
      <c r="A515" s="1303">
        <v>508.0</v>
      </c>
      <c r="B515" s="1328" t="b">
        <v>1</v>
      </c>
      <c r="C515" s="1329" t="s">
        <v>1053</v>
      </c>
      <c r="D515" s="1303"/>
      <c r="E515" s="1303">
        <v>12.0</v>
      </c>
      <c r="F515" s="1303"/>
      <c r="G515" s="1303">
        <v>44.0</v>
      </c>
      <c r="H515" s="1303">
        <v>230000.0</v>
      </c>
      <c r="I515" s="1330"/>
      <c r="J515" s="1330"/>
      <c r="K515" s="1330"/>
      <c r="L515" s="1330"/>
      <c r="M515" s="1330"/>
      <c r="N515" s="1330"/>
      <c r="O515" s="1330"/>
      <c r="P515" s="1331">
        <v>4.965E7</v>
      </c>
    </row>
    <row r="516">
      <c r="A516" s="1303">
        <v>509.0</v>
      </c>
      <c r="B516" s="1328" t="b">
        <v>1</v>
      </c>
      <c r="C516" s="1329" t="s">
        <v>1054</v>
      </c>
      <c r="D516" s="1303"/>
      <c r="E516" s="1303">
        <v>12.0</v>
      </c>
      <c r="F516" s="1303"/>
      <c r="G516" s="1303">
        <v>44.0</v>
      </c>
      <c r="H516" s="1303">
        <v>230000.0</v>
      </c>
      <c r="I516" s="1330"/>
      <c r="J516" s="1330"/>
      <c r="K516" s="1330"/>
      <c r="L516" s="1330"/>
      <c r="M516" s="1330"/>
      <c r="N516" s="1330"/>
      <c r="O516" s="1330"/>
      <c r="P516" s="1331">
        <v>4.965E7</v>
      </c>
    </row>
    <row r="517">
      <c r="A517" s="1303">
        <v>510.0</v>
      </c>
      <c r="B517" s="1328" t="b">
        <v>1</v>
      </c>
      <c r="C517" s="1329" t="s">
        <v>1058</v>
      </c>
      <c r="D517" s="1303"/>
      <c r="E517" s="1303">
        <v>12.0</v>
      </c>
      <c r="F517" s="1303"/>
      <c r="G517" s="1303">
        <v>44.0</v>
      </c>
      <c r="H517" s="1303">
        <v>253000.0</v>
      </c>
      <c r="I517" s="1330"/>
      <c r="J517" s="1330"/>
      <c r="K517" s="1330"/>
      <c r="L517" s="1330"/>
      <c r="M517" s="1330"/>
      <c r="N517" s="1330"/>
      <c r="O517" s="1330"/>
      <c r="P517" s="1331">
        <v>4.965E7</v>
      </c>
    </row>
    <row r="518">
      <c r="A518" s="1303">
        <v>511.0</v>
      </c>
      <c r="B518" s="1328" t="b">
        <v>1</v>
      </c>
      <c r="C518" s="1329" t="s">
        <v>1059</v>
      </c>
      <c r="D518" s="1303"/>
      <c r="E518" s="1303">
        <v>12.0</v>
      </c>
      <c r="F518" s="1303"/>
      <c r="G518" s="1303">
        <v>44.0</v>
      </c>
      <c r="H518" s="1303">
        <v>253000.0</v>
      </c>
      <c r="I518" s="1330"/>
      <c r="J518" s="1330"/>
      <c r="K518" s="1330"/>
      <c r="L518" s="1330"/>
      <c r="M518" s="1330"/>
      <c r="N518" s="1330"/>
      <c r="O518" s="1330"/>
      <c r="P518" s="1331">
        <v>4.965E7</v>
      </c>
    </row>
    <row r="519">
      <c r="A519" s="1303">
        <v>512.0</v>
      </c>
      <c r="B519" s="1328" t="b">
        <v>1</v>
      </c>
      <c r="C519" s="1329" t="s">
        <v>1070</v>
      </c>
      <c r="D519" s="1303"/>
      <c r="E519" s="1303">
        <v>9.0</v>
      </c>
      <c r="F519" s="1303"/>
      <c r="G519" s="1303">
        <v>44.0</v>
      </c>
      <c r="H519" s="1303">
        <v>161000.0</v>
      </c>
      <c r="I519" s="1330"/>
      <c r="J519" s="1330"/>
      <c r="K519" s="1330"/>
      <c r="L519" s="1330"/>
      <c r="M519" s="1330"/>
      <c r="N519" s="1330"/>
      <c r="O519" s="1330"/>
      <c r="P519" s="1331">
        <v>4.965E7</v>
      </c>
    </row>
    <row r="520">
      <c r="A520" s="1303">
        <v>513.0</v>
      </c>
      <c r="B520" s="1328" t="b">
        <v>1</v>
      </c>
      <c r="C520" s="1329" t="s">
        <v>1092</v>
      </c>
      <c r="D520" s="1303"/>
      <c r="E520" s="1303">
        <v>7.0</v>
      </c>
      <c r="F520" s="1303"/>
      <c r="G520" s="1303">
        <v>44.0</v>
      </c>
      <c r="H520" s="1303">
        <v>161000.0</v>
      </c>
      <c r="I520" s="1330"/>
      <c r="J520" s="1330"/>
      <c r="K520" s="1330"/>
      <c r="L520" s="1330"/>
      <c r="M520" s="1330"/>
      <c r="N520" s="1330"/>
      <c r="O520" s="1330"/>
      <c r="P520" s="1331">
        <v>4.965E7</v>
      </c>
    </row>
    <row r="521">
      <c r="A521" s="1303">
        <v>514.0</v>
      </c>
      <c r="B521" s="1328" t="b">
        <v>1</v>
      </c>
      <c r="C521" s="1329" t="s">
        <v>1072</v>
      </c>
      <c r="D521" s="1303"/>
      <c r="E521" s="1303">
        <v>9.0</v>
      </c>
      <c r="F521" s="1303"/>
      <c r="G521" s="1303">
        <v>44.0</v>
      </c>
      <c r="H521" s="1303">
        <v>230000.0</v>
      </c>
      <c r="I521" s="1303">
        <v>510.0</v>
      </c>
      <c r="J521" s="1330"/>
      <c r="K521" s="1330"/>
      <c r="L521" s="1330"/>
      <c r="M521" s="1330"/>
      <c r="N521" s="1330"/>
      <c r="O521" s="1330"/>
      <c r="P521" s="1331">
        <v>4.965E7</v>
      </c>
    </row>
    <row r="522">
      <c r="A522" s="1303">
        <v>515.0</v>
      </c>
      <c r="B522" s="1328" t="b">
        <v>1</v>
      </c>
      <c r="C522" s="1329" t="s">
        <v>1073</v>
      </c>
      <c r="D522" s="1303"/>
      <c r="E522" s="1303">
        <v>9.0</v>
      </c>
      <c r="F522" s="1303"/>
      <c r="G522" s="1303">
        <v>44.0</v>
      </c>
      <c r="H522" s="1303">
        <v>230000.0</v>
      </c>
      <c r="I522" s="1330"/>
      <c r="J522" s="1330"/>
      <c r="K522" s="1303">
        <v>510.0</v>
      </c>
      <c r="L522" s="1330"/>
      <c r="M522" s="1330"/>
      <c r="N522" s="1330"/>
      <c r="O522" s="1330"/>
      <c r="P522" s="1331">
        <v>4.965E7</v>
      </c>
    </row>
    <row r="523">
      <c r="A523" s="1303">
        <v>516.0</v>
      </c>
      <c r="B523" s="1328" t="b">
        <v>1</v>
      </c>
      <c r="C523" s="1329" t="s">
        <v>1074</v>
      </c>
      <c r="D523" s="1303"/>
      <c r="E523" s="1303">
        <v>9.0</v>
      </c>
      <c r="F523" s="1303"/>
      <c r="G523" s="1303">
        <v>44.0</v>
      </c>
      <c r="H523" s="1303">
        <v>230000.0</v>
      </c>
      <c r="I523" s="1330"/>
      <c r="J523" s="1303">
        <v>510.0</v>
      </c>
      <c r="K523" s="1330"/>
      <c r="L523" s="1330"/>
      <c r="M523" s="1330"/>
      <c r="N523" s="1330"/>
      <c r="O523" s="1330"/>
      <c r="P523" s="1331">
        <v>4.965E7</v>
      </c>
    </row>
    <row r="524">
      <c r="A524" s="1303">
        <v>517.0</v>
      </c>
      <c r="B524" s="1328" t="b">
        <v>1</v>
      </c>
      <c r="C524" s="1329" t="s">
        <v>1078</v>
      </c>
      <c r="D524" s="1303"/>
      <c r="E524" s="1303">
        <v>9.0</v>
      </c>
      <c r="F524" s="1303"/>
      <c r="G524" s="1303">
        <v>44.0</v>
      </c>
      <c r="H524" s="1303">
        <v>253000.0</v>
      </c>
      <c r="I524" s="1303">
        <v>560.0</v>
      </c>
      <c r="J524" s="1330"/>
      <c r="K524" s="1330"/>
      <c r="L524" s="1330"/>
      <c r="M524" s="1330"/>
      <c r="N524" s="1330"/>
      <c r="O524" s="1330"/>
      <c r="P524" s="1331">
        <v>4.965E7</v>
      </c>
    </row>
    <row r="525">
      <c r="A525" s="1303">
        <v>518.0</v>
      </c>
      <c r="B525" s="1328" t="b">
        <v>1</v>
      </c>
      <c r="C525" s="1329" t="s">
        <v>1079</v>
      </c>
      <c r="D525" s="1303"/>
      <c r="E525" s="1303">
        <v>9.0</v>
      </c>
      <c r="F525" s="1303"/>
      <c r="G525" s="1303">
        <v>44.0</v>
      </c>
      <c r="H525" s="1303">
        <v>253000.0</v>
      </c>
      <c r="I525" s="1330"/>
      <c r="J525" s="1330"/>
      <c r="K525" s="1303">
        <v>560.0</v>
      </c>
      <c r="L525" s="1330"/>
      <c r="M525" s="1330"/>
      <c r="N525" s="1330"/>
      <c r="O525" s="1330"/>
      <c r="P525" s="1331">
        <v>4.965E7</v>
      </c>
    </row>
    <row r="526">
      <c r="A526" s="1303">
        <v>519.0</v>
      </c>
      <c r="B526" s="1328" t="b">
        <v>1</v>
      </c>
      <c r="C526" s="1329" t="s">
        <v>1080</v>
      </c>
      <c r="D526" s="1303"/>
      <c r="E526" s="1303">
        <v>9.0</v>
      </c>
      <c r="F526" s="1303"/>
      <c r="G526" s="1303">
        <v>44.0</v>
      </c>
      <c r="H526" s="1303">
        <v>253000.0</v>
      </c>
      <c r="I526" s="1330"/>
      <c r="J526" s="1303">
        <v>560.0</v>
      </c>
      <c r="K526" s="1330"/>
      <c r="L526" s="1330"/>
      <c r="M526" s="1330"/>
      <c r="N526" s="1330"/>
      <c r="O526" s="1330"/>
      <c r="P526" s="1331">
        <v>4.965E7</v>
      </c>
    </row>
    <row r="527">
      <c r="A527" s="1303">
        <v>520.0</v>
      </c>
      <c r="B527" s="1328" t="b">
        <v>1</v>
      </c>
      <c r="C527" s="1329" t="s">
        <v>1094</v>
      </c>
      <c r="D527" s="1303"/>
      <c r="E527" s="1303">
        <v>7.0</v>
      </c>
      <c r="F527" s="1303"/>
      <c r="G527" s="1303">
        <v>44.0</v>
      </c>
      <c r="H527" s="1303">
        <v>207000.0</v>
      </c>
      <c r="I527" s="1303">
        <v>460.0</v>
      </c>
      <c r="J527" s="1330"/>
      <c r="K527" s="1330"/>
      <c r="L527" s="1330"/>
      <c r="M527" s="1330"/>
      <c r="N527" s="1330"/>
      <c r="O527" s="1330"/>
      <c r="P527" s="1331">
        <v>4.965E7</v>
      </c>
    </row>
    <row r="528">
      <c r="A528" s="1303">
        <v>521.0</v>
      </c>
      <c r="B528" s="1328" t="b">
        <v>1</v>
      </c>
      <c r="C528" s="1329" t="s">
        <v>1095</v>
      </c>
      <c r="D528" s="1303"/>
      <c r="E528" s="1303">
        <v>7.0</v>
      </c>
      <c r="F528" s="1303"/>
      <c r="G528" s="1303">
        <v>44.0</v>
      </c>
      <c r="H528" s="1303">
        <v>207000.0</v>
      </c>
      <c r="I528" s="1330"/>
      <c r="J528" s="1330"/>
      <c r="K528" s="1303">
        <v>460.0</v>
      </c>
      <c r="L528" s="1330"/>
      <c r="M528" s="1330"/>
      <c r="N528" s="1330"/>
      <c r="O528" s="1330"/>
      <c r="P528" s="1331">
        <v>4.965E7</v>
      </c>
    </row>
    <row r="529">
      <c r="A529" s="1303">
        <v>522.0</v>
      </c>
      <c r="B529" s="1328" t="b">
        <v>1</v>
      </c>
      <c r="C529" s="1329" t="s">
        <v>1096</v>
      </c>
      <c r="D529" s="1303"/>
      <c r="E529" s="1303">
        <v>7.0</v>
      </c>
      <c r="F529" s="1303"/>
      <c r="G529" s="1303">
        <v>44.0</v>
      </c>
      <c r="H529" s="1303">
        <v>207000.0</v>
      </c>
      <c r="I529" s="1330"/>
      <c r="J529" s="1303">
        <v>460.0</v>
      </c>
      <c r="K529" s="1330"/>
      <c r="L529" s="1330"/>
      <c r="M529" s="1330"/>
      <c r="N529" s="1330"/>
      <c r="O529" s="1330"/>
      <c r="P529" s="1331">
        <v>4.965E7</v>
      </c>
    </row>
    <row r="530">
      <c r="A530" s="1303">
        <v>523.0</v>
      </c>
      <c r="B530" s="1328" t="b">
        <v>1</v>
      </c>
      <c r="C530" s="1329" t="s">
        <v>1100</v>
      </c>
      <c r="D530" s="1303"/>
      <c r="E530" s="1303">
        <v>7.0</v>
      </c>
      <c r="F530" s="1303"/>
      <c r="G530" s="1303">
        <v>44.0</v>
      </c>
      <c r="H530" s="1303">
        <v>230000.0</v>
      </c>
      <c r="I530" s="1303">
        <v>510.0</v>
      </c>
      <c r="J530" s="1330"/>
      <c r="K530" s="1330"/>
      <c r="L530" s="1330"/>
      <c r="M530" s="1330"/>
      <c r="N530" s="1330"/>
      <c r="O530" s="1330"/>
      <c r="P530" s="1331">
        <v>4.965E7</v>
      </c>
    </row>
    <row r="531">
      <c r="A531" s="1303">
        <v>524.0</v>
      </c>
      <c r="B531" s="1328" t="b">
        <v>1</v>
      </c>
      <c r="C531" s="1329" t="s">
        <v>1101</v>
      </c>
      <c r="D531" s="1303"/>
      <c r="E531" s="1303">
        <v>7.0</v>
      </c>
      <c r="F531" s="1303"/>
      <c r="G531" s="1303">
        <v>44.0</v>
      </c>
      <c r="H531" s="1303">
        <v>230000.0</v>
      </c>
      <c r="I531" s="1330"/>
      <c r="J531" s="1330"/>
      <c r="K531" s="1303">
        <v>510.0</v>
      </c>
      <c r="L531" s="1330"/>
      <c r="M531" s="1330"/>
      <c r="N531" s="1330"/>
      <c r="O531" s="1330"/>
      <c r="P531" s="1331">
        <v>4.965E7</v>
      </c>
    </row>
    <row r="532">
      <c r="A532" s="1303">
        <v>525.0</v>
      </c>
      <c r="B532" s="1328" t="b">
        <v>1</v>
      </c>
      <c r="C532" s="1329" t="s">
        <v>1102</v>
      </c>
      <c r="D532" s="1303"/>
      <c r="E532" s="1303">
        <v>7.0</v>
      </c>
      <c r="F532" s="1303"/>
      <c r="G532" s="1303">
        <v>44.0</v>
      </c>
      <c r="H532" s="1303">
        <v>230000.0</v>
      </c>
      <c r="I532" s="1330"/>
      <c r="J532" s="1303">
        <v>510.0</v>
      </c>
      <c r="K532" s="1330"/>
      <c r="L532" s="1330"/>
      <c r="M532" s="1330"/>
      <c r="N532" s="1330"/>
      <c r="O532" s="1330"/>
      <c r="P532" s="1331">
        <v>4.965E7</v>
      </c>
    </row>
    <row r="533">
      <c r="A533" s="1303">
        <v>526.0</v>
      </c>
      <c r="B533" s="1328" t="b">
        <v>1</v>
      </c>
      <c r="C533" s="1329" t="s">
        <v>1103</v>
      </c>
      <c r="D533" s="1303"/>
      <c r="E533" s="1303">
        <v>6.0</v>
      </c>
      <c r="F533" s="1303"/>
      <c r="G533" s="1303">
        <v>44.0</v>
      </c>
      <c r="H533" s="1303">
        <v>276000.0</v>
      </c>
      <c r="I533" s="1303">
        <v>610.0</v>
      </c>
      <c r="J533" s="1329"/>
      <c r="K533" s="1329"/>
      <c r="L533" s="1303">
        <v>300.0</v>
      </c>
      <c r="M533" s="1330"/>
      <c r="N533" s="1330"/>
      <c r="O533" s="1330"/>
      <c r="P533" s="1331">
        <v>4.965E7</v>
      </c>
    </row>
    <row r="534">
      <c r="A534" s="1303">
        <v>527.0</v>
      </c>
      <c r="B534" s="1328" t="b">
        <v>1</v>
      </c>
      <c r="C534" s="1329" t="s">
        <v>1104</v>
      </c>
      <c r="D534" s="1303"/>
      <c r="E534" s="1303">
        <v>6.0</v>
      </c>
      <c r="F534" s="1303"/>
      <c r="G534" s="1303">
        <v>44.0</v>
      </c>
      <c r="H534" s="1303">
        <v>276000.0</v>
      </c>
      <c r="I534" s="765"/>
      <c r="J534" s="1329"/>
      <c r="K534" s="1303">
        <v>610.0</v>
      </c>
      <c r="L534" s="1303">
        <v>300.0</v>
      </c>
      <c r="M534" s="1330"/>
      <c r="N534" s="1330"/>
      <c r="O534" s="1330"/>
      <c r="P534" s="1331">
        <v>4.965E7</v>
      </c>
    </row>
    <row r="535">
      <c r="A535" s="1303">
        <v>528.0</v>
      </c>
      <c r="B535" s="1328" t="b">
        <v>1</v>
      </c>
      <c r="C535" s="1329" t="s">
        <v>1105</v>
      </c>
      <c r="D535" s="1303"/>
      <c r="E535" s="1303">
        <v>6.0</v>
      </c>
      <c r="F535" s="1303"/>
      <c r="G535" s="1303">
        <v>44.0</v>
      </c>
      <c r="H535" s="1303">
        <v>276000.0</v>
      </c>
      <c r="I535" s="765"/>
      <c r="J535" s="1303">
        <v>610.0</v>
      </c>
      <c r="K535" s="1329"/>
      <c r="L535" s="1303">
        <v>300.0</v>
      </c>
      <c r="M535" s="1330"/>
      <c r="N535" s="1330"/>
      <c r="O535" s="1330"/>
      <c r="P535" s="1331">
        <v>4.965E7</v>
      </c>
    </row>
    <row r="536">
      <c r="A536" s="1303">
        <v>529.0</v>
      </c>
      <c r="B536" s="1328" t="b">
        <v>1</v>
      </c>
      <c r="C536" s="1329" t="s">
        <v>1117</v>
      </c>
      <c r="D536" s="1303"/>
      <c r="E536" s="1303">
        <v>4.0</v>
      </c>
      <c r="F536" s="1303"/>
      <c r="G536" s="1303">
        <v>44.0</v>
      </c>
      <c r="H536" s="1303">
        <v>279000.0</v>
      </c>
      <c r="I536" s="1303">
        <v>550.0</v>
      </c>
      <c r="J536" s="1330"/>
      <c r="K536" s="1330"/>
      <c r="L536" s="1330"/>
      <c r="M536" s="1329"/>
      <c r="N536" s="1329"/>
      <c r="O536" s="1329"/>
      <c r="P536" s="1331">
        <v>4.97E7</v>
      </c>
    </row>
    <row r="537">
      <c r="A537" s="1303">
        <v>530.0</v>
      </c>
      <c r="B537" s="1328" t="b">
        <v>1</v>
      </c>
      <c r="C537" s="1329" t="s">
        <v>1118</v>
      </c>
      <c r="D537" s="1303"/>
      <c r="E537" s="1303">
        <v>4.0</v>
      </c>
      <c r="F537" s="1303"/>
      <c r="G537" s="1303">
        <v>44.0</v>
      </c>
      <c r="H537" s="1303">
        <v>279000.0</v>
      </c>
      <c r="I537" s="1330"/>
      <c r="J537" s="1330"/>
      <c r="K537" s="1303">
        <v>550.0</v>
      </c>
      <c r="L537" s="1330"/>
      <c r="M537" s="1329"/>
      <c r="N537" s="1329"/>
      <c r="O537" s="1329"/>
      <c r="P537" s="1331">
        <v>4.97E7</v>
      </c>
    </row>
    <row r="538">
      <c r="A538" s="1303">
        <v>531.0</v>
      </c>
      <c r="B538" s="1328" t="b">
        <v>1</v>
      </c>
      <c r="C538" s="1329" t="s">
        <v>1119</v>
      </c>
      <c r="D538" s="1303"/>
      <c r="E538" s="1303">
        <v>4.0</v>
      </c>
      <c r="F538" s="1303"/>
      <c r="G538" s="1303">
        <v>44.0</v>
      </c>
      <c r="H538" s="1303">
        <v>279000.0</v>
      </c>
      <c r="I538" s="1330"/>
      <c r="J538" s="1303">
        <v>550.0</v>
      </c>
      <c r="K538" s="1330"/>
      <c r="L538" s="1330"/>
      <c r="M538" s="1329"/>
      <c r="N538" s="1329"/>
      <c r="O538" s="1329"/>
      <c r="P538" s="1331">
        <v>4.97E7</v>
      </c>
    </row>
    <row r="539">
      <c r="A539" s="1303">
        <v>532.0</v>
      </c>
      <c r="B539" s="1328" t="b">
        <v>1</v>
      </c>
      <c r="C539" s="1329" t="s">
        <v>1124</v>
      </c>
      <c r="D539" s="1303"/>
      <c r="E539" s="1303">
        <v>3.0</v>
      </c>
      <c r="F539" s="1303"/>
      <c r="G539" s="1303">
        <v>44.0</v>
      </c>
      <c r="H539" s="1303">
        <v>279000.0</v>
      </c>
      <c r="I539" s="1303">
        <v>550.0</v>
      </c>
      <c r="J539" s="1330"/>
      <c r="K539" s="1330"/>
      <c r="L539" s="1330"/>
      <c r="M539" s="1329"/>
      <c r="N539" s="1329"/>
      <c r="O539" s="1329"/>
      <c r="P539" s="1331">
        <v>4.97E7</v>
      </c>
    </row>
    <row r="540">
      <c r="A540" s="1303">
        <v>533.0</v>
      </c>
      <c r="B540" s="1328" t="b">
        <v>1</v>
      </c>
      <c r="C540" s="1329" t="s">
        <v>1125</v>
      </c>
      <c r="D540" s="1303"/>
      <c r="E540" s="1303">
        <v>3.0</v>
      </c>
      <c r="F540" s="1303"/>
      <c r="G540" s="1303">
        <v>44.0</v>
      </c>
      <c r="H540" s="1303">
        <v>279000.0</v>
      </c>
      <c r="I540" s="1330"/>
      <c r="J540" s="1330"/>
      <c r="K540" s="1303">
        <v>550.0</v>
      </c>
      <c r="L540" s="1330"/>
      <c r="M540" s="1329"/>
      <c r="N540" s="1329"/>
      <c r="O540" s="1329"/>
      <c r="P540" s="1331">
        <v>4.97E7</v>
      </c>
    </row>
    <row r="541">
      <c r="A541" s="1303">
        <v>534.0</v>
      </c>
      <c r="B541" s="1328" t="b">
        <v>1</v>
      </c>
      <c r="C541" s="1329" t="s">
        <v>1126</v>
      </c>
      <c r="D541" s="1303"/>
      <c r="E541" s="1303">
        <v>3.0</v>
      </c>
      <c r="F541" s="1303"/>
      <c r="G541" s="1303">
        <v>44.0</v>
      </c>
      <c r="H541" s="1303">
        <v>279000.0</v>
      </c>
      <c r="I541" s="1330"/>
      <c r="J541" s="1303">
        <v>550.0</v>
      </c>
      <c r="K541" s="1330"/>
      <c r="L541" s="1330"/>
      <c r="M541" s="1329"/>
      <c r="N541" s="1329"/>
      <c r="O541" s="1329"/>
      <c r="P541" s="1331">
        <v>4.97E7</v>
      </c>
    </row>
    <row r="542">
      <c r="A542" s="1303">
        <v>535.0</v>
      </c>
      <c r="B542" s="1328" t="b">
        <v>1</v>
      </c>
      <c r="C542" s="1329" t="s">
        <v>1127</v>
      </c>
      <c r="D542" s="1303"/>
      <c r="E542" s="1303">
        <v>2.0</v>
      </c>
      <c r="F542" s="1303"/>
      <c r="G542" s="1303">
        <v>44.0</v>
      </c>
      <c r="H542" s="1303">
        <v>341000.0</v>
      </c>
      <c r="I542" s="1303">
        <v>675.0</v>
      </c>
      <c r="J542" s="1330"/>
      <c r="K542" s="1330"/>
      <c r="L542" s="1330"/>
      <c r="M542" s="1329"/>
      <c r="N542" s="1329"/>
      <c r="O542" s="1329"/>
      <c r="P542" s="1331">
        <v>4.97E7</v>
      </c>
    </row>
    <row r="543">
      <c r="A543" s="1303">
        <v>536.0</v>
      </c>
      <c r="B543" s="1328" t="b">
        <v>1</v>
      </c>
      <c r="C543" s="1329" t="s">
        <v>1128</v>
      </c>
      <c r="D543" s="1303"/>
      <c r="E543" s="1303">
        <v>2.0</v>
      </c>
      <c r="F543" s="1303"/>
      <c r="G543" s="1303">
        <v>44.0</v>
      </c>
      <c r="H543" s="1303">
        <v>341000.0</v>
      </c>
      <c r="I543" s="1330"/>
      <c r="J543" s="1330"/>
      <c r="K543" s="1303">
        <v>675.0</v>
      </c>
      <c r="L543" s="1330"/>
      <c r="M543" s="1329"/>
      <c r="N543" s="1329"/>
      <c r="O543" s="1329"/>
      <c r="P543" s="1331">
        <v>4.97E7</v>
      </c>
    </row>
    <row r="544">
      <c r="A544" s="1303">
        <v>537.0</v>
      </c>
      <c r="B544" s="1328" t="b">
        <v>1</v>
      </c>
      <c r="C544" s="1329" t="s">
        <v>1129</v>
      </c>
      <c r="D544" s="1303"/>
      <c r="E544" s="1303">
        <v>2.0</v>
      </c>
      <c r="F544" s="1303"/>
      <c r="G544" s="1303">
        <v>44.0</v>
      </c>
      <c r="H544" s="1303">
        <v>341000.0</v>
      </c>
      <c r="I544" s="1330"/>
      <c r="J544" s="1303">
        <v>675.0</v>
      </c>
      <c r="K544" s="1330"/>
      <c r="L544" s="1330"/>
      <c r="M544" s="1329"/>
      <c r="N544" s="1329"/>
      <c r="O544" s="1329"/>
      <c r="P544" s="1331">
        <v>4.97E7</v>
      </c>
    </row>
    <row r="545">
      <c r="A545" s="1303">
        <v>538.0</v>
      </c>
      <c r="B545" s="1328" t="b">
        <v>1</v>
      </c>
      <c r="C545" s="1329" t="s">
        <v>1106</v>
      </c>
      <c r="D545" s="1303"/>
      <c r="E545" s="1303">
        <v>10.0</v>
      </c>
      <c r="F545" s="1303"/>
      <c r="G545" s="1303">
        <v>44.0</v>
      </c>
      <c r="H545" s="1330"/>
      <c r="I545" s="1330"/>
      <c r="J545" s="1330"/>
      <c r="K545" s="1303">
        <v>675.0</v>
      </c>
      <c r="L545" s="1330"/>
      <c r="M545" s="1330"/>
      <c r="N545" s="1330"/>
      <c r="O545" s="1330"/>
      <c r="P545" s="1331">
        <v>4.965E7</v>
      </c>
    </row>
    <row r="546">
      <c r="A546" s="1303">
        <v>539.0</v>
      </c>
      <c r="B546" s="1328" t="b">
        <v>0</v>
      </c>
      <c r="C546" s="1332" t="s">
        <v>1133</v>
      </c>
      <c r="D546" s="1332" t="s">
        <v>1134</v>
      </c>
      <c r="E546" s="1333">
        <v>8.0</v>
      </c>
      <c r="F546" s="1332"/>
      <c r="G546" s="1333">
        <v>58.0</v>
      </c>
      <c r="H546" s="1333">
        <v>1230000.0</v>
      </c>
      <c r="N546" s="638">
        <v>375.0</v>
      </c>
      <c r="Q546" s="1333"/>
      <c r="R546" s="1333">
        <v>11000.0</v>
      </c>
    </row>
    <row r="547">
      <c r="A547" s="1303">
        <v>540.0</v>
      </c>
      <c r="B547" s="1328" t="b">
        <v>0</v>
      </c>
      <c r="C547" s="1332" t="s">
        <v>1133</v>
      </c>
      <c r="D547" s="1332" t="s">
        <v>1134</v>
      </c>
      <c r="E547" s="1333">
        <v>9.0</v>
      </c>
      <c r="F547" s="1332"/>
      <c r="G547" s="1333">
        <v>59.0</v>
      </c>
      <c r="H547" s="1333">
        <v>1860000.0</v>
      </c>
      <c r="N547" s="638">
        <v>395.0</v>
      </c>
      <c r="Q547" s="1333"/>
      <c r="R547" s="1333">
        <v>12000.0</v>
      </c>
    </row>
    <row r="548">
      <c r="A548" s="1303">
        <v>541.0</v>
      </c>
      <c r="B548" s="1328" t="b">
        <v>0</v>
      </c>
      <c r="C548" s="1332" t="s">
        <v>1133</v>
      </c>
      <c r="D548" s="1332" t="s">
        <v>1134</v>
      </c>
      <c r="E548" s="1333">
        <v>10.0</v>
      </c>
      <c r="F548" s="1332"/>
      <c r="G548" s="1333">
        <v>60.0</v>
      </c>
      <c r="H548" s="1333">
        <v>1940000.0</v>
      </c>
      <c r="N548" s="638">
        <v>420.0</v>
      </c>
      <c r="Q548" s="1333"/>
      <c r="R548" s="1333">
        <v>25000.0</v>
      </c>
    </row>
    <row r="549">
      <c r="A549" s="1303">
        <v>542.0</v>
      </c>
      <c r="B549" s="1328" t="b">
        <v>0</v>
      </c>
      <c r="C549" s="1332" t="s">
        <v>1135</v>
      </c>
      <c r="D549" s="1332" t="s">
        <v>1136</v>
      </c>
      <c r="E549" s="1333">
        <v>1.0</v>
      </c>
      <c r="F549" s="1332"/>
      <c r="G549" s="1333">
        <v>49.0</v>
      </c>
      <c r="H549" s="1333">
        <v>154000.0</v>
      </c>
      <c r="N549" s="638">
        <v>145.0</v>
      </c>
      <c r="Q549" s="1333"/>
      <c r="R549" s="1333">
        <v>125000.0</v>
      </c>
    </row>
    <row r="550">
      <c r="A550" s="1303">
        <v>543.0</v>
      </c>
      <c r="B550" s="1328" t="b">
        <v>0</v>
      </c>
      <c r="C550" s="1332" t="s">
        <v>1135</v>
      </c>
      <c r="D550" s="1332" t="s">
        <v>1136</v>
      </c>
      <c r="E550" s="1333">
        <v>2.0</v>
      </c>
      <c r="F550" s="1332"/>
      <c r="G550" s="1333">
        <v>51.0</v>
      </c>
      <c r="H550" s="1333">
        <v>270000.0</v>
      </c>
      <c r="N550" s="638">
        <v>175.0</v>
      </c>
      <c r="Q550" s="1333"/>
      <c r="R550" s="1333">
        <v>9000.0</v>
      </c>
    </row>
    <row r="551">
      <c r="A551" s="1303">
        <v>544.0</v>
      </c>
      <c r="B551" s="1328" t="b">
        <v>0</v>
      </c>
      <c r="C551" s="1332" t="s">
        <v>1135</v>
      </c>
      <c r="D551" s="1332" t="s">
        <v>1136</v>
      </c>
      <c r="E551" s="1333">
        <v>3.0</v>
      </c>
      <c r="F551" s="1332"/>
      <c r="G551" s="1333">
        <v>52.0</v>
      </c>
      <c r="H551" s="1333">
        <v>305000.0</v>
      </c>
      <c r="N551" s="638">
        <v>185.0</v>
      </c>
      <c r="Q551" s="1333"/>
      <c r="R551" s="1333">
        <v>9000.0</v>
      </c>
    </row>
    <row r="552">
      <c r="A552" s="1303">
        <v>545.0</v>
      </c>
      <c r="B552" s="1328" t="b">
        <v>0</v>
      </c>
      <c r="C552" s="1332" t="s">
        <v>1135</v>
      </c>
      <c r="D552" s="1332" t="s">
        <v>1136</v>
      </c>
      <c r="E552" s="1333">
        <v>4.0</v>
      </c>
      <c r="F552" s="1332"/>
      <c r="G552" s="1333">
        <v>53.0</v>
      </c>
      <c r="H552" s="1333">
        <v>413000.0</v>
      </c>
      <c r="N552" s="638">
        <v>265.0</v>
      </c>
      <c r="Q552" s="1333"/>
      <c r="R552" s="1333">
        <v>9000.0</v>
      </c>
    </row>
    <row r="553">
      <c r="A553" s="1303">
        <v>546.0</v>
      </c>
      <c r="B553" s="1328" t="b">
        <v>0</v>
      </c>
      <c r="C553" s="1332" t="s">
        <v>1135</v>
      </c>
      <c r="D553" s="1332" t="s">
        <v>1136</v>
      </c>
      <c r="E553" s="1333">
        <v>5.0</v>
      </c>
      <c r="F553" s="1332"/>
      <c r="G553" s="1333">
        <v>54.0</v>
      </c>
      <c r="H553" s="1333">
        <v>420000.0</v>
      </c>
      <c r="N553" s="638">
        <v>280.0</v>
      </c>
      <c r="Q553" s="1333"/>
      <c r="R553" s="1333">
        <v>10000.0</v>
      </c>
    </row>
    <row r="554">
      <c r="A554" s="1303">
        <v>547.0</v>
      </c>
      <c r="B554" s="1328" t="b">
        <v>1</v>
      </c>
      <c r="C554" s="1329" t="s">
        <v>1055</v>
      </c>
      <c r="D554" s="1303"/>
      <c r="E554" s="1303">
        <v>13.0</v>
      </c>
      <c r="F554" s="1303"/>
      <c r="G554" s="1303">
        <v>45.0</v>
      </c>
      <c r="H554" s="1303">
        <v>330000.0</v>
      </c>
      <c r="I554" s="1330"/>
      <c r="J554" s="1330"/>
      <c r="K554" s="1330"/>
      <c r="L554" s="1330"/>
      <c r="M554" s="1330"/>
      <c r="N554" s="1330"/>
      <c r="O554" s="1330"/>
      <c r="P554" s="1331">
        <v>7.08E7</v>
      </c>
    </row>
    <row r="555">
      <c r="A555" s="1303">
        <v>548.0</v>
      </c>
      <c r="B555" s="1328" t="b">
        <v>1</v>
      </c>
      <c r="C555" s="1329" t="s">
        <v>1056</v>
      </c>
      <c r="D555" s="1303"/>
      <c r="E555" s="1303">
        <v>13.0</v>
      </c>
      <c r="F555" s="1303"/>
      <c r="G555" s="1303">
        <v>45.0</v>
      </c>
      <c r="H555" s="1303">
        <v>330000.0</v>
      </c>
      <c r="I555" s="1330"/>
      <c r="J555" s="1330"/>
      <c r="K555" s="1330"/>
      <c r="L555" s="1330"/>
      <c r="M555" s="1330"/>
      <c r="N555" s="1330"/>
      <c r="O555" s="1330"/>
      <c r="P555" s="1331">
        <v>7.08E7</v>
      </c>
    </row>
    <row r="556">
      <c r="A556" s="1303">
        <v>549.0</v>
      </c>
      <c r="B556" s="1328" t="b">
        <v>1</v>
      </c>
      <c r="C556" s="1329" t="s">
        <v>1057</v>
      </c>
      <c r="D556" s="1303"/>
      <c r="E556" s="1303">
        <v>13.0</v>
      </c>
      <c r="F556" s="1303"/>
      <c r="G556" s="1303">
        <v>45.0</v>
      </c>
      <c r="H556" s="1303">
        <v>330000.0</v>
      </c>
      <c r="I556" s="1330"/>
      <c r="J556" s="1330"/>
      <c r="K556" s="1330"/>
      <c r="L556" s="1330"/>
      <c r="M556" s="1330"/>
      <c r="N556" s="1330"/>
      <c r="O556" s="1330"/>
      <c r="P556" s="1331">
        <v>7.08E7</v>
      </c>
    </row>
    <row r="557">
      <c r="A557" s="1303">
        <v>550.0</v>
      </c>
      <c r="B557" s="1328" t="b">
        <v>1</v>
      </c>
      <c r="C557" s="1329" t="s">
        <v>1075</v>
      </c>
      <c r="D557" s="1303"/>
      <c r="E557" s="1303">
        <v>10.0</v>
      </c>
      <c r="F557" s="1303"/>
      <c r="G557" s="1303">
        <v>45.0</v>
      </c>
      <c r="H557" s="1303">
        <v>330000.0</v>
      </c>
      <c r="I557" s="1303">
        <v>550.0</v>
      </c>
      <c r="J557" s="1330"/>
      <c r="K557" s="1330"/>
      <c r="L557" s="1330"/>
      <c r="M557" s="1330"/>
      <c r="N557" s="1330"/>
      <c r="O557" s="1330"/>
      <c r="P557" s="1331">
        <v>7.08E7</v>
      </c>
    </row>
    <row r="558">
      <c r="A558" s="1303">
        <v>551.0</v>
      </c>
      <c r="B558" s="1328" t="b">
        <v>1</v>
      </c>
      <c r="C558" s="1329" t="s">
        <v>1076</v>
      </c>
      <c r="D558" s="1303"/>
      <c r="E558" s="1303">
        <v>10.0</v>
      </c>
      <c r="F558" s="1303"/>
      <c r="G558" s="1303">
        <v>45.0</v>
      </c>
      <c r="H558" s="1303">
        <v>330000.0</v>
      </c>
      <c r="I558" s="1330"/>
      <c r="J558" s="1330"/>
      <c r="K558" s="1303">
        <v>550.0</v>
      </c>
      <c r="L558" s="1330"/>
      <c r="M558" s="1330"/>
      <c r="N558" s="1330"/>
      <c r="O558" s="1330"/>
      <c r="P558" s="1331">
        <v>7.08E7</v>
      </c>
    </row>
    <row r="559">
      <c r="A559" s="1303">
        <v>552.0</v>
      </c>
      <c r="B559" s="1328" t="b">
        <v>1</v>
      </c>
      <c r="C559" s="1329" t="s">
        <v>1077</v>
      </c>
      <c r="D559" s="1303"/>
      <c r="E559" s="1303">
        <v>10.0</v>
      </c>
      <c r="F559" s="1303"/>
      <c r="G559" s="1303">
        <v>45.0</v>
      </c>
      <c r="H559" s="1303">
        <v>330000.0</v>
      </c>
      <c r="I559" s="1330"/>
      <c r="J559" s="1303">
        <v>550.0</v>
      </c>
      <c r="K559" s="1330"/>
      <c r="L559" s="1330"/>
      <c r="M559" s="1330"/>
      <c r="N559" s="1330"/>
      <c r="O559" s="1330"/>
      <c r="P559" s="1331">
        <v>7.08E7</v>
      </c>
    </row>
    <row r="560">
      <c r="A560" s="1303">
        <v>553.0</v>
      </c>
      <c r="B560" s="1328" t="b">
        <v>1</v>
      </c>
      <c r="C560" s="1329" t="s">
        <v>1081</v>
      </c>
      <c r="D560" s="1303"/>
      <c r="E560" s="1303">
        <v>10.0</v>
      </c>
      <c r="F560" s="1303"/>
      <c r="G560" s="1303">
        <v>45.0</v>
      </c>
      <c r="H560" s="1303">
        <v>330000.0</v>
      </c>
      <c r="I560" s="1303">
        <v>550.0</v>
      </c>
      <c r="J560" s="1330"/>
      <c r="K560" s="1330"/>
      <c r="L560" s="1330"/>
      <c r="M560" s="1330"/>
      <c r="N560" s="1330"/>
      <c r="O560" s="1330"/>
      <c r="P560" s="1331">
        <v>7.08E7</v>
      </c>
    </row>
    <row r="561">
      <c r="A561" s="1303">
        <v>554.0</v>
      </c>
      <c r="B561" s="1328" t="b">
        <v>1</v>
      </c>
      <c r="C561" s="1329" t="s">
        <v>1082</v>
      </c>
      <c r="D561" s="1303"/>
      <c r="E561" s="1303">
        <v>10.0</v>
      </c>
      <c r="F561" s="1303"/>
      <c r="G561" s="1303">
        <v>45.0</v>
      </c>
      <c r="H561" s="1303">
        <v>330000.0</v>
      </c>
      <c r="I561" s="1330"/>
      <c r="J561" s="1330"/>
      <c r="K561" s="1303">
        <v>550.0</v>
      </c>
      <c r="L561" s="1330"/>
      <c r="M561" s="1330"/>
      <c r="N561" s="1330"/>
      <c r="O561" s="1330"/>
      <c r="P561" s="1331">
        <v>7.08E7</v>
      </c>
    </row>
    <row r="562">
      <c r="A562" s="1303">
        <v>555.0</v>
      </c>
      <c r="B562" s="1328" t="b">
        <v>1</v>
      </c>
      <c r="C562" s="1329" t="s">
        <v>1083</v>
      </c>
      <c r="D562" s="1303"/>
      <c r="E562" s="1303">
        <v>10.0</v>
      </c>
      <c r="F562" s="1303"/>
      <c r="G562" s="1303">
        <v>45.0</v>
      </c>
      <c r="H562" s="1303">
        <v>330000.0</v>
      </c>
      <c r="I562" s="1330"/>
      <c r="J562" s="1303">
        <v>550.0</v>
      </c>
      <c r="K562" s="1330"/>
      <c r="L562" s="1330"/>
      <c r="M562" s="1330"/>
      <c r="N562" s="1330"/>
      <c r="O562" s="1330"/>
      <c r="P562" s="1331">
        <v>7.08E7</v>
      </c>
    </row>
    <row r="563">
      <c r="A563" s="1303">
        <v>556.0</v>
      </c>
      <c r="B563" s="1328" t="b">
        <v>1</v>
      </c>
      <c r="C563" s="1329" t="s">
        <v>1097</v>
      </c>
      <c r="D563" s="1303"/>
      <c r="E563" s="1303">
        <v>8.0</v>
      </c>
      <c r="F563" s="1303"/>
      <c r="G563" s="1303">
        <v>45.0</v>
      </c>
      <c r="H563" s="1303">
        <v>297000.0</v>
      </c>
      <c r="I563" s="1303">
        <v>500.0</v>
      </c>
      <c r="J563" s="1330"/>
      <c r="K563" s="1330"/>
      <c r="L563" s="1330"/>
      <c r="M563" s="1330"/>
      <c r="N563" s="1330"/>
      <c r="O563" s="1330"/>
      <c r="P563" s="1331">
        <v>7.08E7</v>
      </c>
    </row>
    <row r="564">
      <c r="A564" s="1303">
        <v>557.0</v>
      </c>
      <c r="B564" s="1328" t="b">
        <v>1</v>
      </c>
      <c r="C564" s="1329" t="s">
        <v>1098</v>
      </c>
      <c r="D564" s="1303"/>
      <c r="E564" s="1303">
        <v>8.0</v>
      </c>
      <c r="F564" s="1303"/>
      <c r="G564" s="1303">
        <v>45.0</v>
      </c>
      <c r="H564" s="1303">
        <v>297000.0</v>
      </c>
      <c r="I564" s="1330"/>
      <c r="J564" s="1330"/>
      <c r="K564" s="1303">
        <v>500.0</v>
      </c>
      <c r="L564" s="1330"/>
      <c r="M564" s="1330"/>
      <c r="N564" s="1330"/>
      <c r="O564" s="1330"/>
      <c r="P564" s="1331">
        <v>7.08E7</v>
      </c>
    </row>
    <row r="565">
      <c r="A565" s="1303">
        <v>558.0</v>
      </c>
      <c r="B565" s="1328" t="b">
        <v>1</v>
      </c>
      <c r="C565" s="1329" t="s">
        <v>1099</v>
      </c>
      <c r="D565" s="1303"/>
      <c r="E565" s="1303">
        <v>8.0</v>
      </c>
      <c r="F565" s="1303"/>
      <c r="G565" s="1303">
        <v>45.0</v>
      </c>
      <c r="H565" s="1303">
        <v>297000.0</v>
      </c>
      <c r="I565" s="1330"/>
      <c r="J565" s="1303">
        <v>500.0</v>
      </c>
      <c r="K565" s="1330"/>
      <c r="L565" s="1330"/>
      <c r="M565" s="1330"/>
      <c r="N565" s="1330"/>
      <c r="O565" s="1330"/>
      <c r="P565" s="1331">
        <v>7.08E7</v>
      </c>
    </row>
    <row r="566">
      <c r="A566" s="1303">
        <v>559.0</v>
      </c>
      <c r="B566" s="1328" t="b">
        <v>1</v>
      </c>
      <c r="C566" s="1329" t="s">
        <v>1103</v>
      </c>
      <c r="D566" s="1303"/>
      <c r="E566" s="1303">
        <v>7.0</v>
      </c>
      <c r="F566" s="1303"/>
      <c r="G566" s="1303">
        <v>45.0</v>
      </c>
      <c r="H566" s="1303">
        <v>363000.0</v>
      </c>
      <c r="I566" s="1303">
        <v>610.0</v>
      </c>
      <c r="J566" s="1329"/>
      <c r="K566" s="1329"/>
      <c r="L566" s="1303">
        <v>350.0</v>
      </c>
      <c r="M566" s="1330"/>
      <c r="N566" s="1330"/>
      <c r="O566" s="1330"/>
      <c r="P566" s="1331">
        <v>7.08E7</v>
      </c>
    </row>
    <row r="567">
      <c r="A567" s="1303">
        <v>560.0</v>
      </c>
      <c r="B567" s="1328" t="b">
        <v>1</v>
      </c>
      <c r="C567" s="1329" t="s">
        <v>1104</v>
      </c>
      <c r="D567" s="1303"/>
      <c r="E567" s="1303">
        <v>7.0</v>
      </c>
      <c r="F567" s="1303"/>
      <c r="G567" s="1303">
        <v>45.0</v>
      </c>
      <c r="H567" s="1303">
        <v>363000.0</v>
      </c>
      <c r="I567" s="765"/>
      <c r="J567" s="1329"/>
      <c r="K567" s="1303">
        <v>610.0</v>
      </c>
      <c r="L567" s="1303">
        <v>350.0</v>
      </c>
      <c r="M567" s="1330"/>
      <c r="N567" s="1330"/>
      <c r="O567" s="1330"/>
      <c r="P567" s="1331">
        <v>7.08E7</v>
      </c>
    </row>
    <row r="568">
      <c r="A568" s="1303">
        <v>561.0</v>
      </c>
      <c r="B568" s="1328" t="b">
        <v>1</v>
      </c>
      <c r="C568" s="1329" t="s">
        <v>1105</v>
      </c>
      <c r="D568" s="1303"/>
      <c r="E568" s="1303">
        <v>7.0</v>
      </c>
      <c r="F568" s="1303"/>
      <c r="G568" s="1303">
        <v>45.0</v>
      </c>
      <c r="H568" s="1303">
        <v>363000.0</v>
      </c>
      <c r="I568" s="765"/>
      <c r="J568" s="1303">
        <v>610.0</v>
      </c>
      <c r="K568" s="1329"/>
      <c r="L568" s="1303">
        <v>350.0</v>
      </c>
      <c r="M568" s="1330"/>
      <c r="N568" s="1330"/>
      <c r="O568" s="1330"/>
      <c r="P568" s="1331">
        <v>7.08E7</v>
      </c>
    </row>
    <row r="569">
      <c r="A569" s="1303">
        <v>562.0</v>
      </c>
      <c r="B569" s="1328" t="b">
        <v>1</v>
      </c>
      <c r="C569" s="1329" t="s">
        <v>1114</v>
      </c>
      <c r="D569" s="1303"/>
      <c r="E569" s="1303">
        <v>4.0</v>
      </c>
      <c r="F569" s="1303"/>
      <c r="G569" s="1303">
        <v>45.0</v>
      </c>
      <c r="H569" s="1303">
        <v>446000.0</v>
      </c>
      <c r="I569" s="1303">
        <v>660.0</v>
      </c>
      <c r="J569" s="1330"/>
      <c r="K569" s="1330"/>
      <c r="L569" s="1330"/>
      <c r="M569" s="1329"/>
      <c r="N569" s="1329"/>
      <c r="O569" s="1329"/>
      <c r="P569" s="1331">
        <v>7.08E7</v>
      </c>
    </row>
    <row r="570">
      <c r="A570" s="1303">
        <v>563.0</v>
      </c>
      <c r="B570" s="1328" t="b">
        <v>1</v>
      </c>
      <c r="C570" s="1329" t="s">
        <v>1115</v>
      </c>
      <c r="D570" s="1303"/>
      <c r="E570" s="1303">
        <v>4.0</v>
      </c>
      <c r="F570" s="1303"/>
      <c r="G570" s="1303">
        <v>45.0</v>
      </c>
      <c r="H570" s="1303">
        <v>446000.0</v>
      </c>
      <c r="I570" s="1330"/>
      <c r="J570" s="1330"/>
      <c r="K570" s="1303">
        <v>660.0</v>
      </c>
      <c r="L570" s="1330"/>
      <c r="M570" s="1329"/>
      <c r="N570" s="1329"/>
      <c r="O570" s="1329"/>
      <c r="P570" s="1331">
        <v>7.08E7</v>
      </c>
    </row>
    <row r="571">
      <c r="A571" s="1303">
        <v>564.0</v>
      </c>
      <c r="B571" s="1328" t="b">
        <v>1</v>
      </c>
      <c r="C571" s="1329" t="s">
        <v>1116</v>
      </c>
      <c r="D571" s="1303"/>
      <c r="E571" s="1303">
        <v>4.0</v>
      </c>
      <c r="F571" s="1303"/>
      <c r="G571" s="1303">
        <v>45.0</v>
      </c>
      <c r="H571" s="1303">
        <v>446000.0</v>
      </c>
      <c r="I571" s="1330"/>
      <c r="J571" s="1303">
        <v>660.0</v>
      </c>
      <c r="K571" s="1330"/>
      <c r="L571" s="1330"/>
      <c r="M571" s="1329"/>
      <c r="N571" s="1329"/>
      <c r="O571" s="1329"/>
      <c r="P571" s="1331">
        <v>7.08E7</v>
      </c>
    </row>
    <row r="572">
      <c r="A572" s="1303">
        <v>565.0</v>
      </c>
      <c r="B572" s="1328" t="b">
        <v>1</v>
      </c>
      <c r="C572" s="1329" t="s">
        <v>1117</v>
      </c>
      <c r="D572" s="1303"/>
      <c r="E572" s="1303">
        <v>5.0</v>
      </c>
      <c r="F572" s="1303"/>
      <c r="G572" s="1303">
        <v>45.0</v>
      </c>
      <c r="H572" s="1303">
        <v>401000.0</v>
      </c>
      <c r="I572" s="1303">
        <v>660.0</v>
      </c>
      <c r="J572" s="1330"/>
      <c r="K572" s="1330"/>
      <c r="L572" s="1330"/>
      <c r="M572" s="1329"/>
      <c r="N572" s="1329"/>
      <c r="O572" s="1329"/>
      <c r="P572" s="1331">
        <v>7.08E7</v>
      </c>
    </row>
    <row r="573">
      <c r="A573" s="1303">
        <v>566.0</v>
      </c>
      <c r="B573" s="1328" t="b">
        <v>1</v>
      </c>
      <c r="C573" s="1329" t="s">
        <v>1118</v>
      </c>
      <c r="D573" s="1303"/>
      <c r="E573" s="1303">
        <v>5.0</v>
      </c>
      <c r="F573" s="1303"/>
      <c r="G573" s="1303">
        <v>45.0</v>
      </c>
      <c r="H573" s="1303">
        <v>401000.0</v>
      </c>
      <c r="I573" s="1330"/>
      <c r="J573" s="1330"/>
      <c r="K573" s="1303">
        <v>595.0</v>
      </c>
      <c r="L573" s="1330"/>
      <c r="M573" s="1329"/>
      <c r="N573" s="1329"/>
      <c r="O573" s="1329"/>
      <c r="P573" s="1331">
        <v>7.08E7</v>
      </c>
    </row>
    <row r="574">
      <c r="A574" s="1303">
        <v>567.0</v>
      </c>
      <c r="B574" s="1328" t="b">
        <v>1</v>
      </c>
      <c r="C574" s="1329" t="s">
        <v>1119</v>
      </c>
      <c r="D574" s="1303"/>
      <c r="E574" s="1303">
        <v>5.0</v>
      </c>
      <c r="F574" s="1303"/>
      <c r="G574" s="1303">
        <v>45.0</v>
      </c>
      <c r="H574" s="1303">
        <v>401000.0</v>
      </c>
      <c r="I574" s="1330"/>
      <c r="J574" s="1303">
        <v>595.0</v>
      </c>
      <c r="K574" s="1330"/>
      <c r="L574" s="1330"/>
      <c r="M574" s="1329"/>
      <c r="N574" s="1329"/>
      <c r="O574" s="1329"/>
      <c r="P574" s="1331">
        <v>7.08E7</v>
      </c>
    </row>
    <row r="575">
      <c r="A575" s="1303">
        <v>568.0</v>
      </c>
      <c r="B575" s="1328" t="b">
        <v>1</v>
      </c>
      <c r="C575" s="1329" t="s">
        <v>1124</v>
      </c>
      <c r="D575" s="1303"/>
      <c r="E575" s="1303">
        <v>4.0</v>
      </c>
      <c r="F575" s="1303"/>
      <c r="G575" s="1303">
        <v>45.0</v>
      </c>
      <c r="H575" s="1303">
        <v>401000.0</v>
      </c>
      <c r="I575" s="1303">
        <v>595.0</v>
      </c>
      <c r="J575" s="1330"/>
      <c r="K575" s="1330"/>
      <c r="L575" s="1330"/>
      <c r="M575" s="1329"/>
      <c r="N575" s="1329"/>
      <c r="O575" s="1329"/>
      <c r="P575" s="1331">
        <v>7.08E7</v>
      </c>
    </row>
    <row r="576">
      <c r="A576" s="1303">
        <v>569.0</v>
      </c>
      <c r="B576" s="1328" t="b">
        <v>1</v>
      </c>
      <c r="C576" s="1329" t="s">
        <v>1125</v>
      </c>
      <c r="D576" s="1303"/>
      <c r="E576" s="1303">
        <v>4.0</v>
      </c>
      <c r="F576" s="1303"/>
      <c r="G576" s="1303">
        <v>45.0</v>
      </c>
      <c r="H576" s="1303">
        <v>401000.0</v>
      </c>
      <c r="I576" s="1330"/>
      <c r="J576" s="1330"/>
      <c r="K576" s="1303">
        <v>595.0</v>
      </c>
      <c r="L576" s="1330"/>
      <c r="M576" s="1329"/>
      <c r="N576" s="1329"/>
      <c r="O576" s="1329"/>
      <c r="P576" s="1331">
        <v>7.08E7</v>
      </c>
    </row>
    <row r="577">
      <c r="A577" s="1303">
        <v>570.0</v>
      </c>
      <c r="B577" s="1328" t="b">
        <v>1</v>
      </c>
      <c r="C577" s="1329" t="s">
        <v>1126</v>
      </c>
      <c r="D577" s="1303"/>
      <c r="E577" s="1303">
        <v>4.0</v>
      </c>
      <c r="F577" s="1303"/>
      <c r="G577" s="1303">
        <v>45.0</v>
      </c>
      <c r="H577" s="1303">
        <v>401000.0</v>
      </c>
      <c r="I577" s="1330"/>
      <c r="J577" s="1303">
        <v>595.0</v>
      </c>
      <c r="K577" s="1330"/>
      <c r="L577" s="1330"/>
      <c r="M577" s="1329"/>
      <c r="N577" s="1329"/>
      <c r="O577" s="1329"/>
      <c r="P577" s="1331">
        <v>7.08E7</v>
      </c>
    </row>
    <row r="578">
      <c r="A578" s="1303">
        <v>571.0</v>
      </c>
      <c r="B578" s="1328" t="b">
        <v>1</v>
      </c>
      <c r="C578" s="1329" t="s">
        <v>1127</v>
      </c>
      <c r="D578" s="1303"/>
      <c r="E578" s="1303">
        <v>3.0</v>
      </c>
      <c r="F578" s="1303"/>
      <c r="G578" s="1303">
        <v>45.0</v>
      </c>
      <c r="H578" s="1303">
        <v>490000.0</v>
      </c>
      <c r="I578" s="1303">
        <v>725.0</v>
      </c>
      <c r="J578" s="1330"/>
      <c r="K578" s="1330"/>
      <c r="L578" s="1330"/>
      <c r="M578" s="1329"/>
      <c r="N578" s="1329"/>
      <c r="O578" s="1329"/>
      <c r="P578" s="1331">
        <v>7.08E7</v>
      </c>
    </row>
    <row r="579">
      <c r="A579" s="1303">
        <v>572.0</v>
      </c>
      <c r="B579" s="1328" t="b">
        <v>1</v>
      </c>
      <c r="C579" s="1329" t="s">
        <v>1128</v>
      </c>
      <c r="D579" s="1303"/>
      <c r="E579" s="1303">
        <v>3.0</v>
      </c>
      <c r="F579" s="1303"/>
      <c r="G579" s="1303">
        <v>45.0</v>
      </c>
      <c r="H579" s="1303">
        <v>490000.0</v>
      </c>
      <c r="I579" s="1330"/>
      <c r="J579" s="1330"/>
      <c r="K579" s="1303">
        <v>725.0</v>
      </c>
      <c r="L579" s="1330"/>
      <c r="M579" s="1329"/>
      <c r="N579" s="1329"/>
      <c r="O579" s="1329"/>
      <c r="P579" s="1331">
        <v>7.08E7</v>
      </c>
    </row>
    <row r="580">
      <c r="A580" s="1303">
        <v>573.0</v>
      </c>
      <c r="B580" s="1328" t="b">
        <v>1</v>
      </c>
      <c r="C580" s="1329" t="s">
        <v>1129</v>
      </c>
      <c r="D580" s="1303"/>
      <c r="E580" s="1303">
        <v>3.0</v>
      </c>
      <c r="F580" s="1303"/>
      <c r="G580" s="1303">
        <v>45.0</v>
      </c>
      <c r="H580" s="1303">
        <v>490000.0</v>
      </c>
      <c r="I580" s="1330"/>
      <c r="J580" s="1303">
        <v>725.0</v>
      </c>
      <c r="K580" s="1330"/>
      <c r="L580" s="1330"/>
      <c r="M580" s="1329"/>
      <c r="N580" s="1329"/>
      <c r="O580" s="1329"/>
      <c r="P580" s="1331">
        <v>7.08E7</v>
      </c>
    </row>
    <row r="581">
      <c r="A581" s="1303">
        <v>574.0</v>
      </c>
      <c r="B581" s="1328" t="b">
        <v>1</v>
      </c>
      <c r="C581" s="1329" t="s">
        <v>1130</v>
      </c>
      <c r="D581" s="1303"/>
      <c r="E581" s="1303">
        <v>2.0</v>
      </c>
      <c r="F581" s="1303"/>
      <c r="G581" s="1303">
        <v>45.0</v>
      </c>
      <c r="H581" s="1303">
        <v>446000.0</v>
      </c>
      <c r="I581" s="1303">
        <v>660.0</v>
      </c>
      <c r="J581" s="1330"/>
      <c r="K581" s="1330"/>
      <c r="L581" s="1330"/>
      <c r="M581" s="1329"/>
      <c r="N581" s="1329"/>
      <c r="O581" s="1329"/>
      <c r="P581" s="1331">
        <v>7.08E7</v>
      </c>
    </row>
    <row r="582">
      <c r="A582" s="1303">
        <v>575.0</v>
      </c>
      <c r="B582" s="1328" t="b">
        <v>1</v>
      </c>
      <c r="C582" s="1329" t="s">
        <v>1131</v>
      </c>
      <c r="D582" s="1303"/>
      <c r="E582" s="1303">
        <v>2.0</v>
      </c>
      <c r="F582" s="1303"/>
      <c r="G582" s="1303">
        <v>45.0</v>
      </c>
      <c r="H582" s="1303">
        <v>446000.0</v>
      </c>
      <c r="I582" s="1330"/>
      <c r="J582" s="1330"/>
      <c r="K582" s="1303">
        <v>660.0</v>
      </c>
      <c r="L582" s="1330"/>
      <c r="M582" s="1329"/>
      <c r="N582" s="1329"/>
      <c r="O582" s="1329"/>
      <c r="P582" s="1331">
        <v>7.08E7</v>
      </c>
    </row>
    <row r="583">
      <c r="A583" s="1303">
        <v>576.0</v>
      </c>
      <c r="B583" s="1328" t="b">
        <v>1</v>
      </c>
      <c r="C583" s="1329" t="s">
        <v>1132</v>
      </c>
      <c r="D583" s="1303"/>
      <c r="E583" s="1303">
        <v>2.0</v>
      </c>
      <c r="F583" s="1303"/>
      <c r="G583" s="1303">
        <v>45.0</v>
      </c>
      <c r="H583" s="1303">
        <v>446000.0</v>
      </c>
      <c r="I583" s="1330"/>
      <c r="J583" s="1303">
        <v>660.0</v>
      </c>
      <c r="K583" s="1330"/>
      <c r="L583" s="1330"/>
      <c r="M583" s="1329"/>
      <c r="N583" s="1329"/>
      <c r="O583" s="1329"/>
      <c r="P583" s="1331">
        <v>7.08E7</v>
      </c>
    </row>
    <row r="584">
      <c r="A584" s="1303">
        <v>577.0</v>
      </c>
      <c r="B584" s="1328" t="b">
        <v>0</v>
      </c>
      <c r="C584" s="1332" t="s">
        <v>1135</v>
      </c>
      <c r="D584" s="1332" t="s">
        <v>1136</v>
      </c>
      <c r="E584" s="1333">
        <v>6.0</v>
      </c>
      <c r="F584" s="1332"/>
      <c r="G584" s="1333">
        <v>56.0</v>
      </c>
      <c r="H584" s="1333">
        <v>705000.0</v>
      </c>
      <c r="N584" s="638">
        <v>325.0</v>
      </c>
      <c r="Q584" s="1333"/>
      <c r="R584" s="1333">
        <v>10000.0</v>
      </c>
    </row>
    <row r="585">
      <c r="A585" s="1303">
        <v>578.0</v>
      </c>
      <c r="B585" s="1328" t="b">
        <v>0</v>
      </c>
      <c r="C585" s="1332" t="s">
        <v>1135</v>
      </c>
      <c r="D585" s="1332" t="s">
        <v>1136</v>
      </c>
      <c r="E585" s="1333">
        <v>7.0</v>
      </c>
      <c r="F585" s="1332"/>
      <c r="G585" s="1333">
        <v>57.0</v>
      </c>
      <c r="H585" s="1333">
        <v>1170000.0</v>
      </c>
      <c r="N585" s="638">
        <v>360.0</v>
      </c>
      <c r="Q585" s="1333"/>
      <c r="R585" s="1333">
        <v>10000.0</v>
      </c>
    </row>
    <row r="586">
      <c r="A586" s="1303">
        <v>579.0</v>
      </c>
      <c r="B586" s="1328" t="b">
        <v>0</v>
      </c>
      <c r="C586" s="1332" t="s">
        <v>1135</v>
      </c>
      <c r="D586" s="1332" t="s">
        <v>1136</v>
      </c>
      <c r="E586" s="1333">
        <v>8.0</v>
      </c>
      <c r="F586" s="1332"/>
      <c r="G586" s="1333">
        <v>58.0</v>
      </c>
      <c r="H586" s="1333">
        <v>1230000.0</v>
      </c>
      <c r="N586" s="638">
        <v>375.0</v>
      </c>
      <c r="Q586" s="1333"/>
      <c r="R586" s="1333">
        <v>11000.0</v>
      </c>
    </row>
    <row r="587">
      <c r="A587" s="1303">
        <v>580.0</v>
      </c>
      <c r="B587" s="1328" t="b">
        <v>0</v>
      </c>
      <c r="C587" s="1332" t="s">
        <v>1135</v>
      </c>
      <c r="D587" s="1332" t="s">
        <v>1136</v>
      </c>
      <c r="E587" s="1333">
        <v>9.0</v>
      </c>
      <c r="F587" s="1332"/>
      <c r="G587" s="1333">
        <v>59.0</v>
      </c>
      <c r="H587" s="1333">
        <v>1860000.0</v>
      </c>
      <c r="N587" s="638">
        <v>395.0</v>
      </c>
      <c r="Q587" s="1333"/>
      <c r="R587" s="1333">
        <v>12000.0</v>
      </c>
    </row>
    <row r="588">
      <c r="A588" s="1303">
        <v>581.0</v>
      </c>
      <c r="B588" s="1328" t="b">
        <v>0</v>
      </c>
      <c r="C588" s="1332" t="s">
        <v>1135</v>
      </c>
      <c r="D588" s="1332" t="s">
        <v>1136</v>
      </c>
      <c r="E588" s="1333">
        <v>10.0</v>
      </c>
      <c r="F588" s="1332"/>
      <c r="G588" s="1333">
        <v>60.0</v>
      </c>
      <c r="H588" s="1333">
        <v>1940000.0</v>
      </c>
      <c r="N588" s="638">
        <v>420.0</v>
      </c>
      <c r="Q588" s="1333"/>
      <c r="R588" s="1333">
        <v>25000.0</v>
      </c>
    </row>
    <row r="589">
      <c r="A589" s="1303">
        <v>582.0</v>
      </c>
      <c r="B589" s="1328" t="b">
        <v>0</v>
      </c>
      <c r="C589" s="1332" t="s">
        <v>1137</v>
      </c>
      <c r="D589" s="1332" t="s">
        <v>1138</v>
      </c>
      <c r="E589" s="1333">
        <v>1.0</v>
      </c>
      <c r="F589" s="1332"/>
      <c r="G589" s="1333">
        <v>40.0</v>
      </c>
      <c r="H589" s="1333">
        <v>5000.0</v>
      </c>
      <c r="N589" s="638">
        <v>50.0</v>
      </c>
      <c r="Q589" s="1333"/>
      <c r="R589" s="1333">
        <v>48000.0</v>
      </c>
    </row>
    <row r="590">
      <c r="A590" s="1303">
        <v>583.0</v>
      </c>
      <c r="B590" s="1328" t="b">
        <v>0</v>
      </c>
      <c r="C590" s="1332" t="s">
        <v>1137</v>
      </c>
      <c r="D590" s="1332" t="s">
        <v>1138</v>
      </c>
      <c r="E590" s="1333">
        <v>2.0</v>
      </c>
      <c r="F590" s="1332"/>
      <c r="G590" s="1333">
        <v>41.0</v>
      </c>
      <c r="H590" s="1333">
        <v>7800.0</v>
      </c>
      <c r="N590" s="638">
        <v>60.0</v>
      </c>
      <c r="Q590" s="1333"/>
      <c r="R590" s="1333">
        <v>8500.0</v>
      </c>
    </row>
    <row r="591">
      <c r="A591" s="1303">
        <v>584.0</v>
      </c>
      <c r="B591" s="1328" t="b">
        <v>1</v>
      </c>
      <c r="C591" s="1329" t="s">
        <v>1052</v>
      </c>
      <c r="D591" s="1303"/>
      <c r="E591" s="1303">
        <v>13.0</v>
      </c>
      <c r="F591" s="1303"/>
      <c r="G591" s="1303">
        <v>46.0</v>
      </c>
      <c r="H591" s="1303">
        <v>283000.0</v>
      </c>
      <c r="I591" s="1330"/>
      <c r="J591" s="1330"/>
      <c r="K591" s="1330"/>
      <c r="L591" s="1330"/>
      <c r="M591" s="1330"/>
      <c r="N591" s="1330"/>
      <c r="O591" s="1330"/>
      <c r="P591" s="1331">
        <v>9.875E7</v>
      </c>
    </row>
    <row r="592">
      <c r="A592" s="1303">
        <v>585.0</v>
      </c>
      <c r="B592" s="1328" t="b">
        <v>1</v>
      </c>
      <c r="C592" s="1329" t="s">
        <v>1053</v>
      </c>
      <c r="D592" s="1303"/>
      <c r="E592" s="1303">
        <v>13.0</v>
      </c>
      <c r="F592" s="1303"/>
      <c r="G592" s="1303">
        <v>46.0</v>
      </c>
      <c r="H592" s="1303">
        <v>354000.0</v>
      </c>
      <c r="I592" s="1330"/>
      <c r="J592" s="1330"/>
      <c r="K592" s="1330"/>
      <c r="L592" s="1330"/>
      <c r="M592" s="1330"/>
      <c r="N592" s="1330"/>
      <c r="O592" s="1330"/>
      <c r="P592" s="1331">
        <v>9.875E7</v>
      </c>
    </row>
    <row r="593">
      <c r="A593" s="1303">
        <v>586.0</v>
      </c>
      <c r="B593" s="1328" t="b">
        <v>1</v>
      </c>
      <c r="C593" s="1329" t="s">
        <v>1054</v>
      </c>
      <c r="D593" s="1303"/>
      <c r="E593" s="1303">
        <v>13.0</v>
      </c>
      <c r="F593" s="1303"/>
      <c r="G593" s="1303">
        <v>46.0</v>
      </c>
      <c r="H593" s="1303">
        <v>354000.0</v>
      </c>
      <c r="I593" s="1330"/>
      <c r="J593" s="1330"/>
      <c r="K593" s="1330"/>
      <c r="L593" s="1330"/>
      <c r="M593" s="1330"/>
      <c r="N593" s="1330"/>
      <c r="O593" s="1330"/>
      <c r="P593" s="1331">
        <v>9.875E7</v>
      </c>
    </row>
    <row r="594">
      <c r="A594" s="1303">
        <v>587.0</v>
      </c>
      <c r="B594" s="1328" t="b">
        <v>1</v>
      </c>
      <c r="C594" s="1329" t="s">
        <v>1058</v>
      </c>
      <c r="D594" s="1303"/>
      <c r="E594" s="1303">
        <v>13.0</v>
      </c>
      <c r="F594" s="1303"/>
      <c r="G594" s="1303">
        <v>46.0</v>
      </c>
      <c r="H594" s="1303">
        <v>389000.0</v>
      </c>
      <c r="I594" s="1330"/>
      <c r="J594" s="1330"/>
      <c r="K594" s="1330"/>
      <c r="L594" s="1330"/>
      <c r="M594" s="1330"/>
      <c r="N594" s="1330"/>
      <c r="O594" s="1330"/>
      <c r="P594" s="1331">
        <v>9.875E7</v>
      </c>
    </row>
    <row r="595">
      <c r="A595" s="1303">
        <v>588.0</v>
      </c>
      <c r="B595" s="1328" t="b">
        <v>1</v>
      </c>
      <c r="C595" s="1329" t="s">
        <v>1059</v>
      </c>
      <c r="D595" s="1303"/>
      <c r="E595" s="1303">
        <v>13.0</v>
      </c>
      <c r="F595" s="1303"/>
      <c r="G595" s="1303">
        <v>46.0</v>
      </c>
      <c r="H595" s="1303">
        <v>389000.0</v>
      </c>
      <c r="I595" s="1330"/>
      <c r="J595" s="1330"/>
      <c r="K595" s="1330"/>
      <c r="L595" s="1330"/>
      <c r="M595" s="1330"/>
      <c r="N595" s="1330"/>
      <c r="O595" s="1330"/>
      <c r="P595" s="1331">
        <v>9.875E7</v>
      </c>
    </row>
    <row r="596">
      <c r="A596" s="1303">
        <v>589.0</v>
      </c>
      <c r="B596" s="1328" t="b">
        <v>1</v>
      </c>
      <c r="C596" s="1329" t="s">
        <v>1070</v>
      </c>
      <c r="D596" s="1303"/>
      <c r="E596" s="1303">
        <v>10.0</v>
      </c>
      <c r="F596" s="1303"/>
      <c r="G596" s="1303">
        <v>46.0</v>
      </c>
      <c r="H596" s="1303">
        <v>248000.0</v>
      </c>
      <c r="I596" s="1330"/>
      <c r="J596" s="1330"/>
      <c r="K596" s="1330"/>
      <c r="L596" s="1330"/>
      <c r="M596" s="1330"/>
      <c r="N596" s="1330"/>
      <c r="O596" s="1330"/>
      <c r="P596" s="1331">
        <v>9.875E7</v>
      </c>
    </row>
    <row r="597">
      <c r="A597" s="1303">
        <v>590.0</v>
      </c>
      <c r="B597" s="1328" t="b">
        <v>1</v>
      </c>
      <c r="C597" s="1329" t="s">
        <v>1092</v>
      </c>
      <c r="D597" s="1303"/>
      <c r="E597" s="1303">
        <v>8.0</v>
      </c>
      <c r="F597" s="1303"/>
      <c r="G597" s="1303">
        <v>46.0</v>
      </c>
      <c r="H597" s="1303">
        <v>248000.0</v>
      </c>
      <c r="I597" s="1330"/>
      <c r="J597" s="1330"/>
      <c r="K597" s="1330"/>
      <c r="L597" s="1330"/>
      <c r="M597" s="1330"/>
      <c r="N597" s="1330"/>
      <c r="O597" s="1330"/>
      <c r="P597" s="1331">
        <v>9.875E7</v>
      </c>
    </row>
    <row r="598">
      <c r="A598" s="1303">
        <v>591.0</v>
      </c>
      <c r="B598" s="1328" t="b">
        <v>1</v>
      </c>
      <c r="C598" s="1329" t="s">
        <v>1072</v>
      </c>
      <c r="D598" s="1303"/>
      <c r="E598" s="1303">
        <v>10.0</v>
      </c>
      <c r="F598" s="1303"/>
      <c r="G598" s="1303">
        <v>46.0</v>
      </c>
      <c r="H598" s="1303">
        <v>354000.0</v>
      </c>
      <c r="I598" s="1303">
        <v>590.0</v>
      </c>
      <c r="J598" s="1330"/>
      <c r="K598" s="1330"/>
      <c r="L598" s="1330"/>
      <c r="M598" s="1330"/>
      <c r="N598" s="1330"/>
      <c r="O598" s="1330"/>
      <c r="P598" s="1331">
        <v>9.875E7</v>
      </c>
    </row>
    <row r="599">
      <c r="A599" s="1303">
        <v>592.0</v>
      </c>
      <c r="B599" s="1328" t="b">
        <v>1</v>
      </c>
      <c r="C599" s="1329" t="s">
        <v>1073</v>
      </c>
      <c r="D599" s="1303"/>
      <c r="E599" s="1303">
        <v>10.0</v>
      </c>
      <c r="F599" s="1303"/>
      <c r="G599" s="1303">
        <v>46.0</v>
      </c>
      <c r="H599" s="1303">
        <v>354000.0</v>
      </c>
      <c r="I599" s="1330"/>
      <c r="J599" s="1330"/>
      <c r="K599" s="1303">
        <v>590.0</v>
      </c>
      <c r="L599" s="1330"/>
      <c r="M599" s="1330"/>
      <c r="N599" s="1330"/>
      <c r="O599" s="1330"/>
      <c r="P599" s="1331">
        <v>9.875E7</v>
      </c>
    </row>
    <row r="600">
      <c r="A600" s="1303">
        <v>593.0</v>
      </c>
      <c r="B600" s="1328" t="b">
        <v>1</v>
      </c>
      <c r="C600" s="1329" t="s">
        <v>1074</v>
      </c>
      <c r="D600" s="1303"/>
      <c r="E600" s="1303">
        <v>10.0</v>
      </c>
      <c r="F600" s="1303"/>
      <c r="G600" s="1303">
        <v>46.0</v>
      </c>
      <c r="H600" s="1303">
        <v>354000.0</v>
      </c>
      <c r="I600" s="1330"/>
      <c r="J600" s="1303">
        <v>590.0</v>
      </c>
      <c r="K600" s="1330"/>
      <c r="L600" s="1330"/>
      <c r="M600" s="1330"/>
      <c r="N600" s="1330"/>
      <c r="O600" s="1330"/>
      <c r="P600" s="1331">
        <v>9.875E7</v>
      </c>
    </row>
    <row r="601">
      <c r="A601" s="1303">
        <v>594.0</v>
      </c>
      <c r="B601" s="1328" t="b">
        <v>1</v>
      </c>
      <c r="C601" s="1329" t="s">
        <v>1078</v>
      </c>
      <c r="D601" s="1303"/>
      <c r="E601" s="1303">
        <v>10.0</v>
      </c>
      <c r="F601" s="1303"/>
      <c r="G601" s="1303">
        <v>46.0</v>
      </c>
      <c r="H601" s="1303">
        <v>389000.0</v>
      </c>
      <c r="I601" s="1303">
        <v>650.0</v>
      </c>
      <c r="J601" s="1330"/>
      <c r="K601" s="1330"/>
      <c r="L601" s="1330"/>
      <c r="M601" s="1330"/>
      <c r="N601" s="1330"/>
      <c r="O601" s="1330"/>
      <c r="P601" s="1331">
        <v>9.875E7</v>
      </c>
    </row>
    <row r="602">
      <c r="A602" s="1303">
        <v>595.0</v>
      </c>
      <c r="B602" s="1328" t="b">
        <v>1</v>
      </c>
      <c r="C602" s="1329" t="s">
        <v>1079</v>
      </c>
      <c r="D602" s="1303"/>
      <c r="E602" s="1303">
        <v>10.0</v>
      </c>
      <c r="F602" s="1303"/>
      <c r="G602" s="1303">
        <v>46.0</v>
      </c>
      <c r="H602" s="1303">
        <v>389000.0</v>
      </c>
      <c r="I602" s="1330"/>
      <c r="J602" s="1330"/>
      <c r="K602" s="1303">
        <v>650.0</v>
      </c>
      <c r="L602" s="1330"/>
      <c r="M602" s="1330"/>
      <c r="N602" s="1330"/>
      <c r="O602" s="1330"/>
      <c r="P602" s="1331">
        <v>9.875E7</v>
      </c>
    </row>
    <row r="603">
      <c r="A603" s="1303">
        <v>596.0</v>
      </c>
      <c r="B603" s="1328" t="b">
        <v>1</v>
      </c>
      <c r="C603" s="1329" t="s">
        <v>1080</v>
      </c>
      <c r="D603" s="1303"/>
      <c r="E603" s="1303">
        <v>10.0</v>
      </c>
      <c r="F603" s="1303"/>
      <c r="G603" s="1303">
        <v>46.0</v>
      </c>
      <c r="H603" s="1303">
        <v>389000.0</v>
      </c>
      <c r="I603" s="1330"/>
      <c r="J603" s="1303">
        <v>650.0</v>
      </c>
      <c r="K603" s="1330"/>
      <c r="L603" s="1330"/>
      <c r="M603" s="1330"/>
      <c r="N603" s="1330"/>
      <c r="O603" s="1330"/>
      <c r="P603" s="1331">
        <v>9.875E7</v>
      </c>
    </row>
    <row r="604">
      <c r="A604" s="1303">
        <v>597.0</v>
      </c>
      <c r="B604" s="1328" t="b">
        <v>1</v>
      </c>
      <c r="C604" s="1329" t="s">
        <v>1094</v>
      </c>
      <c r="D604" s="1303"/>
      <c r="E604" s="1303">
        <v>8.0</v>
      </c>
      <c r="F604" s="1303"/>
      <c r="G604" s="1303">
        <v>46.0</v>
      </c>
      <c r="H604" s="1303">
        <v>319000.0</v>
      </c>
      <c r="I604" s="1303">
        <v>530.0</v>
      </c>
      <c r="J604" s="1330"/>
      <c r="K604" s="1330"/>
      <c r="L604" s="1330"/>
      <c r="M604" s="1330"/>
      <c r="N604" s="1330"/>
      <c r="O604" s="1330"/>
      <c r="P604" s="1331">
        <v>9.875E7</v>
      </c>
    </row>
    <row r="605">
      <c r="A605" s="1303">
        <v>598.0</v>
      </c>
      <c r="B605" s="1328" t="b">
        <v>1</v>
      </c>
      <c r="C605" s="1329" t="s">
        <v>1095</v>
      </c>
      <c r="D605" s="1303"/>
      <c r="E605" s="1303">
        <v>8.0</v>
      </c>
      <c r="F605" s="1303"/>
      <c r="G605" s="1303">
        <v>46.0</v>
      </c>
      <c r="H605" s="1303">
        <v>319000.0</v>
      </c>
      <c r="I605" s="1330"/>
      <c r="J605" s="1330"/>
      <c r="K605" s="1303">
        <v>530.0</v>
      </c>
      <c r="L605" s="1330"/>
      <c r="M605" s="1330"/>
      <c r="N605" s="1330"/>
      <c r="O605" s="1330"/>
      <c r="P605" s="1331">
        <v>9.875E7</v>
      </c>
    </row>
    <row r="606">
      <c r="A606" s="1303">
        <v>599.0</v>
      </c>
      <c r="B606" s="1328" t="b">
        <v>1</v>
      </c>
      <c r="C606" s="1329" t="s">
        <v>1096</v>
      </c>
      <c r="D606" s="1303"/>
      <c r="E606" s="1303">
        <v>8.0</v>
      </c>
      <c r="F606" s="1303"/>
      <c r="G606" s="1303">
        <v>46.0</v>
      </c>
      <c r="H606" s="1303">
        <v>319000.0</v>
      </c>
      <c r="I606" s="1330"/>
      <c r="J606" s="1303">
        <v>530.0</v>
      </c>
      <c r="K606" s="1330"/>
      <c r="L606" s="1330"/>
      <c r="M606" s="1330"/>
      <c r="N606" s="1330"/>
      <c r="O606" s="1330"/>
      <c r="P606" s="1331">
        <v>9.875E7</v>
      </c>
    </row>
    <row r="607">
      <c r="A607" s="1303">
        <v>600.0</v>
      </c>
      <c r="B607" s="1328" t="b">
        <v>1</v>
      </c>
      <c r="C607" s="1329" t="s">
        <v>1100</v>
      </c>
      <c r="D607" s="1303"/>
      <c r="E607" s="1303">
        <v>8.0</v>
      </c>
      <c r="F607" s="1303"/>
      <c r="G607" s="1303">
        <v>46.0</v>
      </c>
      <c r="H607" s="1303">
        <v>354000.0</v>
      </c>
      <c r="I607" s="1303">
        <v>590.0</v>
      </c>
      <c r="J607" s="1330"/>
      <c r="K607" s="1330"/>
      <c r="L607" s="1330"/>
      <c r="M607" s="1330"/>
      <c r="N607" s="1330"/>
      <c r="O607" s="1330"/>
      <c r="P607" s="1331">
        <v>9.875E7</v>
      </c>
    </row>
    <row r="608">
      <c r="A608" s="1303">
        <v>601.0</v>
      </c>
      <c r="B608" s="1328" t="b">
        <v>1</v>
      </c>
      <c r="C608" s="1329" t="s">
        <v>1101</v>
      </c>
      <c r="D608" s="1303"/>
      <c r="E608" s="1303">
        <v>8.0</v>
      </c>
      <c r="F608" s="1303"/>
      <c r="G608" s="1303">
        <v>46.0</v>
      </c>
      <c r="H608" s="1303">
        <v>354000.0</v>
      </c>
      <c r="I608" s="1330"/>
      <c r="J608" s="1330"/>
      <c r="K608" s="1303">
        <v>590.0</v>
      </c>
      <c r="L608" s="1330"/>
      <c r="M608" s="1330"/>
      <c r="N608" s="1330"/>
      <c r="O608" s="1330"/>
      <c r="P608" s="1331">
        <v>9.875E7</v>
      </c>
    </row>
    <row r="609">
      <c r="A609" s="1303">
        <v>602.0</v>
      </c>
      <c r="B609" s="1328" t="b">
        <v>1</v>
      </c>
      <c r="C609" s="1329" t="s">
        <v>1102</v>
      </c>
      <c r="D609" s="1303"/>
      <c r="E609" s="1303">
        <v>8.0</v>
      </c>
      <c r="F609" s="1303"/>
      <c r="G609" s="1303">
        <v>46.0</v>
      </c>
      <c r="H609" s="1303">
        <v>354000.0</v>
      </c>
      <c r="I609" s="1330"/>
      <c r="J609" s="1303">
        <v>590.0</v>
      </c>
      <c r="K609" s="1330"/>
      <c r="L609" s="1330"/>
      <c r="M609" s="1330"/>
      <c r="N609" s="1330"/>
      <c r="O609" s="1330"/>
      <c r="P609" s="1331">
        <v>9.875E7</v>
      </c>
    </row>
    <row r="610">
      <c r="A610" s="1303">
        <v>603.0</v>
      </c>
      <c r="B610" s="1328" t="b">
        <v>1</v>
      </c>
      <c r="C610" s="1329" t="s">
        <v>1103</v>
      </c>
      <c r="D610" s="1303"/>
      <c r="E610" s="1303">
        <v>8.0</v>
      </c>
      <c r="F610" s="1303"/>
      <c r="G610" s="1303">
        <v>46.0</v>
      </c>
      <c r="H610" s="1303">
        <v>425000.0</v>
      </c>
      <c r="I610" s="1303">
        <v>400.0</v>
      </c>
      <c r="J610" s="1329"/>
      <c r="K610" s="1329"/>
      <c r="L610" s="1303">
        <v>710.0</v>
      </c>
      <c r="M610" s="1330"/>
      <c r="N610" s="1330"/>
      <c r="O610" s="1330"/>
      <c r="P610" s="1331">
        <v>9.875E7</v>
      </c>
    </row>
    <row r="611">
      <c r="A611" s="1303">
        <v>604.0</v>
      </c>
      <c r="B611" s="1328" t="b">
        <v>1</v>
      </c>
      <c r="C611" s="1329" t="s">
        <v>1104</v>
      </c>
      <c r="D611" s="1303"/>
      <c r="E611" s="1303">
        <v>8.0</v>
      </c>
      <c r="F611" s="1303"/>
      <c r="G611" s="1303">
        <v>46.0</v>
      </c>
      <c r="H611" s="1303">
        <v>425000.0</v>
      </c>
      <c r="I611" s="765"/>
      <c r="J611" s="1329"/>
      <c r="K611" s="1303">
        <v>400.0</v>
      </c>
      <c r="L611" s="1303">
        <v>710.0</v>
      </c>
      <c r="M611" s="1330"/>
      <c r="N611" s="1330"/>
      <c r="O611" s="1330"/>
      <c r="P611" s="1331">
        <v>9.875E7</v>
      </c>
    </row>
    <row r="612">
      <c r="A612" s="1303">
        <v>605.0</v>
      </c>
      <c r="B612" s="1328" t="b">
        <v>1</v>
      </c>
      <c r="C612" s="1329" t="s">
        <v>1105</v>
      </c>
      <c r="D612" s="1303"/>
      <c r="E612" s="1303">
        <v>8.0</v>
      </c>
      <c r="F612" s="1303"/>
      <c r="G612" s="1303">
        <v>46.0</v>
      </c>
      <c r="H612" s="1303">
        <v>425000.0</v>
      </c>
      <c r="I612" s="765"/>
      <c r="J612" s="1303">
        <v>400.0</v>
      </c>
      <c r="K612" s="1329"/>
      <c r="L612" s="1303">
        <v>710.0</v>
      </c>
      <c r="M612" s="1330"/>
      <c r="N612" s="1330"/>
      <c r="O612" s="1330"/>
      <c r="P612" s="1331">
        <v>9.875E7</v>
      </c>
    </row>
    <row r="613">
      <c r="A613" s="1303">
        <v>606.0</v>
      </c>
      <c r="B613" s="1328" t="b">
        <v>1</v>
      </c>
      <c r="C613" s="1329" t="s">
        <v>1117</v>
      </c>
      <c r="D613" s="1303"/>
      <c r="E613" s="1303">
        <v>6.0</v>
      </c>
      <c r="F613" s="1303"/>
      <c r="G613" s="1303">
        <v>46.0</v>
      </c>
      <c r="H613" s="1303">
        <v>430000.0</v>
      </c>
      <c r="I613" s="1303">
        <v>635.0</v>
      </c>
      <c r="J613" s="1330"/>
      <c r="K613" s="1330"/>
      <c r="L613" s="1330"/>
      <c r="M613" s="1329"/>
      <c r="N613" s="1329"/>
      <c r="O613" s="1329"/>
      <c r="P613" s="1331">
        <v>9.88E7</v>
      </c>
    </row>
    <row r="614">
      <c r="A614" s="1303">
        <v>607.0</v>
      </c>
      <c r="B614" s="1328" t="b">
        <v>1</v>
      </c>
      <c r="C614" s="1329" t="s">
        <v>1118</v>
      </c>
      <c r="D614" s="1303"/>
      <c r="E614" s="1303">
        <v>6.0</v>
      </c>
      <c r="F614" s="1303"/>
      <c r="G614" s="1303">
        <v>46.0</v>
      </c>
      <c r="H614" s="1303">
        <v>430000.0</v>
      </c>
      <c r="I614" s="1330"/>
      <c r="J614" s="1330"/>
      <c r="K614" s="1303">
        <v>635.0</v>
      </c>
      <c r="L614" s="1330"/>
      <c r="M614" s="1329"/>
      <c r="N614" s="1329"/>
      <c r="O614" s="1329"/>
      <c r="P614" s="1331">
        <v>9.88E7</v>
      </c>
    </row>
    <row r="615">
      <c r="A615" s="1303">
        <v>608.0</v>
      </c>
      <c r="B615" s="1328" t="b">
        <v>1</v>
      </c>
      <c r="C615" s="1329" t="s">
        <v>1119</v>
      </c>
      <c r="D615" s="1303"/>
      <c r="E615" s="1303">
        <v>6.0</v>
      </c>
      <c r="F615" s="1303"/>
      <c r="G615" s="1303">
        <v>46.0</v>
      </c>
      <c r="H615" s="1303">
        <v>430000.0</v>
      </c>
      <c r="I615" s="1330"/>
      <c r="J615" s="1303">
        <v>635.0</v>
      </c>
      <c r="K615" s="1330"/>
      <c r="L615" s="1330"/>
      <c r="M615" s="1329"/>
      <c r="N615" s="1329"/>
      <c r="O615" s="1329"/>
      <c r="P615" s="1331">
        <v>9.88E7</v>
      </c>
    </row>
    <row r="616">
      <c r="A616" s="1303">
        <v>609.0</v>
      </c>
      <c r="B616" s="1328" t="b">
        <v>1</v>
      </c>
      <c r="C616" s="1329" t="s">
        <v>1124</v>
      </c>
      <c r="D616" s="1303"/>
      <c r="E616" s="1303">
        <v>5.0</v>
      </c>
      <c r="F616" s="1303"/>
      <c r="G616" s="1303">
        <v>46.0</v>
      </c>
      <c r="H616" s="1303">
        <v>430000.0</v>
      </c>
      <c r="I616" s="1303">
        <v>635.0</v>
      </c>
      <c r="J616" s="1330"/>
      <c r="K616" s="1330"/>
      <c r="L616" s="1330"/>
      <c r="M616" s="1329"/>
      <c r="N616" s="1329"/>
      <c r="O616" s="1329"/>
      <c r="P616" s="1331">
        <v>9.88E7</v>
      </c>
    </row>
    <row r="617">
      <c r="A617" s="1303">
        <v>610.0</v>
      </c>
      <c r="B617" s="1328" t="b">
        <v>1</v>
      </c>
      <c r="C617" s="1329" t="s">
        <v>1125</v>
      </c>
      <c r="D617" s="1303"/>
      <c r="E617" s="1303">
        <v>5.0</v>
      </c>
      <c r="F617" s="1303"/>
      <c r="G617" s="1303">
        <v>46.0</v>
      </c>
      <c r="H617" s="1303">
        <v>430000.0</v>
      </c>
      <c r="I617" s="1330"/>
      <c r="J617" s="1330"/>
      <c r="K617" s="1303">
        <v>635.0</v>
      </c>
      <c r="L617" s="1330"/>
      <c r="M617" s="1329"/>
      <c r="N617" s="1329"/>
      <c r="O617" s="1329"/>
      <c r="P617" s="1331">
        <v>9.88E7</v>
      </c>
    </row>
    <row r="618">
      <c r="A618" s="1303">
        <v>611.0</v>
      </c>
      <c r="B618" s="1328" t="b">
        <v>1</v>
      </c>
      <c r="C618" s="1329" t="s">
        <v>1126</v>
      </c>
      <c r="D618" s="1303"/>
      <c r="E618" s="1303">
        <v>5.0</v>
      </c>
      <c r="F618" s="1303"/>
      <c r="G618" s="1303">
        <v>46.0</v>
      </c>
      <c r="H618" s="1303">
        <v>430000.0</v>
      </c>
      <c r="I618" s="1330"/>
      <c r="J618" s="1303">
        <v>635.0</v>
      </c>
      <c r="K618" s="1330"/>
      <c r="L618" s="1330"/>
      <c r="M618" s="1329"/>
      <c r="N618" s="1329"/>
      <c r="O618" s="1329"/>
      <c r="P618" s="1331">
        <v>9.88E7</v>
      </c>
    </row>
    <row r="619">
      <c r="A619" s="1303">
        <v>612.0</v>
      </c>
      <c r="B619" s="1328" t="b">
        <v>1</v>
      </c>
      <c r="C619" s="1329" t="s">
        <v>1127</v>
      </c>
      <c r="D619" s="1303"/>
      <c r="E619" s="1303">
        <v>4.0</v>
      </c>
      <c r="F619" s="1303"/>
      <c r="G619" s="1303">
        <v>46.0</v>
      </c>
      <c r="H619" s="1303">
        <v>526000.0</v>
      </c>
      <c r="I619" s="1303">
        <v>780.0</v>
      </c>
      <c r="J619" s="1330"/>
      <c r="K619" s="1330"/>
      <c r="L619" s="1330"/>
      <c r="M619" s="1329"/>
      <c r="N619" s="1329"/>
      <c r="O619" s="1329"/>
      <c r="P619" s="1331">
        <v>9.88E7</v>
      </c>
    </row>
    <row r="620">
      <c r="A620" s="1303">
        <v>613.0</v>
      </c>
      <c r="B620" s="1328" t="b">
        <v>1</v>
      </c>
      <c r="C620" s="1329" t="s">
        <v>1128</v>
      </c>
      <c r="D620" s="1303"/>
      <c r="E620" s="1303">
        <v>4.0</v>
      </c>
      <c r="F620" s="1303"/>
      <c r="G620" s="1303">
        <v>46.0</v>
      </c>
      <c r="H620" s="1303">
        <v>526000.0</v>
      </c>
      <c r="I620" s="1330"/>
      <c r="J620" s="1330"/>
      <c r="K620" s="1303">
        <v>780.0</v>
      </c>
      <c r="L620" s="1330"/>
      <c r="M620" s="1329"/>
      <c r="N620" s="1329"/>
      <c r="O620" s="1329"/>
      <c r="P620" s="1331">
        <v>9.88E7</v>
      </c>
    </row>
    <row r="621">
      <c r="A621" s="1303">
        <v>614.0</v>
      </c>
      <c r="B621" s="1328" t="b">
        <v>1</v>
      </c>
      <c r="C621" s="1329" t="s">
        <v>1129</v>
      </c>
      <c r="D621" s="1303"/>
      <c r="E621" s="1303">
        <v>4.0</v>
      </c>
      <c r="F621" s="1303"/>
      <c r="G621" s="1303">
        <v>46.0</v>
      </c>
      <c r="H621" s="1303">
        <v>526000.0</v>
      </c>
      <c r="I621" s="1330"/>
      <c r="J621" s="1303">
        <v>780.0</v>
      </c>
      <c r="K621" s="1330"/>
      <c r="L621" s="1330"/>
      <c r="M621" s="1329"/>
      <c r="N621" s="1329"/>
      <c r="O621" s="1329"/>
      <c r="P621" s="1331">
        <v>9.88E7</v>
      </c>
    </row>
    <row r="622">
      <c r="A622" s="1303">
        <v>615.0</v>
      </c>
      <c r="B622" s="1328" t="b">
        <v>1</v>
      </c>
      <c r="C622" s="1329" t="s">
        <v>1130</v>
      </c>
      <c r="D622" s="1303"/>
      <c r="E622" s="1303">
        <v>3.0</v>
      </c>
      <c r="F622" s="1303"/>
      <c r="G622" s="1303">
        <v>46.0</v>
      </c>
      <c r="H622" s="1303">
        <v>478000.0</v>
      </c>
      <c r="I622" s="1303">
        <v>710.0</v>
      </c>
      <c r="J622" s="1330"/>
      <c r="K622" s="1330"/>
      <c r="L622" s="1330"/>
      <c r="M622" s="1329"/>
      <c r="N622" s="1329"/>
      <c r="O622" s="1329"/>
      <c r="P622" s="1331">
        <v>9.88E7</v>
      </c>
    </row>
    <row r="623">
      <c r="A623" s="1303">
        <v>616.0</v>
      </c>
      <c r="B623" s="1328" t="b">
        <v>1</v>
      </c>
      <c r="C623" s="1329" t="s">
        <v>1131</v>
      </c>
      <c r="D623" s="1303"/>
      <c r="E623" s="1303">
        <v>3.0</v>
      </c>
      <c r="F623" s="1303"/>
      <c r="G623" s="1303">
        <v>46.0</v>
      </c>
      <c r="H623" s="1303">
        <v>478000.0</v>
      </c>
      <c r="I623" s="1330"/>
      <c r="J623" s="1330"/>
      <c r="K623" s="1303">
        <v>710.0</v>
      </c>
      <c r="L623" s="1330"/>
      <c r="M623" s="1329"/>
      <c r="N623" s="1329"/>
      <c r="O623" s="1329"/>
      <c r="P623" s="1331">
        <v>9.88E7</v>
      </c>
    </row>
    <row r="624">
      <c r="A624" s="1303">
        <v>617.0</v>
      </c>
      <c r="B624" s="1328" t="b">
        <v>1</v>
      </c>
      <c r="C624" s="1329" t="s">
        <v>1132</v>
      </c>
      <c r="D624" s="1303"/>
      <c r="E624" s="1303">
        <v>3.0</v>
      </c>
      <c r="F624" s="1303"/>
      <c r="G624" s="1303">
        <v>46.0</v>
      </c>
      <c r="H624" s="1303">
        <v>478000.0</v>
      </c>
      <c r="I624" s="1330"/>
      <c r="J624" s="1303">
        <v>710.0</v>
      </c>
      <c r="K624" s="1330"/>
      <c r="L624" s="1330"/>
      <c r="M624" s="1329"/>
      <c r="N624" s="1329"/>
      <c r="O624" s="1329"/>
      <c r="P624" s="1331">
        <v>9.88E7</v>
      </c>
    </row>
    <row r="625">
      <c r="A625" s="1303">
        <v>618.0</v>
      </c>
      <c r="B625" s="1328" t="b">
        <v>0</v>
      </c>
      <c r="C625" s="1332" t="s">
        <v>1137</v>
      </c>
      <c r="D625" s="1332" t="s">
        <v>1138</v>
      </c>
      <c r="E625" s="1333">
        <v>3.0</v>
      </c>
      <c r="F625" s="1332"/>
      <c r="G625" s="1333">
        <v>43.0</v>
      </c>
      <c r="H625" s="1333">
        <v>14400.0</v>
      </c>
      <c r="N625" s="638">
        <v>70.0</v>
      </c>
      <c r="Q625" s="1333"/>
      <c r="R625" s="1333">
        <v>4500.0</v>
      </c>
    </row>
    <row r="626">
      <c r="A626" s="1303">
        <v>619.0</v>
      </c>
      <c r="B626" s="1328" t="b">
        <v>0</v>
      </c>
      <c r="C626" s="1332" t="s">
        <v>1137</v>
      </c>
      <c r="D626" s="1332" t="s">
        <v>1138</v>
      </c>
      <c r="E626" s="1333">
        <v>4.0</v>
      </c>
      <c r="F626" s="1332"/>
      <c r="G626" s="1333">
        <v>45.0</v>
      </c>
      <c r="H626" s="1333">
        <v>18800.0</v>
      </c>
      <c r="N626" s="638">
        <v>75.0</v>
      </c>
      <c r="Q626" s="1333"/>
      <c r="R626" s="1333">
        <v>5000.0</v>
      </c>
    </row>
    <row r="627">
      <c r="A627" s="1303">
        <v>620.0</v>
      </c>
      <c r="B627" s="1328" t="b">
        <v>0</v>
      </c>
      <c r="C627" s="1332" t="s">
        <v>1137</v>
      </c>
      <c r="D627" s="1332" t="s">
        <v>1138</v>
      </c>
      <c r="E627" s="1333">
        <v>5.0</v>
      </c>
      <c r="F627" s="1332"/>
      <c r="G627" s="1333">
        <v>47.0</v>
      </c>
      <c r="H627" s="1333">
        <v>30000.0</v>
      </c>
      <c r="N627" s="638">
        <v>75.0</v>
      </c>
      <c r="Q627" s="1333"/>
      <c r="R627" s="1333">
        <v>5000.0</v>
      </c>
    </row>
    <row r="628">
      <c r="A628" s="1303">
        <v>621.0</v>
      </c>
      <c r="B628" s="1328" t="b">
        <v>0</v>
      </c>
      <c r="C628" s="1332" t="s">
        <v>1137</v>
      </c>
      <c r="D628" s="1332" t="s">
        <v>1138</v>
      </c>
      <c r="E628" s="1333">
        <v>6.0</v>
      </c>
      <c r="F628" s="1332"/>
      <c r="G628" s="1333">
        <v>47.0</v>
      </c>
      <c r="H628" s="1333">
        <v>42750.0</v>
      </c>
      <c r="N628" s="638">
        <v>80.0</v>
      </c>
      <c r="Q628" s="1333"/>
      <c r="R628" s="1333">
        <v>11000.0</v>
      </c>
    </row>
    <row r="629">
      <c r="A629" s="1303">
        <v>622.0</v>
      </c>
      <c r="B629" s="1328" t="b">
        <v>0</v>
      </c>
      <c r="C629" s="1332" t="s">
        <v>1137</v>
      </c>
      <c r="D629" s="1332" t="s">
        <v>1138</v>
      </c>
      <c r="E629" s="1333">
        <v>7.0</v>
      </c>
      <c r="F629" s="1332"/>
      <c r="G629" s="1333">
        <v>49.0</v>
      </c>
      <c r="H629" s="1333">
        <v>88000.0</v>
      </c>
      <c r="N629" s="638">
        <v>85.0</v>
      </c>
      <c r="Q629" s="1333"/>
      <c r="R629" s="1333">
        <v>12000.0</v>
      </c>
    </row>
    <row r="630">
      <c r="A630" s="1303">
        <v>623.0</v>
      </c>
      <c r="B630" s="1328" t="b">
        <v>0</v>
      </c>
      <c r="C630" s="1332" t="s">
        <v>1137</v>
      </c>
      <c r="D630" s="1332" t="s">
        <v>1138</v>
      </c>
      <c r="E630" s="1333">
        <v>8.0</v>
      </c>
      <c r="F630" s="1332"/>
      <c r="G630" s="1333">
        <v>53.0</v>
      </c>
      <c r="H630" s="1333">
        <v>154000.0</v>
      </c>
      <c r="N630" s="638">
        <v>100.0</v>
      </c>
      <c r="Q630" s="1333"/>
      <c r="R630" s="1333">
        <v>13000.0</v>
      </c>
    </row>
    <row r="631">
      <c r="A631" s="1303">
        <v>624.0</v>
      </c>
      <c r="B631" s="1328" t="b">
        <v>0</v>
      </c>
      <c r="C631" s="1332" t="s">
        <v>1137</v>
      </c>
      <c r="D631" s="1332" t="s">
        <v>1138</v>
      </c>
      <c r="E631" s="1333">
        <v>9.0</v>
      </c>
      <c r="F631" s="1332"/>
      <c r="G631" s="1333">
        <v>53.0</v>
      </c>
      <c r="H631" s="1333">
        <v>236000.0</v>
      </c>
      <c r="N631" s="638">
        <v>150.0</v>
      </c>
      <c r="Q631" s="1333"/>
      <c r="R631" s="1333">
        <v>15000.0</v>
      </c>
    </row>
    <row r="632">
      <c r="A632" s="1303">
        <v>625.0</v>
      </c>
      <c r="B632" s="1328" t="b">
        <v>0</v>
      </c>
      <c r="C632" s="1332" t="s">
        <v>1137</v>
      </c>
      <c r="D632" s="1332" t="s">
        <v>1138</v>
      </c>
      <c r="E632" s="1333">
        <v>10.0</v>
      </c>
      <c r="F632" s="1332"/>
      <c r="G632" s="1333">
        <v>55.0</v>
      </c>
      <c r="H632" s="1333">
        <v>384000.0</v>
      </c>
      <c r="N632" s="638">
        <v>180.0</v>
      </c>
      <c r="Q632" s="1333"/>
      <c r="R632" s="1333">
        <v>15000.0</v>
      </c>
    </row>
    <row r="633">
      <c r="A633" s="1303">
        <v>626.0</v>
      </c>
      <c r="B633" s="1328" t="b">
        <v>0</v>
      </c>
      <c r="C633" s="1332" t="s">
        <v>1139</v>
      </c>
      <c r="D633" s="1332" t="s">
        <v>1140</v>
      </c>
      <c r="E633" s="1333">
        <v>1.0</v>
      </c>
      <c r="F633" s="1332"/>
      <c r="G633" s="1333">
        <v>50.0</v>
      </c>
      <c r="H633" s="1333">
        <v>158000.0</v>
      </c>
      <c r="N633" s="638">
        <v>165.0</v>
      </c>
      <c r="Q633" s="1333"/>
      <c r="R633" s="1333">
        <v>150000.0</v>
      </c>
    </row>
    <row r="634">
      <c r="A634" s="1303">
        <v>627.0</v>
      </c>
      <c r="B634" s="1328" t="b">
        <v>1</v>
      </c>
      <c r="C634" s="1329" t="s">
        <v>1055</v>
      </c>
      <c r="D634" s="1303"/>
      <c r="E634" s="1303">
        <v>14.0</v>
      </c>
      <c r="F634" s="1303"/>
      <c r="G634" s="1303">
        <v>47.0</v>
      </c>
      <c r="H634" s="1303">
        <v>520000.0</v>
      </c>
      <c r="I634" s="1330"/>
      <c r="J634" s="1330"/>
      <c r="K634" s="1330"/>
      <c r="L634" s="1330"/>
      <c r="M634" s="1330"/>
      <c r="N634" s="1330"/>
      <c r="O634" s="1330"/>
      <c r="P634" s="1331">
        <v>1.46E8</v>
      </c>
    </row>
    <row r="635">
      <c r="A635" s="1303">
        <v>628.0</v>
      </c>
      <c r="B635" s="1328" t="b">
        <v>1</v>
      </c>
      <c r="C635" s="1329" t="s">
        <v>1056</v>
      </c>
      <c r="D635" s="1303"/>
      <c r="E635" s="1303">
        <v>14.0</v>
      </c>
      <c r="F635" s="1303"/>
      <c r="G635" s="1303">
        <v>47.0</v>
      </c>
      <c r="H635" s="1303">
        <v>520000.0</v>
      </c>
      <c r="I635" s="1330"/>
      <c r="J635" s="1330"/>
      <c r="K635" s="1330"/>
      <c r="L635" s="1330"/>
      <c r="M635" s="1330"/>
      <c r="N635" s="1330"/>
      <c r="O635" s="1330"/>
      <c r="P635" s="1331">
        <v>1.46E8</v>
      </c>
    </row>
    <row r="636">
      <c r="A636" s="1303">
        <v>629.0</v>
      </c>
      <c r="B636" s="1328" t="b">
        <v>1</v>
      </c>
      <c r="C636" s="1329" t="s">
        <v>1057</v>
      </c>
      <c r="D636" s="1303"/>
      <c r="E636" s="1303">
        <v>14.0</v>
      </c>
      <c r="F636" s="1303"/>
      <c r="G636" s="1303">
        <v>47.0</v>
      </c>
      <c r="H636" s="1303">
        <v>520000.0</v>
      </c>
      <c r="I636" s="1330"/>
      <c r="J636" s="1330"/>
      <c r="K636" s="1330"/>
      <c r="L636" s="1330"/>
      <c r="M636" s="1330"/>
      <c r="N636" s="1330"/>
      <c r="O636" s="1330"/>
      <c r="P636" s="1331">
        <v>1.46E8</v>
      </c>
    </row>
    <row r="637">
      <c r="A637" s="1303">
        <v>630.0</v>
      </c>
      <c r="B637" s="1328" t="b">
        <v>1</v>
      </c>
      <c r="C637" s="1329" t="s">
        <v>1075</v>
      </c>
      <c r="D637" s="1303"/>
      <c r="E637" s="1303">
        <v>11.0</v>
      </c>
      <c r="F637" s="1303"/>
      <c r="G637" s="1303">
        <v>47.0</v>
      </c>
      <c r="H637" s="1303">
        <v>520000.0</v>
      </c>
      <c r="I637" s="1303">
        <v>630.0</v>
      </c>
      <c r="J637" s="1330"/>
      <c r="K637" s="1330"/>
      <c r="L637" s="1330"/>
      <c r="M637" s="1330"/>
      <c r="N637" s="1330"/>
      <c r="O637" s="1330"/>
      <c r="P637" s="1331">
        <v>1.46E8</v>
      </c>
    </row>
    <row r="638">
      <c r="A638" s="1303">
        <v>631.0</v>
      </c>
      <c r="B638" s="1328" t="b">
        <v>1</v>
      </c>
      <c r="C638" s="1329" t="s">
        <v>1076</v>
      </c>
      <c r="D638" s="1303"/>
      <c r="E638" s="1303">
        <v>11.0</v>
      </c>
      <c r="F638" s="1303"/>
      <c r="G638" s="1303">
        <v>47.0</v>
      </c>
      <c r="H638" s="1303">
        <v>520000.0</v>
      </c>
      <c r="I638" s="1330"/>
      <c r="J638" s="1330"/>
      <c r="K638" s="1303">
        <v>630.0</v>
      </c>
      <c r="L638" s="1330"/>
      <c r="M638" s="1330"/>
      <c r="N638" s="1330"/>
      <c r="O638" s="1330"/>
      <c r="P638" s="1331">
        <v>1.46E8</v>
      </c>
    </row>
    <row r="639">
      <c r="A639" s="1303">
        <v>632.0</v>
      </c>
      <c r="B639" s="1328" t="b">
        <v>1</v>
      </c>
      <c r="C639" s="1329" t="s">
        <v>1077</v>
      </c>
      <c r="D639" s="1303"/>
      <c r="E639" s="1303">
        <v>11.0</v>
      </c>
      <c r="F639" s="1303"/>
      <c r="G639" s="1303">
        <v>47.0</v>
      </c>
      <c r="H639" s="1303">
        <v>520000.0</v>
      </c>
      <c r="I639" s="1330"/>
      <c r="J639" s="1303">
        <v>630.0</v>
      </c>
      <c r="K639" s="1330"/>
      <c r="L639" s="1330"/>
      <c r="M639" s="1330"/>
      <c r="N639" s="1330"/>
      <c r="O639" s="1330"/>
      <c r="P639" s="1331">
        <v>1.46E8</v>
      </c>
    </row>
    <row r="640">
      <c r="A640" s="1303">
        <v>633.0</v>
      </c>
      <c r="B640" s="1328" t="b">
        <v>1</v>
      </c>
      <c r="C640" s="1329" t="s">
        <v>1081</v>
      </c>
      <c r="D640" s="1303"/>
      <c r="E640" s="1303">
        <v>11.0</v>
      </c>
      <c r="F640" s="1303"/>
      <c r="G640" s="1303">
        <v>47.0</v>
      </c>
      <c r="H640" s="1303">
        <v>520000.0</v>
      </c>
      <c r="I640" s="1303">
        <v>630.0</v>
      </c>
      <c r="J640" s="1330"/>
      <c r="K640" s="1330"/>
      <c r="L640" s="1330"/>
      <c r="M640" s="1330"/>
      <c r="N640" s="1330"/>
      <c r="O640" s="1330"/>
      <c r="P640" s="1331">
        <v>1.46E8</v>
      </c>
    </row>
    <row r="641">
      <c r="A641" s="1303">
        <v>634.0</v>
      </c>
      <c r="B641" s="1328" t="b">
        <v>1</v>
      </c>
      <c r="C641" s="1329" t="s">
        <v>1082</v>
      </c>
      <c r="D641" s="1303"/>
      <c r="E641" s="1303">
        <v>11.0</v>
      </c>
      <c r="F641" s="1303"/>
      <c r="G641" s="1303">
        <v>47.0</v>
      </c>
      <c r="H641" s="1303">
        <v>520000.0</v>
      </c>
      <c r="I641" s="1330"/>
      <c r="J641" s="1330"/>
      <c r="K641" s="1303">
        <v>630.0</v>
      </c>
      <c r="L641" s="1330"/>
      <c r="M641" s="1330"/>
      <c r="N641" s="1330"/>
      <c r="O641" s="1330"/>
      <c r="P641" s="1331">
        <v>1.46E8</v>
      </c>
    </row>
    <row r="642">
      <c r="A642" s="1303">
        <v>635.0</v>
      </c>
      <c r="B642" s="1328" t="b">
        <v>1</v>
      </c>
      <c r="C642" s="1329" t="s">
        <v>1083</v>
      </c>
      <c r="D642" s="1303"/>
      <c r="E642" s="1303">
        <v>11.0</v>
      </c>
      <c r="F642" s="1303"/>
      <c r="G642" s="1303">
        <v>47.0</v>
      </c>
      <c r="H642" s="1303">
        <v>520000.0</v>
      </c>
      <c r="I642" s="1330"/>
      <c r="J642" s="1303">
        <v>630.0</v>
      </c>
      <c r="K642" s="1330"/>
      <c r="L642" s="1330"/>
      <c r="M642" s="1330"/>
      <c r="N642" s="1330"/>
      <c r="O642" s="1330"/>
      <c r="P642" s="1331">
        <v>1.46E8</v>
      </c>
    </row>
    <row r="643">
      <c r="A643" s="1303">
        <v>636.0</v>
      </c>
      <c r="B643" s="1328" t="b">
        <v>1</v>
      </c>
      <c r="C643" s="1329" t="s">
        <v>1097</v>
      </c>
      <c r="D643" s="1303"/>
      <c r="E643" s="1303">
        <v>9.0</v>
      </c>
      <c r="F643" s="1303"/>
      <c r="G643" s="1303">
        <v>47.0</v>
      </c>
      <c r="H643" s="1303">
        <v>468000.0</v>
      </c>
      <c r="I643" s="1303">
        <v>570.0</v>
      </c>
      <c r="J643" s="1330"/>
      <c r="K643" s="1330"/>
      <c r="L643" s="1330"/>
      <c r="M643" s="1330"/>
      <c r="N643" s="1330"/>
      <c r="O643" s="1330"/>
      <c r="P643" s="1331">
        <v>1.46E8</v>
      </c>
    </row>
    <row r="644">
      <c r="A644" s="1303">
        <v>637.0</v>
      </c>
      <c r="B644" s="1328" t="b">
        <v>1</v>
      </c>
      <c r="C644" s="1329" t="s">
        <v>1098</v>
      </c>
      <c r="D644" s="1303"/>
      <c r="E644" s="1303">
        <v>9.0</v>
      </c>
      <c r="F644" s="1303"/>
      <c r="G644" s="1303">
        <v>47.0</v>
      </c>
      <c r="H644" s="1303">
        <v>468000.0</v>
      </c>
      <c r="I644" s="1330"/>
      <c r="J644" s="1330"/>
      <c r="K644" s="1303">
        <v>570.0</v>
      </c>
      <c r="L644" s="1330"/>
      <c r="M644" s="1330"/>
      <c r="N644" s="1330"/>
      <c r="O644" s="1330"/>
      <c r="P644" s="1331">
        <v>1.46E8</v>
      </c>
    </row>
    <row r="645">
      <c r="A645" s="1303">
        <v>638.0</v>
      </c>
      <c r="B645" s="1328" t="b">
        <v>1</v>
      </c>
      <c r="C645" s="1329" t="s">
        <v>1099</v>
      </c>
      <c r="D645" s="1303"/>
      <c r="E645" s="1303">
        <v>9.0</v>
      </c>
      <c r="F645" s="1303"/>
      <c r="G645" s="1303">
        <v>47.0</v>
      </c>
      <c r="H645" s="1303">
        <v>468000.0</v>
      </c>
      <c r="I645" s="1330"/>
      <c r="J645" s="1303">
        <v>570.0</v>
      </c>
      <c r="K645" s="1330"/>
      <c r="L645" s="1330"/>
      <c r="M645" s="1330"/>
      <c r="N645" s="1330"/>
      <c r="O645" s="1330"/>
      <c r="P645" s="1331">
        <v>1.46E8</v>
      </c>
    </row>
    <row r="646">
      <c r="A646" s="1303">
        <v>639.0</v>
      </c>
      <c r="B646" s="1328" t="b">
        <v>1</v>
      </c>
      <c r="C646" s="1329" t="s">
        <v>1103</v>
      </c>
      <c r="D646" s="1303"/>
      <c r="E646" s="1303">
        <v>9.0</v>
      </c>
      <c r="F646" s="1303"/>
      <c r="G646" s="1303">
        <v>47.0</v>
      </c>
      <c r="H646" s="1303">
        <v>572000.0</v>
      </c>
      <c r="I646" s="1303">
        <v>690.0</v>
      </c>
      <c r="J646" s="1329"/>
      <c r="K646" s="1329"/>
      <c r="L646" s="1303">
        <v>450.0</v>
      </c>
      <c r="M646" s="1330"/>
      <c r="N646" s="1330"/>
      <c r="O646" s="1330"/>
      <c r="P646" s="1331">
        <v>1.46E8</v>
      </c>
    </row>
    <row r="647">
      <c r="A647" s="1303">
        <v>640.0</v>
      </c>
      <c r="B647" s="1328" t="b">
        <v>1</v>
      </c>
      <c r="C647" s="1329" t="s">
        <v>1104</v>
      </c>
      <c r="D647" s="1303"/>
      <c r="E647" s="1303">
        <v>9.0</v>
      </c>
      <c r="F647" s="1303"/>
      <c r="G647" s="1303">
        <v>47.0</v>
      </c>
      <c r="H647" s="1303">
        <v>572000.0</v>
      </c>
      <c r="I647" s="765"/>
      <c r="J647" s="1329"/>
      <c r="K647" s="1303">
        <v>690.0</v>
      </c>
      <c r="L647" s="1303">
        <v>450.0</v>
      </c>
      <c r="M647" s="1330"/>
      <c r="N647" s="1330"/>
      <c r="O647" s="1330"/>
      <c r="P647" s="1331">
        <v>1.46E8</v>
      </c>
    </row>
    <row r="648">
      <c r="A648" s="1303">
        <v>641.0</v>
      </c>
      <c r="B648" s="1328" t="b">
        <v>1</v>
      </c>
      <c r="C648" s="1329" t="s">
        <v>1105</v>
      </c>
      <c r="D648" s="1303"/>
      <c r="E648" s="1303">
        <v>9.0</v>
      </c>
      <c r="F648" s="1303"/>
      <c r="G648" s="1303">
        <v>47.0</v>
      </c>
      <c r="H648" s="1303">
        <v>572000.0</v>
      </c>
      <c r="I648" s="765"/>
      <c r="J648" s="1303">
        <v>690.0</v>
      </c>
      <c r="K648" s="1329"/>
      <c r="L648" s="1303">
        <v>450.0</v>
      </c>
      <c r="M648" s="1330"/>
      <c r="N648" s="1330"/>
      <c r="O648" s="1330"/>
      <c r="P648" s="1331">
        <v>1.46E8</v>
      </c>
    </row>
    <row r="649">
      <c r="A649" s="1303">
        <v>642.0</v>
      </c>
      <c r="B649" s="1328" t="b">
        <v>1</v>
      </c>
      <c r="C649" s="1329" t="s">
        <v>1114</v>
      </c>
      <c r="D649" s="1303"/>
      <c r="E649" s="1303">
        <v>5.0</v>
      </c>
      <c r="F649" s="1303"/>
      <c r="G649" s="1303">
        <v>47.0</v>
      </c>
      <c r="H649" s="1303">
        <v>702000.0</v>
      </c>
      <c r="I649" s="1303">
        <v>755.0</v>
      </c>
      <c r="J649" s="1330"/>
      <c r="K649" s="1330"/>
      <c r="L649" s="1330"/>
      <c r="M649" s="1329"/>
      <c r="N649" s="1329"/>
      <c r="O649" s="1329"/>
      <c r="P649" s="1331">
        <v>1.46E8</v>
      </c>
    </row>
    <row r="650">
      <c r="A650" s="1303">
        <v>643.0</v>
      </c>
      <c r="B650" s="1328" t="b">
        <v>1</v>
      </c>
      <c r="C650" s="1329" t="s">
        <v>1115</v>
      </c>
      <c r="D650" s="1303"/>
      <c r="E650" s="1303">
        <v>5.0</v>
      </c>
      <c r="F650" s="1303"/>
      <c r="G650" s="1303">
        <v>47.0</v>
      </c>
      <c r="H650" s="1303">
        <v>702000.0</v>
      </c>
      <c r="I650" s="1330"/>
      <c r="J650" s="1330"/>
      <c r="K650" s="1303">
        <v>755.0</v>
      </c>
      <c r="L650" s="1330"/>
      <c r="M650" s="1329"/>
      <c r="N650" s="1329"/>
      <c r="O650" s="1329"/>
      <c r="P650" s="1331">
        <v>1.46E8</v>
      </c>
    </row>
    <row r="651">
      <c r="A651" s="1303">
        <v>644.0</v>
      </c>
      <c r="B651" s="1328" t="b">
        <v>1</v>
      </c>
      <c r="C651" s="1329" t="s">
        <v>1116</v>
      </c>
      <c r="D651" s="1303"/>
      <c r="E651" s="1303">
        <v>5.0</v>
      </c>
      <c r="F651" s="1303"/>
      <c r="G651" s="1303">
        <v>47.0</v>
      </c>
      <c r="H651" s="1303">
        <v>702000.0</v>
      </c>
      <c r="I651" s="1330"/>
      <c r="J651" s="1303">
        <v>755.0</v>
      </c>
      <c r="K651" s="1330"/>
      <c r="L651" s="1330"/>
      <c r="M651" s="1329"/>
      <c r="N651" s="1329"/>
      <c r="O651" s="1329"/>
      <c r="P651" s="1331">
        <v>1.46E8</v>
      </c>
    </row>
    <row r="652">
      <c r="A652" s="1303">
        <v>645.0</v>
      </c>
      <c r="B652" s="1328" t="b">
        <v>1</v>
      </c>
      <c r="C652" s="1329" t="s">
        <v>1117</v>
      </c>
      <c r="D652" s="1303"/>
      <c r="E652" s="1303">
        <v>7.0</v>
      </c>
      <c r="F652" s="1303"/>
      <c r="G652" s="1303">
        <v>47.0</v>
      </c>
      <c r="H652" s="1303">
        <v>632000.0</v>
      </c>
      <c r="I652" s="1303">
        <v>755.0</v>
      </c>
      <c r="J652" s="1330"/>
      <c r="K652" s="1330"/>
      <c r="L652" s="1330"/>
      <c r="M652" s="1329"/>
      <c r="N652" s="1329"/>
      <c r="O652" s="1329"/>
      <c r="P652" s="1331">
        <v>1.46E8</v>
      </c>
    </row>
    <row r="653">
      <c r="A653" s="1303">
        <v>646.0</v>
      </c>
      <c r="B653" s="1328" t="b">
        <v>1</v>
      </c>
      <c r="C653" s="1329" t="s">
        <v>1118</v>
      </c>
      <c r="D653" s="1303"/>
      <c r="E653" s="1303">
        <v>7.0</v>
      </c>
      <c r="F653" s="1303"/>
      <c r="G653" s="1303">
        <v>47.0</v>
      </c>
      <c r="H653" s="1303">
        <v>632000.0</v>
      </c>
      <c r="I653" s="1330"/>
      <c r="J653" s="1330"/>
      <c r="K653" s="1303">
        <v>680.0</v>
      </c>
      <c r="L653" s="1330"/>
      <c r="M653" s="1329"/>
      <c r="N653" s="1329"/>
      <c r="O653" s="1329"/>
      <c r="P653" s="1331">
        <v>1.46E8</v>
      </c>
    </row>
    <row r="654">
      <c r="A654" s="1303">
        <v>647.0</v>
      </c>
      <c r="B654" s="1328" t="b">
        <v>1</v>
      </c>
      <c r="C654" s="1329" t="s">
        <v>1119</v>
      </c>
      <c r="D654" s="1303"/>
      <c r="E654" s="1303">
        <v>7.0</v>
      </c>
      <c r="F654" s="1303"/>
      <c r="G654" s="1303">
        <v>47.0</v>
      </c>
      <c r="H654" s="1303">
        <v>632000.0</v>
      </c>
      <c r="I654" s="1330"/>
      <c r="J654" s="1303">
        <v>680.0</v>
      </c>
      <c r="K654" s="1330"/>
      <c r="L654" s="1330"/>
      <c r="M654" s="1329"/>
      <c r="N654" s="1329"/>
      <c r="O654" s="1329"/>
      <c r="P654" s="1331">
        <v>1.46E8</v>
      </c>
    </row>
    <row r="655">
      <c r="A655" s="1303">
        <v>648.0</v>
      </c>
      <c r="B655" s="1328" t="b">
        <v>1</v>
      </c>
      <c r="C655" s="1329" t="s">
        <v>1124</v>
      </c>
      <c r="D655" s="1303"/>
      <c r="E655" s="1303">
        <v>6.0</v>
      </c>
      <c r="F655" s="1303"/>
      <c r="G655" s="1303">
        <v>47.0</v>
      </c>
      <c r="H655" s="1303">
        <v>632000.0</v>
      </c>
      <c r="I655" s="1303">
        <v>680.0</v>
      </c>
      <c r="J655" s="1330"/>
      <c r="K655" s="1330"/>
      <c r="L655" s="1330"/>
      <c r="M655" s="1329"/>
      <c r="N655" s="1329"/>
      <c r="O655" s="1329"/>
      <c r="P655" s="1331">
        <v>1.46E8</v>
      </c>
    </row>
    <row r="656">
      <c r="A656" s="1303">
        <v>649.0</v>
      </c>
      <c r="B656" s="1328" t="b">
        <v>1</v>
      </c>
      <c r="C656" s="1329" t="s">
        <v>1125</v>
      </c>
      <c r="D656" s="1303"/>
      <c r="E656" s="1303">
        <v>6.0</v>
      </c>
      <c r="F656" s="1303"/>
      <c r="G656" s="1303">
        <v>47.0</v>
      </c>
      <c r="H656" s="1303">
        <v>632000.0</v>
      </c>
      <c r="I656" s="1330"/>
      <c r="J656" s="1330"/>
      <c r="K656" s="1303">
        <v>680.0</v>
      </c>
      <c r="L656" s="1330"/>
      <c r="M656" s="1329"/>
      <c r="N656" s="1329"/>
      <c r="O656" s="1329"/>
      <c r="P656" s="1331">
        <v>1.46E8</v>
      </c>
    </row>
    <row r="657">
      <c r="A657" s="1303">
        <v>650.0</v>
      </c>
      <c r="B657" s="1328" t="b">
        <v>1</v>
      </c>
      <c r="C657" s="1329" t="s">
        <v>1126</v>
      </c>
      <c r="D657" s="1303"/>
      <c r="E657" s="1303">
        <v>6.0</v>
      </c>
      <c r="F657" s="1303"/>
      <c r="G657" s="1303">
        <v>47.0</v>
      </c>
      <c r="H657" s="1303">
        <v>632000.0</v>
      </c>
      <c r="I657" s="1330"/>
      <c r="J657" s="1303">
        <v>680.0</v>
      </c>
      <c r="K657" s="1330"/>
      <c r="L657" s="1330"/>
      <c r="M657" s="1329"/>
      <c r="N657" s="1329"/>
      <c r="O657" s="1329"/>
      <c r="P657" s="1331">
        <v>1.46E8</v>
      </c>
    </row>
    <row r="658">
      <c r="A658" s="1303">
        <v>651.0</v>
      </c>
      <c r="B658" s="1328" t="b">
        <v>1</v>
      </c>
      <c r="C658" s="1329" t="s">
        <v>1127</v>
      </c>
      <c r="D658" s="1303"/>
      <c r="E658" s="1303">
        <v>5.0</v>
      </c>
      <c r="F658" s="1303"/>
      <c r="G658" s="1303">
        <v>47.0</v>
      </c>
      <c r="H658" s="1303">
        <v>772000.0</v>
      </c>
      <c r="I658" s="1303">
        <v>830.0</v>
      </c>
      <c r="J658" s="1330"/>
      <c r="K658" s="1330"/>
      <c r="L658" s="1330"/>
      <c r="M658" s="1329"/>
      <c r="N658" s="1329"/>
      <c r="O658" s="1329"/>
      <c r="P658" s="1331">
        <v>1.46E8</v>
      </c>
    </row>
    <row r="659">
      <c r="A659" s="1303">
        <v>652.0</v>
      </c>
      <c r="B659" s="1328" t="b">
        <v>1</v>
      </c>
      <c r="C659" s="1329" t="s">
        <v>1128</v>
      </c>
      <c r="D659" s="1303"/>
      <c r="E659" s="1303">
        <v>5.0</v>
      </c>
      <c r="F659" s="1303"/>
      <c r="G659" s="1303">
        <v>47.0</v>
      </c>
      <c r="H659" s="1303">
        <v>772000.0</v>
      </c>
      <c r="I659" s="1330"/>
      <c r="J659" s="1330"/>
      <c r="K659" s="1303">
        <v>830.0</v>
      </c>
      <c r="L659" s="1330"/>
      <c r="M659" s="1329"/>
      <c r="N659" s="1329"/>
      <c r="O659" s="1329"/>
      <c r="P659" s="1331">
        <v>1.46E8</v>
      </c>
    </row>
    <row r="660">
      <c r="A660" s="1303">
        <v>653.0</v>
      </c>
      <c r="B660" s="1328" t="b">
        <v>1</v>
      </c>
      <c r="C660" s="1329" t="s">
        <v>1129</v>
      </c>
      <c r="D660" s="1303"/>
      <c r="E660" s="1303">
        <v>5.0</v>
      </c>
      <c r="F660" s="1303"/>
      <c r="G660" s="1303">
        <v>47.0</v>
      </c>
      <c r="H660" s="1303">
        <v>772000.0</v>
      </c>
      <c r="I660" s="1330"/>
      <c r="J660" s="1303">
        <v>830.0</v>
      </c>
      <c r="K660" s="1330"/>
      <c r="L660" s="1330"/>
      <c r="M660" s="1329"/>
      <c r="N660" s="1329"/>
      <c r="O660" s="1329"/>
      <c r="P660" s="1331">
        <v>1.46E8</v>
      </c>
    </row>
    <row r="661">
      <c r="A661" s="1303">
        <v>654.0</v>
      </c>
      <c r="B661" s="1328" t="b">
        <v>1</v>
      </c>
      <c r="C661" s="1329" t="s">
        <v>1130</v>
      </c>
      <c r="D661" s="1303"/>
      <c r="E661" s="1303">
        <v>4.0</v>
      </c>
      <c r="F661" s="1303"/>
      <c r="G661" s="1303">
        <v>47.0</v>
      </c>
      <c r="H661" s="1303">
        <v>702000.0</v>
      </c>
      <c r="I661" s="1303">
        <v>755.0</v>
      </c>
      <c r="J661" s="1330"/>
      <c r="K661" s="1330"/>
      <c r="L661" s="1330"/>
      <c r="M661" s="1329"/>
      <c r="N661" s="1329"/>
      <c r="O661" s="1329"/>
      <c r="P661" s="1331">
        <v>1.46E8</v>
      </c>
    </row>
    <row r="662">
      <c r="A662" s="1303">
        <v>655.0</v>
      </c>
      <c r="B662" s="1328" t="b">
        <v>1</v>
      </c>
      <c r="C662" s="1329" t="s">
        <v>1131</v>
      </c>
      <c r="D662" s="1303"/>
      <c r="E662" s="1303">
        <v>4.0</v>
      </c>
      <c r="F662" s="1303"/>
      <c r="G662" s="1303">
        <v>47.0</v>
      </c>
      <c r="H662" s="1303">
        <v>702000.0</v>
      </c>
      <c r="I662" s="1330"/>
      <c r="J662" s="1330"/>
      <c r="K662" s="1303">
        <v>755.0</v>
      </c>
      <c r="L662" s="1330"/>
      <c r="M662" s="1329"/>
      <c r="N662" s="1329"/>
      <c r="O662" s="1329"/>
      <c r="P662" s="1331">
        <v>1.46E8</v>
      </c>
    </row>
    <row r="663">
      <c r="A663" s="1303">
        <v>656.0</v>
      </c>
      <c r="B663" s="1328" t="b">
        <v>1</v>
      </c>
      <c r="C663" s="1329" t="s">
        <v>1132</v>
      </c>
      <c r="D663" s="1303"/>
      <c r="E663" s="1303">
        <v>4.0</v>
      </c>
      <c r="F663" s="1303"/>
      <c r="G663" s="1303">
        <v>47.0</v>
      </c>
      <c r="H663" s="1303">
        <v>702000.0</v>
      </c>
      <c r="I663" s="1330"/>
      <c r="J663" s="1303">
        <v>755.0</v>
      </c>
      <c r="K663" s="1330"/>
      <c r="L663" s="1330"/>
      <c r="M663" s="1329"/>
      <c r="N663" s="1329"/>
      <c r="O663" s="1329"/>
      <c r="P663" s="1331">
        <v>1.46E8</v>
      </c>
    </row>
    <row r="664">
      <c r="A664" s="1303">
        <v>657.0</v>
      </c>
      <c r="B664" s="1328" t="b">
        <v>0</v>
      </c>
      <c r="C664" s="1332" t="s">
        <v>1139</v>
      </c>
      <c r="D664" s="1332" t="s">
        <v>1140</v>
      </c>
      <c r="E664" s="1333">
        <v>2.0</v>
      </c>
      <c r="F664" s="1332"/>
      <c r="G664" s="1333">
        <v>52.0</v>
      </c>
      <c r="H664" s="1333">
        <v>305000.0</v>
      </c>
      <c r="N664" s="638">
        <v>185.0</v>
      </c>
      <c r="Q664" s="1333"/>
      <c r="R664" s="1333">
        <v>21000.0</v>
      </c>
    </row>
    <row r="665">
      <c r="A665" s="1303">
        <v>658.0</v>
      </c>
      <c r="B665" s="1328" t="b">
        <v>0</v>
      </c>
      <c r="C665" s="1332" t="s">
        <v>1139</v>
      </c>
      <c r="D665" s="1332" t="s">
        <v>1140</v>
      </c>
      <c r="E665" s="1333">
        <v>3.0</v>
      </c>
      <c r="F665" s="1332"/>
      <c r="G665" s="1333">
        <v>53.0</v>
      </c>
      <c r="H665" s="1333">
        <v>413000.0</v>
      </c>
      <c r="N665" s="638">
        <v>265.0</v>
      </c>
      <c r="Q665" s="1333"/>
      <c r="R665" s="1333">
        <v>11000.0</v>
      </c>
    </row>
    <row r="666">
      <c r="A666" s="1303">
        <v>659.0</v>
      </c>
      <c r="B666" s="1328" t="b">
        <v>0</v>
      </c>
      <c r="C666" s="1332" t="s">
        <v>1139</v>
      </c>
      <c r="D666" s="1332" t="s">
        <v>1140</v>
      </c>
      <c r="E666" s="1333">
        <v>4.0</v>
      </c>
      <c r="F666" s="1332"/>
      <c r="G666" s="1333">
        <v>54.0</v>
      </c>
      <c r="H666" s="1333">
        <v>420000.0</v>
      </c>
      <c r="N666" s="638">
        <v>280.0</v>
      </c>
      <c r="Q666" s="1333"/>
      <c r="R666" s="1333">
        <v>12000.0</v>
      </c>
    </row>
    <row r="667">
      <c r="A667" s="1303">
        <v>660.0</v>
      </c>
      <c r="B667" s="1328" t="b">
        <v>0</v>
      </c>
      <c r="C667" s="1332" t="s">
        <v>1139</v>
      </c>
      <c r="D667" s="1332" t="s">
        <v>1140</v>
      </c>
      <c r="E667" s="1333">
        <v>5.0</v>
      </c>
      <c r="F667" s="1332"/>
      <c r="G667" s="1333">
        <v>55.0</v>
      </c>
      <c r="H667" s="1333">
        <v>670000.0</v>
      </c>
      <c r="N667" s="638">
        <v>315.0</v>
      </c>
      <c r="Q667" s="1333"/>
      <c r="R667" s="1333">
        <v>11000.0</v>
      </c>
    </row>
    <row r="668">
      <c r="A668" s="1303">
        <v>661.0</v>
      </c>
      <c r="B668" s="1328" t="b">
        <v>0</v>
      </c>
      <c r="C668" s="1332" t="s">
        <v>1139</v>
      </c>
      <c r="D668" s="1332" t="s">
        <v>1140</v>
      </c>
      <c r="E668" s="1333">
        <v>6.0</v>
      </c>
      <c r="F668" s="1332"/>
      <c r="G668" s="1333">
        <v>56.0</v>
      </c>
      <c r="H668" s="1333">
        <v>705000.0</v>
      </c>
      <c r="N668" s="638">
        <v>325.0</v>
      </c>
      <c r="Q668" s="1333"/>
      <c r="R668" s="1333">
        <v>15000.0</v>
      </c>
    </row>
    <row r="669">
      <c r="A669" s="1303">
        <v>662.0</v>
      </c>
      <c r="B669" s="1328" t="b">
        <v>0</v>
      </c>
      <c r="C669" s="1332" t="s">
        <v>1139</v>
      </c>
      <c r="D669" s="1332" t="s">
        <v>1140</v>
      </c>
      <c r="E669" s="1333">
        <v>7.0</v>
      </c>
      <c r="F669" s="1332"/>
      <c r="G669" s="1333">
        <v>57.0</v>
      </c>
      <c r="H669" s="1333">
        <v>1170000.0</v>
      </c>
      <c r="N669" s="638">
        <v>360.0</v>
      </c>
      <c r="Q669" s="1333"/>
      <c r="R669" s="1333">
        <v>10000.0</v>
      </c>
    </row>
    <row r="670">
      <c r="A670" s="1303">
        <v>663.0</v>
      </c>
      <c r="B670" s="1328" t="b">
        <v>0</v>
      </c>
      <c r="C670" s="1332" t="s">
        <v>1139</v>
      </c>
      <c r="D670" s="1332" t="s">
        <v>1140</v>
      </c>
      <c r="E670" s="1333">
        <v>8.0</v>
      </c>
      <c r="F670" s="1332"/>
      <c r="G670" s="1333">
        <v>58.0</v>
      </c>
      <c r="H670" s="1333">
        <v>1230000.0</v>
      </c>
      <c r="N670" s="638">
        <v>375.0</v>
      </c>
      <c r="Q670" s="1333"/>
      <c r="R670" s="1333">
        <v>15000.0</v>
      </c>
    </row>
    <row r="671">
      <c r="A671" s="1303">
        <v>664.0</v>
      </c>
      <c r="B671" s="1328" t="b">
        <v>0</v>
      </c>
      <c r="C671" s="1332" t="s">
        <v>1139</v>
      </c>
      <c r="D671" s="1332" t="s">
        <v>1140</v>
      </c>
      <c r="E671" s="1333">
        <v>9.0</v>
      </c>
      <c r="F671" s="1332"/>
      <c r="G671" s="1333">
        <v>59.0</v>
      </c>
      <c r="H671" s="1333">
        <v>1860000.0</v>
      </c>
      <c r="N671" s="638">
        <v>395.0</v>
      </c>
      <c r="Q671" s="1333"/>
      <c r="R671" s="1333">
        <v>15000.0</v>
      </c>
    </row>
    <row r="672">
      <c r="A672" s="1303">
        <v>665.0</v>
      </c>
      <c r="B672" s="1328" t="b">
        <v>1</v>
      </c>
      <c r="C672" s="1329" t="s">
        <v>1052</v>
      </c>
      <c r="D672" s="1303"/>
      <c r="E672" s="1303">
        <v>14.0</v>
      </c>
      <c r="F672" s="1303"/>
      <c r="G672" s="1303">
        <v>48.0</v>
      </c>
      <c r="H672" s="1303">
        <v>442000.0</v>
      </c>
      <c r="I672" s="1330"/>
      <c r="J672" s="1330"/>
      <c r="K672" s="1330"/>
      <c r="L672" s="1330"/>
      <c r="M672" s="1330"/>
      <c r="N672" s="1330"/>
      <c r="O672" s="1330"/>
      <c r="P672" s="1331">
        <v>2.358E8</v>
      </c>
    </row>
    <row r="673">
      <c r="A673" s="1303">
        <v>666.0</v>
      </c>
      <c r="B673" s="1328" t="b">
        <v>1</v>
      </c>
      <c r="C673" s="1329" t="s">
        <v>1053</v>
      </c>
      <c r="D673" s="1303"/>
      <c r="E673" s="1303">
        <v>14.0</v>
      </c>
      <c r="F673" s="1303"/>
      <c r="G673" s="1303">
        <v>48.0</v>
      </c>
      <c r="H673" s="1303">
        <v>553000.0</v>
      </c>
      <c r="I673" s="1330"/>
      <c r="J673" s="1330"/>
      <c r="K673" s="1330"/>
      <c r="L673" s="1330"/>
      <c r="M673" s="1330"/>
      <c r="N673" s="1330"/>
      <c r="O673" s="1330"/>
      <c r="P673" s="1331">
        <v>2.358E8</v>
      </c>
    </row>
    <row r="674">
      <c r="A674" s="1303">
        <v>667.0</v>
      </c>
      <c r="B674" s="1328" t="b">
        <v>1</v>
      </c>
      <c r="C674" s="1329" t="s">
        <v>1054</v>
      </c>
      <c r="D674" s="1303"/>
      <c r="E674" s="1303">
        <v>14.0</v>
      </c>
      <c r="F674" s="1303"/>
      <c r="G674" s="1303">
        <v>48.0</v>
      </c>
      <c r="H674" s="1303">
        <v>553000.0</v>
      </c>
      <c r="I674" s="1330"/>
      <c r="J674" s="1330"/>
      <c r="K674" s="1330"/>
      <c r="L674" s="1330"/>
      <c r="M674" s="1330"/>
      <c r="N674" s="1330"/>
      <c r="O674" s="1330"/>
      <c r="P674" s="1331">
        <v>2.358E8</v>
      </c>
    </row>
    <row r="675">
      <c r="A675" s="1303">
        <v>668.0</v>
      </c>
      <c r="B675" s="1328" t="b">
        <v>1</v>
      </c>
      <c r="C675" s="1329" t="s">
        <v>1058</v>
      </c>
      <c r="D675" s="1303"/>
      <c r="E675" s="1303">
        <v>14.0</v>
      </c>
      <c r="F675" s="1303"/>
      <c r="G675" s="1303">
        <v>48.0</v>
      </c>
      <c r="H675" s="1303">
        <v>608000.0</v>
      </c>
      <c r="I675" s="1330"/>
      <c r="J675" s="1330"/>
      <c r="K675" s="1330"/>
      <c r="L675" s="1330"/>
      <c r="M675" s="1330"/>
      <c r="N675" s="1330"/>
      <c r="O675" s="1330"/>
      <c r="P675" s="1331">
        <v>2.358E8</v>
      </c>
    </row>
    <row r="676">
      <c r="A676" s="1303">
        <v>669.0</v>
      </c>
      <c r="B676" s="1328" t="b">
        <v>1</v>
      </c>
      <c r="C676" s="1329" t="s">
        <v>1059</v>
      </c>
      <c r="D676" s="1303"/>
      <c r="E676" s="1303">
        <v>14.0</v>
      </c>
      <c r="F676" s="1303"/>
      <c r="G676" s="1303">
        <v>48.0</v>
      </c>
      <c r="H676" s="1303">
        <v>608000.0</v>
      </c>
      <c r="I676" s="1330"/>
      <c r="J676" s="1330"/>
      <c r="K676" s="1330"/>
      <c r="L676" s="1330"/>
      <c r="M676" s="1330"/>
      <c r="N676" s="1330"/>
      <c r="O676" s="1330"/>
      <c r="P676" s="1331">
        <v>2.358E8</v>
      </c>
    </row>
    <row r="677">
      <c r="A677" s="1303">
        <v>670.0</v>
      </c>
      <c r="B677" s="1328" t="b">
        <v>1</v>
      </c>
      <c r="C677" s="1329" t="s">
        <v>1070</v>
      </c>
      <c r="D677" s="1303"/>
      <c r="E677" s="1303">
        <v>11.0</v>
      </c>
      <c r="F677" s="1303"/>
      <c r="G677" s="1303">
        <v>48.0</v>
      </c>
      <c r="H677" s="1303">
        <v>387000.0</v>
      </c>
      <c r="I677" s="1330"/>
      <c r="J677" s="1330"/>
      <c r="K677" s="1330"/>
      <c r="L677" s="1330"/>
      <c r="M677" s="1330"/>
      <c r="N677" s="1330"/>
      <c r="O677" s="1330"/>
      <c r="P677" s="1331">
        <v>2.358E8</v>
      </c>
    </row>
    <row r="678">
      <c r="A678" s="1303">
        <v>671.0</v>
      </c>
      <c r="B678" s="1328" t="b">
        <v>1</v>
      </c>
      <c r="C678" s="1329" t="s">
        <v>1092</v>
      </c>
      <c r="D678" s="1303"/>
      <c r="E678" s="1303">
        <v>9.0</v>
      </c>
      <c r="F678" s="1303"/>
      <c r="G678" s="1303">
        <v>48.0</v>
      </c>
      <c r="H678" s="1303">
        <v>387000.0</v>
      </c>
      <c r="I678" s="1330"/>
      <c r="J678" s="1330"/>
      <c r="K678" s="1330"/>
      <c r="L678" s="1330"/>
      <c r="M678" s="1330"/>
      <c r="N678" s="1330"/>
      <c r="O678" s="1330"/>
      <c r="P678" s="1331">
        <v>2.358E8</v>
      </c>
    </row>
    <row r="679">
      <c r="A679" s="1303">
        <v>672.0</v>
      </c>
      <c r="B679" s="1328" t="b">
        <v>1</v>
      </c>
      <c r="C679" s="1329" t="s">
        <v>1072</v>
      </c>
      <c r="D679" s="1303"/>
      <c r="E679" s="1303">
        <v>11.0</v>
      </c>
      <c r="F679" s="1303"/>
      <c r="G679" s="1303">
        <v>48.0</v>
      </c>
      <c r="H679" s="1303">
        <v>553000.0</v>
      </c>
      <c r="I679" s="1303">
        <v>670.0</v>
      </c>
      <c r="J679" s="1330"/>
      <c r="K679" s="1330"/>
      <c r="L679" s="1330"/>
      <c r="M679" s="1330"/>
      <c r="N679" s="1330"/>
      <c r="O679" s="1330"/>
      <c r="P679" s="1331">
        <v>2.358E8</v>
      </c>
    </row>
    <row r="680">
      <c r="A680" s="1303">
        <v>673.0</v>
      </c>
      <c r="B680" s="1328" t="b">
        <v>1</v>
      </c>
      <c r="C680" s="1329" t="s">
        <v>1073</v>
      </c>
      <c r="D680" s="1303"/>
      <c r="E680" s="1303">
        <v>11.0</v>
      </c>
      <c r="F680" s="1303"/>
      <c r="G680" s="1303">
        <v>48.0</v>
      </c>
      <c r="H680" s="1303">
        <v>553000.0</v>
      </c>
      <c r="I680" s="1330"/>
      <c r="J680" s="1330"/>
      <c r="K680" s="1303">
        <v>670.0</v>
      </c>
      <c r="L680" s="1330"/>
      <c r="M680" s="1330"/>
      <c r="N680" s="1330"/>
      <c r="O680" s="1330"/>
      <c r="P680" s="1331">
        <v>2.358E8</v>
      </c>
    </row>
    <row r="681">
      <c r="A681" s="1303">
        <v>674.0</v>
      </c>
      <c r="B681" s="1328" t="b">
        <v>1</v>
      </c>
      <c r="C681" s="1329" t="s">
        <v>1074</v>
      </c>
      <c r="D681" s="1303"/>
      <c r="E681" s="1303">
        <v>11.0</v>
      </c>
      <c r="F681" s="1303"/>
      <c r="G681" s="1303">
        <v>48.0</v>
      </c>
      <c r="H681" s="1303">
        <v>553000.0</v>
      </c>
      <c r="I681" s="1330"/>
      <c r="J681" s="1303">
        <v>670.0</v>
      </c>
      <c r="K681" s="1330"/>
      <c r="L681" s="1330"/>
      <c r="M681" s="1330"/>
      <c r="N681" s="1330"/>
      <c r="O681" s="1330"/>
      <c r="P681" s="1331">
        <v>2.358E8</v>
      </c>
    </row>
    <row r="682">
      <c r="A682" s="1303">
        <v>675.0</v>
      </c>
      <c r="B682" s="1328" t="b">
        <v>1</v>
      </c>
      <c r="C682" s="1329" t="s">
        <v>1078</v>
      </c>
      <c r="D682" s="1303"/>
      <c r="E682" s="1303">
        <v>11.0</v>
      </c>
      <c r="F682" s="1303"/>
      <c r="G682" s="1303">
        <v>48.0</v>
      </c>
      <c r="H682" s="1303">
        <v>608000.0</v>
      </c>
      <c r="I682" s="1303">
        <v>740.0</v>
      </c>
      <c r="J682" s="1330"/>
      <c r="K682" s="1330"/>
      <c r="L682" s="1330"/>
      <c r="M682" s="1330"/>
      <c r="N682" s="1330"/>
      <c r="O682" s="1330"/>
      <c r="P682" s="1331">
        <v>2.358E8</v>
      </c>
    </row>
    <row r="683">
      <c r="A683" s="1303">
        <v>676.0</v>
      </c>
      <c r="B683" s="1328" t="b">
        <v>1</v>
      </c>
      <c r="C683" s="1329" t="s">
        <v>1079</v>
      </c>
      <c r="D683" s="1303"/>
      <c r="E683" s="1303">
        <v>11.0</v>
      </c>
      <c r="F683" s="1303"/>
      <c r="G683" s="1303">
        <v>48.0</v>
      </c>
      <c r="H683" s="1303">
        <v>608000.0</v>
      </c>
      <c r="I683" s="1330"/>
      <c r="J683" s="1330"/>
      <c r="K683" s="1303">
        <v>740.0</v>
      </c>
      <c r="L683" s="1330"/>
      <c r="M683" s="1330"/>
      <c r="N683" s="1330"/>
      <c r="O683" s="1330"/>
      <c r="P683" s="1331">
        <v>2.358E8</v>
      </c>
    </row>
    <row r="684">
      <c r="A684" s="1303">
        <v>677.0</v>
      </c>
      <c r="B684" s="1328" t="b">
        <v>1</v>
      </c>
      <c r="C684" s="1329" t="s">
        <v>1080</v>
      </c>
      <c r="D684" s="1303"/>
      <c r="E684" s="1303">
        <v>11.0</v>
      </c>
      <c r="F684" s="1303"/>
      <c r="G684" s="1303">
        <v>48.0</v>
      </c>
      <c r="H684" s="1303">
        <v>608000.0</v>
      </c>
      <c r="I684" s="1330"/>
      <c r="J684" s="1303">
        <v>740.0</v>
      </c>
      <c r="K684" s="1330"/>
      <c r="L684" s="1330"/>
      <c r="M684" s="1330"/>
      <c r="N684" s="1330"/>
      <c r="O684" s="1330"/>
      <c r="P684" s="1331">
        <v>2.358E8</v>
      </c>
    </row>
    <row r="685">
      <c r="A685" s="1303">
        <v>678.0</v>
      </c>
      <c r="B685" s="1328" t="b">
        <v>1</v>
      </c>
      <c r="C685" s="1329" t="s">
        <v>1094</v>
      </c>
      <c r="D685" s="1303"/>
      <c r="E685" s="1303">
        <v>9.0</v>
      </c>
      <c r="F685" s="1303"/>
      <c r="G685" s="1303">
        <v>48.0</v>
      </c>
      <c r="H685" s="1303">
        <v>553000.0</v>
      </c>
      <c r="I685" s="1303">
        <v>670.0</v>
      </c>
      <c r="J685" s="1330"/>
      <c r="K685" s="1330"/>
      <c r="L685" s="1330"/>
      <c r="M685" s="1330"/>
      <c r="N685" s="1330"/>
      <c r="O685" s="1330"/>
      <c r="P685" s="1331">
        <v>2.358E8</v>
      </c>
    </row>
    <row r="686">
      <c r="A686" s="1303">
        <v>679.0</v>
      </c>
      <c r="B686" s="1328" t="b">
        <v>1</v>
      </c>
      <c r="C686" s="1329" t="s">
        <v>1095</v>
      </c>
      <c r="D686" s="1303"/>
      <c r="E686" s="1303">
        <v>9.0</v>
      </c>
      <c r="F686" s="1303"/>
      <c r="G686" s="1303">
        <v>48.0</v>
      </c>
      <c r="H686" s="1303">
        <v>553000.0</v>
      </c>
      <c r="I686" s="1330"/>
      <c r="J686" s="1330"/>
      <c r="K686" s="1303">
        <v>670.0</v>
      </c>
      <c r="L686" s="1330"/>
      <c r="M686" s="1330"/>
      <c r="N686" s="1330"/>
      <c r="O686" s="1330"/>
      <c r="P686" s="1331">
        <v>2.358E8</v>
      </c>
    </row>
    <row r="687">
      <c r="A687" s="1303">
        <v>680.0</v>
      </c>
      <c r="B687" s="1328" t="b">
        <v>1</v>
      </c>
      <c r="C687" s="1329" t="s">
        <v>1096</v>
      </c>
      <c r="D687" s="1303"/>
      <c r="E687" s="1303">
        <v>9.0</v>
      </c>
      <c r="F687" s="1303"/>
      <c r="G687" s="1303">
        <v>48.0</v>
      </c>
      <c r="H687" s="1303">
        <v>553000.0</v>
      </c>
      <c r="I687" s="1330"/>
      <c r="J687" s="1303">
        <v>670.0</v>
      </c>
      <c r="K687" s="1330"/>
      <c r="L687" s="1330"/>
      <c r="M687" s="1330"/>
      <c r="N687" s="1330"/>
      <c r="O687" s="1330"/>
      <c r="P687" s="1331">
        <v>2.358E8</v>
      </c>
    </row>
    <row r="688">
      <c r="A688" s="1303">
        <v>681.0</v>
      </c>
      <c r="B688" s="1328" t="b">
        <v>1</v>
      </c>
      <c r="C688" s="1329" t="s">
        <v>1100</v>
      </c>
      <c r="D688" s="1303"/>
      <c r="E688" s="1303">
        <v>9.0</v>
      </c>
      <c r="F688" s="1303"/>
      <c r="G688" s="1303">
        <v>48.0</v>
      </c>
      <c r="H688" s="1303">
        <v>608000.0</v>
      </c>
      <c r="I688" s="1303">
        <v>740.0</v>
      </c>
      <c r="J688" s="1330"/>
      <c r="K688" s="1330"/>
      <c r="L688" s="1330"/>
      <c r="M688" s="1330"/>
      <c r="N688" s="1330"/>
      <c r="O688" s="1330"/>
      <c r="P688" s="1331">
        <v>2.358E8</v>
      </c>
    </row>
    <row r="689">
      <c r="A689" s="1303">
        <v>682.0</v>
      </c>
      <c r="B689" s="1328" t="b">
        <v>1</v>
      </c>
      <c r="C689" s="1329" t="s">
        <v>1101</v>
      </c>
      <c r="D689" s="1303"/>
      <c r="E689" s="1303">
        <v>9.0</v>
      </c>
      <c r="F689" s="1303"/>
      <c r="G689" s="1303">
        <v>48.0</v>
      </c>
      <c r="H689" s="1303">
        <v>608000.0</v>
      </c>
      <c r="I689" s="1330"/>
      <c r="J689" s="1330"/>
      <c r="K689" s="1303">
        <v>740.0</v>
      </c>
      <c r="L689" s="1330"/>
      <c r="M689" s="1330"/>
      <c r="N689" s="1330"/>
      <c r="O689" s="1330"/>
      <c r="P689" s="1331">
        <v>2.358E8</v>
      </c>
    </row>
    <row r="690">
      <c r="A690" s="1303">
        <v>683.0</v>
      </c>
      <c r="B690" s="1328" t="b">
        <v>1</v>
      </c>
      <c r="C690" s="1329" t="s">
        <v>1102</v>
      </c>
      <c r="D690" s="1303"/>
      <c r="E690" s="1303">
        <v>9.0</v>
      </c>
      <c r="F690" s="1303"/>
      <c r="G690" s="1303">
        <v>48.0</v>
      </c>
      <c r="H690" s="1303">
        <v>608000.0</v>
      </c>
      <c r="I690" s="1330"/>
      <c r="J690" s="1303">
        <v>740.0</v>
      </c>
      <c r="K690" s="1330"/>
      <c r="L690" s="1330"/>
      <c r="M690" s="1330"/>
      <c r="N690" s="1330"/>
      <c r="O690" s="1330"/>
      <c r="P690" s="1331">
        <v>2.358E8</v>
      </c>
    </row>
    <row r="691">
      <c r="A691" s="1303">
        <v>684.0</v>
      </c>
      <c r="B691" s="1328" t="b">
        <v>1</v>
      </c>
      <c r="C691" s="1329" t="s">
        <v>1117</v>
      </c>
      <c r="D691" s="1303"/>
      <c r="E691" s="1303">
        <v>8.0</v>
      </c>
      <c r="F691" s="1303"/>
      <c r="G691" s="1303">
        <v>48.0</v>
      </c>
      <c r="H691" s="1303">
        <v>672000.0</v>
      </c>
      <c r="I691" s="1303">
        <v>725.0</v>
      </c>
      <c r="J691" s="1330"/>
      <c r="K691" s="1330"/>
      <c r="L691" s="1330"/>
      <c r="M691" s="1329"/>
      <c r="N691" s="1329"/>
      <c r="O691" s="1329"/>
      <c r="P691" s="1331">
        <v>2.36E8</v>
      </c>
    </row>
    <row r="692">
      <c r="A692" s="1303">
        <v>685.0</v>
      </c>
      <c r="B692" s="1328" t="b">
        <v>1</v>
      </c>
      <c r="C692" s="1329" t="s">
        <v>1118</v>
      </c>
      <c r="D692" s="1303"/>
      <c r="E692" s="1303">
        <v>8.0</v>
      </c>
      <c r="F692" s="1303"/>
      <c r="G692" s="1303">
        <v>48.0</v>
      </c>
      <c r="H692" s="1303">
        <v>672000.0</v>
      </c>
      <c r="I692" s="1330"/>
      <c r="J692" s="1330"/>
      <c r="K692" s="1303">
        <v>725.0</v>
      </c>
      <c r="L692" s="1330"/>
      <c r="M692" s="1329"/>
      <c r="N692" s="1329"/>
      <c r="O692" s="1329"/>
      <c r="P692" s="1331">
        <v>2.36E8</v>
      </c>
    </row>
    <row r="693">
      <c r="A693" s="1303">
        <v>686.0</v>
      </c>
      <c r="B693" s="1328" t="b">
        <v>1</v>
      </c>
      <c r="C693" s="1329" t="s">
        <v>1119</v>
      </c>
      <c r="D693" s="1303"/>
      <c r="E693" s="1303">
        <v>8.0</v>
      </c>
      <c r="F693" s="1303"/>
      <c r="G693" s="1303">
        <v>48.0</v>
      </c>
      <c r="H693" s="1303">
        <v>672000.0</v>
      </c>
      <c r="I693" s="1330"/>
      <c r="J693" s="1303">
        <v>725.0</v>
      </c>
      <c r="K693" s="1330"/>
      <c r="L693" s="1330"/>
      <c r="M693" s="1329"/>
      <c r="N693" s="1329"/>
      <c r="O693" s="1329"/>
      <c r="P693" s="1331">
        <v>2.36E8</v>
      </c>
    </row>
    <row r="694">
      <c r="A694" s="1303">
        <v>687.0</v>
      </c>
      <c r="B694" s="1328" t="b">
        <v>1</v>
      </c>
      <c r="C694" s="1329" t="s">
        <v>1124</v>
      </c>
      <c r="D694" s="1303"/>
      <c r="E694" s="1303">
        <v>7.0</v>
      </c>
      <c r="F694" s="1303"/>
      <c r="G694" s="1303">
        <v>48.0</v>
      </c>
      <c r="H694" s="1303">
        <v>672000.0</v>
      </c>
      <c r="I694" s="1303">
        <v>725.0</v>
      </c>
      <c r="J694" s="1330"/>
      <c r="K694" s="1330"/>
      <c r="L694" s="1330"/>
      <c r="M694" s="1329"/>
      <c r="N694" s="1329"/>
      <c r="O694" s="1329"/>
      <c r="P694" s="1331">
        <v>2.36E8</v>
      </c>
    </row>
    <row r="695">
      <c r="A695" s="1303">
        <v>688.0</v>
      </c>
      <c r="B695" s="1328" t="b">
        <v>1</v>
      </c>
      <c r="C695" s="1329" t="s">
        <v>1125</v>
      </c>
      <c r="D695" s="1303"/>
      <c r="E695" s="1303">
        <v>7.0</v>
      </c>
      <c r="F695" s="1303"/>
      <c r="G695" s="1303">
        <v>48.0</v>
      </c>
      <c r="H695" s="1303">
        <v>672000.0</v>
      </c>
      <c r="I695" s="1330"/>
      <c r="J695" s="1330"/>
      <c r="K695" s="1303">
        <v>725.0</v>
      </c>
      <c r="L695" s="1330"/>
      <c r="M695" s="1329"/>
      <c r="N695" s="1329"/>
      <c r="O695" s="1329"/>
      <c r="P695" s="1331">
        <v>2.36E8</v>
      </c>
    </row>
    <row r="696">
      <c r="A696" s="1303">
        <v>689.0</v>
      </c>
      <c r="B696" s="1328" t="b">
        <v>1</v>
      </c>
      <c r="C696" s="1329" t="s">
        <v>1126</v>
      </c>
      <c r="D696" s="1303"/>
      <c r="E696" s="1303">
        <v>7.0</v>
      </c>
      <c r="F696" s="1303"/>
      <c r="G696" s="1303">
        <v>48.0</v>
      </c>
      <c r="H696" s="1303">
        <v>672000.0</v>
      </c>
      <c r="I696" s="1330"/>
      <c r="J696" s="1303">
        <v>725.0</v>
      </c>
      <c r="K696" s="1330"/>
      <c r="L696" s="1330"/>
      <c r="M696" s="1329"/>
      <c r="N696" s="1329"/>
      <c r="O696" s="1329"/>
      <c r="P696" s="1331">
        <v>2.36E8</v>
      </c>
    </row>
    <row r="697">
      <c r="A697" s="1303">
        <v>690.0</v>
      </c>
      <c r="B697" s="1328" t="b">
        <v>1</v>
      </c>
      <c r="C697" s="1329" t="s">
        <v>1127</v>
      </c>
      <c r="D697" s="1303"/>
      <c r="E697" s="1303">
        <v>6.0</v>
      </c>
      <c r="F697" s="1303"/>
      <c r="G697" s="1303">
        <v>48.0</v>
      </c>
      <c r="H697" s="1303">
        <v>821000.0</v>
      </c>
      <c r="I697" s="1303">
        <v>885.0</v>
      </c>
      <c r="J697" s="1330"/>
      <c r="K697" s="1330"/>
      <c r="L697" s="1330"/>
      <c r="M697" s="1329"/>
      <c r="N697" s="1329"/>
      <c r="O697" s="1329"/>
      <c r="P697" s="1331">
        <v>2.36E8</v>
      </c>
    </row>
    <row r="698">
      <c r="A698" s="1303">
        <v>691.0</v>
      </c>
      <c r="B698" s="1328" t="b">
        <v>1</v>
      </c>
      <c r="C698" s="1329" t="s">
        <v>1128</v>
      </c>
      <c r="D698" s="1303"/>
      <c r="E698" s="1303">
        <v>6.0</v>
      </c>
      <c r="F698" s="1303"/>
      <c r="G698" s="1303">
        <v>48.0</v>
      </c>
      <c r="H698" s="1303">
        <v>821000.0</v>
      </c>
      <c r="I698" s="1330"/>
      <c r="J698" s="1330"/>
      <c r="K698" s="1303">
        <v>885.0</v>
      </c>
      <c r="L698" s="1330"/>
      <c r="M698" s="1329"/>
      <c r="N698" s="1329"/>
      <c r="O698" s="1329"/>
      <c r="P698" s="1331">
        <v>2.36E8</v>
      </c>
    </row>
    <row r="699">
      <c r="A699" s="1303">
        <v>692.0</v>
      </c>
      <c r="B699" s="1328" t="b">
        <v>1</v>
      </c>
      <c r="C699" s="1329" t="s">
        <v>1129</v>
      </c>
      <c r="D699" s="1303"/>
      <c r="E699" s="1303">
        <v>6.0</v>
      </c>
      <c r="F699" s="1303"/>
      <c r="G699" s="1303">
        <v>48.0</v>
      </c>
      <c r="H699" s="1303">
        <v>821000.0</v>
      </c>
      <c r="I699" s="1330"/>
      <c r="J699" s="1303">
        <v>885.0</v>
      </c>
      <c r="K699" s="1330"/>
      <c r="L699" s="1330"/>
      <c r="M699" s="1329"/>
      <c r="N699" s="1329"/>
      <c r="O699" s="1329"/>
      <c r="P699" s="1331">
        <v>2.36E8</v>
      </c>
    </row>
    <row r="700">
      <c r="A700" s="1303">
        <v>693.0</v>
      </c>
      <c r="B700" s="1328" t="b">
        <v>1</v>
      </c>
      <c r="C700" s="1329" t="s">
        <v>1130</v>
      </c>
      <c r="D700" s="1303"/>
      <c r="E700" s="1303">
        <v>5.0</v>
      </c>
      <c r="F700" s="1303"/>
      <c r="G700" s="1303">
        <v>48.0</v>
      </c>
      <c r="H700" s="1303">
        <v>746000.0</v>
      </c>
      <c r="I700" s="1303">
        <v>805.0</v>
      </c>
      <c r="J700" s="1330"/>
      <c r="K700" s="1330"/>
      <c r="L700" s="1330"/>
      <c r="M700" s="1329"/>
      <c r="N700" s="1329"/>
      <c r="O700" s="1329"/>
      <c r="P700" s="1331">
        <v>2.36E8</v>
      </c>
    </row>
    <row r="701">
      <c r="A701" s="1303">
        <v>694.0</v>
      </c>
      <c r="B701" s="1328" t="b">
        <v>1</v>
      </c>
      <c r="C701" s="1329" t="s">
        <v>1131</v>
      </c>
      <c r="D701" s="1303"/>
      <c r="E701" s="1303">
        <v>5.0</v>
      </c>
      <c r="F701" s="1303"/>
      <c r="G701" s="1303">
        <v>48.0</v>
      </c>
      <c r="H701" s="1303">
        <v>746000.0</v>
      </c>
      <c r="I701" s="1330"/>
      <c r="J701" s="1330"/>
      <c r="K701" s="1303">
        <v>805.0</v>
      </c>
      <c r="L701" s="1330"/>
      <c r="M701" s="1329"/>
      <c r="N701" s="1329"/>
      <c r="O701" s="1329"/>
      <c r="P701" s="1331">
        <v>2.36E8</v>
      </c>
    </row>
    <row r="702">
      <c r="A702" s="1303">
        <v>695.0</v>
      </c>
      <c r="B702" s="1328" t="b">
        <v>1</v>
      </c>
      <c r="C702" s="1329" t="s">
        <v>1132</v>
      </c>
      <c r="D702" s="1303"/>
      <c r="E702" s="1303">
        <v>5.0</v>
      </c>
      <c r="F702" s="1303"/>
      <c r="G702" s="1303">
        <v>48.0</v>
      </c>
      <c r="H702" s="1303">
        <v>746000.0</v>
      </c>
      <c r="I702" s="1330"/>
      <c r="J702" s="1303">
        <v>805.0</v>
      </c>
      <c r="K702" s="1330"/>
      <c r="L702" s="1330"/>
      <c r="M702" s="1329"/>
      <c r="N702" s="1329"/>
      <c r="O702" s="1329"/>
      <c r="P702" s="1331">
        <v>2.36E8</v>
      </c>
    </row>
    <row r="703">
      <c r="A703" s="1303">
        <v>696.0</v>
      </c>
      <c r="B703" s="1328" t="b">
        <v>0</v>
      </c>
      <c r="C703" s="1332" t="s">
        <v>1139</v>
      </c>
      <c r="D703" s="1332" t="s">
        <v>1140</v>
      </c>
      <c r="E703" s="1333">
        <v>10.0</v>
      </c>
      <c r="F703" s="1332"/>
      <c r="G703" s="1333">
        <v>60.0</v>
      </c>
      <c r="H703" s="1333">
        <v>1940000.0</v>
      </c>
      <c r="N703" s="638">
        <v>420.0</v>
      </c>
      <c r="Q703" s="1333"/>
      <c r="R703" s="1333">
        <v>15000.0</v>
      </c>
    </row>
    <row r="704">
      <c r="A704" s="1303">
        <v>697.0</v>
      </c>
      <c r="B704" s="1328" t="b">
        <v>0</v>
      </c>
      <c r="C704" s="1332" t="s">
        <v>1141</v>
      </c>
      <c r="D704" s="1332" t="s">
        <v>1142</v>
      </c>
      <c r="E704" s="1333">
        <v>1.0</v>
      </c>
      <c r="F704" s="1332"/>
      <c r="G704" s="1333">
        <v>42.0</v>
      </c>
      <c r="H704" s="1333">
        <v>16100.0</v>
      </c>
      <c r="N704" s="638">
        <v>120.0</v>
      </c>
      <c r="Q704" s="1333"/>
      <c r="R704" s="1333">
        <v>65000.0</v>
      </c>
    </row>
    <row r="705">
      <c r="A705" s="1303">
        <v>698.0</v>
      </c>
      <c r="B705" s="1328" t="b">
        <v>0</v>
      </c>
      <c r="C705" s="1332" t="s">
        <v>1141</v>
      </c>
      <c r="D705" s="1332" t="s">
        <v>1142</v>
      </c>
      <c r="E705" s="1333">
        <v>2.0</v>
      </c>
      <c r="F705" s="1332"/>
      <c r="G705" s="1333">
        <v>44.0</v>
      </c>
      <c r="H705" s="1333">
        <v>26000.0</v>
      </c>
      <c r="N705" s="638">
        <v>125.0</v>
      </c>
      <c r="Q705" s="1333"/>
      <c r="R705" s="1333">
        <v>11000.0</v>
      </c>
    </row>
    <row r="706">
      <c r="A706" s="1303">
        <v>699.0</v>
      </c>
      <c r="B706" s="1328" t="b">
        <v>0</v>
      </c>
      <c r="C706" s="1332" t="s">
        <v>1141</v>
      </c>
      <c r="D706" s="1332" t="s">
        <v>1142</v>
      </c>
      <c r="E706" s="1333">
        <v>3.0</v>
      </c>
      <c r="F706" s="1332"/>
      <c r="G706" s="1333">
        <v>45.0</v>
      </c>
      <c r="H706" s="1333">
        <v>33000.0</v>
      </c>
      <c r="N706" s="638">
        <v>130.0</v>
      </c>
      <c r="Q706" s="1333"/>
      <c r="R706" s="1333">
        <v>13000.0</v>
      </c>
    </row>
    <row r="707">
      <c r="A707" s="1303">
        <v>700.0</v>
      </c>
      <c r="B707" s="1328" t="b">
        <v>0</v>
      </c>
      <c r="C707" s="1332" t="s">
        <v>1141</v>
      </c>
      <c r="D707" s="1332" t="s">
        <v>1142</v>
      </c>
      <c r="E707" s="1333">
        <v>4.0</v>
      </c>
      <c r="F707" s="1332"/>
      <c r="G707" s="1333">
        <v>46.0</v>
      </c>
      <c r="H707" s="1333">
        <v>52500.0</v>
      </c>
      <c r="N707" s="638">
        <v>135.0</v>
      </c>
      <c r="Q707" s="1333"/>
      <c r="R707" s="1333">
        <v>13000.0</v>
      </c>
    </row>
    <row r="708">
      <c r="A708" s="1303">
        <v>701.0</v>
      </c>
      <c r="B708" s="1328" t="b">
        <v>0</v>
      </c>
      <c r="C708" s="1332" t="s">
        <v>1141</v>
      </c>
      <c r="D708" s="1332" t="s">
        <v>1142</v>
      </c>
      <c r="E708" s="1333">
        <v>5.0</v>
      </c>
      <c r="F708" s="1332"/>
      <c r="G708" s="1333">
        <v>47.0</v>
      </c>
      <c r="H708" s="1333">
        <v>75000.0</v>
      </c>
      <c r="N708" s="638">
        <v>140.0</v>
      </c>
      <c r="Q708" s="1333"/>
      <c r="R708" s="1333">
        <v>15000.0</v>
      </c>
    </row>
    <row r="709">
      <c r="A709" s="1303">
        <v>702.0</v>
      </c>
      <c r="B709" s="1328" t="b">
        <v>0</v>
      </c>
      <c r="C709" s="1332" t="s">
        <v>1141</v>
      </c>
      <c r="D709" s="1332" t="s">
        <v>1142</v>
      </c>
      <c r="E709" s="1333">
        <v>6.0</v>
      </c>
      <c r="F709" s="1332"/>
      <c r="G709" s="1333">
        <v>48.0</v>
      </c>
      <c r="H709" s="1333">
        <v>80500.0</v>
      </c>
      <c r="N709" s="638">
        <v>145.0</v>
      </c>
      <c r="Q709" s="1333"/>
      <c r="R709" s="1333">
        <v>17000.0</v>
      </c>
    </row>
    <row r="710">
      <c r="A710" s="1303">
        <v>703.0</v>
      </c>
      <c r="B710" s="1328" t="b">
        <v>0</v>
      </c>
      <c r="C710" s="1332" t="s">
        <v>1141</v>
      </c>
      <c r="D710" s="1332" t="s">
        <v>1142</v>
      </c>
      <c r="E710" s="1333">
        <v>7.0</v>
      </c>
      <c r="F710" s="1332"/>
      <c r="G710" s="1333">
        <v>51.0</v>
      </c>
      <c r="H710" s="1333">
        <v>270000.0</v>
      </c>
      <c r="N710" s="638">
        <v>175.0</v>
      </c>
      <c r="Q710" s="1333"/>
      <c r="R710" s="1333">
        <v>9000.0</v>
      </c>
    </row>
    <row r="711">
      <c r="A711" s="1303">
        <v>704.0</v>
      </c>
      <c r="B711" s="1328" t="b">
        <v>1</v>
      </c>
      <c r="C711" s="1329" t="s">
        <v>1055</v>
      </c>
      <c r="D711" s="1303"/>
      <c r="E711" s="1303">
        <v>15.0</v>
      </c>
      <c r="F711" s="1303"/>
      <c r="G711" s="1303">
        <v>49.0</v>
      </c>
      <c r="H711" s="1303">
        <v>852000.0</v>
      </c>
      <c r="I711" s="1330"/>
      <c r="J711" s="1330"/>
      <c r="K711" s="1330"/>
      <c r="L711" s="1330"/>
      <c r="M711" s="1330"/>
      <c r="N711" s="1330"/>
      <c r="O711" s="1330"/>
      <c r="P711" s="1331">
        <v>3.99E8</v>
      </c>
    </row>
    <row r="712">
      <c r="A712" s="1303">
        <v>705.0</v>
      </c>
      <c r="B712" s="1328" t="b">
        <v>1</v>
      </c>
      <c r="C712" s="1329" t="s">
        <v>1056</v>
      </c>
      <c r="D712" s="1303"/>
      <c r="E712" s="1303">
        <v>15.0</v>
      </c>
      <c r="F712" s="1303"/>
      <c r="G712" s="1303">
        <v>49.0</v>
      </c>
      <c r="H712" s="1303">
        <v>852000.0</v>
      </c>
      <c r="I712" s="1330"/>
      <c r="J712" s="1330"/>
      <c r="K712" s="1330"/>
      <c r="L712" s="1330"/>
      <c r="M712" s="1330"/>
      <c r="N712" s="1330"/>
      <c r="O712" s="1330"/>
      <c r="P712" s="1331">
        <v>3.99E8</v>
      </c>
    </row>
    <row r="713">
      <c r="A713" s="1303">
        <v>706.0</v>
      </c>
      <c r="B713" s="1328" t="b">
        <v>1</v>
      </c>
      <c r="C713" s="1329" t="s">
        <v>1057</v>
      </c>
      <c r="D713" s="1303"/>
      <c r="E713" s="1303">
        <v>15.0</v>
      </c>
      <c r="F713" s="1303"/>
      <c r="G713" s="1303">
        <v>49.0</v>
      </c>
      <c r="H713" s="1303">
        <v>852000.0</v>
      </c>
      <c r="I713" s="1330"/>
      <c r="J713" s="1330"/>
      <c r="K713" s="1330"/>
      <c r="L713" s="1330"/>
      <c r="M713" s="1330"/>
      <c r="N713" s="1330"/>
      <c r="O713" s="1330"/>
      <c r="P713" s="1331">
        <v>3.99E8</v>
      </c>
    </row>
    <row r="714">
      <c r="A714" s="1303">
        <v>707.0</v>
      </c>
      <c r="B714" s="1328" t="b">
        <v>1</v>
      </c>
      <c r="C714" s="1329" t="s">
        <v>1075</v>
      </c>
      <c r="D714" s="1303"/>
      <c r="E714" s="1303">
        <v>12.0</v>
      </c>
      <c r="F714" s="1303"/>
      <c r="G714" s="1303">
        <v>49.0</v>
      </c>
      <c r="H714" s="1303">
        <v>852000.0</v>
      </c>
      <c r="I714" s="1303">
        <v>710.0</v>
      </c>
      <c r="J714" s="1330"/>
      <c r="K714" s="1330"/>
      <c r="L714" s="1330"/>
      <c r="M714" s="1330"/>
      <c r="N714" s="1330"/>
      <c r="O714" s="1330"/>
      <c r="P714" s="1331">
        <v>3.99E8</v>
      </c>
    </row>
    <row r="715">
      <c r="A715" s="1303">
        <v>708.0</v>
      </c>
      <c r="B715" s="1328" t="b">
        <v>1</v>
      </c>
      <c r="C715" s="1329" t="s">
        <v>1076</v>
      </c>
      <c r="D715" s="1303"/>
      <c r="E715" s="1303">
        <v>12.0</v>
      </c>
      <c r="F715" s="1303"/>
      <c r="G715" s="1303">
        <v>49.0</v>
      </c>
      <c r="H715" s="1303">
        <v>852000.0</v>
      </c>
      <c r="I715" s="1330"/>
      <c r="J715" s="1330"/>
      <c r="K715" s="1303">
        <v>710.0</v>
      </c>
      <c r="L715" s="1330"/>
      <c r="M715" s="1330"/>
      <c r="N715" s="1330"/>
      <c r="O715" s="1330"/>
      <c r="P715" s="1331">
        <v>3.99E8</v>
      </c>
    </row>
    <row r="716">
      <c r="A716" s="1303">
        <v>709.0</v>
      </c>
      <c r="B716" s="1328" t="b">
        <v>1</v>
      </c>
      <c r="C716" s="1329" t="s">
        <v>1077</v>
      </c>
      <c r="D716" s="1303"/>
      <c r="E716" s="1303">
        <v>12.0</v>
      </c>
      <c r="F716" s="1303"/>
      <c r="G716" s="1303">
        <v>49.0</v>
      </c>
      <c r="H716" s="1303">
        <v>852000.0</v>
      </c>
      <c r="I716" s="1330"/>
      <c r="J716" s="1303">
        <v>710.0</v>
      </c>
      <c r="K716" s="1330"/>
      <c r="L716" s="1330"/>
      <c r="M716" s="1330"/>
      <c r="N716" s="1330"/>
      <c r="O716" s="1330"/>
      <c r="P716" s="1331">
        <v>3.99E8</v>
      </c>
    </row>
    <row r="717">
      <c r="A717" s="1303">
        <v>710.0</v>
      </c>
      <c r="B717" s="1328" t="b">
        <v>1</v>
      </c>
      <c r="C717" s="1329" t="s">
        <v>1081</v>
      </c>
      <c r="D717" s="1303"/>
      <c r="E717" s="1303">
        <v>12.0</v>
      </c>
      <c r="F717" s="1303"/>
      <c r="G717" s="1303">
        <v>49.0</v>
      </c>
      <c r="H717" s="1303">
        <v>852000.0</v>
      </c>
      <c r="I717" s="1303">
        <v>710.0</v>
      </c>
      <c r="J717" s="1330"/>
      <c r="K717" s="1330"/>
      <c r="L717" s="1330"/>
      <c r="M717" s="1330"/>
      <c r="N717" s="1330"/>
      <c r="O717" s="1330"/>
      <c r="P717" s="1331">
        <v>3.99E8</v>
      </c>
    </row>
    <row r="718">
      <c r="A718" s="1303">
        <v>711.0</v>
      </c>
      <c r="B718" s="1328" t="b">
        <v>1</v>
      </c>
      <c r="C718" s="1329" t="s">
        <v>1082</v>
      </c>
      <c r="D718" s="1303"/>
      <c r="E718" s="1303">
        <v>12.0</v>
      </c>
      <c r="F718" s="1303"/>
      <c r="G718" s="1303">
        <v>49.0</v>
      </c>
      <c r="H718" s="1303">
        <v>852000.0</v>
      </c>
      <c r="I718" s="1330"/>
      <c r="J718" s="1330"/>
      <c r="K718" s="1303">
        <v>710.0</v>
      </c>
      <c r="L718" s="1330"/>
      <c r="M718" s="1330"/>
      <c r="N718" s="1330"/>
      <c r="O718" s="1330"/>
      <c r="P718" s="1331">
        <v>3.99E8</v>
      </c>
    </row>
    <row r="719">
      <c r="A719" s="1303">
        <v>712.0</v>
      </c>
      <c r="B719" s="1328" t="b">
        <v>1</v>
      </c>
      <c r="C719" s="1329" t="s">
        <v>1083</v>
      </c>
      <c r="D719" s="1303"/>
      <c r="E719" s="1303">
        <v>12.0</v>
      </c>
      <c r="F719" s="1303"/>
      <c r="G719" s="1303">
        <v>49.0</v>
      </c>
      <c r="H719" s="1303">
        <v>852000.0</v>
      </c>
      <c r="I719" s="1330"/>
      <c r="J719" s="1303">
        <v>710.0</v>
      </c>
      <c r="K719" s="1330"/>
      <c r="L719" s="1330"/>
      <c r="M719" s="1330"/>
      <c r="N719" s="1330"/>
      <c r="O719" s="1330"/>
      <c r="P719" s="1331">
        <v>3.99E8</v>
      </c>
    </row>
    <row r="720">
      <c r="A720" s="1303">
        <v>713.0</v>
      </c>
      <c r="B720" s="1328" t="b">
        <v>1</v>
      </c>
      <c r="C720" s="1329" t="s">
        <v>1097</v>
      </c>
      <c r="D720" s="1303"/>
      <c r="E720" s="1303">
        <v>10.0</v>
      </c>
      <c r="F720" s="1303"/>
      <c r="G720" s="1303">
        <v>49.0</v>
      </c>
      <c r="H720" s="1303">
        <v>767000.0</v>
      </c>
      <c r="I720" s="1303">
        <v>640.0</v>
      </c>
      <c r="J720" s="1330"/>
      <c r="K720" s="1330"/>
      <c r="L720" s="1330"/>
      <c r="M720" s="1330"/>
      <c r="N720" s="1330"/>
      <c r="O720" s="1330"/>
      <c r="P720" s="1331">
        <v>3.99E8</v>
      </c>
    </row>
    <row r="721">
      <c r="A721" s="1303">
        <v>714.0</v>
      </c>
      <c r="B721" s="1328" t="b">
        <v>1</v>
      </c>
      <c r="C721" s="1329" t="s">
        <v>1098</v>
      </c>
      <c r="D721" s="1303"/>
      <c r="E721" s="1303">
        <v>10.0</v>
      </c>
      <c r="F721" s="1303"/>
      <c r="G721" s="1303">
        <v>49.0</v>
      </c>
      <c r="H721" s="1303">
        <v>767000.0</v>
      </c>
      <c r="I721" s="1330"/>
      <c r="J721" s="1330"/>
      <c r="K721" s="1303">
        <v>640.0</v>
      </c>
      <c r="L721" s="1330"/>
      <c r="M721" s="1330"/>
      <c r="N721" s="1330"/>
      <c r="O721" s="1330"/>
      <c r="P721" s="1331">
        <v>3.99E8</v>
      </c>
    </row>
    <row r="722">
      <c r="A722" s="1303">
        <v>715.0</v>
      </c>
      <c r="B722" s="1328" t="b">
        <v>1</v>
      </c>
      <c r="C722" s="1329" t="s">
        <v>1099</v>
      </c>
      <c r="D722" s="1303"/>
      <c r="E722" s="1303">
        <v>10.0</v>
      </c>
      <c r="F722" s="1303"/>
      <c r="G722" s="1303">
        <v>49.0</v>
      </c>
      <c r="H722" s="1303">
        <v>767000.0</v>
      </c>
      <c r="I722" s="1330"/>
      <c r="J722" s="1303">
        <v>640.0</v>
      </c>
      <c r="K722" s="1330"/>
      <c r="L722" s="1330"/>
      <c r="M722" s="1330"/>
      <c r="N722" s="1330"/>
      <c r="O722" s="1330"/>
      <c r="P722" s="1331">
        <v>3.99E8</v>
      </c>
    </row>
    <row r="723">
      <c r="A723" s="1303">
        <v>716.0</v>
      </c>
      <c r="B723" s="1328" t="b">
        <v>1</v>
      </c>
      <c r="C723" s="1329" t="s">
        <v>1103</v>
      </c>
      <c r="D723" s="1303"/>
      <c r="E723" s="1303">
        <v>10.0</v>
      </c>
      <c r="F723" s="1303"/>
      <c r="G723" s="1303">
        <v>49.0</v>
      </c>
      <c r="H723" s="1303">
        <v>937000.0</v>
      </c>
      <c r="I723" s="1303">
        <v>780.0</v>
      </c>
      <c r="J723" s="1329"/>
      <c r="K723" s="1329"/>
      <c r="L723" s="1303">
        <v>500.0</v>
      </c>
      <c r="M723" s="1330"/>
      <c r="N723" s="1330"/>
      <c r="O723" s="1330"/>
      <c r="P723" s="1331">
        <v>3.99E8</v>
      </c>
    </row>
    <row r="724">
      <c r="A724" s="1303">
        <v>717.0</v>
      </c>
      <c r="B724" s="1328" t="b">
        <v>1</v>
      </c>
      <c r="C724" s="1329" t="s">
        <v>1104</v>
      </c>
      <c r="D724" s="1303"/>
      <c r="E724" s="1303">
        <v>10.0</v>
      </c>
      <c r="F724" s="1303"/>
      <c r="G724" s="1303">
        <v>49.0</v>
      </c>
      <c r="H724" s="1303">
        <v>937000.0</v>
      </c>
      <c r="I724" s="765"/>
      <c r="J724" s="1329"/>
      <c r="K724" s="1303">
        <v>780.0</v>
      </c>
      <c r="L724" s="1303">
        <v>500.0</v>
      </c>
      <c r="M724" s="1330"/>
      <c r="N724" s="1330"/>
      <c r="O724" s="1330"/>
      <c r="P724" s="1331">
        <v>3.99E8</v>
      </c>
    </row>
    <row r="725">
      <c r="A725" s="1303">
        <v>718.0</v>
      </c>
      <c r="B725" s="1328" t="b">
        <v>1</v>
      </c>
      <c r="C725" s="1329" t="s">
        <v>1105</v>
      </c>
      <c r="D725" s="1303"/>
      <c r="E725" s="1303">
        <v>10.0</v>
      </c>
      <c r="F725" s="1303"/>
      <c r="G725" s="1303">
        <v>49.0</v>
      </c>
      <c r="H725" s="1303">
        <v>937000.0</v>
      </c>
      <c r="I725" s="765"/>
      <c r="J725" s="1303">
        <v>780.0</v>
      </c>
      <c r="K725" s="1329"/>
      <c r="L725" s="1303">
        <v>500.0</v>
      </c>
      <c r="M725" s="1330"/>
      <c r="N725" s="1330"/>
      <c r="O725" s="1330"/>
      <c r="P725" s="1331">
        <v>3.99E8</v>
      </c>
    </row>
    <row r="726">
      <c r="A726" s="1303">
        <v>719.0</v>
      </c>
      <c r="B726" s="1328" t="b">
        <v>1</v>
      </c>
      <c r="C726" s="1329" t="s">
        <v>1117</v>
      </c>
      <c r="D726" s="1303"/>
      <c r="E726" s="1303">
        <v>9.0</v>
      </c>
      <c r="F726" s="1303"/>
      <c r="G726" s="1303">
        <v>49.0</v>
      </c>
      <c r="H726" s="1303">
        <v>1040000.0</v>
      </c>
      <c r="I726" s="1303">
        <v>765.0</v>
      </c>
      <c r="J726" s="1330"/>
      <c r="K726" s="1330"/>
      <c r="L726" s="1330"/>
      <c r="M726" s="1329"/>
      <c r="N726" s="1329"/>
      <c r="O726" s="1329"/>
      <c r="P726" s="1331">
        <v>3.99E8</v>
      </c>
    </row>
    <row r="727">
      <c r="A727" s="1303">
        <v>720.0</v>
      </c>
      <c r="B727" s="1328" t="b">
        <v>1</v>
      </c>
      <c r="C727" s="1329" t="s">
        <v>1118</v>
      </c>
      <c r="D727" s="1303"/>
      <c r="E727" s="1303">
        <v>9.0</v>
      </c>
      <c r="F727" s="1303"/>
      <c r="G727" s="1303">
        <v>49.0</v>
      </c>
      <c r="H727" s="1303">
        <v>1040000.0</v>
      </c>
      <c r="I727" s="1330"/>
      <c r="J727" s="1330"/>
      <c r="K727" s="1303">
        <v>765.0</v>
      </c>
      <c r="L727" s="1330"/>
      <c r="M727" s="1329"/>
      <c r="N727" s="1329"/>
      <c r="O727" s="1329"/>
      <c r="P727" s="1331">
        <v>3.99E8</v>
      </c>
    </row>
    <row r="728">
      <c r="A728" s="1303">
        <v>721.0</v>
      </c>
      <c r="B728" s="1328" t="b">
        <v>1</v>
      </c>
      <c r="C728" s="1329" t="s">
        <v>1119</v>
      </c>
      <c r="D728" s="1303"/>
      <c r="E728" s="1303">
        <v>9.0</v>
      </c>
      <c r="F728" s="1303"/>
      <c r="G728" s="1303">
        <v>49.0</v>
      </c>
      <c r="H728" s="1303">
        <v>1040000.0</v>
      </c>
      <c r="I728" s="1330"/>
      <c r="J728" s="1303">
        <v>765.0</v>
      </c>
      <c r="K728" s="1330"/>
      <c r="L728" s="1330"/>
      <c r="M728" s="1329"/>
      <c r="N728" s="1329"/>
      <c r="O728" s="1329"/>
      <c r="P728" s="1331">
        <v>3.99E8</v>
      </c>
    </row>
    <row r="729">
      <c r="A729" s="1303">
        <v>722.0</v>
      </c>
      <c r="B729" s="1328" t="b">
        <v>1</v>
      </c>
      <c r="C729" s="1329" t="s">
        <v>1124</v>
      </c>
      <c r="D729" s="1303"/>
      <c r="E729" s="1303">
        <v>8.0</v>
      </c>
      <c r="F729" s="1303"/>
      <c r="G729" s="1303">
        <v>49.0</v>
      </c>
      <c r="H729" s="1303">
        <v>1040000.0</v>
      </c>
      <c r="I729" s="1303">
        <v>765.0</v>
      </c>
      <c r="J729" s="1330"/>
      <c r="K729" s="1330"/>
      <c r="L729" s="1330"/>
      <c r="M729" s="1329"/>
      <c r="N729" s="1329"/>
      <c r="O729" s="1329"/>
      <c r="P729" s="1331">
        <v>3.99E8</v>
      </c>
    </row>
    <row r="730">
      <c r="A730" s="1303">
        <v>723.0</v>
      </c>
      <c r="B730" s="1328" t="b">
        <v>1</v>
      </c>
      <c r="C730" s="1329" t="s">
        <v>1125</v>
      </c>
      <c r="D730" s="1303"/>
      <c r="E730" s="1303">
        <v>8.0</v>
      </c>
      <c r="F730" s="1303"/>
      <c r="G730" s="1303">
        <v>49.0</v>
      </c>
      <c r="H730" s="1303">
        <v>1040000.0</v>
      </c>
      <c r="I730" s="1330"/>
      <c r="J730" s="1330"/>
      <c r="K730" s="1303">
        <v>765.0</v>
      </c>
      <c r="L730" s="1330"/>
      <c r="M730" s="1329"/>
      <c r="N730" s="1329"/>
      <c r="O730" s="1329"/>
      <c r="P730" s="1331">
        <v>3.99E8</v>
      </c>
    </row>
    <row r="731">
      <c r="A731" s="1303">
        <v>724.0</v>
      </c>
      <c r="B731" s="1328" t="b">
        <v>1</v>
      </c>
      <c r="C731" s="1329" t="s">
        <v>1126</v>
      </c>
      <c r="D731" s="1303"/>
      <c r="E731" s="1303">
        <v>8.0</v>
      </c>
      <c r="F731" s="1303"/>
      <c r="G731" s="1303">
        <v>49.0</v>
      </c>
      <c r="H731" s="1303">
        <v>1040000.0</v>
      </c>
      <c r="I731" s="1330"/>
      <c r="J731" s="1303">
        <v>765.0</v>
      </c>
      <c r="K731" s="1330"/>
      <c r="L731" s="1330"/>
      <c r="M731" s="1329"/>
      <c r="N731" s="1329"/>
      <c r="O731" s="1329"/>
      <c r="P731" s="1331">
        <v>3.99E8</v>
      </c>
    </row>
    <row r="732">
      <c r="A732" s="1303">
        <v>725.0</v>
      </c>
      <c r="B732" s="1328" t="b">
        <v>1</v>
      </c>
      <c r="C732" s="1329" t="s">
        <v>1127</v>
      </c>
      <c r="D732" s="1303"/>
      <c r="E732" s="1303">
        <v>7.0</v>
      </c>
      <c r="F732" s="1303"/>
      <c r="G732" s="1303">
        <v>49.0</v>
      </c>
      <c r="H732" s="1303">
        <v>1270000.0</v>
      </c>
      <c r="I732" s="1303">
        <v>935.0</v>
      </c>
      <c r="J732" s="1330"/>
      <c r="K732" s="1330"/>
      <c r="L732" s="1330"/>
      <c r="M732" s="1329"/>
      <c r="N732" s="1329"/>
      <c r="O732" s="1329"/>
      <c r="P732" s="1331">
        <v>3.99E8</v>
      </c>
    </row>
    <row r="733">
      <c r="A733" s="1303">
        <v>726.0</v>
      </c>
      <c r="B733" s="1328" t="b">
        <v>1</v>
      </c>
      <c r="C733" s="1329" t="s">
        <v>1128</v>
      </c>
      <c r="D733" s="1303"/>
      <c r="E733" s="1303">
        <v>7.0</v>
      </c>
      <c r="F733" s="1303"/>
      <c r="G733" s="1303">
        <v>49.0</v>
      </c>
      <c r="H733" s="1303">
        <v>1270000.0</v>
      </c>
      <c r="I733" s="1330"/>
      <c r="J733" s="1330"/>
      <c r="K733" s="1303">
        <v>935.0</v>
      </c>
      <c r="L733" s="1330"/>
      <c r="M733" s="1329"/>
      <c r="N733" s="1329"/>
      <c r="O733" s="1329"/>
      <c r="P733" s="1331">
        <v>3.99E8</v>
      </c>
    </row>
    <row r="734">
      <c r="A734" s="1303">
        <v>727.0</v>
      </c>
      <c r="B734" s="1328" t="b">
        <v>1</v>
      </c>
      <c r="C734" s="1329" t="s">
        <v>1129</v>
      </c>
      <c r="D734" s="1303"/>
      <c r="E734" s="1303">
        <v>7.0</v>
      </c>
      <c r="F734" s="1303"/>
      <c r="G734" s="1303">
        <v>49.0</v>
      </c>
      <c r="H734" s="1303">
        <v>1270000.0</v>
      </c>
      <c r="I734" s="1330"/>
      <c r="J734" s="1303">
        <v>935.0</v>
      </c>
      <c r="K734" s="1330"/>
      <c r="L734" s="1330"/>
      <c r="M734" s="1329"/>
      <c r="N734" s="1329"/>
      <c r="O734" s="1329"/>
      <c r="P734" s="1331">
        <v>3.99E8</v>
      </c>
    </row>
    <row r="735">
      <c r="A735" s="1303">
        <v>728.0</v>
      </c>
      <c r="B735" s="1328" t="b">
        <v>1</v>
      </c>
      <c r="C735" s="1329" t="s">
        <v>1130</v>
      </c>
      <c r="D735" s="1303"/>
      <c r="E735" s="1303">
        <v>6.0</v>
      </c>
      <c r="F735" s="1303"/>
      <c r="G735" s="1303">
        <v>49.0</v>
      </c>
      <c r="H735" s="1303">
        <v>1150000.0</v>
      </c>
      <c r="I735" s="1303">
        <v>850.0</v>
      </c>
      <c r="J735" s="1330"/>
      <c r="K735" s="1330"/>
      <c r="L735" s="1330"/>
      <c r="M735" s="1329"/>
      <c r="N735" s="1329"/>
      <c r="O735" s="1329"/>
      <c r="P735" s="1331">
        <v>3.99E8</v>
      </c>
    </row>
    <row r="736">
      <c r="A736" s="1303">
        <v>729.0</v>
      </c>
      <c r="B736" s="1328" t="b">
        <v>1</v>
      </c>
      <c r="C736" s="1329" t="s">
        <v>1131</v>
      </c>
      <c r="D736" s="1303"/>
      <c r="E736" s="1303">
        <v>6.0</v>
      </c>
      <c r="F736" s="1303"/>
      <c r="G736" s="1303">
        <v>49.0</v>
      </c>
      <c r="H736" s="1303">
        <v>1150000.0</v>
      </c>
      <c r="I736" s="1330"/>
      <c r="J736" s="1330"/>
      <c r="K736" s="1303">
        <v>850.0</v>
      </c>
      <c r="L736" s="1330"/>
      <c r="M736" s="1329"/>
      <c r="N736" s="1329"/>
      <c r="O736" s="1329"/>
      <c r="P736" s="1331">
        <v>3.99E8</v>
      </c>
    </row>
    <row r="737">
      <c r="A737" s="1303">
        <v>730.0</v>
      </c>
      <c r="B737" s="1328" t="b">
        <v>1</v>
      </c>
      <c r="C737" s="1329" t="s">
        <v>1132</v>
      </c>
      <c r="D737" s="1303"/>
      <c r="E737" s="1303">
        <v>6.0</v>
      </c>
      <c r="F737" s="1303"/>
      <c r="G737" s="1303">
        <v>49.0</v>
      </c>
      <c r="H737" s="1303">
        <v>1150000.0</v>
      </c>
      <c r="I737" s="1330"/>
      <c r="J737" s="1303">
        <v>850.0</v>
      </c>
      <c r="K737" s="1330"/>
      <c r="L737" s="1330"/>
      <c r="M737" s="1329"/>
      <c r="N737" s="1329"/>
      <c r="O737" s="1329"/>
      <c r="P737" s="1331">
        <v>3.99E8</v>
      </c>
    </row>
    <row r="738">
      <c r="A738" s="1303">
        <v>731.0</v>
      </c>
      <c r="B738" s="1328" t="b">
        <v>0</v>
      </c>
      <c r="C738" s="1332" t="s">
        <v>1141</v>
      </c>
      <c r="D738" s="1332" t="s">
        <v>1142</v>
      </c>
      <c r="E738" s="1333">
        <v>8.0</v>
      </c>
      <c r="F738" s="1332"/>
      <c r="G738" s="1333">
        <v>53.0</v>
      </c>
      <c r="H738" s="1333">
        <v>413000.0</v>
      </c>
      <c r="N738" s="638">
        <v>265.0</v>
      </c>
      <c r="Q738" s="1333"/>
      <c r="R738" s="1333">
        <v>9000.0</v>
      </c>
    </row>
    <row r="739">
      <c r="A739" s="1303">
        <v>732.0</v>
      </c>
      <c r="B739" s="1328" t="b">
        <v>0</v>
      </c>
      <c r="C739" s="1332" t="s">
        <v>1141</v>
      </c>
      <c r="D739" s="1332" t="s">
        <v>1142</v>
      </c>
      <c r="E739" s="1333">
        <v>9.0</v>
      </c>
      <c r="F739" s="1332"/>
      <c r="G739" s="1333">
        <v>55.0</v>
      </c>
      <c r="H739" s="1333">
        <v>670000.0</v>
      </c>
      <c r="N739" s="638">
        <v>315.0</v>
      </c>
      <c r="Q739" s="1333"/>
      <c r="R739" s="1333">
        <v>20000.0</v>
      </c>
    </row>
    <row r="740">
      <c r="A740" s="1303">
        <v>733.0</v>
      </c>
      <c r="B740" s="1328" t="b">
        <v>0</v>
      </c>
      <c r="C740" s="1332" t="s">
        <v>1141</v>
      </c>
      <c r="D740" s="1332" t="s">
        <v>1142</v>
      </c>
      <c r="E740" s="1333">
        <v>10.0</v>
      </c>
      <c r="F740" s="1332"/>
      <c r="G740" s="1333">
        <v>56.0</v>
      </c>
      <c r="H740" s="1333">
        <v>705000.0</v>
      </c>
      <c r="N740" s="638">
        <v>325.0</v>
      </c>
      <c r="Q740" s="1333"/>
      <c r="R740" s="1333">
        <v>21000.0</v>
      </c>
    </row>
    <row r="741">
      <c r="A741" s="1303">
        <v>734.0</v>
      </c>
      <c r="B741" s="1328" t="b">
        <v>0</v>
      </c>
      <c r="C741" s="1332" t="s">
        <v>1143</v>
      </c>
      <c r="D741" s="1332" t="s">
        <v>1144</v>
      </c>
      <c r="E741" s="1333">
        <v>1.0</v>
      </c>
      <c r="F741" s="1332"/>
      <c r="G741" s="1333">
        <v>30.0</v>
      </c>
      <c r="H741" s="1333">
        <v>240.0</v>
      </c>
      <c r="N741" s="638">
        <v>40.0</v>
      </c>
      <c r="Q741" s="1333"/>
      <c r="R741" s="1333">
        <v>19000.0</v>
      </c>
    </row>
    <row r="742">
      <c r="A742" s="1303">
        <v>735.0</v>
      </c>
      <c r="B742" s="1328" t="b">
        <v>0</v>
      </c>
      <c r="C742" s="1332" t="s">
        <v>1143</v>
      </c>
      <c r="D742" s="1332" t="s">
        <v>1144</v>
      </c>
      <c r="E742" s="1333">
        <v>2.0</v>
      </c>
      <c r="F742" s="1332"/>
      <c r="G742" s="1333">
        <v>31.0</v>
      </c>
      <c r="H742" s="1333">
        <v>360.0</v>
      </c>
      <c r="N742" s="638">
        <v>40.0</v>
      </c>
      <c r="Q742" s="1333"/>
      <c r="R742" s="1333">
        <v>2000.0</v>
      </c>
    </row>
    <row r="743">
      <c r="A743" s="1303">
        <v>736.0</v>
      </c>
      <c r="B743" s="1328" t="b">
        <v>0</v>
      </c>
      <c r="C743" s="1332" t="s">
        <v>1143</v>
      </c>
      <c r="D743" s="1332" t="s">
        <v>1144</v>
      </c>
      <c r="E743" s="1333">
        <v>3.0</v>
      </c>
      <c r="F743" s="1332"/>
      <c r="G743" s="1333">
        <v>33.0</v>
      </c>
      <c r="H743" s="1333">
        <v>820.0</v>
      </c>
      <c r="N743" s="638">
        <v>45.0</v>
      </c>
      <c r="Q743" s="1333"/>
      <c r="R743" s="1333">
        <v>5000.0</v>
      </c>
    </row>
    <row r="744">
      <c r="A744" s="1303">
        <v>737.0</v>
      </c>
      <c r="B744" s="1328" t="b">
        <v>0</v>
      </c>
      <c r="C744" s="1332" t="s">
        <v>1143</v>
      </c>
      <c r="D744" s="1332" t="s">
        <v>1144</v>
      </c>
      <c r="E744" s="1333">
        <v>4.0</v>
      </c>
      <c r="F744" s="1332"/>
      <c r="G744" s="1333">
        <v>34.0</v>
      </c>
      <c r="H744" s="1333">
        <v>840.0</v>
      </c>
      <c r="N744" s="638">
        <v>45.0</v>
      </c>
      <c r="Q744" s="1333"/>
      <c r="R744" s="1333">
        <v>2500.0</v>
      </c>
    </row>
    <row r="745">
      <c r="A745" s="1303">
        <v>738.0</v>
      </c>
      <c r="B745" s="1328" t="b">
        <v>0</v>
      </c>
      <c r="C745" s="1332" t="s">
        <v>1143</v>
      </c>
      <c r="D745" s="1332" t="s">
        <v>1144</v>
      </c>
      <c r="E745" s="1333">
        <v>5.0</v>
      </c>
      <c r="F745" s="1332"/>
      <c r="G745" s="1333">
        <v>35.0</v>
      </c>
      <c r="H745" s="1333">
        <v>1280.0</v>
      </c>
      <c r="N745" s="638">
        <v>45.0</v>
      </c>
      <c r="Q745" s="1333"/>
      <c r="R745" s="1333">
        <v>2500.0</v>
      </c>
    </row>
    <row r="746">
      <c r="A746" s="1303">
        <v>739.0</v>
      </c>
      <c r="B746" s="1328" t="b">
        <v>0</v>
      </c>
      <c r="C746" s="1332" t="s">
        <v>1143</v>
      </c>
      <c r="D746" s="1332" t="s">
        <v>1144</v>
      </c>
      <c r="E746" s="1333">
        <v>6.0</v>
      </c>
      <c r="F746" s="1332"/>
      <c r="G746" s="1333">
        <v>36.0</v>
      </c>
      <c r="H746" s="1333">
        <v>1300.0</v>
      </c>
      <c r="N746" s="638">
        <v>45.0</v>
      </c>
      <c r="Q746" s="1333"/>
      <c r="R746" s="1333">
        <v>3000.0</v>
      </c>
    </row>
    <row r="747">
      <c r="A747" s="1303">
        <v>740.0</v>
      </c>
      <c r="B747" s="1328" t="b">
        <v>0</v>
      </c>
      <c r="C747" s="1332" t="s">
        <v>1143</v>
      </c>
      <c r="D747" s="1332" t="s">
        <v>1144</v>
      </c>
      <c r="E747" s="1333">
        <v>7.0</v>
      </c>
      <c r="F747" s="1332"/>
      <c r="G747" s="1333">
        <v>37.0</v>
      </c>
      <c r="H747" s="1333">
        <v>2200.0</v>
      </c>
      <c r="N747" s="638">
        <v>45.0</v>
      </c>
      <c r="Q747" s="1333"/>
      <c r="R747" s="1333">
        <v>3500.0</v>
      </c>
    </row>
    <row r="748">
      <c r="A748" s="1303">
        <v>741.0</v>
      </c>
      <c r="B748" s="1328" t="b">
        <v>0</v>
      </c>
      <c r="C748" s="1332" t="s">
        <v>1143</v>
      </c>
      <c r="D748" s="1332" t="s">
        <v>1144</v>
      </c>
      <c r="E748" s="1333">
        <v>8.0</v>
      </c>
      <c r="F748" s="1332"/>
      <c r="G748" s="1333">
        <v>38.0</v>
      </c>
      <c r="H748" s="1333">
        <v>2400.0</v>
      </c>
      <c r="N748" s="638">
        <v>50.0</v>
      </c>
      <c r="Q748" s="1333"/>
      <c r="R748" s="1333">
        <v>3000.0</v>
      </c>
    </row>
    <row r="749">
      <c r="A749" s="1303">
        <v>742.0</v>
      </c>
      <c r="B749" s="1328" t="b">
        <v>0</v>
      </c>
      <c r="C749" s="1332" t="s">
        <v>1143</v>
      </c>
      <c r="D749" s="1332" t="s">
        <v>1144</v>
      </c>
      <c r="E749" s="1333">
        <v>9.0</v>
      </c>
      <c r="F749" s="1332"/>
      <c r="G749" s="1333">
        <v>39.0</v>
      </c>
      <c r="H749" s="1333">
        <v>3800.0</v>
      </c>
      <c r="N749" s="638">
        <v>50.0</v>
      </c>
      <c r="Q749" s="1333"/>
      <c r="R749" s="1333">
        <v>4000.0</v>
      </c>
    </row>
    <row r="750">
      <c r="A750" s="1303">
        <v>743.0</v>
      </c>
      <c r="B750" s="1328" t="b">
        <v>1</v>
      </c>
      <c r="C750" s="1329" t="s">
        <v>1052</v>
      </c>
      <c r="D750" s="1303"/>
      <c r="E750" s="1303">
        <v>15.0</v>
      </c>
      <c r="F750" s="1303"/>
      <c r="G750" s="1303">
        <v>50.0</v>
      </c>
      <c r="H750" s="1303">
        <v>720000.0</v>
      </c>
      <c r="I750" s="1330"/>
      <c r="J750" s="1330"/>
      <c r="K750" s="1330"/>
      <c r="L750" s="1330"/>
      <c r="M750" s="1330"/>
      <c r="N750" s="1330"/>
      <c r="O750" s="1330"/>
      <c r="P750" s="1331">
        <v>7.088E8</v>
      </c>
    </row>
    <row r="751">
      <c r="A751" s="1303">
        <v>744.0</v>
      </c>
      <c r="B751" s="1328" t="b">
        <v>1</v>
      </c>
      <c r="C751" s="1329" t="s">
        <v>1053</v>
      </c>
      <c r="D751" s="1303"/>
      <c r="E751" s="1303">
        <v>15.0</v>
      </c>
      <c r="F751" s="1303"/>
      <c r="G751" s="1303">
        <v>50.0</v>
      </c>
      <c r="H751" s="1303">
        <v>900000.0</v>
      </c>
      <c r="I751" s="1330"/>
      <c r="J751" s="1330"/>
      <c r="K751" s="1330"/>
      <c r="L751" s="1330"/>
      <c r="M751" s="1330"/>
      <c r="N751" s="1330"/>
      <c r="O751" s="1330"/>
      <c r="P751" s="1331">
        <v>7.088E8</v>
      </c>
    </row>
    <row r="752">
      <c r="A752" s="1303">
        <v>745.0</v>
      </c>
      <c r="B752" s="1328" t="b">
        <v>1</v>
      </c>
      <c r="C752" s="1329" t="s">
        <v>1054</v>
      </c>
      <c r="D752" s="1303"/>
      <c r="E752" s="1303">
        <v>15.0</v>
      </c>
      <c r="F752" s="1303"/>
      <c r="G752" s="1303">
        <v>50.0</v>
      </c>
      <c r="H752" s="1303">
        <v>900000.0</v>
      </c>
      <c r="I752" s="1330"/>
      <c r="J752" s="1330"/>
      <c r="K752" s="1330"/>
      <c r="L752" s="1330"/>
      <c r="M752" s="1330"/>
      <c r="N752" s="1330"/>
      <c r="O752" s="1330"/>
      <c r="P752" s="1331">
        <v>7.088E8</v>
      </c>
    </row>
    <row r="753">
      <c r="A753" s="1303">
        <v>746.0</v>
      </c>
      <c r="B753" s="1328" t="b">
        <v>1</v>
      </c>
      <c r="C753" s="1329" t="s">
        <v>1058</v>
      </c>
      <c r="D753" s="1303"/>
      <c r="E753" s="1303">
        <v>15.0</v>
      </c>
      <c r="F753" s="1303"/>
      <c r="G753" s="1303">
        <v>50.0</v>
      </c>
      <c r="H753" s="1303">
        <v>990000.0</v>
      </c>
      <c r="I753" s="1330"/>
      <c r="J753" s="1330"/>
      <c r="K753" s="1330"/>
      <c r="L753" s="1330"/>
      <c r="M753" s="1330"/>
      <c r="N753" s="1330"/>
      <c r="O753" s="1330"/>
      <c r="P753" s="1331">
        <v>7.088E8</v>
      </c>
    </row>
    <row r="754">
      <c r="A754" s="1303">
        <v>747.0</v>
      </c>
      <c r="B754" s="1328" t="b">
        <v>1</v>
      </c>
      <c r="C754" s="1329" t="s">
        <v>1059</v>
      </c>
      <c r="D754" s="1303"/>
      <c r="E754" s="1303">
        <v>15.0</v>
      </c>
      <c r="F754" s="1303"/>
      <c r="G754" s="1303">
        <v>50.0</v>
      </c>
      <c r="H754" s="1303">
        <v>990000.0</v>
      </c>
      <c r="I754" s="1330"/>
      <c r="J754" s="1330"/>
      <c r="K754" s="1330"/>
      <c r="L754" s="1330"/>
      <c r="M754" s="1330"/>
      <c r="N754" s="1330"/>
      <c r="O754" s="1330"/>
      <c r="P754" s="1331">
        <v>7.088E8</v>
      </c>
    </row>
    <row r="755">
      <c r="A755" s="1303">
        <v>748.0</v>
      </c>
      <c r="B755" s="1328" t="b">
        <v>1</v>
      </c>
      <c r="C755" s="1329" t="s">
        <v>1070</v>
      </c>
      <c r="D755" s="1303"/>
      <c r="E755" s="1303">
        <v>12.0</v>
      </c>
      <c r="F755" s="1303"/>
      <c r="G755" s="1303">
        <v>50.0</v>
      </c>
      <c r="H755" s="1303">
        <v>630000.0</v>
      </c>
      <c r="I755" s="1330"/>
      <c r="J755" s="1330"/>
      <c r="K755" s="1330"/>
      <c r="L755" s="1330"/>
      <c r="M755" s="1330"/>
      <c r="N755" s="1330"/>
      <c r="O755" s="1330"/>
      <c r="P755" s="1331">
        <v>7.088E8</v>
      </c>
    </row>
    <row r="756">
      <c r="A756" s="1303">
        <v>749.0</v>
      </c>
      <c r="B756" s="1328" t="b">
        <v>1</v>
      </c>
      <c r="C756" s="1329" t="s">
        <v>1092</v>
      </c>
      <c r="D756" s="1303"/>
      <c r="E756" s="1303">
        <v>10.0</v>
      </c>
      <c r="F756" s="1303"/>
      <c r="G756" s="1303">
        <v>50.0</v>
      </c>
      <c r="H756" s="1303">
        <v>630000.0</v>
      </c>
      <c r="I756" s="1330"/>
      <c r="J756" s="1330"/>
      <c r="K756" s="1330"/>
      <c r="L756" s="1330"/>
      <c r="M756" s="1330"/>
      <c r="N756" s="1330"/>
      <c r="O756" s="1330"/>
      <c r="P756" s="1331">
        <v>7.088E8</v>
      </c>
    </row>
    <row r="757">
      <c r="A757" s="1303">
        <v>750.0</v>
      </c>
      <c r="B757" s="1328" t="b">
        <v>1</v>
      </c>
      <c r="C757" s="1329" t="s">
        <v>1093</v>
      </c>
      <c r="D757" s="1303"/>
      <c r="E757" s="1303">
        <v>2.0</v>
      </c>
      <c r="F757" s="1303"/>
      <c r="G757" s="1303">
        <v>50.0</v>
      </c>
      <c r="H757" s="1303">
        <v>900000.0</v>
      </c>
      <c r="I757" s="1330"/>
      <c r="J757" s="1330"/>
      <c r="K757" s="1330"/>
      <c r="L757" s="1330"/>
      <c r="M757" s="1330"/>
      <c r="N757" s="1330"/>
      <c r="O757" s="1330"/>
      <c r="P757" s="1331">
        <v>7.088E8</v>
      </c>
    </row>
    <row r="758">
      <c r="A758" s="1303">
        <v>751.0</v>
      </c>
      <c r="B758" s="1328" t="b">
        <v>1</v>
      </c>
      <c r="C758" s="1329" t="s">
        <v>1072</v>
      </c>
      <c r="D758" s="1303"/>
      <c r="E758" s="1303">
        <v>12.0</v>
      </c>
      <c r="F758" s="1303"/>
      <c r="G758" s="1303">
        <v>50.0</v>
      </c>
      <c r="H758" s="1303">
        <v>900000.0</v>
      </c>
      <c r="I758" s="1303">
        <v>750.0</v>
      </c>
      <c r="J758" s="1330"/>
      <c r="K758" s="1330"/>
      <c r="L758" s="1330"/>
      <c r="M758" s="1330"/>
      <c r="N758" s="1330"/>
      <c r="O758" s="1330"/>
      <c r="P758" s="1331">
        <v>7.088E8</v>
      </c>
    </row>
    <row r="759">
      <c r="A759" s="1303">
        <v>752.0</v>
      </c>
      <c r="B759" s="1328" t="b">
        <v>1</v>
      </c>
      <c r="C759" s="1329" t="s">
        <v>1073</v>
      </c>
      <c r="D759" s="1303"/>
      <c r="E759" s="1303">
        <v>12.0</v>
      </c>
      <c r="F759" s="1303"/>
      <c r="G759" s="1303">
        <v>50.0</v>
      </c>
      <c r="H759" s="1303">
        <v>900000.0</v>
      </c>
      <c r="I759" s="1330"/>
      <c r="J759" s="1330"/>
      <c r="K759" s="1303">
        <v>750.0</v>
      </c>
      <c r="L759" s="1330"/>
      <c r="M759" s="1330"/>
      <c r="N759" s="1330"/>
      <c r="O759" s="1330"/>
      <c r="P759" s="1331">
        <v>7.088E8</v>
      </c>
    </row>
    <row r="760">
      <c r="A760" s="1303">
        <v>753.0</v>
      </c>
      <c r="B760" s="1328" t="b">
        <v>1</v>
      </c>
      <c r="C760" s="1329" t="s">
        <v>1074</v>
      </c>
      <c r="D760" s="1303"/>
      <c r="E760" s="1303">
        <v>12.0</v>
      </c>
      <c r="F760" s="1303"/>
      <c r="G760" s="1303">
        <v>50.0</v>
      </c>
      <c r="H760" s="1303">
        <v>900000.0</v>
      </c>
      <c r="I760" s="1330"/>
      <c r="J760" s="1303">
        <v>750.0</v>
      </c>
      <c r="K760" s="1330"/>
      <c r="L760" s="1330"/>
      <c r="M760" s="1330"/>
      <c r="N760" s="1330"/>
      <c r="O760" s="1330"/>
      <c r="P760" s="1331">
        <v>7.088E8</v>
      </c>
    </row>
    <row r="761">
      <c r="A761" s="1303">
        <v>754.0</v>
      </c>
      <c r="B761" s="1328" t="b">
        <v>1</v>
      </c>
      <c r="C761" s="1329" t="s">
        <v>1078</v>
      </c>
      <c r="D761" s="1303"/>
      <c r="E761" s="1303">
        <v>12.0</v>
      </c>
      <c r="F761" s="1303"/>
      <c r="G761" s="1303">
        <v>50.0</v>
      </c>
      <c r="H761" s="1303">
        <v>990000.0</v>
      </c>
      <c r="I761" s="1303">
        <v>830.0</v>
      </c>
      <c r="J761" s="1330"/>
      <c r="K761" s="1330"/>
      <c r="L761" s="1330"/>
      <c r="M761" s="1330"/>
      <c r="N761" s="1330"/>
      <c r="O761" s="1330"/>
      <c r="P761" s="1331">
        <v>7.088E8</v>
      </c>
    </row>
    <row r="762">
      <c r="A762" s="1303">
        <v>755.0</v>
      </c>
      <c r="B762" s="1328" t="b">
        <v>1</v>
      </c>
      <c r="C762" s="1329" t="s">
        <v>1079</v>
      </c>
      <c r="D762" s="1303"/>
      <c r="E762" s="1303">
        <v>12.0</v>
      </c>
      <c r="F762" s="1303"/>
      <c r="G762" s="1303">
        <v>50.0</v>
      </c>
      <c r="H762" s="1303">
        <v>990000.0</v>
      </c>
      <c r="I762" s="1330"/>
      <c r="J762" s="1330"/>
      <c r="K762" s="1303">
        <v>830.0</v>
      </c>
      <c r="L762" s="1330"/>
      <c r="M762" s="1330"/>
      <c r="N762" s="1330"/>
      <c r="O762" s="1330"/>
      <c r="P762" s="1331">
        <v>7.088E8</v>
      </c>
    </row>
    <row r="763">
      <c r="A763" s="1303">
        <v>756.0</v>
      </c>
      <c r="B763" s="1328" t="b">
        <v>1</v>
      </c>
      <c r="C763" s="1329" t="s">
        <v>1080</v>
      </c>
      <c r="D763" s="1303"/>
      <c r="E763" s="1303">
        <v>12.0</v>
      </c>
      <c r="F763" s="1303"/>
      <c r="G763" s="1303">
        <v>50.0</v>
      </c>
      <c r="H763" s="1303">
        <v>990000.0</v>
      </c>
      <c r="I763" s="1330"/>
      <c r="J763" s="1303">
        <v>830.0</v>
      </c>
      <c r="K763" s="1330"/>
      <c r="L763" s="1330"/>
      <c r="M763" s="1330"/>
      <c r="N763" s="1330"/>
      <c r="O763" s="1330"/>
      <c r="P763" s="1331">
        <v>7.088E8</v>
      </c>
    </row>
    <row r="764">
      <c r="A764" s="1303">
        <v>757.0</v>
      </c>
      <c r="B764" s="1328" t="b">
        <v>1</v>
      </c>
      <c r="C764" s="1329" t="s">
        <v>1094</v>
      </c>
      <c r="D764" s="1303"/>
      <c r="E764" s="1303">
        <v>10.0</v>
      </c>
      <c r="F764" s="1303"/>
      <c r="G764" s="1303">
        <v>50.0</v>
      </c>
      <c r="H764" s="1303">
        <v>900000.0</v>
      </c>
      <c r="I764" s="1303">
        <v>750.0</v>
      </c>
      <c r="J764" s="1330"/>
      <c r="K764" s="1330"/>
      <c r="L764" s="1330"/>
      <c r="M764" s="1330"/>
      <c r="N764" s="1330"/>
      <c r="O764" s="1330"/>
      <c r="P764" s="1331">
        <v>7.088E8</v>
      </c>
    </row>
    <row r="765">
      <c r="A765" s="1303">
        <v>758.0</v>
      </c>
      <c r="B765" s="1328" t="b">
        <v>1</v>
      </c>
      <c r="C765" s="1329" t="s">
        <v>1095</v>
      </c>
      <c r="D765" s="1303"/>
      <c r="E765" s="1303">
        <v>10.0</v>
      </c>
      <c r="F765" s="1303"/>
      <c r="G765" s="1303">
        <v>50.0</v>
      </c>
      <c r="H765" s="1303">
        <v>900000.0</v>
      </c>
      <c r="I765" s="1330"/>
      <c r="J765" s="1330"/>
      <c r="K765" s="1303">
        <v>750.0</v>
      </c>
      <c r="L765" s="1330"/>
      <c r="M765" s="1330"/>
      <c r="N765" s="1330"/>
      <c r="O765" s="1330"/>
      <c r="P765" s="1331">
        <v>7.088E8</v>
      </c>
    </row>
    <row r="766">
      <c r="A766" s="1303">
        <v>759.0</v>
      </c>
      <c r="B766" s="1328" t="b">
        <v>1</v>
      </c>
      <c r="C766" s="1329" t="s">
        <v>1096</v>
      </c>
      <c r="D766" s="1303"/>
      <c r="E766" s="1303">
        <v>10.0</v>
      </c>
      <c r="F766" s="1303"/>
      <c r="G766" s="1303">
        <v>50.0</v>
      </c>
      <c r="H766" s="1303">
        <v>900000.0</v>
      </c>
      <c r="I766" s="1330"/>
      <c r="J766" s="1303">
        <v>750.0</v>
      </c>
      <c r="K766" s="1330"/>
      <c r="L766" s="1330"/>
      <c r="M766" s="1330"/>
      <c r="N766" s="1330"/>
      <c r="O766" s="1330"/>
      <c r="P766" s="1331">
        <v>7.088E8</v>
      </c>
    </row>
    <row r="767">
      <c r="A767" s="1303">
        <v>760.0</v>
      </c>
      <c r="B767" s="1328" t="b">
        <v>1</v>
      </c>
      <c r="C767" s="1329" t="s">
        <v>1100</v>
      </c>
      <c r="D767" s="1303"/>
      <c r="E767" s="1303">
        <v>10.0</v>
      </c>
      <c r="F767" s="1303"/>
      <c r="G767" s="1303">
        <v>50.0</v>
      </c>
      <c r="H767" s="1303">
        <v>990000.0</v>
      </c>
      <c r="I767" s="1303">
        <v>830.0</v>
      </c>
      <c r="J767" s="1330"/>
      <c r="K767" s="1330"/>
      <c r="L767" s="1330"/>
      <c r="M767" s="1330"/>
      <c r="N767" s="1330"/>
      <c r="O767" s="1330"/>
      <c r="P767" s="1331">
        <v>7.088E8</v>
      </c>
    </row>
    <row r="768">
      <c r="A768" s="1303">
        <v>761.0</v>
      </c>
      <c r="B768" s="1328" t="b">
        <v>1</v>
      </c>
      <c r="C768" s="1329" t="s">
        <v>1101</v>
      </c>
      <c r="D768" s="1303"/>
      <c r="E768" s="1303">
        <v>10.0</v>
      </c>
      <c r="F768" s="1303"/>
      <c r="G768" s="1303">
        <v>50.0</v>
      </c>
      <c r="H768" s="1303">
        <v>990000.0</v>
      </c>
      <c r="I768" s="1330"/>
      <c r="J768" s="1330"/>
      <c r="K768" s="1303">
        <v>830.0</v>
      </c>
      <c r="L768" s="1330"/>
      <c r="M768" s="1330"/>
      <c r="N768" s="1330"/>
      <c r="O768" s="1330"/>
      <c r="P768" s="1331">
        <v>7.088E8</v>
      </c>
    </row>
    <row r="769">
      <c r="A769" s="1303">
        <v>762.0</v>
      </c>
      <c r="B769" s="1328" t="b">
        <v>1</v>
      </c>
      <c r="C769" s="1329" t="s">
        <v>1102</v>
      </c>
      <c r="D769" s="1303"/>
      <c r="E769" s="1303">
        <v>10.0</v>
      </c>
      <c r="F769" s="1303"/>
      <c r="G769" s="1303">
        <v>50.0</v>
      </c>
      <c r="H769" s="1303">
        <v>990000.0</v>
      </c>
      <c r="I769" s="1330"/>
      <c r="J769" s="1303">
        <v>830.0</v>
      </c>
      <c r="K769" s="1330"/>
      <c r="L769" s="1330"/>
      <c r="M769" s="1330"/>
      <c r="N769" s="1330"/>
      <c r="O769" s="1330"/>
      <c r="P769" s="1331">
        <v>7.088E8</v>
      </c>
    </row>
    <row r="770">
      <c r="A770" s="1303">
        <v>763.0</v>
      </c>
      <c r="B770" s="1328" t="b">
        <v>1</v>
      </c>
      <c r="C770" s="1329" t="s">
        <v>1117</v>
      </c>
      <c r="D770" s="1303"/>
      <c r="E770" s="1303">
        <v>10.0</v>
      </c>
      <c r="F770" s="1303"/>
      <c r="G770" s="1303">
        <v>50.0</v>
      </c>
      <c r="H770" s="1303">
        <v>1090000.0</v>
      </c>
      <c r="I770" s="1303">
        <v>810.0</v>
      </c>
      <c r="J770" s="1330"/>
      <c r="K770" s="1330"/>
      <c r="L770" s="1330"/>
      <c r="M770" s="1329"/>
      <c r="N770" s="1329"/>
      <c r="O770" s="1329"/>
      <c r="P770" s="1331">
        <v>7.09E8</v>
      </c>
    </row>
    <row r="771">
      <c r="A771" s="1303">
        <v>764.0</v>
      </c>
      <c r="B771" s="1328" t="b">
        <v>1</v>
      </c>
      <c r="C771" s="1329" t="s">
        <v>1118</v>
      </c>
      <c r="D771" s="1303"/>
      <c r="E771" s="1303">
        <v>10.0</v>
      </c>
      <c r="F771" s="1303"/>
      <c r="G771" s="1303">
        <v>50.0</v>
      </c>
      <c r="H771" s="1303">
        <v>1090000.0</v>
      </c>
      <c r="I771" s="1330"/>
      <c r="J771" s="1330"/>
      <c r="K771" s="1303">
        <v>810.0</v>
      </c>
      <c r="L771" s="1330"/>
      <c r="M771" s="1329"/>
      <c r="N771" s="1329"/>
      <c r="O771" s="1329"/>
      <c r="P771" s="1331">
        <v>7.09E8</v>
      </c>
    </row>
    <row r="772">
      <c r="A772" s="1303">
        <v>765.0</v>
      </c>
      <c r="B772" s="1328" t="b">
        <v>1</v>
      </c>
      <c r="C772" s="1329" t="s">
        <v>1119</v>
      </c>
      <c r="D772" s="1303"/>
      <c r="E772" s="1303">
        <v>10.0</v>
      </c>
      <c r="F772" s="1303"/>
      <c r="G772" s="1303">
        <v>50.0</v>
      </c>
      <c r="H772" s="1303">
        <v>1090000.0</v>
      </c>
      <c r="I772" s="1330"/>
      <c r="J772" s="1303">
        <v>810.0</v>
      </c>
      <c r="K772" s="1330"/>
      <c r="L772" s="1330"/>
      <c r="M772" s="1329"/>
      <c r="N772" s="1329"/>
      <c r="O772" s="1329"/>
      <c r="P772" s="1331">
        <v>7.09E8</v>
      </c>
    </row>
    <row r="773">
      <c r="A773" s="1303">
        <v>766.0</v>
      </c>
      <c r="B773" s="1328" t="b">
        <v>1</v>
      </c>
      <c r="C773" s="1329" t="s">
        <v>1124</v>
      </c>
      <c r="D773" s="1303"/>
      <c r="E773" s="1303">
        <v>9.0</v>
      </c>
      <c r="F773" s="1303"/>
      <c r="G773" s="1303">
        <v>50.0</v>
      </c>
      <c r="H773" s="1303">
        <v>1090000.0</v>
      </c>
      <c r="I773" s="1303">
        <v>810.0</v>
      </c>
      <c r="J773" s="1330"/>
      <c r="K773" s="1330"/>
      <c r="L773" s="1330"/>
      <c r="M773" s="1329"/>
      <c r="N773" s="1329"/>
      <c r="O773" s="1329"/>
      <c r="P773" s="1331">
        <v>7.09E8</v>
      </c>
    </row>
    <row r="774">
      <c r="A774" s="1303">
        <v>767.0</v>
      </c>
      <c r="B774" s="1328" t="b">
        <v>1</v>
      </c>
      <c r="C774" s="1329" t="s">
        <v>1125</v>
      </c>
      <c r="D774" s="1303"/>
      <c r="E774" s="1303">
        <v>9.0</v>
      </c>
      <c r="F774" s="1303"/>
      <c r="G774" s="1303">
        <v>50.0</v>
      </c>
      <c r="H774" s="1303">
        <v>1090000.0</v>
      </c>
      <c r="I774" s="1330"/>
      <c r="J774" s="1330"/>
      <c r="K774" s="1303">
        <v>810.0</v>
      </c>
      <c r="L774" s="1330"/>
      <c r="M774" s="1329"/>
      <c r="N774" s="1329"/>
      <c r="O774" s="1329"/>
      <c r="P774" s="1331">
        <v>7.09E8</v>
      </c>
    </row>
    <row r="775">
      <c r="A775" s="1303">
        <v>768.0</v>
      </c>
      <c r="B775" s="1328" t="b">
        <v>1</v>
      </c>
      <c r="C775" s="1329" t="s">
        <v>1126</v>
      </c>
      <c r="D775" s="1303"/>
      <c r="E775" s="1303">
        <v>9.0</v>
      </c>
      <c r="F775" s="1303"/>
      <c r="G775" s="1303">
        <v>50.0</v>
      </c>
      <c r="H775" s="1303">
        <v>1090000.0</v>
      </c>
      <c r="I775" s="1330"/>
      <c r="J775" s="1303">
        <v>810.0</v>
      </c>
      <c r="K775" s="1330"/>
      <c r="L775" s="1330"/>
      <c r="M775" s="1329"/>
      <c r="N775" s="1329"/>
      <c r="O775" s="1329"/>
      <c r="P775" s="1331">
        <v>7.09E8</v>
      </c>
    </row>
    <row r="776">
      <c r="A776" s="1303">
        <v>769.0</v>
      </c>
      <c r="B776" s="1328" t="b">
        <v>1</v>
      </c>
      <c r="C776" s="1329" t="s">
        <v>1127</v>
      </c>
      <c r="D776" s="1303"/>
      <c r="E776" s="1303">
        <v>8.0</v>
      </c>
      <c r="F776" s="1303"/>
      <c r="G776" s="1303">
        <v>50.0</v>
      </c>
      <c r="H776" s="1303">
        <v>1340000.0</v>
      </c>
      <c r="I776" s="1303">
        <v>990.0</v>
      </c>
      <c r="J776" s="1330"/>
      <c r="K776" s="1330"/>
      <c r="L776" s="1330"/>
      <c r="M776" s="1329"/>
      <c r="N776" s="1329"/>
      <c r="O776" s="1329"/>
      <c r="P776" s="1331">
        <v>7.09E8</v>
      </c>
    </row>
    <row r="777">
      <c r="A777" s="1303">
        <v>770.0</v>
      </c>
      <c r="B777" s="1328" t="b">
        <v>1</v>
      </c>
      <c r="C777" s="1329" t="s">
        <v>1128</v>
      </c>
      <c r="D777" s="1303"/>
      <c r="E777" s="1303">
        <v>8.0</v>
      </c>
      <c r="F777" s="1303"/>
      <c r="G777" s="1303">
        <v>50.0</v>
      </c>
      <c r="H777" s="1303">
        <v>1340000.0</v>
      </c>
      <c r="I777" s="1330"/>
      <c r="J777" s="1330"/>
      <c r="K777" s="1303">
        <v>990.0</v>
      </c>
      <c r="L777" s="1330"/>
      <c r="M777" s="1329"/>
      <c r="N777" s="1329"/>
      <c r="O777" s="1329"/>
      <c r="P777" s="1331">
        <v>7.09E8</v>
      </c>
    </row>
    <row r="778">
      <c r="A778" s="1303">
        <v>771.0</v>
      </c>
      <c r="B778" s="1328" t="b">
        <v>1</v>
      </c>
      <c r="C778" s="1329" t="s">
        <v>1129</v>
      </c>
      <c r="D778" s="1303"/>
      <c r="E778" s="1303">
        <v>8.0</v>
      </c>
      <c r="F778" s="1303"/>
      <c r="G778" s="1303">
        <v>50.0</v>
      </c>
      <c r="H778" s="1303">
        <v>1340000.0</v>
      </c>
      <c r="I778" s="1330"/>
      <c r="J778" s="1303">
        <v>990.0</v>
      </c>
      <c r="K778" s="1330"/>
      <c r="L778" s="1330"/>
      <c r="M778" s="1329"/>
      <c r="N778" s="1329"/>
      <c r="O778" s="1329"/>
      <c r="P778" s="1331">
        <v>7.09E8</v>
      </c>
    </row>
    <row r="779">
      <c r="A779" s="1303">
        <v>772.0</v>
      </c>
      <c r="B779" s="1328" t="b">
        <v>1</v>
      </c>
      <c r="C779" s="1329" t="s">
        <v>1130</v>
      </c>
      <c r="D779" s="1303"/>
      <c r="E779" s="1303">
        <v>7.0</v>
      </c>
      <c r="F779" s="1303"/>
      <c r="G779" s="1303">
        <v>50.0</v>
      </c>
      <c r="H779" s="1303">
        <v>1220000.0</v>
      </c>
      <c r="I779" s="1303">
        <v>900.0</v>
      </c>
      <c r="J779" s="1330"/>
      <c r="K779" s="1330"/>
      <c r="L779" s="1330"/>
      <c r="M779" s="1329"/>
      <c r="N779" s="1329"/>
      <c r="O779" s="1329"/>
      <c r="P779" s="1331">
        <v>7.09E8</v>
      </c>
    </row>
    <row r="780">
      <c r="A780" s="1303">
        <v>773.0</v>
      </c>
      <c r="B780" s="1328" t="b">
        <v>1</v>
      </c>
      <c r="C780" s="1329" t="s">
        <v>1131</v>
      </c>
      <c r="D780" s="1303"/>
      <c r="E780" s="1303">
        <v>7.0</v>
      </c>
      <c r="F780" s="1303"/>
      <c r="G780" s="1303">
        <v>50.0</v>
      </c>
      <c r="H780" s="1303">
        <v>1220000.0</v>
      </c>
      <c r="I780" s="1330"/>
      <c r="J780" s="1330"/>
      <c r="K780" s="1303">
        <v>900.0</v>
      </c>
      <c r="L780" s="1330"/>
      <c r="M780" s="1329"/>
      <c r="N780" s="1329"/>
      <c r="O780" s="1329"/>
      <c r="P780" s="1331">
        <v>7.09E8</v>
      </c>
    </row>
    <row r="781">
      <c r="A781" s="1303">
        <v>774.0</v>
      </c>
      <c r="B781" s="1328" t="b">
        <v>1</v>
      </c>
      <c r="C781" s="1329" t="s">
        <v>1132</v>
      </c>
      <c r="D781" s="1303"/>
      <c r="E781" s="1303">
        <v>7.0</v>
      </c>
      <c r="F781" s="1303"/>
      <c r="G781" s="1303">
        <v>50.0</v>
      </c>
      <c r="H781" s="1303">
        <v>1220000.0</v>
      </c>
      <c r="I781" s="1330"/>
      <c r="J781" s="1303">
        <v>900.0</v>
      </c>
      <c r="K781" s="1330"/>
      <c r="L781" s="1330"/>
      <c r="M781" s="1329"/>
      <c r="N781" s="1329"/>
      <c r="O781" s="1329"/>
      <c r="P781" s="1331">
        <v>7.09E8</v>
      </c>
    </row>
    <row r="782">
      <c r="A782" s="1303">
        <v>775.0</v>
      </c>
      <c r="B782" s="1328" t="b">
        <v>0</v>
      </c>
      <c r="C782" s="1332" t="s">
        <v>1143</v>
      </c>
      <c r="D782" s="1332" t="s">
        <v>1144</v>
      </c>
      <c r="E782" s="1333">
        <v>10.0</v>
      </c>
      <c r="F782" s="1332"/>
      <c r="G782" s="1333">
        <v>40.0</v>
      </c>
      <c r="H782" s="1333">
        <v>5000.0</v>
      </c>
      <c r="N782" s="638">
        <v>50.0</v>
      </c>
      <c r="Q782" s="1333"/>
      <c r="R782" s="1333">
        <v>3500.0</v>
      </c>
    </row>
    <row r="783">
      <c r="A783" s="1303">
        <v>776.0</v>
      </c>
      <c r="B783" s="1328" t="b">
        <v>0</v>
      </c>
      <c r="C783" s="1332" t="s">
        <v>1145</v>
      </c>
      <c r="D783" s="1332" t="s">
        <v>1146</v>
      </c>
      <c r="E783" s="1333">
        <v>1.0</v>
      </c>
      <c r="F783" s="1332"/>
      <c r="G783" s="1333">
        <v>41.0</v>
      </c>
      <c r="H783" s="1333">
        <v>13700.0</v>
      </c>
      <c r="N783" s="638">
        <v>110.0</v>
      </c>
      <c r="Q783" s="1333"/>
      <c r="R783" s="1333">
        <v>78000.0</v>
      </c>
    </row>
    <row r="784">
      <c r="A784" s="1303">
        <v>777.0</v>
      </c>
      <c r="B784" s="1328" t="b">
        <v>0</v>
      </c>
      <c r="C784" s="1332" t="s">
        <v>1145</v>
      </c>
      <c r="D784" s="1332" t="s">
        <v>1146</v>
      </c>
      <c r="E784" s="1333">
        <v>2.0</v>
      </c>
      <c r="F784" s="1332"/>
      <c r="G784" s="1333">
        <v>42.0</v>
      </c>
      <c r="H784" s="1333">
        <v>16100.0</v>
      </c>
      <c r="N784" s="638">
        <v>120.0</v>
      </c>
      <c r="Q784" s="1333"/>
      <c r="R784" s="1333">
        <v>14000.0</v>
      </c>
    </row>
    <row r="785">
      <c r="A785" s="1303">
        <v>778.0</v>
      </c>
      <c r="B785" s="1328" t="b">
        <v>0</v>
      </c>
      <c r="C785" s="1332" t="s">
        <v>1145</v>
      </c>
      <c r="D785" s="1332" t="s">
        <v>1146</v>
      </c>
      <c r="E785" s="1333">
        <v>3.0</v>
      </c>
      <c r="F785" s="1332"/>
      <c r="G785" s="1333">
        <v>43.0</v>
      </c>
      <c r="H785" s="1333">
        <v>25250.0</v>
      </c>
      <c r="N785" s="638">
        <v>125.0</v>
      </c>
      <c r="Q785" s="1333"/>
      <c r="R785" s="1333">
        <v>7000.0</v>
      </c>
    </row>
    <row r="786">
      <c r="A786" s="1303">
        <v>779.0</v>
      </c>
      <c r="B786" s="1328" t="b">
        <v>0</v>
      </c>
      <c r="C786" s="1332" t="s">
        <v>1145</v>
      </c>
      <c r="D786" s="1332" t="s">
        <v>1146</v>
      </c>
      <c r="E786" s="1333">
        <v>4.0</v>
      </c>
      <c r="F786" s="1332"/>
      <c r="G786" s="1333">
        <v>45.0</v>
      </c>
      <c r="H786" s="1333">
        <v>33000.0</v>
      </c>
      <c r="N786" s="638">
        <v>130.0</v>
      </c>
      <c r="Q786" s="1333"/>
      <c r="R786" s="1333">
        <v>7000.0</v>
      </c>
    </row>
    <row r="787">
      <c r="A787" s="1303">
        <v>780.0</v>
      </c>
      <c r="B787" s="1328" t="b">
        <v>0</v>
      </c>
      <c r="C787" s="1332" t="s">
        <v>1145</v>
      </c>
      <c r="D787" s="1332" t="s">
        <v>1146</v>
      </c>
      <c r="E787" s="1333">
        <v>5.0</v>
      </c>
      <c r="F787" s="1332"/>
      <c r="G787" s="1333">
        <v>47.0</v>
      </c>
      <c r="H787" s="1333">
        <v>75000.0</v>
      </c>
      <c r="N787" s="638">
        <v>140.0</v>
      </c>
      <c r="Q787" s="1333"/>
      <c r="R787" s="1333">
        <v>8000.0</v>
      </c>
    </row>
    <row r="788">
      <c r="A788" s="1303">
        <v>781.0</v>
      </c>
      <c r="B788" s="1328" t="b">
        <v>0</v>
      </c>
      <c r="C788" s="1332" t="s">
        <v>1145</v>
      </c>
      <c r="D788" s="1332" t="s">
        <v>1146</v>
      </c>
      <c r="E788" s="1333">
        <v>6.0</v>
      </c>
      <c r="F788" s="1332"/>
      <c r="G788" s="1333">
        <v>49.0</v>
      </c>
      <c r="H788" s="1333">
        <v>154000.0</v>
      </c>
      <c r="N788" s="638">
        <v>145.0</v>
      </c>
      <c r="Q788" s="1333"/>
      <c r="R788" s="1333">
        <v>17000.0</v>
      </c>
    </row>
    <row r="789">
      <c r="A789" s="1303">
        <v>782.0</v>
      </c>
      <c r="B789" s="1328" t="b">
        <v>0</v>
      </c>
      <c r="C789" s="1332" t="s">
        <v>1145</v>
      </c>
      <c r="D789" s="1332" t="s">
        <v>1146</v>
      </c>
      <c r="E789" s="1333">
        <v>7.0</v>
      </c>
      <c r="F789" s="1332"/>
      <c r="G789" s="1333">
        <v>50.0</v>
      </c>
      <c r="H789" s="1333">
        <v>158000.0</v>
      </c>
      <c r="N789" s="638">
        <v>165.0</v>
      </c>
      <c r="Q789" s="1333"/>
      <c r="R789" s="1333">
        <v>19000.0</v>
      </c>
    </row>
    <row r="790">
      <c r="A790" s="1303">
        <v>783.0</v>
      </c>
      <c r="B790" s="1328" t="b">
        <v>0</v>
      </c>
      <c r="C790" s="1332" t="s">
        <v>1145</v>
      </c>
      <c r="D790" s="1332" t="s">
        <v>1146</v>
      </c>
      <c r="E790" s="1333">
        <v>8.0</v>
      </c>
      <c r="F790" s="1332"/>
      <c r="G790" s="1333">
        <v>52.0</v>
      </c>
      <c r="H790" s="1333">
        <v>305000.0</v>
      </c>
      <c r="N790" s="638">
        <v>185.0</v>
      </c>
      <c r="Q790" s="1333"/>
      <c r="R790" s="1333">
        <v>21000.0</v>
      </c>
    </row>
    <row r="791">
      <c r="A791" s="1303">
        <v>784.0</v>
      </c>
      <c r="B791" s="1328" t="b">
        <v>0</v>
      </c>
      <c r="C791" s="1332" t="s">
        <v>1145</v>
      </c>
      <c r="D791" s="1332" t="s">
        <v>1146</v>
      </c>
      <c r="E791" s="1333">
        <v>9.0</v>
      </c>
      <c r="F791" s="1332"/>
      <c r="G791" s="1333">
        <v>54.0</v>
      </c>
      <c r="H791" s="1333">
        <v>420000.0</v>
      </c>
      <c r="N791" s="638">
        <v>280.0</v>
      </c>
      <c r="Q791" s="1333"/>
      <c r="R791" s="1333">
        <v>23000.0</v>
      </c>
    </row>
    <row r="792">
      <c r="A792" s="1303">
        <v>785.0</v>
      </c>
      <c r="B792" s="1328" t="b">
        <v>0</v>
      </c>
      <c r="C792" s="1332" t="s">
        <v>1145</v>
      </c>
      <c r="D792" s="1332" t="s">
        <v>1146</v>
      </c>
      <c r="E792" s="1333">
        <v>10.0</v>
      </c>
      <c r="F792" s="1332"/>
      <c r="G792" s="1333">
        <v>56.0</v>
      </c>
      <c r="H792" s="1333">
        <v>705000.0</v>
      </c>
      <c r="N792" s="638">
        <v>325.0</v>
      </c>
      <c r="Q792" s="1333"/>
      <c r="R792" s="1333">
        <v>26000.0</v>
      </c>
    </row>
    <row r="793">
      <c r="A793" s="1303">
        <v>786.0</v>
      </c>
      <c r="B793" s="1328" t="b">
        <v>0</v>
      </c>
      <c r="C793" s="1332" t="s">
        <v>1034</v>
      </c>
      <c r="D793" s="1332" t="s">
        <v>1147</v>
      </c>
      <c r="E793" s="1333">
        <v>1.0</v>
      </c>
      <c r="F793" s="1332"/>
      <c r="G793" s="1333">
        <v>30.0</v>
      </c>
      <c r="H793" s="1333">
        <v>300.0</v>
      </c>
      <c r="N793" s="638">
        <v>50.0</v>
      </c>
      <c r="Q793" s="1333"/>
      <c r="R793" s="1333">
        <v>19000.0</v>
      </c>
    </row>
    <row r="794">
      <c r="A794" s="1303">
        <v>787.0</v>
      </c>
      <c r="B794" s="1328" t="b">
        <v>1</v>
      </c>
      <c r="C794" s="1329" t="s">
        <v>1124</v>
      </c>
      <c r="D794" s="1303"/>
      <c r="E794" s="1303">
        <v>10.0</v>
      </c>
      <c r="F794" s="1303"/>
      <c r="G794" s="1303">
        <v>51.0</v>
      </c>
      <c r="H794" s="1303">
        <v>1160000.0</v>
      </c>
      <c r="I794" s="1303">
        <v>865.0</v>
      </c>
      <c r="J794" s="1330"/>
      <c r="K794" s="1330"/>
      <c r="L794" s="1330"/>
      <c r="M794" s="1329"/>
      <c r="N794" s="1329"/>
      <c r="O794" s="1329"/>
      <c r="P794" s="1331">
        <v>1.08E9</v>
      </c>
    </row>
    <row r="795">
      <c r="A795" s="1303">
        <v>788.0</v>
      </c>
      <c r="B795" s="1328" t="b">
        <v>1</v>
      </c>
      <c r="C795" s="1329" t="s">
        <v>1125</v>
      </c>
      <c r="D795" s="1303"/>
      <c r="E795" s="1303">
        <v>10.0</v>
      </c>
      <c r="F795" s="1303"/>
      <c r="G795" s="1303">
        <v>51.0</v>
      </c>
      <c r="H795" s="1303">
        <v>1160000.0</v>
      </c>
      <c r="I795" s="1330"/>
      <c r="J795" s="1330"/>
      <c r="K795" s="1303">
        <v>865.0</v>
      </c>
      <c r="L795" s="1330"/>
      <c r="M795" s="1329"/>
      <c r="N795" s="1329"/>
      <c r="O795" s="1329"/>
      <c r="P795" s="1331">
        <v>1.08E9</v>
      </c>
    </row>
    <row r="796">
      <c r="A796" s="1303">
        <v>789.0</v>
      </c>
      <c r="B796" s="1328" t="b">
        <v>1</v>
      </c>
      <c r="C796" s="1329" t="s">
        <v>1126</v>
      </c>
      <c r="D796" s="1303"/>
      <c r="E796" s="1303">
        <v>10.0</v>
      </c>
      <c r="F796" s="1303"/>
      <c r="G796" s="1303">
        <v>51.0</v>
      </c>
      <c r="H796" s="1303">
        <v>1160000.0</v>
      </c>
      <c r="I796" s="1330"/>
      <c r="J796" s="1303">
        <v>865.0</v>
      </c>
      <c r="K796" s="1330"/>
      <c r="L796" s="1330"/>
      <c r="M796" s="1329"/>
      <c r="N796" s="1329"/>
      <c r="O796" s="1329"/>
      <c r="P796" s="1331">
        <v>1.08E9</v>
      </c>
    </row>
    <row r="797">
      <c r="A797" s="1303">
        <v>790.0</v>
      </c>
      <c r="B797" s="1328" t="b">
        <v>1</v>
      </c>
      <c r="C797" s="1329" t="s">
        <v>1127</v>
      </c>
      <c r="D797" s="1303"/>
      <c r="E797" s="1303">
        <v>9.0</v>
      </c>
      <c r="F797" s="1303"/>
      <c r="G797" s="1303">
        <v>51.0</v>
      </c>
      <c r="H797" s="1303">
        <v>1410000.0</v>
      </c>
      <c r="I797" s="1303">
        <v>1055.0</v>
      </c>
      <c r="J797" s="1330"/>
      <c r="K797" s="1330"/>
      <c r="L797" s="1330"/>
      <c r="M797" s="1329"/>
      <c r="N797" s="1329"/>
      <c r="O797" s="1329"/>
      <c r="P797" s="1331">
        <v>1.08E9</v>
      </c>
    </row>
    <row r="798">
      <c r="A798" s="1303">
        <v>791.0</v>
      </c>
      <c r="B798" s="1328" t="b">
        <v>1</v>
      </c>
      <c r="C798" s="1329" t="s">
        <v>1128</v>
      </c>
      <c r="D798" s="1303"/>
      <c r="E798" s="1303">
        <v>9.0</v>
      </c>
      <c r="F798" s="1303"/>
      <c r="G798" s="1303">
        <v>51.0</v>
      </c>
      <c r="H798" s="1303">
        <v>1410000.0</v>
      </c>
      <c r="I798" s="1330"/>
      <c r="J798" s="1330"/>
      <c r="K798" s="1303">
        <v>1055.0</v>
      </c>
      <c r="L798" s="1330"/>
      <c r="M798" s="1329"/>
      <c r="N798" s="1329"/>
      <c r="O798" s="1329"/>
      <c r="P798" s="1331">
        <v>1.08E9</v>
      </c>
    </row>
    <row r="799">
      <c r="A799" s="1303">
        <v>792.0</v>
      </c>
      <c r="B799" s="1328" t="b">
        <v>1</v>
      </c>
      <c r="C799" s="1329" t="s">
        <v>1129</v>
      </c>
      <c r="D799" s="1303"/>
      <c r="E799" s="1303">
        <v>9.0</v>
      </c>
      <c r="F799" s="1303"/>
      <c r="G799" s="1303">
        <v>51.0</v>
      </c>
      <c r="H799" s="1303">
        <v>1410000.0</v>
      </c>
      <c r="I799" s="1330"/>
      <c r="J799" s="1303">
        <v>1055.0</v>
      </c>
      <c r="K799" s="1330"/>
      <c r="L799" s="1330"/>
      <c r="M799" s="1329"/>
      <c r="N799" s="1329"/>
      <c r="O799" s="1329"/>
      <c r="P799" s="1331">
        <v>1.08E9</v>
      </c>
    </row>
    <row r="800">
      <c r="A800" s="1303">
        <v>793.0</v>
      </c>
      <c r="B800" s="1328" t="b">
        <v>1</v>
      </c>
      <c r="C800" s="1329" t="s">
        <v>1130</v>
      </c>
      <c r="D800" s="1303"/>
      <c r="E800" s="1303">
        <v>8.0</v>
      </c>
      <c r="F800" s="1303"/>
      <c r="G800" s="1303">
        <v>51.0</v>
      </c>
      <c r="H800" s="1303">
        <v>1290000.0</v>
      </c>
      <c r="I800" s="1303">
        <v>960.0</v>
      </c>
      <c r="J800" s="1330"/>
      <c r="K800" s="1330"/>
      <c r="L800" s="1330"/>
      <c r="M800" s="1329"/>
      <c r="N800" s="1329"/>
      <c r="O800" s="1329"/>
      <c r="P800" s="1331">
        <v>1.08E9</v>
      </c>
    </row>
    <row r="801">
      <c r="A801" s="1303">
        <v>794.0</v>
      </c>
      <c r="B801" s="1328" t="b">
        <v>1</v>
      </c>
      <c r="C801" s="1329" t="s">
        <v>1131</v>
      </c>
      <c r="D801" s="1303"/>
      <c r="E801" s="1303">
        <v>8.0</v>
      </c>
      <c r="F801" s="1303"/>
      <c r="G801" s="1303">
        <v>51.0</v>
      </c>
      <c r="H801" s="1303">
        <v>1290000.0</v>
      </c>
      <c r="I801" s="1330"/>
      <c r="J801" s="1330"/>
      <c r="K801" s="1303">
        <v>960.0</v>
      </c>
      <c r="L801" s="1330"/>
      <c r="M801" s="1329"/>
      <c r="N801" s="1329"/>
      <c r="O801" s="1329"/>
      <c r="P801" s="1331">
        <v>1.08E9</v>
      </c>
    </row>
    <row r="802">
      <c r="A802" s="1303">
        <v>795.0</v>
      </c>
      <c r="B802" s="1328" t="b">
        <v>1</v>
      </c>
      <c r="C802" s="1329" t="s">
        <v>1132</v>
      </c>
      <c r="D802" s="1303"/>
      <c r="E802" s="1303">
        <v>8.0</v>
      </c>
      <c r="F802" s="1303"/>
      <c r="G802" s="1303">
        <v>51.0</v>
      </c>
      <c r="H802" s="1303">
        <v>1290000.0</v>
      </c>
      <c r="I802" s="1330"/>
      <c r="J802" s="1303">
        <v>960.0</v>
      </c>
      <c r="K802" s="1330"/>
      <c r="L802" s="1330"/>
      <c r="M802" s="1329"/>
      <c r="N802" s="1329"/>
      <c r="O802" s="1329"/>
      <c r="P802" s="1331">
        <v>1.08E9</v>
      </c>
    </row>
    <row r="803">
      <c r="A803" s="1303">
        <v>796.0</v>
      </c>
      <c r="B803" s="1328" t="b">
        <v>0</v>
      </c>
      <c r="C803" s="1332" t="s">
        <v>1034</v>
      </c>
      <c r="D803" s="1332" t="s">
        <v>1147</v>
      </c>
      <c r="E803" s="1333">
        <v>2.0</v>
      </c>
      <c r="F803" s="1332"/>
      <c r="G803" s="1333">
        <v>31.0</v>
      </c>
      <c r="H803" s="1333">
        <v>450.0</v>
      </c>
      <c r="N803" s="638">
        <v>50.0</v>
      </c>
      <c r="Q803" s="1333"/>
      <c r="R803" s="1333">
        <v>2000.0</v>
      </c>
    </row>
    <row r="804">
      <c r="A804" s="1303">
        <v>797.0</v>
      </c>
      <c r="B804" s="1328" t="b">
        <v>0</v>
      </c>
      <c r="C804" s="1332" t="s">
        <v>1034</v>
      </c>
      <c r="D804" s="1332" t="s">
        <v>1147</v>
      </c>
      <c r="E804" s="1333">
        <v>3.0</v>
      </c>
      <c r="F804" s="1332"/>
      <c r="G804" s="1333">
        <v>32.0</v>
      </c>
      <c r="H804" s="1333">
        <v>475.0</v>
      </c>
      <c r="N804" s="638">
        <v>55.0</v>
      </c>
      <c r="Q804" s="1333"/>
      <c r="R804" s="1333">
        <v>2500.0</v>
      </c>
    </row>
    <row r="805">
      <c r="A805" s="1303">
        <v>798.0</v>
      </c>
      <c r="B805" s="1328" t="b">
        <v>0</v>
      </c>
      <c r="C805" s="1332" t="s">
        <v>1034</v>
      </c>
      <c r="D805" s="1332" t="s">
        <v>1147</v>
      </c>
      <c r="E805" s="1333">
        <v>4.0</v>
      </c>
      <c r="F805" s="1332"/>
      <c r="G805" s="1333">
        <v>33.0</v>
      </c>
      <c r="H805" s="1333">
        <v>1030.0</v>
      </c>
      <c r="N805" s="638">
        <v>55.0</v>
      </c>
      <c r="Q805" s="1333"/>
      <c r="R805" s="1333">
        <v>2500.0</v>
      </c>
    </row>
    <row r="806">
      <c r="A806" s="1303">
        <v>799.0</v>
      </c>
      <c r="B806" s="1328" t="b">
        <v>0</v>
      </c>
      <c r="C806" s="1332" t="s">
        <v>1034</v>
      </c>
      <c r="D806" s="1332" t="s">
        <v>1147</v>
      </c>
      <c r="E806" s="1333">
        <v>5.0</v>
      </c>
      <c r="F806" s="1332"/>
      <c r="G806" s="1333">
        <v>34.0</v>
      </c>
      <c r="H806" s="1333">
        <v>1050.0</v>
      </c>
      <c r="N806" s="638">
        <v>55.0</v>
      </c>
      <c r="Q806" s="1333"/>
      <c r="R806" s="1333">
        <v>2500.0</v>
      </c>
    </row>
    <row r="807">
      <c r="A807" s="1303">
        <v>800.0</v>
      </c>
      <c r="B807" s="1328" t="b">
        <v>0</v>
      </c>
      <c r="C807" s="1332" t="s">
        <v>1034</v>
      </c>
      <c r="D807" s="1332" t="s">
        <v>1147</v>
      </c>
      <c r="E807" s="1333">
        <v>6.0</v>
      </c>
      <c r="F807" s="1332"/>
      <c r="G807" s="1333">
        <v>35.0</v>
      </c>
      <c r="H807" s="1333">
        <v>1600.0</v>
      </c>
      <c r="N807" s="638">
        <v>55.0</v>
      </c>
      <c r="Q807" s="1333"/>
      <c r="R807" s="1333">
        <v>2500.0</v>
      </c>
    </row>
    <row r="808">
      <c r="A808" s="1303">
        <v>801.0</v>
      </c>
      <c r="B808" s="1328" t="b">
        <v>0</v>
      </c>
      <c r="C808" s="1332" t="s">
        <v>1034</v>
      </c>
      <c r="D808" s="1332" t="s">
        <v>1147</v>
      </c>
      <c r="E808" s="1333">
        <v>7.0</v>
      </c>
      <c r="F808" s="1332"/>
      <c r="G808" s="1333">
        <v>36.0</v>
      </c>
      <c r="H808" s="1333">
        <v>1625.0</v>
      </c>
      <c r="N808" s="638">
        <v>55.0</v>
      </c>
      <c r="Q808" s="1333"/>
      <c r="R808" s="1333">
        <v>3000.0</v>
      </c>
    </row>
    <row r="809">
      <c r="A809" s="1303">
        <v>802.0</v>
      </c>
      <c r="B809" s="1328" t="b">
        <v>0</v>
      </c>
      <c r="C809" s="1332" t="s">
        <v>1034</v>
      </c>
      <c r="D809" s="1332" t="s">
        <v>1147</v>
      </c>
      <c r="E809" s="1333">
        <v>8.0</v>
      </c>
      <c r="F809" s="1332"/>
      <c r="G809" s="1333">
        <v>37.0</v>
      </c>
      <c r="H809" s="1333">
        <v>2750.0</v>
      </c>
      <c r="N809" s="638">
        <v>60.0</v>
      </c>
      <c r="Q809" s="1333"/>
      <c r="R809" s="1333">
        <v>3500.0</v>
      </c>
    </row>
    <row r="810">
      <c r="A810" s="1303">
        <v>803.0</v>
      </c>
      <c r="B810" s="1328" t="b">
        <v>0</v>
      </c>
      <c r="C810" s="1332" t="s">
        <v>1034</v>
      </c>
      <c r="D810" s="1332" t="s">
        <v>1147</v>
      </c>
      <c r="E810" s="1333">
        <v>9.0</v>
      </c>
      <c r="F810" s="1332"/>
      <c r="G810" s="1333">
        <v>38.0</v>
      </c>
      <c r="H810" s="1333">
        <v>3000.0</v>
      </c>
      <c r="N810" s="638">
        <v>60.0</v>
      </c>
      <c r="Q810" s="1333"/>
      <c r="R810" s="1333">
        <v>3000.0</v>
      </c>
    </row>
    <row r="811">
      <c r="A811" s="1303">
        <v>804.0</v>
      </c>
      <c r="B811" s="1328" t="b">
        <v>0</v>
      </c>
      <c r="C811" s="1332" t="s">
        <v>1034</v>
      </c>
      <c r="D811" s="1332" t="s">
        <v>1147</v>
      </c>
      <c r="E811" s="1333">
        <v>10.0</v>
      </c>
      <c r="F811" s="1332"/>
      <c r="G811" s="1333">
        <v>39.0</v>
      </c>
      <c r="H811" s="1333">
        <v>4750.0</v>
      </c>
      <c r="N811" s="638">
        <v>60.0</v>
      </c>
      <c r="Q811" s="1333"/>
      <c r="R811" s="1333">
        <v>4000.0</v>
      </c>
    </row>
    <row r="812">
      <c r="A812" s="1303">
        <v>805.0</v>
      </c>
      <c r="B812" s="1328" t="b">
        <v>0</v>
      </c>
      <c r="C812" s="1332" t="s">
        <v>1148</v>
      </c>
      <c r="D812" s="1332" t="s">
        <v>1149</v>
      </c>
      <c r="E812" s="1333">
        <v>1.0</v>
      </c>
      <c r="F812" s="1332"/>
      <c r="G812" s="1333">
        <v>50.0</v>
      </c>
      <c r="H812" s="1333">
        <v>158000.0</v>
      </c>
      <c r="N812" s="638">
        <v>165.0</v>
      </c>
      <c r="Q812" s="1333"/>
      <c r="R812" s="1333">
        <v>150000.0</v>
      </c>
    </row>
    <row r="813">
      <c r="A813" s="1303">
        <v>806.0</v>
      </c>
      <c r="B813" s="1328" t="b">
        <v>0</v>
      </c>
      <c r="C813" s="1332" t="s">
        <v>1148</v>
      </c>
      <c r="D813" s="1332" t="s">
        <v>1149</v>
      </c>
      <c r="E813" s="1333">
        <v>2.0</v>
      </c>
      <c r="F813" s="1332"/>
      <c r="G813" s="1333">
        <v>52.0</v>
      </c>
      <c r="H813" s="1333">
        <v>305000.0</v>
      </c>
      <c r="N813" s="638">
        <v>185.0</v>
      </c>
      <c r="Q813" s="1333"/>
      <c r="R813" s="1333">
        <v>21000.0</v>
      </c>
    </row>
    <row r="814">
      <c r="A814" s="1303">
        <v>807.0</v>
      </c>
      <c r="B814" s="1328" t="b">
        <v>0</v>
      </c>
      <c r="C814" s="1332" t="s">
        <v>1148</v>
      </c>
      <c r="D814" s="1332" t="s">
        <v>1149</v>
      </c>
      <c r="E814" s="1333">
        <v>3.0</v>
      </c>
      <c r="F814" s="1332"/>
      <c r="G814" s="1333">
        <v>53.0</v>
      </c>
      <c r="H814" s="1333">
        <v>413000.0</v>
      </c>
      <c r="N814" s="638">
        <v>265.0</v>
      </c>
      <c r="Q814" s="1333"/>
      <c r="R814" s="1333">
        <v>11000.0</v>
      </c>
    </row>
    <row r="815">
      <c r="A815" s="1303">
        <v>808.0</v>
      </c>
      <c r="B815" s="1328" t="b">
        <v>0</v>
      </c>
      <c r="C815" s="1332" t="s">
        <v>1148</v>
      </c>
      <c r="D815" s="1332" t="s">
        <v>1149</v>
      </c>
      <c r="E815" s="1333">
        <v>4.0</v>
      </c>
      <c r="F815" s="1332"/>
      <c r="G815" s="1333">
        <v>54.0</v>
      </c>
      <c r="H815" s="1333">
        <v>420000.0</v>
      </c>
      <c r="N815" s="638">
        <v>280.0</v>
      </c>
      <c r="Q815" s="1333"/>
      <c r="R815" s="1333">
        <v>12000.0</v>
      </c>
    </row>
    <row r="816">
      <c r="A816" s="1303">
        <v>809.0</v>
      </c>
      <c r="B816" s="1328" t="b">
        <v>0</v>
      </c>
      <c r="C816" s="1332" t="s">
        <v>1148</v>
      </c>
      <c r="D816" s="1332" t="s">
        <v>1149</v>
      </c>
      <c r="E816" s="1333">
        <v>5.0</v>
      </c>
      <c r="F816" s="1332"/>
      <c r="G816" s="1333">
        <v>55.0</v>
      </c>
      <c r="H816" s="1333">
        <v>670000.0</v>
      </c>
      <c r="N816" s="638">
        <v>315.0</v>
      </c>
      <c r="Q816" s="1333"/>
      <c r="R816" s="1333">
        <v>11000.0</v>
      </c>
    </row>
    <row r="817">
      <c r="A817" s="1303">
        <v>810.0</v>
      </c>
      <c r="B817" s="1328" t="b">
        <v>1</v>
      </c>
      <c r="C817" s="1329" t="s">
        <v>1127</v>
      </c>
      <c r="D817" s="1303"/>
      <c r="E817" s="1303">
        <v>10.0</v>
      </c>
      <c r="F817" s="1303"/>
      <c r="G817" s="1303">
        <v>52.0</v>
      </c>
      <c r="H817" s="1303">
        <v>1500000.0</v>
      </c>
      <c r="I817" s="1303">
        <v>1120.0</v>
      </c>
      <c r="J817" s="1330"/>
      <c r="K817" s="1330"/>
      <c r="L817" s="1330"/>
      <c r="M817" s="1329"/>
      <c r="N817" s="1329"/>
      <c r="O817" s="1329"/>
      <c r="P817" s="1331">
        <v>1.65E9</v>
      </c>
    </row>
    <row r="818">
      <c r="A818" s="1303">
        <v>811.0</v>
      </c>
      <c r="B818" s="1328" t="b">
        <v>1</v>
      </c>
      <c r="C818" s="1329" t="s">
        <v>1128</v>
      </c>
      <c r="D818" s="1303"/>
      <c r="E818" s="1303">
        <v>10.0</v>
      </c>
      <c r="F818" s="1303"/>
      <c r="G818" s="1303">
        <v>52.0</v>
      </c>
      <c r="H818" s="1303">
        <v>1500000.0</v>
      </c>
      <c r="I818" s="1330"/>
      <c r="J818" s="1330"/>
      <c r="K818" s="1303">
        <v>1120.0</v>
      </c>
      <c r="L818" s="1330"/>
      <c r="M818" s="1329"/>
      <c r="N818" s="1329"/>
      <c r="O818" s="1329"/>
      <c r="P818" s="1331">
        <v>1.65E9</v>
      </c>
    </row>
    <row r="819">
      <c r="A819" s="1303">
        <v>812.0</v>
      </c>
      <c r="B819" s="1328" t="b">
        <v>1</v>
      </c>
      <c r="C819" s="1329" t="s">
        <v>1129</v>
      </c>
      <c r="D819" s="1303"/>
      <c r="E819" s="1303">
        <v>10.0</v>
      </c>
      <c r="F819" s="1303"/>
      <c r="G819" s="1303">
        <v>52.0</v>
      </c>
      <c r="H819" s="1303">
        <v>1500000.0</v>
      </c>
      <c r="I819" s="1330"/>
      <c r="J819" s="1303">
        <v>1120.0</v>
      </c>
      <c r="K819" s="1330"/>
      <c r="L819" s="1330"/>
      <c r="M819" s="1329"/>
      <c r="N819" s="1329"/>
      <c r="O819" s="1329"/>
      <c r="P819" s="1331">
        <v>1.65E9</v>
      </c>
    </row>
    <row r="820">
      <c r="A820" s="1303">
        <v>813.0</v>
      </c>
      <c r="B820" s="1328" t="b">
        <v>1</v>
      </c>
      <c r="C820" s="1329" t="s">
        <v>1130</v>
      </c>
      <c r="D820" s="1303"/>
      <c r="E820" s="1303">
        <v>9.0</v>
      </c>
      <c r="F820" s="1303"/>
      <c r="G820" s="1303">
        <v>52.0</v>
      </c>
      <c r="H820" s="1303">
        <v>1360000.0</v>
      </c>
      <c r="I820" s="1303">
        <v>1020.0</v>
      </c>
      <c r="J820" s="1330"/>
      <c r="K820" s="1330"/>
      <c r="L820" s="1330"/>
      <c r="M820" s="1329"/>
      <c r="N820" s="1329"/>
      <c r="O820" s="1329"/>
      <c r="P820" s="1331">
        <v>1.65E9</v>
      </c>
    </row>
    <row r="821">
      <c r="A821" s="1303">
        <v>814.0</v>
      </c>
      <c r="B821" s="1328" t="b">
        <v>1</v>
      </c>
      <c r="C821" s="1329" t="s">
        <v>1131</v>
      </c>
      <c r="D821" s="1303"/>
      <c r="E821" s="1303">
        <v>9.0</v>
      </c>
      <c r="F821" s="1303"/>
      <c r="G821" s="1303">
        <v>52.0</v>
      </c>
      <c r="H821" s="1303">
        <v>1360000.0</v>
      </c>
      <c r="I821" s="1330"/>
      <c r="J821" s="1330"/>
      <c r="K821" s="1303">
        <v>1020.0</v>
      </c>
      <c r="L821" s="1330"/>
      <c r="M821" s="1329"/>
      <c r="N821" s="1329"/>
      <c r="O821" s="1329"/>
      <c r="P821" s="1331">
        <v>1.65E9</v>
      </c>
    </row>
    <row r="822">
      <c r="A822" s="1303">
        <v>815.0</v>
      </c>
      <c r="B822" s="1328" t="b">
        <v>1</v>
      </c>
      <c r="C822" s="1329" t="s">
        <v>1132</v>
      </c>
      <c r="D822" s="1303"/>
      <c r="E822" s="1303">
        <v>9.0</v>
      </c>
      <c r="F822" s="1303"/>
      <c r="G822" s="1303">
        <v>52.0</v>
      </c>
      <c r="H822" s="1303">
        <v>1360000.0</v>
      </c>
      <c r="I822" s="1330"/>
      <c r="J822" s="1303">
        <v>1020.0</v>
      </c>
      <c r="K822" s="1330"/>
      <c r="L822" s="1330"/>
      <c r="M822" s="1329"/>
      <c r="N822" s="1329"/>
      <c r="O822" s="1329"/>
      <c r="P822" s="1331">
        <v>1.65E9</v>
      </c>
    </row>
    <row r="823">
      <c r="A823" s="1303">
        <v>816.0</v>
      </c>
      <c r="B823" s="1328" t="b">
        <v>0</v>
      </c>
      <c r="C823" s="1332" t="s">
        <v>1148</v>
      </c>
      <c r="D823" s="1332" t="s">
        <v>1149</v>
      </c>
      <c r="E823" s="1333">
        <v>6.0</v>
      </c>
      <c r="F823" s="1332"/>
      <c r="G823" s="1333">
        <v>56.0</v>
      </c>
      <c r="H823" s="1333">
        <v>705000.0</v>
      </c>
      <c r="N823" s="638">
        <v>325.0</v>
      </c>
      <c r="Q823" s="1333"/>
      <c r="R823" s="1333">
        <v>15000.0</v>
      </c>
    </row>
    <row r="824">
      <c r="A824" s="1303">
        <v>817.0</v>
      </c>
      <c r="B824" s="1328" t="b">
        <v>0</v>
      </c>
      <c r="C824" s="1332" t="s">
        <v>1148</v>
      </c>
      <c r="D824" s="1332" t="s">
        <v>1149</v>
      </c>
      <c r="E824" s="1333">
        <v>7.0</v>
      </c>
      <c r="F824" s="1332"/>
      <c r="G824" s="1333">
        <v>57.0</v>
      </c>
      <c r="H824" s="1333">
        <v>1170000.0</v>
      </c>
      <c r="N824" s="638">
        <v>360.0</v>
      </c>
      <c r="Q824" s="1333"/>
      <c r="R824" s="1333">
        <v>10000.0</v>
      </c>
    </row>
    <row r="825">
      <c r="A825" s="1303">
        <v>818.0</v>
      </c>
      <c r="B825" s="1328" t="b">
        <v>0</v>
      </c>
      <c r="C825" s="1332" t="s">
        <v>1148</v>
      </c>
      <c r="D825" s="1332" t="s">
        <v>1149</v>
      </c>
      <c r="E825" s="1333">
        <v>8.0</v>
      </c>
      <c r="F825" s="1332"/>
      <c r="G825" s="1333">
        <v>58.0</v>
      </c>
      <c r="H825" s="1333">
        <v>1230000.0</v>
      </c>
      <c r="N825" s="638">
        <v>375.0</v>
      </c>
      <c r="Q825" s="1333"/>
      <c r="R825" s="1333">
        <v>15000.0</v>
      </c>
    </row>
    <row r="826">
      <c r="A826" s="1303">
        <v>819.0</v>
      </c>
      <c r="B826" s="1328" t="b">
        <v>0</v>
      </c>
      <c r="C826" s="1332" t="s">
        <v>1148</v>
      </c>
      <c r="D826" s="1332" t="s">
        <v>1149</v>
      </c>
      <c r="E826" s="1333">
        <v>9.0</v>
      </c>
      <c r="F826" s="1332"/>
      <c r="G826" s="1333">
        <v>59.0</v>
      </c>
      <c r="H826" s="1333">
        <v>1860000.0</v>
      </c>
      <c r="N826" s="638">
        <v>395.0</v>
      </c>
      <c r="Q826" s="1333"/>
      <c r="R826" s="1333">
        <v>15000.0</v>
      </c>
    </row>
    <row r="827">
      <c r="A827" s="1303">
        <v>820.0</v>
      </c>
      <c r="B827" s="1328" t="b">
        <v>0</v>
      </c>
      <c r="C827" s="1332" t="s">
        <v>1148</v>
      </c>
      <c r="D827" s="1332" t="s">
        <v>1149</v>
      </c>
      <c r="E827" s="1333">
        <v>10.0</v>
      </c>
      <c r="F827" s="1332"/>
      <c r="G827" s="1333">
        <v>60.0</v>
      </c>
      <c r="H827" s="1333">
        <v>1940000.0</v>
      </c>
      <c r="N827" s="638">
        <v>420.0</v>
      </c>
      <c r="Q827" s="1333"/>
      <c r="R827" s="1333">
        <v>15000.0</v>
      </c>
    </row>
    <row r="828">
      <c r="A828" s="1303">
        <v>821.0</v>
      </c>
      <c r="B828" s="1328" t="b">
        <v>0</v>
      </c>
      <c r="C828" s="1332" t="s">
        <v>1150</v>
      </c>
      <c r="D828" s="1332" t="s">
        <v>1151</v>
      </c>
      <c r="E828" s="1333">
        <v>1.0</v>
      </c>
      <c r="F828" s="1332"/>
      <c r="G828" s="1333">
        <v>31.0</v>
      </c>
      <c r="H828" s="1333">
        <v>630.0</v>
      </c>
      <c r="N828" s="638">
        <v>70.0</v>
      </c>
      <c r="Q828" s="1333"/>
      <c r="R828" s="1333">
        <v>19000.0</v>
      </c>
    </row>
    <row r="829">
      <c r="A829" s="1303">
        <v>822.0</v>
      </c>
      <c r="B829" s="1328" t="b">
        <v>0</v>
      </c>
      <c r="C829" s="1332" t="s">
        <v>1150</v>
      </c>
      <c r="D829" s="1332" t="s">
        <v>1151</v>
      </c>
      <c r="E829" s="1333">
        <v>2.0</v>
      </c>
      <c r="F829" s="1332"/>
      <c r="G829" s="1333">
        <v>32.0</v>
      </c>
      <c r="H829" s="1333">
        <v>670.0</v>
      </c>
      <c r="N829" s="638">
        <v>75.0</v>
      </c>
      <c r="Q829" s="1333"/>
      <c r="R829" s="1333">
        <v>2000.0</v>
      </c>
    </row>
    <row r="830">
      <c r="A830" s="1303">
        <v>823.0</v>
      </c>
      <c r="B830" s="1328" t="b">
        <v>0</v>
      </c>
      <c r="C830" s="1332" t="s">
        <v>1150</v>
      </c>
      <c r="D830" s="1332" t="s">
        <v>1151</v>
      </c>
      <c r="E830" s="1333">
        <v>3.0</v>
      </c>
      <c r="F830" s="1332"/>
      <c r="G830" s="1333">
        <v>33.0</v>
      </c>
      <c r="H830" s="1333">
        <v>1425.0</v>
      </c>
      <c r="N830" s="638">
        <v>75.0</v>
      </c>
      <c r="Q830" s="1333"/>
      <c r="R830" s="1333">
        <v>5000.0</v>
      </c>
    </row>
    <row r="831">
      <c r="A831" s="1303">
        <v>824.0</v>
      </c>
      <c r="B831" s="1328" t="b">
        <v>0</v>
      </c>
      <c r="C831" s="1332" t="s">
        <v>1150</v>
      </c>
      <c r="D831" s="1332" t="s">
        <v>1151</v>
      </c>
      <c r="E831" s="1333">
        <v>4.0</v>
      </c>
      <c r="F831" s="1332"/>
      <c r="G831" s="1333">
        <v>34.0</v>
      </c>
      <c r="H831" s="1333">
        <v>1475.0</v>
      </c>
      <c r="N831" s="638">
        <v>75.0</v>
      </c>
      <c r="Q831" s="1333"/>
      <c r="R831" s="1333">
        <v>2500.0</v>
      </c>
    </row>
    <row r="832">
      <c r="A832" s="1303">
        <v>825.0</v>
      </c>
      <c r="B832" s="1328" t="b">
        <v>0</v>
      </c>
      <c r="C832" s="1332" t="s">
        <v>1150</v>
      </c>
      <c r="D832" s="1332" t="s">
        <v>1151</v>
      </c>
      <c r="E832" s="1333">
        <v>5.0</v>
      </c>
      <c r="F832" s="1332"/>
      <c r="G832" s="1333">
        <v>35.0</v>
      </c>
      <c r="H832" s="1333">
        <v>2250.0</v>
      </c>
      <c r="N832" s="638">
        <v>80.0</v>
      </c>
      <c r="Q832" s="1333"/>
      <c r="R832" s="1333">
        <v>2500.0</v>
      </c>
    </row>
    <row r="833">
      <c r="A833" s="1303">
        <v>826.0</v>
      </c>
      <c r="B833" s="1328" t="b">
        <v>0</v>
      </c>
      <c r="C833" s="1332" t="s">
        <v>1150</v>
      </c>
      <c r="D833" s="1332" t="s">
        <v>1151</v>
      </c>
      <c r="E833" s="1333">
        <v>6.0</v>
      </c>
      <c r="F833" s="1332"/>
      <c r="G833" s="1333">
        <v>36.0</v>
      </c>
      <c r="H833" s="1333">
        <v>2275.0</v>
      </c>
      <c r="N833" s="638">
        <v>80.0</v>
      </c>
      <c r="Q833" s="1333"/>
      <c r="R833" s="1333">
        <v>3000.0</v>
      </c>
    </row>
    <row r="834">
      <c r="A834" s="1303">
        <v>827.0</v>
      </c>
      <c r="B834" s="1328" t="b">
        <v>0</v>
      </c>
      <c r="C834" s="1332" t="s">
        <v>1150</v>
      </c>
      <c r="D834" s="1332" t="s">
        <v>1151</v>
      </c>
      <c r="E834" s="1333">
        <v>7.0</v>
      </c>
      <c r="F834" s="1332"/>
      <c r="G834" s="1333">
        <v>37.0</v>
      </c>
      <c r="H834" s="1333">
        <v>3850.0</v>
      </c>
      <c r="N834" s="638">
        <v>85.0</v>
      </c>
      <c r="Q834" s="1333"/>
      <c r="R834" s="1333">
        <v>3500.0</v>
      </c>
    </row>
    <row r="835">
      <c r="A835" s="1303">
        <v>828.0</v>
      </c>
      <c r="B835" s="1328" t="b">
        <v>0</v>
      </c>
      <c r="C835" s="1332" t="s">
        <v>1150</v>
      </c>
      <c r="D835" s="1332" t="s">
        <v>1151</v>
      </c>
      <c r="E835" s="1333">
        <v>8.0</v>
      </c>
      <c r="F835" s="1332"/>
      <c r="G835" s="1333">
        <v>38.0</v>
      </c>
      <c r="H835" s="1333">
        <v>4200.0</v>
      </c>
      <c r="N835" s="638">
        <v>85.0</v>
      </c>
      <c r="Q835" s="1333"/>
      <c r="R835" s="1333">
        <v>3000.0</v>
      </c>
    </row>
    <row r="836">
      <c r="A836" s="1303">
        <v>829.0</v>
      </c>
      <c r="B836" s="1328" t="b">
        <v>0</v>
      </c>
      <c r="C836" s="1332" t="s">
        <v>1150</v>
      </c>
      <c r="D836" s="1332" t="s">
        <v>1151</v>
      </c>
      <c r="E836" s="1333">
        <v>9.0</v>
      </c>
      <c r="F836" s="1332"/>
      <c r="G836" s="1333">
        <v>39.0</v>
      </c>
      <c r="H836" s="1333">
        <v>6700.0</v>
      </c>
      <c r="N836" s="638">
        <v>85.0</v>
      </c>
      <c r="Q836" s="1333"/>
      <c r="R836" s="1333">
        <v>4000.0</v>
      </c>
    </row>
    <row r="837">
      <c r="A837" s="1303">
        <v>830.0</v>
      </c>
      <c r="B837" s="1328" t="b">
        <v>0</v>
      </c>
      <c r="C837" s="1332" t="s">
        <v>1150</v>
      </c>
      <c r="D837" s="1332" t="s">
        <v>1151</v>
      </c>
      <c r="E837" s="1333">
        <v>10.0</v>
      </c>
      <c r="F837" s="1332"/>
      <c r="G837" s="1333">
        <v>40.0</v>
      </c>
      <c r="H837" s="1333">
        <v>8800.0</v>
      </c>
      <c r="N837" s="638">
        <v>85.0</v>
      </c>
      <c r="Q837" s="1333"/>
      <c r="R837" s="1333">
        <v>3500.0</v>
      </c>
    </row>
    <row r="838">
      <c r="A838" s="1303">
        <v>831.0</v>
      </c>
      <c r="B838" s="1328" t="b">
        <v>0</v>
      </c>
      <c r="C838" s="1332" t="s">
        <v>1152</v>
      </c>
      <c r="D838" s="1332" t="s">
        <v>1153</v>
      </c>
      <c r="E838" s="1333">
        <v>1.0</v>
      </c>
      <c r="F838" s="1332"/>
      <c r="G838" s="1333">
        <v>30.0</v>
      </c>
      <c r="H838" s="1333">
        <v>300.0</v>
      </c>
      <c r="N838" s="638">
        <v>50.0</v>
      </c>
      <c r="Q838" s="1333"/>
      <c r="R838" s="1333">
        <v>19000.0</v>
      </c>
    </row>
    <row r="839">
      <c r="A839" s="1303">
        <v>832.0</v>
      </c>
      <c r="B839" s="1328" t="b">
        <v>1</v>
      </c>
      <c r="C839" s="1329" t="s">
        <v>1130</v>
      </c>
      <c r="D839" s="1303"/>
      <c r="E839" s="1303">
        <v>10.0</v>
      </c>
      <c r="F839" s="1303"/>
      <c r="G839" s="1303">
        <v>53.0</v>
      </c>
      <c r="H839" s="1303">
        <v>1450000.0</v>
      </c>
      <c r="I839" s="1303">
        <v>1080.0</v>
      </c>
      <c r="J839" s="1330"/>
      <c r="K839" s="1330"/>
      <c r="L839" s="1330"/>
      <c r="M839" s="1329"/>
      <c r="N839" s="1329"/>
      <c r="O839" s="1329"/>
      <c r="P839" s="1331">
        <v>1.48E9</v>
      </c>
    </row>
    <row r="840">
      <c r="A840" s="1303">
        <v>833.0</v>
      </c>
      <c r="B840" s="1328" t="b">
        <v>1</v>
      </c>
      <c r="C840" s="1329" t="s">
        <v>1131</v>
      </c>
      <c r="D840" s="1303"/>
      <c r="E840" s="1303">
        <v>10.0</v>
      </c>
      <c r="F840" s="1303"/>
      <c r="G840" s="1303">
        <v>53.0</v>
      </c>
      <c r="H840" s="1303">
        <v>1450000.0</v>
      </c>
      <c r="I840" s="1330"/>
      <c r="J840" s="1330"/>
      <c r="K840" s="1303">
        <v>1080.0</v>
      </c>
      <c r="L840" s="1330"/>
      <c r="M840" s="1329"/>
      <c r="N840" s="1329"/>
      <c r="O840" s="1329"/>
      <c r="P840" s="1331">
        <v>1.48E9</v>
      </c>
    </row>
    <row r="841">
      <c r="A841" s="1303">
        <v>834.0</v>
      </c>
      <c r="B841" s="1328" t="b">
        <v>1</v>
      </c>
      <c r="C841" s="1329" t="s">
        <v>1132</v>
      </c>
      <c r="D841" s="1303"/>
      <c r="E841" s="1303">
        <v>10.0</v>
      </c>
      <c r="F841" s="1303"/>
      <c r="G841" s="1303">
        <v>53.0</v>
      </c>
      <c r="H841" s="1303">
        <v>1450000.0</v>
      </c>
      <c r="I841" s="1330"/>
      <c r="J841" s="1303">
        <v>1080.0</v>
      </c>
      <c r="K841" s="1330"/>
      <c r="L841" s="1330"/>
      <c r="M841" s="1329"/>
      <c r="N841" s="1329"/>
      <c r="O841" s="1329"/>
      <c r="P841" s="1331">
        <v>1.48E9</v>
      </c>
    </row>
    <row r="842">
      <c r="A842" s="1303">
        <v>835.0</v>
      </c>
      <c r="B842" s="1328" t="b">
        <v>0</v>
      </c>
      <c r="C842" s="1332" t="s">
        <v>1152</v>
      </c>
      <c r="D842" s="1332" t="s">
        <v>1153</v>
      </c>
      <c r="E842" s="1333">
        <v>2.0</v>
      </c>
      <c r="F842" s="1332"/>
      <c r="G842" s="1333">
        <v>31.0</v>
      </c>
      <c r="H842" s="1333">
        <v>450.0</v>
      </c>
      <c r="N842" s="638">
        <v>50.0</v>
      </c>
      <c r="Q842" s="1333"/>
      <c r="R842" s="1333">
        <v>2000.0</v>
      </c>
    </row>
    <row r="843">
      <c r="A843" s="1303">
        <v>836.0</v>
      </c>
      <c r="B843" s="1328" t="b">
        <v>0</v>
      </c>
      <c r="C843" s="1332" t="s">
        <v>1152</v>
      </c>
      <c r="D843" s="1332" t="s">
        <v>1153</v>
      </c>
      <c r="E843" s="1333">
        <v>3.0</v>
      </c>
      <c r="F843" s="1332"/>
      <c r="G843" s="1333">
        <v>32.0</v>
      </c>
      <c r="H843" s="1333">
        <v>475.0</v>
      </c>
      <c r="N843" s="638">
        <v>55.0</v>
      </c>
      <c r="Q843" s="1333"/>
      <c r="R843" s="1333">
        <v>2500.0</v>
      </c>
    </row>
    <row r="844">
      <c r="A844" s="1303">
        <v>837.0</v>
      </c>
      <c r="B844" s="1328" t="b">
        <v>0</v>
      </c>
      <c r="C844" s="1332" t="s">
        <v>1152</v>
      </c>
      <c r="D844" s="1332" t="s">
        <v>1153</v>
      </c>
      <c r="E844" s="1333">
        <v>4.0</v>
      </c>
      <c r="F844" s="1332"/>
      <c r="G844" s="1333">
        <v>33.0</v>
      </c>
      <c r="H844" s="1333">
        <v>1030.0</v>
      </c>
      <c r="N844" s="638">
        <v>55.0</v>
      </c>
      <c r="Q844" s="1333"/>
      <c r="R844" s="1333">
        <v>2500.0</v>
      </c>
    </row>
    <row r="845">
      <c r="A845" s="1303">
        <v>838.0</v>
      </c>
      <c r="B845" s="1328" t="b">
        <v>0</v>
      </c>
      <c r="C845" s="1332" t="s">
        <v>1152</v>
      </c>
      <c r="D845" s="1332" t="s">
        <v>1153</v>
      </c>
      <c r="E845" s="1333">
        <v>5.0</v>
      </c>
      <c r="F845" s="1332"/>
      <c r="G845" s="1333">
        <v>34.0</v>
      </c>
      <c r="H845" s="1333">
        <v>1050.0</v>
      </c>
      <c r="N845" s="638">
        <v>55.0</v>
      </c>
      <c r="Q845" s="1333"/>
      <c r="R845" s="1333">
        <v>2500.0</v>
      </c>
    </row>
    <row r="846">
      <c r="A846" s="1303">
        <v>839.0</v>
      </c>
      <c r="B846" s="1328" t="b">
        <v>0</v>
      </c>
      <c r="C846" s="1332" t="s">
        <v>1152</v>
      </c>
      <c r="D846" s="1332" t="s">
        <v>1153</v>
      </c>
      <c r="E846" s="1333">
        <v>6.0</v>
      </c>
      <c r="F846" s="1332"/>
      <c r="G846" s="1333">
        <v>35.0</v>
      </c>
      <c r="H846" s="1333">
        <v>1600.0</v>
      </c>
      <c r="N846" s="638">
        <v>55.0</v>
      </c>
      <c r="Q846" s="1333"/>
      <c r="R846" s="1333">
        <v>2500.0</v>
      </c>
    </row>
    <row r="847">
      <c r="A847" s="1303">
        <v>840.0</v>
      </c>
      <c r="B847" s="1328" t="b">
        <v>0</v>
      </c>
      <c r="C847" s="1332" t="s">
        <v>1152</v>
      </c>
      <c r="D847" s="1332" t="s">
        <v>1153</v>
      </c>
      <c r="E847" s="1333">
        <v>7.0</v>
      </c>
      <c r="F847" s="1332"/>
      <c r="G847" s="1333">
        <v>36.0</v>
      </c>
      <c r="H847" s="1333">
        <v>1625.0</v>
      </c>
      <c r="N847" s="638">
        <v>55.0</v>
      </c>
      <c r="Q847" s="1333"/>
      <c r="R847" s="1333">
        <v>3000.0</v>
      </c>
    </row>
    <row r="848">
      <c r="A848" s="1303">
        <v>841.0</v>
      </c>
      <c r="B848" s="1328" t="b">
        <v>0</v>
      </c>
      <c r="C848" s="1332" t="s">
        <v>1152</v>
      </c>
      <c r="D848" s="1332" t="s">
        <v>1153</v>
      </c>
      <c r="E848" s="1333">
        <v>8.0</v>
      </c>
      <c r="F848" s="1332"/>
      <c r="G848" s="1333">
        <v>37.0</v>
      </c>
      <c r="H848" s="1333">
        <v>2750.0</v>
      </c>
      <c r="N848" s="638">
        <v>60.0</v>
      </c>
      <c r="Q848" s="1333"/>
      <c r="R848" s="1333">
        <v>3500.0</v>
      </c>
    </row>
    <row r="849">
      <c r="A849" s="1303">
        <v>842.0</v>
      </c>
      <c r="B849" s="1328" t="b">
        <v>0</v>
      </c>
      <c r="C849" s="1332" t="s">
        <v>1152</v>
      </c>
      <c r="D849" s="1332" t="s">
        <v>1153</v>
      </c>
      <c r="E849" s="1333">
        <v>9.0</v>
      </c>
      <c r="F849" s="1332"/>
      <c r="G849" s="1333">
        <v>38.0</v>
      </c>
      <c r="H849" s="1333">
        <v>3000.0</v>
      </c>
      <c r="N849" s="638">
        <v>60.0</v>
      </c>
      <c r="Q849" s="1333"/>
      <c r="R849" s="1333">
        <v>3000.0</v>
      </c>
    </row>
    <row r="850">
      <c r="A850" s="1303">
        <v>843.0</v>
      </c>
      <c r="B850" s="1328" t="b">
        <v>0</v>
      </c>
      <c r="C850" s="1332" t="s">
        <v>1152</v>
      </c>
      <c r="D850" s="1332" t="s">
        <v>1153</v>
      </c>
      <c r="E850" s="1333">
        <v>10.0</v>
      </c>
      <c r="F850" s="1332"/>
      <c r="G850" s="1333">
        <v>39.0</v>
      </c>
      <c r="H850" s="1333">
        <v>4750.0</v>
      </c>
      <c r="N850" s="638">
        <v>60.0</v>
      </c>
      <c r="Q850" s="1333"/>
      <c r="R850" s="1333">
        <v>4000.0</v>
      </c>
    </row>
    <row r="851">
      <c r="A851" s="1303">
        <v>844.0</v>
      </c>
      <c r="B851" s="1328" t="b">
        <v>0</v>
      </c>
      <c r="C851" s="1332" t="s">
        <v>1154</v>
      </c>
      <c r="D851" s="1332" t="s">
        <v>1155</v>
      </c>
      <c r="E851" s="1333">
        <v>1.0</v>
      </c>
      <c r="F851" s="1332"/>
      <c r="G851" s="1333">
        <v>40.0</v>
      </c>
      <c r="H851" s="1333">
        <v>6300.0</v>
      </c>
      <c r="N851" s="638">
        <v>60.0</v>
      </c>
      <c r="Q851" s="1333"/>
      <c r="R851" s="1333">
        <v>60000.0</v>
      </c>
    </row>
    <row r="852">
      <c r="A852" s="1303">
        <v>845.0</v>
      </c>
      <c r="B852" s="1328" t="b">
        <v>0</v>
      </c>
      <c r="C852" s="1332" t="s">
        <v>1154</v>
      </c>
      <c r="D852" s="1332" t="s">
        <v>1155</v>
      </c>
      <c r="E852" s="1333">
        <v>2.0</v>
      </c>
      <c r="F852" s="1332"/>
      <c r="G852" s="1333">
        <v>42.0</v>
      </c>
      <c r="H852" s="1333">
        <v>11500.0</v>
      </c>
      <c r="N852" s="638">
        <v>85.0</v>
      </c>
      <c r="Q852" s="1333"/>
      <c r="R852" s="1333">
        <v>11000.0</v>
      </c>
    </row>
    <row r="853">
      <c r="A853" s="1303">
        <v>846.0</v>
      </c>
      <c r="B853" s="1328" t="b">
        <v>0</v>
      </c>
      <c r="C853" s="1332" t="s">
        <v>1154</v>
      </c>
      <c r="D853" s="1332" t="s">
        <v>1155</v>
      </c>
      <c r="E853" s="1333">
        <v>3.0</v>
      </c>
      <c r="F853" s="1332"/>
      <c r="G853" s="1333">
        <v>43.0</v>
      </c>
      <c r="H853" s="1333">
        <v>18000.0</v>
      </c>
      <c r="N853" s="638">
        <v>90.0</v>
      </c>
      <c r="Q853" s="1333"/>
      <c r="R853" s="1333">
        <v>5000.0</v>
      </c>
    </row>
    <row r="854">
      <c r="A854" s="1303">
        <v>847.0</v>
      </c>
      <c r="B854" s="1328" t="b">
        <v>0</v>
      </c>
      <c r="C854" s="1332" t="s">
        <v>1154</v>
      </c>
      <c r="D854" s="1332" t="s">
        <v>1155</v>
      </c>
      <c r="E854" s="1333">
        <v>4.0</v>
      </c>
      <c r="F854" s="1332"/>
      <c r="G854" s="1333">
        <v>44.0</v>
      </c>
      <c r="H854" s="1333">
        <v>18500.0</v>
      </c>
      <c r="N854" s="638">
        <v>90.0</v>
      </c>
      <c r="Q854" s="1333"/>
      <c r="R854" s="1333">
        <v>6000.0</v>
      </c>
    </row>
    <row r="855">
      <c r="A855" s="1303">
        <v>848.0</v>
      </c>
      <c r="B855" s="1328" t="b">
        <v>0</v>
      </c>
      <c r="C855" s="1332" t="s">
        <v>1154</v>
      </c>
      <c r="D855" s="1332" t="s">
        <v>1155</v>
      </c>
      <c r="E855" s="1333">
        <v>5.0</v>
      </c>
      <c r="F855" s="1332"/>
      <c r="G855" s="1333">
        <v>46.0</v>
      </c>
      <c r="H855" s="1333">
        <v>37500.0</v>
      </c>
      <c r="N855" s="638">
        <v>95.0</v>
      </c>
      <c r="Q855" s="1333"/>
      <c r="R855" s="1333">
        <v>7000.0</v>
      </c>
    </row>
    <row r="856">
      <c r="A856" s="1303">
        <v>849.0</v>
      </c>
      <c r="B856" s="1328" t="b">
        <v>0</v>
      </c>
      <c r="C856" s="1332" t="s">
        <v>1154</v>
      </c>
      <c r="D856" s="1332" t="s">
        <v>1155</v>
      </c>
      <c r="E856" s="1333">
        <v>6.0</v>
      </c>
      <c r="F856" s="1332"/>
      <c r="G856" s="1333">
        <v>48.0</v>
      </c>
      <c r="H856" s="1333">
        <v>57500.0</v>
      </c>
      <c r="N856" s="638">
        <v>105.0</v>
      </c>
      <c r="Q856" s="1333"/>
      <c r="R856" s="1333">
        <v>13000.0</v>
      </c>
    </row>
    <row r="857">
      <c r="A857" s="1303">
        <v>850.0</v>
      </c>
      <c r="B857" s="1328" t="b">
        <v>0</v>
      </c>
      <c r="C857" s="1332" t="s">
        <v>1154</v>
      </c>
      <c r="D857" s="1332" t="s">
        <v>1155</v>
      </c>
      <c r="E857" s="1333">
        <v>7.0</v>
      </c>
      <c r="F857" s="1332"/>
      <c r="G857" s="1333">
        <v>50.0</v>
      </c>
      <c r="H857" s="1333">
        <v>110000.0</v>
      </c>
      <c r="N857" s="638">
        <v>115.0</v>
      </c>
      <c r="Q857" s="1333"/>
      <c r="R857" s="1333">
        <v>15000.0</v>
      </c>
    </row>
    <row r="858">
      <c r="A858" s="1303">
        <v>851.0</v>
      </c>
      <c r="B858" s="1328" t="b">
        <v>0</v>
      </c>
      <c r="C858" s="1332" t="s">
        <v>1154</v>
      </c>
      <c r="D858" s="1332" t="s">
        <v>1155</v>
      </c>
      <c r="E858" s="1333">
        <v>8.0</v>
      </c>
      <c r="F858" s="1332"/>
      <c r="G858" s="1333">
        <v>51.0</v>
      </c>
      <c r="H858" s="1333">
        <v>193000.0</v>
      </c>
      <c r="N858" s="638">
        <v>125.0</v>
      </c>
      <c r="Q858" s="1333"/>
      <c r="R858" s="1333">
        <v>17000.0</v>
      </c>
    </row>
    <row r="859">
      <c r="A859" s="1303">
        <v>852.0</v>
      </c>
      <c r="B859" s="1328" t="b">
        <v>0</v>
      </c>
      <c r="C859" s="1332" t="s">
        <v>1154</v>
      </c>
      <c r="D859" s="1332" t="s">
        <v>1155</v>
      </c>
      <c r="E859" s="1333">
        <v>9.0</v>
      </c>
      <c r="F859" s="1332"/>
      <c r="G859" s="1333">
        <v>54.0</v>
      </c>
      <c r="H859" s="1333">
        <v>300000.0</v>
      </c>
      <c r="N859" s="638">
        <v>200.0</v>
      </c>
      <c r="Q859" s="1333"/>
      <c r="R859" s="1333">
        <v>18000.0</v>
      </c>
    </row>
    <row r="860">
      <c r="A860" s="1303">
        <v>853.0</v>
      </c>
      <c r="B860" s="1328" t="b">
        <v>0</v>
      </c>
      <c r="C860" s="1332" t="s">
        <v>1154</v>
      </c>
      <c r="D860" s="1332" t="s">
        <v>1155</v>
      </c>
      <c r="E860" s="1333">
        <v>10.0</v>
      </c>
      <c r="F860" s="1332"/>
      <c r="G860" s="1333">
        <v>55.0</v>
      </c>
      <c r="H860" s="1333">
        <v>480000.0</v>
      </c>
      <c r="N860" s="638">
        <v>225.0</v>
      </c>
      <c r="Q860" s="1333"/>
      <c r="R860" s="1333">
        <v>20000.0</v>
      </c>
    </row>
    <row r="861">
      <c r="A861" s="1303">
        <v>854.0</v>
      </c>
      <c r="B861" s="1328" t="b">
        <v>0</v>
      </c>
      <c r="C861" s="1332" t="s">
        <v>1156</v>
      </c>
      <c r="D861" s="1332" t="s">
        <v>1157</v>
      </c>
      <c r="E861" s="1333">
        <v>1.0</v>
      </c>
      <c r="F861" s="1332"/>
      <c r="G861" s="1333">
        <v>41.0</v>
      </c>
      <c r="H861" s="1333">
        <v>13700.0</v>
      </c>
      <c r="N861" s="638">
        <v>110.0</v>
      </c>
      <c r="Q861" s="1333"/>
      <c r="R861" s="1333">
        <v>78000.0</v>
      </c>
    </row>
    <row r="862">
      <c r="A862" s="1303">
        <v>855.0</v>
      </c>
      <c r="B862" s="1328" t="b">
        <v>0</v>
      </c>
      <c r="C862" s="1332" t="s">
        <v>1156</v>
      </c>
      <c r="D862" s="1332" t="s">
        <v>1157</v>
      </c>
      <c r="E862" s="1333">
        <v>2.0</v>
      </c>
      <c r="F862" s="1332"/>
      <c r="G862" s="1333">
        <v>42.0</v>
      </c>
      <c r="H862" s="1333">
        <v>16100.0</v>
      </c>
      <c r="N862" s="638">
        <v>120.0</v>
      </c>
      <c r="Q862" s="1333"/>
      <c r="R862" s="1333">
        <v>14000.0</v>
      </c>
    </row>
    <row r="863">
      <c r="A863" s="1303">
        <v>856.0</v>
      </c>
      <c r="B863" s="1328" t="b">
        <v>0</v>
      </c>
      <c r="C863" s="1332" t="s">
        <v>1156</v>
      </c>
      <c r="D863" s="1332" t="s">
        <v>1157</v>
      </c>
      <c r="E863" s="1333">
        <v>3.0</v>
      </c>
      <c r="F863" s="1332"/>
      <c r="G863" s="1333">
        <v>43.0</v>
      </c>
      <c r="H863" s="1333">
        <v>25250.0</v>
      </c>
      <c r="N863" s="638">
        <v>125.0</v>
      </c>
      <c r="Q863" s="1333"/>
      <c r="R863" s="1333">
        <v>7000.0</v>
      </c>
    </row>
    <row r="864">
      <c r="A864" s="1303">
        <v>857.0</v>
      </c>
      <c r="B864" s="1328" t="b">
        <v>0</v>
      </c>
      <c r="C864" s="1332" t="s">
        <v>1156</v>
      </c>
      <c r="D864" s="1332" t="s">
        <v>1157</v>
      </c>
      <c r="E864" s="1333">
        <v>4.0</v>
      </c>
      <c r="F864" s="1332"/>
      <c r="G864" s="1333">
        <v>45.0</v>
      </c>
      <c r="H864" s="1333">
        <v>33000.0</v>
      </c>
      <c r="N864" s="638">
        <v>130.0</v>
      </c>
      <c r="Q864" s="1333"/>
      <c r="R864" s="1333">
        <v>7000.0</v>
      </c>
    </row>
    <row r="865">
      <c r="A865" s="1303">
        <v>858.0</v>
      </c>
      <c r="B865" s="1328" t="b">
        <v>0</v>
      </c>
      <c r="C865" s="1332" t="s">
        <v>1156</v>
      </c>
      <c r="D865" s="1332" t="s">
        <v>1157</v>
      </c>
      <c r="E865" s="1333">
        <v>5.0</v>
      </c>
      <c r="F865" s="1332"/>
      <c r="G865" s="1333">
        <v>47.0</v>
      </c>
      <c r="H865" s="1333">
        <v>75000.0</v>
      </c>
      <c r="N865" s="638">
        <v>140.0</v>
      </c>
      <c r="Q865" s="1333"/>
      <c r="R865" s="1333">
        <v>8000.0</v>
      </c>
    </row>
    <row r="866">
      <c r="A866" s="1303">
        <v>859.0</v>
      </c>
      <c r="B866" s="1328" t="b">
        <v>0</v>
      </c>
      <c r="C866" s="1332" t="s">
        <v>1156</v>
      </c>
      <c r="D866" s="1332" t="s">
        <v>1157</v>
      </c>
      <c r="E866" s="1333">
        <v>6.0</v>
      </c>
      <c r="F866" s="1332"/>
      <c r="G866" s="1333">
        <v>49.0</v>
      </c>
      <c r="H866" s="1333">
        <v>154000.0</v>
      </c>
      <c r="N866" s="638">
        <v>145.0</v>
      </c>
      <c r="Q866" s="1333"/>
      <c r="R866" s="1333">
        <v>17000.0</v>
      </c>
    </row>
    <row r="867">
      <c r="A867" s="1303">
        <v>860.0</v>
      </c>
      <c r="B867" s="1328" t="b">
        <v>0</v>
      </c>
      <c r="C867" s="1332" t="s">
        <v>1156</v>
      </c>
      <c r="D867" s="1332" t="s">
        <v>1157</v>
      </c>
      <c r="E867" s="1333">
        <v>7.0</v>
      </c>
      <c r="F867" s="1332"/>
      <c r="G867" s="1333">
        <v>50.0</v>
      </c>
      <c r="H867" s="1333">
        <v>158000.0</v>
      </c>
      <c r="N867" s="638">
        <v>165.0</v>
      </c>
      <c r="Q867" s="1333"/>
      <c r="R867" s="1333">
        <v>19000.0</v>
      </c>
    </row>
    <row r="868">
      <c r="A868" s="1303">
        <v>861.0</v>
      </c>
      <c r="B868" s="1328" t="b">
        <v>0</v>
      </c>
      <c r="C868" s="1332" t="s">
        <v>1156</v>
      </c>
      <c r="D868" s="1332" t="s">
        <v>1157</v>
      </c>
      <c r="E868" s="1333">
        <v>8.0</v>
      </c>
      <c r="F868" s="1332"/>
      <c r="G868" s="1333">
        <v>52.0</v>
      </c>
      <c r="H868" s="1333">
        <v>305000.0</v>
      </c>
      <c r="N868" s="638">
        <v>185.0</v>
      </c>
      <c r="Q868" s="1333"/>
      <c r="R868" s="1333">
        <v>21000.0</v>
      </c>
    </row>
    <row r="869">
      <c r="A869" s="1303">
        <v>862.0</v>
      </c>
      <c r="B869" s="1328" t="b">
        <v>0</v>
      </c>
      <c r="C869" s="1332" t="s">
        <v>1156</v>
      </c>
      <c r="D869" s="1332" t="s">
        <v>1157</v>
      </c>
      <c r="E869" s="1333">
        <v>9.0</v>
      </c>
      <c r="F869" s="1332"/>
      <c r="G869" s="1333">
        <v>54.0</v>
      </c>
      <c r="H869" s="1333">
        <v>420000.0</v>
      </c>
      <c r="N869" s="638">
        <v>280.0</v>
      </c>
      <c r="Q869" s="1333"/>
      <c r="R869" s="1333">
        <v>23000.0</v>
      </c>
    </row>
    <row r="870">
      <c r="A870" s="1303">
        <v>863.0</v>
      </c>
      <c r="B870" s="1328" t="b">
        <v>0</v>
      </c>
      <c r="C870" s="1332" t="s">
        <v>1156</v>
      </c>
      <c r="D870" s="1332" t="s">
        <v>1157</v>
      </c>
      <c r="E870" s="1333">
        <v>10.0</v>
      </c>
      <c r="F870" s="1332"/>
      <c r="G870" s="1333">
        <v>56.0</v>
      </c>
      <c r="H870" s="1333">
        <v>705000.0</v>
      </c>
      <c r="N870" s="638">
        <v>325.0</v>
      </c>
      <c r="Q870" s="1333"/>
      <c r="R870" s="1333">
        <v>26000.0</v>
      </c>
    </row>
    <row r="871">
      <c r="A871" s="1303">
        <v>864.0</v>
      </c>
      <c r="B871" s="1328" t="b">
        <v>0</v>
      </c>
      <c r="C871" s="1332" t="s">
        <v>1031</v>
      </c>
      <c r="D871" s="1332" t="s">
        <v>1158</v>
      </c>
      <c r="E871" s="1333">
        <v>1.0</v>
      </c>
      <c r="F871" s="1334">
        <v>0.1</v>
      </c>
      <c r="G871" s="1333">
        <v>30.0</v>
      </c>
      <c r="H871" s="1333">
        <v>240.0</v>
      </c>
      <c r="N871" s="638">
        <v>40.0</v>
      </c>
      <c r="Q871" s="1333"/>
      <c r="R871" s="1333">
        <v>14250.0</v>
      </c>
    </row>
    <row r="872">
      <c r="A872" s="1303">
        <v>865.0</v>
      </c>
      <c r="B872" s="1328" t="b">
        <v>0</v>
      </c>
      <c r="C872" s="1332" t="s">
        <v>1031</v>
      </c>
      <c r="D872" s="1332" t="s">
        <v>1158</v>
      </c>
      <c r="E872" s="1333">
        <v>2.0</v>
      </c>
      <c r="F872" s="1334">
        <v>0.15</v>
      </c>
      <c r="G872" s="1333">
        <v>31.0</v>
      </c>
      <c r="H872" s="1333">
        <v>360.0</v>
      </c>
      <c r="N872" s="638">
        <v>40.0</v>
      </c>
      <c r="Q872" s="1333"/>
      <c r="R872" s="1333">
        <v>1500.0</v>
      </c>
    </row>
    <row r="873">
      <c r="A873" s="1303">
        <v>866.0</v>
      </c>
      <c r="B873" s="1328" t="b">
        <v>0</v>
      </c>
      <c r="C873" s="1332" t="s">
        <v>1031</v>
      </c>
      <c r="D873" s="1332" t="s">
        <v>1158</v>
      </c>
      <c r="E873" s="1333">
        <v>3.0</v>
      </c>
      <c r="F873" s="1334">
        <v>0.2</v>
      </c>
      <c r="G873" s="1333">
        <v>32.0</v>
      </c>
      <c r="H873" s="1333">
        <v>380.0</v>
      </c>
      <c r="N873" s="638">
        <v>40.0</v>
      </c>
      <c r="Q873" s="1333"/>
      <c r="R873" s="1333">
        <v>1750.0</v>
      </c>
    </row>
    <row r="874">
      <c r="A874" s="1303">
        <v>867.0</v>
      </c>
      <c r="B874" s="1328" t="b">
        <v>0</v>
      </c>
      <c r="C874" s="1332" t="s">
        <v>1031</v>
      </c>
      <c r="D874" s="1332" t="s">
        <v>1158</v>
      </c>
      <c r="E874" s="1333">
        <v>4.0</v>
      </c>
      <c r="F874" s="1334">
        <v>0.25</v>
      </c>
      <c r="G874" s="1333">
        <v>33.0</v>
      </c>
      <c r="H874" s="1333">
        <v>820.0</v>
      </c>
      <c r="N874" s="638">
        <v>45.0</v>
      </c>
      <c r="Q874" s="1333"/>
      <c r="R874" s="1333">
        <v>1750.0</v>
      </c>
    </row>
    <row r="875">
      <c r="A875" s="1303">
        <v>868.0</v>
      </c>
      <c r="B875" s="1328" t="b">
        <v>0</v>
      </c>
      <c r="C875" s="1332" t="s">
        <v>1031</v>
      </c>
      <c r="D875" s="1332" t="s">
        <v>1158</v>
      </c>
      <c r="E875" s="1333">
        <v>5.0</v>
      </c>
      <c r="F875" s="1334">
        <v>0.33</v>
      </c>
      <c r="G875" s="1333">
        <v>34.0</v>
      </c>
      <c r="H875" s="1333">
        <v>840.0</v>
      </c>
      <c r="N875" s="638">
        <v>45.0</v>
      </c>
      <c r="Q875" s="1333"/>
      <c r="R875" s="1333">
        <v>2250.0</v>
      </c>
    </row>
    <row r="876">
      <c r="A876" s="1303">
        <v>869.0</v>
      </c>
      <c r="B876" s="1328" t="b">
        <v>0</v>
      </c>
      <c r="C876" s="1332" t="s">
        <v>1031</v>
      </c>
      <c r="D876" s="1332" t="s">
        <v>1158</v>
      </c>
      <c r="E876" s="1333">
        <v>6.0</v>
      </c>
      <c r="F876" s="1334">
        <v>0.41</v>
      </c>
      <c r="G876" s="1333">
        <v>35.0</v>
      </c>
      <c r="H876" s="1333">
        <v>1280.0</v>
      </c>
      <c r="N876" s="638">
        <v>45.0</v>
      </c>
      <c r="Q876" s="1333"/>
      <c r="R876" s="1333">
        <v>2000.0</v>
      </c>
    </row>
    <row r="877">
      <c r="A877" s="1303">
        <v>870.0</v>
      </c>
      <c r="B877" s="1328" t="b">
        <v>0</v>
      </c>
      <c r="C877" s="1332" t="s">
        <v>1031</v>
      </c>
      <c r="D877" s="1332" t="s">
        <v>1158</v>
      </c>
      <c r="E877" s="1333">
        <v>7.0</v>
      </c>
      <c r="F877" s="1334">
        <v>0.49</v>
      </c>
      <c r="G877" s="1333">
        <v>36.0</v>
      </c>
      <c r="H877" s="1333">
        <v>1300.0</v>
      </c>
      <c r="N877" s="638">
        <v>45.0</v>
      </c>
      <c r="Q877" s="1333"/>
      <c r="R877" s="1333">
        <v>2000.0</v>
      </c>
    </row>
    <row r="878">
      <c r="A878" s="1303">
        <v>871.0</v>
      </c>
      <c r="B878" s="1328" t="b">
        <v>0</v>
      </c>
      <c r="C878" s="1332" t="s">
        <v>1031</v>
      </c>
      <c r="D878" s="1332" t="s">
        <v>1158</v>
      </c>
      <c r="E878" s="1333">
        <v>8.0</v>
      </c>
      <c r="F878" s="1334">
        <v>0.61</v>
      </c>
      <c r="G878" s="1333">
        <v>37.0</v>
      </c>
      <c r="H878" s="1333">
        <v>2200.0</v>
      </c>
      <c r="N878" s="638">
        <v>45.0</v>
      </c>
      <c r="Q878" s="1333"/>
      <c r="R878" s="1333">
        <v>2500.0</v>
      </c>
    </row>
    <row r="879">
      <c r="A879" s="1303">
        <v>872.0</v>
      </c>
      <c r="B879" s="1328" t="b">
        <v>0</v>
      </c>
      <c r="C879" s="1332" t="s">
        <v>1031</v>
      </c>
      <c r="D879" s="1332" t="s">
        <v>1158</v>
      </c>
      <c r="E879" s="1333">
        <v>9.0</v>
      </c>
      <c r="F879" s="1334">
        <v>0.75</v>
      </c>
      <c r="G879" s="1333">
        <v>38.0</v>
      </c>
      <c r="H879" s="1333">
        <v>2400.0</v>
      </c>
      <c r="N879" s="638">
        <v>50.0</v>
      </c>
      <c r="Q879" s="1333"/>
      <c r="R879" s="1333">
        <v>2500.0</v>
      </c>
    </row>
    <row r="880">
      <c r="A880" s="1303">
        <v>873.0</v>
      </c>
      <c r="B880" s="1328" t="b">
        <v>0</v>
      </c>
      <c r="C880" s="1332" t="s">
        <v>1031</v>
      </c>
      <c r="D880" s="1332" t="s">
        <v>1158</v>
      </c>
      <c r="E880" s="1333">
        <v>10.0</v>
      </c>
      <c r="F880" s="1334">
        <v>1.0</v>
      </c>
      <c r="G880" s="1333">
        <v>39.0</v>
      </c>
      <c r="H880" s="1333">
        <v>3800.0</v>
      </c>
      <c r="N880" s="638">
        <v>50.0</v>
      </c>
      <c r="Q880" s="1333"/>
      <c r="R880" s="1333">
        <v>2500.0</v>
      </c>
    </row>
    <row r="881">
      <c r="A881" s="1303">
        <v>874.0</v>
      </c>
      <c r="B881" s="1328" t="b">
        <v>0</v>
      </c>
      <c r="C881" s="1332" t="s">
        <v>1159</v>
      </c>
      <c r="D881" s="1332" t="s">
        <v>1160</v>
      </c>
      <c r="E881" s="1333">
        <v>1.0</v>
      </c>
      <c r="F881" s="1332"/>
      <c r="G881" s="1333">
        <v>40.0</v>
      </c>
      <c r="H881" s="1333">
        <v>6300.0</v>
      </c>
      <c r="N881" s="638">
        <v>60.0</v>
      </c>
      <c r="Q881" s="1333"/>
      <c r="R881" s="1333">
        <v>60000.0</v>
      </c>
    </row>
    <row r="882">
      <c r="A882" s="1303">
        <v>875.0</v>
      </c>
      <c r="B882" s="1328" t="b">
        <v>0</v>
      </c>
      <c r="C882" s="1332" t="s">
        <v>1159</v>
      </c>
      <c r="D882" s="1332" t="s">
        <v>1160</v>
      </c>
      <c r="E882" s="1333">
        <v>2.0</v>
      </c>
      <c r="F882" s="1332"/>
      <c r="G882" s="1333">
        <v>41.0</v>
      </c>
      <c r="H882" s="1333">
        <v>9800.0</v>
      </c>
      <c r="N882" s="638">
        <v>80.0</v>
      </c>
      <c r="Q882" s="1333"/>
      <c r="R882" s="1333">
        <v>5000.0</v>
      </c>
    </row>
    <row r="883">
      <c r="A883" s="1303">
        <v>876.0</v>
      </c>
      <c r="B883" s="1328" t="b">
        <v>0</v>
      </c>
      <c r="C883" s="1332" t="s">
        <v>1159</v>
      </c>
      <c r="D883" s="1332" t="s">
        <v>1160</v>
      </c>
      <c r="E883" s="1333">
        <v>3.0</v>
      </c>
      <c r="F883" s="1332"/>
      <c r="G883" s="1333">
        <v>42.0</v>
      </c>
      <c r="H883" s="1333">
        <v>11500.0</v>
      </c>
      <c r="N883" s="638">
        <v>85.0</v>
      </c>
      <c r="Q883" s="1333"/>
      <c r="R883" s="1333">
        <v>6000.0</v>
      </c>
    </row>
    <row r="884">
      <c r="A884" s="1303">
        <v>877.0</v>
      </c>
      <c r="B884" s="1328" t="b">
        <v>0</v>
      </c>
      <c r="C884" s="1332" t="s">
        <v>1159</v>
      </c>
      <c r="D884" s="1332" t="s">
        <v>1160</v>
      </c>
      <c r="E884" s="1333">
        <v>4.0</v>
      </c>
      <c r="F884" s="1332"/>
      <c r="G884" s="1333">
        <v>44.0</v>
      </c>
      <c r="H884" s="1333">
        <v>18500.0</v>
      </c>
      <c r="N884" s="638">
        <v>90.0</v>
      </c>
      <c r="Q884" s="1333"/>
      <c r="R884" s="1333">
        <v>5000.0</v>
      </c>
    </row>
    <row r="885">
      <c r="A885" s="1303">
        <v>878.0</v>
      </c>
      <c r="B885" s="1328" t="b">
        <v>0</v>
      </c>
      <c r="C885" s="1332" t="s">
        <v>1159</v>
      </c>
      <c r="D885" s="1332" t="s">
        <v>1160</v>
      </c>
      <c r="E885" s="1333">
        <v>5.0</v>
      </c>
      <c r="F885" s="1332"/>
      <c r="G885" s="1333">
        <v>46.0</v>
      </c>
      <c r="H885" s="1333">
        <v>37500.0</v>
      </c>
      <c r="N885" s="638">
        <v>95.0</v>
      </c>
      <c r="Q885" s="1333"/>
      <c r="R885" s="1333">
        <v>13000.0</v>
      </c>
    </row>
    <row r="886">
      <c r="A886" s="1303">
        <v>879.0</v>
      </c>
      <c r="B886" s="1328" t="b">
        <v>0</v>
      </c>
      <c r="C886" s="1332" t="s">
        <v>1159</v>
      </c>
      <c r="D886" s="1332" t="s">
        <v>1160</v>
      </c>
      <c r="E886" s="1333">
        <v>6.0</v>
      </c>
      <c r="F886" s="1332"/>
      <c r="G886" s="1333">
        <v>48.0</v>
      </c>
      <c r="H886" s="1333">
        <v>57500.0</v>
      </c>
      <c r="N886" s="638">
        <v>105.0</v>
      </c>
      <c r="Q886" s="1333"/>
      <c r="R886" s="1333">
        <v>13000.0</v>
      </c>
    </row>
    <row r="887">
      <c r="A887" s="1303">
        <v>880.0</v>
      </c>
      <c r="B887" s="1328" t="b">
        <v>0</v>
      </c>
      <c r="C887" s="1332" t="s">
        <v>1159</v>
      </c>
      <c r="D887" s="1332" t="s">
        <v>1160</v>
      </c>
      <c r="E887" s="1333">
        <v>7.0</v>
      </c>
      <c r="F887" s="1332"/>
      <c r="G887" s="1333">
        <v>49.0</v>
      </c>
      <c r="H887" s="1333">
        <v>110000.0</v>
      </c>
      <c r="N887" s="638">
        <v>115.0</v>
      </c>
      <c r="Q887" s="1333"/>
      <c r="R887" s="1333">
        <v>15000.0</v>
      </c>
    </row>
    <row r="888">
      <c r="A888" s="1303">
        <v>881.0</v>
      </c>
      <c r="B888" s="1328" t="b">
        <v>0</v>
      </c>
      <c r="C888" s="1332" t="s">
        <v>1159</v>
      </c>
      <c r="D888" s="1332" t="s">
        <v>1160</v>
      </c>
      <c r="E888" s="1333">
        <v>8.0</v>
      </c>
      <c r="F888" s="1332"/>
      <c r="G888" s="1333">
        <v>51.0</v>
      </c>
      <c r="H888" s="1333">
        <v>193000.0</v>
      </c>
      <c r="N888" s="638">
        <v>125.0</v>
      </c>
      <c r="Q888" s="1333"/>
      <c r="R888" s="1333">
        <v>17000.0</v>
      </c>
    </row>
    <row r="889">
      <c r="A889" s="1303">
        <v>882.0</v>
      </c>
      <c r="B889" s="1328" t="b">
        <v>0</v>
      </c>
      <c r="C889" s="1332" t="s">
        <v>1159</v>
      </c>
      <c r="D889" s="1332" t="s">
        <v>1160</v>
      </c>
      <c r="E889" s="1333">
        <v>9.0</v>
      </c>
      <c r="F889" s="1332"/>
      <c r="G889" s="1333">
        <v>53.0</v>
      </c>
      <c r="H889" s="1333">
        <v>295000.0</v>
      </c>
      <c r="N889" s="638">
        <v>190.0</v>
      </c>
      <c r="Q889" s="1333"/>
      <c r="R889" s="1333">
        <v>18000.0</v>
      </c>
    </row>
    <row r="890">
      <c r="A890" s="1303">
        <v>883.0</v>
      </c>
      <c r="B890" s="1328" t="b">
        <v>0</v>
      </c>
      <c r="C890" s="1332" t="s">
        <v>1159</v>
      </c>
      <c r="D890" s="1332" t="s">
        <v>1160</v>
      </c>
      <c r="E890" s="1333">
        <v>10.0</v>
      </c>
      <c r="F890" s="1332"/>
      <c r="G890" s="1333">
        <v>55.0</v>
      </c>
      <c r="H890" s="1333">
        <v>480000.0</v>
      </c>
      <c r="N890" s="638">
        <v>225.0</v>
      </c>
      <c r="Q890" s="1333"/>
      <c r="R890" s="1333">
        <v>20000.0</v>
      </c>
    </row>
    <row r="891">
      <c r="A891" s="1303">
        <v>884.0</v>
      </c>
      <c r="B891" s="1328" t="b">
        <v>0</v>
      </c>
      <c r="C891" s="1332" t="s">
        <v>1161</v>
      </c>
      <c r="D891" s="1332" t="s">
        <v>1162</v>
      </c>
      <c r="E891" s="1333">
        <v>1.0</v>
      </c>
      <c r="F891" s="1332"/>
      <c r="G891" s="1333">
        <v>50.0</v>
      </c>
      <c r="H891" s="1333">
        <v>158000.0</v>
      </c>
      <c r="N891" s="638">
        <v>165.0</v>
      </c>
      <c r="Q891" s="1333"/>
      <c r="R891" s="1333">
        <v>150000.0</v>
      </c>
    </row>
    <row r="892">
      <c r="A892" s="1303">
        <v>885.0</v>
      </c>
      <c r="B892" s="1328" t="b">
        <v>0</v>
      </c>
      <c r="C892" s="1332" t="s">
        <v>1161</v>
      </c>
      <c r="D892" s="1332" t="s">
        <v>1162</v>
      </c>
      <c r="E892" s="1333">
        <v>2.0</v>
      </c>
      <c r="F892" s="1332"/>
      <c r="G892" s="1333">
        <v>52.0</v>
      </c>
      <c r="H892" s="1333">
        <v>305000.0</v>
      </c>
      <c r="N892" s="638">
        <v>185.0</v>
      </c>
      <c r="Q892" s="1333"/>
      <c r="R892" s="1333">
        <v>11000.0</v>
      </c>
    </row>
    <row r="893">
      <c r="A893" s="1303">
        <v>886.0</v>
      </c>
      <c r="B893" s="1328" t="b">
        <v>0</v>
      </c>
      <c r="C893" s="1332" t="s">
        <v>1161</v>
      </c>
      <c r="D893" s="1332" t="s">
        <v>1162</v>
      </c>
      <c r="E893" s="1333">
        <v>3.0</v>
      </c>
      <c r="F893" s="1332"/>
      <c r="G893" s="1333">
        <v>53.0</v>
      </c>
      <c r="H893" s="1333">
        <v>413000.0</v>
      </c>
      <c r="N893" s="638">
        <v>265.0</v>
      </c>
      <c r="Q893" s="1333"/>
      <c r="R893" s="1333">
        <v>21000.0</v>
      </c>
    </row>
    <row r="894">
      <c r="A894" s="1303">
        <v>887.0</v>
      </c>
      <c r="B894" s="1328" t="b">
        <v>0</v>
      </c>
      <c r="C894" s="1332" t="s">
        <v>1161</v>
      </c>
      <c r="D894" s="1332" t="s">
        <v>1162</v>
      </c>
      <c r="E894" s="1333">
        <v>4.0</v>
      </c>
      <c r="F894" s="1332"/>
      <c r="G894" s="1333">
        <v>54.0</v>
      </c>
      <c r="H894" s="1333">
        <v>420000.0</v>
      </c>
      <c r="N894" s="638">
        <v>280.0</v>
      </c>
      <c r="Q894" s="1333"/>
      <c r="R894" s="1333">
        <v>12000.0</v>
      </c>
    </row>
    <row r="895">
      <c r="A895" s="1303">
        <v>888.0</v>
      </c>
      <c r="B895" s="1328" t="b">
        <v>0</v>
      </c>
      <c r="C895" s="1332" t="s">
        <v>1161</v>
      </c>
      <c r="D895" s="1332" t="s">
        <v>1162</v>
      </c>
      <c r="E895" s="1333">
        <v>5.0</v>
      </c>
      <c r="F895" s="1332"/>
      <c r="G895" s="1333">
        <v>55.0</v>
      </c>
      <c r="H895" s="1333">
        <v>670000.0</v>
      </c>
      <c r="N895" s="638">
        <v>315.0</v>
      </c>
      <c r="Q895" s="1333"/>
      <c r="R895" s="1333">
        <v>11000.0</v>
      </c>
    </row>
    <row r="896">
      <c r="A896" s="1303">
        <v>889.0</v>
      </c>
      <c r="B896" s="1328" t="b">
        <v>0</v>
      </c>
      <c r="C896" s="1332" t="s">
        <v>1161</v>
      </c>
      <c r="D896" s="1332" t="s">
        <v>1162</v>
      </c>
      <c r="E896" s="1333">
        <v>6.0</v>
      </c>
      <c r="F896" s="1332"/>
      <c r="G896" s="1333">
        <v>56.0</v>
      </c>
      <c r="H896" s="1333">
        <v>705000.0</v>
      </c>
      <c r="N896" s="638">
        <v>325.0</v>
      </c>
      <c r="Q896" s="1333"/>
      <c r="R896" s="1333">
        <v>15000.0</v>
      </c>
    </row>
    <row r="897">
      <c r="A897" s="1303">
        <v>890.0</v>
      </c>
      <c r="B897" s="1328" t="b">
        <v>0</v>
      </c>
      <c r="C897" s="1332" t="s">
        <v>1161</v>
      </c>
      <c r="D897" s="1332" t="s">
        <v>1162</v>
      </c>
      <c r="E897" s="1333">
        <v>7.0</v>
      </c>
      <c r="F897" s="1332"/>
      <c r="G897" s="1333">
        <v>57.0</v>
      </c>
      <c r="H897" s="1333">
        <v>1170000.0</v>
      </c>
      <c r="N897" s="638">
        <v>360.0</v>
      </c>
      <c r="Q897" s="1333"/>
      <c r="R897" s="1333">
        <v>10000.0</v>
      </c>
    </row>
    <row r="898">
      <c r="A898" s="1303">
        <v>891.0</v>
      </c>
      <c r="B898" s="1328" t="b">
        <v>0</v>
      </c>
      <c r="C898" s="1332" t="s">
        <v>1161</v>
      </c>
      <c r="D898" s="1332" t="s">
        <v>1162</v>
      </c>
      <c r="E898" s="1333">
        <v>8.0</v>
      </c>
      <c r="F898" s="1332"/>
      <c r="G898" s="1333">
        <v>58.0</v>
      </c>
      <c r="H898" s="1333">
        <v>1230000.0</v>
      </c>
      <c r="N898" s="638">
        <v>375.0</v>
      </c>
      <c r="Q898" s="1333"/>
      <c r="R898" s="1333">
        <v>15000.0</v>
      </c>
    </row>
    <row r="899">
      <c r="A899" s="1303">
        <v>892.0</v>
      </c>
      <c r="B899" s="1328" t="b">
        <v>0</v>
      </c>
      <c r="C899" s="1332" t="s">
        <v>1161</v>
      </c>
      <c r="D899" s="1332" t="s">
        <v>1162</v>
      </c>
      <c r="E899" s="1333">
        <v>9.0</v>
      </c>
      <c r="F899" s="1332"/>
      <c r="G899" s="1333">
        <v>59.0</v>
      </c>
      <c r="H899" s="1333">
        <v>1860000.0</v>
      </c>
      <c r="N899" s="638">
        <v>395.0</v>
      </c>
      <c r="Q899" s="1333"/>
      <c r="R899" s="1333">
        <v>15000.0</v>
      </c>
    </row>
    <row r="900">
      <c r="A900" s="1303">
        <v>893.0</v>
      </c>
      <c r="B900" s="1328" t="b">
        <v>0</v>
      </c>
      <c r="C900" s="1332" t="s">
        <v>1161</v>
      </c>
      <c r="D900" s="1332" t="s">
        <v>1162</v>
      </c>
      <c r="E900" s="1333">
        <v>10.0</v>
      </c>
      <c r="F900" s="1332"/>
      <c r="G900" s="1333">
        <v>60.0</v>
      </c>
      <c r="H900" s="1333">
        <v>1940000.0</v>
      </c>
      <c r="N900" s="638">
        <v>420.0</v>
      </c>
      <c r="Q900" s="1333"/>
      <c r="R900" s="1333">
        <v>15000.0</v>
      </c>
    </row>
    <row r="901">
      <c r="A901" s="1303">
        <v>894.0</v>
      </c>
      <c r="B901" s="1328" t="b">
        <v>0</v>
      </c>
      <c r="C901" s="1332" t="s">
        <v>1163</v>
      </c>
      <c r="D901" s="1332" t="s">
        <v>1164</v>
      </c>
      <c r="E901" s="1333">
        <v>1.0</v>
      </c>
      <c r="F901" s="1332"/>
      <c r="G901" s="1333">
        <v>51.0</v>
      </c>
      <c r="H901" s="1333">
        <v>270000.0</v>
      </c>
      <c r="N901" s="638">
        <v>175.0</v>
      </c>
      <c r="Q901" s="1333"/>
      <c r="R901" s="1333">
        <v>150000.0</v>
      </c>
    </row>
    <row r="902">
      <c r="A902" s="1303">
        <v>895.0</v>
      </c>
      <c r="B902" s="1328" t="b">
        <v>0</v>
      </c>
      <c r="C902" s="1332" t="s">
        <v>1163</v>
      </c>
      <c r="D902" s="1332" t="s">
        <v>1164</v>
      </c>
      <c r="E902" s="1333">
        <v>2.0</v>
      </c>
      <c r="F902" s="1332"/>
      <c r="G902" s="1333">
        <v>52.0</v>
      </c>
      <c r="H902" s="1333">
        <v>305000.0</v>
      </c>
      <c r="N902" s="638">
        <v>185.0</v>
      </c>
      <c r="Q902" s="1333"/>
      <c r="R902" s="1333">
        <v>21000.0</v>
      </c>
    </row>
    <row r="903">
      <c r="A903" s="1303">
        <v>896.0</v>
      </c>
      <c r="B903" s="1328" t="b">
        <v>0</v>
      </c>
      <c r="C903" s="1332" t="s">
        <v>1163</v>
      </c>
      <c r="D903" s="1332" t="s">
        <v>1164</v>
      </c>
      <c r="E903" s="1333">
        <v>3.0</v>
      </c>
      <c r="F903" s="1332"/>
      <c r="G903" s="1333">
        <v>53.0</v>
      </c>
      <c r="H903" s="1333">
        <v>413000.0</v>
      </c>
      <c r="N903" s="638">
        <v>265.0</v>
      </c>
      <c r="Q903" s="1333"/>
      <c r="R903" s="1333">
        <v>11000.0</v>
      </c>
    </row>
    <row r="904">
      <c r="A904" s="1303">
        <v>897.0</v>
      </c>
      <c r="B904" s="1328" t="b">
        <v>0</v>
      </c>
      <c r="C904" s="1332" t="s">
        <v>1163</v>
      </c>
      <c r="D904" s="1332" t="s">
        <v>1164</v>
      </c>
      <c r="E904" s="1333">
        <v>4.0</v>
      </c>
      <c r="F904" s="1332"/>
      <c r="G904" s="1333">
        <v>54.0</v>
      </c>
      <c r="H904" s="1333">
        <v>420000.0</v>
      </c>
      <c r="N904" s="638">
        <v>280.0</v>
      </c>
      <c r="Q904" s="1333"/>
      <c r="R904" s="1333">
        <v>12000.0</v>
      </c>
    </row>
    <row r="905">
      <c r="A905" s="1303">
        <v>898.0</v>
      </c>
      <c r="B905" s="1328" t="b">
        <v>0</v>
      </c>
      <c r="C905" s="1332" t="s">
        <v>1163</v>
      </c>
      <c r="D905" s="1332" t="s">
        <v>1164</v>
      </c>
      <c r="E905" s="1333">
        <v>5.0</v>
      </c>
      <c r="F905" s="1332"/>
      <c r="G905" s="1333">
        <v>55.0</v>
      </c>
      <c r="H905" s="1333">
        <v>670000.0</v>
      </c>
      <c r="N905" s="638">
        <v>315.0</v>
      </c>
      <c r="Q905" s="1333"/>
      <c r="R905" s="1333">
        <v>11000.0</v>
      </c>
    </row>
    <row r="906">
      <c r="A906" s="1303">
        <v>899.0</v>
      </c>
      <c r="B906" s="1328" t="b">
        <v>0</v>
      </c>
      <c r="C906" s="1332" t="s">
        <v>1163</v>
      </c>
      <c r="D906" s="1332" t="s">
        <v>1164</v>
      </c>
      <c r="E906" s="1333">
        <v>6.0</v>
      </c>
      <c r="F906" s="1332"/>
      <c r="G906" s="1333">
        <v>56.0</v>
      </c>
      <c r="H906" s="1333">
        <v>705000.0</v>
      </c>
      <c r="N906" s="638">
        <v>325.0</v>
      </c>
      <c r="Q906" s="1333"/>
      <c r="R906" s="1333">
        <v>15000.0</v>
      </c>
    </row>
    <row r="907">
      <c r="A907" s="1303">
        <v>900.0</v>
      </c>
      <c r="B907" s="1328" t="b">
        <v>0</v>
      </c>
      <c r="C907" s="1332" t="s">
        <v>1163</v>
      </c>
      <c r="D907" s="1332" t="s">
        <v>1164</v>
      </c>
      <c r="E907" s="1333">
        <v>7.0</v>
      </c>
      <c r="F907" s="1332"/>
      <c r="G907" s="1333">
        <v>57.0</v>
      </c>
      <c r="H907" s="1333">
        <v>1170000.0</v>
      </c>
      <c r="N907" s="638">
        <v>360.0</v>
      </c>
      <c r="Q907" s="1333"/>
      <c r="R907" s="1333">
        <v>10000.0</v>
      </c>
    </row>
    <row r="908">
      <c r="A908" s="1303">
        <v>901.0</v>
      </c>
      <c r="B908" s="1328" t="b">
        <v>0</v>
      </c>
      <c r="C908" s="1332" t="s">
        <v>1163</v>
      </c>
      <c r="D908" s="1332" t="s">
        <v>1164</v>
      </c>
      <c r="E908" s="1333">
        <v>8.0</v>
      </c>
      <c r="F908" s="1332"/>
      <c r="G908" s="1333">
        <v>58.0</v>
      </c>
      <c r="H908" s="1333">
        <v>1230000.0</v>
      </c>
      <c r="N908" s="638">
        <v>375.0</v>
      </c>
      <c r="Q908" s="1333"/>
      <c r="R908" s="1333">
        <v>15000.0</v>
      </c>
    </row>
    <row r="909">
      <c r="A909" s="1303">
        <v>902.0</v>
      </c>
      <c r="B909" s="1328" t="b">
        <v>0</v>
      </c>
      <c r="C909" s="1332" t="s">
        <v>1163</v>
      </c>
      <c r="D909" s="1332" t="s">
        <v>1164</v>
      </c>
      <c r="E909" s="1333">
        <v>9.0</v>
      </c>
      <c r="F909" s="1332"/>
      <c r="G909" s="1333">
        <v>59.0</v>
      </c>
      <c r="H909" s="1333">
        <v>1860000.0</v>
      </c>
      <c r="N909" s="638">
        <v>395.0</v>
      </c>
      <c r="Q909" s="1333"/>
      <c r="R909" s="1333">
        <v>15000.0</v>
      </c>
    </row>
    <row r="910">
      <c r="A910" s="1303">
        <v>903.0</v>
      </c>
      <c r="B910" s="1328" t="b">
        <v>0</v>
      </c>
      <c r="C910" s="1332" t="s">
        <v>1163</v>
      </c>
      <c r="D910" s="1332" t="s">
        <v>1164</v>
      </c>
      <c r="E910" s="1333">
        <v>10.0</v>
      </c>
      <c r="F910" s="1332"/>
      <c r="G910" s="1333">
        <v>60.0</v>
      </c>
      <c r="H910" s="1333">
        <v>1940000.0</v>
      </c>
      <c r="N910" s="638">
        <v>420.0</v>
      </c>
      <c r="Q910" s="1333"/>
      <c r="R910" s="1333">
        <v>15000.0</v>
      </c>
    </row>
    <row r="911">
      <c r="A911" s="1303">
        <v>904.0</v>
      </c>
      <c r="B911" s="1328" t="b">
        <v>0</v>
      </c>
      <c r="C911" s="1332" t="s">
        <v>1165</v>
      </c>
      <c r="D911" s="1332" t="s">
        <v>1166</v>
      </c>
      <c r="E911" s="1333">
        <v>1.0</v>
      </c>
      <c r="F911" s="1332"/>
      <c r="G911" s="1333">
        <v>41.0</v>
      </c>
      <c r="H911" s="1333">
        <v>7800.0</v>
      </c>
      <c r="N911" s="638">
        <v>60.0</v>
      </c>
      <c r="Q911" s="1333"/>
      <c r="R911" s="1333">
        <v>52000.0</v>
      </c>
    </row>
    <row r="912">
      <c r="A912" s="1303">
        <v>905.0</v>
      </c>
      <c r="B912" s="1328" t="b">
        <v>0</v>
      </c>
      <c r="C912" s="1332" t="s">
        <v>1165</v>
      </c>
      <c r="D912" s="1332" t="s">
        <v>1166</v>
      </c>
      <c r="E912" s="1333">
        <v>2.0</v>
      </c>
      <c r="F912" s="1332"/>
      <c r="G912" s="1333">
        <v>43.0</v>
      </c>
      <c r="H912" s="1333">
        <v>14400.0</v>
      </c>
      <c r="N912" s="638">
        <v>70.0</v>
      </c>
      <c r="Q912" s="1333"/>
      <c r="R912" s="1333">
        <v>9000.0</v>
      </c>
    </row>
    <row r="913">
      <c r="A913" s="1303">
        <v>906.0</v>
      </c>
      <c r="B913" s="1328" t="b">
        <v>0</v>
      </c>
      <c r="C913" s="1332" t="s">
        <v>1165</v>
      </c>
      <c r="D913" s="1332" t="s">
        <v>1166</v>
      </c>
      <c r="E913" s="1333">
        <v>3.0</v>
      </c>
      <c r="F913" s="1332"/>
      <c r="G913" s="1333">
        <v>44.0</v>
      </c>
      <c r="H913" s="1333">
        <v>14800.0</v>
      </c>
      <c r="N913" s="638">
        <v>70.0</v>
      </c>
      <c r="Q913" s="1333"/>
      <c r="R913" s="1333">
        <v>10000.0</v>
      </c>
    </row>
    <row r="914">
      <c r="A914" s="1303">
        <v>907.0</v>
      </c>
      <c r="B914" s="1328" t="b">
        <v>0</v>
      </c>
      <c r="C914" s="1332" t="s">
        <v>1165</v>
      </c>
      <c r="D914" s="1332" t="s">
        <v>1166</v>
      </c>
      <c r="E914" s="1333">
        <v>4.0</v>
      </c>
      <c r="F914" s="1332"/>
      <c r="G914" s="1333">
        <v>45.0</v>
      </c>
      <c r="H914" s="1333">
        <v>18800.0</v>
      </c>
      <c r="N914" s="638">
        <v>75.0</v>
      </c>
      <c r="Q914" s="1333"/>
      <c r="R914" s="1333">
        <v>5000.0</v>
      </c>
    </row>
    <row r="915">
      <c r="A915" s="1303">
        <v>908.0</v>
      </c>
      <c r="B915" s="1328" t="b">
        <v>0</v>
      </c>
      <c r="C915" s="1332" t="s">
        <v>1165</v>
      </c>
      <c r="D915" s="1332" t="s">
        <v>1166</v>
      </c>
      <c r="E915" s="1333">
        <v>5.0</v>
      </c>
      <c r="F915" s="1332"/>
      <c r="G915" s="1333">
        <v>47.0</v>
      </c>
      <c r="H915" s="1333">
        <v>42750.0</v>
      </c>
      <c r="N915" s="638">
        <v>80.0</v>
      </c>
      <c r="Q915" s="1333"/>
      <c r="R915" s="1333">
        <v>6000.0</v>
      </c>
    </row>
    <row r="916">
      <c r="A916" s="1303">
        <v>909.0</v>
      </c>
      <c r="B916" s="1328" t="b">
        <v>0</v>
      </c>
      <c r="C916" s="1332" t="s">
        <v>1165</v>
      </c>
      <c r="D916" s="1332" t="s">
        <v>1166</v>
      </c>
      <c r="E916" s="1333">
        <v>6.0</v>
      </c>
      <c r="F916" s="1332"/>
      <c r="G916" s="1333">
        <v>48.0</v>
      </c>
      <c r="H916" s="1333">
        <v>46000.0</v>
      </c>
      <c r="N916" s="638">
        <v>80.0</v>
      </c>
      <c r="Q916" s="1333"/>
      <c r="R916" s="1333">
        <v>12000.0</v>
      </c>
    </row>
    <row r="917">
      <c r="A917" s="1303">
        <v>910.0</v>
      </c>
      <c r="B917" s="1328" t="b">
        <v>0</v>
      </c>
      <c r="C917" s="1332" t="s">
        <v>1165</v>
      </c>
      <c r="D917" s="1332" t="s">
        <v>1166</v>
      </c>
      <c r="E917" s="1333">
        <v>7.0</v>
      </c>
      <c r="F917" s="1332"/>
      <c r="G917" s="1333">
        <v>51.0</v>
      </c>
      <c r="H917" s="1333">
        <v>154000.0</v>
      </c>
      <c r="N917" s="638">
        <v>100.0</v>
      </c>
      <c r="Q917" s="1333"/>
      <c r="R917" s="1333">
        <v>13000.0</v>
      </c>
    </row>
    <row r="918">
      <c r="A918" s="1303">
        <v>911.0</v>
      </c>
      <c r="B918" s="1328" t="b">
        <v>0</v>
      </c>
      <c r="C918" s="1332" t="s">
        <v>1165</v>
      </c>
      <c r="D918" s="1332" t="s">
        <v>1166</v>
      </c>
      <c r="E918" s="1333">
        <v>8.0</v>
      </c>
      <c r="F918" s="1332"/>
      <c r="G918" s="1333">
        <v>53.0</v>
      </c>
      <c r="H918" s="1333">
        <v>174000.0</v>
      </c>
      <c r="N918" s="638">
        <v>105.0</v>
      </c>
      <c r="Q918" s="1333"/>
      <c r="R918" s="1333">
        <v>15000.0</v>
      </c>
    </row>
    <row r="919">
      <c r="A919" s="1303">
        <v>912.0</v>
      </c>
      <c r="B919" s="1328" t="b">
        <v>0</v>
      </c>
      <c r="C919" s="1332" t="s">
        <v>1165</v>
      </c>
      <c r="D919" s="1332" t="s">
        <v>1166</v>
      </c>
      <c r="E919" s="1333">
        <v>9.0</v>
      </c>
      <c r="F919" s="1332"/>
      <c r="G919" s="1333">
        <v>55.0</v>
      </c>
      <c r="H919" s="1333">
        <v>384000.0</v>
      </c>
      <c r="N919" s="638">
        <v>180.0</v>
      </c>
      <c r="Q919" s="1333"/>
      <c r="R919" s="1333">
        <v>15000.0</v>
      </c>
    </row>
    <row r="920">
      <c r="A920" s="1303">
        <v>913.0</v>
      </c>
      <c r="B920" s="1328" t="b">
        <v>0</v>
      </c>
      <c r="C920" s="1332" t="s">
        <v>1165</v>
      </c>
      <c r="D920" s="1332" t="s">
        <v>1166</v>
      </c>
      <c r="E920" s="1333">
        <v>10.0</v>
      </c>
      <c r="F920" s="1332"/>
      <c r="G920" s="1333">
        <v>56.0</v>
      </c>
      <c r="H920" s="1333">
        <v>404000.0</v>
      </c>
      <c r="N920" s="638">
        <v>185.0</v>
      </c>
      <c r="Q920" s="1333"/>
      <c r="R920" s="1333">
        <v>18000.0</v>
      </c>
    </row>
    <row r="921">
      <c r="A921" s="1303">
        <v>914.0</v>
      </c>
      <c r="B921" s="1328" t="b">
        <v>0</v>
      </c>
      <c r="C921" s="1332" t="s">
        <v>1167</v>
      </c>
      <c r="D921" s="1332" t="s">
        <v>1168</v>
      </c>
      <c r="E921" s="1333">
        <v>1.0</v>
      </c>
      <c r="F921" s="1332"/>
      <c r="G921" s="1333">
        <v>41.0</v>
      </c>
      <c r="H921" s="1333">
        <v>13700.0</v>
      </c>
      <c r="N921" s="638">
        <v>110.0</v>
      </c>
      <c r="Q921" s="1333"/>
      <c r="R921" s="1333">
        <v>78000.0</v>
      </c>
    </row>
    <row r="922">
      <c r="A922" s="1303">
        <v>915.0</v>
      </c>
      <c r="B922" s="1328" t="b">
        <v>0</v>
      </c>
      <c r="C922" s="1332" t="s">
        <v>1167</v>
      </c>
      <c r="D922" s="1332" t="s">
        <v>1168</v>
      </c>
      <c r="E922" s="1333">
        <v>2.0</v>
      </c>
      <c r="F922" s="1332"/>
      <c r="G922" s="1333">
        <v>42.0</v>
      </c>
      <c r="H922" s="1333">
        <v>16100.0</v>
      </c>
      <c r="N922" s="638">
        <v>120.0</v>
      </c>
      <c r="Q922" s="1333"/>
      <c r="R922" s="1333">
        <v>14000.0</v>
      </c>
    </row>
    <row r="923">
      <c r="A923" s="1303">
        <v>916.0</v>
      </c>
      <c r="B923" s="1328" t="b">
        <v>0</v>
      </c>
      <c r="C923" s="1332" t="s">
        <v>1167</v>
      </c>
      <c r="D923" s="1332" t="s">
        <v>1168</v>
      </c>
      <c r="E923" s="1333">
        <v>3.0</v>
      </c>
      <c r="F923" s="1332"/>
      <c r="G923" s="1333">
        <v>43.0</v>
      </c>
      <c r="H923" s="1333">
        <v>25250.0</v>
      </c>
      <c r="N923" s="638">
        <v>125.0</v>
      </c>
      <c r="Q923" s="1333"/>
      <c r="R923" s="1333">
        <v>7000.0</v>
      </c>
    </row>
    <row r="924">
      <c r="A924" s="1303">
        <v>917.0</v>
      </c>
      <c r="B924" s="1328" t="b">
        <v>0</v>
      </c>
      <c r="C924" s="1332" t="s">
        <v>1167</v>
      </c>
      <c r="D924" s="1332" t="s">
        <v>1168</v>
      </c>
      <c r="E924" s="1333">
        <v>4.0</v>
      </c>
      <c r="F924" s="1332"/>
      <c r="G924" s="1333">
        <v>45.0</v>
      </c>
      <c r="H924" s="1333">
        <v>33000.0</v>
      </c>
      <c r="N924" s="638">
        <v>130.0</v>
      </c>
      <c r="Q924" s="1333"/>
      <c r="R924" s="1333">
        <v>7000.0</v>
      </c>
    </row>
    <row r="925">
      <c r="A925" s="1303">
        <v>918.0</v>
      </c>
      <c r="B925" s="1328" t="b">
        <v>0</v>
      </c>
      <c r="C925" s="1332" t="s">
        <v>1167</v>
      </c>
      <c r="D925" s="1332" t="s">
        <v>1168</v>
      </c>
      <c r="E925" s="1333">
        <v>5.0</v>
      </c>
      <c r="F925" s="1332"/>
      <c r="G925" s="1333">
        <v>47.0</v>
      </c>
      <c r="H925" s="1333">
        <v>75000.0</v>
      </c>
      <c r="N925" s="638">
        <v>140.0</v>
      </c>
      <c r="Q925" s="1333"/>
      <c r="R925" s="1333">
        <v>8000.0</v>
      </c>
    </row>
    <row r="926">
      <c r="A926" s="1303">
        <v>919.0</v>
      </c>
      <c r="B926" s="1328" t="b">
        <v>0</v>
      </c>
      <c r="C926" s="1332" t="s">
        <v>1167</v>
      </c>
      <c r="D926" s="1332" t="s">
        <v>1168</v>
      </c>
      <c r="E926" s="1333">
        <v>6.0</v>
      </c>
      <c r="F926" s="1332"/>
      <c r="G926" s="1333">
        <v>49.0</v>
      </c>
      <c r="H926" s="1333">
        <v>154000.0</v>
      </c>
      <c r="N926" s="638">
        <v>145.0</v>
      </c>
      <c r="Q926" s="1333"/>
      <c r="R926" s="1333">
        <v>17000.0</v>
      </c>
    </row>
    <row r="927">
      <c r="A927" s="1303">
        <v>920.0</v>
      </c>
      <c r="B927" s="1328" t="b">
        <v>0</v>
      </c>
      <c r="C927" s="1332" t="s">
        <v>1167</v>
      </c>
      <c r="D927" s="1332" t="s">
        <v>1168</v>
      </c>
      <c r="E927" s="1333">
        <v>7.0</v>
      </c>
      <c r="F927" s="1332"/>
      <c r="G927" s="1333">
        <v>50.0</v>
      </c>
      <c r="H927" s="1333">
        <v>158000.0</v>
      </c>
      <c r="N927" s="638">
        <v>165.0</v>
      </c>
      <c r="Q927" s="1333"/>
      <c r="R927" s="1333">
        <v>19000.0</v>
      </c>
    </row>
    <row r="928">
      <c r="A928" s="1303">
        <v>921.0</v>
      </c>
      <c r="B928" s="1328" t="b">
        <v>0</v>
      </c>
      <c r="C928" s="1332" t="s">
        <v>1167</v>
      </c>
      <c r="D928" s="1332" t="s">
        <v>1168</v>
      </c>
      <c r="E928" s="1333">
        <v>8.0</v>
      </c>
      <c r="F928" s="1332"/>
      <c r="G928" s="1333">
        <v>52.0</v>
      </c>
      <c r="H928" s="1333">
        <v>305000.0</v>
      </c>
      <c r="N928" s="638">
        <v>185.0</v>
      </c>
      <c r="Q928" s="1333"/>
      <c r="R928" s="1333">
        <v>21000.0</v>
      </c>
    </row>
    <row r="929">
      <c r="A929" s="1303">
        <v>922.0</v>
      </c>
      <c r="B929" s="1328" t="b">
        <v>0</v>
      </c>
      <c r="C929" s="1332" t="s">
        <v>1167</v>
      </c>
      <c r="D929" s="1332" t="s">
        <v>1168</v>
      </c>
      <c r="E929" s="1333">
        <v>9.0</v>
      </c>
      <c r="F929" s="1332"/>
      <c r="G929" s="1333">
        <v>54.0</v>
      </c>
      <c r="H929" s="1333">
        <v>420000.0</v>
      </c>
      <c r="N929" s="638">
        <v>280.0</v>
      </c>
      <c r="Q929" s="1333"/>
      <c r="R929" s="1333">
        <v>23000.0</v>
      </c>
    </row>
    <row r="930">
      <c r="A930" s="1303">
        <v>923.0</v>
      </c>
      <c r="B930" s="1328" t="b">
        <v>0</v>
      </c>
      <c r="C930" s="1332" t="s">
        <v>1167</v>
      </c>
      <c r="D930" s="1332" t="s">
        <v>1168</v>
      </c>
      <c r="E930" s="1333">
        <v>10.0</v>
      </c>
      <c r="F930" s="1332"/>
      <c r="G930" s="1333">
        <v>56.0</v>
      </c>
      <c r="H930" s="1333">
        <v>705000.0</v>
      </c>
      <c r="N930" s="638">
        <v>325.0</v>
      </c>
      <c r="Q930" s="1333"/>
      <c r="R930" s="1333">
        <v>26000.0</v>
      </c>
    </row>
    <row r="931">
      <c r="A931" s="1303">
        <v>924.0</v>
      </c>
      <c r="B931" s="1328"/>
    </row>
    <row r="932">
      <c r="A932" s="1303">
        <v>925.0</v>
      </c>
      <c r="B932" s="1328"/>
    </row>
    <row r="933">
      <c r="A933" s="1303">
        <v>926.0</v>
      </c>
      <c r="B933" s="1328"/>
    </row>
    <row r="934">
      <c r="A934" s="1303">
        <v>927.0</v>
      </c>
      <c r="B934" s="1328"/>
    </row>
    <row r="935">
      <c r="A935" s="1303">
        <v>928.0</v>
      </c>
      <c r="B935" s="1328"/>
    </row>
    <row r="936">
      <c r="A936" s="1303">
        <v>929.0</v>
      </c>
      <c r="B936" s="1328"/>
    </row>
    <row r="937">
      <c r="A937" s="1303">
        <v>930.0</v>
      </c>
      <c r="B937" s="1328"/>
    </row>
    <row r="938">
      <c r="A938" s="1303">
        <v>931.0</v>
      </c>
      <c r="B938" s="1328"/>
    </row>
    <row r="939">
      <c r="A939" s="1303">
        <v>932.0</v>
      </c>
      <c r="B939" s="1328"/>
    </row>
    <row r="940">
      <c r="A940" s="1303">
        <v>933.0</v>
      </c>
      <c r="B940" s="1328"/>
    </row>
    <row r="941">
      <c r="A941" s="1303">
        <v>934.0</v>
      </c>
      <c r="B941" s="1328"/>
    </row>
    <row r="942">
      <c r="A942" s="1303">
        <v>935.0</v>
      </c>
      <c r="B942" s="1328"/>
    </row>
    <row r="943">
      <c r="A943" s="1303">
        <v>936.0</v>
      </c>
      <c r="B943" s="1328"/>
    </row>
    <row r="944">
      <c r="A944" s="1303">
        <v>937.0</v>
      </c>
      <c r="B944" s="1328"/>
    </row>
    <row r="945">
      <c r="A945" s="1303">
        <v>938.0</v>
      </c>
      <c r="B945" s="1328"/>
    </row>
    <row r="946">
      <c r="A946" s="1303">
        <v>939.0</v>
      </c>
      <c r="B946" s="1328"/>
    </row>
    <row r="947">
      <c r="A947" s="1303">
        <v>940.0</v>
      </c>
      <c r="B947" s="1328"/>
    </row>
    <row r="948">
      <c r="A948" s="1303">
        <v>941.0</v>
      </c>
      <c r="B948" s="1328"/>
    </row>
    <row r="949">
      <c r="A949" s="1303">
        <v>942.0</v>
      </c>
      <c r="B949" s="1328"/>
    </row>
    <row r="950">
      <c r="A950" s="1303">
        <v>943.0</v>
      </c>
      <c r="B950" s="1328"/>
    </row>
    <row r="951">
      <c r="A951" s="1303">
        <v>944.0</v>
      </c>
      <c r="B951" s="1328"/>
    </row>
    <row r="952">
      <c r="A952" s="1303">
        <v>945.0</v>
      </c>
      <c r="B952" s="1328"/>
    </row>
    <row r="953">
      <c r="A953" s="1303">
        <v>946.0</v>
      </c>
      <c r="B953" s="1328"/>
    </row>
    <row r="954">
      <c r="A954" s="1303">
        <v>947.0</v>
      </c>
      <c r="B954" s="1328"/>
    </row>
    <row r="955">
      <c r="A955" s="1303">
        <v>948.0</v>
      </c>
      <c r="B955" s="1328"/>
    </row>
    <row r="956">
      <c r="A956" s="1303">
        <v>949.0</v>
      </c>
      <c r="B956" s="1328"/>
    </row>
    <row r="957">
      <c r="A957" s="1303">
        <v>950.0</v>
      </c>
      <c r="B957" s="1328"/>
    </row>
    <row r="958">
      <c r="A958" s="1303">
        <v>951.0</v>
      </c>
      <c r="B958" s="1328"/>
    </row>
    <row r="959">
      <c r="A959" s="1303">
        <v>952.0</v>
      </c>
      <c r="B959" s="1328"/>
    </row>
    <row r="960">
      <c r="A960" s="1303">
        <v>953.0</v>
      </c>
      <c r="B960" s="1328"/>
    </row>
    <row r="961">
      <c r="A961" s="1303">
        <v>954.0</v>
      </c>
      <c r="B961" s="1328"/>
    </row>
    <row r="962">
      <c r="A962" s="1303">
        <v>955.0</v>
      </c>
      <c r="B962" s="1328"/>
    </row>
    <row r="963">
      <c r="A963" s="1303">
        <v>956.0</v>
      </c>
      <c r="B963" s="1328"/>
    </row>
    <row r="964">
      <c r="A964" s="1303">
        <v>957.0</v>
      </c>
      <c r="B964" s="1328"/>
    </row>
    <row r="965">
      <c r="A965" s="1303">
        <v>958.0</v>
      </c>
      <c r="B965" s="1328"/>
    </row>
    <row r="966">
      <c r="A966" s="1303">
        <v>959.0</v>
      </c>
      <c r="B966" s="1328"/>
    </row>
    <row r="967">
      <c r="A967" s="1303">
        <v>960.0</v>
      </c>
      <c r="B967" s="1328"/>
    </row>
    <row r="968">
      <c r="A968" s="1303">
        <v>961.0</v>
      </c>
      <c r="B968" s="1328"/>
    </row>
    <row r="969">
      <c r="A969" s="1303">
        <v>962.0</v>
      </c>
      <c r="B969" s="1328"/>
    </row>
    <row r="970">
      <c r="A970" s="1303">
        <v>963.0</v>
      </c>
      <c r="B970" s="1328"/>
    </row>
  </sheetData>
  <autoFilter ref="$B$7:$R$930">
    <sortState ref="B7:R930">
      <sortCondition ref="C7:C930"/>
      <sortCondition ref="G7:G930"/>
      <sortCondition ref="N7:N930"/>
    </sortState>
  </autoFilter>
  <mergeCells count="2">
    <mergeCell ref="A1:B3"/>
    <mergeCell ref="A4:B6"/>
  </mergeCells>
  <dataValidations>
    <dataValidation type="list" allowBlank="1" showErrorMessage="1" sqref="E2:E3">
      <formula1>'Territory Research List'!$E$641:$E$650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11.22" defaultRowHeight="15.75"/>
  <cols>
    <col customWidth="1" min="1" max="2" width="4.33"/>
    <col customWidth="1" min="3" max="3" width="8.11"/>
    <col customWidth="1" min="4" max="4" width="7.11"/>
    <col customWidth="1" min="5" max="5" width="4.67"/>
    <col customWidth="1" min="6" max="6" width="5.0"/>
    <col customWidth="1" min="7" max="7" width="9.0"/>
    <col customWidth="1" min="8" max="8" width="2.78"/>
    <col customWidth="1" min="9" max="9" width="9.0"/>
    <col customWidth="1" min="10" max="10" width="2.78"/>
    <col customWidth="1" min="11" max="11" width="8.11"/>
    <col customWidth="1" min="12" max="12" width="2.78"/>
    <col customWidth="1" min="13" max="13" width="6.22"/>
    <col customWidth="1" min="14" max="14" width="3.33"/>
    <col customWidth="1" min="15" max="15" width="2.33"/>
  </cols>
  <sheetData>
    <row r="1">
      <c r="A1" s="1335"/>
      <c r="B1" s="1336" t="s">
        <v>16</v>
      </c>
      <c r="O1" s="1337"/>
      <c r="P1" s="1338"/>
      <c r="Q1" s="1337"/>
      <c r="R1" s="1337"/>
      <c r="S1" s="1337"/>
      <c r="T1" s="1337"/>
      <c r="U1" s="1337"/>
    </row>
    <row r="2">
      <c r="A2" s="1337"/>
      <c r="O2" s="1337"/>
      <c r="P2" s="1339"/>
      <c r="Q2" s="1338"/>
      <c r="R2" s="1337"/>
      <c r="S2" s="1337"/>
      <c r="T2" s="1337"/>
      <c r="U2" s="1337"/>
    </row>
    <row r="3">
      <c r="A3" s="1340"/>
      <c r="B3" s="1341" t="s">
        <v>213</v>
      </c>
      <c r="C3" s="1341" t="s">
        <v>353</v>
      </c>
      <c r="D3" s="1341" t="s">
        <v>1169</v>
      </c>
      <c r="E3" s="1341" t="s">
        <v>1170</v>
      </c>
      <c r="F3" s="1342" t="s">
        <v>1171</v>
      </c>
      <c r="G3" s="1343" t="s">
        <v>1172</v>
      </c>
      <c r="H3" s="1343" t="s">
        <v>1173</v>
      </c>
      <c r="I3" s="1344" t="s">
        <v>1050</v>
      </c>
      <c r="J3" s="1344" t="s">
        <v>1173</v>
      </c>
      <c r="K3" s="1345" t="s">
        <v>1049</v>
      </c>
      <c r="L3" s="1345" t="s">
        <v>1173</v>
      </c>
      <c r="M3" s="1346" t="s">
        <v>1174</v>
      </c>
      <c r="N3" s="1346" t="s">
        <v>1173</v>
      </c>
      <c r="O3" s="1340"/>
      <c r="P3" s="1347"/>
      <c r="Q3" s="1347"/>
      <c r="R3" s="1347"/>
      <c r="S3" s="1347"/>
      <c r="T3" s="1347"/>
      <c r="U3" s="1347"/>
    </row>
    <row r="4">
      <c r="A4" s="1337"/>
      <c r="B4" s="1348">
        <v>1.0</v>
      </c>
      <c r="C4" s="1348">
        <v>20.0</v>
      </c>
      <c r="D4" s="1349">
        <v>30.0</v>
      </c>
      <c r="E4" s="1348">
        <v>5.0</v>
      </c>
      <c r="F4" s="1350">
        <v>1.0</v>
      </c>
      <c r="G4" s="1351">
        <v>480.0</v>
      </c>
      <c r="H4" s="1351">
        <v>1.0</v>
      </c>
      <c r="I4" s="1352">
        <v>90.0</v>
      </c>
      <c r="J4" s="1352">
        <v>2.0</v>
      </c>
      <c r="K4" s="1353"/>
      <c r="L4" s="1353"/>
      <c r="M4" s="1354">
        <v>20.0</v>
      </c>
      <c r="N4" s="1354">
        <v>15.0</v>
      </c>
      <c r="O4" s="1337"/>
      <c r="P4" s="1338"/>
      <c r="Q4" s="1338"/>
      <c r="R4" s="1338"/>
      <c r="S4" s="1338"/>
      <c r="T4" s="1338"/>
      <c r="U4" s="1338"/>
    </row>
    <row r="5">
      <c r="A5" s="1337"/>
      <c r="B5" s="1348">
        <v>2.0</v>
      </c>
      <c r="C5" s="1348">
        <v>35.0</v>
      </c>
      <c r="D5" s="1348">
        <v>32.0</v>
      </c>
      <c r="E5" s="1348">
        <v>6.0</v>
      </c>
      <c r="F5" s="1350">
        <v>1.0</v>
      </c>
      <c r="G5" s="1351">
        <v>700.0</v>
      </c>
      <c r="H5" s="1351">
        <v>1.0</v>
      </c>
      <c r="I5" s="1352">
        <v>135.0</v>
      </c>
      <c r="J5" s="1352">
        <v>2.0</v>
      </c>
      <c r="K5" s="1353"/>
      <c r="L5" s="1353"/>
      <c r="M5" s="1354">
        <v>25.0</v>
      </c>
      <c r="N5" s="1354">
        <v>15.0</v>
      </c>
      <c r="O5" s="1337"/>
      <c r="P5" s="1338"/>
      <c r="Q5" s="1338"/>
      <c r="R5" s="1338"/>
      <c r="S5" s="1338"/>
      <c r="T5" s="1338"/>
      <c r="U5" s="1338"/>
    </row>
    <row r="6">
      <c r="A6" s="1337"/>
      <c r="B6" s="1348">
        <v>3.0</v>
      </c>
      <c r="C6" s="1348">
        <v>55.0</v>
      </c>
      <c r="D6" s="1349">
        <v>34.0</v>
      </c>
      <c r="E6" s="1348">
        <v>7.0</v>
      </c>
      <c r="F6" s="1350">
        <v>1.0</v>
      </c>
      <c r="G6" s="1355">
        <v>1050.0</v>
      </c>
      <c r="H6" s="1351">
        <v>1.0</v>
      </c>
      <c r="I6" s="1352">
        <v>195.0</v>
      </c>
      <c r="J6" s="1352">
        <v>2.0</v>
      </c>
      <c r="K6" s="1353"/>
      <c r="L6" s="1353"/>
      <c r="M6" s="1354">
        <v>30.0</v>
      </c>
      <c r="N6" s="1354">
        <v>15.0</v>
      </c>
      <c r="O6" s="1337"/>
      <c r="P6" s="1338"/>
      <c r="Q6" s="1338"/>
      <c r="R6" s="1338"/>
      <c r="S6" s="1338"/>
      <c r="T6" s="1338"/>
      <c r="U6" s="1338"/>
    </row>
    <row r="7">
      <c r="A7" s="1337"/>
      <c r="B7" s="1348">
        <v>4.0</v>
      </c>
      <c r="C7" s="1348">
        <v>80.0</v>
      </c>
      <c r="D7" s="1348">
        <v>36.0</v>
      </c>
      <c r="E7" s="1348">
        <v>8.0</v>
      </c>
      <c r="F7" s="1350">
        <v>1.0</v>
      </c>
      <c r="G7" s="1355">
        <v>1600.0</v>
      </c>
      <c r="H7" s="1351">
        <v>1.0</v>
      </c>
      <c r="I7" s="1352">
        <v>285.0</v>
      </c>
      <c r="J7" s="1352">
        <v>2.0</v>
      </c>
      <c r="K7" s="1353"/>
      <c r="L7" s="1353"/>
      <c r="M7" s="1354">
        <v>35.0</v>
      </c>
      <c r="N7" s="1354">
        <v>15.0</v>
      </c>
      <c r="O7" s="1337"/>
      <c r="P7" s="1338"/>
      <c r="Q7" s="1338"/>
      <c r="R7" s="1338"/>
      <c r="S7" s="1338"/>
      <c r="T7" s="1338"/>
      <c r="U7" s="1338"/>
    </row>
    <row r="8">
      <c r="A8" s="1337"/>
      <c r="B8" s="1348">
        <v>5.0</v>
      </c>
      <c r="C8" s="1348">
        <v>140.0</v>
      </c>
      <c r="D8" s="1349">
        <v>38.0</v>
      </c>
      <c r="E8" s="1348">
        <v>9.0</v>
      </c>
      <c r="F8" s="1350">
        <v>2.0</v>
      </c>
      <c r="G8" s="1356"/>
      <c r="H8" s="1356"/>
      <c r="I8" s="1352">
        <v>420.0</v>
      </c>
      <c r="J8" s="1352">
        <v>4.0</v>
      </c>
      <c r="K8" s="1357">
        <v>165.0</v>
      </c>
      <c r="L8" s="1357">
        <v>10.0</v>
      </c>
      <c r="M8" s="1354">
        <v>40.0</v>
      </c>
      <c r="N8" s="1354">
        <v>30.0</v>
      </c>
      <c r="O8" s="1337"/>
      <c r="P8" s="1338"/>
      <c r="Q8" s="1338"/>
      <c r="R8" s="1338"/>
      <c r="S8" s="1338"/>
      <c r="T8" s="1338"/>
      <c r="U8" s="1338"/>
    </row>
    <row r="9">
      <c r="A9" s="1337"/>
      <c r="B9" s="1348">
        <v>6.0</v>
      </c>
      <c r="C9" s="1348">
        <v>260.0</v>
      </c>
      <c r="D9" s="1348">
        <v>40.0</v>
      </c>
      <c r="E9" s="1348">
        <v>9.0</v>
      </c>
      <c r="F9" s="1350">
        <v>2.0</v>
      </c>
      <c r="G9" s="1356"/>
      <c r="H9" s="1356"/>
      <c r="I9" s="1352">
        <v>615.0</v>
      </c>
      <c r="J9" s="1352">
        <v>4.0</v>
      </c>
      <c r="K9" s="1357">
        <v>240.0</v>
      </c>
      <c r="L9" s="1357">
        <v>10.0</v>
      </c>
      <c r="M9" s="1354">
        <v>45.0</v>
      </c>
      <c r="N9" s="1354">
        <v>30.0</v>
      </c>
      <c r="O9" s="1337"/>
      <c r="P9" s="1338"/>
      <c r="Q9" s="1338"/>
      <c r="R9" s="1338"/>
      <c r="S9" s="1338"/>
      <c r="T9" s="1338"/>
      <c r="U9" s="1338"/>
    </row>
    <row r="10">
      <c r="A10" s="1337"/>
      <c r="B10" s="1348">
        <v>7.0</v>
      </c>
      <c r="C10" s="1348">
        <v>500.0</v>
      </c>
      <c r="D10" s="1349">
        <v>42.0</v>
      </c>
      <c r="E10" s="1348">
        <v>10.0</v>
      </c>
      <c r="F10" s="1350">
        <v>2.0</v>
      </c>
      <c r="G10" s="1356"/>
      <c r="H10" s="1356"/>
      <c r="I10" s="1352">
        <v>900.0</v>
      </c>
      <c r="J10" s="1352">
        <v>4.0</v>
      </c>
      <c r="K10" s="1357">
        <v>360.0</v>
      </c>
      <c r="L10" s="1357">
        <v>10.0</v>
      </c>
      <c r="M10" s="1354">
        <v>50.0</v>
      </c>
      <c r="N10" s="1354">
        <v>30.0</v>
      </c>
      <c r="O10" s="1337"/>
      <c r="P10" s="1338"/>
      <c r="Q10" s="1338"/>
      <c r="R10" s="1338"/>
      <c r="S10" s="1338"/>
      <c r="T10" s="1338"/>
      <c r="U10" s="1338"/>
    </row>
    <row r="11">
      <c r="A11" s="1337"/>
      <c r="B11" s="1348">
        <v>8.0</v>
      </c>
      <c r="C11" s="1348">
        <v>100.0</v>
      </c>
      <c r="D11" s="1348">
        <v>44.0</v>
      </c>
      <c r="E11" s="1348">
        <v>10.0</v>
      </c>
      <c r="F11" s="1350">
        <v>2.0</v>
      </c>
      <c r="G11" s="1356"/>
      <c r="H11" s="1356"/>
      <c r="I11" s="1358">
        <v>1350.0</v>
      </c>
      <c r="J11" s="1352">
        <v>4.0</v>
      </c>
      <c r="K11" s="1357">
        <v>540.0</v>
      </c>
      <c r="L11" s="1357">
        <v>10.0</v>
      </c>
      <c r="M11" s="1354">
        <v>55.0</v>
      </c>
      <c r="N11" s="1354">
        <v>30.0</v>
      </c>
      <c r="O11" s="1337"/>
      <c r="P11" s="1338"/>
      <c r="Q11" s="1338"/>
      <c r="R11" s="1338"/>
      <c r="S11" s="1338"/>
      <c r="T11" s="1338"/>
      <c r="U11" s="1338"/>
    </row>
    <row r="12">
      <c r="A12" s="1337"/>
      <c r="B12" s="1348">
        <v>9.0</v>
      </c>
      <c r="C12" s="1359">
        <v>1900.0</v>
      </c>
      <c r="D12" s="1349">
        <v>46.0</v>
      </c>
      <c r="E12" s="1348">
        <v>11.0</v>
      </c>
      <c r="F12" s="1350">
        <v>2.0</v>
      </c>
      <c r="G12" s="1355">
        <v>11250.0</v>
      </c>
      <c r="H12" s="1351">
        <v>3.0</v>
      </c>
      <c r="I12" s="1358">
        <v>2100.0</v>
      </c>
      <c r="J12" s="1352">
        <v>6.0</v>
      </c>
      <c r="K12" s="1353"/>
      <c r="L12" s="1353"/>
      <c r="M12" s="1354">
        <v>60.0</v>
      </c>
      <c r="N12" s="1354">
        <v>45.0</v>
      </c>
      <c r="O12" s="1337"/>
      <c r="P12" s="1338"/>
      <c r="Q12" s="1338"/>
      <c r="R12" s="1338"/>
      <c r="S12" s="1338"/>
      <c r="T12" s="1338"/>
      <c r="U12" s="1338"/>
    </row>
    <row r="13">
      <c r="A13" s="1337"/>
      <c r="B13" s="1348">
        <v>10.0</v>
      </c>
      <c r="C13" s="1359">
        <v>3300.0</v>
      </c>
      <c r="D13" s="1348">
        <v>48.0</v>
      </c>
      <c r="E13" s="1348">
        <v>11.0</v>
      </c>
      <c r="F13" s="1350">
        <v>3.0</v>
      </c>
      <c r="G13" s="1355">
        <v>14750.0</v>
      </c>
      <c r="H13" s="1351">
        <v>3.0</v>
      </c>
      <c r="I13" s="1358">
        <v>2850.0</v>
      </c>
      <c r="J13" s="1352">
        <v>6.0</v>
      </c>
      <c r="K13" s="1353"/>
      <c r="L13" s="1353"/>
      <c r="M13" s="1354">
        <v>65.0</v>
      </c>
      <c r="N13" s="1354">
        <v>45.0</v>
      </c>
      <c r="O13" s="1337"/>
      <c r="P13" s="1338"/>
      <c r="Q13" s="1338"/>
      <c r="R13" s="1338"/>
      <c r="S13" s="1338"/>
      <c r="T13" s="1338"/>
      <c r="U13" s="1338"/>
    </row>
    <row r="14">
      <c r="A14" s="1337"/>
      <c r="B14" s="1348">
        <v>11.0</v>
      </c>
      <c r="C14" s="1359">
        <v>5750.0</v>
      </c>
      <c r="D14" s="1349">
        <v>50.0</v>
      </c>
      <c r="E14" s="1348">
        <v>12.0</v>
      </c>
      <c r="F14" s="1350">
        <v>3.0</v>
      </c>
      <c r="G14" s="1355">
        <v>19250.0</v>
      </c>
      <c r="H14" s="1351">
        <v>3.0</v>
      </c>
      <c r="I14" s="1358">
        <v>3600.0</v>
      </c>
      <c r="J14" s="1352">
        <v>6.0</v>
      </c>
      <c r="K14" s="1353"/>
      <c r="L14" s="1353"/>
      <c r="M14" s="1354">
        <v>70.0</v>
      </c>
      <c r="N14" s="1354">
        <v>45.0</v>
      </c>
      <c r="O14" s="1337"/>
      <c r="P14" s="1338"/>
      <c r="Q14" s="1338"/>
      <c r="R14" s="1338"/>
      <c r="S14" s="1338"/>
      <c r="T14" s="1338"/>
      <c r="U14" s="1338"/>
    </row>
    <row r="15">
      <c r="A15" s="1337"/>
      <c r="B15" s="1348">
        <v>12.0</v>
      </c>
      <c r="C15" s="1359">
        <v>9250.0</v>
      </c>
      <c r="D15" s="1348">
        <v>52.0</v>
      </c>
      <c r="E15" s="1348">
        <v>12.0</v>
      </c>
      <c r="F15" s="1350">
        <v>3.0</v>
      </c>
      <c r="G15" s="1355">
        <v>26000.0</v>
      </c>
      <c r="H15" s="1351">
        <v>3.0</v>
      </c>
      <c r="I15" s="1358">
        <v>4800.0</v>
      </c>
      <c r="J15" s="1352">
        <v>6.0</v>
      </c>
      <c r="K15" s="1353"/>
      <c r="L15" s="1353"/>
      <c r="M15" s="1354">
        <v>75.0</v>
      </c>
      <c r="N15" s="1354">
        <v>45.0</v>
      </c>
      <c r="O15" s="1337"/>
      <c r="P15" s="1338"/>
      <c r="Q15" s="1338"/>
      <c r="R15" s="1338"/>
      <c r="S15" s="1338"/>
      <c r="T15" s="1338"/>
      <c r="U15" s="1338"/>
    </row>
    <row r="16">
      <c r="A16" s="1337"/>
      <c r="B16" s="1348">
        <v>13.0</v>
      </c>
      <c r="C16" s="1359">
        <v>14750.0</v>
      </c>
      <c r="D16" s="1349">
        <v>54.0</v>
      </c>
      <c r="E16" s="1348">
        <v>13.0</v>
      </c>
      <c r="F16" s="1350">
        <v>3.0</v>
      </c>
      <c r="G16" s="1355">
        <v>37000.0</v>
      </c>
      <c r="H16" s="1351">
        <v>4.0</v>
      </c>
      <c r="I16" s="1360"/>
      <c r="J16" s="1361"/>
      <c r="K16" s="1362">
        <v>2775.0</v>
      </c>
      <c r="L16" s="1357">
        <v>20.0</v>
      </c>
      <c r="M16" s="1354">
        <v>80.0</v>
      </c>
      <c r="N16" s="1354">
        <v>60.0</v>
      </c>
      <c r="O16" s="1337"/>
      <c r="P16" s="1338"/>
      <c r="Q16" s="1338"/>
      <c r="R16" s="1338"/>
      <c r="S16" s="1338"/>
      <c r="T16" s="1338"/>
      <c r="U16" s="1338"/>
    </row>
    <row r="17">
      <c r="A17" s="1337"/>
      <c r="B17" s="1348">
        <v>14.0</v>
      </c>
      <c r="C17" s="1359">
        <v>22500.0</v>
      </c>
      <c r="D17" s="1348">
        <v>56.0</v>
      </c>
      <c r="E17" s="1348">
        <v>13.0</v>
      </c>
      <c r="F17" s="1350">
        <v>3.0</v>
      </c>
      <c r="G17" s="1355">
        <v>49500.0</v>
      </c>
      <c r="H17" s="1351">
        <v>4.0</v>
      </c>
      <c r="I17" s="1360"/>
      <c r="J17" s="1361"/>
      <c r="K17" s="1362">
        <v>3675.0</v>
      </c>
      <c r="L17" s="1357">
        <v>20.0</v>
      </c>
      <c r="M17" s="1354">
        <v>85.0</v>
      </c>
      <c r="N17" s="1354">
        <v>60.0</v>
      </c>
      <c r="O17" s="1337"/>
      <c r="P17" s="1338"/>
      <c r="Q17" s="1338"/>
      <c r="R17" s="1338"/>
      <c r="S17" s="1338"/>
      <c r="T17" s="1338"/>
      <c r="U17" s="1338"/>
    </row>
    <row r="18">
      <c r="A18" s="1337"/>
      <c r="B18" s="1348">
        <v>15.0</v>
      </c>
      <c r="C18" s="1359">
        <v>33500.0</v>
      </c>
      <c r="D18" s="1349">
        <v>58.0</v>
      </c>
      <c r="E18" s="1348">
        <v>14.0</v>
      </c>
      <c r="F18" s="1350">
        <v>4.0</v>
      </c>
      <c r="G18" s="1355">
        <v>66000.0</v>
      </c>
      <c r="H18" s="1351">
        <v>4.0</v>
      </c>
      <c r="I18" s="1360"/>
      <c r="J18" s="1361"/>
      <c r="K18" s="1362">
        <v>4800.0</v>
      </c>
      <c r="L18" s="1357">
        <v>20.0</v>
      </c>
      <c r="M18" s="1354">
        <v>90.0</v>
      </c>
      <c r="N18" s="1354">
        <v>60.0</v>
      </c>
      <c r="O18" s="1337"/>
      <c r="P18" s="1338"/>
      <c r="Q18" s="1338"/>
      <c r="R18" s="1338"/>
      <c r="S18" s="1338"/>
      <c r="T18" s="1338"/>
      <c r="U18" s="1338"/>
    </row>
    <row r="19">
      <c r="A19" s="1337"/>
      <c r="B19" s="1348">
        <v>16.0</v>
      </c>
      <c r="C19" s="1359">
        <v>48500.0</v>
      </c>
      <c r="D19" s="1348">
        <v>60.0</v>
      </c>
      <c r="E19" s="1348">
        <v>14.0</v>
      </c>
      <c r="F19" s="1350">
        <v>4.0</v>
      </c>
      <c r="G19" s="1355">
        <v>77000.0</v>
      </c>
      <c r="H19" s="1351">
        <v>4.0</v>
      </c>
      <c r="I19" s="1360"/>
      <c r="J19" s="1361"/>
      <c r="K19" s="1362">
        <v>5700.0</v>
      </c>
      <c r="L19" s="1357">
        <v>20.0</v>
      </c>
      <c r="M19" s="1354">
        <v>95.0</v>
      </c>
      <c r="N19" s="1354">
        <v>60.0</v>
      </c>
      <c r="O19" s="1337"/>
      <c r="P19" s="1338"/>
      <c r="Q19" s="1338"/>
      <c r="R19" s="1338"/>
      <c r="S19" s="1338"/>
      <c r="T19" s="1338"/>
      <c r="U19" s="1338"/>
    </row>
    <row r="20">
      <c r="A20" s="1337"/>
      <c r="B20" s="1348">
        <v>17.0</v>
      </c>
      <c r="C20" s="1359">
        <v>69000.0</v>
      </c>
      <c r="D20" s="1348">
        <v>64.0</v>
      </c>
      <c r="E20" s="1348">
        <v>15.0</v>
      </c>
      <c r="F20" s="1350">
        <v>4.0</v>
      </c>
      <c r="G20" s="1356"/>
      <c r="H20" s="1356"/>
      <c r="I20" s="1358">
        <v>21750.0</v>
      </c>
      <c r="J20" s="1352">
        <v>10.0</v>
      </c>
      <c r="K20" s="1362">
        <v>8700.0</v>
      </c>
      <c r="L20" s="1357">
        <v>25.0</v>
      </c>
      <c r="M20" s="1354">
        <v>100.0</v>
      </c>
      <c r="N20" s="1354">
        <v>75.0</v>
      </c>
      <c r="O20" s="1337"/>
      <c r="P20" s="1338"/>
      <c r="Q20" s="1338"/>
      <c r="R20" s="1338"/>
      <c r="S20" s="1338"/>
      <c r="T20" s="1338"/>
      <c r="U20" s="1338"/>
    </row>
    <row r="21">
      <c r="A21" s="1337"/>
      <c r="B21" s="1348">
        <v>18.0</v>
      </c>
      <c r="C21" s="1359">
        <v>96000.0</v>
      </c>
      <c r="D21" s="1348">
        <v>66.0</v>
      </c>
      <c r="E21" s="1348">
        <v>15.0</v>
      </c>
      <c r="F21" s="1350">
        <v>4.0</v>
      </c>
      <c r="G21" s="1356"/>
      <c r="H21" s="1356"/>
      <c r="I21" s="1358">
        <v>30000.0</v>
      </c>
      <c r="J21" s="1352">
        <v>10.0</v>
      </c>
      <c r="K21" s="1362">
        <v>12000.0</v>
      </c>
      <c r="L21" s="1357">
        <v>25.0</v>
      </c>
      <c r="M21" s="1354">
        <v>110.0</v>
      </c>
      <c r="N21" s="1354">
        <v>75.0</v>
      </c>
      <c r="O21" s="1337"/>
      <c r="P21" s="1338"/>
      <c r="Q21" s="1338"/>
      <c r="R21" s="1338"/>
      <c r="S21" s="1338"/>
      <c r="T21" s="1338"/>
      <c r="U21" s="1338"/>
    </row>
    <row r="22">
      <c r="A22" s="1337"/>
      <c r="B22" s="1348">
        <v>19.0</v>
      </c>
      <c r="C22" s="1359">
        <v>131000.0</v>
      </c>
      <c r="D22" s="1348">
        <v>68.0</v>
      </c>
      <c r="E22" s="1348">
        <v>15.0</v>
      </c>
      <c r="F22" s="1350">
        <v>4.0</v>
      </c>
      <c r="G22" s="1356"/>
      <c r="H22" s="1356"/>
      <c r="I22" s="1358">
        <v>44250.0</v>
      </c>
      <c r="J22" s="1352">
        <v>10.0</v>
      </c>
      <c r="K22" s="1362">
        <v>17250.0</v>
      </c>
      <c r="L22" s="1357">
        <v>25.0</v>
      </c>
      <c r="M22" s="1354">
        <v>120.0</v>
      </c>
      <c r="N22" s="1354">
        <v>75.0</v>
      </c>
      <c r="O22" s="1337"/>
      <c r="P22" s="1338"/>
      <c r="Q22" s="1338"/>
      <c r="R22" s="1338"/>
      <c r="S22" s="1338"/>
      <c r="T22" s="1338"/>
      <c r="U22" s="1338"/>
    </row>
    <row r="23">
      <c r="A23" s="1337"/>
      <c r="B23" s="1348">
        <v>20.0</v>
      </c>
      <c r="C23" s="1359">
        <v>176000.0</v>
      </c>
      <c r="D23" s="1348">
        <v>70.0</v>
      </c>
      <c r="E23" s="1348">
        <v>16.0</v>
      </c>
      <c r="F23" s="1350">
        <v>5.0</v>
      </c>
      <c r="G23" s="1356"/>
      <c r="H23" s="1356"/>
      <c r="I23" s="1358">
        <v>57000.0</v>
      </c>
      <c r="J23" s="1352">
        <v>10.0</v>
      </c>
      <c r="K23" s="1362">
        <v>22500.0</v>
      </c>
      <c r="L23" s="1357">
        <v>25.0</v>
      </c>
      <c r="M23" s="1354">
        <v>130.0</v>
      </c>
      <c r="N23" s="1354">
        <v>75.0</v>
      </c>
      <c r="O23" s="1337"/>
      <c r="P23" s="1338"/>
      <c r="Q23" s="1338"/>
      <c r="R23" s="1338"/>
      <c r="S23" s="1338"/>
      <c r="T23" s="1338"/>
      <c r="U23" s="1338"/>
    </row>
    <row r="24">
      <c r="A24" s="1337"/>
      <c r="B24" s="1348">
        <v>21.0</v>
      </c>
      <c r="C24" s="1359">
        <v>235000.0</v>
      </c>
      <c r="D24" s="1348">
        <v>71.0</v>
      </c>
      <c r="E24" s="1348">
        <v>16.0</v>
      </c>
      <c r="F24" s="1350">
        <v>5.0</v>
      </c>
      <c r="G24" s="1356"/>
      <c r="H24" s="1356"/>
      <c r="I24" s="1358">
        <v>89250.0</v>
      </c>
      <c r="J24" s="1352">
        <v>10.0</v>
      </c>
      <c r="K24" s="1362">
        <v>36000.0</v>
      </c>
      <c r="L24" s="1357">
        <v>25.0</v>
      </c>
      <c r="M24" s="1354">
        <v>140.0</v>
      </c>
      <c r="N24" s="1354">
        <v>75.0</v>
      </c>
      <c r="O24" s="1337"/>
      <c r="P24" s="1338"/>
      <c r="Q24" s="1338"/>
      <c r="R24" s="1338"/>
      <c r="S24" s="1338"/>
      <c r="T24" s="1338"/>
      <c r="U24" s="1338"/>
    </row>
    <row r="25">
      <c r="A25" s="1337"/>
      <c r="B25" s="1348">
        <v>22.0</v>
      </c>
      <c r="C25" s="1359">
        <v>305000.0</v>
      </c>
      <c r="D25" s="1348">
        <v>72.0</v>
      </c>
      <c r="E25" s="1348">
        <v>16.0</v>
      </c>
      <c r="F25" s="1350">
        <v>5.0</v>
      </c>
      <c r="G25" s="1356"/>
      <c r="H25" s="1356"/>
      <c r="I25" s="1358">
        <v>153000.0</v>
      </c>
      <c r="J25" s="1352">
        <v>10.0</v>
      </c>
      <c r="K25" s="1362">
        <v>61500.0</v>
      </c>
      <c r="L25" s="1357">
        <v>25.0</v>
      </c>
      <c r="M25" s="1354">
        <v>150.0</v>
      </c>
      <c r="N25" s="1354">
        <v>75.0</v>
      </c>
      <c r="O25" s="1337"/>
      <c r="P25" s="1338"/>
      <c r="Q25" s="1338"/>
      <c r="R25" s="1338"/>
      <c r="S25" s="1338"/>
      <c r="T25" s="1338"/>
      <c r="U25" s="1338"/>
    </row>
    <row r="26">
      <c r="A26" s="1337"/>
      <c r="B26" s="1348">
        <v>23.0</v>
      </c>
      <c r="C26" s="1359">
        <v>395000.0</v>
      </c>
      <c r="D26" s="1348">
        <v>73.0</v>
      </c>
      <c r="E26" s="1348">
        <v>16.0</v>
      </c>
      <c r="F26" s="1350">
        <v>5.0</v>
      </c>
      <c r="G26" s="1355">
        <v>1650000.0</v>
      </c>
      <c r="H26" s="1351">
        <v>6.0</v>
      </c>
      <c r="I26" s="1358">
        <v>307500.0</v>
      </c>
      <c r="J26" s="1352">
        <v>12.0</v>
      </c>
      <c r="K26" s="1353"/>
      <c r="L26" s="1353"/>
      <c r="M26" s="1354">
        <v>160.0</v>
      </c>
      <c r="N26" s="1354">
        <v>90.0</v>
      </c>
      <c r="O26" s="1337"/>
      <c r="P26" s="1338"/>
      <c r="Q26" s="1338"/>
      <c r="R26" s="1338"/>
      <c r="S26" s="1338"/>
      <c r="T26" s="1338"/>
      <c r="U26" s="1338"/>
    </row>
    <row r="27">
      <c r="A27" s="1337"/>
      <c r="B27" s="1348">
        <v>24.0</v>
      </c>
      <c r="C27" s="1359">
        <v>505000.0</v>
      </c>
      <c r="D27" s="1348">
        <v>74.0</v>
      </c>
      <c r="E27" s="1348">
        <v>16.0</v>
      </c>
      <c r="F27" s="1350">
        <v>5.0</v>
      </c>
      <c r="G27" s="1355">
        <v>2650000.0</v>
      </c>
      <c r="H27" s="1351">
        <v>6.0</v>
      </c>
      <c r="I27" s="1358">
        <v>495000.0</v>
      </c>
      <c r="J27" s="1352">
        <v>12.0</v>
      </c>
      <c r="K27" s="1353"/>
      <c r="L27" s="1353"/>
      <c r="M27" s="1354">
        <v>170.0</v>
      </c>
      <c r="N27" s="1354">
        <v>90.0</v>
      </c>
      <c r="O27" s="1337"/>
      <c r="P27" s="1338"/>
      <c r="Q27" s="1338"/>
      <c r="R27" s="1338"/>
      <c r="S27" s="1338"/>
      <c r="T27" s="1338"/>
      <c r="U27" s="1338"/>
    </row>
    <row r="28">
      <c r="A28" s="1337"/>
      <c r="B28" s="1348">
        <v>25.0</v>
      </c>
      <c r="C28" s="1359">
        <v>640000.0</v>
      </c>
      <c r="D28" s="1348">
        <v>75.0</v>
      </c>
      <c r="E28" s="1348">
        <v>17.0</v>
      </c>
      <c r="F28" s="1350">
        <v>5.0</v>
      </c>
      <c r="G28" s="1355">
        <v>4800000.0</v>
      </c>
      <c r="H28" s="1351">
        <v>6.0</v>
      </c>
      <c r="I28" s="1358">
        <v>900000.0</v>
      </c>
      <c r="J28" s="1352">
        <v>12.0</v>
      </c>
      <c r="K28" s="1353"/>
      <c r="L28" s="1353"/>
      <c r="M28" s="1354">
        <v>180.0</v>
      </c>
      <c r="N28" s="1354">
        <v>90.0</v>
      </c>
      <c r="O28" s="1337"/>
      <c r="P28" s="1338"/>
      <c r="Q28" s="1338"/>
      <c r="R28" s="1338"/>
      <c r="S28" s="1338"/>
      <c r="T28" s="1338"/>
      <c r="U28" s="1338"/>
    </row>
    <row r="29">
      <c r="A29" s="1337"/>
      <c r="B29" s="1348">
        <v>26.0</v>
      </c>
      <c r="C29" s="1359">
        <v>810000.0</v>
      </c>
      <c r="D29" s="1348">
        <v>76.0</v>
      </c>
      <c r="E29" s="1348">
        <v>17.0</v>
      </c>
      <c r="F29" s="1350">
        <v>5.0</v>
      </c>
      <c r="G29" s="1355">
        <v>5550000.0</v>
      </c>
      <c r="H29" s="1351">
        <v>6.0</v>
      </c>
      <c r="I29" s="1358">
        <v>1035000.0</v>
      </c>
      <c r="J29" s="1352">
        <v>12.0</v>
      </c>
      <c r="K29" s="1353"/>
      <c r="L29" s="1353"/>
      <c r="M29" s="1354">
        <v>190.0</v>
      </c>
      <c r="N29" s="1354">
        <v>90.0</v>
      </c>
      <c r="O29" s="1337"/>
      <c r="P29" s="1338"/>
      <c r="Q29" s="1338"/>
      <c r="R29" s="1338"/>
      <c r="S29" s="1338"/>
      <c r="T29" s="1338"/>
      <c r="U29" s="1338"/>
    </row>
    <row r="30">
      <c r="A30" s="1337"/>
      <c r="B30" s="1348">
        <v>27.0</v>
      </c>
      <c r="C30" s="1359">
        <v>1000000.0</v>
      </c>
      <c r="D30" s="1348">
        <v>77.0</v>
      </c>
      <c r="E30" s="1348">
        <v>17.0</v>
      </c>
      <c r="F30" s="1350">
        <v>5.0</v>
      </c>
      <c r="G30" s="1355">
        <v>9500000.0</v>
      </c>
      <c r="H30" s="1351">
        <v>6.0</v>
      </c>
      <c r="I30" s="1358">
        <v>1800000.0</v>
      </c>
      <c r="J30" s="1352">
        <v>12.0</v>
      </c>
      <c r="K30" s="1353"/>
      <c r="L30" s="1353"/>
      <c r="M30" s="1354">
        <v>200.0</v>
      </c>
      <c r="N30" s="1354">
        <v>90.0</v>
      </c>
      <c r="O30" s="1337"/>
      <c r="P30" s="1338"/>
      <c r="Q30" s="1338"/>
      <c r="R30" s="1338"/>
      <c r="S30" s="1338"/>
      <c r="T30" s="1338"/>
      <c r="U30" s="1338"/>
    </row>
    <row r="31">
      <c r="A31" s="1337"/>
      <c r="B31" s="1348">
        <v>28.0</v>
      </c>
      <c r="C31" s="1359">
        <v>1250000.0</v>
      </c>
      <c r="D31" s="1348">
        <v>78.0</v>
      </c>
      <c r="E31" s="1348">
        <v>17.0</v>
      </c>
      <c r="F31" s="1350">
        <v>5.0</v>
      </c>
      <c r="G31" s="1355">
        <v>1.43E7</v>
      </c>
      <c r="H31" s="1351">
        <v>6.0</v>
      </c>
      <c r="I31" s="1358">
        <v>1700000.0</v>
      </c>
      <c r="J31" s="1352">
        <v>12.0</v>
      </c>
      <c r="K31" s="1353"/>
      <c r="L31" s="1353"/>
      <c r="M31" s="1354">
        <v>210.0</v>
      </c>
      <c r="N31" s="1354">
        <v>90.0</v>
      </c>
      <c r="O31" s="1337"/>
      <c r="P31" s="1338"/>
      <c r="Q31" s="1338"/>
      <c r="R31" s="1338"/>
      <c r="S31" s="1338"/>
      <c r="T31" s="1338"/>
      <c r="U31" s="1338"/>
    </row>
    <row r="32">
      <c r="A32" s="1337"/>
      <c r="B32" s="1348">
        <v>29.0</v>
      </c>
      <c r="C32" s="1359">
        <v>1500000.0</v>
      </c>
      <c r="D32" s="1348">
        <v>79.0</v>
      </c>
      <c r="E32" s="1348">
        <v>17.0</v>
      </c>
      <c r="F32" s="1350">
        <v>5.0</v>
      </c>
      <c r="G32" s="1355">
        <v>2.05E7</v>
      </c>
      <c r="H32" s="1351">
        <v>7.0</v>
      </c>
      <c r="I32" s="1360"/>
      <c r="J32" s="1361"/>
      <c r="K32" s="1362">
        <v>1545000.0</v>
      </c>
      <c r="L32" s="1357">
        <v>35.0</v>
      </c>
      <c r="M32" s="1354">
        <v>220.0</v>
      </c>
      <c r="N32" s="1354">
        <v>105.0</v>
      </c>
      <c r="O32" s="1337"/>
      <c r="P32" s="1338"/>
      <c r="Q32" s="1337"/>
      <c r="R32" s="1337"/>
      <c r="S32" s="1337"/>
      <c r="T32" s="1337"/>
      <c r="U32" s="1337"/>
    </row>
    <row r="33">
      <c r="A33" s="1337"/>
      <c r="B33" s="1348">
        <v>30.0</v>
      </c>
      <c r="C33" s="1359">
        <v>1850000.0</v>
      </c>
      <c r="D33" s="1348">
        <v>80.0</v>
      </c>
      <c r="E33" s="1348">
        <v>18.0</v>
      </c>
      <c r="F33" s="1350">
        <v>5.0</v>
      </c>
      <c r="G33" s="1355">
        <v>2.62E7</v>
      </c>
      <c r="H33" s="1351">
        <v>7.0</v>
      </c>
      <c r="I33" s="1360"/>
      <c r="J33" s="1361"/>
      <c r="K33" s="1362">
        <v>1950000.0</v>
      </c>
      <c r="L33" s="1357">
        <v>35.0</v>
      </c>
      <c r="M33" s="1354">
        <v>230.0</v>
      </c>
      <c r="N33" s="1354">
        <v>105.0</v>
      </c>
      <c r="O33" s="1337"/>
      <c r="P33" s="1338"/>
      <c r="Q33" s="1337"/>
      <c r="R33" s="1337"/>
      <c r="S33" s="1337"/>
      <c r="T33" s="1337"/>
      <c r="U33" s="1337"/>
    </row>
    <row r="34">
      <c r="A34" s="1337"/>
      <c r="B34" s="1348">
        <v>31.0</v>
      </c>
      <c r="C34" s="1359">
        <v>2250000.0</v>
      </c>
      <c r="D34" s="1348">
        <v>81.0</v>
      </c>
      <c r="E34" s="1348">
        <v>18.0</v>
      </c>
      <c r="F34" s="1350">
        <v>5.0</v>
      </c>
      <c r="G34" s="1355">
        <v>3.5E7</v>
      </c>
      <c r="H34" s="1351">
        <v>7.0</v>
      </c>
      <c r="I34" s="1360"/>
      <c r="J34" s="1361"/>
      <c r="K34" s="1362">
        <v>2610000.0</v>
      </c>
      <c r="L34" s="1357">
        <v>35.0</v>
      </c>
      <c r="M34" s="1354">
        <v>240.0</v>
      </c>
      <c r="N34" s="1354">
        <v>105.0</v>
      </c>
      <c r="O34" s="1337"/>
      <c r="P34" s="1338"/>
      <c r="Q34" s="1337"/>
      <c r="R34" s="1337"/>
      <c r="S34" s="1337"/>
      <c r="T34" s="1337"/>
      <c r="U34" s="1337"/>
    </row>
    <row r="35">
      <c r="A35" s="1337"/>
      <c r="B35" s="1348">
        <v>32.0</v>
      </c>
      <c r="C35" s="1359">
        <v>2700000.0</v>
      </c>
      <c r="D35" s="1348">
        <v>82.0</v>
      </c>
      <c r="E35" s="1348">
        <v>18.0</v>
      </c>
      <c r="F35" s="1350">
        <v>5.0</v>
      </c>
      <c r="G35" s="1355">
        <v>4.77E7</v>
      </c>
      <c r="H35" s="1351">
        <v>7.0</v>
      </c>
      <c r="I35" s="1360"/>
      <c r="J35" s="1361"/>
      <c r="K35" s="1362">
        <v>3600000.0</v>
      </c>
      <c r="L35" s="1357">
        <v>35.0</v>
      </c>
      <c r="M35" s="1354">
        <v>250.0</v>
      </c>
      <c r="N35" s="1354">
        <v>105.0</v>
      </c>
      <c r="O35" s="1337"/>
      <c r="P35" s="1338"/>
      <c r="Q35" s="1337"/>
      <c r="R35" s="1337"/>
      <c r="S35" s="1337"/>
      <c r="T35" s="1337"/>
      <c r="U35" s="1337"/>
    </row>
    <row r="36">
      <c r="A36" s="1337"/>
      <c r="B36" s="1348">
        <v>33.0</v>
      </c>
      <c r="C36" s="1359">
        <v>3200000.0</v>
      </c>
      <c r="D36" s="1348">
        <v>83.0</v>
      </c>
      <c r="E36" s="1348">
        <v>18.0</v>
      </c>
      <c r="F36" s="1350">
        <v>5.0</v>
      </c>
      <c r="G36" s="1355">
        <v>5.89E7</v>
      </c>
      <c r="H36" s="1351">
        <v>7.0</v>
      </c>
      <c r="I36" s="1360"/>
      <c r="J36" s="1361"/>
      <c r="K36" s="1362">
        <v>4350000.0</v>
      </c>
      <c r="L36" s="1357">
        <v>35.0</v>
      </c>
      <c r="M36" s="1354">
        <v>260.0</v>
      </c>
      <c r="N36" s="1354">
        <v>105.0</v>
      </c>
      <c r="O36" s="1337"/>
      <c r="P36" s="1338"/>
      <c r="Q36" s="1337"/>
      <c r="R36" s="1337"/>
      <c r="S36" s="1337"/>
      <c r="T36" s="1337"/>
      <c r="U36" s="1337"/>
    </row>
    <row r="37">
      <c r="A37" s="1337"/>
      <c r="B37" s="1348">
        <v>34.0</v>
      </c>
      <c r="C37" s="1359">
        <v>3800000.0</v>
      </c>
      <c r="D37" s="1348">
        <v>84.0</v>
      </c>
      <c r="E37" s="1348">
        <v>18.0</v>
      </c>
      <c r="F37" s="1350">
        <v>5.0</v>
      </c>
      <c r="G37" s="1355">
        <v>6.48E7</v>
      </c>
      <c r="H37" s="1351">
        <v>7.0</v>
      </c>
      <c r="I37" s="1360"/>
      <c r="J37" s="1361"/>
      <c r="K37" s="1362">
        <v>5100000.0</v>
      </c>
      <c r="L37" s="1357">
        <v>35.0</v>
      </c>
      <c r="M37" s="1354">
        <v>270.0</v>
      </c>
      <c r="N37" s="1354">
        <v>105.0</v>
      </c>
      <c r="O37" s="1337"/>
      <c r="P37" s="1338"/>
      <c r="Q37" s="1337"/>
      <c r="R37" s="1337"/>
      <c r="S37" s="1337"/>
      <c r="T37" s="1337"/>
      <c r="U37" s="1337"/>
    </row>
    <row r="38">
      <c r="A38" s="1337"/>
      <c r="B38" s="1348">
        <v>35.0</v>
      </c>
      <c r="C38" s="1359">
        <v>4500000.0</v>
      </c>
      <c r="D38" s="1348">
        <v>85.0</v>
      </c>
      <c r="E38" s="1348">
        <v>19.0</v>
      </c>
      <c r="F38" s="1350">
        <v>5.0</v>
      </c>
      <c r="G38" s="1355">
        <v>9.15E7</v>
      </c>
      <c r="H38" s="1351">
        <v>8.0</v>
      </c>
      <c r="I38" s="1360"/>
      <c r="J38" s="1361"/>
      <c r="K38" s="1362">
        <v>6900000.0</v>
      </c>
      <c r="L38" s="1357">
        <v>40.0</v>
      </c>
      <c r="M38" s="1354">
        <v>280.0</v>
      </c>
      <c r="N38" s="1354">
        <v>120.0</v>
      </c>
      <c r="O38" s="1337"/>
      <c r="P38" s="1338"/>
      <c r="Q38" s="1337"/>
      <c r="R38" s="1337"/>
      <c r="S38" s="1337"/>
      <c r="T38" s="1337"/>
      <c r="U38" s="1337"/>
    </row>
    <row r="39">
      <c r="A39" s="1337"/>
      <c r="B39" s="1348">
        <v>36.0</v>
      </c>
      <c r="C39" s="1359">
        <v>5300000.0</v>
      </c>
      <c r="D39" s="1348">
        <v>86.0</v>
      </c>
      <c r="E39" s="1348">
        <v>19.0</v>
      </c>
      <c r="F39" s="1350">
        <v>5.0</v>
      </c>
      <c r="G39" s="1355">
        <v>1.15E8</v>
      </c>
      <c r="H39" s="1351">
        <v>8.0</v>
      </c>
      <c r="I39" s="1360"/>
      <c r="J39" s="1361"/>
      <c r="K39" s="1362">
        <v>8550000.0</v>
      </c>
      <c r="L39" s="1357">
        <v>40.0</v>
      </c>
      <c r="M39" s="1354">
        <v>300.0</v>
      </c>
      <c r="N39" s="1354">
        <v>120.0</v>
      </c>
      <c r="O39" s="1337"/>
      <c r="P39" s="1338"/>
      <c r="Q39" s="1337"/>
      <c r="R39" s="1337"/>
      <c r="S39" s="1337"/>
      <c r="T39" s="1337"/>
      <c r="U39" s="1337"/>
    </row>
    <row r="40">
      <c r="A40" s="1337"/>
      <c r="B40" s="1348">
        <v>37.0</v>
      </c>
      <c r="C40" s="1359">
        <v>6250000.0</v>
      </c>
      <c r="D40" s="1348">
        <v>87.0</v>
      </c>
      <c r="E40" s="1348">
        <v>19.0</v>
      </c>
      <c r="F40" s="1350">
        <v>5.0</v>
      </c>
      <c r="G40" s="1355">
        <v>1.62E8</v>
      </c>
      <c r="H40" s="1351">
        <v>8.0</v>
      </c>
      <c r="I40" s="1360"/>
      <c r="J40" s="1361"/>
      <c r="K40" s="1362">
        <v>1.215E7</v>
      </c>
      <c r="L40" s="1357">
        <v>40.0</v>
      </c>
      <c r="M40" s="1354">
        <v>320.0</v>
      </c>
      <c r="N40" s="1354">
        <v>120.0</v>
      </c>
      <c r="O40" s="1337"/>
      <c r="P40" s="1338"/>
      <c r="Q40" s="1337"/>
      <c r="R40" s="1337"/>
      <c r="S40" s="1337"/>
      <c r="T40" s="1337"/>
      <c r="U40" s="1337"/>
    </row>
    <row r="41">
      <c r="A41" s="1337"/>
      <c r="B41" s="1348">
        <v>38.0</v>
      </c>
      <c r="C41" s="1359">
        <v>7250000.0</v>
      </c>
      <c r="D41" s="1348">
        <v>88.0</v>
      </c>
      <c r="E41" s="1348">
        <v>19.0</v>
      </c>
      <c r="F41" s="1350">
        <v>5.0</v>
      </c>
      <c r="G41" s="1355">
        <v>1.94E8</v>
      </c>
      <c r="H41" s="1351">
        <v>8.0</v>
      </c>
      <c r="I41" s="1360"/>
      <c r="J41" s="1361"/>
      <c r="K41" s="1362">
        <v>1.455E7</v>
      </c>
      <c r="L41" s="1357">
        <v>40.0</v>
      </c>
      <c r="M41" s="1354">
        <v>340.0</v>
      </c>
      <c r="N41" s="1354">
        <v>120.0</v>
      </c>
      <c r="O41" s="1337"/>
      <c r="P41" s="1338"/>
      <c r="Q41" s="1337"/>
      <c r="R41" s="1337"/>
      <c r="S41" s="1337"/>
      <c r="T41" s="1337"/>
      <c r="U41" s="1337"/>
    </row>
    <row r="42">
      <c r="A42" s="1337"/>
      <c r="B42" s="1348">
        <v>39.0</v>
      </c>
      <c r="C42" s="1359">
        <v>8450000.0</v>
      </c>
      <c r="D42" s="1348">
        <v>89.0</v>
      </c>
      <c r="E42" s="1348">
        <v>19.0</v>
      </c>
      <c r="F42" s="1350">
        <v>5.0</v>
      </c>
      <c r="G42" s="1355">
        <v>2.35E8</v>
      </c>
      <c r="H42" s="1351">
        <v>8.0</v>
      </c>
      <c r="I42" s="1360"/>
      <c r="J42" s="1361"/>
      <c r="K42" s="1362">
        <v>1.77E7</v>
      </c>
      <c r="L42" s="1357">
        <v>40.0</v>
      </c>
      <c r="M42" s="1354">
        <v>360.0</v>
      </c>
      <c r="N42" s="1354">
        <v>120.0</v>
      </c>
      <c r="O42" s="1337"/>
      <c r="P42" s="1338"/>
      <c r="Q42" s="1337"/>
      <c r="R42" s="1337"/>
      <c r="S42" s="1337"/>
      <c r="T42" s="1337"/>
      <c r="U42" s="1337"/>
    </row>
    <row r="43">
      <c r="A43" s="1337"/>
      <c r="B43" s="1348">
        <v>40.0</v>
      </c>
      <c r="C43" s="1359">
        <v>9800000.0</v>
      </c>
      <c r="D43" s="1348">
        <v>90.0</v>
      </c>
      <c r="E43" s="1348">
        <v>20.0</v>
      </c>
      <c r="F43" s="1350">
        <v>5.0</v>
      </c>
      <c r="G43" s="1355">
        <v>2.9E8</v>
      </c>
      <c r="H43" s="1351">
        <v>8.0</v>
      </c>
      <c r="I43" s="1360"/>
      <c r="J43" s="1361"/>
      <c r="K43" s="1362">
        <v>2.175E7</v>
      </c>
      <c r="L43" s="1357">
        <v>40.0</v>
      </c>
      <c r="M43" s="1354">
        <v>380.0</v>
      </c>
      <c r="N43" s="1354">
        <v>120.0</v>
      </c>
      <c r="O43" s="1337"/>
      <c r="P43" s="1338"/>
      <c r="Q43" s="1337"/>
      <c r="R43" s="1337"/>
      <c r="S43" s="1337"/>
      <c r="T43" s="1337"/>
      <c r="U43" s="1337"/>
    </row>
    <row r="44">
      <c r="A44" s="1337"/>
      <c r="B44" s="1348">
        <v>41.0</v>
      </c>
      <c r="C44" s="1359">
        <v>1.13E7</v>
      </c>
      <c r="D44" s="1348">
        <v>91.0</v>
      </c>
      <c r="E44" s="1348">
        <v>20.0</v>
      </c>
      <c r="F44" s="1350">
        <v>5.0</v>
      </c>
      <c r="G44" s="1355">
        <v>3.2E8</v>
      </c>
      <c r="H44" s="1351">
        <v>8.0</v>
      </c>
      <c r="I44" s="1360"/>
      <c r="J44" s="1361"/>
      <c r="K44" s="1362">
        <v>2.4E7</v>
      </c>
      <c r="L44" s="1357">
        <v>40.0</v>
      </c>
      <c r="M44" s="1354">
        <v>400.0</v>
      </c>
      <c r="N44" s="1354">
        <v>120.0</v>
      </c>
      <c r="O44" s="1337"/>
      <c r="P44" s="1338"/>
      <c r="Q44" s="1337"/>
      <c r="R44" s="1337"/>
      <c r="S44" s="1337"/>
      <c r="T44" s="1337"/>
      <c r="U44" s="1337"/>
    </row>
    <row r="45">
      <c r="A45" s="1337"/>
      <c r="B45" s="1348">
        <v>42.0</v>
      </c>
      <c r="C45" s="1359">
        <v>1.3E7</v>
      </c>
      <c r="D45" s="1348">
        <v>92.0</v>
      </c>
      <c r="E45" s="1348">
        <v>20.0</v>
      </c>
      <c r="F45" s="1350">
        <v>5.0</v>
      </c>
      <c r="G45" s="1355">
        <v>3.65E8</v>
      </c>
      <c r="H45" s="1351">
        <v>9.0</v>
      </c>
      <c r="I45" s="1358">
        <v>6.84E7</v>
      </c>
      <c r="J45" s="1363">
        <v>18.0</v>
      </c>
      <c r="K45" s="1353"/>
      <c r="L45" s="1353"/>
      <c r="M45" s="1354">
        <v>420.0</v>
      </c>
      <c r="N45" s="1354">
        <v>135.0</v>
      </c>
      <c r="O45" s="1337"/>
      <c r="P45" s="1338"/>
      <c r="Q45" s="1337"/>
      <c r="R45" s="1337"/>
      <c r="S45" s="1337"/>
      <c r="T45" s="1337"/>
      <c r="U45" s="1337"/>
    </row>
    <row r="46">
      <c r="A46" s="1337"/>
      <c r="B46" s="1348">
        <v>43.0</v>
      </c>
      <c r="C46" s="1359">
        <v>1.49E7</v>
      </c>
      <c r="D46" s="1348">
        <v>93.0</v>
      </c>
      <c r="E46" s="1348">
        <v>20.0</v>
      </c>
      <c r="F46" s="1350">
        <v>5.0</v>
      </c>
      <c r="G46" s="1355">
        <v>3.96E8</v>
      </c>
      <c r="H46" s="1351">
        <v>9.0</v>
      </c>
      <c r="I46" s="1358">
        <v>7.425E7</v>
      </c>
      <c r="J46" s="1363">
        <v>18.0</v>
      </c>
      <c r="K46" s="1353"/>
      <c r="L46" s="1353"/>
      <c r="M46" s="1354">
        <v>440.0</v>
      </c>
      <c r="N46" s="1354">
        <v>135.0</v>
      </c>
      <c r="O46" s="1337"/>
      <c r="P46" s="1338"/>
      <c r="Q46" s="1337"/>
      <c r="R46" s="1337"/>
      <c r="S46" s="1337"/>
      <c r="T46" s="1337"/>
      <c r="U46" s="1337"/>
    </row>
    <row r="47">
      <c r="A47" s="1337"/>
      <c r="B47" s="1348">
        <v>44.0</v>
      </c>
      <c r="C47" s="1359">
        <v>1.7E7</v>
      </c>
      <c r="D47" s="1348">
        <v>94.0</v>
      </c>
      <c r="E47" s="1348">
        <v>20.0</v>
      </c>
      <c r="F47" s="1350">
        <v>5.0</v>
      </c>
      <c r="G47" s="1355">
        <v>4.23E8</v>
      </c>
      <c r="H47" s="1351">
        <v>9.0</v>
      </c>
      <c r="I47" s="1358">
        <v>7.935E7</v>
      </c>
      <c r="J47" s="1363">
        <v>18.0</v>
      </c>
      <c r="K47" s="1353"/>
      <c r="L47" s="1353"/>
      <c r="M47" s="1354">
        <v>460.0</v>
      </c>
      <c r="N47" s="1354">
        <v>135.0</v>
      </c>
      <c r="O47" s="1337"/>
      <c r="P47" s="1338"/>
      <c r="Q47" s="1337"/>
      <c r="R47" s="1337"/>
      <c r="S47" s="1337"/>
      <c r="T47" s="1337"/>
      <c r="U47" s="1337"/>
    </row>
    <row r="48">
      <c r="A48" s="1337"/>
      <c r="B48" s="1348">
        <v>45.0</v>
      </c>
      <c r="C48" s="1359">
        <v>1.94E7</v>
      </c>
      <c r="D48" s="1348">
        <v>95.0</v>
      </c>
      <c r="E48" s="1348">
        <v>20.0</v>
      </c>
      <c r="F48" s="1350">
        <v>5.0</v>
      </c>
      <c r="G48" s="1355">
        <v>4.33E8</v>
      </c>
      <c r="H48" s="1351">
        <v>9.0</v>
      </c>
      <c r="I48" s="1358">
        <v>8.13E7</v>
      </c>
      <c r="J48" s="1363">
        <v>18.0</v>
      </c>
      <c r="K48" s="1353"/>
      <c r="L48" s="1353"/>
      <c r="M48" s="1354">
        <v>480.0</v>
      </c>
      <c r="N48" s="1354">
        <v>135.0</v>
      </c>
      <c r="O48" s="1337"/>
      <c r="P48" s="1338"/>
      <c r="Q48" s="1337"/>
      <c r="R48" s="1337"/>
      <c r="S48" s="1337"/>
      <c r="T48" s="1337"/>
      <c r="U48" s="1337"/>
    </row>
    <row r="49">
      <c r="A49" s="1337"/>
      <c r="B49" s="1348">
        <v>46.0</v>
      </c>
      <c r="C49" s="1359">
        <v>2.2E7</v>
      </c>
      <c r="D49" s="1348">
        <v>96.0</v>
      </c>
      <c r="E49" s="1348">
        <v>20.0</v>
      </c>
      <c r="F49" s="1350">
        <v>5.0</v>
      </c>
      <c r="G49" s="1355">
        <v>4.5E8</v>
      </c>
      <c r="H49" s="1351">
        <v>9.0</v>
      </c>
      <c r="I49" s="1358">
        <v>8.43E7</v>
      </c>
      <c r="J49" s="1363">
        <v>18.0</v>
      </c>
      <c r="K49" s="1353"/>
      <c r="L49" s="1353"/>
      <c r="M49" s="1354">
        <v>500.0</v>
      </c>
      <c r="N49" s="1354">
        <v>135.0</v>
      </c>
      <c r="O49" s="1337"/>
      <c r="P49" s="1338"/>
      <c r="Q49" s="1337"/>
      <c r="R49" s="1337"/>
      <c r="S49" s="1337"/>
      <c r="T49" s="1337"/>
      <c r="U49" s="1337"/>
    </row>
    <row r="50">
      <c r="A50" s="1337"/>
      <c r="B50" s="1348">
        <v>47.0</v>
      </c>
      <c r="C50" s="1359">
        <v>2.5E7</v>
      </c>
      <c r="D50" s="1348">
        <v>97.0</v>
      </c>
      <c r="E50" s="1348">
        <v>20.0</v>
      </c>
      <c r="F50" s="1350">
        <v>5.0</v>
      </c>
      <c r="G50" s="1356"/>
      <c r="H50" s="1356"/>
      <c r="I50" s="1358">
        <v>8.91E7</v>
      </c>
      <c r="J50" s="1352">
        <v>20.0</v>
      </c>
      <c r="K50" s="1362">
        <v>3.57E7</v>
      </c>
      <c r="L50" s="1357">
        <v>50.0</v>
      </c>
      <c r="M50" s="1354">
        <v>520.0</v>
      </c>
      <c r="N50" s="1354">
        <v>150.0</v>
      </c>
      <c r="O50" s="1337"/>
      <c r="P50" s="1338"/>
      <c r="Q50" s="1337"/>
      <c r="R50" s="1337"/>
      <c r="S50" s="1337"/>
      <c r="T50" s="1337"/>
      <c r="U50" s="1337"/>
    </row>
    <row r="51">
      <c r="A51" s="1337"/>
      <c r="B51" s="1348">
        <v>48.0</v>
      </c>
      <c r="C51" s="1359">
        <v>2.82E7</v>
      </c>
      <c r="D51" s="1348">
        <v>98.0</v>
      </c>
      <c r="E51" s="1348">
        <v>20.0</v>
      </c>
      <c r="F51" s="1350">
        <v>5.0</v>
      </c>
      <c r="G51" s="1364"/>
      <c r="H51" s="1356"/>
      <c r="I51" s="1358">
        <v>9.21E7</v>
      </c>
      <c r="J51" s="1352">
        <v>20.0</v>
      </c>
      <c r="K51" s="1362">
        <v>3.69E7</v>
      </c>
      <c r="L51" s="1357">
        <v>50.0</v>
      </c>
      <c r="M51" s="1354">
        <v>540.0</v>
      </c>
      <c r="N51" s="1354">
        <v>150.0</v>
      </c>
      <c r="O51" s="1337"/>
      <c r="P51" s="1338"/>
      <c r="Q51" s="1337"/>
      <c r="R51" s="1337"/>
      <c r="S51" s="1337"/>
      <c r="T51" s="1337"/>
      <c r="U51" s="1337"/>
    </row>
    <row r="52">
      <c r="A52" s="1337"/>
      <c r="B52" s="1348">
        <v>49.0</v>
      </c>
      <c r="C52" s="1359">
        <v>3.18E7</v>
      </c>
      <c r="D52" s="1348">
        <v>99.0</v>
      </c>
      <c r="E52" s="1348">
        <v>20.0</v>
      </c>
      <c r="F52" s="1350">
        <v>5.0</v>
      </c>
      <c r="G52" s="1356"/>
      <c r="H52" s="1356"/>
      <c r="I52" s="1358">
        <v>9.75E7</v>
      </c>
      <c r="J52" s="1352">
        <v>20.0</v>
      </c>
      <c r="K52" s="1362">
        <v>3.9E7</v>
      </c>
      <c r="L52" s="1357">
        <v>50.0</v>
      </c>
      <c r="M52" s="1354">
        <v>560.0</v>
      </c>
      <c r="N52" s="1354">
        <v>150.0</v>
      </c>
      <c r="O52" s="1337"/>
      <c r="P52" s="1338"/>
      <c r="Q52" s="1337"/>
      <c r="R52" s="1337"/>
      <c r="S52" s="1337"/>
      <c r="T52" s="1337"/>
      <c r="U52" s="1337"/>
    </row>
    <row r="53">
      <c r="A53" s="1337"/>
      <c r="B53" s="1348">
        <v>50.0</v>
      </c>
      <c r="C53" s="1359">
        <v>3.57E7</v>
      </c>
      <c r="D53" s="1348">
        <v>100.0</v>
      </c>
      <c r="E53" s="1348">
        <v>20.0</v>
      </c>
      <c r="F53" s="1350">
        <v>5.0</v>
      </c>
      <c r="G53" s="1356"/>
      <c r="H53" s="1356"/>
      <c r="I53" s="1358">
        <v>1.0E8</v>
      </c>
      <c r="J53" s="1352">
        <v>20.0</v>
      </c>
      <c r="K53" s="1362">
        <v>4.0E7</v>
      </c>
      <c r="L53" s="1357">
        <v>50.0</v>
      </c>
      <c r="M53" s="1354">
        <v>580.0</v>
      </c>
      <c r="N53" s="1354">
        <v>150.0</v>
      </c>
      <c r="O53" s="1337"/>
      <c r="P53" s="1338"/>
      <c r="Q53" s="1337"/>
      <c r="R53" s="1337"/>
      <c r="S53" s="1337"/>
      <c r="T53" s="1337"/>
      <c r="U53" s="1337"/>
    </row>
    <row r="54">
      <c r="A54" s="1337"/>
      <c r="B54" s="1348">
        <v>51.0</v>
      </c>
      <c r="C54" s="1359">
        <v>3.99E7</v>
      </c>
      <c r="D54" s="1348">
        <v>101.0</v>
      </c>
      <c r="E54" s="1348">
        <v>21.0</v>
      </c>
      <c r="F54" s="1350">
        <v>5.0</v>
      </c>
      <c r="G54" s="1355">
        <v>5.48E8</v>
      </c>
      <c r="H54" s="1351">
        <v>11.0</v>
      </c>
      <c r="I54" s="1358">
        <v>1.08E8</v>
      </c>
      <c r="J54" s="1365">
        <v>22.0</v>
      </c>
      <c r="K54" s="1353"/>
      <c r="L54" s="1353"/>
      <c r="M54" s="1354">
        <v>610.0</v>
      </c>
      <c r="N54" s="1354">
        <v>165.0</v>
      </c>
      <c r="O54" s="1337"/>
      <c r="P54" s="1338"/>
      <c r="Q54" s="1337"/>
      <c r="R54" s="1337"/>
      <c r="S54" s="1337"/>
      <c r="T54" s="1337"/>
      <c r="U54" s="1337"/>
    </row>
    <row r="55">
      <c r="A55" s="1337"/>
      <c r="B55" s="1348">
        <v>52.0</v>
      </c>
      <c r="C55" s="1359">
        <v>4.453E7</v>
      </c>
      <c r="D55" s="1348">
        <v>102.0</v>
      </c>
      <c r="E55" s="1348">
        <v>21.0</v>
      </c>
      <c r="F55" s="1350">
        <v>5.0</v>
      </c>
      <c r="G55" s="1355">
        <v>5.86E8</v>
      </c>
      <c r="H55" s="1351">
        <v>11.0</v>
      </c>
      <c r="I55" s="1358">
        <v>1.16E8</v>
      </c>
      <c r="J55" s="1363">
        <v>22.0</v>
      </c>
      <c r="K55" s="1353"/>
      <c r="L55" s="1353"/>
      <c r="M55" s="1354">
        <v>640.0</v>
      </c>
      <c r="N55" s="1354">
        <v>165.0</v>
      </c>
      <c r="O55" s="1337"/>
      <c r="P55" s="1338"/>
      <c r="Q55" s="1337"/>
      <c r="R55" s="1337"/>
      <c r="S55" s="1337"/>
      <c r="T55" s="1337"/>
      <c r="U55" s="1337"/>
    </row>
    <row r="56">
      <c r="A56" s="1337"/>
      <c r="B56" s="1348">
        <v>53.0</v>
      </c>
      <c r="C56" s="1359"/>
      <c r="D56" s="1348">
        <v>102.0</v>
      </c>
      <c r="E56" s="1348">
        <v>21.0</v>
      </c>
      <c r="F56" s="1350">
        <v>5.0</v>
      </c>
      <c r="G56" s="1355"/>
      <c r="H56" s="1351">
        <v>11.0</v>
      </c>
      <c r="I56" s="1358"/>
      <c r="J56" s="1363">
        <v>22.0</v>
      </c>
      <c r="K56" s="1353"/>
      <c r="L56" s="1353"/>
      <c r="M56" s="1354"/>
      <c r="N56" s="1354">
        <v>165.0</v>
      </c>
      <c r="O56" s="1337"/>
      <c r="P56" s="1338"/>
      <c r="Q56" s="1337"/>
      <c r="R56" s="1337"/>
      <c r="S56" s="1337"/>
      <c r="T56" s="1337"/>
      <c r="U56" s="1337"/>
    </row>
    <row r="57">
      <c r="A57" s="1337"/>
      <c r="B57" s="1348">
        <v>54.0</v>
      </c>
      <c r="C57" s="1359"/>
      <c r="D57" s="1348">
        <v>102.0</v>
      </c>
      <c r="E57" s="1348">
        <v>21.0</v>
      </c>
      <c r="F57" s="1350">
        <v>5.0</v>
      </c>
      <c r="G57" s="1355"/>
      <c r="H57" s="1351">
        <v>11.0</v>
      </c>
      <c r="I57" s="1358"/>
      <c r="J57" s="1363">
        <v>22.0</v>
      </c>
      <c r="K57" s="1353"/>
      <c r="L57" s="1353"/>
      <c r="M57" s="1354"/>
      <c r="N57" s="1354">
        <v>165.0</v>
      </c>
      <c r="O57" s="1337"/>
      <c r="P57" s="1338"/>
      <c r="Q57" s="1337"/>
      <c r="R57" s="1337"/>
      <c r="S57" s="1337"/>
      <c r="T57" s="1337"/>
      <c r="U57" s="1337"/>
    </row>
    <row r="58">
      <c r="A58" s="1337"/>
      <c r="B58" s="1348">
        <v>55.0</v>
      </c>
      <c r="C58" s="1359">
        <v>6.17E7</v>
      </c>
      <c r="D58" s="1348">
        <v>103.0</v>
      </c>
      <c r="E58" s="1348">
        <v>21.0</v>
      </c>
      <c r="F58" s="1350">
        <v>5.0</v>
      </c>
      <c r="G58" s="1355">
        <v>6.79E8</v>
      </c>
      <c r="H58" s="1351">
        <v>11.0</v>
      </c>
      <c r="I58" s="1358">
        <v>1.29E8</v>
      </c>
      <c r="J58" s="1363">
        <v>22.0</v>
      </c>
      <c r="K58" s="1353"/>
      <c r="L58" s="1353"/>
      <c r="M58" s="1354">
        <v>740.0</v>
      </c>
      <c r="N58" s="1354">
        <v>165.0</v>
      </c>
      <c r="O58" s="1337"/>
      <c r="P58" s="1338"/>
      <c r="Q58" s="1337"/>
      <c r="R58" s="1337"/>
      <c r="S58" s="1337"/>
      <c r="T58" s="1337"/>
      <c r="U58" s="1337"/>
    </row>
    <row r="59">
      <c r="A59" s="1337"/>
      <c r="B59" s="1348">
        <v>56.0</v>
      </c>
      <c r="C59" s="1359">
        <v>6.865E7</v>
      </c>
      <c r="D59" s="1348">
        <v>103.0</v>
      </c>
      <c r="E59" s="1348">
        <v>21.0</v>
      </c>
      <c r="F59" s="1350">
        <v>5.0</v>
      </c>
      <c r="G59" s="1356"/>
      <c r="H59" s="1356"/>
      <c r="I59" s="1358">
        <v>1.33E8</v>
      </c>
      <c r="J59" s="1363">
        <v>24.0</v>
      </c>
      <c r="K59" s="1366">
        <v>5.2E7</v>
      </c>
      <c r="L59" s="1366">
        <v>60.0</v>
      </c>
      <c r="M59" s="1354">
        <v>770.0</v>
      </c>
      <c r="N59" s="1354">
        <v>180.0</v>
      </c>
      <c r="O59" s="1337"/>
      <c r="P59" s="1338"/>
      <c r="Q59" s="1337"/>
      <c r="R59" s="1337"/>
      <c r="S59" s="1337"/>
      <c r="T59" s="1337"/>
      <c r="U59" s="1337"/>
    </row>
    <row r="60">
      <c r="A60" s="1337"/>
      <c r="B60" s="1348">
        <v>57.0</v>
      </c>
      <c r="C60" s="1359">
        <v>7.638E7</v>
      </c>
      <c r="D60" s="1348">
        <v>104.0</v>
      </c>
      <c r="E60" s="1348">
        <v>21.0</v>
      </c>
      <c r="F60" s="1350">
        <v>5.0</v>
      </c>
      <c r="G60" s="1356"/>
      <c r="H60" s="1356"/>
      <c r="I60" s="1358">
        <v>1.4E8</v>
      </c>
      <c r="J60" s="1352">
        <v>24.0</v>
      </c>
      <c r="K60" s="1362">
        <v>5.3E7</v>
      </c>
      <c r="L60" s="1357">
        <v>60.0</v>
      </c>
      <c r="M60" s="1354">
        <v>800.0</v>
      </c>
      <c r="N60" s="1354">
        <v>180.0</v>
      </c>
      <c r="O60" s="1337"/>
      <c r="P60" s="1338"/>
      <c r="Q60" s="1337"/>
      <c r="R60" s="1337"/>
      <c r="S60" s="1337"/>
      <c r="T60" s="1337"/>
      <c r="U60" s="1337"/>
    </row>
    <row r="61">
      <c r="A61" s="1337"/>
      <c r="B61" s="1348">
        <v>58.0</v>
      </c>
      <c r="C61" s="1359">
        <v>8.485E7</v>
      </c>
      <c r="D61" s="1348">
        <v>104.0</v>
      </c>
      <c r="E61" s="1348">
        <v>21.0</v>
      </c>
      <c r="F61" s="1350">
        <v>5.0</v>
      </c>
      <c r="G61" s="1356"/>
      <c r="H61" s="1356"/>
      <c r="I61" s="1358">
        <v>1.42E8</v>
      </c>
      <c r="J61" s="1352">
        <v>24.0</v>
      </c>
      <c r="K61" s="1362">
        <v>5.5E7</v>
      </c>
      <c r="L61" s="1357">
        <v>60.0</v>
      </c>
      <c r="M61" s="1354">
        <v>830.0</v>
      </c>
      <c r="N61" s="1354">
        <v>180.0</v>
      </c>
      <c r="O61" s="1337"/>
      <c r="P61" s="1338"/>
      <c r="Q61" s="1337"/>
      <c r="R61" s="1337"/>
      <c r="S61" s="1337"/>
      <c r="T61" s="1337"/>
      <c r="U61" s="1337"/>
    </row>
    <row r="62">
      <c r="A62" s="1337"/>
      <c r="B62" s="1348">
        <v>59.0</v>
      </c>
      <c r="C62" s="1359">
        <v>9.426E7</v>
      </c>
      <c r="D62" s="1348">
        <v>105.0</v>
      </c>
      <c r="E62" s="1348">
        <v>21.0</v>
      </c>
      <c r="F62" s="1350">
        <v>5.0</v>
      </c>
      <c r="G62" s="1356"/>
      <c r="H62" s="1356"/>
      <c r="I62" s="1358">
        <v>1.47E8</v>
      </c>
      <c r="J62" s="1352">
        <v>24.0</v>
      </c>
      <c r="K62" s="1362">
        <v>5.7E7</v>
      </c>
      <c r="L62" s="1357">
        <v>60.0</v>
      </c>
      <c r="M62" s="1354">
        <v>860.0</v>
      </c>
      <c r="N62" s="1354">
        <v>180.0</v>
      </c>
      <c r="O62" s="1337"/>
      <c r="P62" s="1338"/>
      <c r="Q62" s="1337"/>
      <c r="R62" s="1337"/>
      <c r="S62" s="1337"/>
      <c r="T62" s="1337"/>
      <c r="U62" s="1337"/>
    </row>
    <row r="63">
      <c r="A63" s="1337"/>
      <c r="B63" s="1348">
        <v>60.0</v>
      </c>
      <c r="C63" s="1359">
        <v>1.0456E8</v>
      </c>
      <c r="D63" s="1348">
        <v>105.0</v>
      </c>
      <c r="E63" s="1348">
        <v>21.0</v>
      </c>
      <c r="F63" s="1350">
        <v>5.0</v>
      </c>
      <c r="G63" s="1356"/>
      <c r="H63" s="1356"/>
      <c r="I63" s="1358">
        <v>1.53E8</v>
      </c>
      <c r="J63" s="1352">
        <v>24.0</v>
      </c>
      <c r="K63" s="1362">
        <v>6.1E7</v>
      </c>
      <c r="L63" s="1357">
        <v>60.0</v>
      </c>
      <c r="M63" s="1354">
        <v>880.0</v>
      </c>
      <c r="N63" s="1354">
        <v>180.0</v>
      </c>
      <c r="O63" s="1337"/>
      <c r="P63" s="1338"/>
      <c r="Q63" s="1337"/>
      <c r="R63" s="1337"/>
      <c r="S63" s="1337"/>
      <c r="T63" s="1337"/>
      <c r="U63" s="1337"/>
    </row>
    <row r="64">
      <c r="A64" s="1337"/>
      <c r="B64" s="1367" t="s">
        <v>1175</v>
      </c>
      <c r="C64" s="1337"/>
      <c r="D64" s="1337"/>
      <c r="E64" s="1337"/>
      <c r="F64" s="1337"/>
      <c r="G64" s="1337"/>
      <c r="H64" s="1337"/>
      <c r="I64" s="1337"/>
      <c r="J64" s="1337"/>
      <c r="K64" s="1337"/>
      <c r="L64" s="1337"/>
      <c r="M64" s="1337"/>
      <c r="N64" s="1337"/>
      <c r="O64" s="1337"/>
      <c r="P64" s="1338"/>
      <c r="Q64" s="1337"/>
      <c r="R64" s="1337"/>
      <c r="S64" s="1337"/>
      <c r="T64" s="1337"/>
      <c r="U64" s="1337"/>
    </row>
    <row r="65">
      <c r="A65" s="1337"/>
      <c r="B65" s="1337"/>
      <c r="C65" s="1337"/>
      <c r="D65" s="1337"/>
      <c r="E65" s="1337"/>
      <c r="F65" s="1337"/>
      <c r="G65" s="1337"/>
      <c r="H65" s="1337"/>
      <c r="I65" s="1337"/>
      <c r="J65" s="1337"/>
      <c r="K65" s="1337"/>
      <c r="L65" s="1337"/>
      <c r="M65" s="1337"/>
      <c r="N65" s="1337"/>
      <c r="O65" s="1337"/>
      <c r="P65" s="1338"/>
      <c r="Q65" s="1337"/>
      <c r="R65" s="1337"/>
      <c r="S65" s="1337"/>
      <c r="T65" s="1337"/>
      <c r="U65" s="1337"/>
    </row>
    <row r="66">
      <c r="A66" s="1337"/>
      <c r="B66" s="1337"/>
      <c r="C66" s="1337"/>
      <c r="D66" s="1337"/>
      <c r="E66" s="1337"/>
      <c r="F66" s="1337"/>
      <c r="G66" s="1337"/>
      <c r="H66" s="1337"/>
      <c r="I66" s="1337"/>
      <c r="J66" s="1337"/>
      <c r="K66" s="1337"/>
      <c r="L66" s="1337"/>
      <c r="M66" s="1337"/>
      <c r="N66" s="1337"/>
      <c r="O66" s="1337"/>
      <c r="P66" s="1338"/>
      <c r="Q66" s="1337"/>
      <c r="R66" s="1337"/>
      <c r="S66" s="1337"/>
      <c r="T66" s="1337"/>
      <c r="U66" s="1337"/>
    </row>
    <row r="67">
      <c r="A67" s="1337"/>
      <c r="B67" s="1337"/>
      <c r="C67" s="1337"/>
      <c r="D67" s="1337"/>
      <c r="E67" s="1337"/>
      <c r="F67" s="1337"/>
      <c r="G67" s="1337"/>
      <c r="H67" s="1337"/>
      <c r="I67" s="1337"/>
      <c r="J67" s="1337"/>
      <c r="K67" s="1337"/>
      <c r="L67" s="1337"/>
      <c r="M67" s="1337"/>
      <c r="N67" s="1337"/>
      <c r="O67" s="1337"/>
      <c r="P67" s="1338"/>
      <c r="Q67" s="1337"/>
      <c r="R67" s="1337"/>
      <c r="S67" s="1337"/>
      <c r="T67" s="1337"/>
      <c r="U67" s="1337"/>
    </row>
    <row r="68">
      <c r="A68" s="1337"/>
      <c r="B68" s="1337"/>
      <c r="C68" s="1337"/>
      <c r="D68" s="1337"/>
      <c r="E68" s="1337"/>
      <c r="F68" s="1337"/>
      <c r="G68" s="1337"/>
      <c r="H68" s="1337"/>
      <c r="I68" s="1337"/>
      <c r="J68" s="1337"/>
      <c r="K68" s="1337"/>
      <c r="L68" s="1337"/>
      <c r="M68" s="1337"/>
      <c r="N68" s="1337"/>
      <c r="O68" s="1337"/>
      <c r="P68" s="1338"/>
      <c r="Q68" s="1337"/>
      <c r="R68" s="1337"/>
      <c r="S68" s="1337"/>
      <c r="T68" s="1337"/>
      <c r="U68" s="1337"/>
    </row>
    <row r="69">
      <c r="A69" s="1337"/>
      <c r="B69" s="1337"/>
      <c r="C69" s="1337"/>
      <c r="D69" s="1337"/>
      <c r="E69" s="1337"/>
      <c r="F69" s="1337"/>
      <c r="G69" s="1337"/>
      <c r="H69" s="1337"/>
      <c r="I69" s="1337"/>
      <c r="J69" s="1337"/>
      <c r="K69" s="1337"/>
      <c r="L69" s="1337"/>
      <c r="M69" s="1337"/>
      <c r="N69" s="1337"/>
      <c r="O69" s="1337"/>
      <c r="P69" s="1338"/>
      <c r="Q69" s="1337"/>
      <c r="R69" s="1337"/>
      <c r="S69" s="1337"/>
      <c r="T69" s="1337"/>
      <c r="U69" s="1337"/>
    </row>
    <row r="70">
      <c r="A70" s="1337"/>
      <c r="B70" s="1337"/>
      <c r="C70" s="1337"/>
      <c r="D70" s="1337"/>
      <c r="E70" s="1337"/>
      <c r="F70" s="1337"/>
      <c r="G70" s="1337"/>
      <c r="H70" s="1337"/>
      <c r="I70" s="1337"/>
      <c r="J70" s="1337"/>
      <c r="K70" s="1337"/>
      <c r="L70" s="1337"/>
      <c r="M70" s="1337"/>
      <c r="N70" s="1337"/>
      <c r="O70" s="1337"/>
      <c r="P70" s="1338"/>
      <c r="Q70" s="1337"/>
      <c r="R70" s="1337"/>
      <c r="S70" s="1337"/>
      <c r="T70" s="1337"/>
      <c r="U70" s="1337"/>
    </row>
    <row r="71">
      <c r="A71" s="1337"/>
      <c r="B71" s="1337"/>
      <c r="C71" s="1337"/>
      <c r="D71" s="1337"/>
      <c r="E71" s="1337"/>
      <c r="F71" s="1337"/>
      <c r="G71" s="1337"/>
      <c r="H71" s="1337"/>
      <c r="I71" s="1337"/>
      <c r="J71" s="1337"/>
      <c r="K71" s="1337"/>
      <c r="L71" s="1337"/>
      <c r="M71" s="1337"/>
      <c r="N71" s="1337"/>
      <c r="O71" s="1337"/>
      <c r="P71" s="1338"/>
      <c r="Q71" s="1337"/>
      <c r="R71" s="1337"/>
      <c r="S71" s="1337"/>
      <c r="T71" s="1337"/>
      <c r="U71" s="1337"/>
    </row>
    <row r="72">
      <c r="A72" s="1337"/>
      <c r="B72" s="1337"/>
      <c r="C72" s="1337"/>
      <c r="D72" s="1337"/>
      <c r="E72" s="1337"/>
      <c r="F72" s="1337"/>
      <c r="G72" s="1337"/>
      <c r="H72" s="1337"/>
      <c r="I72" s="1337"/>
      <c r="J72" s="1337"/>
      <c r="K72" s="1337"/>
      <c r="L72" s="1337"/>
      <c r="M72" s="1337"/>
      <c r="N72" s="1337"/>
      <c r="O72" s="1337"/>
      <c r="P72" s="1338"/>
      <c r="Q72" s="1337"/>
      <c r="R72" s="1337"/>
      <c r="S72" s="1337"/>
      <c r="T72" s="1337"/>
      <c r="U72" s="1337"/>
    </row>
    <row r="73">
      <c r="A73" s="1337"/>
      <c r="B73" s="1337"/>
      <c r="C73" s="1337"/>
      <c r="D73" s="1337"/>
      <c r="E73" s="1337"/>
      <c r="F73" s="1337"/>
      <c r="G73" s="1337"/>
      <c r="H73" s="1337"/>
      <c r="I73" s="1337"/>
      <c r="J73" s="1337"/>
      <c r="K73" s="1337"/>
      <c r="L73" s="1337"/>
      <c r="M73" s="1337"/>
      <c r="N73" s="1337"/>
      <c r="O73" s="1337"/>
      <c r="P73" s="1338"/>
      <c r="Q73" s="1337"/>
      <c r="R73" s="1337"/>
      <c r="S73" s="1337"/>
      <c r="T73" s="1337"/>
      <c r="U73" s="1337"/>
    </row>
    <row r="74">
      <c r="A74" s="1337"/>
      <c r="B74" s="1337"/>
      <c r="C74" s="1337"/>
      <c r="D74" s="1337"/>
      <c r="E74" s="1337"/>
      <c r="F74" s="1337"/>
      <c r="G74" s="1337"/>
      <c r="H74" s="1337"/>
      <c r="I74" s="1337"/>
      <c r="J74" s="1337"/>
      <c r="K74" s="1337"/>
      <c r="L74" s="1337"/>
      <c r="M74" s="1337"/>
      <c r="N74" s="1337"/>
      <c r="O74" s="1337"/>
      <c r="P74" s="1338"/>
      <c r="Q74" s="1337"/>
      <c r="R74" s="1337"/>
      <c r="S74" s="1337"/>
      <c r="T74" s="1337"/>
      <c r="U74" s="1337"/>
    </row>
    <row r="75">
      <c r="A75" s="1337"/>
      <c r="B75" s="1337"/>
      <c r="C75" s="1337"/>
      <c r="D75" s="1337"/>
      <c r="E75" s="1337"/>
      <c r="F75" s="1337"/>
      <c r="G75" s="1337"/>
      <c r="H75" s="1337"/>
      <c r="I75" s="1337"/>
      <c r="J75" s="1337"/>
      <c r="K75" s="1337"/>
      <c r="L75" s="1337"/>
      <c r="M75" s="1337"/>
      <c r="N75" s="1337"/>
      <c r="O75" s="1337"/>
      <c r="P75" s="1338"/>
      <c r="Q75" s="1337"/>
      <c r="R75" s="1337"/>
      <c r="S75" s="1337"/>
      <c r="T75" s="1337"/>
      <c r="U75" s="1337"/>
    </row>
    <row r="76">
      <c r="A76" s="1337"/>
      <c r="B76" s="1337"/>
      <c r="C76" s="1337"/>
      <c r="D76" s="1337"/>
      <c r="E76" s="1337"/>
      <c r="F76" s="1337"/>
      <c r="G76" s="1337"/>
      <c r="H76" s="1337"/>
      <c r="I76" s="1337"/>
      <c r="J76" s="1337"/>
      <c r="K76" s="1337"/>
      <c r="L76" s="1337"/>
      <c r="M76" s="1337"/>
      <c r="N76" s="1337"/>
      <c r="O76" s="1337"/>
      <c r="P76" s="1338"/>
      <c r="Q76" s="1337"/>
      <c r="R76" s="1337"/>
      <c r="S76" s="1337"/>
      <c r="T76" s="1337"/>
      <c r="U76" s="1337"/>
    </row>
    <row r="77">
      <c r="A77" s="1337"/>
      <c r="B77" s="1337"/>
      <c r="C77" s="1337"/>
      <c r="D77" s="1337"/>
      <c r="E77" s="1337"/>
      <c r="F77" s="1337"/>
      <c r="G77" s="1337"/>
      <c r="H77" s="1337"/>
      <c r="I77" s="1337"/>
      <c r="J77" s="1337"/>
      <c r="K77" s="1337"/>
      <c r="L77" s="1337"/>
      <c r="M77" s="1337"/>
      <c r="N77" s="1337"/>
      <c r="O77" s="1337"/>
      <c r="P77" s="1338"/>
      <c r="Q77" s="1337"/>
      <c r="R77" s="1337"/>
      <c r="S77" s="1337"/>
      <c r="T77" s="1337"/>
      <c r="U77" s="1337"/>
    </row>
    <row r="78">
      <c r="A78" s="1337"/>
      <c r="B78" s="1337"/>
      <c r="C78" s="1337"/>
      <c r="D78" s="1337"/>
      <c r="E78" s="1337"/>
      <c r="F78" s="1337"/>
      <c r="G78" s="1337"/>
      <c r="H78" s="1337"/>
      <c r="I78" s="1337"/>
      <c r="J78" s="1337"/>
      <c r="K78" s="1337"/>
      <c r="L78" s="1337"/>
      <c r="M78" s="1337"/>
      <c r="N78" s="1337"/>
      <c r="O78" s="1337"/>
      <c r="P78" s="1338"/>
      <c r="Q78" s="1337"/>
      <c r="R78" s="1337"/>
      <c r="S78" s="1337"/>
      <c r="T78" s="1337"/>
      <c r="U78" s="1337"/>
    </row>
    <row r="79">
      <c r="A79" s="1337"/>
      <c r="B79" s="1337"/>
      <c r="C79" s="1337"/>
      <c r="D79" s="1337"/>
      <c r="E79" s="1337"/>
      <c r="F79" s="1337"/>
      <c r="G79" s="1337"/>
      <c r="H79" s="1337"/>
      <c r="I79" s="1337"/>
      <c r="J79" s="1337"/>
      <c r="K79" s="1337"/>
      <c r="L79" s="1337"/>
      <c r="M79" s="1337"/>
      <c r="N79" s="1337"/>
      <c r="O79" s="1337"/>
      <c r="P79" s="1338"/>
      <c r="Q79" s="1337"/>
      <c r="R79" s="1337"/>
      <c r="S79" s="1337"/>
      <c r="T79" s="1337"/>
      <c r="U79" s="1337"/>
    </row>
    <row r="80">
      <c r="A80" s="1337"/>
      <c r="B80" s="1337"/>
      <c r="C80" s="1337"/>
      <c r="D80" s="1337"/>
      <c r="E80" s="1337"/>
      <c r="F80" s="1337"/>
      <c r="G80" s="1337"/>
      <c r="H80" s="1337"/>
      <c r="I80" s="1337"/>
      <c r="J80" s="1337"/>
      <c r="K80" s="1337"/>
      <c r="L80" s="1337"/>
      <c r="M80" s="1337"/>
      <c r="N80" s="1337"/>
      <c r="O80" s="1337"/>
      <c r="P80" s="1338"/>
      <c r="Q80" s="1337"/>
      <c r="R80" s="1337"/>
      <c r="S80" s="1337"/>
      <c r="T80" s="1337"/>
      <c r="U80" s="1337"/>
    </row>
    <row r="81">
      <c r="A81" s="1337"/>
      <c r="B81" s="1337"/>
      <c r="C81" s="1337"/>
      <c r="D81" s="1337"/>
      <c r="E81" s="1337"/>
      <c r="F81" s="1337"/>
      <c r="G81" s="1337"/>
      <c r="H81" s="1337"/>
      <c r="I81" s="1337"/>
      <c r="J81" s="1337"/>
      <c r="K81" s="1337"/>
      <c r="L81" s="1337"/>
      <c r="M81" s="1337"/>
      <c r="N81" s="1337"/>
      <c r="O81" s="1337"/>
      <c r="P81" s="1338"/>
      <c r="Q81" s="1337"/>
      <c r="R81" s="1337"/>
      <c r="S81" s="1337"/>
      <c r="T81" s="1337"/>
      <c r="U81" s="1337"/>
    </row>
    <row r="82">
      <c r="A82" s="1337"/>
      <c r="B82" s="1337"/>
      <c r="C82" s="1337"/>
      <c r="D82" s="1337"/>
      <c r="E82" s="1337"/>
      <c r="F82" s="1337"/>
      <c r="G82" s="1337"/>
      <c r="H82" s="1337"/>
      <c r="I82" s="1337"/>
      <c r="J82" s="1337"/>
      <c r="K82" s="1337"/>
      <c r="L82" s="1337"/>
      <c r="M82" s="1337"/>
      <c r="N82" s="1337"/>
      <c r="O82" s="1337"/>
      <c r="P82" s="1338"/>
      <c r="Q82" s="1337"/>
      <c r="R82" s="1337"/>
      <c r="S82" s="1337"/>
      <c r="T82" s="1337"/>
      <c r="U82" s="1337"/>
    </row>
    <row r="83">
      <c r="A83" s="1337"/>
      <c r="B83" s="1337"/>
      <c r="C83" s="1337"/>
      <c r="D83" s="1337"/>
      <c r="E83" s="1337"/>
      <c r="F83" s="1337"/>
      <c r="G83" s="1337"/>
      <c r="H83" s="1337"/>
      <c r="I83" s="1337"/>
      <c r="J83" s="1337"/>
      <c r="K83" s="1337"/>
      <c r="L83" s="1337"/>
      <c r="M83" s="1337"/>
      <c r="N83" s="1337"/>
      <c r="O83" s="1337"/>
      <c r="P83" s="1338"/>
      <c r="Q83" s="1337"/>
      <c r="R83" s="1337"/>
      <c r="S83" s="1337"/>
      <c r="T83" s="1337"/>
      <c r="U83" s="1337"/>
    </row>
    <row r="84">
      <c r="A84" s="1337"/>
      <c r="B84" s="1337"/>
      <c r="C84" s="1337"/>
      <c r="D84" s="1337"/>
      <c r="E84" s="1337"/>
      <c r="F84" s="1337"/>
      <c r="G84" s="1337"/>
      <c r="H84" s="1337"/>
      <c r="I84" s="1337"/>
      <c r="J84" s="1337"/>
      <c r="K84" s="1337"/>
      <c r="L84" s="1337"/>
      <c r="M84" s="1337"/>
      <c r="N84" s="1337"/>
      <c r="O84" s="1337"/>
      <c r="P84" s="1338"/>
      <c r="Q84" s="1337"/>
      <c r="R84" s="1337"/>
      <c r="S84" s="1337"/>
      <c r="T84" s="1337"/>
      <c r="U84" s="1337"/>
    </row>
    <row r="85">
      <c r="A85" s="1337"/>
      <c r="B85" s="1337"/>
      <c r="C85" s="1337"/>
      <c r="D85" s="1337"/>
      <c r="E85" s="1337"/>
      <c r="F85" s="1337"/>
      <c r="G85" s="1337"/>
      <c r="H85" s="1337"/>
      <c r="I85" s="1337"/>
      <c r="J85" s="1337"/>
      <c r="K85" s="1337"/>
      <c r="L85" s="1337"/>
      <c r="M85" s="1337"/>
      <c r="N85" s="1337"/>
      <c r="O85" s="1337"/>
      <c r="P85" s="1338"/>
      <c r="Q85" s="1337"/>
      <c r="R85" s="1337"/>
      <c r="S85" s="1337"/>
      <c r="T85" s="1337"/>
      <c r="U85" s="1337"/>
    </row>
    <row r="86">
      <c r="A86" s="1337"/>
      <c r="B86" s="1337"/>
      <c r="C86" s="1337"/>
      <c r="D86" s="1337"/>
      <c r="E86" s="1337"/>
      <c r="F86" s="1337"/>
      <c r="G86" s="1337"/>
      <c r="H86" s="1337"/>
      <c r="I86" s="1337"/>
      <c r="J86" s="1337"/>
      <c r="K86" s="1337"/>
      <c r="L86" s="1337"/>
      <c r="M86" s="1337"/>
      <c r="N86" s="1337"/>
      <c r="O86" s="1337"/>
      <c r="P86" s="1338"/>
      <c r="Q86" s="1337"/>
      <c r="R86" s="1337"/>
      <c r="S86" s="1337"/>
      <c r="T86" s="1337"/>
      <c r="U86" s="1337"/>
    </row>
    <row r="87">
      <c r="A87" s="1337"/>
      <c r="B87" s="1337"/>
      <c r="C87" s="1337"/>
      <c r="D87" s="1337"/>
      <c r="E87" s="1337"/>
      <c r="F87" s="1337"/>
      <c r="G87" s="1337"/>
      <c r="H87" s="1337"/>
      <c r="I87" s="1337"/>
      <c r="J87" s="1337"/>
      <c r="K87" s="1337"/>
      <c r="L87" s="1337"/>
      <c r="M87" s="1337"/>
      <c r="N87" s="1337"/>
      <c r="O87" s="1337"/>
      <c r="P87" s="1338"/>
      <c r="Q87" s="1337"/>
      <c r="R87" s="1337"/>
      <c r="S87" s="1337"/>
      <c r="T87" s="1337"/>
      <c r="U87" s="1337"/>
    </row>
    <row r="88">
      <c r="A88" s="1337"/>
      <c r="B88" s="1337"/>
      <c r="C88" s="1337"/>
      <c r="D88" s="1337"/>
      <c r="E88" s="1337"/>
      <c r="F88" s="1337"/>
      <c r="G88" s="1337"/>
      <c r="H88" s="1337"/>
      <c r="I88" s="1337"/>
      <c r="J88" s="1337"/>
      <c r="K88" s="1337"/>
      <c r="L88" s="1337"/>
      <c r="M88" s="1337"/>
      <c r="N88" s="1337"/>
      <c r="O88" s="1337"/>
      <c r="P88" s="1338"/>
      <c r="Q88" s="1337"/>
      <c r="R88" s="1337"/>
      <c r="S88" s="1337"/>
      <c r="T88" s="1337"/>
      <c r="U88" s="1337"/>
    </row>
    <row r="89">
      <c r="A89" s="1337"/>
      <c r="B89" s="1337"/>
      <c r="C89" s="1337"/>
      <c r="D89" s="1337"/>
      <c r="E89" s="1337"/>
      <c r="F89" s="1337"/>
      <c r="G89" s="1337"/>
      <c r="H89" s="1337"/>
      <c r="I89" s="1337"/>
      <c r="J89" s="1337"/>
      <c r="K89" s="1337"/>
      <c r="L89" s="1337"/>
      <c r="M89" s="1337"/>
      <c r="N89" s="1337"/>
      <c r="O89" s="1337"/>
      <c r="P89" s="1338"/>
      <c r="Q89" s="1337"/>
      <c r="R89" s="1337"/>
      <c r="S89" s="1337"/>
      <c r="T89" s="1337"/>
      <c r="U89" s="1337"/>
    </row>
    <row r="90">
      <c r="A90" s="1337"/>
      <c r="B90" s="1337"/>
      <c r="C90" s="1337"/>
      <c r="D90" s="1337"/>
      <c r="E90" s="1337"/>
      <c r="F90" s="1337"/>
      <c r="G90" s="1337"/>
      <c r="H90" s="1337"/>
      <c r="I90" s="1337"/>
      <c r="J90" s="1337"/>
      <c r="K90" s="1337"/>
      <c r="L90" s="1337"/>
      <c r="M90" s="1337"/>
      <c r="N90" s="1337"/>
      <c r="O90" s="1337"/>
      <c r="P90" s="1338"/>
      <c r="Q90" s="1337"/>
      <c r="R90" s="1337"/>
      <c r="S90" s="1337"/>
      <c r="T90" s="1337"/>
      <c r="U90" s="1337"/>
    </row>
    <row r="91">
      <c r="A91" s="1337"/>
      <c r="B91" s="1337"/>
      <c r="C91" s="1337"/>
      <c r="D91" s="1337"/>
      <c r="E91" s="1337"/>
      <c r="F91" s="1337"/>
      <c r="G91" s="1337"/>
      <c r="H91" s="1337"/>
      <c r="I91" s="1337"/>
      <c r="J91" s="1337"/>
      <c r="K91" s="1337"/>
      <c r="L91" s="1337"/>
      <c r="M91" s="1337"/>
      <c r="N91" s="1337"/>
      <c r="O91" s="1337"/>
      <c r="P91" s="1338"/>
      <c r="Q91" s="1337"/>
      <c r="R91" s="1337"/>
      <c r="S91" s="1337"/>
      <c r="T91" s="1337"/>
      <c r="U91" s="1337"/>
    </row>
    <row r="92">
      <c r="A92" s="1337"/>
      <c r="B92" s="1337"/>
      <c r="C92" s="1337"/>
      <c r="D92" s="1337"/>
      <c r="E92" s="1337"/>
      <c r="F92" s="1337"/>
      <c r="G92" s="1337"/>
      <c r="H92" s="1337"/>
      <c r="I92" s="1337"/>
      <c r="J92" s="1337"/>
      <c r="K92" s="1337"/>
      <c r="L92" s="1337"/>
      <c r="M92" s="1337"/>
      <c r="N92" s="1337"/>
      <c r="O92" s="1337"/>
      <c r="P92" s="1338"/>
      <c r="Q92" s="1337"/>
      <c r="R92" s="1337"/>
      <c r="S92" s="1337"/>
      <c r="T92" s="1337"/>
      <c r="U92" s="1337"/>
    </row>
    <row r="93">
      <c r="A93" s="1337"/>
      <c r="B93" s="1337"/>
      <c r="C93" s="1337"/>
      <c r="D93" s="1337"/>
      <c r="E93" s="1337"/>
      <c r="F93" s="1337"/>
      <c r="G93" s="1337"/>
      <c r="H93" s="1337"/>
      <c r="I93" s="1337"/>
      <c r="J93" s="1337"/>
      <c r="K93" s="1337"/>
      <c r="L93" s="1337"/>
      <c r="M93" s="1337"/>
      <c r="N93" s="1337"/>
      <c r="O93" s="1337"/>
      <c r="P93" s="1338"/>
      <c r="Q93" s="1337"/>
      <c r="R93" s="1337"/>
      <c r="S93" s="1337"/>
      <c r="T93" s="1337"/>
      <c r="U93" s="1337"/>
    </row>
    <row r="94">
      <c r="A94" s="1337"/>
      <c r="B94" s="1337"/>
      <c r="C94" s="1337"/>
      <c r="D94" s="1337"/>
      <c r="E94" s="1337"/>
      <c r="F94" s="1337"/>
      <c r="G94" s="1337"/>
      <c r="H94" s="1337"/>
      <c r="I94" s="1337"/>
      <c r="J94" s="1337"/>
      <c r="K94" s="1337"/>
      <c r="L94" s="1337"/>
      <c r="M94" s="1337"/>
      <c r="N94" s="1337"/>
      <c r="O94" s="1337"/>
      <c r="P94" s="1338"/>
      <c r="Q94" s="1337"/>
      <c r="R94" s="1337"/>
      <c r="S94" s="1337"/>
      <c r="T94" s="1337"/>
      <c r="U94" s="1337"/>
    </row>
    <row r="95">
      <c r="A95" s="1337"/>
      <c r="B95" s="1337"/>
      <c r="C95" s="1337"/>
      <c r="D95" s="1337"/>
      <c r="E95" s="1337"/>
      <c r="F95" s="1337"/>
      <c r="G95" s="1337"/>
      <c r="H95" s="1337"/>
      <c r="I95" s="1337"/>
      <c r="J95" s="1337"/>
      <c r="K95" s="1337"/>
      <c r="L95" s="1337"/>
      <c r="M95" s="1337"/>
      <c r="N95" s="1337"/>
      <c r="O95" s="1337"/>
      <c r="P95" s="1338"/>
      <c r="Q95" s="1337"/>
      <c r="R95" s="1337"/>
      <c r="S95" s="1337"/>
      <c r="T95" s="1337"/>
      <c r="U95" s="1337"/>
    </row>
    <row r="96">
      <c r="A96" s="1337"/>
      <c r="B96" s="1337"/>
      <c r="C96" s="1337"/>
      <c r="D96" s="1337"/>
      <c r="E96" s="1337"/>
      <c r="F96" s="1337"/>
      <c r="G96" s="1337"/>
      <c r="H96" s="1337"/>
      <c r="I96" s="1337"/>
      <c r="J96" s="1337"/>
      <c r="K96" s="1337"/>
      <c r="L96" s="1337"/>
      <c r="M96" s="1337"/>
      <c r="N96" s="1337"/>
      <c r="O96" s="1337"/>
      <c r="P96" s="1338"/>
      <c r="Q96" s="1337"/>
      <c r="R96" s="1337"/>
      <c r="S96" s="1337"/>
      <c r="T96" s="1337"/>
      <c r="U96" s="1337"/>
    </row>
    <row r="97">
      <c r="A97" s="1337"/>
      <c r="B97" s="1337"/>
      <c r="C97" s="1337"/>
      <c r="D97" s="1337"/>
      <c r="E97" s="1337"/>
      <c r="F97" s="1337"/>
      <c r="G97" s="1337"/>
      <c r="H97" s="1337"/>
      <c r="I97" s="1337"/>
      <c r="J97" s="1337"/>
      <c r="K97" s="1337"/>
      <c r="L97" s="1337"/>
      <c r="M97" s="1337"/>
      <c r="N97" s="1337"/>
      <c r="O97" s="1337"/>
      <c r="P97" s="1338"/>
      <c r="Q97" s="1337"/>
      <c r="R97" s="1337"/>
      <c r="S97" s="1337"/>
      <c r="T97" s="1337"/>
      <c r="U97" s="1337"/>
    </row>
    <row r="98">
      <c r="A98" s="1337"/>
      <c r="B98" s="1337"/>
      <c r="C98" s="1337"/>
      <c r="D98" s="1337"/>
      <c r="E98" s="1337"/>
      <c r="F98" s="1337"/>
      <c r="G98" s="1337"/>
      <c r="H98" s="1337"/>
      <c r="I98" s="1337"/>
      <c r="J98" s="1337"/>
      <c r="K98" s="1337"/>
      <c r="L98" s="1337"/>
      <c r="M98" s="1337"/>
      <c r="N98" s="1337"/>
      <c r="O98" s="1337"/>
      <c r="P98" s="1338"/>
      <c r="Q98" s="1337"/>
      <c r="R98" s="1337"/>
      <c r="S98" s="1337"/>
      <c r="T98" s="1337"/>
      <c r="U98" s="1337"/>
    </row>
    <row r="99">
      <c r="A99" s="1337"/>
      <c r="B99" s="1337"/>
      <c r="C99" s="1337"/>
      <c r="D99" s="1337"/>
      <c r="E99" s="1337"/>
      <c r="F99" s="1337"/>
      <c r="G99" s="1337"/>
      <c r="H99" s="1337"/>
      <c r="I99" s="1337"/>
      <c r="J99" s="1337"/>
      <c r="K99" s="1337"/>
      <c r="L99" s="1337"/>
      <c r="M99" s="1337"/>
      <c r="N99" s="1337"/>
      <c r="O99" s="1337"/>
      <c r="P99" s="1338"/>
      <c r="Q99" s="1337"/>
      <c r="R99" s="1337"/>
      <c r="S99" s="1337"/>
      <c r="T99" s="1337"/>
      <c r="U99" s="1337"/>
    </row>
    <row r="100">
      <c r="A100" s="1337"/>
      <c r="B100" s="1337"/>
      <c r="C100" s="1337"/>
      <c r="D100" s="1337"/>
      <c r="E100" s="1337"/>
      <c r="F100" s="1337"/>
      <c r="G100" s="1337"/>
      <c r="H100" s="1337"/>
      <c r="I100" s="1337"/>
      <c r="J100" s="1337"/>
      <c r="K100" s="1337"/>
      <c r="L100" s="1337"/>
      <c r="M100" s="1337"/>
      <c r="N100" s="1337"/>
      <c r="O100" s="1337"/>
      <c r="P100" s="1338"/>
      <c r="Q100" s="1337"/>
      <c r="R100" s="1337"/>
      <c r="S100" s="1337"/>
      <c r="T100" s="1337"/>
      <c r="U100" s="1337"/>
    </row>
    <row r="101">
      <c r="A101" s="1337"/>
      <c r="B101" s="1337"/>
      <c r="C101" s="1337"/>
      <c r="D101" s="1337"/>
      <c r="E101" s="1337"/>
      <c r="F101" s="1337"/>
      <c r="G101" s="1337"/>
      <c r="H101" s="1337"/>
      <c r="I101" s="1337"/>
      <c r="J101" s="1337"/>
      <c r="K101" s="1337"/>
      <c r="L101" s="1337"/>
      <c r="M101" s="1337"/>
      <c r="N101" s="1337"/>
      <c r="O101" s="1337"/>
      <c r="P101" s="1338"/>
      <c r="Q101" s="1337"/>
      <c r="R101" s="1337"/>
      <c r="S101" s="1337"/>
      <c r="T101" s="1337"/>
      <c r="U101" s="1337"/>
    </row>
    <row r="102">
      <c r="A102" s="1337"/>
      <c r="B102" s="1337"/>
      <c r="C102" s="1337"/>
      <c r="D102" s="1337"/>
      <c r="E102" s="1337"/>
      <c r="F102" s="1337"/>
      <c r="G102" s="1337"/>
      <c r="H102" s="1337"/>
      <c r="I102" s="1337"/>
      <c r="J102" s="1337"/>
      <c r="K102" s="1337"/>
      <c r="L102" s="1337"/>
      <c r="M102" s="1337"/>
      <c r="N102" s="1337"/>
      <c r="O102" s="1337"/>
      <c r="P102" s="1338"/>
      <c r="Q102" s="1337"/>
      <c r="R102" s="1337"/>
      <c r="S102" s="1337"/>
      <c r="T102" s="1337"/>
      <c r="U102" s="1337"/>
    </row>
    <row r="103">
      <c r="A103" s="1337"/>
      <c r="B103" s="1337"/>
      <c r="C103" s="1337"/>
      <c r="D103" s="1337"/>
      <c r="E103" s="1337"/>
      <c r="F103" s="1337"/>
      <c r="G103" s="1337"/>
      <c r="H103" s="1337"/>
      <c r="I103" s="1337"/>
      <c r="J103" s="1337"/>
      <c r="K103" s="1337"/>
      <c r="L103" s="1337"/>
      <c r="M103" s="1337"/>
      <c r="N103" s="1337"/>
      <c r="O103" s="1337"/>
      <c r="P103" s="1338"/>
      <c r="Q103" s="1337"/>
      <c r="R103" s="1337"/>
      <c r="S103" s="1337"/>
      <c r="T103" s="1337"/>
      <c r="U103" s="1337"/>
    </row>
    <row r="104">
      <c r="A104" s="1337"/>
      <c r="B104" s="1337"/>
      <c r="C104" s="1337"/>
      <c r="D104" s="1337"/>
      <c r="E104" s="1337"/>
      <c r="F104" s="1337"/>
      <c r="G104" s="1337"/>
      <c r="H104" s="1337"/>
      <c r="I104" s="1337"/>
      <c r="J104" s="1337"/>
      <c r="K104" s="1337"/>
      <c r="L104" s="1337"/>
      <c r="M104" s="1337"/>
      <c r="N104" s="1337"/>
      <c r="O104" s="1337"/>
      <c r="P104" s="1338"/>
      <c r="Q104" s="1337"/>
      <c r="R104" s="1337"/>
      <c r="S104" s="1337"/>
      <c r="T104" s="1337"/>
      <c r="U104" s="1337"/>
    </row>
    <row r="105">
      <c r="A105" s="1337"/>
      <c r="B105" s="1337"/>
      <c r="C105" s="1337"/>
      <c r="D105" s="1337"/>
      <c r="E105" s="1337"/>
      <c r="F105" s="1337"/>
      <c r="G105" s="1337"/>
      <c r="H105" s="1337"/>
      <c r="I105" s="1337"/>
      <c r="J105" s="1337"/>
      <c r="K105" s="1337"/>
      <c r="L105" s="1337"/>
      <c r="M105" s="1337"/>
      <c r="N105" s="1337"/>
      <c r="O105" s="1337"/>
      <c r="P105" s="1338"/>
      <c r="Q105" s="1337"/>
      <c r="R105" s="1337"/>
      <c r="S105" s="1337"/>
      <c r="T105" s="1337"/>
      <c r="U105" s="1337"/>
    </row>
    <row r="106">
      <c r="A106" s="1337"/>
      <c r="B106" s="1337"/>
      <c r="C106" s="1337"/>
      <c r="D106" s="1337"/>
      <c r="E106" s="1337"/>
      <c r="F106" s="1337"/>
      <c r="G106" s="1337"/>
      <c r="H106" s="1337"/>
      <c r="I106" s="1337"/>
      <c r="J106" s="1337"/>
      <c r="K106" s="1337"/>
      <c r="L106" s="1337"/>
      <c r="M106" s="1337"/>
      <c r="N106" s="1337"/>
      <c r="O106" s="1337"/>
      <c r="P106" s="1338"/>
      <c r="Q106" s="1337"/>
      <c r="R106" s="1337"/>
      <c r="S106" s="1337"/>
      <c r="T106" s="1337"/>
      <c r="U106" s="1337"/>
    </row>
    <row r="107">
      <c r="A107" s="1337"/>
      <c r="B107" s="1337"/>
      <c r="C107" s="1337"/>
      <c r="D107" s="1337"/>
      <c r="E107" s="1337"/>
      <c r="F107" s="1337"/>
      <c r="G107" s="1337"/>
      <c r="H107" s="1337"/>
      <c r="I107" s="1337"/>
      <c r="J107" s="1337"/>
      <c r="K107" s="1337"/>
      <c r="L107" s="1337"/>
      <c r="M107" s="1337"/>
      <c r="N107" s="1337"/>
      <c r="O107" s="1337"/>
      <c r="P107" s="1338"/>
      <c r="Q107" s="1337"/>
      <c r="R107" s="1337"/>
      <c r="S107" s="1337"/>
      <c r="T107" s="1337"/>
      <c r="U107" s="1337"/>
    </row>
    <row r="108">
      <c r="A108" s="1337"/>
      <c r="B108" s="1337"/>
      <c r="C108" s="1337"/>
      <c r="D108" s="1337"/>
      <c r="E108" s="1337"/>
      <c r="F108" s="1337"/>
      <c r="G108" s="1337"/>
      <c r="H108" s="1337"/>
      <c r="I108" s="1337"/>
      <c r="J108" s="1337"/>
      <c r="K108" s="1337"/>
      <c r="L108" s="1337"/>
      <c r="M108" s="1337"/>
      <c r="N108" s="1337"/>
      <c r="O108" s="1337"/>
      <c r="P108" s="1338"/>
      <c r="Q108" s="1337"/>
      <c r="R108" s="1337"/>
      <c r="S108" s="1337"/>
      <c r="T108" s="1337"/>
      <c r="U108" s="1337"/>
    </row>
    <row r="109">
      <c r="A109" s="1337"/>
      <c r="B109" s="1337"/>
      <c r="C109" s="1337"/>
      <c r="D109" s="1337"/>
      <c r="E109" s="1337"/>
      <c r="F109" s="1337"/>
      <c r="G109" s="1337"/>
      <c r="H109" s="1337"/>
      <c r="I109" s="1337"/>
      <c r="J109" s="1337"/>
      <c r="K109" s="1337"/>
      <c r="L109" s="1337"/>
      <c r="M109" s="1337"/>
      <c r="N109" s="1337"/>
      <c r="O109" s="1337"/>
      <c r="P109" s="1338"/>
      <c r="Q109" s="1337"/>
      <c r="R109" s="1337"/>
      <c r="S109" s="1337"/>
      <c r="T109" s="1337"/>
      <c r="U109" s="1337"/>
    </row>
    <row r="110">
      <c r="A110" s="1337"/>
      <c r="B110" s="1337"/>
      <c r="C110" s="1337"/>
      <c r="D110" s="1337"/>
      <c r="E110" s="1337"/>
      <c r="F110" s="1337"/>
      <c r="G110" s="1337"/>
      <c r="H110" s="1337"/>
      <c r="I110" s="1337"/>
      <c r="J110" s="1337"/>
      <c r="K110" s="1337"/>
      <c r="L110" s="1337"/>
      <c r="M110" s="1337"/>
      <c r="N110" s="1337"/>
      <c r="O110" s="1337"/>
      <c r="P110" s="1338"/>
      <c r="Q110" s="1337"/>
      <c r="R110" s="1337"/>
      <c r="S110" s="1337"/>
      <c r="T110" s="1337"/>
      <c r="U110" s="1337"/>
    </row>
    <row r="111">
      <c r="A111" s="1337"/>
      <c r="B111" s="1337"/>
      <c r="C111" s="1337"/>
      <c r="D111" s="1337"/>
      <c r="E111" s="1337"/>
      <c r="F111" s="1337"/>
      <c r="G111" s="1337"/>
      <c r="H111" s="1337"/>
      <c r="I111" s="1337"/>
      <c r="J111" s="1337"/>
      <c r="K111" s="1337"/>
      <c r="L111" s="1337"/>
      <c r="M111" s="1337"/>
      <c r="N111" s="1337"/>
      <c r="O111" s="1337"/>
      <c r="P111" s="1338"/>
      <c r="Q111" s="1337"/>
      <c r="R111" s="1337"/>
      <c r="S111" s="1337"/>
      <c r="T111" s="1337"/>
      <c r="U111" s="1337"/>
    </row>
    <row r="112">
      <c r="A112" s="1337"/>
      <c r="B112" s="1337"/>
      <c r="C112" s="1337"/>
      <c r="D112" s="1337"/>
      <c r="E112" s="1337"/>
      <c r="F112" s="1337"/>
      <c r="G112" s="1337"/>
      <c r="H112" s="1337"/>
      <c r="I112" s="1337"/>
      <c r="J112" s="1337"/>
      <c r="K112" s="1337"/>
      <c r="L112" s="1337"/>
      <c r="M112" s="1337"/>
      <c r="N112" s="1337"/>
      <c r="O112" s="1337"/>
      <c r="P112" s="1338"/>
      <c r="Q112" s="1337"/>
      <c r="R112" s="1337"/>
      <c r="S112" s="1337"/>
      <c r="T112" s="1337"/>
      <c r="U112" s="1337"/>
    </row>
    <row r="113">
      <c r="A113" s="1337"/>
      <c r="B113" s="1337"/>
      <c r="C113" s="1337"/>
      <c r="D113" s="1337"/>
      <c r="E113" s="1337"/>
      <c r="F113" s="1337"/>
      <c r="G113" s="1337"/>
      <c r="H113" s="1337"/>
      <c r="I113" s="1337"/>
      <c r="J113" s="1337"/>
      <c r="K113" s="1337"/>
      <c r="L113" s="1337"/>
      <c r="M113" s="1337"/>
      <c r="N113" s="1337"/>
      <c r="O113" s="1337"/>
      <c r="P113" s="1338"/>
      <c r="Q113" s="1337"/>
      <c r="R113" s="1337"/>
      <c r="S113" s="1337"/>
      <c r="T113" s="1337"/>
      <c r="U113" s="1337"/>
    </row>
    <row r="114">
      <c r="A114" s="1337"/>
      <c r="B114" s="1337"/>
      <c r="C114" s="1337"/>
      <c r="D114" s="1337"/>
      <c r="E114" s="1337"/>
      <c r="F114" s="1337"/>
      <c r="G114" s="1337"/>
      <c r="H114" s="1337"/>
      <c r="I114" s="1337"/>
      <c r="J114" s="1337"/>
      <c r="K114" s="1337"/>
      <c r="L114" s="1337"/>
      <c r="M114" s="1337"/>
      <c r="N114" s="1337"/>
      <c r="O114" s="1337"/>
      <c r="P114" s="1338"/>
      <c r="Q114" s="1337"/>
      <c r="R114" s="1337"/>
      <c r="S114" s="1337"/>
      <c r="T114" s="1337"/>
      <c r="U114" s="1337"/>
    </row>
    <row r="115">
      <c r="A115" s="1337"/>
      <c r="B115" s="1337"/>
      <c r="C115" s="1337"/>
      <c r="D115" s="1337"/>
      <c r="E115" s="1337"/>
      <c r="F115" s="1337"/>
      <c r="G115" s="1337"/>
      <c r="H115" s="1337"/>
      <c r="I115" s="1337"/>
      <c r="J115" s="1337"/>
      <c r="K115" s="1337"/>
      <c r="L115" s="1337"/>
      <c r="M115" s="1337"/>
      <c r="N115" s="1337"/>
      <c r="O115" s="1337"/>
      <c r="P115" s="1338"/>
      <c r="Q115" s="1337"/>
      <c r="R115" s="1337"/>
      <c r="S115" s="1337"/>
      <c r="T115" s="1337"/>
      <c r="U115" s="1337"/>
    </row>
    <row r="116">
      <c r="A116" s="1337"/>
      <c r="B116" s="1337"/>
      <c r="C116" s="1337"/>
      <c r="D116" s="1337"/>
      <c r="E116" s="1337"/>
      <c r="F116" s="1337"/>
      <c r="G116" s="1337"/>
      <c r="H116" s="1337"/>
      <c r="I116" s="1337"/>
      <c r="J116" s="1337"/>
      <c r="K116" s="1337"/>
      <c r="L116" s="1337"/>
      <c r="M116" s="1337"/>
      <c r="N116" s="1337"/>
      <c r="O116" s="1337"/>
      <c r="P116" s="1338"/>
      <c r="Q116" s="1337"/>
      <c r="R116" s="1337"/>
      <c r="S116" s="1337"/>
      <c r="T116" s="1337"/>
      <c r="U116" s="1337"/>
    </row>
    <row r="117">
      <c r="A117" s="1337"/>
      <c r="B117" s="1337"/>
      <c r="C117" s="1337"/>
      <c r="D117" s="1337"/>
      <c r="E117" s="1337"/>
      <c r="F117" s="1337"/>
      <c r="G117" s="1337"/>
      <c r="H117" s="1337"/>
      <c r="I117" s="1337"/>
      <c r="J117" s="1337"/>
      <c r="K117" s="1337"/>
      <c r="L117" s="1337"/>
      <c r="M117" s="1337"/>
      <c r="N117" s="1337"/>
      <c r="O117" s="1337"/>
      <c r="P117" s="1338"/>
      <c r="Q117" s="1337"/>
      <c r="R117" s="1337"/>
      <c r="S117" s="1337"/>
      <c r="T117" s="1337"/>
      <c r="U117" s="1337"/>
    </row>
    <row r="118">
      <c r="A118" s="1337"/>
      <c r="B118" s="1337"/>
      <c r="C118" s="1337"/>
      <c r="D118" s="1337"/>
      <c r="E118" s="1337"/>
      <c r="F118" s="1337"/>
      <c r="G118" s="1337"/>
      <c r="H118" s="1337"/>
      <c r="I118" s="1337"/>
      <c r="J118" s="1337"/>
      <c r="K118" s="1337"/>
      <c r="L118" s="1337"/>
      <c r="M118" s="1337"/>
      <c r="N118" s="1337"/>
      <c r="O118" s="1337"/>
      <c r="P118" s="1338"/>
      <c r="Q118" s="1337"/>
      <c r="R118" s="1337"/>
      <c r="S118" s="1337"/>
      <c r="T118" s="1337"/>
      <c r="U118" s="1337"/>
    </row>
    <row r="119">
      <c r="A119" s="1337"/>
      <c r="B119" s="1337"/>
      <c r="C119" s="1337"/>
      <c r="D119" s="1337"/>
      <c r="E119" s="1337"/>
      <c r="F119" s="1337"/>
      <c r="G119" s="1337"/>
      <c r="H119" s="1337"/>
      <c r="I119" s="1337"/>
      <c r="J119" s="1337"/>
      <c r="K119" s="1337"/>
      <c r="L119" s="1337"/>
      <c r="M119" s="1337"/>
      <c r="N119" s="1337"/>
      <c r="O119" s="1337"/>
      <c r="P119" s="1338"/>
      <c r="Q119" s="1337"/>
      <c r="R119" s="1337"/>
      <c r="S119" s="1337"/>
      <c r="T119" s="1337"/>
      <c r="U119" s="1337"/>
    </row>
    <row r="120">
      <c r="A120" s="1337"/>
      <c r="B120" s="1337"/>
      <c r="C120" s="1337"/>
      <c r="D120" s="1337"/>
      <c r="E120" s="1337"/>
      <c r="F120" s="1337"/>
      <c r="G120" s="1337"/>
      <c r="H120" s="1337"/>
      <c r="I120" s="1337"/>
      <c r="J120" s="1337"/>
      <c r="K120" s="1337"/>
      <c r="L120" s="1337"/>
      <c r="M120" s="1337"/>
      <c r="N120" s="1337"/>
      <c r="O120" s="1337"/>
      <c r="P120" s="1338"/>
      <c r="Q120" s="1337"/>
      <c r="R120" s="1337"/>
      <c r="S120" s="1337"/>
      <c r="T120" s="1337"/>
      <c r="U120" s="1337"/>
    </row>
    <row r="121">
      <c r="A121" s="1337"/>
      <c r="B121" s="1337"/>
      <c r="C121" s="1337"/>
      <c r="D121" s="1337"/>
      <c r="E121" s="1337"/>
      <c r="F121" s="1337"/>
      <c r="G121" s="1337"/>
      <c r="H121" s="1337"/>
      <c r="I121" s="1337"/>
      <c r="J121" s="1337"/>
      <c r="K121" s="1337"/>
      <c r="L121" s="1337"/>
      <c r="M121" s="1337"/>
      <c r="N121" s="1337"/>
      <c r="O121" s="1337"/>
      <c r="P121" s="1338"/>
      <c r="Q121" s="1337"/>
      <c r="R121" s="1337"/>
      <c r="S121" s="1337"/>
      <c r="T121" s="1337"/>
      <c r="U121" s="1337"/>
    </row>
    <row r="122">
      <c r="A122" s="1337"/>
      <c r="B122" s="1337"/>
      <c r="C122" s="1337"/>
      <c r="D122" s="1337"/>
      <c r="E122" s="1337"/>
      <c r="F122" s="1337"/>
      <c r="G122" s="1337"/>
      <c r="H122" s="1337"/>
      <c r="I122" s="1337"/>
      <c r="J122" s="1337"/>
      <c r="K122" s="1337"/>
      <c r="L122" s="1337"/>
      <c r="M122" s="1337"/>
      <c r="N122" s="1337"/>
      <c r="O122" s="1337"/>
      <c r="P122" s="1338"/>
      <c r="Q122" s="1337"/>
      <c r="R122" s="1337"/>
      <c r="S122" s="1337"/>
      <c r="T122" s="1337"/>
      <c r="U122" s="1337"/>
    </row>
    <row r="123">
      <c r="A123" s="1337"/>
      <c r="B123" s="1337"/>
      <c r="C123" s="1337"/>
      <c r="D123" s="1337"/>
      <c r="E123" s="1337"/>
      <c r="F123" s="1337"/>
      <c r="G123" s="1337"/>
      <c r="H123" s="1337"/>
      <c r="I123" s="1337"/>
      <c r="J123" s="1337"/>
      <c r="K123" s="1337"/>
      <c r="L123" s="1337"/>
      <c r="M123" s="1337"/>
      <c r="N123" s="1337"/>
      <c r="O123" s="1337"/>
      <c r="P123" s="1338"/>
      <c r="Q123" s="1337"/>
      <c r="R123" s="1337"/>
      <c r="S123" s="1337"/>
      <c r="T123" s="1337"/>
      <c r="U123" s="1337"/>
    </row>
    <row r="124">
      <c r="A124" s="1337"/>
      <c r="B124" s="1337"/>
      <c r="C124" s="1337"/>
      <c r="D124" s="1337"/>
      <c r="E124" s="1337"/>
      <c r="F124" s="1337"/>
      <c r="G124" s="1337"/>
      <c r="H124" s="1337"/>
      <c r="I124" s="1337"/>
      <c r="J124" s="1337"/>
      <c r="K124" s="1337"/>
      <c r="L124" s="1337"/>
      <c r="M124" s="1337"/>
      <c r="N124" s="1337"/>
      <c r="O124" s="1337"/>
      <c r="P124" s="1338"/>
      <c r="Q124" s="1337"/>
      <c r="R124" s="1337"/>
      <c r="S124" s="1337"/>
      <c r="T124" s="1337"/>
      <c r="U124" s="1337"/>
    </row>
    <row r="125">
      <c r="A125" s="1337"/>
      <c r="B125" s="1337"/>
      <c r="C125" s="1337"/>
      <c r="D125" s="1337"/>
      <c r="E125" s="1337"/>
      <c r="F125" s="1337"/>
      <c r="G125" s="1337"/>
      <c r="H125" s="1337"/>
      <c r="I125" s="1337"/>
      <c r="J125" s="1337"/>
      <c r="K125" s="1337"/>
      <c r="L125" s="1337"/>
      <c r="M125" s="1337"/>
      <c r="N125" s="1337"/>
      <c r="O125" s="1337"/>
      <c r="P125" s="1338"/>
      <c r="Q125" s="1337"/>
      <c r="R125" s="1337"/>
      <c r="S125" s="1337"/>
      <c r="T125" s="1337"/>
      <c r="U125" s="1337"/>
    </row>
    <row r="126">
      <c r="A126" s="1337"/>
      <c r="B126" s="1337"/>
      <c r="C126" s="1337"/>
      <c r="D126" s="1337"/>
      <c r="E126" s="1337"/>
      <c r="F126" s="1337"/>
      <c r="G126" s="1337"/>
      <c r="H126" s="1337"/>
      <c r="I126" s="1337"/>
      <c r="J126" s="1337"/>
      <c r="K126" s="1337"/>
      <c r="L126" s="1337"/>
      <c r="M126" s="1337"/>
      <c r="N126" s="1337"/>
      <c r="O126" s="1337"/>
      <c r="P126" s="1338"/>
      <c r="Q126" s="1337"/>
      <c r="R126" s="1337"/>
      <c r="S126" s="1337"/>
      <c r="T126" s="1337"/>
      <c r="U126" s="1337"/>
    </row>
    <row r="127">
      <c r="A127" s="1337"/>
      <c r="B127" s="1337"/>
      <c r="C127" s="1337"/>
      <c r="D127" s="1337"/>
      <c r="E127" s="1337"/>
      <c r="F127" s="1337"/>
      <c r="G127" s="1337"/>
      <c r="H127" s="1337"/>
      <c r="I127" s="1337"/>
      <c r="J127" s="1337"/>
      <c r="K127" s="1337"/>
      <c r="L127" s="1337"/>
      <c r="M127" s="1337"/>
      <c r="N127" s="1337"/>
      <c r="O127" s="1337"/>
      <c r="P127" s="1338"/>
      <c r="Q127" s="1337"/>
      <c r="R127" s="1337"/>
      <c r="S127" s="1337"/>
      <c r="T127" s="1337"/>
      <c r="U127" s="1337"/>
    </row>
    <row r="128">
      <c r="A128" s="1337"/>
      <c r="B128" s="1337"/>
      <c r="C128" s="1337"/>
      <c r="D128" s="1337"/>
      <c r="E128" s="1337"/>
      <c r="F128" s="1337"/>
      <c r="G128" s="1337"/>
      <c r="H128" s="1337"/>
      <c r="I128" s="1337"/>
      <c r="J128" s="1337"/>
      <c r="K128" s="1337"/>
      <c r="L128" s="1337"/>
      <c r="M128" s="1337"/>
      <c r="N128" s="1337"/>
      <c r="O128" s="1337"/>
      <c r="P128" s="1338"/>
      <c r="Q128" s="1337"/>
      <c r="R128" s="1337"/>
      <c r="S128" s="1337"/>
      <c r="T128" s="1337"/>
      <c r="U128" s="1337"/>
    </row>
    <row r="129">
      <c r="A129" s="1337"/>
      <c r="B129" s="1337"/>
      <c r="C129" s="1337"/>
      <c r="D129" s="1337"/>
      <c r="E129" s="1337"/>
      <c r="F129" s="1337"/>
      <c r="G129" s="1337"/>
      <c r="H129" s="1337"/>
      <c r="I129" s="1337"/>
      <c r="J129" s="1337"/>
      <c r="K129" s="1337"/>
      <c r="L129" s="1337"/>
      <c r="M129" s="1337"/>
      <c r="N129" s="1337"/>
      <c r="O129" s="1337"/>
      <c r="P129" s="1338"/>
      <c r="Q129" s="1337"/>
      <c r="R129" s="1337"/>
      <c r="S129" s="1337"/>
      <c r="T129" s="1337"/>
      <c r="U129" s="1337"/>
    </row>
    <row r="130">
      <c r="A130" s="1337"/>
      <c r="B130" s="1337"/>
      <c r="C130" s="1337"/>
      <c r="D130" s="1337"/>
      <c r="E130" s="1337"/>
      <c r="F130" s="1337"/>
      <c r="G130" s="1337"/>
      <c r="H130" s="1337"/>
      <c r="I130" s="1337"/>
      <c r="J130" s="1337"/>
      <c r="K130" s="1337"/>
      <c r="L130" s="1337"/>
      <c r="M130" s="1337"/>
      <c r="N130" s="1337"/>
      <c r="O130" s="1337"/>
      <c r="P130" s="1338"/>
      <c r="Q130" s="1337"/>
      <c r="R130" s="1337"/>
      <c r="S130" s="1337"/>
      <c r="T130" s="1337"/>
      <c r="U130" s="1337"/>
    </row>
    <row r="131">
      <c r="A131" s="1337"/>
      <c r="B131" s="1337"/>
      <c r="C131" s="1337"/>
      <c r="D131" s="1337"/>
      <c r="E131" s="1337"/>
      <c r="F131" s="1337"/>
      <c r="G131" s="1337"/>
      <c r="H131" s="1337"/>
      <c r="I131" s="1337"/>
      <c r="J131" s="1337"/>
      <c r="K131" s="1337"/>
      <c r="L131" s="1337"/>
      <c r="M131" s="1337"/>
      <c r="N131" s="1337"/>
      <c r="O131" s="1337"/>
      <c r="P131" s="1338"/>
      <c r="Q131" s="1337"/>
      <c r="R131" s="1337"/>
      <c r="S131" s="1337"/>
      <c r="T131" s="1337"/>
      <c r="U131" s="1337"/>
    </row>
    <row r="132">
      <c r="A132" s="1337"/>
      <c r="B132" s="1337"/>
      <c r="C132" s="1337"/>
      <c r="D132" s="1337"/>
      <c r="E132" s="1337"/>
      <c r="F132" s="1337"/>
      <c r="G132" s="1337"/>
      <c r="H132" s="1337"/>
      <c r="I132" s="1337"/>
      <c r="J132" s="1337"/>
      <c r="K132" s="1337"/>
      <c r="L132" s="1337"/>
      <c r="M132" s="1337"/>
      <c r="N132" s="1337"/>
      <c r="O132" s="1337"/>
      <c r="P132" s="1338"/>
      <c r="Q132" s="1337"/>
      <c r="R132" s="1337"/>
      <c r="S132" s="1337"/>
      <c r="T132" s="1337"/>
      <c r="U132" s="1337"/>
    </row>
    <row r="133">
      <c r="A133" s="1337"/>
      <c r="B133" s="1337"/>
      <c r="C133" s="1337"/>
      <c r="D133" s="1337"/>
      <c r="E133" s="1337"/>
      <c r="F133" s="1337"/>
      <c r="G133" s="1337"/>
      <c r="H133" s="1337"/>
      <c r="I133" s="1337"/>
      <c r="J133" s="1337"/>
      <c r="K133" s="1337"/>
      <c r="L133" s="1337"/>
      <c r="M133" s="1337"/>
      <c r="N133" s="1337"/>
      <c r="O133" s="1337"/>
      <c r="P133" s="1338"/>
      <c r="Q133" s="1337"/>
      <c r="R133" s="1337"/>
      <c r="S133" s="1337"/>
      <c r="T133" s="1337"/>
      <c r="U133" s="1337"/>
    </row>
    <row r="134">
      <c r="A134" s="1337"/>
      <c r="B134" s="1337"/>
      <c r="C134" s="1337"/>
      <c r="D134" s="1337"/>
      <c r="E134" s="1337"/>
      <c r="F134" s="1337"/>
      <c r="G134" s="1337"/>
      <c r="H134" s="1337"/>
      <c r="I134" s="1337"/>
      <c r="J134" s="1337"/>
      <c r="K134" s="1337"/>
      <c r="L134" s="1337"/>
      <c r="M134" s="1337"/>
      <c r="N134" s="1337"/>
      <c r="O134" s="1337"/>
      <c r="P134" s="1338"/>
      <c r="Q134" s="1337"/>
      <c r="R134" s="1337"/>
      <c r="S134" s="1337"/>
      <c r="T134" s="1337"/>
      <c r="U134" s="1337"/>
    </row>
    <row r="135">
      <c r="A135" s="1337"/>
      <c r="B135" s="1337"/>
      <c r="C135" s="1337"/>
      <c r="D135" s="1337"/>
      <c r="E135" s="1337"/>
      <c r="F135" s="1337"/>
      <c r="G135" s="1337"/>
      <c r="H135" s="1337"/>
      <c r="I135" s="1337"/>
      <c r="J135" s="1337"/>
      <c r="K135" s="1337"/>
      <c r="L135" s="1337"/>
      <c r="M135" s="1337"/>
      <c r="N135" s="1337"/>
      <c r="O135" s="1337"/>
      <c r="P135" s="1338"/>
      <c r="Q135" s="1337"/>
      <c r="R135" s="1337"/>
      <c r="S135" s="1337"/>
      <c r="T135" s="1337"/>
      <c r="U135" s="1337"/>
    </row>
    <row r="136">
      <c r="A136" s="1337"/>
      <c r="B136" s="1337"/>
      <c r="C136" s="1337"/>
      <c r="D136" s="1337"/>
      <c r="E136" s="1337"/>
      <c r="F136" s="1337"/>
      <c r="G136" s="1337"/>
      <c r="H136" s="1337"/>
      <c r="I136" s="1337"/>
      <c r="J136" s="1337"/>
      <c r="K136" s="1337"/>
      <c r="L136" s="1337"/>
      <c r="M136" s="1337"/>
      <c r="N136" s="1337"/>
      <c r="O136" s="1337"/>
      <c r="P136" s="1338"/>
      <c r="Q136" s="1337"/>
      <c r="R136" s="1337"/>
      <c r="S136" s="1337"/>
      <c r="T136" s="1337"/>
      <c r="U136" s="1337"/>
    </row>
    <row r="137">
      <c r="A137" s="1337"/>
      <c r="B137" s="1337"/>
      <c r="C137" s="1337"/>
      <c r="D137" s="1337"/>
      <c r="E137" s="1337"/>
      <c r="F137" s="1337"/>
      <c r="G137" s="1337"/>
      <c r="H137" s="1337"/>
      <c r="I137" s="1337"/>
      <c r="J137" s="1337"/>
      <c r="K137" s="1337"/>
      <c r="L137" s="1337"/>
      <c r="M137" s="1337"/>
      <c r="N137" s="1337"/>
      <c r="O137" s="1337"/>
      <c r="P137" s="1338"/>
      <c r="Q137" s="1337"/>
      <c r="R137" s="1337"/>
      <c r="S137" s="1337"/>
      <c r="T137" s="1337"/>
      <c r="U137" s="1337"/>
    </row>
    <row r="138">
      <c r="A138" s="1337"/>
      <c r="B138" s="1337"/>
      <c r="C138" s="1337"/>
      <c r="D138" s="1337"/>
      <c r="E138" s="1337"/>
      <c r="F138" s="1337"/>
      <c r="G138" s="1337"/>
      <c r="H138" s="1337"/>
      <c r="I138" s="1337"/>
      <c r="J138" s="1337"/>
      <c r="K138" s="1337"/>
      <c r="L138" s="1337"/>
      <c r="M138" s="1337"/>
      <c r="N138" s="1337"/>
      <c r="O138" s="1337"/>
      <c r="P138" s="1338"/>
      <c r="Q138" s="1337"/>
      <c r="R138" s="1337"/>
      <c r="S138" s="1337"/>
      <c r="T138" s="1337"/>
      <c r="U138" s="1337"/>
    </row>
    <row r="139">
      <c r="A139" s="1337"/>
      <c r="B139" s="1337"/>
      <c r="C139" s="1337"/>
      <c r="D139" s="1337"/>
      <c r="E139" s="1337"/>
      <c r="F139" s="1337"/>
      <c r="G139" s="1337"/>
      <c r="H139" s="1337"/>
      <c r="I139" s="1337"/>
      <c r="J139" s="1337"/>
      <c r="K139" s="1337"/>
      <c r="L139" s="1337"/>
      <c r="M139" s="1337"/>
      <c r="N139" s="1337"/>
      <c r="O139" s="1337"/>
      <c r="P139" s="1338"/>
      <c r="Q139" s="1337"/>
      <c r="R139" s="1337"/>
      <c r="S139" s="1337"/>
      <c r="T139" s="1337"/>
      <c r="U139" s="1337"/>
    </row>
    <row r="140">
      <c r="A140" s="1337"/>
      <c r="B140" s="1337"/>
      <c r="C140" s="1337"/>
      <c r="D140" s="1337"/>
      <c r="E140" s="1337"/>
      <c r="F140" s="1337"/>
      <c r="G140" s="1337"/>
      <c r="H140" s="1337"/>
      <c r="I140" s="1337"/>
      <c r="J140" s="1337"/>
      <c r="K140" s="1337"/>
      <c r="L140" s="1337"/>
      <c r="M140" s="1337"/>
      <c r="N140" s="1337"/>
      <c r="O140" s="1337"/>
      <c r="P140" s="1338"/>
      <c r="Q140" s="1337"/>
      <c r="R140" s="1337"/>
      <c r="S140" s="1337"/>
      <c r="T140" s="1337"/>
      <c r="U140" s="1337"/>
    </row>
    <row r="141">
      <c r="A141" s="1337"/>
      <c r="B141" s="1337"/>
      <c r="C141" s="1337"/>
      <c r="D141" s="1337"/>
      <c r="E141" s="1337"/>
      <c r="F141" s="1337"/>
      <c r="G141" s="1337"/>
      <c r="H141" s="1337"/>
      <c r="I141" s="1337"/>
      <c r="J141" s="1337"/>
      <c r="K141" s="1337"/>
      <c r="L141" s="1337"/>
      <c r="M141" s="1337"/>
      <c r="N141" s="1337"/>
      <c r="O141" s="1337"/>
      <c r="P141" s="1338"/>
      <c r="Q141" s="1337"/>
      <c r="R141" s="1337"/>
      <c r="S141" s="1337"/>
      <c r="T141" s="1337"/>
      <c r="U141" s="1337"/>
    </row>
    <row r="142">
      <c r="A142" s="1337"/>
      <c r="B142" s="1337"/>
      <c r="C142" s="1337"/>
      <c r="D142" s="1337"/>
      <c r="E142" s="1337"/>
      <c r="F142" s="1337"/>
      <c r="G142" s="1337"/>
      <c r="H142" s="1337"/>
      <c r="I142" s="1337"/>
      <c r="J142" s="1337"/>
      <c r="K142" s="1337"/>
      <c r="L142" s="1337"/>
      <c r="M142" s="1337"/>
      <c r="N142" s="1337"/>
      <c r="O142" s="1337"/>
      <c r="P142" s="1338"/>
      <c r="Q142" s="1337"/>
      <c r="R142" s="1337"/>
      <c r="S142" s="1337"/>
      <c r="T142" s="1337"/>
      <c r="U142" s="1337"/>
    </row>
    <row r="143">
      <c r="A143" s="1337"/>
      <c r="B143" s="1337"/>
      <c r="C143" s="1337"/>
      <c r="D143" s="1337"/>
      <c r="E143" s="1337"/>
      <c r="F143" s="1337"/>
      <c r="G143" s="1337"/>
      <c r="H143" s="1337"/>
      <c r="I143" s="1337"/>
      <c r="J143" s="1337"/>
      <c r="K143" s="1337"/>
      <c r="L143" s="1337"/>
      <c r="M143" s="1337"/>
      <c r="N143" s="1337"/>
      <c r="O143" s="1337"/>
      <c r="P143" s="1338"/>
      <c r="Q143" s="1337"/>
      <c r="R143" s="1337"/>
      <c r="S143" s="1337"/>
      <c r="T143" s="1337"/>
      <c r="U143" s="1337"/>
    </row>
    <row r="144">
      <c r="A144" s="1337"/>
      <c r="B144" s="1337"/>
      <c r="C144" s="1337"/>
      <c r="D144" s="1337"/>
      <c r="E144" s="1337"/>
      <c r="F144" s="1337"/>
      <c r="G144" s="1337"/>
      <c r="H144" s="1337"/>
      <c r="I144" s="1337"/>
      <c r="J144" s="1337"/>
      <c r="K144" s="1337"/>
      <c r="L144" s="1337"/>
      <c r="M144" s="1337"/>
      <c r="N144" s="1337"/>
      <c r="O144" s="1337"/>
      <c r="P144" s="1338"/>
      <c r="Q144" s="1337"/>
      <c r="R144" s="1337"/>
      <c r="S144" s="1337"/>
      <c r="T144" s="1337"/>
      <c r="U144" s="1337"/>
    </row>
    <row r="145">
      <c r="A145" s="1337"/>
      <c r="B145" s="1337"/>
      <c r="C145" s="1337"/>
      <c r="D145" s="1337"/>
      <c r="E145" s="1337"/>
      <c r="F145" s="1337"/>
      <c r="G145" s="1337"/>
      <c r="H145" s="1337"/>
      <c r="I145" s="1337"/>
      <c r="J145" s="1337"/>
      <c r="K145" s="1337"/>
      <c r="L145" s="1337"/>
      <c r="M145" s="1337"/>
      <c r="N145" s="1337"/>
      <c r="O145" s="1337"/>
      <c r="P145" s="1338"/>
      <c r="Q145" s="1337"/>
      <c r="R145" s="1337"/>
      <c r="S145" s="1337"/>
      <c r="T145" s="1337"/>
      <c r="U145" s="1337"/>
    </row>
    <row r="146">
      <c r="A146" s="1337"/>
      <c r="B146" s="1337"/>
      <c r="C146" s="1337"/>
      <c r="D146" s="1337"/>
      <c r="E146" s="1337"/>
      <c r="F146" s="1337"/>
      <c r="G146" s="1337"/>
      <c r="H146" s="1337"/>
      <c r="I146" s="1337"/>
      <c r="J146" s="1337"/>
      <c r="K146" s="1337"/>
      <c r="L146" s="1337"/>
      <c r="M146" s="1337"/>
      <c r="N146" s="1337"/>
      <c r="O146" s="1337"/>
      <c r="P146" s="1338"/>
      <c r="Q146" s="1337"/>
      <c r="R146" s="1337"/>
      <c r="S146" s="1337"/>
      <c r="T146" s="1337"/>
      <c r="U146" s="1337"/>
    </row>
    <row r="147">
      <c r="A147" s="1337"/>
      <c r="B147" s="1337"/>
      <c r="C147" s="1337"/>
      <c r="D147" s="1337"/>
      <c r="E147" s="1337"/>
      <c r="F147" s="1337"/>
      <c r="G147" s="1337"/>
      <c r="H147" s="1337"/>
      <c r="I147" s="1337"/>
      <c r="J147" s="1337"/>
      <c r="K147" s="1337"/>
      <c r="L147" s="1337"/>
      <c r="M147" s="1337"/>
      <c r="N147" s="1337"/>
      <c r="O147" s="1337"/>
      <c r="P147" s="1338"/>
      <c r="Q147" s="1337"/>
      <c r="R147" s="1337"/>
      <c r="S147" s="1337"/>
      <c r="T147" s="1337"/>
      <c r="U147" s="1337"/>
    </row>
    <row r="148">
      <c r="A148" s="1337"/>
      <c r="B148" s="1337"/>
      <c r="C148" s="1337"/>
      <c r="D148" s="1337"/>
      <c r="E148" s="1337"/>
      <c r="F148" s="1337"/>
      <c r="G148" s="1337"/>
      <c r="H148" s="1337"/>
      <c r="I148" s="1337"/>
      <c r="J148" s="1337"/>
      <c r="K148" s="1337"/>
      <c r="L148" s="1337"/>
      <c r="M148" s="1337"/>
      <c r="N148" s="1337"/>
      <c r="O148" s="1337"/>
      <c r="P148" s="1338"/>
      <c r="Q148" s="1337"/>
      <c r="R148" s="1337"/>
      <c r="S148" s="1337"/>
      <c r="T148" s="1337"/>
      <c r="U148" s="1337"/>
    </row>
    <row r="149">
      <c r="A149" s="1337"/>
      <c r="B149" s="1337"/>
      <c r="C149" s="1337"/>
      <c r="D149" s="1337"/>
      <c r="E149" s="1337"/>
      <c r="F149" s="1337"/>
      <c r="G149" s="1337"/>
      <c r="H149" s="1337"/>
      <c r="I149" s="1337"/>
      <c r="J149" s="1337"/>
      <c r="K149" s="1337"/>
      <c r="L149" s="1337"/>
      <c r="M149" s="1337"/>
      <c r="N149" s="1337"/>
      <c r="O149" s="1337"/>
      <c r="P149" s="1338"/>
      <c r="Q149" s="1337"/>
      <c r="R149" s="1337"/>
      <c r="S149" s="1337"/>
      <c r="T149" s="1337"/>
      <c r="U149" s="1337"/>
    </row>
    <row r="150">
      <c r="A150" s="1337"/>
      <c r="B150" s="1337"/>
      <c r="C150" s="1337"/>
      <c r="D150" s="1337"/>
      <c r="E150" s="1337"/>
      <c r="F150" s="1337"/>
      <c r="G150" s="1337"/>
      <c r="H150" s="1337"/>
      <c r="I150" s="1337"/>
      <c r="J150" s="1337"/>
      <c r="K150" s="1337"/>
      <c r="L150" s="1337"/>
      <c r="M150" s="1337"/>
      <c r="N150" s="1337"/>
      <c r="O150" s="1337"/>
      <c r="P150" s="1338"/>
      <c r="Q150" s="1337"/>
      <c r="R150" s="1337"/>
      <c r="S150" s="1337"/>
      <c r="T150" s="1337"/>
      <c r="U150" s="1337"/>
    </row>
    <row r="151">
      <c r="A151" s="1337"/>
      <c r="B151" s="1337"/>
      <c r="C151" s="1337"/>
      <c r="D151" s="1337"/>
      <c r="E151" s="1337"/>
      <c r="F151" s="1337"/>
      <c r="G151" s="1337"/>
      <c r="H151" s="1337"/>
      <c r="I151" s="1337"/>
      <c r="J151" s="1337"/>
      <c r="K151" s="1337"/>
      <c r="L151" s="1337"/>
      <c r="M151" s="1337"/>
      <c r="N151" s="1337"/>
      <c r="O151" s="1337"/>
      <c r="P151" s="1338"/>
      <c r="Q151" s="1337"/>
      <c r="R151" s="1337"/>
      <c r="S151" s="1337"/>
      <c r="T151" s="1337"/>
      <c r="U151" s="1337"/>
    </row>
    <row r="152">
      <c r="A152" s="1337"/>
      <c r="B152" s="1337"/>
      <c r="C152" s="1337"/>
      <c r="D152" s="1337"/>
      <c r="E152" s="1337"/>
      <c r="F152" s="1337"/>
      <c r="G152" s="1337"/>
      <c r="H152" s="1337"/>
      <c r="I152" s="1337"/>
      <c r="J152" s="1337"/>
      <c r="K152" s="1337"/>
      <c r="L152" s="1337"/>
      <c r="M152" s="1337"/>
      <c r="N152" s="1337"/>
      <c r="O152" s="1337"/>
      <c r="P152" s="1338"/>
      <c r="Q152" s="1337"/>
      <c r="R152" s="1337"/>
      <c r="S152" s="1337"/>
      <c r="T152" s="1337"/>
      <c r="U152" s="1337"/>
    </row>
    <row r="153">
      <c r="A153" s="1337"/>
      <c r="B153" s="1337"/>
      <c r="C153" s="1337"/>
      <c r="D153" s="1337"/>
      <c r="E153" s="1337"/>
      <c r="F153" s="1337"/>
      <c r="G153" s="1337"/>
      <c r="H153" s="1337"/>
      <c r="I153" s="1337"/>
      <c r="J153" s="1337"/>
      <c r="K153" s="1337"/>
      <c r="L153" s="1337"/>
      <c r="M153" s="1337"/>
      <c r="N153" s="1337"/>
      <c r="O153" s="1337"/>
      <c r="P153" s="1338"/>
      <c r="Q153" s="1337"/>
      <c r="R153" s="1337"/>
      <c r="S153" s="1337"/>
      <c r="T153" s="1337"/>
      <c r="U153" s="1337"/>
    </row>
    <row r="154">
      <c r="A154" s="1337"/>
      <c r="B154" s="1337"/>
      <c r="C154" s="1337"/>
      <c r="D154" s="1337"/>
      <c r="E154" s="1337"/>
      <c r="F154" s="1337"/>
      <c r="G154" s="1337"/>
      <c r="H154" s="1337"/>
      <c r="I154" s="1337"/>
      <c r="J154" s="1337"/>
      <c r="K154" s="1337"/>
      <c r="L154" s="1337"/>
      <c r="M154" s="1337"/>
      <c r="N154" s="1337"/>
      <c r="O154" s="1337"/>
      <c r="P154" s="1338"/>
      <c r="Q154" s="1337"/>
      <c r="R154" s="1337"/>
      <c r="S154" s="1337"/>
      <c r="T154" s="1337"/>
      <c r="U154" s="1337"/>
    </row>
    <row r="155">
      <c r="A155" s="1337"/>
      <c r="B155" s="1337"/>
      <c r="C155" s="1337"/>
      <c r="D155" s="1337"/>
      <c r="E155" s="1337"/>
      <c r="F155" s="1337"/>
      <c r="G155" s="1337"/>
      <c r="H155" s="1337"/>
      <c r="I155" s="1337"/>
      <c r="J155" s="1337"/>
      <c r="K155" s="1337"/>
      <c r="L155" s="1337"/>
      <c r="M155" s="1337"/>
      <c r="N155" s="1337"/>
      <c r="O155" s="1337"/>
      <c r="P155" s="1338"/>
      <c r="Q155" s="1337"/>
      <c r="R155" s="1337"/>
      <c r="S155" s="1337"/>
      <c r="T155" s="1337"/>
      <c r="U155" s="1337"/>
    </row>
    <row r="156">
      <c r="A156" s="1337"/>
      <c r="B156" s="1337"/>
      <c r="C156" s="1337"/>
      <c r="D156" s="1337"/>
      <c r="E156" s="1337"/>
      <c r="F156" s="1337"/>
      <c r="G156" s="1337"/>
      <c r="H156" s="1337"/>
      <c r="I156" s="1337"/>
      <c r="J156" s="1337"/>
      <c r="K156" s="1337"/>
      <c r="L156" s="1337"/>
      <c r="M156" s="1337"/>
      <c r="N156" s="1337"/>
      <c r="O156" s="1337"/>
      <c r="P156" s="1338"/>
      <c r="Q156" s="1337"/>
      <c r="R156" s="1337"/>
      <c r="S156" s="1337"/>
      <c r="T156" s="1337"/>
      <c r="U156" s="1337"/>
    </row>
    <row r="157">
      <c r="A157" s="1337"/>
      <c r="B157" s="1337"/>
      <c r="C157" s="1337"/>
      <c r="D157" s="1337"/>
      <c r="E157" s="1337"/>
      <c r="F157" s="1337"/>
      <c r="G157" s="1337"/>
      <c r="H157" s="1337"/>
      <c r="I157" s="1337"/>
      <c r="J157" s="1337"/>
      <c r="K157" s="1337"/>
      <c r="L157" s="1337"/>
      <c r="M157" s="1337"/>
      <c r="N157" s="1337"/>
      <c r="O157" s="1337"/>
      <c r="P157" s="1338"/>
      <c r="Q157" s="1337"/>
      <c r="R157" s="1337"/>
      <c r="S157" s="1337"/>
      <c r="T157" s="1337"/>
      <c r="U157" s="1337"/>
    </row>
    <row r="158">
      <c r="A158" s="1337"/>
      <c r="B158" s="1337"/>
      <c r="C158" s="1337"/>
      <c r="D158" s="1337"/>
      <c r="E158" s="1337"/>
      <c r="F158" s="1337"/>
      <c r="G158" s="1337"/>
      <c r="H158" s="1337"/>
      <c r="I158" s="1337"/>
      <c r="J158" s="1337"/>
      <c r="K158" s="1337"/>
      <c r="L158" s="1337"/>
      <c r="M158" s="1337"/>
      <c r="N158" s="1337"/>
      <c r="O158" s="1337"/>
      <c r="P158" s="1338"/>
      <c r="Q158" s="1337"/>
      <c r="R158" s="1337"/>
      <c r="S158" s="1337"/>
      <c r="T158" s="1337"/>
      <c r="U158" s="1337"/>
    </row>
    <row r="159">
      <c r="A159" s="1337"/>
      <c r="B159" s="1337"/>
      <c r="C159" s="1337"/>
      <c r="D159" s="1337"/>
      <c r="E159" s="1337"/>
      <c r="F159" s="1337"/>
      <c r="G159" s="1337"/>
      <c r="H159" s="1337"/>
      <c r="I159" s="1337"/>
      <c r="J159" s="1337"/>
      <c r="K159" s="1337"/>
      <c r="L159" s="1337"/>
      <c r="M159" s="1337"/>
      <c r="N159" s="1337"/>
      <c r="O159" s="1337"/>
      <c r="P159" s="1338"/>
      <c r="Q159" s="1337"/>
      <c r="R159" s="1337"/>
      <c r="S159" s="1337"/>
      <c r="T159" s="1337"/>
      <c r="U159" s="1337"/>
    </row>
    <row r="160">
      <c r="A160" s="1337"/>
      <c r="B160" s="1337"/>
      <c r="C160" s="1337"/>
      <c r="D160" s="1337"/>
      <c r="E160" s="1337"/>
      <c r="F160" s="1337"/>
      <c r="G160" s="1337"/>
      <c r="H160" s="1337"/>
      <c r="I160" s="1337"/>
      <c r="J160" s="1337"/>
      <c r="K160" s="1337"/>
      <c r="L160" s="1337"/>
      <c r="M160" s="1337"/>
      <c r="N160" s="1337"/>
      <c r="O160" s="1337"/>
      <c r="P160" s="1338"/>
      <c r="Q160" s="1337"/>
      <c r="R160" s="1337"/>
      <c r="S160" s="1337"/>
      <c r="T160" s="1337"/>
      <c r="U160" s="1337"/>
    </row>
    <row r="161">
      <c r="A161" s="1337"/>
      <c r="B161" s="1337"/>
      <c r="C161" s="1337"/>
      <c r="D161" s="1337"/>
      <c r="E161" s="1337"/>
      <c r="F161" s="1337"/>
      <c r="G161" s="1337"/>
      <c r="H161" s="1337"/>
      <c r="I161" s="1337"/>
      <c r="J161" s="1337"/>
      <c r="K161" s="1337"/>
      <c r="L161" s="1337"/>
      <c r="M161" s="1337"/>
      <c r="N161" s="1337"/>
      <c r="O161" s="1337"/>
      <c r="P161" s="1338"/>
      <c r="Q161" s="1337"/>
      <c r="R161" s="1337"/>
      <c r="S161" s="1337"/>
      <c r="T161" s="1337"/>
      <c r="U161" s="1337"/>
    </row>
    <row r="162">
      <c r="A162" s="1337"/>
      <c r="B162" s="1337"/>
      <c r="C162" s="1337"/>
      <c r="D162" s="1337"/>
      <c r="E162" s="1337"/>
      <c r="F162" s="1337"/>
      <c r="G162" s="1337"/>
      <c r="H162" s="1337"/>
      <c r="I162" s="1337"/>
      <c r="J162" s="1337"/>
      <c r="K162" s="1337"/>
      <c r="L162" s="1337"/>
      <c r="M162" s="1337"/>
      <c r="N162" s="1337"/>
      <c r="O162" s="1337"/>
      <c r="P162" s="1338"/>
      <c r="Q162" s="1337"/>
      <c r="R162" s="1337"/>
      <c r="S162" s="1337"/>
      <c r="T162" s="1337"/>
      <c r="U162" s="1337"/>
    </row>
    <row r="163">
      <c r="A163" s="1337"/>
      <c r="B163" s="1337"/>
      <c r="C163" s="1337"/>
      <c r="D163" s="1337"/>
      <c r="E163" s="1337"/>
      <c r="F163" s="1337"/>
      <c r="G163" s="1337"/>
      <c r="H163" s="1337"/>
      <c r="I163" s="1337"/>
      <c r="J163" s="1337"/>
      <c r="K163" s="1337"/>
      <c r="L163" s="1337"/>
      <c r="M163" s="1337"/>
      <c r="N163" s="1337"/>
      <c r="O163" s="1337"/>
      <c r="P163" s="1338"/>
      <c r="Q163" s="1337"/>
      <c r="R163" s="1337"/>
      <c r="S163" s="1337"/>
      <c r="T163" s="1337"/>
      <c r="U163" s="1337"/>
    </row>
    <row r="164">
      <c r="A164" s="1337"/>
      <c r="B164" s="1337"/>
      <c r="C164" s="1337"/>
      <c r="D164" s="1337"/>
      <c r="E164" s="1337"/>
      <c r="F164" s="1337"/>
      <c r="G164" s="1337"/>
      <c r="H164" s="1337"/>
      <c r="I164" s="1337"/>
      <c r="J164" s="1337"/>
      <c r="K164" s="1337"/>
      <c r="L164" s="1337"/>
      <c r="M164" s="1337"/>
      <c r="N164" s="1337"/>
      <c r="O164" s="1337"/>
      <c r="P164" s="1338"/>
      <c r="Q164" s="1337"/>
      <c r="R164" s="1337"/>
      <c r="S164" s="1337"/>
      <c r="T164" s="1337"/>
      <c r="U164" s="1337"/>
    </row>
    <row r="165">
      <c r="A165" s="1337"/>
      <c r="B165" s="1337"/>
      <c r="C165" s="1337"/>
      <c r="D165" s="1337"/>
      <c r="E165" s="1337"/>
      <c r="F165" s="1337"/>
      <c r="G165" s="1337"/>
      <c r="H165" s="1337"/>
      <c r="I165" s="1337"/>
      <c r="J165" s="1337"/>
      <c r="K165" s="1337"/>
      <c r="L165" s="1337"/>
      <c r="M165" s="1337"/>
      <c r="N165" s="1337"/>
      <c r="O165" s="1337"/>
      <c r="P165" s="1338"/>
      <c r="Q165" s="1337"/>
      <c r="R165" s="1337"/>
      <c r="S165" s="1337"/>
      <c r="T165" s="1337"/>
      <c r="U165" s="1337"/>
    </row>
    <row r="166">
      <c r="A166" s="1337"/>
      <c r="B166" s="1337"/>
      <c r="C166" s="1337"/>
      <c r="D166" s="1337"/>
      <c r="E166" s="1337"/>
      <c r="F166" s="1337"/>
      <c r="G166" s="1337"/>
      <c r="H166" s="1337"/>
      <c r="I166" s="1337"/>
      <c r="J166" s="1337"/>
      <c r="K166" s="1337"/>
      <c r="L166" s="1337"/>
      <c r="M166" s="1337"/>
      <c r="N166" s="1337"/>
      <c r="O166" s="1337"/>
      <c r="P166" s="1338"/>
      <c r="Q166" s="1337"/>
      <c r="R166" s="1337"/>
      <c r="S166" s="1337"/>
      <c r="T166" s="1337"/>
      <c r="U166" s="1337"/>
    </row>
    <row r="167">
      <c r="A167" s="1337"/>
      <c r="B167" s="1337"/>
      <c r="C167" s="1337"/>
      <c r="D167" s="1337"/>
      <c r="E167" s="1337"/>
      <c r="F167" s="1337"/>
      <c r="G167" s="1337"/>
      <c r="H167" s="1337"/>
      <c r="I167" s="1337"/>
      <c r="J167" s="1337"/>
      <c r="K167" s="1337"/>
      <c r="L167" s="1337"/>
      <c r="M167" s="1337"/>
      <c r="N167" s="1337"/>
      <c r="O167" s="1337"/>
      <c r="P167" s="1338"/>
      <c r="Q167" s="1337"/>
      <c r="R167" s="1337"/>
      <c r="S167" s="1337"/>
      <c r="T167" s="1337"/>
      <c r="U167" s="1337"/>
    </row>
    <row r="168">
      <c r="A168" s="1337"/>
      <c r="B168" s="1337"/>
      <c r="C168" s="1337"/>
      <c r="D168" s="1337"/>
      <c r="E168" s="1337"/>
      <c r="F168" s="1337"/>
      <c r="G168" s="1337"/>
      <c r="H168" s="1337"/>
      <c r="I168" s="1337"/>
      <c r="J168" s="1337"/>
      <c r="K168" s="1337"/>
      <c r="L168" s="1337"/>
      <c r="M168" s="1337"/>
      <c r="N168" s="1337"/>
      <c r="O168" s="1337"/>
      <c r="P168" s="1338"/>
      <c r="Q168" s="1337"/>
      <c r="R168" s="1337"/>
      <c r="S168" s="1337"/>
      <c r="T168" s="1337"/>
      <c r="U168" s="1337"/>
    </row>
    <row r="169">
      <c r="A169" s="1337"/>
      <c r="B169" s="1337"/>
      <c r="C169" s="1337"/>
      <c r="D169" s="1337"/>
      <c r="E169" s="1337"/>
      <c r="F169" s="1337"/>
      <c r="G169" s="1337"/>
      <c r="H169" s="1337"/>
      <c r="I169" s="1337"/>
      <c r="J169" s="1337"/>
      <c r="K169" s="1337"/>
      <c r="L169" s="1337"/>
      <c r="M169" s="1337"/>
      <c r="N169" s="1337"/>
      <c r="O169" s="1337"/>
      <c r="P169" s="1338"/>
      <c r="Q169" s="1337"/>
      <c r="R169" s="1337"/>
      <c r="S169" s="1337"/>
      <c r="T169" s="1337"/>
      <c r="U169" s="1337"/>
    </row>
    <row r="170">
      <c r="A170" s="1337"/>
      <c r="B170" s="1337"/>
      <c r="C170" s="1337"/>
      <c r="D170" s="1337"/>
      <c r="E170" s="1337"/>
      <c r="F170" s="1337"/>
      <c r="G170" s="1337"/>
      <c r="H170" s="1337"/>
      <c r="I170" s="1337"/>
      <c r="J170" s="1337"/>
      <c r="K170" s="1337"/>
      <c r="L170" s="1337"/>
      <c r="M170" s="1337"/>
      <c r="N170" s="1337"/>
      <c r="O170" s="1337"/>
      <c r="P170" s="1338"/>
      <c r="Q170" s="1337"/>
      <c r="R170" s="1337"/>
      <c r="S170" s="1337"/>
      <c r="T170" s="1337"/>
      <c r="U170" s="1337"/>
    </row>
    <row r="171">
      <c r="A171" s="1337"/>
      <c r="B171" s="1337"/>
      <c r="C171" s="1337"/>
      <c r="D171" s="1337"/>
      <c r="E171" s="1337"/>
      <c r="F171" s="1337"/>
      <c r="G171" s="1337"/>
      <c r="H171" s="1337"/>
      <c r="I171" s="1337"/>
      <c r="J171" s="1337"/>
      <c r="K171" s="1337"/>
      <c r="L171" s="1337"/>
      <c r="M171" s="1337"/>
      <c r="N171" s="1337"/>
      <c r="O171" s="1337"/>
      <c r="P171" s="1338"/>
      <c r="Q171" s="1337"/>
      <c r="R171" s="1337"/>
      <c r="S171" s="1337"/>
      <c r="T171" s="1337"/>
      <c r="U171" s="1337"/>
    </row>
    <row r="172">
      <c r="A172" s="1337"/>
      <c r="B172" s="1337"/>
      <c r="C172" s="1337"/>
      <c r="D172" s="1337"/>
      <c r="E172" s="1337"/>
      <c r="F172" s="1337"/>
      <c r="G172" s="1337"/>
      <c r="H172" s="1337"/>
      <c r="I172" s="1337"/>
      <c r="J172" s="1337"/>
      <c r="K172" s="1337"/>
      <c r="L172" s="1337"/>
      <c r="M172" s="1337"/>
      <c r="N172" s="1337"/>
      <c r="O172" s="1337"/>
      <c r="P172" s="1338"/>
      <c r="Q172" s="1337"/>
      <c r="R172" s="1337"/>
      <c r="S172" s="1337"/>
      <c r="T172" s="1337"/>
      <c r="U172" s="1337"/>
    </row>
    <row r="173">
      <c r="A173" s="1337"/>
      <c r="B173" s="1337"/>
      <c r="C173" s="1337"/>
      <c r="D173" s="1337"/>
      <c r="E173" s="1337"/>
      <c r="F173" s="1337"/>
      <c r="G173" s="1337"/>
      <c r="H173" s="1337"/>
      <c r="I173" s="1337"/>
      <c r="J173" s="1337"/>
      <c r="K173" s="1337"/>
      <c r="L173" s="1337"/>
      <c r="M173" s="1337"/>
      <c r="N173" s="1337"/>
      <c r="O173" s="1337"/>
      <c r="P173" s="1338"/>
      <c r="Q173" s="1337"/>
      <c r="R173" s="1337"/>
      <c r="S173" s="1337"/>
      <c r="T173" s="1337"/>
      <c r="U173" s="1337"/>
    </row>
    <row r="174">
      <c r="A174" s="1337"/>
      <c r="B174" s="1337"/>
      <c r="C174" s="1337"/>
      <c r="D174" s="1337"/>
      <c r="E174" s="1337"/>
      <c r="F174" s="1337"/>
      <c r="G174" s="1337"/>
      <c r="H174" s="1337"/>
      <c r="I174" s="1337"/>
      <c r="J174" s="1337"/>
      <c r="K174" s="1337"/>
      <c r="L174" s="1337"/>
      <c r="M174" s="1337"/>
      <c r="N174" s="1337"/>
      <c r="O174" s="1337"/>
      <c r="P174" s="1338"/>
      <c r="Q174" s="1337"/>
      <c r="R174" s="1337"/>
      <c r="S174" s="1337"/>
      <c r="T174" s="1337"/>
      <c r="U174" s="1337"/>
    </row>
    <row r="175">
      <c r="A175" s="1337"/>
      <c r="B175" s="1337"/>
      <c r="C175" s="1337"/>
      <c r="D175" s="1337"/>
      <c r="E175" s="1337"/>
      <c r="F175" s="1337"/>
      <c r="G175" s="1337"/>
      <c r="H175" s="1337"/>
      <c r="I175" s="1337"/>
      <c r="J175" s="1337"/>
      <c r="K175" s="1337"/>
      <c r="L175" s="1337"/>
      <c r="M175" s="1337"/>
      <c r="N175" s="1337"/>
      <c r="O175" s="1337"/>
      <c r="P175" s="1338"/>
      <c r="Q175" s="1337"/>
      <c r="R175" s="1337"/>
      <c r="S175" s="1337"/>
      <c r="T175" s="1337"/>
      <c r="U175" s="1337"/>
    </row>
    <row r="176">
      <c r="A176" s="1337"/>
      <c r="B176" s="1337"/>
      <c r="C176" s="1337"/>
      <c r="D176" s="1337"/>
      <c r="E176" s="1337"/>
      <c r="F176" s="1337"/>
      <c r="G176" s="1337"/>
      <c r="H176" s="1337"/>
      <c r="I176" s="1337"/>
      <c r="J176" s="1337"/>
      <c r="K176" s="1337"/>
      <c r="L176" s="1337"/>
      <c r="M176" s="1337"/>
      <c r="N176" s="1337"/>
      <c r="O176" s="1337"/>
      <c r="P176" s="1338"/>
      <c r="Q176" s="1337"/>
      <c r="R176" s="1337"/>
      <c r="S176" s="1337"/>
      <c r="T176" s="1337"/>
      <c r="U176" s="1337"/>
    </row>
    <row r="177">
      <c r="A177" s="1337"/>
      <c r="B177" s="1337"/>
      <c r="C177" s="1337"/>
      <c r="D177" s="1337"/>
      <c r="E177" s="1337"/>
      <c r="F177" s="1337"/>
      <c r="G177" s="1337"/>
      <c r="H177" s="1337"/>
      <c r="I177" s="1337"/>
      <c r="J177" s="1337"/>
      <c r="K177" s="1337"/>
      <c r="L177" s="1337"/>
      <c r="M177" s="1337"/>
      <c r="N177" s="1337"/>
      <c r="O177" s="1337"/>
      <c r="P177" s="1338"/>
      <c r="Q177" s="1337"/>
      <c r="R177" s="1337"/>
      <c r="S177" s="1337"/>
      <c r="T177" s="1337"/>
      <c r="U177" s="1337"/>
    </row>
    <row r="178">
      <c r="A178" s="1337"/>
      <c r="B178" s="1337"/>
      <c r="C178" s="1337"/>
      <c r="D178" s="1337"/>
      <c r="E178" s="1337"/>
      <c r="F178" s="1337"/>
      <c r="G178" s="1337"/>
      <c r="H178" s="1337"/>
      <c r="I178" s="1337"/>
      <c r="J178" s="1337"/>
      <c r="K178" s="1337"/>
      <c r="L178" s="1337"/>
      <c r="M178" s="1337"/>
      <c r="N178" s="1337"/>
      <c r="O178" s="1337"/>
      <c r="P178" s="1338"/>
      <c r="Q178" s="1337"/>
      <c r="R178" s="1337"/>
      <c r="S178" s="1337"/>
      <c r="T178" s="1337"/>
      <c r="U178" s="1337"/>
    </row>
    <row r="179">
      <c r="A179" s="1337"/>
      <c r="B179" s="1337"/>
      <c r="C179" s="1337"/>
      <c r="D179" s="1337"/>
      <c r="E179" s="1337"/>
      <c r="F179" s="1337"/>
      <c r="G179" s="1337"/>
      <c r="H179" s="1337"/>
      <c r="I179" s="1337"/>
      <c r="J179" s="1337"/>
      <c r="K179" s="1337"/>
      <c r="L179" s="1337"/>
      <c r="M179" s="1337"/>
      <c r="N179" s="1337"/>
      <c r="O179" s="1337"/>
      <c r="P179" s="1338"/>
      <c r="Q179" s="1337"/>
      <c r="R179" s="1337"/>
      <c r="S179" s="1337"/>
      <c r="T179" s="1337"/>
      <c r="U179" s="1337"/>
    </row>
    <row r="180">
      <c r="A180" s="1337"/>
      <c r="B180" s="1337"/>
      <c r="C180" s="1337"/>
      <c r="D180" s="1337"/>
      <c r="E180" s="1337"/>
      <c r="F180" s="1337"/>
      <c r="G180" s="1337"/>
      <c r="H180" s="1337"/>
      <c r="I180" s="1337"/>
      <c r="J180" s="1337"/>
      <c r="K180" s="1337"/>
      <c r="L180" s="1337"/>
      <c r="M180" s="1337"/>
      <c r="N180" s="1337"/>
      <c r="O180" s="1337"/>
      <c r="P180" s="1338"/>
      <c r="Q180" s="1337"/>
      <c r="R180" s="1337"/>
      <c r="S180" s="1337"/>
      <c r="T180" s="1337"/>
      <c r="U180" s="1337"/>
    </row>
    <row r="181">
      <c r="A181" s="1337"/>
      <c r="B181" s="1337"/>
      <c r="C181" s="1337"/>
      <c r="D181" s="1337"/>
      <c r="E181" s="1337"/>
      <c r="F181" s="1337"/>
      <c r="G181" s="1337"/>
      <c r="H181" s="1337"/>
      <c r="I181" s="1337"/>
      <c r="J181" s="1337"/>
      <c r="K181" s="1337"/>
      <c r="L181" s="1337"/>
      <c r="M181" s="1337"/>
      <c r="N181" s="1337"/>
      <c r="O181" s="1337"/>
      <c r="P181" s="1338"/>
      <c r="Q181" s="1337"/>
      <c r="R181" s="1337"/>
      <c r="S181" s="1337"/>
      <c r="T181" s="1337"/>
      <c r="U181" s="1337"/>
    </row>
    <row r="182">
      <c r="A182" s="1337"/>
      <c r="B182" s="1337"/>
      <c r="C182" s="1337"/>
      <c r="D182" s="1337"/>
      <c r="E182" s="1337"/>
      <c r="F182" s="1337"/>
      <c r="G182" s="1337"/>
      <c r="H182" s="1337"/>
      <c r="I182" s="1337"/>
      <c r="J182" s="1337"/>
      <c r="K182" s="1337"/>
      <c r="L182" s="1337"/>
      <c r="M182" s="1337"/>
      <c r="N182" s="1337"/>
      <c r="O182" s="1337"/>
      <c r="P182" s="1338"/>
      <c r="Q182" s="1337"/>
      <c r="R182" s="1337"/>
      <c r="S182" s="1337"/>
      <c r="T182" s="1337"/>
      <c r="U182" s="1337"/>
    </row>
    <row r="183">
      <c r="A183" s="1337"/>
      <c r="B183" s="1337"/>
      <c r="C183" s="1337"/>
      <c r="D183" s="1337"/>
      <c r="E183" s="1337"/>
      <c r="F183" s="1337"/>
      <c r="G183" s="1337"/>
      <c r="H183" s="1337"/>
      <c r="I183" s="1337"/>
      <c r="J183" s="1337"/>
      <c r="K183" s="1337"/>
      <c r="L183" s="1337"/>
      <c r="M183" s="1337"/>
      <c r="N183" s="1337"/>
      <c r="O183" s="1337"/>
      <c r="P183" s="1338"/>
      <c r="Q183" s="1337"/>
      <c r="R183" s="1337"/>
      <c r="S183" s="1337"/>
      <c r="T183" s="1337"/>
      <c r="U183" s="1337"/>
    </row>
    <row r="184">
      <c r="A184" s="1337"/>
      <c r="B184" s="1337"/>
      <c r="C184" s="1337"/>
      <c r="D184" s="1337"/>
      <c r="E184" s="1337"/>
      <c r="F184" s="1337"/>
      <c r="G184" s="1337"/>
      <c r="H184" s="1337"/>
      <c r="I184" s="1337"/>
      <c r="J184" s="1337"/>
      <c r="K184" s="1337"/>
      <c r="L184" s="1337"/>
      <c r="M184" s="1337"/>
      <c r="N184" s="1337"/>
      <c r="O184" s="1337"/>
      <c r="P184" s="1338"/>
      <c r="Q184" s="1337"/>
      <c r="R184" s="1337"/>
      <c r="S184" s="1337"/>
      <c r="T184" s="1337"/>
      <c r="U184" s="1337"/>
    </row>
    <row r="185">
      <c r="A185" s="1337"/>
      <c r="B185" s="1337"/>
      <c r="C185" s="1337"/>
      <c r="D185" s="1337"/>
      <c r="E185" s="1337"/>
      <c r="F185" s="1337"/>
      <c r="G185" s="1337"/>
      <c r="H185" s="1337"/>
      <c r="I185" s="1337"/>
      <c r="J185" s="1337"/>
      <c r="K185" s="1337"/>
      <c r="L185" s="1337"/>
      <c r="M185" s="1337"/>
      <c r="N185" s="1337"/>
      <c r="O185" s="1337"/>
      <c r="P185" s="1338"/>
      <c r="Q185" s="1337"/>
      <c r="R185" s="1337"/>
      <c r="S185" s="1337"/>
      <c r="T185" s="1337"/>
      <c r="U185" s="1337"/>
    </row>
    <row r="186">
      <c r="A186" s="1337"/>
      <c r="B186" s="1337"/>
      <c r="C186" s="1337"/>
      <c r="D186" s="1337"/>
      <c r="E186" s="1337"/>
      <c r="F186" s="1337"/>
      <c r="G186" s="1337"/>
      <c r="H186" s="1337"/>
      <c r="I186" s="1337"/>
      <c r="J186" s="1337"/>
      <c r="K186" s="1337"/>
      <c r="L186" s="1337"/>
      <c r="M186" s="1337"/>
      <c r="N186" s="1337"/>
      <c r="O186" s="1337"/>
      <c r="P186" s="1338"/>
      <c r="Q186" s="1337"/>
      <c r="R186" s="1337"/>
      <c r="S186" s="1337"/>
      <c r="T186" s="1337"/>
      <c r="U186" s="1337"/>
    </row>
    <row r="187">
      <c r="A187" s="1337"/>
      <c r="B187" s="1337"/>
      <c r="C187" s="1337"/>
      <c r="D187" s="1337"/>
      <c r="E187" s="1337"/>
      <c r="F187" s="1337"/>
      <c r="G187" s="1337"/>
      <c r="H187" s="1337"/>
      <c r="I187" s="1337"/>
      <c r="J187" s="1337"/>
      <c r="K187" s="1337"/>
      <c r="L187" s="1337"/>
      <c r="M187" s="1337"/>
      <c r="N187" s="1337"/>
      <c r="O187" s="1337"/>
      <c r="P187" s="1338"/>
      <c r="Q187" s="1337"/>
      <c r="R187" s="1337"/>
      <c r="S187" s="1337"/>
      <c r="T187" s="1337"/>
      <c r="U187" s="1337"/>
    </row>
    <row r="188">
      <c r="A188" s="1337"/>
      <c r="B188" s="1337"/>
      <c r="C188" s="1337"/>
      <c r="D188" s="1337"/>
      <c r="E188" s="1337"/>
      <c r="F188" s="1337"/>
      <c r="G188" s="1337"/>
      <c r="H188" s="1337"/>
      <c r="I188" s="1337"/>
      <c r="J188" s="1337"/>
      <c r="K188" s="1337"/>
      <c r="L188" s="1337"/>
      <c r="M188" s="1337"/>
      <c r="N188" s="1337"/>
      <c r="O188" s="1337"/>
      <c r="P188" s="1338"/>
      <c r="Q188" s="1337"/>
      <c r="R188" s="1337"/>
      <c r="S188" s="1337"/>
      <c r="T188" s="1337"/>
      <c r="U188" s="1337"/>
    </row>
    <row r="189">
      <c r="A189" s="1337"/>
      <c r="B189" s="1337"/>
      <c r="C189" s="1337"/>
      <c r="D189" s="1337"/>
      <c r="E189" s="1337"/>
      <c r="F189" s="1337"/>
      <c r="G189" s="1337"/>
      <c r="H189" s="1337"/>
      <c r="I189" s="1337"/>
      <c r="J189" s="1337"/>
      <c r="K189" s="1337"/>
      <c r="L189" s="1337"/>
      <c r="M189" s="1337"/>
      <c r="N189" s="1337"/>
      <c r="O189" s="1337"/>
      <c r="P189" s="1338"/>
      <c r="Q189" s="1337"/>
      <c r="R189" s="1337"/>
      <c r="S189" s="1337"/>
      <c r="T189" s="1337"/>
      <c r="U189" s="1337"/>
    </row>
    <row r="190">
      <c r="A190" s="1337"/>
      <c r="B190" s="1337"/>
      <c r="C190" s="1337"/>
      <c r="D190" s="1337"/>
      <c r="E190" s="1337"/>
      <c r="F190" s="1337"/>
      <c r="G190" s="1337"/>
      <c r="H190" s="1337"/>
      <c r="I190" s="1337"/>
      <c r="J190" s="1337"/>
      <c r="K190" s="1337"/>
      <c r="L190" s="1337"/>
      <c r="M190" s="1337"/>
      <c r="N190" s="1337"/>
      <c r="O190" s="1337"/>
      <c r="P190" s="1338"/>
      <c r="Q190" s="1337"/>
      <c r="R190" s="1337"/>
      <c r="S190" s="1337"/>
      <c r="T190" s="1337"/>
      <c r="U190" s="1337"/>
    </row>
    <row r="191">
      <c r="A191" s="1337"/>
      <c r="B191" s="1337"/>
      <c r="C191" s="1337"/>
      <c r="D191" s="1337"/>
      <c r="E191" s="1337"/>
      <c r="F191" s="1337"/>
      <c r="G191" s="1337"/>
      <c r="H191" s="1337"/>
      <c r="I191" s="1337"/>
      <c r="J191" s="1337"/>
      <c r="K191" s="1337"/>
      <c r="L191" s="1337"/>
      <c r="M191" s="1337"/>
      <c r="N191" s="1337"/>
      <c r="O191" s="1337"/>
      <c r="P191" s="1338"/>
      <c r="Q191" s="1337"/>
      <c r="R191" s="1337"/>
      <c r="S191" s="1337"/>
      <c r="T191" s="1337"/>
      <c r="U191" s="1337"/>
    </row>
    <row r="192">
      <c r="A192" s="1337"/>
      <c r="B192" s="1337"/>
      <c r="C192" s="1337"/>
      <c r="D192" s="1337"/>
      <c r="E192" s="1337"/>
      <c r="F192" s="1337"/>
      <c r="G192" s="1337"/>
      <c r="H192" s="1337"/>
      <c r="I192" s="1337"/>
      <c r="J192" s="1337"/>
      <c r="K192" s="1337"/>
      <c r="L192" s="1337"/>
      <c r="M192" s="1337"/>
      <c r="N192" s="1337"/>
      <c r="O192" s="1337"/>
      <c r="P192" s="1338"/>
      <c r="Q192" s="1337"/>
      <c r="R192" s="1337"/>
      <c r="S192" s="1337"/>
      <c r="T192" s="1337"/>
      <c r="U192" s="1337"/>
    </row>
    <row r="193">
      <c r="A193" s="1337"/>
      <c r="B193" s="1337"/>
      <c r="C193" s="1337"/>
      <c r="D193" s="1337"/>
      <c r="E193" s="1337"/>
      <c r="F193" s="1337"/>
      <c r="G193" s="1337"/>
      <c r="H193" s="1337"/>
      <c r="I193" s="1337"/>
      <c r="J193" s="1337"/>
      <c r="K193" s="1337"/>
      <c r="L193" s="1337"/>
      <c r="M193" s="1337"/>
      <c r="N193" s="1337"/>
      <c r="O193" s="1337"/>
      <c r="P193" s="1338"/>
      <c r="Q193" s="1337"/>
      <c r="R193" s="1337"/>
      <c r="S193" s="1337"/>
      <c r="T193" s="1337"/>
      <c r="U193" s="1337"/>
    </row>
    <row r="194">
      <c r="A194" s="1337"/>
      <c r="B194" s="1337"/>
      <c r="C194" s="1337"/>
      <c r="D194" s="1337"/>
      <c r="E194" s="1337"/>
      <c r="F194" s="1337"/>
      <c r="G194" s="1337"/>
      <c r="H194" s="1337"/>
      <c r="I194" s="1337"/>
      <c r="J194" s="1337"/>
      <c r="K194" s="1337"/>
      <c r="L194" s="1337"/>
      <c r="M194" s="1337"/>
      <c r="N194" s="1337"/>
      <c r="O194" s="1337"/>
      <c r="P194" s="1338"/>
      <c r="Q194" s="1337"/>
      <c r="R194" s="1337"/>
      <c r="S194" s="1337"/>
      <c r="T194" s="1337"/>
      <c r="U194" s="1337"/>
    </row>
    <row r="195">
      <c r="A195" s="1337"/>
      <c r="B195" s="1337"/>
      <c r="C195" s="1337"/>
      <c r="D195" s="1337"/>
      <c r="E195" s="1337"/>
      <c r="F195" s="1337"/>
      <c r="G195" s="1337"/>
      <c r="H195" s="1337"/>
      <c r="I195" s="1337"/>
      <c r="J195" s="1337"/>
      <c r="K195" s="1337"/>
      <c r="L195" s="1337"/>
      <c r="M195" s="1337"/>
      <c r="N195" s="1337"/>
      <c r="O195" s="1337"/>
      <c r="P195" s="1338"/>
      <c r="Q195" s="1337"/>
      <c r="R195" s="1337"/>
      <c r="S195" s="1337"/>
      <c r="T195" s="1337"/>
      <c r="U195" s="1337"/>
    </row>
    <row r="196">
      <c r="A196" s="1337"/>
      <c r="B196" s="1337"/>
      <c r="C196" s="1337"/>
      <c r="D196" s="1337"/>
      <c r="E196" s="1337"/>
      <c r="F196" s="1337"/>
      <c r="G196" s="1337"/>
      <c r="H196" s="1337"/>
      <c r="I196" s="1337"/>
      <c r="J196" s="1337"/>
      <c r="K196" s="1337"/>
      <c r="L196" s="1337"/>
      <c r="M196" s="1337"/>
      <c r="N196" s="1337"/>
      <c r="O196" s="1337"/>
      <c r="P196" s="1338"/>
      <c r="Q196" s="1337"/>
      <c r="R196" s="1337"/>
      <c r="S196" s="1337"/>
      <c r="T196" s="1337"/>
      <c r="U196" s="1337"/>
    </row>
    <row r="197">
      <c r="A197" s="1337"/>
      <c r="B197" s="1337"/>
      <c r="C197" s="1337"/>
      <c r="D197" s="1337"/>
      <c r="E197" s="1337"/>
      <c r="F197" s="1337"/>
      <c r="G197" s="1337"/>
      <c r="H197" s="1337"/>
      <c r="I197" s="1337"/>
      <c r="J197" s="1337"/>
      <c r="K197" s="1337"/>
      <c r="L197" s="1337"/>
      <c r="M197" s="1337"/>
      <c r="N197" s="1337"/>
      <c r="O197" s="1337"/>
      <c r="P197" s="1338"/>
      <c r="Q197" s="1337"/>
      <c r="R197" s="1337"/>
      <c r="S197" s="1337"/>
      <c r="T197" s="1337"/>
      <c r="U197" s="1337"/>
    </row>
    <row r="198">
      <c r="A198" s="1337"/>
      <c r="B198" s="1337"/>
      <c r="C198" s="1337"/>
      <c r="D198" s="1337"/>
      <c r="E198" s="1337"/>
      <c r="F198" s="1337"/>
      <c r="G198" s="1337"/>
      <c r="H198" s="1337"/>
      <c r="I198" s="1337"/>
      <c r="J198" s="1337"/>
      <c r="K198" s="1337"/>
      <c r="L198" s="1337"/>
      <c r="M198" s="1337"/>
      <c r="N198" s="1337"/>
      <c r="O198" s="1337"/>
      <c r="P198" s="1338"/>
      <c r="Q198" s="1337"/>
      <c r="R198" s="1337"/>
      <c r="S198" s="1337"/>
      <c r="T198" s="1337"/>
      <c r="U198" s="1337"/>
    </row>
    <row r="199">
      <c r="A199" s="1337"/>
      <c r="B199" s="1337"/>
      <c r="C199" s="1337"/>
      <c r="D199" s="1337"/>
      <c r="E199" s="1337"/>
      <c r="F199" s="1337"/>
      <c r="G199" s="1337"/>
      <c r="H199" s="1337"/>
      <c r="I199" s="1337"/>
      <c r="J199" s="1337"/>
      <c r="K199" s="1337"/>
      <c r="L199" s="1337"/>
      <c r="M199" s="1337"/>
      <c r="N199" s="1337"/>
      <c r="O199" s="1337"/>
      <c r="P199" s="1338"/>
      <c r="Q199" s="1337"/>
      <c r="R199" s="1337"/>
      <c r="S199" s="1337"/>
      <c r="T199" s="1337"/>
      <c r="U199" s="1337"/>
    </row>
    <row r="200">
      <c r="A200" s="1337"/>
      <c r="B200" s="1337"/>
      <c r="C200" s="1337"/>
      <c r="D200" s="1337"/>
      <c r="E200" s="1337"/>
      <c r="F200" s="1337"/>
      <c r="G200" s="1337"/>
      <c r="H200" s="1337"/>
      <c r="I200" s="1337"/>
      <c r="J200" s="1337"/>
      <c r="K200" s="1337"/>
      <c r="L200" s="1337"/>
      <c r="M200" s="1337"/>
      <c r="N200" s="1337"/>
      <c r="O200" s="1337"/>
      <c r="P200" s="1338"/>
      <c r="Q200" s="1337"/>
      <c r="R200" s="1337"/>
      <c r="S200" s="1337"/>
      <c r="T200" s="1337"/>
      <c r="U200" s="1337"/>
    </row>
    <row r="201">
      <c r="A201" s="1337"/>
      <c r="B201" s="1337"/>
      <c r="C201" s="1337"/>
      <c r="D201" s="1337"/>
      <c r="E201" s="1337"/>
      <c r="F201" s="1337"/>
      <c r="G201" s="1337"/>
      <c r="H201" s="1337"/>
      <c r="I201" s="1337"/>
      <c r="J201" s="1337"/>
      <c r="K201" s="1337"/>
      <c r="L201" s="1337"/>
      <c r="M201" s="1337"/>
      <c r="N201" s="1337"/>
      <c r="O201" s="1337"/>
      <c r="P201" s="1338"/>
      <c r="Q201" s="1337"/>
      <c r="R201" s="1337"/>
      <c r="S201" s="1337"/>
      <c r="T201" s="1337"/>
      <c r="U201" s="1337"/>
    </row>
    <row r="202">
      <c r="A202" s="1337"/>
      <c r="B202" s="1337"/>
      <c r="C202" s="1337"/>
      <c r="D202" s="1337"/>
      <c r="E202" s="1337"/>
      <c r="F202" s="1337"/>
      <c r="G202" s="1337"/>
      <c r="H202" s="1337"/>
      <c r="I202" s="1337"/>
      <c r="J202" s="1337"/>
      <c r="K202" s="1337"/>
      <c r="L202" s="1337"/>
      <c r="M202" s="1337"/>
      <c r="N202" s="1337"/>
      <c r="O202" s="1337"/>
      <c r="P202" s="1338"/>
      <c r="Q202" s="1337"/>
      <c r="R202" s="1337"/>
      <c r="S202" s="1337"/>
      <c r="T202" s="1337"/>
      <c r="U202" s="1337"/>
    </row>
    <row r="203">
      <c r="A203" s="1337"/>
      <c r="B203" s="1337"/>
      <c r="C203" s="1337"/>
      <c r="D203" s="1337"/>
      <c r="E203" s="1337"/>
      <c r="F203" s="1337"/>
      <c r="G203" s="1337"/>
      <c r="H203" s="1337"/>
      <c r="I203" s="1337"/>
      <c r="J203" s="1337"/>
      <c r="K203" s="1337"/>
      <c r="L203" s="1337"/>
      <c r="M203" s="1337"/>
      <c r="N203" s="1337"/>
      <c r="O203" s="1337"/>
      <c r="P203" s="1338"/>
      <c r="Q203" s="1337"/>
      <c r="R203" s="1337"/>
      <c r="S203" s="1337"/>
      <c r="T203" s="1337"/>
      <c r="U203" s="1337"/>
    </row>
    <row r="204">
      <c r="A204" s="1337"/>
      <c r="B204" s="1337"/>
      <c r="C204" s="1337"/>
      <c r="D204" s="1337"/>
      <c r="E204" s="1337"/>
      <c r="F204" s="1337"/>
      <c r="G204" s="1337"/>
      <c r="H204" s="1337"/>
      <c r="I204" s="1337"/>
      <c r="J204" s="1337"/>
      <c r="K204" s="1337"/>
      <c r="L204" s="1337"/>
      <c r="M204" s="1337"/>
      <c r="N204" s="1337"/>
      <c r="O204" s="1337"/>
      <c r="P204" s="1338"/>
      <c r="Q204" s="1337"/>
      <c r="R204" s="1337"/>
      <c r="S204" s="1337"/>
      <c r="T204" s="1337"/>
      <c r="U204" s="1337"/>
    </row>
    <row r="205">
      <c r="A205" s="1337"/>
      <c r="B205" s="1337"/>
      <c r="C205" s="1337"/>
      <c r="D205" s="1337"/>
      <c r="E205" s="1337"/>
      <c r="F205" s="1337"/>
      <c r="G205" s="1337"/>
      <c r="H205" s="1337"/>
      <c r="I205" s="1337"/>
      <c r="J205" s="1337"/>
      <c r="K205" s="1337"/>
      <c r="L205" s="1337"/>
      <c r="M205" s="1337"/>
      <c r="N205" s="1337"/>
      <c r="O205" s="1337"/>
      <c r="P205" s="1338"/>
      <c r="Q205" s="1337"/>
      <c r="R205" s="1337"/>
      <c r="S205" s="1337"/>
      <c r="T205" s="1337"/>
      <c r="U205" s="1337"/>
    </row>
    <row r="206">
      <c r="A206" s="1337"/>
      <c r="B206" s="1337"/>
      <c r="C206" s="1337"/>
      <c r="D206" s="1337"/>
      <c r="E206" s="1337"/>
      <c r="F206" s="1337"/>
      <c r="G206" s="1337"/>
      <c r="H206" s="1337"/>
      <c r="I206" s="1337"/>
      <c r="J206" s="1337"/>
      <c r="K206" s="1337"/>
      <c r="L206" s="1337"/>
      <c r="M206" s="1337"/>
      <c r="N206" s="1337"/>
      <c r="O206" s="1337"/>
      <c r="P206" s="1338"/>
      <c r="Q206" s="1337"/>
      <c r="R206" s="1337"/>
      <c r="S206" s="1337"/>
      <c r="T206" s="1337"/>
      <c r="U206" s="1337"/>
    </row>
    <row r="207">
      <c r="A207" s="1337"/>
      <c r="B207" s="1337"/>
      <c r="C207" s="1337"/>
      <c r="D207" s="1337"/>
      <c r="E207" s="1337"/>
      <c r="F207" s="1337"/>
      <c r="G207" s="1337"/>
      <c r="H207" s="1337"/>
      <c r="I207" s="1337"/>
      <c r="J207" s="1337"/>
      <c r="K207" s="1337"/>
      <c r="L207" s="1337"/>
      <c r="M207" s="1337"/>
      <c r="N207" s="1337"/>
      <c r="O207" s="1337"/>
      <c r="P207" s="1338"/>
      <c r="Q207" s="1337"/>
      <c r="R207" s="1337"/>
      <c r="S207" s="1337"/>
      <c r="T207" s="1337"/>
      <c r="U207" s="1337"/>
    </row>
    <row r="208">
      <c r="A208" s="1337"/>
      <c r="B208" s="1337"/>
      <c r="C208" s="1337"/>
      <c r="D208" s="1337"/>
      <c r="E208" s="1337"/>
      <c r="F208" s="1337"/>
      <c r="G208" s="1337"/>
      <c r="H208" s="1337"/>
      <c r="I208" s="1337"/>
      <c r="J208" s="1337"/>
      <c r="K208" s="1337"/>
      <c r="L208" s="1337"/>
      <c r="M208" s="1337"/>
      <c r="N208" s="1337"/>
      <c r="O208" s="1337"/>
      <c r="P208" s="1338"/>
      <c r="Q208" s="1337"/>
      <c r="R208" s="1337"/>
      <c r="S208" s="1337"/>
      <c r="T208" s="1337"/>
      <c r="U208" s="1337"/>
    </row>
    <row r="209">
      <c r="A209" s="1337"/>
      <c r="B209" s="1337"/>
      <c r="C209" s="1337"/>
      <c r="D209" s="1337"/>
      <c r="E209" s="1337"/>
      <c r="F209" s="1337"/>
      <c r="G209" s="1337"/>
      <c r="H209" s="1337"/>
      <c r="I209" s="1337"/>
      <c r="J209" s="1337"/>
      <c r="K209" s="1337"/>
      <c r="L209" s="1337"/>
      <c r="M209" s="1337"/>
      <c r="N209" s="1337"/>
      <c r="O209" s="1337"/>
      <c r="P209" s="1338"/>
      <c r="Q209" s="1337"/>
      <c r="R209" s="1337"/>
      <c r="S209" s="1337"/>
      <c r="T209" s="1337"/>
      <c r="U209" s="1337"/>
    </row>
    <row r="210">
      <c r="A210" s="1337"/>
      <c r="B210" s="1337"/>
      <c r="C210" s="1337"/>
      <c r="D210" s="1337"/>
      <c r="E210" s="1337"/>
      <c r="F210" s="1337"/>
      <c r="G210" s="1337"/>
      <c r="H210" s="1337"/>
      <c r="I210" s="1337"/>
      <c r="J210" s="1337"/>
      <c r="K210" s="1337"/>
      <c r="L210" s="1337"/>
      <c r="M210" s="1337"/>
      <c r="N210" s="1337"/>
      <c r="O210" s="1337"/>
      <c r="P210" s="1338"/>
      <c r="Q210" s="1337"/>
      <c r="R210" s="1337"/>
      <c r="S210" s="1337"/>
      <c r="T210" s="1337"/>
      <c r="U210" s="1337"/>
    </row>
    <row r="211">
      <c r="A211" s="1337"/>
      <c r="B211" s="1337"/>
      <c r="C211" s="1337"/>
      <c r="D211" s="1337"/>
      <c r="E211" s="1337"/>
      <c r="F211" s="1337"/>
      <c r="G211" s="1337"/>
      <c r="H211" s="1337"/>
      <c r="I211" s="1337"/>
      <c r="J211" s="1337"/>
      <c r="K211" s="1337"/>
      <c r="L211" s="1337"/>
      <c r="M211" s="1337"/>
      <c r="N211" s="1337"/>
      <c r="O211" s="1337"/>
      <c r="P211" s="1338"/>
      <c r="Q211" s="1337"/>
      <c r="R211" s="1337"/>
      <c r="S211" s="1337"/>
      <c r="T211" s="1337"/>
      <c r="U211" s="1337"/>
    </row>
    <row r="212">
      <c r="A212" s="1337"/>
      <c r="B212" s="1337"/>
      <c r="C212" s="1337"/>
      <c r="D212" s="1337"/>
      <c r="E212" s="1337"/>
      <c r="F212" s="1337"/>
      <c r="G212" s="1337"/>
      <c r="H212" s="1337"/>
      <c r="I212" s="1337"/>
      <c r="J212" s="1337"/>
      <c r="K212" s="1337"/>
      <c r="L212" s="1337"/>
      <c r="M212" s="1337"/>
      <c r="N212" s="1337"/>
      <c r="O212" s="1337"/>
      <c r="P212" s="1338"/>
      <c r="Q212" s="1337"/>
      <c r="R212" s="1337"/>
      <c r="S212" s="1337"/>
      <c r="T212" s="1337"/>
      <c r="U212" s="1337"/>
    </row>
    <row r="213">
      <c r="A213" s="1337"/>
      <c r="B213" s="1337"/>
      <c r="C213" s="1337"/>
      <c r="D213" s="1337"/>
      <c r="E213" s="1337"/>
      <c r="F213" s="1337"/>
      <c r="G213" s="1337"/>
      <c r="H213" s="1337"/>
      <c r="I213" s="1337"/>
      <c r="J213" s="1337"/>
      <c r="K213" s="1337"/>
      <c r="L213" s="1337"/>
      <c r="M213" s="1337"/>
      <c r="N213" s="1337"/>
      <c r="O213" s="1337"/>
      <c r="P213" s="1338"/>
      <c r="Q213" s="1337"/>
      <c r="R213" s="1337"/>
      <c r="S213" s="1337"/>
      <c r="T213" s="1337"/>
      <c r="U213" s="1337"/>
    </row>
    <row r="214">
      <c r="A214" s="1337"/>
      <c r="B214" s="1337"/>
      <c r="C214" s="1337"/>
      <c r="D214" s="1337"/>
      <c r="E214" s="1337"/>
      <c r="F214" s="1337"/>
      <c r="G214" s="1337"/>
      <c r="H214" s="1337"/>
      <c r="I214" s="1337"/>
      <c r="J214" s="1337"/>
      <c r="K214" s="1337"/>
      <c r="L214" s="1337"/>
      <c r="M214" s="1337"/>
      <c r="N214" s="1337"/>
      <c r="O214" s="1337"/>
      <c r="P214" s="1338"/>
      <c r="Q214" s="1337"/>
      <c r="R214" s="1337"/>
      <c r="S214" s="1337"/>
      <c r="T214" s="1337"/>
      <c r="U214" s="1337"/>
    </row>
    <row r="215">
      <c r="A215" s="1337"/>
      <c r="B215" s="1337"/>
      <c r="C215" s="1337"/>
      <c r="D215" s="1337"/>
      <c r="E215" s="1337"/>
      <c r="F215" s="1337"/>
      <c r="G215" s="1337"/>
      <c r="H215" s="1337"/>
      <c r="I215" s="1337"/>
      <c r="J215" s="1337"/>
      <c r="K215" s="1337"/>
      <c r="L215" s="1337"/>
      <c r="M215" s="1337"/>
      <c r="N215" s="1337"/>
      <c r="O215" s="1337"/>
      <c r="P215" s="1338"/>
      <c r="Q215" s="1337"/>
      <c r="R215" s="1337"/>
      <c r="S215" s="1337"/>
      <c r="T215" s="1337"/>
      <c r="U215" s="1337"/>
    </row>
    <row r="216">
      <c r="A216" s="1337"/>
      <c r="B216" s="1337"/>
      <c r="C216" s="1337"/>
      <c r="D216" s="1337"/>
      <c r="E216" s="1337"/>
      <c r="F216" s="1337"/>
      <c r="G216" s="1337"/>
      <c r="H216" s="1337"/>
      <c r="I216" s="1337"/>
      <c r="J216" s="1337"/>
      <c r="K216" s="1337"/>
      <c r="L216" s="1337"/>
      <c r="M216" s="1337"/>
      <c r="N216" s="1337"/>
      <c r="O216" s="1337"/>
      <c r="P216" s="1338"/>
      <c r="Q216" s="1337"/>
      <c r="R216" s="1337"/>
      <c r="S216" s="1337"/>
      <c r="T216" s="1337"/>
      <c r="U216" s="1337"/>
    </row>
    <row r="217">
      <c r="A217" s="1337"/>
      <c r="B217" s="1337"/>
      <c r="C217" s="1337"/>
      <c r="D217" s="1337"/>
      <c r="E217" s="1337"/>
      <c r="F217" s="1337"/>
      <c r="G217" s="1337"/>
      <c r="H217" s="1337"/>
      <c r="I217" s="1337"/>
      <c r="J217" s="1337"/>
      <c r="K217" s="1337"/>
      <c r="L217" s="1337"/>
      <c r="M217" s="1337"/>
      <c r="N217" s="1337"/>
      <c r="O217" s="1337"/>
      <c r="P217" s="1338"/>
      <c r="Q217" s="1337"/>
      <c r="R217" s="1337"/>
      <c r="S217" s="1337"/>
      <c r="T217" s="1337"/>
      <c r="U217" s="1337"/>
    </row>
    <row r="218">
      <c r="A218" s="1337"/>
      <c r="B218" s="1337"/>
      <c r="C218" s="1337"/>
      <c r="D218" s="1337"/>
      <c r="E218" s="1337"/>
      <c r="F218" s="1337"/>
      <c r="G218" s="1337"/>
      <c r="H218" s="1337"/>
      <c r="I218" s="1337"/>
      <c r="J218" s="1337"/>
      <c r="K218" s="1337"/>
      <c r="L218" s="1337"/>
      <c r="M218" s="1337"/>
      <c r="N218" s="1337"/>
      <c r="O218" s="1337"/>
      <c r="P218" s="1338"/>
      <c r="Q218" s="1337"/>
      <c r="R218" s="1337"/>
      <c r="S218" s="1337"/>
      <c r="T218" s="1337"/>
      <c r="U218" s="1337"/>
    </row>
    <row r="219">
      <c r="A219" s="1337"/>
      <c r="B219" s="1337"/>
      <c r="C219" s="1337"/>
      <c r="D219" s="1337"/>
      <c r="E219" s="1337"/>
      <c r="F219" s="1337"/>
      <c r="G219" s="1337"/>
      <c r="H219" s="1337"/>
      <c r="I219" s="1337"/>
      <c r="J219" s="1337"/>
      <c r="K219" s="1337"/>
      <c r="L219" s="1337"/>
      <c r="M219" s="1337"/>
      <c r="N219" s="1337"/>
      <c r="O219" s="1337"/>
      <c r="P219" s="1338"/>
      <c r="Q219" s="1337"/>
      <c r="R219" s="1337"/>
      <c r="S219" s="1337"/>
      <c r="T219" s="1337"/>
      <c r="U219" s="1337"/>
    </row>
    <row r="220">
      <c r="A220" s="1337"/>
      <c r="B220" s="1337"/>
      <c r="C220" s="1337"/>
      <c r="D220" s="1337"/>
      <c r="E220" s="1337"/>
      <c r="F220" s="1337"/>
      <c r="G220" s="1337"/>
      <c r="H220" s="1337"/>
      <c r="I220" s="1337"/>
      <c r="J220" s="1337"/>
      <c r="K220" s="1337"/>
      <c r="L220" s="1337"/>
      <c r="M220" s="1337"/>
      <c r="N220" s="1337"/>
      <c r="O220" s="1337"/>
      <c r="P220" s="1338"/>
      <c r="Q220" s="1337"/>
      <c r="R220" s="1337"/>
      <c r="S220" s="1337"/>
      <c r="T220" s="1337"/>
      <c r="U220" s="1337"/>
    </row>
    <row r="221">
      <c r="A221" s="1337"/>
      <c r="B221" s="1337"/>
      <c r="C221" s="1337"/>
      <c r="D221" s="1337"/>
      <c r="E221" s="1337"/>
      <c r="F221" s="1337"/>
      <c r="G221" s="1337"/>
      <c r="H221" s="1337"/>
      <c r="I221" s="1337"/>
      <c r="J221" s="1337"/>
      <c r="K221" s="1337"/>
      <c r="L221" s="1337"/>
      <c r="M221" s="1337"/>
      <c r="N221" s="1337"/>
      <c r="O221" s="1337"/>
      <c r="P221" s="1338"/>
      <c r="Q221" s="1337"/>
      <c r="R221" s="1337"/>
      <c r="S221" s="1337"/>
      <c r="T221" s="1337"/>
      <c r="U221" s="1337"/>
    </row>
    <row r="222">
      <c r="A222" s="1337"/>
      <c r="B222" s="1337"/>
      <c r="C222" s="1337"/>
      <c r="D222" s="1337"/>
      <c r="E222" s="1337"/>
      <c r="F222" s="1337"/>
      <c r="G222" s="1337"/>
      <c r="H222" s="1337"/>
      <c r="I222" s="1337"/>
      <c r="J222" s="1337"/>
      <c r="K222" s="1337"/>
      <c r="L222" s="1337"/>
      <c r="M222" s="1337"/>
      <c r="N222" s="1337"/>
      <c r="O222" s="1337"/>
      <c r="P222" s="1338"/>
      <c r="Q222" s="1337"/>
      <c r="R222" s="1337"/>
      <c r="S222" s="1337"/>
      <c r="T222" s="1337"/>
      <c r="U222" s="1337"/>
    </row>
    <row r="223">
      <c r="A223" s="1337"/>
      <c r="B223" s="1337"/>
      <c r="C223" s="1337"/>
      <c r="D223" s="1337"/>
      <c r="E223" s="1337"/>
      <c r="F223" s="1337"/>
      <c r="G223" s="1337"/>
      <c r="H223" s="1337"/>
      <c r="I223" s="1337"/>
      <c r="J223" s="1337"/>
      <c r="K223" s="1337"/>
      <c r="L223" s="1337"/>
      <c r="M223" s="1337"/>
      <c r="N223" s="1337"/>
      <c r="O223" s="1337"/>
      <c r="P223" s="1338"/>
      <c r="Q223" s="1337"/>
      <c r="R223" s="1337"/>
      <c r="S223" s="1337"/>
      <c r="T223" s="1337"/>
      <c r="U223" s="1337"/>
    </row>
    <row r="224">
      <c r="A224" s="1337"/>
      <c r="B224" s="1337"/>
      <c r="C224" s="1337"/>
      <c r="D224" s="1337"/>
      <c r="E224" s="1337"/>
      <c r="F224" s="1337"/>
      <c r="G224" s="1337"/>
      <c r="H224" s="1337"/>
      <c r="I224" s="1337"/>
      <c r="J224" s="1337"/>
      <c r="K224" s="1337"/>
      <c r="L224" s="1337"/>
      <c r="M224" s="1337"/>
      <c r="N224" s="1337"/>
      <c r="O224" s="1337"/>
      <c r="P224" s="1338"/>
      <c r="Q224" s="1337"/>
      <c r="R224" s="1337"/>
      <c r="S224" s="1337"/>
      <c r="T224" s="1337"/>
      <c r="U224" s="1337"/>
    </row>
    <row r="225">
      <c r="A225" s="1337"/>
      <c r="B225" s="1337"/>
      <c r="C225" s="1337"/>
      <c r="D225" s="1337"/>
      <c r="E225" s="1337"/>
      <c r="F225" s="1337"/>
      <c r="G225" s="1337"/>
      <c r="H225" s="1337"/>
      <c r="I225" s="1337"/>
      <c r="J225" s="1337"/>
      <c r="K225" s="1337"/>
      <c r="L225" s="1337"/>
      <c r="M225" s="1337"/>
      <c r="N225" s="1337"/>
      <c r="O225" s="1337"/>
      <c r="P225" s="1338"/>
      <c r="Q225" s="1337"/>
      <c r="R225" s="1337"/>
      <c r="S225" s="1337"/>
      <c r="T225" s="1337"/>
      <c r="U225" s="1337"/>
    </row>
    <row r="226">
      <c r="A226" s="1337"/>
      <c r="B226" s="1337"/>
      <c r="C226" s="1337"/>
      <c r="D226" s="1337"/>
      <c r="E226" s="1337"/>
      <c r="F226" s="1337"/>
      <c r="G226" s="1337"/>
      <c r="H226" s="1337"/>
      <c r="I226" s="1337"/>
      <c r="J226" s="1337"/>
      <c r="K226" s="1337"/>
      <c r="L226" s="1337"/>
      <c r="M226" s="1337"/>
      <c r="N226" s="1337"/>
      <c r="O226" s="1337"/>
      <c r="P226" s="1338"/>
      <c r="Q226" s="1337"/>
      <c r="R226" s="1337"/>
      <c r="S226" s="1337"/>
      <c r="T226" s="1337"/>
      <c r="U226" s="1337"/>
    </row>
    <row r="227">
      <c r="A227" s="1337"/>
      <c r="B227" s="1337"/>
      <c r="C227" s="1337"/>
      <c r="D227" s="1337"/>
      <c r="E227" s="1337"/>
      <c r="F227" s="1337"/>
      <c r="G227" s="1337"/>
      <c r="H227" s="1337"/>
      <c r="I227" s="1337"/>
      <c r="J227" s="1337"/>
      <c r="K227" s="1337"/>
      <c r="L227" s="1337"/>
      <c r="M227" s="1337"/>
      <c r="N227" s="1337"/>
      <c r="O227" s="1337"/>
      <c r="P227" s="1338"/>
      <c r="Q227" s="1337"/>
      <c r="R227" s="1337"/>
      <c r="S227" s="1337"/>
      <c r="T227" s="1337"/>
      <c r="U227" s="1337"/>
    </row>
    <row r="228">
      <c r="A228" s="1337"/>
      <c r="B228" s="1337"/>
      <c r="C228" s="1337"/>
      <c r="D228" s="1337"/>
      <c r="E228" s="1337"/>
      <c r="F228" s="1337"/>
      <c r="G228" s="1337"/>
      <c r="H228" s="1337"/>
      <c r="I228" s="1337"/>
      <c r="J228" s="1337"/>
      <c r="K228" s="1337"/>
      <c r="L228" s="1337"/>
      <c r="M228" s="1337"/>
      <c r="N228" s="1337"/>
      <c r="O228" s="1337"/>
      <c r="P228" s="1338"/>
      <c r="Q228" s="1337"/>
      <c r="R228" s="1337"/>
      <c r="S228" s="1337"/>
      <c r="T228" s="1337"/>
      <c r="U228" s="1337"/>
    </row>
    <row r="229">
      <c r="A229" s="1337"/>
      <c r="B229" s="1337"/>
      <c r="C229" s="1337"/>
      <c r="D229" s="1337"/>
      <c r="E229" s="1337"/>
      <c r="F229" s="1337"/>
      <c r="G229" s="1337"/>
      <c r="H229" s="1337"/>
      <c r="I229" s="1337"/>
      <c r="J229" s="1337"/>
      <c r="K229" s="1337"/>
      <c r="L229" s="1337"/>
      <c r="M229" s="1337"/>
      <c r="N229" s="1337"/>
      <c r="O229" s="1337"/>
      <c r="P229" s="1338"/>
      <c r="Q229" s="1337"/>
      <c r="R229" s="1337"/>
      <c r="S229" s="1337"/>
      <c r="T229" s="1337"/>
      <c r="U229" s="1337"/>
    </row>
    <row r="230">
      <c r="A230" s="1337"/>
      <c r="B230" s="1337"/>
      <c r="C230" s="1337"/>
      <c r="D230" s="1337"/>
      <c r="E230" s="1337"/>
      <c r="F230" s="1337"/>
      <c r="G230" s="1337"/>
      <c r="H230" s="1337"/>
      <c r="I230" s="1337"/>
      <c r="J230" s="1337"/>
      <c r="K230" s="1337"/>
      <c r="L230" s="1337"/>
      <c r="M230" s="1337"/>
      <c r="N230" s="1337"/>
      <c r="O230" s="1337"/>
      <c r="P230" s="1338"/>
      <c r="Q230" s="1337"/>
      <c r="R230" s="1337"/>
      <c r="S230" s="1337"/>
      <c r="T230" s="1337"/>
      <c r="U230" s="1337"/>
    </row>
    <row r="231">
      <c r="A231" s="1337"/>
      <c r="B231" s="1337"/>
      <c r="C231" s="1337"/>
      <c r="D231" s="1337"/>
      <c r="E231" s="1337"/>
      <c r="F231" s="1337"/>
      <c r="G231" s="1337"/>
      <c r="H231" s="1337"/>
      <c r="I231" s="1337"/>
      <c r="J231" s="1337"/>
      <c r="K231" s="1337"/>
      <c r="L231" s="1337"/>
      <c r="M231" s="1337"/>
      <c r="N231" s="1337"/>
      <c r="O231" s="1337"/>
      <c r="P231" s="1338"/>
      <c r="Q231" s="1337"/>
      <c r="R231" s="1337"/>
      <c r="S231" s="1337"/>
      <c r="T231" s="1337"/>
      <c r="U231" s="1337"/>
    </row>
    <row r="232">
      <c r="A232" s="1337"/>
      <c r="B232" s="1337"/>
      <c r="C232" s="1337"/>
      <c r="D232" s="1337"/>
      <c r="E232" s="1337"/>
      <c r="F232" s="1337"/>
      <c r="G232" s="1337"/>
      <c r="H232" s="1337"/>
      <c r="I232" s="1337"/>
      <c r="J232" s="1337"/>
      <c r="K232" s="1337"/>
      <c r="L232" s="1337"/>
      <c r="M232" s="1337"/>
      <c r="N232" s="1337"/>
      <c r="O232" s="1337"/>
      <c r="P232" s="1338"/>
      <c r="Q232" s="1337"/>
      <c r="R232" s="1337"/>
      <c r="S232" s="1337"/>
      <c r="T232" s="1337"/>
      <c r="U232" s="1337"/>
    </row>
    <row r="233">
      <c r="A233" s="1337"/>
      <c r="B233" s="1337"/>
      <c r="C233" s="1337"/>
      <c r="D233" s="1337"/>
      <c r="E233" s="1337"/>
      <c r="F233" s="1337"/>
      <c r="G233" s="1337"/>
      <c r="H233" s="1337"/>
      <c r="I233" s="1337"/>
      <c r="J233" s="1337"/>
      <c r="K233" s="1337"/>
      <c r="L233" s="1337"/>
      <c r="M233" s="1337"/>
      <c r="N233" s="1337"/>
      <c r="O233" s="1337"/>
      <c r="P233" s="1338"/>
      <c r="Q233" s="1337"/>
      <c r="R233" s="1337"/>
      <c r="S233" s="1337"/>
      <c r="T233" s="1337"/>
      <c r="U233" s="1337"/>
    </row>
    <row r="234">
      <c r="A234" s="1337"/>
      <c r="B234" s="1337"/>
      <c r="C234" s="1337"/>
      <c r="D234" s="1337"/>
      <c r="E234" s="1337"/>
      <c r="F234" s="1337"/>
      <c r="G234" s="1337"/>
      <c r="H234" s="1337"/>
      <c r="I234" s="1337"/>
      <c r="J234" s="1337"/>
      <c r="K234" s="1337"/>
      <c r="L234" s="1337"/>
      <c r="M234" s="1337"/>
      <c r="N234" s="1337"/>
      <c r="O234" s="1337"/>
      <c r="P234" s="1338"/>
      <c r="Q234" s="1337"/>
      <c r="R234" s="1337"/>
      <c r="S234" s="1337"/>
      <c r="T234" s="1337"/>
      <c r="U234" s="1337"/>
    </row>
    <row r="235">
      <c r="A235" s="1337"/>
      <c r="B235" s="1337"/>
      <c r="C235" s="1337"/>
      <c r="D235" s="1337"/>
      <c r="E235" s="1337"/>
      <c r="F235" s="1337"/>
      <c r="G235" s="1337"/>
      <c r="H235" s="1337"/>
      <c r="I235" s="1337"/>
      <c r="J235" s="1337"/>
      <c r="K235" s="1337"/>
      <c r="L235" s="1337"/>
      <c r="M235" s="1337"/>
      <c r="N235" s="1337"/>
      <c r="O235" s="1337"/>
      <c r="P235" s="1338"/>
      <c r="Q235" s="1337"/>
      <c r="R235" s="1337"/>
      <c r="S235" s="1337"/>
      <c r="T235" s="1337"/>
      <c r="U235" s="1337"/>
    </row>
    <row r="236">
      <c r="A236" s="1337"/>
      <c r="B236" s="1337"/>
      <c r="C236" s="1337"/>
      <c r="D236" s="1337"/>
      <c r="E236" s="1337"/>
      <c r="F236" s="1337"/>
      <c r="G236" s="1337"/>
      <c r="H236" s="1337"/>
      <c r="I236" s="1337"/>
      <c r="J236" s="1337"/>
      <c r="K236" s="1337"/>
      <c r="L236" s="1337"/>
      <c r="M236" s="1337"/>
      <c r="N236" s="1337"/>
      <c r="O236" s="1337"/>
      <c r="P236" s="1338"/>
      <c r="Q236" s="1337"/>
      <c r="R236" s="1337"/>
      <c r="S236" s="1337"/>
      <c r="T236" s="1337"/>
      <c r="U236" s="1337"/>
    </row>
    <row r="237">
      <c r="A237" s="1337"/>
      <c r="B237" s="1337"/>
      <c r="C237" s="1337"/>
      <c r="D237" s="1337"/>
      <c r="E237" s="1337"/>
      <c r="F237" s="1337"/>
      <c r="G237" s="1337"/>
      <c r="H237" s="1337"/>
      <c r="I237" s="1337"/>
      <c r="J237" s="1337"/>
      <c r="K237" s="1337"/>
      <c r="L237" s="1337"/>
      <c r="M237" s="1337"/>
      <c r="N237" s="1337"/>
      <c r="O237" s="1337"/>
      <c r="P237" s="1338"/>
      <c r="Q237" s="1337"/>
      <c r="R237" s="1337"/>
      <c r="S237" s="1337"/>
      <c r="T237" s="1337"/>
      <c r="U237" s="1337"/>
    </row>
    <row r="238">
      <c r="A238" s="1337"/>
      <c r="B238" s="1337"/>
      <c r="C238" s="1337"/>
      <c r="D238" s="1337"/>
      <c r="E238" s="1337"/>
      <c r="F238" s="1337"/>
      <c r="G238" s="1337"/>
      <c r="H238" s="1337"/>
      <c r="I238" s="1337"/>
      <c r="J238" s="1337"/>
      <c r="K238" s="1337"/>
      <c r="L238" s="1337"/>
      <c r="M238" s="1337"/>
      <c r="N238" s="1337"/>
      <c r="O238" s="1337"/>
      <c r="P238" s="1338"/>
      <c r="Q238" s="1337"/>
      <c r="R238" s="1337"/>
      <c r="S238" s="1337"/>
      <c r="T238" s="1337"/>
      <c r="U238" s="1337"/>
    </row>
    <row r="239">
      <c r="A239" s="1337"/>
      <c r="B239" s="1337"/>
      <c r="C239" s="1337"/>
      <c r="D239" s="1337"/>
      <c r="E239" s="1337"/>
      <c r="F239" s="1337"/>
      <c r="G239" s="1337"/>
      <c r="H239" s="1337"/>
      <c r="I239" s="1337"/>
      <c r="J239" s="1337"/>
      <c r="K239" s="1337"/>
      <c r="L239" s="1337"/>
      <c r="M239" s="1337"/>
      <c r="N239" s="1337"/>
      <c r="O239" s="1337"/>
      <c r="P239" s="1338"/>
      <c r="Q239" s="1337"/>
      <c r="R239" s="1337"/>
      <c r="S239" s="1337"/>
      <c r="T239" s="1337"/>
      <c r="U239" s="1337"/>
    </row>
    <row r="240">
      <c r="A240" s="1337"/>
      <c r="B240" s="1337"/>
      <c r="C240" s="1337"/>
      <c r="D240" s="1337"/>
      <c r="E240" s="1337"/>
      <c r="F240" s="1337"/>
      <c r="G240" s="1337"/>
      <c r="H240" s="1337"/>
      <c r="I240" s="1337"/>
      <c r="J240" s="1337"/>
      <c r="K240" s="1337"/>
      <c r="L240" s="1337"/>
      <c r="M240" s="1337"/>
      <c r="N240" s="1337"/>
      <c r="O240" s="1337"/>
      <c r="P240" s="1338"/>
      <c r="Q240" s="1337"/>
      <c r="R240" s="1337"/>
      <c r="S240" s="1337"/>
      <c r="T240" s="1337"/>
      <c r="U240" s="1337"/>
    </row>
    <row r="241">
      <c r="A241" s="1337"/>
      <c r="B241" s="1337"/>
      <c r="C241" s="1337"/>
      <c r="D241" s="1337"/>
      <c r="E241" s="1337"/>
      <c r="F241" s="1337"/>
      <c r="G241" s="1337"/>
      <c r="H241" s="1337"/>
      <c r="I241" s="1337"/>
      <c r="J241" s="1337"/>
      <c r="K241" s="1337"/>
      <c r="L241" s="1337"/>
      <c r="M241" s="1337"/>
      <c r="N241" s="1337"/>
      <c r="O241" s="1337"/>
      <c r="P241" s="1338"/>
      <c r="Q241" s="1337"/>
      <c r="R241" s="1337"/>
      <c r="S241" s="1337"/>
      <c r="T241" s="1337"/>
      <c r="U241" s="1337"/>
    </row>
    <row r="242">
      <c r="A242" s="1337"/>
      <c r="B242" s="1337"/>
      <c r="C242" s="1337"/>
      <c r="D242" s="1337"/>
      <c r="E242" s="1337"/>
      <c r="F242" s="1337"/>
      <c r="G242" s="1337"/>
      <c r="H242" s="1337"/>
      <c r="I242" s="1337"/>
      <c r="J242" s="1337"/>
      <c r="K242" s="1337"/>
      <c r="L242" s="1337"/>
      <c r="M242" s="1337"/>
      <c r="N242" s="1337"/>
      <c r="O242" s="1337"/>
      <c r="P242" s="1338"/>
      <c r="Q242" s="1337"/>
      <c r="R242" s="1337"/>
      <c r="S242" s="1337"/>
      <c r="T242" s="1337"/>
      <c r="U242" s="1337"/>
    </row>
    <row r="243">
      <c r="A243" s="1337"/>
      <c r="B243" s="1337"/>
      <c r="C243" s="1337"/>
      <c r="D243" s="1337"/>
      <c r="E243" s="1337"/>
      <c r="F243" s="1337"/>
      <c r="G243" s="1337"/>
      <c r="H243" s="1337"/>
      <c r="I243" s="1337"/>
      <c r="J243" s="1337"/>
      <c r="K243" s="1337"/>
      <c r="L243" s="1337"/>
      <c r="M243" s="1337"/>
      <c r="N243" s="1337"/>
      <c r="O243" s="1337"/>
      <c r="P243" s="1338"/>
      <c r="Q243" s="1337"/>
      <c r="R243" s="1337"/>
      <c r="S243" s="1337"/>
      <c r="T243" s="1337"/>
      <c r="U243" s="1337"/>
    </row>
    <row r="244">
      <c r="A244" s="1337"/>
      <c r="B244" s="1337"/>
      <c r="C244" s="1337"/>
      <c r="D244" s="1337"/>
      <c r="E244" s="1337"/>
      <c r="F244" s="1337"/>
      <c r="G244" s="1337"/>
      <c r="H244" s="1337"/>
      <c r="I244" s="1337"/>
      <c r="J244" s="1337"/>
      <c r="K244" s="1337"/>
      <c r="L244" s="1337"/>
      <c r="M244" s="1337"/>
      <c r="N244" s="1337"/>
      <c r="O244" s="1337"/>
      <c r="P244" s="1338"/>
      <c r="Q244" s="1337"/>
      <c r="R244" s="1337"/>
      <c r="S244" s="1337"/>
      <c r="T244" s="1337"/>
      <c r="U244" s="1337"/>
    </row>
    <row r="245">
      <c r="A245" s="1337"/>
      <c r="B245" s="1337"/>
      <c r="C245" s="1337"/>
      <c r="D245" s="1337"/>
      <c r="E245" s="1337"/>
      <c r="F245" s="1337"/>
      <c r="G245" s="1337"/>
      <c r="H245" s="1337"/>
      <c r="I245" s="1337"/>
      <c r="J245" s="1337"/>
      <c r="K245" s="1337"/>
      <c r="L245" s="1337"/>
      <c r="M245" s="1337"/>
      <c r="N245" s="1337"/>
      <c r="O245" s="1337"/>
      <c r="P245" s="1338"/>
      <c r="Q245" s="1337"/>
      <c r="R245" s="1337"/>
      <c r="S245" s="1337"/>
      <c r="T245" s="1337"/>
      <c r="U245" s="1337"/>
    </row>
    <row r="246">
      <c r="A246" s="1337"/>
      <c r="B246" s="1337"/>
      <c r="C246" s="1337"/>
      <c r="D246" s="1337"/>
      <c r="E246" s="1337"/>
      <c r="F246" s="1337"/>
      <c r="G246" s="1337"/>
      <c r="H246" s="1337"/>
      <c r="I246" s="1337"/>
      <c r="J246" s="1337"/>
      <c r="K246" s="1337"/>
      <c r="L246" s="1337"/>
      <c r="M246" s="1337"/>
      <c r="N246" s="1337"/>
      <c r="O246" s="1337"/>
      <c r="P246" s="1338"/>
      <c r="Q246" s="1337"/>
      <c r="R246" s="1337"/>
      <c r="S246" s="1337"/>
      <c r="T246" s="1337"/>
      <c r="U246" s="1337"/>
    </row>
    <row r="247">
      <c r="A247" s="1337"/>
      <c r="B247" s="1337"/>
      <c r="C247" s="1337"/>
      <c r="D247" s="1337"/>
      <c r="E247" s="1337"/>
      <c r="F247" s="1337"/>
      <c r="G247" s="1337"/>
      <c r="H247" s="1337"/>
      <c r="I247" s="1337"/>
      <c r="J247" s="1337"/>
      <c r="K247" s="1337"/>
      <c r="L247" s="1337"/>
      <c r="M247" s="1337"/>
      <c r="N247" s="1337"/>
      <c r="O247" s="1337"/>
      <c r="P247" s="1338"/>
      <c r="Q247" s="1337"/>
      <c r="R247" s="1337"/>
      <c r="S247" s="1337"/>
      <c r="T247" s="1337"/>
      <c r="U247" s="1337"/>
    </row>
    <row r="248">
      <c r="A248" s="1337"/>
      <c r="B248" s="1337"/>
      <c r="C248" s="1337"/>
      <c r="D248" s="1337"/>
      <c r="E248" s="1337"/>
      <c r="F248" s="1337"/>
      <c r="G248" s="1337"/>
      <c r="H248" s="1337"/>
      <c r="I248" s="1337"/>
      <c r="J248" s="1337"/>
      <c r="K248" s="1337"/>
      <c r="L248" s="1337"/>
      <c r="M248" s="1337"/>
      <c r="N248" s="1337"/>
      <c r="O248" s="1337"/>
      <c r="P248" s="1338"/>
      <c r="Q248" s="1337"/>
      <c r="R248" s="1337"/>
      <c r="S248" s="1337"/>
      <c r="T248" s="1337"/>
      <c r="U248" s="1337"/>
    </row>
    <row r="249">
      <c r="A249" s="1337"/>
      <c r="B249" s="1337"/>
      <c r="C249" s="1337"/>
      <c r="D249" s="1337"/>
      <c r="E249" s="1337"/>
      <c r="F249" s="1337"/>
      <c r="G249" s="1337"/>
      <c r="H249" s="1337"/>
      <c r="I249" s="1337"/>
      <c r="J249" s="1337"/>
      <c r="K249" s="1337"/>
      <c r="L249" s="1337"/>
      <c r="M249" s="1337"/>
      <c r="N249" s="1337"/>
      <c r="O249" s="1337"/>
      <c r="P249" s="1338"/>
      <c r="Q249" s="1337"/>
      <c r="R249" s="1337"/>
      <c r="S249" s="1337"/>
      <c r="T249" s="1337"/>
      <c r="U249" s="1337"/>
    </row>
    <row r="250">
      <c r="A250" s="1337"/>
      <c r="B250" s="1337"/>
      <c r="C250" s="1337"/>
      <c r="D250" s="1337"/>
      <c r="E250" s="1337"/>
      <c r="F250" s="1337"/>
      <c r="G250" s="1337"/>
      <c r="H250" s="1337"/>
      <c r="I250" s="1337"/>
      <c r="J250" s="1337"/>
      <c r="K250" s="1337"/>
      <c r="L250" s="1337"/>
      <c r="M250" s="1337"/>
      <c r="N250" s="1337"/>
      <c r="O250" s="1337"/>
      <c r="P250" s="1338"/>
      <c r="Q250" s="1337"/>
      <c r="R250" s="1337"/>
      <c r="S250" s="1337"/>
      <c r="T250" s="1337"/>
      <c r="U250" s="1337"/>
    </row>
    <row r="251">
      <c r="A251" s="1337"/>
      <c r="B251" s="1337"/>
      <c r="C251" s="1337"/>
      <c r="D251" s="1337"/>
      <c r="E251" s="1337"/>
      <c r="F251" s="1337"/>
      <c r="G251" s="1337"/>
      <c r="H251" s="1337"/>
      <c r="I251" s="1337"/>
      <c r="J251" s="1337"/>
      <c r="K251" s="1337"/>
      <c r="L251" s="1337"/>
      <c r="M251" s="1337"/>
      <c r="N251" s="1337"/>
      <c r="O251" s="1337"/>
      <c r="P251" s="1338"/>
      <c r="Q251" s="1337"/>
      <c r="R251" s="1337"/>
      <c r="S251" s="1337"/>
      <c r="T251" s="1337"/>
      <c r="U251" s="1337"/>
    </row>
    <row r="252">
      <c r="A252" s="1337"/>
      <c r="B252" s="1337"/>
      <c r="C252" s="1337"/>
      <c r="D252" s="1337"/>
      <c r="E252" s="1337"/>
      <c r="F252" s="1337"/>
      <c r="G252" s="1337"/>
      <c r="H252" s="1337"/>
      <c r="I252" s="1337"/>
      <c r="J252" s="1337"/>
      <c r="K252" s="1337"/>
      <c r="L252" s="1337"/>
      <c r="M252" s="1337"/>
      <c r="N252" s="1337"/>
      <c r="O252" s="1337"/>
      <c r="P252" s="1338"/>
      <c r="Q252" s="1337"/>
      <c r="R252" s="1337"/>
      <c r="S252" s="1337"/>
      <c r="T252" s="1337"/>
      <c r="U252" s="1337"/>
    </row>
    <row r="253">
      <c r="A253" s="1337"/>
      <c r="B253" s="1337"/>
      <c r="C253" s="1337"/>
      <c r="D253" s="1337"/>
      <c r="E253" s="1337"/>
      <c r="F253" s="1337"/>
      <c r="G253" s="1337"/>
      <c r="H253" s="1337"/>
      <c r="I253" s="1337"/>
      <c r="J253" s="1337"/>
      <c r="K253" s="1337"/>
      <c r="L253" s="1337"/>
      <c r="M253" s="1337"/>
      <c r="N253" s="1337"/>
      <c r="O253" s="1337"/>
      <c r="P253" s="1338"/>
      <c r="Q253" s="1337"/>
      <c r="R253" s="1337"/>
      <c r="S253" s="1337"/>
      <c r="T253" s="1337"/>
      <c r="U253" s="1337"/>
    </row>
    <row r="254">
      <c r="A254" s="1337"/>
      <c r="B254" s="1337"/>
      <c r="C254" s="1337"/>
      <c r="D254" s="1337"/>
      <c r="E254" s="1337"/>
      <c r="F254" s="1337"/>
      <c r="G254" s="1337"/>
      <c r="H254" s="1337"/>
      <c r="I254" s="1337"/>
      <c r="J254" s="1337"/>
      <c r="K254" s="1337"/>
      <c r="L254" s="1337"/>
      <c r="M254" s="1337"/>
      <c r="N254" s="1337"/>
      <c r="O254" s="1337"/>
      <c r="P254" s="1338"/>
      <c r="Q254" s="1337"/>
      <c r="R254" s="1337"/>
      <c r="S254" s="1337"/>
      <c r="T254" s="1337"/>
      <c r="U254" s="1337"/>
    </row>
    <row r="255">
      <c r="A255" s="1337"/>
      <c r="B255" s="1337"/>
      <c r="C255" s="1337"/>
      <c r="D255" s="1337"/>
      <c r="E255" s="1337"/>
      <c r="F255" s="1337"/>
      <c r="G255" s="1337"/>
      <c r="H255" s="1337"/>
      <c r="I255" s="1337"/>
      <c r="J255" s="1337"/>
      <c r="K255" s="1337"/>
      <c r="L255" s="1337"/>
      <c r="M255" s="1337"/>
      <c r="N255" s="1337"/>
      <c r="O255" s="1337"/>
      <c r="P255" s="1338"/>
      <c r="Q255" s="1337"/>
      <c r="R255" s="1337"/>
      <c r="S255" s="1337"/>
      <c r="T255" s="1337"/>
      <c r="U255" s="1337"/>
    </row>
    <row r="256">
      <c r="A256" s="1337"/>
      <c r="B256" s="1337"/>
      <c r="C256" s="1337"/>
      <c r="D256" s="1337"/>
      <c r="E256" s="1337"/>
      <c r="F256" s="1337"/>
      <c r="G256" s="1337"/>
      <c r="H256" s="1337"/>
      <c r="I256" s="1337"/>
      <c r="J256" s="1337"/>
      <c r="K256" s="1337"/>
      <c r="L256" s="1337"/>
      <c r="M256" s="1337"/>
      <c r="N256" s="1337"/>
      <c r="O256" s="1337"/>
      <c r="P256" s="1338"/>
      <c r="Q256" s="1337"/>
      <c r="R256" s="1337"/>
      <c r="S256" s="1337"/>
      <c r="T256" s="1337"/>
      <c r="U256" s="1337"/>
    </row>
    <row r="257">
      <c r="A257" s="1337"/>
      <c r="B257" s="1337"/>
      <c r="C257" s="1337"/>
      <c r="D257" s="1337"/>
      <c r="E257" s="1337"/>
      <c r="F257" s="1337"/>
      <c r="G257" s="1337"/>
      <c r="H257" s="1337"/>
      <c r="I257" s="1337"/>
      <c r="J257" s="1337"/>
      <c r="K257" s="1337"/>
      <c r="L257" s="1337"/>
      <c r="M257" s="1337"/>
      <c r="N257" s="1337"/>
      <c r="O257" s="1337"/>
      <c r="P257" s="1338"/>
      <c r="Q257" s="1337"/>
      <c r="R257" s="1337"/>
      <c r="S257" s="1337"/>
      <c r="T257" s="1337"/>
      <c r="U257" s="1337"/>
    </row>
    <row r="258">
      <c r="A258" s="1337"/>
      <c r="B258" s="1337"/>
      <c r="C258" s="1337"/>
      <c r="D258" s="1337"/>
      <c r="E258" s="1337"/>
      <c r="F258" s="1337"/>
      <c r="G258" s="1337"/>
      <c r="H258" s="1337"/>
      <c r="I258" s="1337"/>
      <c r="J258" s="1337"/>
      <c r="K258" s="1337"/>
      <c r="L258" s="1337"/>
      <c r="M258" s="1337"/>
      <c r="N258" s="1337"/>
      <c r="O258" s="1337"/>
      <c r="P258" s="1338"/>
      <c r="Q258" s="1337"/>
      <c r="R258" s="1337"/>
      <c r="S258" s="1337"/>
      <c r="T258" s="1337"/>
      <c r="U258" s="1337"/>
    </row>
    <row r="259">
      <c r="A259" s="1337"/>
      <c r="B259" s="1337"/>
      <c r="C259" s="1337"/>
      <c r="D259" s="1337"/>
      <c r="E259" s="1337"/>
      <c r="F259" s="1337"/>
      <c r="G259" s="1337"/>
      <c r="H259" s="1337"/>
      <c r="I259" s="1337"/>
      <c r="J259" s="1337"/>
      <c r="K259" s="1337"/>
      <c r="L259" s="1337"/>
      <c r="M259" s="1337"/>
      <c r="N259" s="1337"/>
      <c r="O259" s="1337"/>
      <c r="P259" s="1338"/>
      <c r="Q259" s="1337"/>
      <c r="R259" s="1337"/>
      <c r="S259" s="1337"/>
      <c r="T259" s="1337"/>
      <c r="U259" s="1337"/>
    </row>
    <row r="260">
      <c r="A260" s="1337"/>
      <c r="B260" s="1337"/>
      <c r="C260" s="1337"/>
      <c r="D260" s="1337"/>
      <c r="E260" s="1337"/>
      <c r="F260" s="1337"/>
      <c r="G260" s="1337"/>
      <c r="H260" s="1337"/>
      <c r="I260" s="1337"/>
      <c r="J260" s="1337"/>
      <c r="K260" s="1337"/>
      <c r="L260" s="1337"/>
      <c r="M260" s="1337"/>
      <c r="N260" s="1337"/>
      <c r="O260" s="1337"/>
      <c r="P260" s="1338"/>
      <c r="Q260" s="1337"/>
      <c r="R260" s="1337"/>
      <c r="S260" s="1337"/>
      <c r="T260" s="1337"/>
      <c r="U260" s="1337"/>
    </row>
    <row r="261">
      <c r="A261" s="1337"/>
      <c r="B261" s="1337"/>
      <c r="C261" s="1337"/>
      <c r="D261" s="1337"/>
      <c r="E261" s="1337"/>
      <c r="F261" s="1337"/>
      <c r="G261" s="1337"/>
      <c r="H261" s="1337"/>
      <c r="I261" s="1337"/>
      <c r="J261" s="1337"/>
      <c r="K261" s="1337"/>
      <c r="L261" s="1337"/>
      <c r="M261" s="1337"/>
      <c r="N261" s="1337"/>
      <c r="O261" s="1337"/>
      <c r="P261" s="1338"/>
      <c r="Q261" s="1337"/>
      <c r="R261" s="1337"/>
      <c r="S261" s="1337"/>
      <c r="T261" s="1337"/>
      <c r="U261" s="1337"/>
    </row>
    <row r="262">
      <c r="A262" s="1337"/>
      <c r="B262" s="1337"/>
      <c r="C262" s="1337"/>
      <c r="D262" s="1337"/>
      <c r="E262" s="1337"/>
      <c r="F262" s="1337"/>
      <c r="G262" s="1337"/>
      <c r="H262" s="1337"/>
      <c r="I262" s="1337"/>
      <c r="J262" s="1337"/>
      <c r="K262" s="1337"/>
      <c r="L262" s="1337"/>
      <c r="M262" s="1337"/>
      <c r="N262" s="1337"/>
      <c r="O262" s="1337"/>
      <c r="P262" s="1338"/>
      <c r="Q262" s="1337"/>
      <c r="R262" s="1337"/>
      <c r="S262" s="1337"/>
      <c r="T262" s="1337"/>
      <c r="U262" s="1337"/>
    </row>
    <row r="263">
      <c r="A263" s="1337"/>
      <c r="B263" s="1337"/>
      <c r="C263" s="1337"/>
      <c r="D263" s="1337"/>
      <c r="E263" s="1337"/>
      <c r="F263" s="1337"/>
      <c r="G263" s="1337"/>
      <c r="H263" s="1337"/>
      <c r="I263" s="1337"/>
      <c r="J263" s="1337"/>
      <c r="K263" s="1337"/>
      <c r="L263" s="1337"/>
      <c r="M263" s="1337"/>
      <c r="N263" s="1337"/>
      <c r="O263" s="1337"/>
      <c r="P263" s="1338"/>
      <c r="Q263" s="1337"/>
      <c r="R263" s="1337"/>
      <c r="S263" s="1337"/>
      <c r="T263" s="1337"/>
      <c r="U263" s="1337"/>
    </row>
    <row r="264">
      <c r="A264" s="1337"/>
      <c r="B264" s="1337"/>
      <c r="C264" s="1337"/>
      <c r="D264" s="1337"/>
      <c r="E264" s="1337"/>
      <c r="F264" s="1337"/>
      <c r="G264" s="1337"/>
      <c r="H264" s="1337"/>
      <c r="I264" s="1337"/>
      <c r="J264" s="1337"/>
      <c r="K264" s="1337"/>
      <c r="L264" s="1337"/>
      <c r="M264" s="1337"/>
      <c r="N264" s="1337"/>
      <c r="O264" s="1337"/>
      <c r="P264" s="1338"/>
      <c r="Q264" s="1337"/>
      <c r="R264" s="1337"/>
      <c r="S264" s="1337"/>
      <c r="T264" s="1337"/>
      <c r="U264" s="1337"/>
    </row>
    <row r="265">
      <c r="A265" s="1337"/>
      <c r="B265" s="1337"/>
      <c r="C265" s="1337"/>
      <c r="D265" s="1337"/>
      <c r="E265" s="1337"/>
      <c r="F265" s="1337"/>
      <c r="G265" s="1337"/>
      <c r="H265" s="1337"/>
      <c r="I265" s="1337"/>
      <c r="J265" s="1337"/>
      <c r="K265" s="1337"/>
      <c r="L265" s="1337"/>
      <c r="M265" s="1337"/>
      <c r="N265" s="1337"/>
      <c r="O265" s="1337"/>
      <c r="P265" s="1338"/>
      <c r="Q265" s="1337"/>
      <c r="R265" s="1337"/>
      <c r="S265" s="1337"/>
      <c r="T265" s="1337"/>
      <c r="U265" s="1337"/>
    </row>
    <row r="266">
      <c r="A266" s="1337"/>
      <c r="B266" s="1337"/>
      <c r="C266" s="1337"/>
      <c r="D266" s="1337"/>
      <c r="E266" s="1337"/>
      <c r="F266" s="1337"/>
      <c r="G266" s="1337"/>
      <c r="H266" s="1337"/>
      <c r="I266" s="1337"/>
      <c r="J266" s="1337"/>
      <c r="K266" s="1337"/>
      <c r="L266" s="1337"/>
      <c r="M266" s="1337"/>
      <c r="N266" s="1337"/>
      <c r="O266" s="1337"/>
      <c r="P266" s="1338"/>
      <c r="Q266" s="1337"/>
      <c r="R266" s="1337"/>
      <c r="S266" s="1337"/>
      <c r="T266" s="1337"/>
      <c r="U266" s="1337"/>
    </row>
    <row r="267">
      <c r="A267" s="1337"/>
      <c r="B267" s="1337"/>
      <c r="C267" s="1337"/>
      <c r="D267" s="1337"/>
      <c r="E267" s="1337"/>
      <c r="F267" s="1337"/>
      <c r="G267" s="1337"/>
      <c r="H267" s="1337"/>
      <c r="I267" s="1337"/>
      <c r="J267" s="1337"/>
      <c r="K267" s="1337"/>
      <c r="L267" s="1337"/>
      <c r="M267" s="1337"/>
      <c r="N267" s="1337"/>
      <c r="O267" s="1337"/>
      <c r="P267" s="1338"/>
      <c r="Q267" s="1337"/>
      <c r="R267" s="1337"/>
      <c r="S267" s="1337"/>
      <c r="T267" s="1337"/>
      <c r="U267" s="1337"/>
    </row>
    <row r="268">
      <c r="A268" s="1337"/>
      <c r="B268" s="1337"/>
      <c r="C268" s="1337"/>
      <c r="D268" s="1337"/>
      <c r="E268" s="1337"/>
      <c r="F268" s="1337"/>
      <c r="G268" s="1337"/>
      <c r="H268" s="1337"/>
      <c r="I268" s="1337"/>
      <c r="J268" s="1337"/>
      <c r="K268" s="1337"/>
      <c r="L268" s="1337"/>
      <c r="M268" s="1337"/>
      <c r="N268" s="1337"/>
      <c r="O268" s="1337"/>
      <c r="P268" s="1338"/>
      <c r="Q268" s="1337"/>
      <c r="R268" s="1337"/>
      <c r="S268" s="1337"/>
      <c r="T268" s="1337"/>
      <c r="U268" s="1337"/>
    </row>
    <row r="269">
      <c r="A269" s="1337"/>
      <c r="B269" s="1337"/>
      <c r="C269" s="1337"/>
      <c r="D269" s="1337"/>
      <c r="E269" s="1337"/>
      <c r="F269" s="1337"/>
      <c r="G269" s="1337"/>
      <c r="H269" s="1337"/>
      <c r="I269" s="1337"/>
      <c r="J269" s="1337"/>
      <c r="K269" s="1337"/>
      <c r="L269" s="1337"/>
      <c r="M269" s="1337"/>
      <c r="N269" s="1337"/>
      <c r="O269" s="1337"/>
      <c r="P269" s="1338"/>
      <c r="Q269" s="1337"/>
      <c r="R269" s="1337"/>
      <c r="S269" s="1337"/>
      <c r="T269" s="1337"/>
      <c r="U269" s="1337"/>
    </row>
    <row r="270">
      <c r="A270" s="1337"/>
      <c r="B270" s="1337"/>
      <c r="C270" s="1337"/>
      <c r="D270" s="1337"/>
      <c r="E270" s="1337"/>
      <c r="F270" s="1337"/>
      <c r="G270" s="1337"/>
      <c r="H270" s="1337"/>
      <c r="I270" s="1337"/>
      <c r="J270" s="1337"/>
      <c r="K270" s="1337"/>
      <c r="L270" s="1337"/>
      <c r="M270" s="1337"/>
      <c r="N270" s="1337"/>
      <c r="O270" s="1337"/>
      <c r="P270" s="1338"/>
      <c r="Q270" s="1337"/>
      <c r="R270" s="1337"/>
      <c r="S270" s="1337"/>
      <c r="T270" s="1337"/>
      <c r="U270" s="1337"/>
    </row>
    <row r="271">
      <c r="A271" s="1337"/>
      <c r="B271" s="1337"/>
      <c r="C271" s="1337"/>
      <c r="D271" s="1337"/>
      <c r="E271" s="1337"/>
      <c r="F271" s="1337"/>
      <c r="G271" s="1337"/>
      <c r="H271" s="1337"/>
      <c r="I271" s="1337"/>
      <c r="J271" s="1337"/>
      <c r="K271" s="1337"/>
      <c r="L271" s="1337"/>
      <c r="M271" s="1337"/>
      <c r="N271" s="1337"/>
      <c r="O271" s="1337"/>
      <c r="P271" s="1338"/>
      <c r="Q271" s="1337"/>
      <c r="R271" s="1337"/>
      <c r="S271" s="1337"/>
      <c r="T271" s="1337"/>
      <c r="U271" s="1337"/>
    </row>
    <row r="272">
      <c r="A272" s="1337"/>
      <c r="B272" s="1337"/>
      <c r="C272" s="1337"/>
      <c r="D272" s="1337"/>
      <c r="E272" s="1337"/>
      <c r="F272" s="1337"/>
      <c r="G272" s="1337"/>
      <c r="H272" s="1337"/>
      <c r="I272" s="1337"/>
      <c r="J272" s="1337"/>
      <c r="K272" s="1337"/>
      <c r="L272" s="1337"/>
      <c r="M272" s="1337"/>
      <c r="N272" s="1337"/>
      <c r="O272" s="1337"/>
      <c r="P272" s="1338"/>
      <c r="Q272" s="1337"/>
      <c r="R272" s="1337"/>
      <c r="S272" s="1337"/>
      <c r="T272" s="1337"/>
      <c r="U272" s="1337"/>
    </row>
    <row r="273">
      <c r="A273" s="1337"/>
      <c r="B273" s="1337"/>
      <c r="C273" s="1337"/>
      <c r="D273" s="1337"/>
      <c r="E273" s="1337"/>
      <c r="F273" s="1337"/>
      <c r="G273" s="1337"/>
      <c r="H273" s="1337"/>
      <c r="I273" s="1337"/>
      <c r="J273" s="1337"/>
      <c r="K273" s="1337"/>
      <c r="L273" s="1337"/>
      <c r="M273" s="1337"/>
      <c r="N273" s="1337"/>
      <c r="O273" s="1337"/>
      <c r="P273" s="1338"/>
      <c r="Q273" s="1337"/>
      <c r="R273" s="1337"/>
      <c r="S273" s="1337"/>
      <c r="T273" s="1337"/>
      <c r="U273" s="1337"/>
    </row>
    <row r="274">
      <c r="A274" s="1337"/>
      <c r="B274" s="1337"/>
      <c r="C274" s="1337"/>
      <c r="D274" s="1337"/>
      <c r="E274" s="1337"/>
      <c r="F274" s="1337"/>
      <c r="G274" s="1337"/>
      <c r="H274" s="1337"/>
      <c r="I274" s="1337"/>
      <c r="J274" s="1337"/>
      <c r="K274" s="1337"/>
      <c r="L274" s="1337"/>
      <c r="M274" s="1337"/>
      <c r="N274" s="1337"/>
      <c r="O274" s="1337"/>
      <c r="P274" s="1338"/>
      <c r="Q274" s="1337"/>
      <c r="R274" s="1337"/>
      <c r="S274" s="1337"/>
      <c r="T274" s="1337"/>
      <c r="U274" s="1337"/>
    </row>
    <row r="275">
      <c r="A275" s="1337"/>
      <c r="B275" s="1337"/>
      <c r="C275" s="1337"/>
      <c r="D275" s="1337"/>
      <c r="E275" s="1337"/>
      <c r="F275" s="1337"/>
      <c r="G275" s="1337"/>
      <c r="H275" s="1337"/>
      <c r="I275" s="1337"/>
      <c r="J275" s="1337"/>
      <c r="K275" s="1337"/>
      <c r="L275" s="1337"/>
      <c r="M275" s="1337"/>
      <c r="N275" s="1337"/>
      <c r="O275" s="1337"/>
      <c r="P275" s="1338"/>
      <c r="Q275" s="1337"/>
      <c r="R275" s="1337"/>
      <c r="S275" s="1337"/>
      <c r="T275" s="1337"/>
      <c r="U275" s="1337"/>
    </row>
    <row r="276">
      <c r="A276" s="1337"/>
      <c r="B276" s="1337"/>
      <c r="C276" s="1337"/>
      <c r="D276" s="1337"/>
      <c r="E276" s="1337"/>
      <c r="F276" s="1337"/>
      <c r="G276" s="1337"/>
      <c r="H276" s="1337"/>
      <c r="I276" s="1337"/>
      <c r="J276" s="1337"/>
      <c r="K276" s="1337"/>
      <c r="L276" s="1337"/>
      <c r="M276" s="1337"/>
      <c r="N276" s="1337"/>
      <c r="O276" s="1337"/>
      <c r="P276" s="1338"/>
      <c r="Q276" s="1337"/>
      <c r="R276" s="1337"/>
      <c r="S276" s="1337"/>
      <c r="T276" s="1337"/>
      <c r="U276" s="1337"/>
    </row>
    <row r="277">
      <c r="A277" s="1337"/>
      <c r="B277" s="1337"/>
      <c r="C277" s="1337"/>
      <c r="D277" s="1337"/>
      <c r="E277" s="1337"/>
      <c r="F277" s="1337"/>
      <c r="G277" s="1337"/>
      <c r="H277" s="1337"/>
      <c r="I277" s="1337"/>
      <c r="J277" s="1337"/>
      <c r="K277" s="1337"/>
      <c r="L277" s="1337"/>
      <c r="M277" s="1337"/>
      <c r="N277" s="1337"/>
      <c r="O277" s="1337"/>
      <c r="P277" s="1338"/>
      <c r="Q277" s="1337"/>
      <c r="R277" s="1337"/>
      <c r="S277" s="1337"/>
      <c r="T277" s="1337"/>
      <c r="U277" s="1337"/>
    </row>
    <row r="278">
      <c r="A278" s="1337"/>
      <c r="B278" s="1337"/>
      <c r="C278" s="1337"/>
      <c r="D278" s="1337"/>
      <c r="E278" s="1337"/>
      <c r="F278" s="1337"/>
      <c r="G278" s="1337"/>
      <c r="H278" s="1337"/>
      <c r="I278" s="1337"/>
      <c r="J278" s="1337"/>
      <c r="K278" s="1337"/>
      <c r="L278" s="1337"/>
      <c r="M278" s="1337"/>
      <c r="N278" s="1337"/>
      <c r="O278" s="1337"/>
      <c r="P278" s="1338"/>
      <c r="Q278" s="1337"/>
      <c r="R278" s="1337"/>
      <c r="S278" s="1337"/>
      <c r="T278" s="1337"/>
      <c r="U278" s="1337"/>
    </row>
    <row r="279">
      <c r="A279" s="1337"/>
      <c r="B279" s="1337"/>
      <c r="C279" s="1337"/>
      <c r="D279" s="1337"/>
      <c r="E279" s="1337"/>
      <c r="F279" s="1337"/>
      <c r="G279" s="1337"/>
      <c r="H279" s="1337"/>
      <c r="I279" s="1337"/>
      <c r="J279" s="1337"/>
      <c r="K279" s="1337"/>
      <c r="L279" s="1337"/>
      <c r="M279" s="1337"/>
      <c r="N279" s="1337"/>
      <c r="O279" s="1337"/>
      <c r="P279" s="1338"/>
      <c r="Q279" s="1337"/>
      <c r="R279" s="1337"/>
      <c r="S279" s="1337"/>
      <c r="T279" s="1337"/>
      <c r="U279" s="1337"/>
    </row>
    <row r="280">
      <c r="A280" s="1337"/>
      <c r="B280" s="1337"/>
      <c r="C280" s="1337"/>
      <c r="D280" s="1337"/>
      <c r="E280" s="1337"/>
      <c r="F280" s="1337"/>
      <c r="G280" s="1337"/>
      <c r="H280" s="1337"/>
      <c r="I280" s="1337"/>
      <c r="J280" s="1337"/>
      <c r="K280" s="1337"/>
      <c r="L280" s="1337"/>
      <c r="M280" s="1337"/>
      <c r="N280" s="1337"/>
      <c r="O280" s="1337"/>
      <c r="P280" s="1338"/>
      <c r="Q280" s="1337"/>
      <c r="R280" s="1337"/>
      <c r="S280" s="1337"/>
      <c r="T280" s="1337"/>
      <c r="U280" s="1337"/>
    </row>
    <row r="281">
      <c r="A281" s="1337"/>
      <c r="B281" s="1337"/>
      <c r="C281" s="1337"/>
      <c r="D281" s="1337"/>
      <c r="E281" s="1337"/>
      <c r="F281" s="1337"/>
      <c r="G281" s="1337"/>
      <c r="H281" s="1337"/>
      <c r="I281" s="1337"/>
      <c r="J281" s="1337"/>
      <c r="K281" s="1337"/>
      <c r="L281" s="1337"/>
      <c r="M281" s="1337"/>
      <c r="N281" s="1337"/>
      <c r="O281" s="1337"/>
      <c r="P281" s="1338"/>
      <c r="Q281" s="1337"/>
      <c r="R281" s="1337"/>
      <c r="S281" s="1337"/>
      <c r="T281" s="1337"/>
      <c r="U281" s="1337"/>
    </row>
    <row r="282">
      <c r="A282" s="1337"/>
      <c r="B282" s="1337"/>
      <c r="C282" s="1337"/>
      <c r="D282" s="1337"/>
      <c r="E282" s="1337"/>
      <c r="F282" s="1337"/>
      <c r="G282" s="1337"/>
      <c r="H282" s="1337"/>
      <c r="I282" s="1337"/>
      <c r="J282" s="1337"/>
      <c r="K282" s="1337"/>
      <c r="L282" s="1337"/>
      <c r="M282" s="1337"/>
      <c r="N282" s="1337"/>
      <c r="O282" s="1337"/>
      <c r="P282" s="1338"/>
      <c r="Q282" s="1337"/>
      <c r="R282" s="1337"/>
      <c r="S282" s="1337"/>
      <c r="T282" s="1337"/>
      <c r="U282" s="1337"/>
    </row>
    <row r="283">
      <c r="A283" s="1337"/>
      <c r="B283" s="1337"/>
      <c r="C283" s="1337"/>
      <c r="D283" s="1337"/>
      <c r="E283" s="1337"/>
      <c r="F283" s="1337"/>
      <c r="G283" s="1337"/>
      <c r="H283" s="1337"/>
      <c r="I283" s="1337"/>
      <c r="J283" s="1337"/>
      <c r="K283" s="1337"/>
      <c r="L283" s="1337"/>
      <c r="M283" s="1337"/>
      <c r="N283" s="1337"/>
      <c r="O283" s="1337"/>
      <c r="P283" s="1338"/>
      <c r="Q283" s="1337"/>
      <c r="R283" s="1337"/>
      <c r="S283" s="1337"/>
      <c r="T283" s="1337"/>
      <c r="U283" s="1337"/>
    </row>
    <row r="284">
      <c r="A284" s="1337"/>
      <c r="B284" s="1337"/>
      <c r="C284" s="1337"/>
      <c r="D284" s="1337"/>
      <c r="E284" s="1337"/>
      <c r="F284" s="1337"/>
      <c r="G284" s="1337"/>
      <c r="H284" s="1337"/>
      <c r="I284" s="1337"/>
      <c r="J284" s="1337"/>
      <c r="K284" s="1337"/>
      <c r="L284" s="1337"/>
      <c r="M284" s="1337"/>
      <c r="N284" s="1337"/>
      <c r="O284" s="1337"/>
      <c r="P284" s="1338"/>
      <c r="Q284" s="1337"/>
      <c r="R284" s="1337"/>
      <c r="S284" s="1337"/>
      <c r="T284" s="1337"/>
      <c r="U284" s="1337"/>
    </row>
    <row r="285">
      <c r="A285" s="1337"/>
      <c r="B285" s="1337"/>
      <c r="C285" s="1337"/>
      <c r="D285" s="1337"/>
      <c r="E285" s="1337"/>
      <c r="F285" s="1337"/>
      <c r="G285" s="1337"/>
      <c r="H285" s="1337"/>
      <c r="I285" s="1337"/>
      <c r="J285" s="1337"/>
      <c r="K285" s="1337"/>
      <c r="L285" s="1337"/>
      <c r="M285" s="1337"/>
      <c r="N285" s="1337"/>
      <c r="O285" s="1337"/>
      <c r="P285" s="1338"/>
      <c r="Q285" s="1337"/>
      <c r="R285" s="1337"/>
      <c r="S285" s="1337"/>
      <c r="T285" s="1337"/>
      <c r="U285" s="1337"/>
    </row>
    <row r="286">
      <c r="A286" s="1337"/>
      <c r="B286" s="1337"/>
      <c r="C286" s="1337"/>
      <c r="D286" s="1337"/>
      <c r="E286" s="1337"/>
      <c r="F286" s="1337"/>
      <c r="G286" s="1337"/>
      <c r="H286" s="1337"/>
      <c r="I286" s="1337"/>
      <c r="J286" s="1337"/>
      <c r="K286" s="1337"/>
      <c r="L286" s="1337"/>
      <c r="M286" s="1337"/>
      <c r="N286" s="1337"/>
      <c r="O286" s="1337"/>
      <c r="P286" s="1338"/>
      <c r="Q286" s="1337"/>
      <c r="R286" s="1337"/>
      <c r="S286" s="1337"/>
      <c r="T286" s="1337"/>
      <c r="U286" s="1337"/>
    </row>
    <row r="287">
      <c r="A287" s="1337"/>
      <c r="B287" s="1337"/>
      <c r="C287" s="1337"/>
      <c r="D287" s="1337"/>
      <c r="E287" s="1337"/>
      <c r="F287" s="1337"/>
      <c r="G287" s="1337"/>
      <c r="H287" s="1337"/>
      <c r="I287" s="1337"/>
      <c r="J287" s="1337"/>
      <c r="K287" s="1337"/>
      <c r="L287" s="1337"/>
      <c r="M287" s="1337"/>
      <c r="N287" s="1337"/>
      <c r="O287" s="1337"/>
      <c r="P287" s="1338"/>
      <c r="Q287" s="1337"/>
      <c r="R287" s="1337"/>
      <c r="S287" s="1337"/>
      <c r="T287" s="1337"/>
      <c r="U287" s="1337"/>
    </row>
    <row r="288">
      <c r="A288" s="1337"/>
      <c r="B288" s="1337"/>
      <c r="C288" s="1337"/>
      <c r="D288" s="1337"/>
      <c r="E288" s="1337"/>
      <c r="F288" s="1337"/>
      <c r="G288" s="1337"/>
      <c r="H288" s="1337"/>
      <c r="I288" s="1337"/>
      <c r="J288" s="1337"/>
      <c r="K288" s="1337"/>
      <c r="L288" s="1337"/>
      <c r="M288" s="1337"/>
      <c r="N288" s="1337"/>
      <c r="O288" s="1337"/>
      <c r="P288" s="1338"/>
      <c r="Q288" s="1337"/>
      <c r="R288" s="1337"/>
      <c r="S288" s="1337"/>
      <c r="T288" s="1337"/>
      <c r="U288" s="1337"/>
    </row>
    <row r="289">
      <c r="A289" s="1337"/>
      <c r="B289" s="1337"/>
      <c r="C289" s="1337"/>
      <c r="D289" s="1337"/>
      <c r="E289" s="1337"/>
      <c r="F289" s="1337"/>
      <c r="G289" s="1337"/>
      <c r="H289" s="1337"/>
      <c r="I289" s="1337"/>
      <c r="J289" s="1337"/>
      <c r="K289" s="1337"/>
      <c r="L289" s="1337"/>
      <c r="M289" s="1337"/>
      <c r="N289" s="1337"/>
      <c r="O289" s="1337"/>
      <c r="P289" s="1338"/>
      <c r="Q289" s="1337"/>
      <c r="R289" s="1337"/>
      <c r="S289" s="1337"/>
      <c r="T289" s="1337"/>
      <c r="U289" s="1337"/>
    </row>
    <row r="290">
      <c r="A290" s="1337"/>
      <c r="B290" s="1337"/>
      <c r="C290" s="1337"/>
      <c r="D290" s="1337"/>
      <c r="E290" s="1337"/>
      <c r="F290" s="1337"/>
      <c r="G290" s="1337"/>
      <c r="H290" s="1337"/>
      <c r="I290" s="1337"/>
      <c r="J290" s="1337"/>
      <c r="K290" s="1337"/>
      <c r="L290" s="1337"/>
      <c r="M290" s="1337"/>
      <c r="N290" s="1337"/>
      <c r="O290" s="1337"/>
      <c r="P290" s="1338"/>
      <c r="Q290" s="1337"/>
      <c r="R290" s="1337"/>
      <c r="S290" s="1337"/>
      <c r="T290" s="1337"/>
      <c r="U290" s="1337"/>
    </row>
    <row r="291">
      <c r="A291" s="1337"/>
      <c r="B291" s="1337"/>
      <c r="C291" s="1337"/>
      <c r="D291" s="1337"/>
      <c r="E291" s="1337"/>
      <c r="F291" s="1337"/>
      <c r="G291" s="1337"/>
      <c r="H291" s="1337"/>
      <c r="I291" s="1337"/>
      <c r="J291" s="1337"/>
      <c r="K291" s="1337"/>
      <c r="L291" s="1337"/>
      <c r="M291" s="1337"/>
      <c r="N291" s="1337"/>
      <c r="O291" s="1337"/>
      <c r="P291" s="1338"/>
      <c r="Q291" s="1337"/>
      <c r="R291" s="1337"/>
      <c r="S291" s="1337"/>
      <c r="T291" s="1337"/>
      <c r="U291" s="1337"/>
    </row>
    <row r="292">
      <c r="A292" s="1337"/>
      <c r="B292" s="1337"/>
      <c r="C292" s="1337"/>
      <c r="D292" s="1337"/>
      <c r="E292" s="1337"/>
      <c r="F292" s="1337"/>
      <c r="G292" s="1337"/>
      <c r="H292" s="1337"/>
      <c r="I292" s="1337"/>
      <c r="J292" s="1337"/>
      <c r="K292" s="1337"/>
      <c r="L292" s="1337"/>
      <c r="M292" s="1337"/>
      <c r="N292" s="1337"/>
      <c r="O292" s="1337"/>
      <c r="P292" s="1338"/>
      <c r="Q292" s="1337"/>
      <c r="R292" s="1337"/>
      <c r="S292" s="1337"/>
      <c r="T292" s="1337"/>
      <c r="U292" s="1337"/>
    </row>
    <row r="293">
      <c r="A293" s="1337"/>
      <c r="B293" s="1337"/>
      <c r="C293" s="1337"/>
      <c r="D293" s="1337"/>
      <c r="E293" s="1337"/>
      <c r="F293" s="1337"/>
      <c r="G293" s="1337"/>
      <c r="H293" s="1337"/>
      <c r="I293" s="1337"/>
      <c r="J293" s="1337"/>
      <c r="K293" s="1337"/>
      <c r="L293" s="1337"/>
      <c r="M293" s="1337"/>
      <c r="N293" s="1337"/>
      <c r="O293" s="1337"/>
      <c r="P293" s="1338"/>
      <c r="Q293" s="1337"/>
      <c r="R293" s="1337"/>
      <c r="S293" s="1337"/>
      <c r="T293" s="1337"/>
      <c r="U293" s="1337"/>
    </row>
    <row r="294">
      <c r="A294" s="1337"/>
      <c r="B294" s="1337"/>
      <c r="C294" s="1337"/>
      <c r="D294" s="1337"/>
      <c r="E294" s="1337"/>
      <c r="F294" s="1337"/>
      <c r="G294" s="1337"/>
      <c r="H294" s="1337"/>
      <c r="I294" s="1337"/>
      <c r="J294" s="1337"/>
      <c r="K294" s="1337"/>
      <c r="L294" s="1337"/>
      <c r="M294" s="1337"/>
      <c r="N294" s="1337"/>
      <c r="O294" s="1337"/>
      <c r="P294" s="1338"/>
      <c r="Q294" s="1337"/>
      <c r="R294" s="1337"/>
      <c r="S294" s="1337"/>
      <c r="T294" s="1337"/>
      <c r="U294" s="1337"/>
    </row>
    <row r="295">
      <c r="A295" s="1337"/>
      <c r="B295" s="1337"/>
      <c r="C295" s="1337"/>
      <c r="D295" s="1337"/>
      <c r="E295" s="1337"/>
      <c r="F295" s="1337"/>
      <c r="G295" s="1337"/>
      <c r="H295" s="1337"/>
      <c r="I295" s="1337"/>
      <c r="J295" s="1337"/>
      <c r="K295" s="1337"/>
      <c r="L295" s="1337"/>
      <c r="M295" s="1337"/>
      <c r="N295" s="1337"/>
      <c r="O295" s="1337"/>
      <c r="P295" s="1338"/>
      <c r="Q295" s="1337"/>
      <c r="R295" s="1337"/>
      <c r="S295" s="1337"/>
      <c r="T295" s="1337"/>
      <c r="U295" s="1337"/>
    </row>
    <row r="296">
      <c r="A296" s="1337"/>
      <c r="B296" s="1337"/>
      <c r="C296" s="1337"/>
      <c r="D296" s="1337"/>
      <c r="E296" s="1337"/>
      <c r="F296" s="1337"/>
      <c r="G296" s="1337"/>
      <c r="H296" s="1337"/>
      <c r="I296" s="1337"/>
      <c r="J296" s="1337"/>
      <c r="K296" s="1337"/>
      <c r="L296" s="1337"/>
      <c r="M296" s="1337"/>
      <c r="N296" s="1337"/>
      <c r="O296" s="1337"/>
      <c r="P296" s="1338"/>
      <c r="Q296" s="1337"/>
      <c r="R296" s="1337"/>
      <c r="S296" s="1337"/>
      <c r="T296" s="1337"/>
      <c r="U296" s="1337"/>
    </row>
    <row r="297">
      <c r="A297" s="1337"/>
      <c r="B297" s="1337"/>
      <c r="C297" s="1337"/>
      <c r="D297" s="1337"/>
      <c r="E297" s="1337"/>
      <c r="F297" s="1337"/>
      <c r="G297" s="1337"/>
      <c r="H297" s="1337"/>
      <c r="I297" s="1337"/>
      <c r="J297" s="1337"/>
      <c r="K297" s="1337"/>
      <c r="L297" s="1337"/>
      <c r="M297" s="1337"/>
      <c r="N297" s="1337"/>
      <c r="O297" s="1337"/>
      <c r="P297" s="1338"/>
      <c r="Q297" s="1337"/>
      <c r="R297" s="1337"/>
      <c r="S297" s="1337"/>
      <c r="T297" s="1337"/>
      <c r="U297" s="1337"/>
    </row>
    <row r="298">
      <c r="A298" s="1337"/>
      <c r="B298" s="1337"/>
      <c r="C298" s="1337"/>
      <c r="D298" s="1337"/>
      <c r="E298" s="1337"/>
      <c r="F298" s="1337"/>
      <c r="G298" s="1337"/>
      <c r="H298" s="1337"/>
      <c r="I298" s="1337"/>
      <c r="J298" s="1337"/>
      <c r="K298" s="1337"/>
      <c r="L298" s="1337"/>
      <c r="M298" s="1337"/>
      <c r="N298" s="1337"/>
      <c r="O298" s="1337"/>
      <c r="P298" s="1338"/>
      <c r="Q298" s="1337"/>
      <c r="R298" s="1337"/>
      <c r="S298" s="1337"/>
      <c r="T298" s="1337"/>
      <c r="U298" s="1337"/>
    </row>
    <row r="299">
      <c r="A299" s="1337"/>
      <c r="B299" s="1337"/>
      <c r="C299" s="1337"/>
      <c r="D299" s="1337"/>
      <c r="E299" s="1337"/>
      <c r="F299" s="1337"/>
      <c r="G299" s="1337"/>
      <c r="H299" s="1337"/>
      <c r="I299" s="1337"/>
      <c r="J299" s="1337"/>
      <c r="K299" s="1337"/>
      <c r="L299" s="1337"/>
      <c r="M299" s="1337"/>
      <c r="N299" s="1337"/>
      <c r="O299" s="1337"/>
      <c r="P299" s="1338"/>
      <c r="Q299" s="1337"/>
      <c r="R299" s="1337"/>
      <c r="S299" s="1337"/>
      <c r="T299" s="1337"/>
      <c r="U299" s="1337"/>
    </row>
    <row r="300">
      <c r="A300" s="1337"/>
      <c r="B300" s="1337"/>
      <c r="C300" s="1337"/>
      <c r="D300" s="1337"/>
      <c r="E300" s="1337"/>
      <c r="F300" s="1337"/>
      <c r="G300" s="1337"/>
      <c r="H300" s="1337"/>
      <c r="I300" s="1337"/>
      <c r="J300" s="1337"/>
      <c r="K300" s="1337"/>
      <c r="L300" s="1337"/>
      <c r="M300" s="1337"/>
      <c r="N300" s="1337"/>
      <c r="O300" s="1337"/>
      <c r="P300" s="1338"/>
      <c r="Q300" s="1337"/>
      <c r="R300" s="1337"/>
      <c r="S300" s="1337"/>
      <c r="T300" s="1337"/>
      <c r="U300" s="1337"/>
    </row>
    <row r="301">
      <c r="A301" s="1337"/>
      <c r="B301" s="1337"/>
      <c r="C301" s="1337"/>
      <c r="D301" s="1337"/>
      <c r="E301" s="1337"/>
      <c r="F301" s="1337"/>
      <c r="G301" s="1337"/>
      <c r="H301" s="1337"/>
      <c r="I301" s="1337"/>
      <c r="J301" s="1337"/>
      <c r="K301" s="1337"/>
      <c r="L301" s="1337"/>
      <c r="M301" s="1337"/>
      <c r="N301" s="1337"/>
      <c r="O301" s="1337"/>
      <c r="P301" s="1338"/>
      <c r="Q301" s="1337"/>
      <c r="R301" s="1337"/>
      <c r="S301" s="1337"/>
      <c r="T301" s="1337"/>
      <c r="U301" s="1337"/>
    </row>
    <row r="302">
      <c r="A302" s="1337"/>
      <c r="B302" s="1337"/>
      <c r="C302" s="1337"/>
      <c r="D302" s="1337"/>
      <c r="E302" s="1337"/>
      <c r="F302" s="1337"/>
      <c r="G302" s="1337"/>
      <c r="H302" s="1337"/>
      <c r="I302" s="1337"/>
      <c r="J302" s="1337"/>
      <c r="K302" s="1337"/>
      <c r="L302" s="1337"/>
      <c r="M302" s="1337"/>
      <c r="N302" s="1337"/>
      <c r="O302" s="1337"/>
      <c r="P302" s="1338"/>
      <c r="Q302" s="1337"/>
      <c r="R302" s="1337"/>
      <c r="S302" s="1337"/>
      <c r="T302" s="1337"/>
      <c r="U302" s="1337"/>
    </row>
    <row r="303">
      <c r="A303" s="1337"/>
      <c r="B303" s="1337"/>
      <c r="C303" s="1337"/>
      <c r="D303" s="1337"/>
      <c r="E303" s="1337"/>
      <c r="F303" s="1337"/>
      <c r="G303" s="1337"/>
      <c r="H303" s="1337"/>
      <c r="I303" s="1337"/>
      <c r="J303" s="1337"/>
      <c r="K303" s="1337"/>
      <c r="L303" s="1337"/>
      <c r="M303" s="1337"/>
      <c r="N303" s="1337"/>
      <c r="O303" s="1337"/>
      <c r="P303" s="1338"/>
      <c r="Q303" s="1337"/>
      <c r="R303" s="1337"/>
      <c r="S303" s="1337"/>
      <c r="T303" s="1337"/>
      <c r="U303" s="1337"/>
    </row>
    <row r="304">
      <c r="A304" s="1337"/>
      <c r="B304" s="1337"/>
      <c r="C304" s="1337"/>
      <c r="D304" s="1337"/>
      <c r="E304" s="1337"/>
      <c r="F304" s="1337"/>
      <c r="G304" s="1337"/>
      <c r="H304" s="1337"/>
      <c r="I304" s="1337"/>
      <c r="J304" s="1337"/>
      <c r="K304" s="1337"/>
      <c r="L304" s="1337"/>
      <c r="M304" s="1337"/>
      <c r="N304" s="1337"/>
      <c r="O304" s="1337"/>
      <c r="P304" s="1338"/>
      <c r="Q304" s="1337"/>
      <c r="R304" s="1337"/>
      <c r="S304" s="1337"/>
      <c r="T304" s="1337"/>
      <c r="U304" s="1337"/>
    </row>
    <row r="305">
      <c r="A305" s="1337"/>
      <c r="B305" s="1337"/>
      <c r="C305" s="1337"/>
      <c r="D305" s="1337"/>
      <c r="E305" s="1337"/>
      <c r="F305" s="1337"/>
      <c r="G305" s="1337"/>
      <c r="H305" s="1337"/>
      <c r="I305" s="1337"/>
      <c r="J305" s="1337"/>
      <c r="K305" s="1337"/>
      <c r="L305" s="1337"/>
      <c r="M305" s="1337"/>
      <c r="N305" s="1337"/>
      <c r="O305" s="1337"/>
      <c r="P305" s="1338"/>
      <c r="Q305" s="1337"/>
      <c r="R305" s="1337"/>
      <c r="S305" s="1337"/>
      <c r="T305" s="1337"/>
      <c r="U305" s="1337"/>
    </row>
    <row r="306">
      <c r="A306" s="1337"/>
      <c r="B306" s="1337"/>
      <c r="C306" s="1337"/>
      <c r="D306" s="1337"/>
      <c r="E306" s="1337"/>
      <c r="F306" s="1337"/>
      <c r="G306" s="1337"/>
      <c r="H306" s="1337"/>
      <c r="I306" s="1337"/>
      <c r="J306" s="1337"/>
      <c r="K306" s="1337"/>
      <c r="L306" s="1337"/>
      <c r="M306" s="1337"/>
      <c r="N306" s="1337"/>
      <c r="O306" s="1337"/>
      <c r="P306" s="1338"/>
      <c r="Q306" s="1337"/>
      <c r="R306" s="1337"/>
      <c r="S306" s="1337"/>
      <c r="T306" s="1337"/>
      <c r="U306" s="1337"/>
    </row>
    <row r="307">
      <c r="A307" s="1337"/>
      <c r="B307" s="1337"/>
      <c r="C307" s="1337"/>
      <c r="D307" s="1337"/>
      <c r="E307" s="1337"/>
      <c r="F307" s="1337"/>
      <c r="G307" s="1337"/>
      <c r="H307" s="1337"/>
      <c r="I307" s="1337"/>
      <c r="J307" s="1337"/>
      <c r="K307" s="1337"/>
      <c r="L307" s="1337"/>
      <c r="M307" s="1337"/>
      <c r="N307" s="1337"/>
      <c r="O307" s="1337"/>
      <c r="P307" s="1338"/>
      <c r="Q307" s="1337"/>
      <c r="R307" s="1337"/>
      <c r="S307" s="1337"/>
      <c r="T307" s="1337"/>
      <c r="U307" s="1337"/>
    </row>
    <row r="308">
      <c r="A308" s="1337"/>
      <c r="B308" s="1337"/>
      <c r="C308" s="1337"/>
      <c r="D308" s="1337"/>
      <c r="E308" s="1337"/>
      <c r="F308" s="1337"/>
      <c r="G308" s="1337"/>
      <c r="H308" s="1337"/>
      <c r="I308" s="1337"/>
      <c r="J308" s="1337"/>
      <c r="K308" s="1337"/>
      <c r="L308" s="1337"/>
      <c r="M308" s="1337"/>
      <c r="N308" s="1337"/>
      <c r="O308" s="1337"/>
      <c r="P308" s="1338"/>
      <c r="Q308" s="1337"/>
      <c r="R308" s="1337"/>
      <c r="S308" s="1337"/>
      <c r="T308" s="1337"/>
      <c r="U308" s="1337"/>
    </row>
    <row r="309">
      <c r="A309" s="1337"/>
      <c r="B309" s="1337"/>
      <c r="C309" s="1337"/>
      <c r="D309" s="1337"/>
      <c r="E309" s="1337"/>
      <c r="F309" s="1337"/>
      <c r="G309" s="1337"/>
      <c r="H309" s="1337"/>
      <c r="I309" s="1337"/>
      <c r="J309" s="1337"/>
      <c r="K309" s="1337"/>
      <c r="L309" s="1337"/>
      <c r="M309" s="1337"/>
      <c r="N309" s="1337"/>
      <c r="O309" s="1337"/>
      <c r="P309" s="1338"/>
      <c r="Q309" s="1337"/>
      <c r="R309" s="1337"/>
      <c r="S309" s="1337"/>
      <c r="T309" s="1337"/>
      <c r="U309" s="1337"/>
    </row>
    <row r="310">
      <c r="A310" s="1337"/>
      <c r="B310" s="1337"/>
      <c r="C310" s="1337"/>
      <c r="D310" s="1337"/>
      <c r="E310" s="1337"/>
      <c r="F310" s="1337"/>
      <c r="G310" s="1337"/>
      <c r="H310" s="1337"/>
      <c r="I310" s="1337"/>
      <c r="J310" s="1337"/>
      <c r="K310" s="1337"/>
      <c r="L310" s="1337"/>
      <c r="M310" s="1337"/>
      <c r="N310" s="1337"/>
      <c r="O310" s="1337"/>
      <c r="P310" s="1338"/>
      <c r="Q310" s="1337"/>
      <c r="R310" s="1337"/>
      <c r="S310" s="1337"/>
      <c r="T310" s="1337"/>
      <c r="U310" s="1337"/>
    </row>
    <row r="311">
      <c r="A311" s="1337"/>
      <c r="B311" s="1337"/>
      <c r="C311" s="1337"/>
      <c r="D311" s="1337"/>
      <c r="E311" s="1337"/>
      <c r="F311" s="1337"/>
      <c r="G311" s="1337"/>
      <c r="H311" s="1337"/>
      <c r="I311" s="1337"/>
      <c r="J311" s="1337"/>
      <c r="K311" s="1337"/>
      <c r="L311" s="1337"/>
      <c r="M311" s="1337"/>
      <c r="N311" s="1337"/>
      <c r="O311" s="1337"/>
      <c r="P311" s="1338"/>
      <c r="Q311" s="1337"/>
      <c r="R311" s="1337"/>
      <c r="S311" s="1337"/>
      <c r="T311" s="1337"/>
      <c r="U311" s="1337"/>
    </row>
    <row r="312">
      <c r="A312" s="1337"/>
      <c r="B312" s="1337"/>
      <c r="C312" s="1337"/>
      <c r="D312" s="1337"/>
      <c r="E312" s="1337"/>
      <c r="F312" s="1337"/>
      <c r="G312" s="1337"/>
      <c r="H312" s="1337"/>
      <c r="I312" s="1337"/>
      <c r="J312" s="1337"/>
      <c r="K312" s="1337"/>
      <c r="L312" s="1337"/>
      <c r="M312" s="1337"/>
      <c r="N312" s="1337"/>
      <c r="O312" s="1337"/>
      <c r="P312" s="1338"/>
      <c r="Q312" s="1337"/>
      <c r="R312" s="1337"/>
      <c r="S312" s="1337"/>
      <c r="T312" s="1337"/>
      <c r="U312" s="1337"/>
    </row>
    <row r="313">
      <c r="A313" s="1337"/>
      <c r="B313" s="1337"/>
      <c r="C313" s="1337"/>
      <c r="D313" s="1337"/>
      <c r="E313" s="1337"/>
      <c r="F313" s="1337"/>
      <c r="G313" s="1337"/>
      <c r="H313" s="1337"/>
      <c r="I313" s="1337"/>
      <c r="J313" s="1337"/>
      <c r="K313" s="1337"/>
      <c r="L313" s="1337"/>
      <c r="M313" s="1337"/>
      <c r="N313" s="1337"/>
      <c r="O313" s="1337"/>
      <c r="P313" s="1338"/>
      <c r="Q313" s="1337"/>
      <c r="R313" s="1337"/>
      <c r="S313" s="1337"/>
      <c r="T313" s="1337"/>
      <c r="U313" s="1337"/>
    </row>
    <row r="314">
      <c r="A314" s="1337"/>
      <c r="B314" s="1337"/>
      <c r="C314" s="1337"/>
      <c r="D314" s="1337"/>
      <c r="E314" s="1337"/>
      <c r="F314" s="1337"/>
      <c r="G314" s="1337"/>
      <c r="H314" s="1337"/>
      <c r="I314" s="1337"/>
      <c r="J314" s="1337"/>
      <c r="K314" s="1337"/>
      <c r="L314" s="1337"/>
      <c r="M314" s="1337"/>
      <c r="N314" s="1337"/>
      <c r="O314" s="1337"/>
      <c r="P314" s="1338"/>
      <c r="Q314" s="1337"/>
      <c r="R314" s="1337"/>
      <c r="S314" s="1337"/>
      <c r="T314" s="1337"/>
      <c r="U314" s="1337"/>
    </row>
    <row r="315">
      <c r="A315" s="1337"/>
      <c r="B315" s="1337"/>
      <c r="C315" s="1337"/>
      <c r="D315" s="1337"/>
      <c r="E315" s="1337"/>
      <c r="F315" s="1337"/>
      <c r="G315" s="1337"/>
      <c r="H315" s="1337"/>
      <c r="I315" s="1337"/>
      <c r="J315" s="1337"/>
      <c r="K315" s="1337"/>
      <c r="L315" s="1337"/>
      <c r="M315" s="1337"/>
      <c r="N315" s="1337"/>
      <c r="O315" s="1337"/>
      <c r="P315" s="1338"/>
      <c r="Q315" s="1337"/>
      <c r="R315" s="1337"/>
      <c r="S315" s="1337"/>
      <c r="T315" s="1337"/>
      <c r="U315" s="1337"/>
    </row>
    <row r="316">
      <c r="A316" s="1337"/>
      <c r="B316" s="1337"/>
      <c r="C316" s="1337"/>
      <c r="D316" s="1337"/>
      <c r="E316" s="1337"/>
      <c r="F316" s="1337"/>
      <c r="G316" s="1337"/>
      <c r="H316" s="1337"/>
      <c r="I316" s="1337"/>
      <c r="J316" s="1337"/>
      <c r="K316" s="1337"/>
      <c r="L316" s="1337"/>
      <c r="M316" s="1337"/>
      <c r="N316" s="1337"/>
      <c r="O316" s="1337"/>
      <c r="P316" s="1338"/>
      <c r="Q316" s="1337"/>
      <c r="R316" s="1337"/>
      <c r="S316" s="1337"/>
      <c r="T316" s="1337"/>
      <c r="U316" s="1337"/>
    </row>
    <row r="317">
      <c r="A317" s="1337"/>
      <c r="B317" s="1337"/>
      <c r="C317" s="1337"/>
      <c r="D317" s="1337"/>
      <c r="E317" s="1337"/>
      <c r="F317" s="1337"/>
      <c r="G317" s="1337"/>
      <c r="H317" s="1337"/>
      <c r="I317" s="1337"/>
      <c r="J317" s="1337"/>
      <c r="K317" s="1337"/>
      <c r="L317" s="1337"/>
      <c r="M317" s="1337"/>
      <c r="N317" s="1337"/>
      <c r="O317" s="1337"/>
      <c r="P317" s="1338"/>
      <c r="Q317" s="1337"/>
      <c r="R317" s="1337"/>
      <c r="S317" s="1337"/>
      <c r="T317" s="1337"/>
      <c r="U317" s="1337"/>
    </row>
    <row r="318">
      <c r="A318" s="1337"/>
      <c r="B318" s="1337"/>
      <c r="C318" s="1337"/>
      <c r="D318" s="1337"/>
      <c r="E318" s="1337"/>
      <c r="F318" s="1337"/>
      <c r="G318" s="1337"/>
      <c r="H318" s="1337"/>
      <c r="I318" s="1337"/>
      <c r="J318" s="1337"/>
      <c r="K318" s="1337"/>
      <c r="L318" s="1337"/>
      <c r="M318" s="1337"/>
      <c r="N318" s="1337"/>
      <c r="O318" s="1337"/>
      <c r="P318" s="1338"/>
      <c r="Q318" s="1337"/>
      <c r="R318" s="1337"/>
      <c r="S318" s="1337"/>
      <c r="T318" s="1337"/>
      <c r="U318" s="1337"/>
    </row>
    <row r="319">
      <c r="A319" s="1337"/>
      <c r="B319" s="1337"/>
      <c r="C319" s="1337"/>
      <c r="D319" s="1337"/>
      <c r="E319" s="1337"/>
      <c r="F319" s="1337"/>
      <c r="G319" s="1337"/>
      <c r="H319" s="1337"/>
      <c r="I319" s="1337"/>
      <c r="J319" s="1337"/>
      <c r="K319" s="1337"/>
      <c r="L319" s="1337"/>
      <c r="M319" s="1337"/>
      <c r="N319" s="1337"/>
      <c r="O319" s="1337"/>
      <c r="P319" s="1338"/>
      <c r="Q319" s="1337"/>
      <c r="R319" s="1337"/>
      <c r="S319" s="1337"/>
      <c r="T319" s="1337"/>
      <c r="U319" s="1337"/>
    </row>
    <row r="320">
      <c r="A320" s="1337"/>
      <c r="B320" s="1337"/>
      <c r="C320" s="1337"/>
      <c r="D320" s="1337"/>
      <c r="E320" s="1337"/>
      <c r="F320" s="1337"/>
      <c r="G320" s="1337"/>
      <c r="H320" s="1337"/>
      <c r="I320" s="1337"/>
      <c r="J320" s="1337"/>
      <c r="K320" s="1337"/>
      <c r="L320" s="1337"/>
      <c r="M320" s="1337"/>
      <c r="N320" s="1337"/>
      <c r="O320" s="1337"/>
      <c r="P320" s="1338"/>
      <c r="Q320" s="1337"/>
      <c r="R320" s="1337"/>
      <c r="S320" s="1337"/>
      <c r="T320" s="1337"/>
      <c r="U320" s="1337"/>
    </row>
    <row r="321">
      <c r="A321" s="1337"/>
      <c r="B321" s="1337"/>
      <c r="C321" s="1337"/>
      <c r="D321" s="1337"/>
      <c r="E321" s="1337"/>
      <c r="F321" s="1337"/>
      <c r="G321" s="1337"/>
      <c r="H321" s="1337"/>
      <c r="I321" s="1337"/>
      <c r="J321" s="1337"/>
      <c r="K321" s="1337"/>
      <c r="L321" s="1337"/>
      <c r="M321" s="1337"/>
      <c r="N321" s="1337"/>
      <c r="O321" s="1337"/>
      <c r="P321" s="1338"/>
      <c r="Q321" s="1337"/>
      <c r="R321" s="1337"/>
      <c r="S321" s="1337"/>
      <c r="T321" s="1337"/>
      <c r="U321" s="1337"/>
    </row>
    <row r="322">
      <c r="A322" s="1337"/>
      <c r="B322" s="1337"/>
      <c r="C322" s="1337"/>
      <c r="D322" s="1337"/>
      <c r="E322" s="1337"/>
      <c r="F322" s="1337"/>
      <c r="G322" s="1337"/>
      <c r="H322" s="1337"/>
      <c r="I322" s="1337"/>
      <c r="J322" s="1337"/>
      <c r="K322" s="1337"/>
      <c r="L322" s="1337"/>
      <c r="M322" s="1337"/>
      <c r="N322" s="1337"/>
      <c r="O322" s="1337"/>
      <c r="P322" s="1338"/>
      <c r="Q322" s="1337"/>
      <c r="R322" s="1337"/>
      <c r="S322" s="1337"/>
      <c r="T322" s="1337"/>
      <c r="U322" s="1337"/>
    </row>
    <row r="323">
      <c r="A323" s="1337"/>
      <c r="B323" s="1337"/>
      <c r="C323" s="1337"/>
      <c r="D323" s="1337"/>
      <c r="E323" s="1337"/>
      <c r="F323" s="1337"/>
      <c r="G323" s="1337"/>
      <c r="H323" s="1337"/>
      <c r="I323" s="1337"/>
      <c r="J323" s="1337"/>
      <c r="K323" s="1337"/>
      <c r="L323" s="1337"/>
      <c r="M323" s="1337"/>
      <c r="N323" s="1337"/>
      <c r="O323" s="1337"/>
      <c r="P323" s="1338"/>
      <c r="Q323" s="1337"/>
      <c r="R323" s="1337"/>
      <c r="S323" s="1337"/>
      <c r="T323" s="1337"/>
      <c r="U323" s="1337"/>
    </row>
    <row r="324">
      <c r="A324" s="1337"/>
      <c r="B324" s="1337"/>
      <c r="C324" s="1337"/>
      <c r="D324" s="1337"/>
      <c r="E324" s="1337"/>
      <c r="F324" s="1337"/>
      <c r="G324" s="1337"/>
      <c r="H324" s="1337"/>
      <c r="I324" s="1337"/>
      <c r="J324" s="1337"/>
      <c r="K324" s="1337"/>
      <c r="L324" s="1337"/>
      <c r="M324" s="1337"/>
      <c r="N324" s="1337"/>
      <c r="O324" s="1337"/>
      <c r="P324" s="1338"/>
      <c r="Q324" s="1337"/>
      <c r="R324" s="1337"/>
      <c r="S324" s="1337"/>
      <c r="T324" s="1337"/>
      <c r="U324" s="1337"/>
    </row>
    <row r="325">
      <c r="A325" s="1337"/>
      <c r="B325" s="1337"/>
      <c r="C325" s="1337"/>
      <c r="D325" s="1337"/>
      <c r="E325" s="1337"/>
      <c r="F325" s="1337"/>
      <c r="G325" s="1337"/>
      <c r="H325" s="1337"/>
      <c r="I325" s="1337"/>
      <c r="J325" s="1337"/>
      <c r="K325" s="1337"/>
      <c r="L325" s="1337"/>
      <c r="M325" s="1337"/>
      <c r="N325" s="1337"/>
      <c r="O325" s="1337"/>
      <c r="P325" s="1338"/>
      <c r="Q325" s="1337"/>
      <c r="R325" s="1337"/>
      <c r="S325" s="1337"/>
      <c r="T325" s="1337"/>
      <c r="U325" s="1337"/>
    </row>
    <row r="326">
      <c r="A326" s="1337"/>
      <c r="B326" s="1337"/>
      <c r="C326" s="1337"/>
      <c r="D326" s="1337"/>
      <c r="E326" s="1337"/>
      <c r="F326" s="1337"/>
      <c r="G326" s="1337"/>
      <c r="H326" s="1337"/>
      <c r="I326" s="1337"/>
      <c r="J326" s="1337"/>
      <c r="K326" s="1337"/>
      <c r="L326" s="1337"/>
      <c r="M326" s="1337"/>
      <c r="N326" s="1337"/>
      <c r="O326" s="1337"/>
      <c r="P326" s="1338"/>
      <c r="Q326" s="1337"/>
      <c r="R326" s="1337"/>
      <c r="S326" s="1337"/>
      <c r="T326" s="1337"/>
      <c r="U326" s="1337"/>
    </row>
    <row r="327">
      <c r="A327" s="1337"/>
      <c r="B327" s="1337"/>
      <c r="C327" s="1337"/>
      <c r="D327" s="1337"/>
      <c r="E327" s="1337"/>
      <c r="F327" s="1337"/>
      <c r="G327" s="1337"/>
      <c r="H327" s="1337"/>
      <c r="I327" s="1337"/>
      <c r="J327" s="1337"/>
      <c r="K327" s="1337"/>
      <c r="L327" s="1337"/>
      <c r="M327" s="1337"/>
      <c r="N327" s="1337"/>
      <c r="O327" s="1337"/>
      <c r="P327" s="1338"/>
      <c r="Q327" s="1337"/>
      <c r="R327" s="1337"/>
      <c r="S327" s="1337"/>
      <c r="T327" s="1337"/>
      <c r="U327" s="1337"/>
    </row>
    <row r="328">
      <c r="A328" s="1337"/>
      <c r="B328" s="1337"/>
      <c r="C328" s="1337"/>
      <c r="D328" s="1337"/>
      <c r="E328" s="1337"/>
      <c r="F328" s="1337"/>
      <c r="G328" s="1337"/>
      <c r="H328" s="1337"/>
      <c r="I328" s="1337"/>
      <c r="J328" s="1337"/>
      <c r="K328" s="1337"/>
      <c r="L328" s="1337"/>
      <c r="M328" s="1337"/>
      <c r="N328" s="1337"/>
      <c r="O328" s="1337"/>
      <c r="P328" s="1338"/>
      <c r="Q328" s="1337"/>
      <c r="R328" s="1337"/>
      <c r="S328" s="1337"/>
      <c r="T328" s="1337"/>
      <c r="U328" s="1337"/>
    </row>
    <row r="329">
      <c r="A329" s="1337"/>
      <c r="B329" s="1337"/>
      <c r="C329" s="1337"/>
      <c r="D329" s="1337"/>
      <c r="E329" s="1337"/>
      <c r="F329" s="1337"/>
      <c r="G329" s="1337"/>
      <c r="H329" s="1337"/>
      <c r="I329" s="1337"/>
      <c r="J329" s="1337"/>
      <c r="K329" s="1337"/>
      <c r="L329" s="1337"/>
      <c r="M329" s="1337"/>
      <c r="N329" s="1337"/>
      <c r="O329" s="1337"/>
      <c r="P329" s="1338"/>
      <c r="Q329" s="1337"/>
      <c r="R329" s="1337"/>
      <c r="S329" s="1337"/>
      <c r="T329" s="1337"/>
      <c r="U329" s="1337"/>
    </row>
    <row r="330">
      <c r="A330" s="1337"/>
      <c r="B330" s="1337"/>
      <c r="C330" s="1337"/>
      <c r="D330" s="1337"/>
      <c r="E330" s="1337"/>
      <c r="F330" s="1337"/>
      <c r="G330" s="1337"/>
      <c r="H330" s="1337"/>
      <c r="I330" s="1337"/>
      <c r="J330" s="1337"/>
      <c r="K330" s="1337"/>
      <c r="L330" s="1337"/>
      <c r="M330" s="1337"/>
      <c r="N330" s="1337"/>
      <c r="O330" s="1337"/>
      <c r="P330" s="1338"/>
      <c r="Q330" s="1337"/>
      <c r="R330" s="1337"/>
      <c r="S330" s="1337"/>
      <c r="T330" s="1337"/>
      <c r="U330" s="1337"/>
    </row>
    <row r="331">
      <c r="A331" s="1337"/>
      <c r="B331" s="1337"/>
      <c r="C331" s="1337"/>
      <c r="D331" s="1337"/>
      <c r="E331" s="1337"/>
      <c r="F331" s="1337"/>
      <c r="G331" s="1337"/>
      <c r="H331" s="1337"/>
      <c r="I331" s="1337"/>
      <c r="J331" s="1337"/>
      <c r="K331" s="1337"/>
      <c r="L331" s="1337"/>
      <c r="M331" s="1337"/>
      <c r="N331" s="1337"/>
      <c r="O331" s="1337"/>
      <c r="P331" s="1338"/>
      <c r="Q331" s="1337"/>
      <c r="R331" s="1337"/>
      <c r="S331" s="1337"/>
      <c r="T331" s="1337"/>
      <c r="U331" s="1337"/>
    </row>
    <row r="332">
      <c r="A332" s="1337"/>
      <c r="B332" s="1337"/>
      <c r="C332" s="1337"/>
      <c r="D332" s="1337"/>
      <c r="E332" s="1337"/>
      <c r="F332" s="1337"/>
      <c r="G332" s="1337"/>
      <c r="H332" s="1337"/>
      <c r="I332" s="1337"/>
      <c r="J332" s="1337"/>
      <c r="K332" s="1337"/>
      <c r="L332" s="1337"/>
      <c r="M332" s="1337"/>
      <c r="N332" s="1337"/>
      <c r="O332" s="1337"/>
      <c r="P332" s="1338"/>
      <c r="Q332" s="1337"/>
      <c r="R332" s="1337"/>
      <c r="S332" s="1337"/>
      <c r="T332" s="1337"/>
      <c r="U332" s="1337"/>
    </row>
    <row r="333">
      <c r="A333" s="1337"/>
      <c r="B333" s="1337"/>
      <c r="C333" s="1337"/>
      <c r="D333" s="1337"/>
      <c r="E333" s="1337"/>
      <c r="F333" s="1337"/>
      <c r="G333" s="1337"/>
      <c r="H333" s="1337"/>
      <c r="I333" s="1337"/>
      <c r="J333" s="1337"/>
      <c r="K333" s="1337"/>
      <c r="L333" s="1337"/>
      <c r="M333" s="1337"/>
      <c r="N333" s="1337"/>
      <c r="O333" s="1337"/>
      <c r="P333" s="1338"/>
      <c r="Q333" s="1337"/>
      <c r="R333" s="1337"/>
      <c r="S333" s="1337"/>
      <c r="T333" s="1337"/>
      <c r="U333" s="1337"/>
    </row>
    <row r="334">
      <c r="A334" s="1337"/>
      <c r="B334" s="1337"/>
      <c r="C334" s="1337"/>
      <c r="D334" s="1337"/>
      <c r="E334" s="1337"/>
      <c r="F334" s="1337"/>
      <c r="G334" s="1337"/>
      <c r="H334" s="1337"/>
      <c r="I334" s="1337"/>
      <c r="J334" s="1337"/>
      <c r="K334" s="1337"/>
      <c r="L334" s="1337"/>
      <c r="M334" s="1337"/>
      <c r="N334" s="1337"/>
      <c r="O334" s="1337"/>
      <c r="P334" s="1338"/>
      <c r="Q334" s="1337"/>
      <c r="R334" s="1337"/>
      <c r="S334" s="1337"/>
      <c r="T334" s="1337"/>
      <c r="U334" s="1337"/>
    </row>
    <row r="335">
      <c r="A335" s="1337"/>
      <c r="B335" s="1337"/>
      <c r="C335" s="1337"/>
      <c r="D335" s="1337"/>
      <c r="E335" s="1337"/>
      <c r="F335" s="1337"/>
      <c r="G335" s="1337"/>
      <c r="H335" s="1337"/>
      <c r="I335" s="1337"/>
      <c r="J335" s="1337"/>
      <c r="K335" s="1337"/>
      <c r="L335" s="1337"/>
      <c r="M335" s="1337"/>
      <c r="N335" s="1337"/>
      <c r="O335" s="1337"/>
      <c r="P335" s="1338"/>
      <c r="Q335" s="1337"/>
      <c r="R335" s="1337"/>
      <c r="S335" s="1337"/>
      <c r="T335" s="1337"/>
      <c r="U335" s="1337"/>
    </row>
    <row r="336">
      <c r="A336" s="1337"/>
      <c r="B336" s="1337"/>
      <c r="C336" s="1337"/>
      <c r="D336" s="1337"/>
      <c r="E336" s="1337"/>
      <c r="F336" s="1337"/>
      <c r="G336" s="1337"/>
      <c r="H336" s="1337"/>
      <c r="I336" s="1337"/>
      <c r="J336" s="1337"/>
      <c r="K336" s="1337"/>
      <c r="L336" s="1337"/>
      <c r="M336" s="1337"/>
      <c r="N336" s="1337"/>
      <c r="O336" s="1337"/>
      <c r="P336" s="1338"/>
      <c r="Q336" s="1337"/>
      <c r="R336" s="1337"/>
      <c r="S336" s="1337"/>
      <c r="T336" s="1337"/>
      <c r="U336" s="1337"/>
    </row>
    <row r="337">
      <c r="A337" s="1337"/>
      <c r="B337" s="1337"/>
      <c r="C337" s="1337"/>
      <c r="D337" s="1337"/>
      <c r="E337" s="1337"/>
      <c r="F337" s="1337"/>
      <c r="G337" s="1337"/>
      <c r="H337" s="1337"/>
      <c r="I337" s="1337"/>
      <c r="J337" s="1337"/>
      <c r="K337" s="1337"/>
      <c r="L337" s="1337"/>
      <c r="M337" s="1337"/>
      <c r="N337" s="1337"/>
      <c r="O337" s="1337"/>
      <c r="P337" s="1338"/>
      <c r="Q337" s="1337"/>
      <c r="R337" s="1337"/>
      <c r="S337" s="1337"/>
      <c r="T337" s="1337"/>
      <c r="U337" s="1337"/>
    </row>
    <row r="338">
      <c r="A338" s="1337"/>
      <c r="B338" s="1337"/>
      <c r="C338" s="1337"/>
      <c r="D338" s="1337"/>
      <c r="E338" s="1337"/>
      <c r="F338" s="1337"/>
      <c r="G338" s="1337"/>
      <c r="H338" s="1337"/>
      <c r="I338" s="1337"/>
      <c r="J338" s="1337"/>
      <c r="K338" s="1337"/>
      <c r="L338" s="1337"/>
      <c r="M338" s="1337"/>
      <c r="N338" s="1337"/>
      <c r="O338" s="1337"/>
      <c r="P338" s="1338"/>
      <c r="Q338" s="1337"/>
      <c r="R338" s="1337"/>
      <c r="S338" s="1337"/>
      <c r="T338" s="1337"/>
      <c r="U338" s="1337"/>
    </row>
    <row r="339">
      <c r="A339" s="1337"/>
      <c r="B339" s="1337"/>
      <c r="C339" s="1337"/>
      <c r="D339" s="1337"/>
      <c r="E339" s="1337"/>
      <c r="F339" s="1337"/>
      <c r="G339" s="1337"/>
      <c r="H339" s="1337"/>
      <c r="I339" s="1337"/>
      <c r="J339" s="1337"/>
      <c r="K339" s="1337"/>
      <c r="L339" s="1337"/>
      <c r="M339" s="1337"/>
      <c r="N339" s="1337"/>
      <c r="O339" s="1337"/>
      <c r="P339" s="1338"/>
      <c r="Q339" s="1337"/>
      <c r="R339" s="1337"/>
      <c r="S339" s="1337"/>
      <c r="T339" s="1337"/>
      <c r="U339" s="1337"/>
    </row>
    <row r="340">
      <c r="A340" s="1337"/>
      <c r="B340" s="1337"/>
      <c r="C340" s="1337"/>
      <c r="D340" s="1337"/>
      <c r="E340" s="1337"/>
      <c r="F340" s="1337"/>
      <c r="G340" s="1337"/>
      <c r="H340" s="1337"/>
      <c r="I340" s="1337"/>
      <c r="J340" s="1337"/>
      <c r="K340" s="1337"/>
      <c r="L340" s="1337"/>
      <c r="M340" s="1337"/>
      <c r="N340" s="1337"/>
      <c r="O340" s="1337"/>
      <c r="P340" s="1338"/>
      <c r="Q340" s="1337"/>
      <c r="R340" s="1337"/>
      <c r="S340" s="1337"/>
      <c r="T340" s="1337"/>
      <c r="U340" s="1337"/>
    </row>
    <row r="341">
      <c r="A341" s="1337"/>
      <c r="B341" s="1337"/>
      <c r="C341" s="1337"/>
      <c r="D341" s="1337"/>
      <c r="E341" s="1337"/>
      <c r="F341" s="1337"/>
      <c r="G341" s="1337"/>
      <c r="H341" s="1337"/>
      <c r="I341" s="1337"/>
      <c r="J341" s="1337"/>
      <c r="K341" s="1337"/>
      <c r="L341" s="1337"/>
      <c r="M341" s="1337"/>
      <c r="N341" s="1337"/>
      <c r="O341" s="1337"/>
      <c r="P341" s="1338"/>
      <c r="Q341" s="1337"/>
      <c r="R341" s="1337"/>
      <c r="S341" s="1337"/>
      <c r="T341" s="1337"/>
      <c r="U341" s="1337"/>
    </row>
    <row r="342">
      <c r="A342" s="1337"/>
      <c r="B342" s="1337"/>
      <c r="C342" s="1337"/>
      <c r="D342" s="1337"/>
      <c r="E342" s="1337"/>
      <c r="F342" s="1337"/>
      <c r="G342" s="1337"/>
      <c r="H342" s="1337"/>
      <c r="I342" s="1337"/>
      <c r="J342" s="1337"/>
      <c r="K342" s="1337"/>
      <c r="L342" s="1337"/>
      <c r="M342" s="1337"/>
      <c r="N342" s="1337"/>
      <c r="O342" s="1337"/>
      <c r="P342" s="1338"/>
      <c r="Q342" s="1337"/>
      <c r="R342" s="1337"/>
      <c r="S342" s="1337"/>
      <c r="T342" s="1337"/>
      <c r="U342" s="1337"/>
    </row>
    <row r="343">
      <c r="A343" s="1337"/>
      <c r="B343" s="1337"/>
      <c r="C343" s="1337"/>
      <c r="D343" s="1337"/>
      <c r="E343" s="1337"/>
      <c r="F343" s="1337"/>
      <c r="G343" s="1337"/>
      <c r="H343" s="1337"/>
      <c r="I343" s="1337"/>
      <c r="J343" s="1337"/>
      <c r="K343" s="1337"/>
      <c r="L343" s="1337"/>
      <c r="M343" s="1337"/>
      <c r="N343" s="1337"/>
      <c r="O343" s="1337"/>
      <c r="P343" s="1338"/>
      <c r="Q343" s="1337"/>
      <c r="R343" s="1337"/>
      <c r="S343" s="1337"/>
      <c r="T343" s="1337"/>
      <c r="U343" s="1337"/>
    </row>
    <row r="344">
      <c r="A344" s="1337"/>
      <c r="B344" s="1337"/>
      <c r="C344" s="1337"/>
      <c r="D344" s="1337"/>
      <c r="E344" s="1337"/>
      <c r="F344" s="1337"/>
      <c r="G344" s="1337"/>
      <c r="H344" s="1337"/>
      <c r="I344" s="1337"/>
      <c r="J344" s="1337"/>
      <c r="K344" s="1337"/>
      <c r="L344" s="1337"/>
      <c r="M344" s="1337"/>
      <c r="N344" s="1337"/>
      <c r="O344" s="1337"/>
      <c r="P344" s="1338"/>
      <c r="Q344" s="1337"/>
      <c r="R344" s="1337"/>
      <c r="S344" s="1337"/>
      <c r="T344" s="1337"/>
      <c r="U344" s="1337"/>
    </row>
    <row r="345">
      <c r="A345" s="1337"/>
      <c r="B345" s="1337"/>
      <c r="C345" s="1337"/>
      <c r="D345" s="1337"/>
      <c r="E345" s="1337"/>
      <c r="F345" s="1337"/>
      <c r="G345" s="1337"/>
      <c r="H345" s="1337"/>
      <c r="I345" s="1337"/>
      <c r="J345" s="1337"/>
      <c r="K345" s="1337"/>
      <c r="L345" s="1337"/>
      <c r="M345" s="1337"/>
      <c r="N345" s="1337"/>
      <c r="O345" s="1337"/>
      <c r="P345" s="1338"/>
      <c r="Q345" s="1337"/>
      <c r="R345" s="1337"/>
      <c r="S345" s="1337"/>
      <c r="T345" s="1337"/>
      <c r="U345" s="1337"/>
    </row>
    <row r="346">
      <c r="A346" s="1337"/>
      <c r="B346" s="1337"/>
      <c r="C346" s="1337"/>
      <c r="D346" s="1337"/>
      <c r="E346" s="1337"/>
      <c r="F346" s="1337"/>
      <c r="G346" s="1337"/>
      <c r="H346" s="1337"/>
      <c r="I346" s="1337"/>
      <c r="J346" s="1337"/>
      <c r="K346" s="1337"/>
      <c r="L346" s="1337"/>
      <c r="M346" s="1337"/>
      <c r="N346" s="1337"/>
      <c r="O346" s="1337"/>
      <c r="P346" s="1338"/>
      <c r="Q346" s="1337"/>
      <c r="R346" s="1337"/>
      <c r="S346" s="1337"/>
      <c r="T346" s="1337"/>
      <c r="U346" s="1337"/>
    </row>
    <row r="347">
      <c r="A347" s="1337"/>
      <c r="B347" s="1337"/>
      <c r="C347" s="1337"/>
      <c r="D347" s="1337"/>
      <c r="E347" s="1337"/>
      <c r="F347" s="1337"/>
      <c r="G347" s="1337"/>
      <c r="H347" s="1337"/>
      <c r="I347" s="1337"/>
      <c r="J347" s="1337"/>
      <c r="K347" s="1337"/>
      <c r="L347" s="1337"/>
      <c r="M347" s="1337"/>
      <c r="N347" s="1337"/>
      <c r="O347" s="1337"/>
      <c r="P347" s="1338"/>
      <c r="Q347" s="1337"/>
      <c r="R347" s="1337"/>
      <c r="S347" s="1337"/>
      <c r="T347" s="1337"/>
      <c r="U347" s="1337"/>
    </row>
    <row r="348">
      <c r="A348" s="1337"/>
      <c r="B348" s="1337"/>
      <c r="C348" s="1337"/>
      <c r="D348" s="1337"/>
      <c r="E348" s="1337"/>
      <c r="F348" s="1337"/>
      <c r="G348" s="1337"/>
      <c r="H348" s="1337"/>
      <c r="I348" s="1337"/>
      <c r="J348" s="1337"/>
      <c r="K348" s="1337"/>
      <c r="L348" s="1337"/>
      <c r="M348" s="1337"/>
      <c r="N348" s="1337"/>
      <c r="O348" s="1337"/>
      <c r="P348" s="1338"/>
      <c r="Q348" s="1337"/>
      <c r="R348" s="1337"/>
      <c r="S348" s="1337"/>
      <c r="T348" s="1337"/>
      <c r="U348" s="1337"/>
    </row>
    <row r="349">
      <c r="A349" s="1337"/>
      <c r="B349" s="1337"/>
      <c r="C349" s="1337"/>
      <c r="D349" s="1337"/>
      <c r="E349" s="1337"/>
      <c r="F349" s="1337"/>
      <c r="G349" s="1337"/>
      <c r="H349" s="1337"/>
      <c r="I349" s="1337"/>
      <c r="J349" s="1337"/>
      <c r="K349" s="1337"/>
      <c r="L349" s="1337"/>
      <c r="M349" s="1337"/>
      <c r="N349" s="1337"/>
      <c r="O349" s="1337"/>
      <c r="P349" s="1338"/>
      <c r="Q349" s="1337"/>
      <c r="R349" s="1337"/>
      <c r="S349" s="1337"/>
      <c r="T349" s="1337"/>
      <c r="U349" s="1337"/>
    </row>
    <row r="350">
      <c r="A350" s="1337"/>
      <c r="B350" s="1337"/>
      <c r="C350" s="1337"/>
      <c r="D350" s="1337"/>
      <c r="E350" s="1337"/>
      <c r="F350" s="1337"/>
      <c r="G350" s="1337"/>
      <c r="H350" s="1337"/>
      <c r="I350" s="1337"/>
      <c r="J350" s="1337"/>
      <c r="K350" s="1337"/>
      <c r="L350" s="1337"/>
      <c r="M350" s="1337"/>
      <c r="N350" s="1337"/>
      <c r="O350" s="1337"/>
      <c r="P350" s="1338"/>
      <c r="Q350" s="1337"/>
      <c r="R350" s="1337"/>
      <c r="S350" s="1337"/>
      <c r="T350" s="1337"/>
      <c r="U350" s="1337"/>
    </row>
    <row r="351">
      <c r="A351" s="1337"/>
      <c r="B351" s="1337"/>
      <c r="C351" s="1337"/>
      <c r="D351" s="1337"/>
      <c r="E351" s="1337"/>
      <c r="F351" s="1337"/>
      <c r="G351" s="1337"/>
      <c r="H351" s="1337"/>
      <c r="I351" s="1337"/>
      <c r="J351" s="1337"/>
      <c r="K351" s="1337"/>
      <c r="L351" s="1337"/>
      <c r="M351" s="1337"/>
      <c r="N351" s="1337"/>
      <c r="O351" s="1337"/>
      <c r="P351" s="1338"/>
      <c r="Q351" s="1337"/>
      <c r="R351" s="1337"/>
      <c r="S351" s="1337"/>
      <c r="T351" s="1337"/>
      <c r="U351" s="1337"/>
    </row>
    <row r="352">
      <c r="A352" s="1337"/>
      <c r="B352" s="1337"/>
      <c r="C352" s="1337"/>
      <c r="D352" s="1337"/>
      <c r="E352" s="1337"/>
      <c r="F352" s="1337"/>
      <c r="G352" s="1337"/>
      <c r="H352" s="1337"/>
      <c r="I352" s="1337"/>
      <c r="J352" s="1337"/>
      <c r="K352" s="1337"/>
      <c r="L352" s="1337"/>
      <c r="M352" s="1337"/>
      <c r="N352" s="1337"/>
      <c r="O352" s="1337"/>
      <c r="P352" s="1338"/>
      <c r="Q352" s="1337"/>
      <c r="R352" s="1337"/>
      <c r="S352" s="1337"/>
      <c r="T352" s="1337"/>
      <c r="U352" s="1337"/>
    </row>
    <row r="353">
      <c r="A353" s="1337"/>
      <c r="B353" s="1337"/>
      <c r="C353" s="1337"/>
      <c r="D353" s="1337"/>
      <c r="E353" s="1337"/>
      <c r="F353" s="1337"/>
      <c r="G353" s="1337"/>
      <c r="H353" s="1337"/>
      <c r="I353" s="1337"/>
      <c r="J353" s="1337"/>
      <c r="K353" s="1337"/>
      <c r="L353" s="1337"/>
      <c r="M353" s="1337"/>
      <c r="N353" s="1337"/>
      <c r="O353" s="1337"/>
      <c r="P353" s="1338"/>
      <c r="Q353" s="1337"/>
      <c r="R353" s="1337"/>
      <c r="S353" s="1337"/>
      <c r="T353" s="1337"/>
      <c r="U353" s="1337"/>
    </row>
    <row r="354">
      <c r="A354" s="1337"/>
      <c r="B354" s="1337"/>
      <c r="C354" s="1337"/>
      <c r="D354" s="1337"/>
      <c r="E354" s="1337"/>
      <c r="F354" s="1337"/>
      <c r="G354" s="1337"/>
      <c r="H354" s="1337"/>
      <c r="I354" s="1337"/>
      <c r="J354" s="1337"/>
      <c r="K354" s="1337"/>
      <c r="L354" s="1337"/>
      <c r="M354" s="1337"/>
      <c r="N354" s="1337"/>
      <c r="O354" s="1337"/>
      <c r="P354" s="1338"/>
      <c r="Q354" s="1337"/>
      <c r="R354" s="1337"/>
      <c r="S354" s="1337"/>
      <c r="T354" s="1337"/>
      <c r="U354" s="1337"/>
    </row>
    <row r="355">
      <c r="A355" s="1337"/>
      <c r="B355" s="1337"/>
      <c r="C355" s="1337"/>
      <c r="D355" s="1337"/>
      <c r="E355" s="1337"/>
      <c r="F355" s="1337"/>
      <c r="G355" s="1337"/>
      <c r="H355" s="1337"/>
      <c r="I355" s="1337"/>
      <c r="J355" s="1337"/>
      <c r="K355" s="1337"/>
      <c r="L355" s="1337"/>
      <c r="M355" s="1337"/>
      <c r="N355" s="1337"/>
      <c r="O355" s="1337"/>
      <c r="P355" s="1338"/>
      <c r="Q355" s="1337"/>
      <c r="R355" s="1337"/>
      <c r="S355" s="1337"/>
      <c r="T355" s="1337"/>
      <c r="U355" s="1337"/>
    </row>
    <row r="356">
      <c r="A356" s="1337"/>
      <c r="B356" s="1337"/>
      <c r="C356" s="1337"/>
      <c r="D356" s="1337"/>
      <c r="E356" s="1337"/>
      <c r="F356" s="1337"/>
      <c r="G356" s="1337"/>
      <c r="H356" s="1337"/>
      <c r="I356" s="1337"/>
      <c r="J356" s="1337"/>
      <c r="K356" s="1337"/>
      <c r="L356" s="1337"/>
      <c r="M356" s="1337"/>
      <c r="N356" s="1337"/>
      <c r="O356" s="1337"/>
      <c r="P356" s="1338"/>
      <c r="Q356" s="1337"/>
      <c r="R356" s="1337"/>
      <c r="S356" s="1337"/>
      <c r="T356" s="1337"/>
      <c r="U356" s="1337"/>
    </row>
    <row r="357">
      <c r="A357" s="1337"/>
      <c r="B357" s="1337"/>
      <c r="C357" s="1337"/>
      <c r="D357" s="1337"/>
      <c r="E357" s="1337"/>
      <c r="F357" s="1337"/>
      <c r="G357" s="1337"/>
      <c r="H357" s="1337"/>
      <c r="I357" s="1337"/>
      <c r="J357" s="1337"/>
      <c r="K357" s="1337"/>
      <c r="L357" s="1337"/>
      <c r="M357" s="1337"/>
      <c r="N357" s="1337"/>
      <c r="O357" s="1337"/>
      <c r="P357" s="1338"/>
      <c r="Q357" s="1337"/>
      <c r="R357" s="1337"/>
      <c r="S357" s="1337"/>
      <c r="T357" s="1337"/>
      <c r="U357" s="1337"/>
    </row>
    <row r="358">
      <c r="A358" s="1337"/>
      <c r="B358" s="1337"/>
      <c r="C358" s="1337"/>
      <c r="D358" s="1337"/>
      <c r="E358" s="1337"/>
      <c r="F358" s="1337"/>
      <c r="G358" s="1337"/>
      <c r="H358" s="1337"/>
      <c r="I358" s="1337"/>
      <c r="J358" s="1337"/>
      <c r="K358" s="1337"/>
      <c r="L358" s="1337"/>
      <c r="M358" s="1337"/>
      <c r="N358" s="1337"/>
      <c r="O358" s="1337"/>
      <c r="P358" s="1338"/>
      <c r="Q358" s="1337"/>
      <c r="R358" s="1337"/>
      <c r="S358" s="1337"/>
      <c r="T358" s="1337"/>
      <c r="U358" s="1337"/>
    </row>
    <row r="359">
      <c r="A359" s="1337"/>
      <c r="B359" s="1337"/>
      <c r="C359" s="1337"/>
      <c r="D359" s="1337"/>
      <c r="E359" s="1337"/>
      <c r="F359" s="1337"/>
      <c r="G359" s="1337"/>
      <c r="H359" s="1337"/>
      <c r="I359" s="1337"/>
      <c r="J359" s="1337"/>
      <c r="K359" s="1337"/>
      <c r="L359" s="1337"/>
      <c r="M359" s="1337"/>
      <c r="N359" s="1337"/>
      <c r="O359" s="1337"/>
      <c r="P359" s="1338"/>
      <c r="Q359" s="1337"/>
      <c r="R359" s="1337"/>
      <c r="S359" s="1337"/>
      <c r="T359" s="1337"/>
      <c r="U359" s="1337"/>
    </row>
    <row r="360">
      <c r="A360" s="1337"/>
      <c r="B360" s="1337"/>
      <c r="C360" s="1337"/>
      <c r="D360" s="1337"/>
      <c r="E360" s="1337"/>
      <c r="F360" s="1337"/>
      <c r="G360" s="1337"/>
      <c r="H360" s="1337"/>
      <c r="I360" s="1337"/>
      <c r="J360" s="1337"/>
      <c r="K360" s="1337"/>
      <c r="L360" s="1337"/>
      <c r="M360" s="1337"/>
      <c r="N360" s="1337"/>
      <c r="O360" s="1337"/>
      <c r="P360" s="1338"/>
      <c r="Q360" s="1337"/>
      <c r="R360" s="1337"/>
      <c r="S360" s="1337"/>
      <c r="T360" s="1337"/>
      <c r="U360" s="1337"/>
    </row>
    <row r="361">
      <c r="A361" s="1337"/>
      <c r="B361" s="1337"/>
      <c r="C361" s="1337"/>
      <c r="D361" s="1337"/>
      <c r="E361" s="1337"/>
      <c r="F361" s="1337"/>
      <c r="G361" s="1337"/>
      <c r="H361" s="1337"/>
      <c r="I361" s="1337"/>
      <c r="J361" s="1337"/>
      <c r="K361" s="1337"/>
      <c r="L361" s="1337"/>
      <c r="M361" s="1337"/>
      <c r="N361" s="1337"/>
      <c r="O361" s="1337"/>
      <c r="P361" s="1338"/>
      <c r="Q361" s="1337"/>
      <c r="R361" s="1337"/>
      <c r="S361" s="1337"/>
      <c r="T361" s="1337"/>
      <c r="U361" s="1337"/>
    </row>
    <row r="362">
      <c r="A362" s="1337"/>
      <c r="B362" s="1337"/>
      <c r="C362" s="1337"/>
      <c r="D362" s="1337"/>
      <c r="E362" s="1337"/>
      <c r="F362" s="1337"/>
      <c r="G362" s="1337"/>
      <c r="H362" s="1337"/>
      <c r="I362" s="1337"/>
      <c r="J362" s="1337"/>
      <c r="K362" s="1337"/>
      <c r="L362" s="1337"/>
      <c r="M362" s="1337"/>
      <c r="N362" s="1337"/>
      <c r="O362" s="1337"/>
      <c r="P362" s="1338"/>
      <c r="Q362" s="1337"/>
      <c r="R362" s="1337"/>
      <c r="S362" s="1337"/>
      <c r="T362" s="1337"/>
      <c r="U362" s="1337"/>
    </row>
    <row r="363">
      <c r="A363" s="1337"/>
      <c r="B363" s="1337"/>
      <c r="C363" s="1337"/>
      <c r="D363" s="1337"/>
      <c r="E363" s="1337"/>
      <c r="F363" s="1337"/>
      <c r="G363" s="1337"/>
      <c r="H363" s="1337"/>
      <c r="I363" s="1337"/>
      <c r="J363" s="1337"/>
      <c r="K363" s="1337"/>
      <c r="L363" s="1337"/>
      <c r="M363" s="1337"/>
      <c r="N363" s="1337"/>
      <c r="O363" s="1337"/>
      <c r="P363" s="1338"/>
      <c r="Q363" s="1337"/>
      <c r="R363" s="1337"/>
      <c r="S363" s="1337"/>
      <c r="T363" s="1337"/>
      <c r="U363" s="1337"/>
    </row>
    <row r="364">
      <c r="A364" s="1337"/>
      <c r="B364" s="1337"/>
      <c r="C364" s="1337"/>
      <c r="D364" s="1337"/>
      <c r="E364" s="1337"/>
      <c r="F364" s="1337"/>
      <c r="G364" s="1337"/>
      <c r="H364" s="1337"/>
      <c r="I364" s="1337"/>
      <c r="J364" s="1337"/>
      <c r="K364" s="1337"/>
      <c r="L364" s="1337"/>
      <c r="M364" s="1337"/>
      <c r="N364" s="1337"/>
      <c r="O364" s="1337"/>
      <c r="P364" s="1338"/>
      <c r="Q364" s="1337"/>
      <c r="R364" s="1337"/>
      <c r="S364" s="1337"/>
      <c r="T364" s="1337"/>
      <c r="U364" s="1337"/>
    </row>
    <row r="365">
      <c r="A365" s="1337"/>
      <c r="B365" s="1337"/>
      <c r="C365" s="1337"/>
      <c r="D365" s="1337"/>
      <c r="E365" s="1337"/>
      <c r="F365" s="1337"/>
      <c r="G365" s="1337"/>
      <c r="H365" s="1337"/>
      <c r="I365" s="1337"/>
      <c r="J365" s="1337"/>
      <c r="K365" s="1337"/>
      <c r="L365" s="1337"/>
      <c r="M365" s="1337"/>
      <c r="N365" s="1337"/>
      <c r="O365" s="1337"/>
      <c r="P365" s="1338"/>
      <c r="Q365" s="1337"/>
      <c r="R365" s="1337"/>
      <c r="S365" s="1337"/>
      <c r="T365" s="1337"/>
      <c r="U365" s="1337"/>
    </row>
    <row r="366">
      <c r="A366" s="1337"/>
      <c r="B366" s="1337"/>
      <c r="C366" s="1337"/>
      <c r="D366" s="1337"/>
      <c r="E366" s="1337"/>
      <c r="F366" s="1337"/>
      <c r="G366" s="1337"/>
      <c r="H366" s="1337"/>
      <c r="I366" s="1337"/>
      <c r="J366" s="1337"/>
      <c r="K366" s="1337"/>
      <c r="L366" s="1337"/>
      <c r="M366" s="1337"/>
      <c r="N366" s="1337"/>
      <c r="O366" s="1337"/>
      <c r="P366" s="1338"/>
      <c r="Q366" s="1337"/>
      <c r="R366" s="1337"/>
      <c r="S366" s="1337"/>
      <c r="T366" s="1337"/>
      <c r="U366" s="1337"/>
    </row>
    <row r="367">
      <c r="A367" s="1337"/>
      <c r="B367" s="1337"/>
      <c r="C367" s="1337"/>
      <c r="D367" s="1337"/>
      <c r="E367" s="1337"/>
      <c r="F367" s="1337"/>
      <c r="G367" s="1337"/>
      <c r="H367" s="1337"/>
      <c r="I367" s="1337"/>
      <c r="J367" s="1337"/>
      <c r="K367" s="1337"/>
      <c r="L367" s="1337"/>
      <c r="M367" s="1337"/>
      <c r="N367" s="1337"/>
      <c r="O367" s="1337"/>
      <c r="P367" s="1338"/>
      <c r="Q367" s="1337"/>
      <c r="R367" s="1337"/>
      <c r="S367" s="1337"/>
      <c r="T367" s="1337"/>
      <c r="U367" s="1337"/>
    </row>
    <row r="368">
      <c r="A368" s="1337"/>
      <c r="B368" s="1337"/>
      <c r="C368" s="1337"/>
      <c r="D368" s="1337"/>
      <c r="E368" s="1337"/>
      <c r="F368" s="1337"/>
      <c r="G368" s="1337"/>
      <c r="H368" s="1337"/>
      <c r="I368" s="1337"/>
      <c r="J368" s="1337"/>
      <c r="K368" s="1337"/>
      <c r="L368" s="1337"/>
      <c r="M368" s="1337"/>
      <c r="N368" s="1337"/>
      <c r="O368" s="1337"/>
      <c r="P368" s="1338"/>
      <c r="Q368" s="1337"/>
      <c r="R368" s="1337"/>
      <c r="S368" s="1337"/>
      <c r="T368" s="1337"/>
      <c r="U368" s="1337"/>
    </row>
    <row r="369">
      <c r="A369" s="1337"/>
      <c r="B369" s="1337"/>
      <c r="C369" s="1337"/>
      <c r="D369" s="1337"/>
      <c r="E369" s="1337"/>
      <c r="F369" s="1337"/>
      <c r="G369" s="1337"/>
      <c r="H369" s="1337"/>
      <c r="I369" s="1337"/>
      <c r="J369" s="1337"/>
      <c r="K369" s="1337"/>
      <c r="L369" s="1337"/>
      <c r="M369" s="1337"/>
      <c r="N369" s="1337"/>
      <c r="O369" s="1337"/>
      <c r="P369" s="1338"/>
      <c r="Q369" s="1337"/>
      <c r="R369" s="1337"/>
      <c r="S369" s="1337"/>
      <c r="T369" s="1337"/>
      <c r="U369" s="1337"/>
    </row>
    <row r="370">
      <c r="A370" s="1337"/>
      <c r="B370" s="1337"/>
      <c r="C370" s="1337"/>
      <c r="D370" s="1337"/>
      <c r="E370" s="1337"/>
      <c r="F370" s="1337"/>
      <c r="G370" s="1337"/>
      <c r="H370" s="1337"/>
      <c r="I370" s="1337"/>
      <c r="J370" s="1337"/>
      <c r="K370" s="1337"/>
      <c r="L370" s="1337"/>
      <c r="M370" s="1337"/>
      <c r="N370" s="1337"/>
      <c r="O370" s="1337"/>
      <c r="P370" s="1338"/>
      <c r="Q370" s="1337"/>
      <c r="R370" s="1337"/>
      <c r="S370" s="1337"/>
      <c r="T370" s="1337"/>
      <c r="U370" s="1337"/>
    </row>
    <row r="371">
      <c r="A371" s="1337"/>
      <c r="B371" s="1337"/>
      <c r="C371" s="1337"/>
      <c r="D371" s="1337"/>
      <c r="E371" s="1337"/>
      <c r="F371" s="1337"/>
      <c r="G371" s="1337"/>
      <c r="H371" s="1337"/>
      <c r="I371" s="1337"/>
      <c r="J371" s="1337"/>
      <c r="K371" s="1337"/>
      <c r="L371" s="1337"/>
      <c r="M371" s="1337"/>
      <c r="N371" s="1337"/>
      <c r="O371" s="1337"/>
      <c r="P371" s="1338"/>
      <c r="Q371" s="1337"/>
      <c r="R371" s="1337"/>
      <c r="S371" s="1337"/>
      <c r="T371" s="1337"/>
      <c r="U371" s="1337"/>
    </row>
    <row r="372">
      <c r="A372" s="1337"/>
      <c r="B372" s="1337"/>
      <c r="C372" s="1337"/>
      <c r="D372" s="1337"/>
      <c r="E372" s="1337"/>
      <c r="F372" s="1337"/>
      <c r="G372" s="1337"/>
      <c r="H372" s="1337"/>
      <c r="I372" s="1337"/>
      <c r="J372" s="1337"/>
      <c r="K372" s="1337"/>
      <c r="L372" s="1337"/>
      <c r="M372" s="1337"/>
      <c r="N372" s="1337"/>
      <c r="O372" s="1337"/>
      <c r="P372" s="1338"/>
      <c r="Q372" s="1337"/>
      <c r="R372" s="1337"/>
      <c r="S372" s="1337"/>
      <c r="T372" s="1337"/>
      <c r="U372" s="1337"/>
    </row>
    <row r="373">
      <c r="A373" s="1337"/>
      <c r="B373" s="1337"/>
      <c r="C373" s="1337"/>
      <c r="D373" s="1337"/>
      <c r="E373" s="1337"/>
      <c r="F373" s="1337"/>
      <c r="G373" s="1337"/>
      <c r="H373" s="1337"/>
      <c r="I373" s="1337"/>
      <c r="J373" s="1337"/>
      <c r="K373" s="1337"/>
      <c r="L373" s="1337"/>
      <c r="M373" s="1337"/>
      <c r="N373" s="1337"/>
      <c r="O373" s="1337"/>
      <c r="P373" s="1338"/>
      <c r="Q373" s="1337"/>
      <c r="R373" s="1337"/>
      <c r="S373" s="1337"/>
      <c r="T373" s="1337"/>
      <c r="U373" s="1337"/>
    </row>
    <row r="374">
      <c r="A374" s="1337"/>
      <c r="B374" s="1337"/>
      <c r="C374" s="1337"/>
      <c r="D374" s="1337"/>
      <c r="E374" s="1337"/>
      <c r="F374" s="1337"/>
      <c r="G374" s="1337"/>
      <c r="H374" s="1337"/>
      <c r="I374" s="1337"/>
      <c r="J374" s="1337"/>
      <c r="K374" s="1337"/>
      <c r="L374" s="1337"/>
      <c r="M374" s="1337"/>
      <c r="N374" s="1337"/>
      <c r="O374" s="1337"/>
      <c r="P374" s="1338"/>
      <c r="Q374" s="1337"/>
      <c r="R374" s="1337"/>
      <c r="S374" s="1337"/>
      <c r="T374" s="1337"/>
      <c r="U374" s="1337"/>
    </row>
    <row r="375">
      <c r="A375" s="1337"/>
      <c r="B375" s="1337"/>
      <c r="C375" s="1337"/>
      <c r="D375" s="1337"/>
      <c r="E375" s="1337"/>
      <c r="F375" s="1337"/>
      <c r="G375" s="1337"/>
      <c r="H375" s="1337"/>
      <c r="I375" s="1337"/>
      <c r="J375" s="1337"/>
      <c r="K375" s="1337"/>
      <c r="L375" s="1337"/>
      <c r="M375" s="1337"/>
      <c r="N375" s="1337"/>
      <c r="O375" s="1337"/>
      <c r="P375" s="1338"/>
      <c r="Q375" s="1337"/>
      <c r="R375" s="1337"/>
      <c r="S375" s="1337"/>
      <c r="T375" s="1337"/>
      <c r="U375" s="1337"/>
    </row>
    <row r="376">
      <c r="A376" s="1337"/>
      <c r="B376" s="1337"/>
      <c r="C376" s="1337"/>
      <c r="D376" s="1337"/>
      <c r="E376" s="1337"/>
      <c r="F376" s="1337"/>
      <c r="G376" s="1337"/>
      <c r="H376" s="1337"/>
      <c r="I376" s="1337"/>
      <c r="J376" s="1337"/>
      <c r="K376" s="1337"/>
      <c r="L376" s="1337"/>
      <c r="M376" s="1337"/>
      <c r="N376" s="1337"/>
      <c r="O376" s="1337"/>
      <c r="P376" s="1338"/>
      <c r="Q376" s="1337"/>
      <c r="R376" s="1337"/>
      <c r="S376" s="1337"/>
      <c r="T376" s="1337"/>
      <c r="U376" s="1337"/>
    </row>
    <row r="377">
      <c r="A377" s="1337"/>
      <c r="B377" s="1337"/>
      <c r="C377" s="1337"/>
      <c r="D377" s="1337"/>
      <c r="E377" s="1337"/>
      <c r="F377" s="1337"/>
      <c r="G377" s="1337"/>
      <c r="H377" s="1337"/>
      <c r="I377" s="1337"/>
      <c r="J377" s="1337"/>
      <c r="K377" s="1337"/>
      <c r="L377" s="1337"/>
      <c r="M377" s="1337"/>
      <c r="N377" s="1337"/>
      <c r="O377" s="1337"/>
      <c r="P377" s="1338"/>
      <c r="Q377" s="1337"/>
      <c r="R377" s="1337"/>
      <c r="S377" s="1337"/>
      <c r="T377" s="1337"/>
      <c r="U377" s="1337"/>
    </row>
    <row r="378">
      <c r="A378" s="1337"/>
      <c r="B378" s="1337"/>
      <c r="C378" s="1337"/>
      <c r="D378" s="1337"/>
      <c r="E378" s="1337"/>
      <c r="F378" s="1337"/>
      <c r="G378" s="1337"/>
      <c r="H378" s="1337"/>
      <c r="I378" s="1337"/>
      <c r="J378" s="1337"/>
      <c r="K378" s="1337"/>
      <c r="L378" s="1337"/>
      <c r="M378" s="1337"/>
      <c r="N378" s="1337"/>
      <c r="O378" s="1337"/>
      <c r="P378" s="1338"/>
      <c r="Q378" s="1337"/>
      <c r="R378" s="1337"/>
      <c r="S378" s="1337"/>
      <c r="T378" s="1337"/>
      <c r="U378" s="1337"/>
    </row>
    <row r="379">
      <c r="A379" s="1337"/>
      <c r="B379" s="1337"/>
      <c r="C379" s="1337"/>
      <c r="D379" s="1337"/>
      <c r="E379" s="1337"/>
      <c r="F379" s="1337"/>
      <c r="G379" s="1337"/>
      <c r="H379" s="1337"/>
      <c r="I379" s="1337"/>
      <c r="J379" s="1337"/>
      <c r="K379" s="1337"/>
      <c r="L379" s="1337"/>
      <c r="M379" s="1337"/>
      <c r="N379" s="1337"/>
      <c r="O379" s="1337"/>
      <c r="P379" s="1338"/>
      <c r="Q379" s="1337"/>
      <c r="R379" s="1337"/>
      <c r="S379" s="1337"/>
      <c r="T379" s="1337"/>
      <c r="U379" s="1337"/>
    </row>
    <row r="380">
      <c r="A380" s="1337"/>
      <c r="B380" s="1337"/>
      <c r="C380" s="1337"/>
      <c r="D380" s="1337"/>
      <c r="E380" s="1337"/>
      <c r="F380" s="1337"/>
      <c r="G380" s="1337"/>
      <c r="H380" s="1337"/>
      <c r="I380" s="1337"/>
      <c r="J380" s="1337"/>
      <c r="K380" s="1337"/>
      <c r="L380" s="1337"/>
      <c r="M380" s="1337"/>
      <c r="N380" s="1337"/>
      <c r="O380" s="1337"/>
      <c r="P380" s="1338"/>
      <c r="Q380" s="1337"/>
      <c r="R380" s="1337"/>
      <c r="S380" s="1337"/>
      <c r="T380" s="1337"/>
      <c r="U380" s="1337"/>
    </row>
    <row r="381">
      <c r="A381" s="1337"/>
      <c r="B381" s="1337"/>
      <c r="C381" s="1337"/>
      <c r="D381" s="1337"/>
      <c r="E381" s="1337"/>
      <c r="F381" s="1337"/>
      <c r="G381" s="1337"/>
      <c r="H381" s="1337"/>
      <c r="I381" s="1337"/>
      <c r="J381" s="1337"/>
      <c r="K381" s="1337"/>
      <c r="L381" s="1337"/>
      <c r="M381" s="1337"/>
      <c r="N381" s="1337"/>
      <c r="O381" s="1337"/>
      <c r="P381" s="1338"/>
      <c r="Q381" s="1337"/>
      <c r="R381" s="1337"/>
      <c r="S381" s="1337"/>
      <c r="T381" s="1337"/>
      <c r="U381" s="1337"/>
    </row>
    <row r="382">
      <c r="A382" s="1337"/>
      <c r="B382" s="1337"/>
      <c r="C382" s="1337"/>
      <c r="D382" s="1337"/>
      <c r="E382" s="1337"/>
      <c r="F382" s="1337"/>
      <c r="G382" s="1337"/>
      <c r="H382" s="1337"/>
      <c r="I382" s="1337"/>
      <c r="J382" s="1337"/>
      <c r="K382" s="1337"/>
      <c r="L382" s="1337"/>
      <c r="M382" s="1337"/>
      <c r="N382" s="1337"/>
      <c r="O382" s="1337"/>
      <c r="P382" s="1338"/>
      <c r="Q382" s="1337"/>
      <c r="R382" s="1337"/>
      <c r="S382" s="1337"/>
      <c r="T382" s="1337"/>
      <c r="U382" s="1337"/>
    </row>
    <row r="383">
      <c r="A383" s="1337"/>
      <c r="B383" s="1337"/>
      <c r="C383" s="1337"/>
      <c r="D383" s="1337"/>
      <c r="E383" s="1337"/>
      <c r="F383" s="1337"/>
      <c r="G383" s="1337"/>
      <c r="H383" s="1337"/>
      <c r="I383" s="1337"/>
      <c r="J383" s="1337"/>
      <c r="K383" s="1337"/>
      <c r="L383" s="1337"/>
      <c r="M383" s="1337"/>
      <c r="N383" s="1337"/>
      <c r="O383" s="1337"/>
      <c r="P383" s="1338"/>
      <c r="Q383" s="1337"/>
      <c r="R383" s="1337"/>
      <c r="S383" s="1337"/>
      <c r="T383" s="1337"/>
      <c r="U383" s="1337"/>
    </row>
    <row r="384">
      <c r="A384" s="1337"/>
      <c r="B384" s="1337"/>
      <c r="C384" s="1337"/>
      <c r="D384" s="1337"/>
      <c r="E384" s="1337"/>
      <c r="F384" s="1337"/>
      <c r="G384" s="1337"/>
      <c r="H384" s="1337"/>
      <c r="I384" s="1337"/>
      <c r="J384" s="1337"/>
      <c r="K384" s="1337"/>
      <c r="L384" s="1337"/>
      <c r="M384" s="1337"/>
      <c r="N384" s="1337"/>
      <c r="O384" s="1337"/>
      <c r="P384" s="1338"/>
      <c r="Q384" s="1337"/>
      <c r="R384" s="1337"/>
      <c r="S384" s="1337"/>
      <c r="T384" s="1337"/>
      <c r="U384" s="1337"/>
    </row>
    <row r="385">
      <c r="A385" s="1337"/>
      <c r="B385" s="1337"/>
      <c r="C385" s="1337"/>
      <c r="D385" s="1337"/>
      <c r="E385" s="1337"/>
      <c r="F385" s="1337"/>
      <c r="G385" s="1337"/>
      <c r="H385" s="1337"/>
      <c r="I385" s="1337"/>
      <c r="J385" s="1337"/>
      <c r="K385" s="1337"/>
      <c r="L385" s="1337"/>
      <c r="M385" s="1337"/>
      <c r="N385" s="1337"/>
      <c r="O385" s="1337"/>
      <c r="P385" s="1338"/>
      <c r="Q385" s="1337"/>
      <c r="R385" s="1337"/>
      <c r="S385" s="1337"/>
      <c r="T385" s="1337"/>
      <c r="U385" s="1337"/>
    </row>
    <row r="386">
      <c r="A386" s="1337"/>
      <c r="B386" s="1337"/>
      <c r="C386" s="1337"/>
      <c r="D386" s="1337"/>
      <c r="E386" s="1337"/>
      <c r="F386" s="1337"/>
      <c r="G386" s="1337"/>
      <c r="H386" s="1337"/>
      <c r="I386" s="1337"/>
      <c r="J386" s="1337"/>
      <c r="K386" s="1337"/>
      <c r="L386" s="1337"/>
      <c r="M386" s="1337"/>
      <c r="N386" s="1337"/>
      <c r="O386" s="1337"/>
      <c r="P386" s="1338"/>
      <c r="Q386" s="1337"/>
      <c r="R386" s="1337"/>
      <c r="S386" s="1337"/>
      <c r="T386" s="1337"/>
      <c r="U386" s="1337"/>
    </row>
    <row r="387">
      <c r="A387" s="1337"/>
      <c r="B387" s="1337"/>
      <c r="C387" s="1337"/>
      <c r="D387" s="1337"/>
      <c r="E387" s="1337"/>
      <c r="F387" s="1337"/>
      <c r="G387" s="1337"/>
      <c r="H387" s="1337"/>
      <c r="I387" s="1337"/>
      <c r="J387" s="1337"/>
      <c r="K387" s="1337"/>
      <c r="L387" s="1337"/>
      <c r="M387" s="1337"/>
      <c r="N387" s="1337"/>
      <c r="O387" s="1337"/>
      <c r="P387" s="1338"/>
      <c r="Q387" s="1337"/>
      <c r="R387" s="1337"/>
      <c r="S387" s="1337"/>
      <c r="T387" s="1337"/>
      <c r="U387" s="1337"/>
    </row>
    <row r="388">
      <c r="A388" s="1337"/>
      <c r="B388" s="1337"/>
      <c r="C388" s="1337"/>
      <c r="D388" s="1337"/>
      <c r="E388" s="1337"/>
      <c r="F388" s="1337"/>
      <c r="G388" s="1337"/>
      <c r="H388" s="1337"/>
      <c r="I388" s="1337"/>
      <c r="J388" s="1337"/>
      <c r="K388" s="1337"/>
      <c r="L388" s="1337"/>
      <c r="M388" s="1337"/>
      <c r="N388" s="1337"/>
      <c r="O388" s="1337"/>
      <c r="P388" s="1338"/>
      <c r="Q388" s="1337"/>
      <c r="R388" s="1337"/>
      <c r="S388" s="1337"/>
      <c r="T388" s="1337"/>
      <c r="U388" s="1337"/>
    </row>
    <row r="389">
      <c r="A389" s="1337"/>
      <c r="B389" s="1337"/>
      <c r="C389" s="1337"/>
      <c r="D389" s="1337"/>
      <c r="E389" s="1337"/>
      <c r="F389" s="1337"/>
      <c r="G389" s="1337"/>
      <c r="H389" s="1337"/>
      <c r="I389" s="1337"/>
      <c r="J389" s="1337"/>
      <c r="K389" s="1337"/>
      <c r="L389" s="1337"/>
      <c r="M389" s="1337"/>
      <c r="N389" s="1337"/>
      <c r="O389" s="1337"/>
      <c r="P389" s="1338"/>
      <c r="Q389" s="1337"/>
      <c r="R389" s="1337"/>
      <c r="S389" s="1337"/>
      <c r="T389" s="1337"/>
      <c r="U389" s="1337"/>
    </row>
    <row r="390">
      <c r="A390" s="1337"/>
      <c r="B390" s="1337"/>
      <c r="C390" s="1337"/>
      <c r="D390" s="1337"/>
      <c r="E390" s="1337"/>
      <c r="F390" s="1337"/>
      <c r="G390" s="1337"/>
      <c r="H390" s="1337"/>
      <c r="I390" s="1337"/>
      <c r="J390" s="1337"/>
      <c r="K390" s="1337"/>
      <c r="L390" s="1337"/>
      <c r="M390" s="1337"/>
      <c r="N390" s="1337"/>
      <c r="O390" s="1337"/>
      <c r="P390" s="1338"/>
      <c r="Q390" s="1337"/>
      <c r="R390" s="1337"/>
      <c r="S390" s="1337"/>
      <c r="T390" s="1337"/>
      <c r="U390" s="1337"/>
    </row>
    <row r="391">
      <c r="A391" s="1337"/>
      <c r="B391" s="1337"/>
      <c r="C391" s="1337"/>
      <c r="D391" s="1337"/>
      <c r="E391" s="1337"/>
      <c r="F391" s="1337"/>
      <c r="G391" s="1337"/>
      <c r="H391" s="1337"/>
      <c r="I391" s="1337"/>
      <c r="J391" s="1337"/>
      <c r="K391" s="1337"/>
      <c r="L391" s="1337"/>
      <c r="M391" s="1337"/>
      <c r="N391" s="1337"/>
      <c r="O391" s="1337"/>
      <c r="P391" s="1338"/>
      <c r="Q391" s="1337"/>
      <c r="R391" s="1337"/>
      <c r="S391" s="1337"/>
      <c r="T391" s="1337"/>
      <c r="U391" s="1337"/>
    </row>
    <row r="392">
      <c r="A392" s="1337"/>
      <c r="B392" s="1337"/>
      <c r="C392" s="1337"/>
      <c r="D392" s="1337"/>
      <c r="E392" s="1337"/>
      <c r="F392" s="1337"/>
      <c r="G392" s="1337"/>
      <c r="H392" s="1337"/>
      <c r="I392" s="1337"/>
      <c r="J392" s="1337"/>
      <c r="K392" s="1337"/>
      <c r="L392" s="1337"/>
      <c r="M392" s="1337"/>
      <c r="N392" s="1337"/>
      <c r="O392" s="1337"/>
      <c r="P392" s="1338"/>
      <c r="Q392" s="1337"/>
      <c r="R392" s="1337"/>
      <c r="S392" s="1337"/>
      <c r="T392" s="1337"/>
      <c r="U392" s="1337"/>
    </row>
    <row r="393">
      <c r="A393" s="1337"/>
      <c r="B393" s="1337"/>
      <c r="C393" s="1337"/>
      <c r="D393" s="1337"/>
      <c r="E393" s="1337"/>
      <c r="F393" s="1337"/>
      <c r="G393" s="1337"/>
      <c r="H393" s="1337"/>
      <c r="I393" s="1337"/>
      <c r="J393" s="1337"/>
      <c r="K393" s="1337"/>
      <c r="L393" s="1337"/>
      <c r="M393" s="1337"/>
      <c r="N393" s="1337"/>
      <c r="O393" s="1337"/>
      <c r="P393" s="1338"/>
      <c r="Q393" s="1337"/>
      <c r="R393" s="1337"/>
      <c r="S393" s="1337"/>
      <c r="T393" s="1337"/>
      <c r="U393" s="1337"/>
    </row>
    <row r="394">
      <c r="A394" s="1337"/>
      <c r="B394" s="1337"/>
      <c r="C394" s="1337"/>
      <c r="D394" s="1337"/>
      <c r="E394" s="1337"/>
      <c r="F394" s="1337"/>
      <c r="G394" s="1337"/>
      <c r="H394" s="1337"/>
      <c r="I394" s="1337"/>
      <c r="J394" s="1337"/>
      <c r="K394" s="1337"/>
      <c r="L394" s="1337"/>
      <c r="M394" s="1337"/>
      <c r="N394" s="1337"/>
      <c r="O394" s="1337"/>
      <c r="P394" s="1338"/>
      <c r="Q394" s="1337"/>
      <c r="R394" s="1337"/>
      <c r="S394" s="1337"/>
      <c r="T394" s="1337"/>
      <c r="U394" s="1337"/>
    </row>
    <row r="395">
      <c r="A395" s="1337"/>
      <c r="B395" s="1337"/>
      <c r="C395" s="1337"/>
      <c r="D395" s="1337"/>
      <c r="E395" s="1337"/>
      <c r="F395" s="1337"/>
      <c r="G395" s="1337"/>
      <c r="H395" s="1337"/>
      <c r="I395" s="1337"/>
      <c r="J395" s="1337"/>
      <c r="K395" s="1337"/>
      <c r="L395" s="1337"/>
      <c r="M395" s="1337"/>
      <c r="N395" s="1337"/>
      <c r="O395" s="1337"/>
      <c r="P395" s="1338"/>
      <c r="Q395" s="1337"/>
      <c r="R395" s="1337"/>
      <c r="S395" s="1337"/>
      <c r="T395" s="1337"/>
      <c r="U395" s="1337"/>
    </row>
    <row r="396">
      <c r="A396" s="1337"/>
      <c r="B396" s="1337"/>
      <c r="C396" s="1337"/>
      <c r="D396" s="1337"/>
      <c r="E396" s="1337"/>
      <c r="F396" s="1337"/>
      <c r="G396" s="1337"/>
      <c r="H396" s="1337"/>
      <c r="I396" s="1337"/>
      <c r="J396" s="1337"/>
      <c r="K396" s="1337"/>
      <c r="L396" s="1337"/>
      <c r="M396" s="1337"/>
      <c r="N396" s="1337"/>
      <c r="O396" s="1337"/>
      <c r="P396" s="1338"/>
      <c r="Q396" s="1337"/>
      <c r="R396" s="1337"/>
      <c r="S396" s="1337"/>
      <c r="T396" s="1337"/>
      <c r="U396" s="1337"/>
    </row>
    <row r="397">
      <c r="A397" s="1337"/>
      <c r="B397" s="1337"/>
      <c r="C397" s="1337"/>
      <c r="D397" s="1337"/>
      <c r="E397" s="1337"/>
      <c r="F397" s="1337"/>
      <c r="G397" s="1337"/>
      <c r="H397" s="1337"/>
      <c r="I397" s="1337"/>
      <c r="J397" s="1337"/>
      <c r="K397" s="1337"/>
      <c r="L397" s="1337"/>
      <c r="M397" s="1337"/>
      <c r="N397" s="1337"/>
      <c r="O397" s="1337"/>
      <c r="P397" s="1338"/>
      <c r="Q397" s="1337"/>
      <c r="R397" s="1337"/>
      <c r="S397" s="1337"/>
      <c r="T397" s="1337"/>
      <c r="U397" s="1337"/>
    </row>
    <row r="398">
      <c r="A398" s="1337"/>
      <c r="B398" s="1337"/>
      <c r="C398" s="1337"/>
      <c r="D398" s="1337"/>
      <c r="E398" s="1337"/>
      <c r="F398" s="1337"/>
      <c r="G398" s="1337"/>
      <c r="H398" s="1337"/>
      <c r="I398" s="1337"/>
      <c r="J398" s="1337"/>
      <c r="K398" s="1337"/>
      <c r="L398" s="1337"/>
      <c r="M398" s="1337"/>
      <c r="N398" s="1337"/>
      <c r="O398" s="1337"/>
      <c r="P398" s="1338"/>
      <c r="Q398" s="1337"/>
      <c r="R398" s="1337"/>
      <c r="S398" s="1337"/>
      <c r="T398" s="1337"/>
      <c r="U398" s="1337"/>
    </row>
    <row r="399">
      <c r="A399" s="1337"/>
      <c r="B399" s="1337"/>
      <c r="C399" s="1337"/>
      <c r="D399" s="1337"/>
      <c r="E399" s="1337"/>
      <c r="F399" s="1337"/>
      <c r="G399" s="1337"/>
      <c r="H399" s="1337"/>
      <c r="I399" s="1337"/>
      <c r="J399" s="1337"/>
      <c r="K399" s="1337"/>
      <c r="L399" s="1337"/>
      <c r="M399" s="1337"/>
      <c r="N399" s="1337"/>
      <c r="O399" s="1337"/>
      <c r="P399" s="1338"/>
      <c r="Q399" s="1337"/>
      <c r="R399" s="1337"/>
      <c r="S399" s="1337"/>
      <c r="T399" s="1337"/>
      <c r="U399" s="1337"/>
    </row>
    <row r="400">
      <c r="A400" s="1337"/>
      <c r="B400" s="1337"/>
      <c r="C400" s="1337"/>
      <c r="D400" s="1337"/>
      <c r="E400" s="1337"/>
      <c r="F400" s="1337"/>
      <c r="G400" s="1337"/>
      <c r="H400" s="1337"/>
      <c r="I400" s="1337"/>
      <c r="J400" s="1337"/>
      <c r="K400" s="1337"/>
      <c r="L400" s="1337"/>
      <c r="M400" s="1337"/>
      <c r="N400" s="1337"/>
      <c r="O400" s="1337"/>
      <c r="P400" s="1338"/>
      <c r="Q400" s="1337"/>
      <c r="R400" s="1337"/>
      <c r="S400" s="1337"/>
      <c r="T400" s="1337"/>
      <c r="U400" s="1337"/>
    </row>
    <row r="401">
      <c r="A401" s="1337"/>
      <c r="B401" s="1337"/>
      <c r="C401" s="1337"/>
      <c r="D401" s="1337"/>
      <c r="E401" s="1337"/>
      <c r="F401" s="1337"/>
      <c r="G401" s="1337"/>
      <c r="H401" s="1337"/>
      <c r="I401" s="1337"/>
      <c r="J401" s="1337"/>
      <c r="K401" s="1337"/>
      <c r="L401" s="1337"/>
      <c r="M401" s="1337"/>
      <c r="N401" s="1337"/>
      <c r="O401" s="1337"/>
      <c r="P401" s="1338"/>
      <c r="Q401" s="1337"/>
      <c r="R401" s="1337"/>
      <c r="S401" s="1337"/>
      <c r="T401" s="1337"/>
      <c r="U401" s="1337"/>
    </row>
    <row r="402">
      <c r="A402" s="1337"/>
      <c r="B402" s="1337"/>
      <c r="C402" s="1337"/>
      <c r="D402" s="1337"/>
      <c r="E402" s="1337"/>
      <c r="F402" s="1337"/>
      <c r="G402" s="1337"/>
      <c r="H402" s="1337"/>
      <c r="I402" s="1337"/>
      <c r="J402" s="1337"/>
      <c r="K402" s="1337"/>
      <c r="L402" s="1337"/>
      <c r="M402" s="1337"/>
      <c r="N402" s="1337"/>
      <c r="O402" s="1337"/>
      <c r="P402" s="1338"/>
      <c r="Q402" s="1337"/>
      <c r="R402" s="1337"/>
      <c r="S402" s="1337"/>
      <c r="T402" s="1337"/>
      <c r="U402" s="1337"/>
    </row>
    <row r="403">
      <c r="A403" s="1337"/>
      <c r="B403" s="1337"/>
      <c r="C403" s="1337"/>
      <c r="D403" s="1337"/>
      <c r="E403" s="1337"/>
      <c r="F403" s="1337"/>
      <c r="G403" s="1337"/>
      <c r="H403" s="1337"/>
      <c r="I403" s="1337"/>
      <c r="J403" s="1337"/>
      <c r="K403" s="1337"/>
      <c r="L403" s="1337"/>
      <c r="M403" s="1337"/>
      <c r="N403" s="1337"/>
      <c r="O403" s="1337"/>
      <c r="P403" s="1338"/>
      <c r="Q403" s="1337"/>
      <c r="R403" s="1337"/>
      <c r="S403" s="1337"/>
      <c r="T403" s="1337"/>
      <c r="U403" s="1337"/>
    </row>
    <row r="404">
      <c r="A404" s="1337"/>
      <c r="B404" s="1337"/>
      <c r="C404" s="1337"/>
      <c r="D404" s="1337"/>
      <c r="E404" s="1337"/>
      <c r="F404" s="1337"/>
      <c r="G404" s="1337"/>
      <c r="H404" s="1337"/>
      <c r="I404" s="1337"/>
      <c r="J404" s="1337"/>
      <c r="K404" s="1337"/>
      <c r="L404" s="1337"/>
      <c r="M404" s="1337"/>
      <c r="N404" s="1337"/>
      <c r="O404" s="1337"/>
      <c r="P404" s="1338"/>
      <c r="Q404" s="1337"/>
      <c r="R404" s="1337"/>
      <c r="S404" s="1337"/>
      <c r="T404" s="1337"/>
      <c r="U404" s="1337"/>
    </row>
    <row r="405">
      <c r="A405" s="1337"/>
      <c r="B405" s="1337"/>
      <c r="C405" s="1337"/>
      <c r="D405" s="1337"/>
      <c r="E405" s="1337"/>
      <c r="F405" s="1337"/>
      <c r="G405" s="1337"/>
      <c r="H405" s="1337"/>
      <c r="I405" s="1337"/>
      <c r="J405" s="1337"/>
      <c r="K405" s="1337"/>
      <c r="L405" s="1337"/>
      <c r="M405" s="1337"/>
      <c r="N405" s="1337"/>
      <c r="O405" s="1337"/>
      <c r="P405" s="1338"/>
      <c r="Q405" s="1337"/>
      <c r="R405" s="1337"/>
      <c r="S405" s="1337"/>
      <c r="T405" s="1337"/>
      <c r="U405" s="1337"/>
    </row>
    <row r="406">
      <c r="A406" s="1337"/>
      <c r="B406" s="1337"/>
      <c r="C406" s="1337"/>
      <c r="D406" s="1337"/>
      <c r="E406" s="1337"/>
      <c r="F406" s="1337"/>
      <c r="G406" s="1337"/>
      <c r="H406" s="1337"/>
      <c r="I406" s="1337"/>
      <c r="J406" s="1337"/>
      <c r="K406" s="1337"/>
      <c r="L406" s="1337"/>
      <c r="M406" s="1337"/>
      <c r="N406" s="1337"/>
      <c r="O406" s="1337"/>
      <c r="P406" s="1338"/>
      <c r="Q406" s="1337"/>
      <c r="R406" s="1337"/>
      <c r="S406" s="1337"/>
      <c r="T406" s="1337"/>
      <c r="U406" s="1337"/>
    </row>
    <row r="407">
      <c r="A407" s="1337"/>
      <c r="B407" s="1337"/>
      <c r="C407" s="1337"/>
      <c r="D407" s="1337"/>
      <c r="E407" s="1337"/>
      <c r="F407" s="1337"/>
      <c r="G407" s="1337"/>
      <c r="H407" s="1337"/>
      <c r="I407" s="1337"/>
      <c r="J407" s="1337"/>
      <c r="K407" s="1337"/>
      <c r="L407" s="1337"/>
      <c r="M407" s="1337"/>
      <c r="N407" s="1337"/>
      <c r="O407" s="1337"/>
      <c r="P407" s="1338"/>
      <c r="Q407" s="1337"/>
      <c r="R407" s="1337"/>
      <c r="S407" s="1337"/>
      <c r="T407" s="1337"/>
      <c r="U407" s="1337"/>
    </row>
    <row r="408">
      <c r="A408" s="1337"/>
      <c r="B408" s="1337"/>
      <c r="C408" s="1337"/>
      <c r="D408" s="1337"/>
      <c r="E408" s="1337"/>
      <c r="F408" s="1337"/>
      <c r="G408" s="1337"/>
      <c r="H408" s="1337"/>
      <c r="I408" s="1337"/>
      <c r="J408" s="1337"/>
      <c r="K408" s="1337"/>
      <c r="L408" s="1337"/>
      <c r="M408" s="1337"/>
      <c r="N408" s="1337"/>
      <c r="O408" s="1337"/>
      <c r="P408" s="1338"/>
      <c r="Q408" s="1337"/>
      <c r="R408" s="1337"/>
      <c r="S408" s="1337"/>
      <c r="T408" s="1337"/>
      <c r="U408" s="1337"/>
    </row>
    <row r="409">
      <c r="A409" s="1337"/>
      <c r="B409" s="1337"/>
      <c r="C409" s="1337"/>
      <c r="D409" s="1337"/>
      <c r="E409" s="1337"/>
      <c r="F409" s="1337"/>
      <c r="G409" s="1337"/>
      <c r="H409" s="1337"/>
      <c r="I409" s="1337"/>
      <c r="J409" s="1337"/>
      <c r="K409" s="1337"/>
      <c r="L409" s="1337"/>
      <c r="M409" s="1337"/>
      <c r="N409" s="1337"/>
      <c r="O409" s="1337"/>
      <c r="P409" s="1338"/>
      <c r="Q409" s="1337"/>
      <c r="R409" s="1337"/>
      <c r="S409" s="1337"/>
      <c r="T409" s="1337"/>
      <c r="U409" s="1337"/>
    </row>
    <row r="410">
      <c r="A410" s="1337"/>
      <c r="B410" s="1337"/>
      <c r="C410" s="1337"/>
      <c r="D410" s="1337"/>
      <c r="E410" s="1337"/>
      <c r="F410" s="1337"/>
      <c r="G410" s="1337"/>
      <c r="H410" s="1337"/>
      <c r="I410" s="1337"/>
      <c r="J410" s="1337"/>
      <c r="K410" s="1337"/>
      <c r="L410" s="1337"/>
      <c r="M410" s="1337"/>
      <c r="N410" s="1337"/>
      <c r="O410" s="1337"/>
      <c r="P410" s="1338"/>
      <c r="Q410" s="1337"/>
      <c r="R410" s="1337"/>
      <c r="S410" s="1337"/>
      <c r="T410" s="1337"/>
      <c r="U410" s="1337"/>
    </row>
    <row r="411">
      <c r="A411" s="1337"/>
      <c r="B411" s="1337"/>
      <c r="C411" s="1337"/>
      <c r="D411" s="1337"/>
      <c r="E411" s="1337"/>
      <c r="F411" s="1337"/>
      <c r="G411" s="1337"/>
      <c r="H411" s="1337"/>
      <c r="I411" s="1337"/>
      <c r="J411" s="1337"/>
      <c r="K411" s="1337"/>
      <c r="L411" s="1337"/>
      <c r="M411" s="1337"/>
      <c r="N411" s="1337"/>
      <c r="O411" s="1337"/>
      <c r="P411" s="1338"/>
      <c r="Q411" s="1337"/>
      <c r="R411" s="1337"/>
      <c r="S411" s="1337"/>
      <c r="T411" s="1337"/>
      <c r="U411" s="1337"/>
    </row>
    <row r="412">
      <c r="A412" s="1337"/>
      <c r="B412" s="1337"/>
      <c r="C412" s="1337"/>
      <c r="D412" s="1337"/>
      <c r="E412" s="1337"/>
      <c r="F412" s="1337"/>
      <c r="G412" s="1337"/>
      <c r="H412" s="1337"/>
      <c r="I412" s="1337"/>
      <c r="J412" s="1337"/>
      <c r="K412" s="1337"/>
      <c r="L412" s="1337"/>
      <c r="M412" s="1337"/>
      <c r="N412" s="1337"/>
      <c r="O412" s="1337"/>
      <c r="P412" s="1338"/>
      <c r="Q412" s="1337"/>
      <c r="R412" s="1337"/>
      <c r="S412" s="1337"/>
      <c r="T412" s="1337"/>
      <c r="U412" s="1337"/>
    </row>
    <row r="413">
      <c r="A413" s="1337"/>
      <c r="B413" s="1337"/>
      <c r="C413" s="1337"/>
      <c r="D413" s="1337"/>
      <c r="E413" s="1337"/>
      <c r="F413" s="1337"/>
      <c r="G413" s="1337"/>
      <c r="H413" s="1337"/>
      <c r="I413" s="1337"/>
      <c r="J413" s="1337"/>
      <c r="K413" s="1337"/>
      <c r="L413" s="1337"/>
      <c r="M413" s="1337"/>
      <c r="N413" s="1337"/>
      <c r="O413" s="1337"/>
      <c r="P413" s="1338"/>
      <c r="Q413" s="1337"/>
      <c r="R413" s="1337"/>
      <c r="S413" s="1337"/>
      <c r="T413" s="1337"/>
      <c r="U413" s="1337"/>
    </row>
    <row r="414">
      <c r="A414" s="1337"/>
      <c r="B414" s="1337"/>
      <c r="C414" s="1337"/>
      <c r="D414" s="1337"/>
      <c r="E414" s="1337"/>
      <c r="F414" s="1337"/>
      <c r="G414" s="1337"/>
      <c r="H414" s="1337"/>
      <c r="I414" s="1337"/>
      <c r="J414" s="1337"/>
      <c r="K414" s="1337"/>
      <c r="L414" s="1337"/>
      <c r="M414" s="1337"/>
      <c r="N414" s="1337"/>
      <c r="O414" s="1337"/>
      <c r="P414" s="1338"/>
      <c r="Q414" s="1337"/>
      <c r="R414" s="1337"/>
      <c r="S414" s="1337"/>
      <c r="T414" s="1337"/>
      <c r="U414" s="1337"/>
    </row>
    <row r="415">
      <c r="A415" s="1337"/>
      <c r="B415" s="1337"/>
      <c r="C415" s="1337"/>
      <c r="D415" s="1337"/>
      <c r="E415" s="1337"/>
      <c r="F415" s="1337"/>
      <c r="G415" s="1337"/>
      <c r="H415" s="1337"/>
      <c r="I415" s="1337"/>
      <c r="J415" s="1337"/>
      <c r="K415" s="1337"/>
      <c r="L415" s="1337"/>
      <c r="M415" s="1337"/>
      <c r="N415" s="1337"/>
      <c r="O415" s="1337"/>
      <c r="P415" s="1338"/>
      <c r="Q415" s="1337"/>
      <c r="R415" s="1337"/>
      <c r="S415" s="1337"/>
      <c r="T415" s="1337"/>
      <c r="U415" s="1337"/>
    </row>
    <row r="416">
      <c r="A416" s="1337"/>
      <c r="B416" s="1337"/>
      <c r="C416" s="1337"/>
      <c r="D416" s="1337"/>
      <c r="E416" s="1337"/>
      <c r="F416" s="1337"/>
      <c r="G416" s="1337"/>
      <c r="H416" s="1337"/>
      <c r="I416" s="1337"/>
      <c r="J416" s="1337"/>
      <c r="K416" s="1337"/>
      <c r="L416" s="1337"/>
      <c r="M416" s="1337"/>
      <c r="N416" s="1337"/>
      <c r="O416" s="1337"/>
      <c r="P416" s="1338"/>
      <c r="Q416" s="1337"/>
      <c r="R416" s="1337"/>
      <c r="S416" s="1337"/>
      <c r="T416" s="1337"/>
      <c r="U416" s="1337"/>
    </row>
    <row r="417">
      <c r="A417" s="1337"/>
      <c r="B417" s="1337"/>
      <c r="C417" s="1337"/>
      <c r="D417" s="1337"/>
      <c r="E417" s="1337"/>
      <c r="F417" s="1337"/>
      <c r="G417" s="1337"/>
      <c r="H417" s="1337"/>
      <c r="I417" s="1337"/>
      <c r="J417" s="1337"/>
      <c r="K417" s="1337"/>
      <c r="L417" s="1337"/>
      <c r="M417" s="1337"/>
      <c r="N417" s="1337"/>
      <c r="O417" s="1337"/>
      <c r="P417" s="1338"/>
      <c r="Q417" s="1337"/>
      <c r="R417" s="1337"/>
      <c r="S417" s="1337"/>
      <c r="T417" s="1337"/>
      <c r="U417" s="1337"/>
    </row>
    <row r="418">
      <c r="A418" s="1337"/>
      <c r="B418" s="1337"/>
      <c r="C418" s="1337"/>
      <c r="D418" s="1337"/>
      <c r="E418" s="1337"/>
      <c r="F418" s="1337"/>
      <c r="G418" s="1337"/>
      <c r="H418" s="1337"/>
      <c r="I418" s="1337"/>
      <c r="J418" s="1337"/>
      <c r="K418" s="1337"/>
      <c r="L418" s="1337"/>
      <c r="M418" s="1337"/>
      <c r="N418" s="1337"/>
      <c r="O418" s="1337"/>
      <c r="P418" s="1338"/>
      <c r="Q418" s="1337"/>
      <c r="R418" s="1337"/>
      <c r="S418" s="1337"/>
      <c r="T418" s="1337"/>
      <c r="U418" s="1337"/>
    </row>
    <row r="419">
      <c r="A419" s="1337"/>
      <c r="B419" s="1337"/>
      <c r="C419" s="1337"/>
      <c r="D419" s="1337"/>
      <c r="E419" s="1337"/>
      <c r="F419" s="1337"/>
      <c r="G419" s="1337"/>
      <c r="H419" s="1337"/>
      <c r="I419" s="1337"/>
      <c r="J419" s="1337"/>
      <c r="K419" s="1337"/>
      <c r="L419" s="1337"/>
      <c r="M419" s="1337"/>
      <c r="N419" s="1337"/>
      <c r="O419" s="1337"/>
      <c r="P419" s="1338"/>
      <c r="Q419" s="1337"/>
      <c r="R419" s="1337"/>
      <c r="S419" s="1337"/>
      <c r="T419" s="1337"/>
      <c r="U419" s="1337"/>
    </row>
    <row r="420">
      <c r="A420" s="1337"/>
      <c r="B420" s="1337"/>
      <c r="C420" s="1337"/>
      <c r="D420" s="1337"/>
      <c r="E420" s="1337"/>
      <c r="F420" s="1337"/>
      <c r="G420" s="1337"/>
      <c r="H420" s="1337"/>
      <c r="I420" s="1337"/>
      <c r="J420" s="1337"/>
      <c r="K420" s="1337"/>
      <c r="L420" s="1337"/>
      <c r="M420" s="1337"/>
      <c r="N420" s="1337"/>
      <c r="O420" s="1337"/>
      <c r="P420" s="1338"/>
      <c r="Q420" s="1337"/>
      <c r="R420" s="1337"/>
      <c r="S420" s="1337"/>
      <c r="T420" s="1337"/>
      <c r="U420" s="1337"/>
    </row>
    <row r="421">
      <c r="A421" s="1337"/>
      <c r="B421" s="1337"/>
      <c r="C421" s="1337"/>
      <c r="D421" s="1337"/>
      <c r="E421" s="1337"/>
      <c r="F421" s="1337"/>
      <c r="G421" s="1337"/>
      <c r="H421" s="1337"/>
      <c r="I421" s="1337"/>
      <c r="J421" s="1337"/>
      <c r="K421" s="1337"/>
      <c r="L421" s="1337"/>
      <c r="M421" s="1337"/>
      <c r="N421" s="1337"/>
      <c r="O421" s="1337"/>
      <c r="P421" s="1338"/>
      <c r="Q421" s="1337"/>
      <c r="R421" s="1337"/>
      <c r="S421" s="1337"/>
      <c r="T421" s="1337"/>
      <c r="U421" s="1337"/>
    </row>
    <row r="422">
      <c r="A422" s="1337"/>
      <c r="B422" s="1337"/>
      <c r="C422" s="1337"/>
      <c r="D422" s="1337"/>
      <c r="E422" s="1337"/>
      <c r="F422" s="1337"/>
      <c r="G422" s="1337"/>
      <c r="H422" s="1337"/>
      <c r="I422" s="1337"/>
      <c r="J422" s="1337"/>
      <c r="K422" s="1337"/>
      <c r="L422" s="1337"/>
      <c r="M422" s="1337"/>
      <c r="N422" s="1337"/>
      <c r="O422" s="1337"/>
      <c r="P422" s="1338"/>
      <c r="Q422" s="1337"/>
      <c r="R422" s="1337"/>
      <c r="S422" s="1337"/>
      <c r="T422" s="1337"/>
      <c r="U422" s="1337"/>
    </row>
    <row r="423">
      <c r="A423" s="1337"/>
      <c r="B423" s="1337"/>
      <c r="C423" s="1337"/>
      <c r="D423" s="1337"/>
      <c r="E423" s="1337"/>
      <c r="F423" s="1337"/>
      <c r="G423" s="1337"/>
      <c r="H423" s="1337"/>
      <c r="I423" s="1337"/>
      <c r="J423" s="1337"/>
      <c r="K423" s="1337"/>
      <c r="L423" s="1337"/>
      <c r="M423" s="1337"/>
      <c r="N423" s="1337"/>
      <c r="O423" s="1337"/>
      <c r="P423" s="1338"/>
      <c r="Q423" s="1337"/>
      <c r="R423" s="1337"/>
      <c r="S423" s="1337"/>
      <c r="T423" s="1337"/>
      <c r="U423" s="1337"/>
    </row>
    <row r="424">
      <c r="A424" s="1337"/>
      <c r="B424" s="1337"/>
      <c r="C424" s="1337"/>
      <c r="D424" s="1337"/>
      <c r="E424" s="1337"/>
      <c r="F424" s="1337"/>
      <c r="G424" s="1337"/>
      <c r="H424" s="1337"/>
      <c r="I424" s="1337"/>
      <c r="J424" s="1337"/>
      <c r="K424" s="1337"/>
      <c r="L424" s="1337"/>
      <c r="M424" s="1337"/>
      <c r="N424" s="1337"/>
      <c r="O424" s="1337"/>
      <c r="P424" s="1338"/>
      <c r="Q424" s="1337"/>
      <c r="R424" s="1337"/>
      <c r="S424" s="1337"/>
      <c r="T424" s="1337"/>
      <c r="U424" s="1337"/>
    </row>
    <row r="425">
      <c r="A425" s="1337"/>
      <c r="B425" s="1337"/>
      <c r="C425" s="1337"/>
      <c r="D425" s="1337"/>
      <c r="E425" s="1337"/>
      <c r="F425" s="1337"/>
      <c r="G425" s="1337"/>
      <c r="H425" s="1337"/>
      <c r="I425" s="1337"/>
      <c r="J425" s="1337"/>
      <c r="K425" s="1337"/>
      <c r="L425" s="1337"/>
      <c r="M425" s="1337"/>
      <c r="N425" s="1337"/>
      <c r="O425" s="1337"/>
      <c r="P425" s="1338"/>
      <c r="Q425" s="1337"/>
      <c r="R425" s="1337"/>
      <c r="S425" s="1337"/>
      <c r="T425" s="1337"/>
      <c r="U425" s="1337"/>
    </row>
    <row r="426">
      <c r="A426" s="1337"/>
      <c r="B426" s="1337"/>
      <c r="C426" s="1337"/>
      <c r="D426" s="1337"/>
      <c r="E426" s="1337"/>
      <c r="F426" s="1337"/>
      <c r="G426" s="1337"/>
      <c r="H426" s="1337"/>
      <c r="I426" s="1337"/>
      <c r="J426" s="1337"/>
      <c r="K426" s="1337"/>
      <c r="L426" s="1337"/>
      <c r="M426" s="1337"/>
      <c r="N426" s="1337"/>
      <c r="O426" s="1337"/>
      <c r="P426" s="1338"/>
      <c r="Q426" s="1337"/>
      <c r="R426" s="1337"/>
      <c r="S426" s="1337"/>
      <c r="T426" s="1337"/>
      <c r="U426" s="1337"/>
    </row>
    <row r="427">
      <c r="A427" s="1337"/>
      <c r="B427" s="1337"/>
      <c r="C427" s="1337"/>
      <c r="D427" s="1337"/>
      <c r="E427" s="1337"/>
      <c r="F427" s="1337"/>
      <c r="G427" s="1337"/>
      <c r="H427" s="1337"/>
      <c r="I427" s="1337"/>
      <c r="J427" s="1337"/>
      <c r="K427" s="1337"/>
      <c r="L427" s="1337"/>
      <c r="M427" s="1337"/>
      <c r="N427" s="1337"/>
      <c r="O427" s="1337"/>
      <c r="P427" s="1338"/>
      <c r="Q427" s="1337"/>
      <c r="R427" s="1337"/>
      <c r="S427" s="1337"/>
      <c r="T427" s="1337"/>
      <c r="U427" s="1337"/>
    </row>
    <row r="428">
      <c r="A428" s="1337"/>
      <c r="B428" s="1337"/>
      <c r="C428" s="1337"/>
      <c r="D428" s="1337"/>
      <c r="E428" s="1337"/>
      <c r="F428" s="1337"/>
      <c r="G428" s="1337"/>
      <c r="H428" s="1337"/>
      <c r="I428" s="1337"/>
      <c r="J428" s="1337"/>
      <c r="K428" s="1337"/>
      <c r="L428" s="1337"/>
      <c r="M428" s="1337"/>
      <c r="N428" s="1337"/>
      <c r="O428" s="1337"/>
      <c r="P428" s="1338"/>
      <c r="Q428" s="1337"/>
      <c r="R428" s="1337"/>
      <c r="S428" s="1337"/>
      <c r="T428" s="1337"/>
      <c r="U428" s="1337"/>
    </row>
    <row r="429">
      <c r="A429" s="1337"/>
      <c r="B429" s="1337"/>
      <c r="C429" s="1337"/>
      <c r="D429" s="1337"/>
      <c r="E429" s="1337"/>
      <c r="F429" s="1337"/>
      <c r="G429" s="1337"/>
      <c r="H429" s="1337"/>
      <c r="I429" s="1337"/>
      <c r="J429" s="1337"/>
      <c r="K429" s="1337"/>
      <c r="L429" s="1337"/>
      <c r="M429" s="1337"/>
      <c r="N429" s="1337"/>
      <c r="O429" s="1337"/>
      <c r="P429" s="1338"/>
      <c r="Q429" s="1337"/>
      <c r="R429" s="1337"/>
      <c r="S429" s="1337"/>
      <c r="T429" s="1337"/>
      <c r="U429" s="1337"/>
    </row>
    <row r="430">
      <c r="A430" s="1337"/>
      <c r="B430" s="1337"/>
      <c r="C430" s="1337"/>
      <c r="D430" s="1337"/>
      <c r="E430" s="1337"/>
      <c r="F430" s="1337"/>
      <c r="G430" s="1337"/>
      <c r="H430" s="1337"/>
      <c r="I430" s="1337"/>
      <c r="J430" s="1337"/>
      <c r="K430" s="1337"/>
      <c r="L430" s="1337"/>
      <c r="M430" s="1337"/>
      <c r="N430" s="1337"/>
      <c r="O430" s="1337"/>
      <c r="P430" s="1338"/>
      <c r="Q430" s="1337"/>
      <c r="R430" s="1337"/>
      <c r="S430" s="1337"/>
      <c r="T430" s="1337"/>
      <c r="U430" s="1337"/>
    </row>
    <row r="431">
      <c r="A431" s="1337"/>
      <c r="B431" s="1337"/>
      <c r="C431" s="1337"/>
      <c r="D431" s="1337"/>
      <c r="E431" s="1337"/>
      <c r="F431" s="1337"/>
      <c r="G431" s="1337"/>
      <c r="H431" s="1337"/>
      <c r="I431" s="1337"/>
      <c r="J431" s="1337"/>
      <c r="K431" s="1337"/>
      <c r="L431" s="1337"/>
      <c r="M431" s="1337"/>
      <c r="N431" s="1337"/>
      <c r="O431" s="1337"/>
      <c r="P431" s="1338"/>
      <c r="Q431" s="1337"/>
      <c r="R431" s="1337"/>
      <c r="S431" s="1337"/>
      <c r="T431" s="1337"/>
      <c r="U431" s="1337"/>
    </row>
    <row r="432">
      <c r="A432" s="1337"/>
      <c r="B432" s="1337"/>
      <c r="C432" s="1337"/>
      <c r="D432" s="1337"/>
      <c r="E432" s="1337"/>
      <c r="F432" s="1337"/>
      <c r="G432" s="1337"/>
      <c r="H432" s="1337"/>
      <c r="I432" s="1337"/>
      <c r="J432" s="1337"/>
      <c r="K432" s="1337"/>
      <c r="L432" s="1337"/>
      <c r="M432" s="1337"/>
      <c r="N432" s="1337"/>
      <c r="O432" s="1337"/>
      <c r="P432" s="1338"/>
      <c r="Q432" s="1337"/>
      <c r="R432" s="1337"/>
      <c r="S432" s="1337"/>
      <c r="T432" s="1337"/>
      <c r="U432" s="1337"/>
    </row>
    <row r="433">
      <c r="A433" s="1337"/>
      <c r="B433" s="1337"/>
      <c r="C433" s="1337"/>
      <c r="D433" s="1337"/>
      <c r="E433" s="1337"/>
      <c r="F433" s="1337"/>
      <c r="G433" s="1337"/>
      <c r="H433" s="1337"/>
      <c r="I433" s="1337"/>
      <c r="J433" s="1337"/>
      <c r="K433" s="1337"/>
      <c r="L433" s="1337"/>
      <c r="M433" s="1337"/>
      <c r="N433" s="1337"/>
      <c r="O433" s="1337"/>
      <c r="P433" s="1338"/>
      <c r="Q433" s="1337"/>
      <c r="R433" s="1337"/>
      <c r="S433" s="1337"/>
      <c r="T433" s="1337"/>
      <c r="U433" s="1337"/>
    </row>
    <row r="434">
      <c r="A434" s="1337"/>
      <c r="B434" s="1337"/>
      <c r="C434" s="1337"/>
      <c r="D434" s="1337"/>
      <c r="E434" s="1337"/>
      <c r="F434" s="1337"/>
      <c r="G434" s="1337"/>
      <c r="H434" s="1337"/>
      <c r="I434" s="1337"/>
      <c r="J434" s="1337"/>
      <c r="K434" s="1337"/>
      <c r="L434" s="1337"/>
      <c r="M434" s="1337"/>
      <c r="N434" s="1337"/>
      <c r="O434" s="1337"/>
      <c r="P434" s="1338"/>
      <c r="Q434" s="1337"/>
      <c r="R434" s="1337"/>
      <c r="S434" s="1337"/>
      <c r="T434" s="1337"/>
      <c r="U434" s="1337"/>
    </row>
    <row r="435">
      <c r="A435" s="1337"/>
      <c r="B435" s="1337"/>
      <c r="C435" s="1337"/>
      <c r="D435" s="1337"/>
      <c r="E435" s="1337"/>
      <c r="F435" s="1337"/>
      <c r="G435" s="1337"/>
      <c r="H435" s="1337"/>
      <c r="I435" s="1337"/>
      <c r="J435" s="1337"/>
      <c r="K435" s="1337"/>
      <c r="L435" s="1337"/>
      <c r="M435" s="1337"/>
      <c r="N435" s="1337"/>
      <c r="O435" s="1337"/>
      <c r="P435" s="1338"/>
      <c r="Q435" s="1337"/>
      <c r="R435" s="1337"/>
      <c r="S435" s="1337"/>
      <c r="T435" s="1337"/>
      <c r="U435" s="1337"/>
    </row>
    <row r="436">
      <c r="A436" s="1337"/>
      <c r="B436" s="1337"/>
      <c r="C436" s="1337"/>
      <c r="D436" s="1337"/>
      <c r="E436" s="1337"/>
      <c r="F436" s="1337"/>
      <c r="G436" s="1337"/>
      <c r="H436" s="1337"/>
      <c r="I436" s="1337"/>
      <c r="J436" s="1337"/>
      <c r="K436" s="1337"/>
      <c r="L436" s="1337"/>
      <c r="M436" s="1337"/>
      <c r="N436" s="1337"/>
      <c r="O436" s="1337"/>
      <c r="P436" s="1338"/>
      <c r="Q436" s="1337"/>
      <c r="R436" s="1337"/>
      <c r="S436" s="1337"/>
      <c r="T436" s="1337"/>
      <c r="U436" s="1337"/>
    </row>
    <row r="437">
      <c r="A437" s="1337"/>
      <c r="B437" s="1337"/>
      <c r="C437" s="1337"/>
      <c r="D437" s="1337"/>
      <c r="E437" s="1337"/>
      <c r="F437" s="1337"/>
      <c r="G437" s="1337"/>
      <c r="H437" s="1337"/>
      <c r="I437" s="1337"/>
      <c r="J437" s="1337"/>
      <c r="K437" s="1337"/>
      <c r="L437" s="1337"/>
      <c r="M437" s="1337"/>
      <c r="N437" s="1337"/>
      <c r="O437" s="1337"/>
      <c r="P437" s="1338"/>
      <c r="Q437" s="1337"/>
      <c r="R437" s="1337"/>
      <c r="S437" s="1337"/>
      <c r="T437" s="1337"/>
      <c r="U437" s="1337"/>
    </row>
    <row r="438">
      <c r="A438" s="1337"/>
      <c r="B438" s="1337"/>
      <c r="C438" s="1337"/>
      <c r="D438" s="1337"/>
      <c r="E438" s="1337"/>
      <c r="F438" s="1337"/>
      <c r="G438" s="1337"/>
      <c r="H438" s="1337"/>
      <c r="I438" s="1337"/>
      <c r="J438" s="1337"/>
      <c r="K438" s="1337"/>
      <c r="L438" s="1337"/>
      <c r="M438" s="1337"/>
      <c r="N438" s="1337"/>
      <c r="O438" s="1337"/>
      <c r="P438" s="1338"/>
      <c r="Q438" s="1337"/>
      <c r="R438" s="1337"/>
      <c r="S438" s="1337"/>
      <c r="T438" s="1337"/>
      <c r="U438" s="1337"/>
    </row>
    <row r="439">
      <c r="A439" s="1337"/>
      <c r="B439" s="1337"/>
      <c r="C439" s="1337"/>
      <c r="D439" s="1337"/>
      <c r="E439" s="1337"/>
      <c r="F439" s="1337"/>
      <c r="G439" s="1337"/>
      <c r="H439" s="1337"/>
      <c r="I439" s="1337"/>
      <c r="J439" s="1337"/>
      <c r="K439" s="1337"/>
      <c r="L439" s="1337"/>
      <c r="M439" s="1337"/>
      <c r="N439" s="1337"/>
      <c r="O439" s="1337"/>
      <c r="P439" s="1338"/>
      <c r="Q439" s="1337"/>
      <c r="R439" s="1337"/>
      <c r="S439" s="1337"/>
      <c r="T439" s="1337"/>
      <c r="U439" s="1337"/>
    </row>
    <row r="440">
      <c r="A440" s="1337"/>
      <c r="B440" s="1337"/>
      <c r="C440" s="1337"/>
      <c r="D440" s="1337"/>
      <c r="E440" s="1337"/>
      <c r="F440" s="1337"/>
      <c r="G440" s="1337"/>
      <c r="H440" s="1337"/>
      <c r="I440" s="1337"/>
      <c r="J440" s="1337"/>
      <c r="K440" s="1337"/>
      <c r="L440" s="1337"/>
      <c r="M440" s="1337"/>
      <c r="N440" s="1337"/>
      <c r="O440" s="1337"/>
      <c r="P440" s="1338"/>
      <c r="Q440" s="1337"/>
      <c r="R440" s="1337"/>
      <c r="S440" s="1337"/>
      <c r="T440" s="1337"/>
      <c r="U440" s="1337"/>
    </row>
    <row r="441">
      <c r="A441" s="1337"/>
      <c r="B441" s="1337"/>
      <c r="C441" s="1337"/>
      <c r="D441" s="1337"/>
      <c r="E441" s="1337"/>
      <c r="F441" s="1337"/>
      <c r="G441" s="1337"/>
      <c r="H441" s="1337"/>
      <c r="I441" s="1337"/>
      <c r="J441" s="1337"/>
      <c r="K441" s="1337"/>
      <c r="L441" s="1337"/>
      <c r="M441" s="1337"/>
      <c r="N441" s="1337"/>
      <c r="O441" s="1337"/>
      <c r="P441" s="1338"/>
      <c r="Q441" s="1337"/>
      <c r="R441" s="1337"/>
      <c r="S441" s="1337"/>
      <c r="T441" s="1337"/>
      <c r="U441" s="1337"/>
    </row>
    <row r="442">
      <c r="A442" s="1337"/>
      <c r="B442" s="1337"/>
      <c r="C442" s="1337"/>
      <c r="D442" s="1337"/>
      <c r="E442" s="1337"/>
      <c r="F442" s="1337"/>
      <c r="G442" s="1337"/>
      <c r="H442" s="1337"/>
      <c r="I442" s="1337"/>
      <c r="J442" s="1337"/>
      <c r="K442" s="1337"/>
      <c r="L442" s="1337"/>
      <c r="M442" s="1337"/>
      <c r="N442" s="1337"/>
      <c r="O442" s="1337"/>
      <c r="P442" s="1338"/>
      <c r="Q442" s="1337"/>
      <c r="R442" s="1337"/>
      <c r="S442" s="1337"/>
      <c r="T442" s="1337"/>
      <c r="U442" s="1337"/>
    </row>
    <row r="443">
      <c r="A443" s="1337"/>
      <c r="B443" s="1337"/>
      <c r="C443" s="1337"/>
      <c r="D443" s="1337"/>
      <c r="E443" s="1337"/>
      <c r="F443" s="1337"/>
      <c r="G443" s="1337"/>
      <c r="H443" s="1337"/>
      <c r="I443" s="1337"/>
      <c r="J443" s="1337"/>
      <c r="K443" s="1337"/>
      <c r="L443" s="1337"/>
      <c r="M443" s="1337"/>
      <c r="N443" s="1337"/>
      <c r="O443" s="1337"/>
      <c r="P443" s="1338"/>
      <c r="Q443" s="1337"/>
      <c r="R443" s="1337"/>
      <c r="S443" s="1337"/>
      <c r="T443" s="1337"/>
      <c r="U443" s="1337"/>
    </row>
    <row r="444">
      <c r="A444" s="1337"/>
      <c r="B444" s="1337"/>
      <c r="C444" s="1337"/>
      <c r="D444" s="1337"/>
      <c r="E444" s="1337"/>
      <c r="F444" s="1337"/>
      <c r="G444" s="1337"/>
      <c r="H444" s="1337"/>
      <c r="I444" s="1337"/>
      <c r="J444" s="1337"/>
      <c r="K444" s="1337"/>
      <c r="L444" s="1337"/>
      <c r="M444" s="1337"/>
      <c r="N444" s="1337"/>
      <c r="O444" s="1337"/>
      <c r="P444" s="1338"/>
      <c r="Q444" s="1337"/>
      <c r="R444" s="1337"/>
      <c r="S444" s="1337"/>
      <c r="T444" s="1337"/>
      <c r="U444" s="1337"/>
    </row>
    <row r="445">
      <c r="A445" s="1337"/>
      <c r="B445" s="1337"/>
      <c r="C445" s="1337"/>
      <c r="D445" s="1337"/>
      <c r="E445" s="1337"/>
      <c r="F445" s="1337"/>
      <c r="G445" s="1337"/>
      <c r="H445" s="1337"/>
      <c r="I445" s="1337"/>
      <c r="J445" s="1337"/>
      <c r="K445" s="1337"/>
      <c r="L445" s="1337"/>
      <c r="M445" s="1337"/>
      <c r="N445" s="1337"/>
      <c r="O445" s="1337"/>
      <c r="P445" s="1338"/>
      <c r="Q445" s="1337"/>
      <c r="R445" s="1337"/>
      <c r="S445" s="1337"/>
      <c r="T445" s="1337"/>
      <c r="U445" s="1337"/>
    </row>
    <row r="446">
      <c r="A446" s="1337"/>
      <c r="B446" s="1337"/>
      <c r="C446" s="1337"/>
      <c r="D446" s="1337"/>
      <c r="E446" s="1337"/>
      <c r="F446" s="1337"/>
      <c r="G446" s="1337"/>
      <c r="H446" s="1337"/>
      <c r="I446" s="1337"/>
      <c r="J446" s="1337"/>
      <c r="K446" s="1337"/>
      <c r="L446" s="1337"/>
      <c r="M446" s="1337"/>
      <c r="N446" s="1337"/>
      <c r="O446" s="1337"/>
      <c r="P446" s="1338"/>
      <c r="Q446" s="1337"/>
      <c r="R446" s="1337"/>
      <c r="S446" s="1337"/>
      <c r="T446" s="1337"/>
      <c r="U446" s="1337"/>
    </row>
    <row r="447">
      <c r="A447" s="1337"/>
      <c r="B447" s="1337"/>
      <c r="C447" s="1337"/>
      <c r="D447" s="1337"/>
      <c r="E447" s="1337"/>
      <c r="F447" s="1337"/>
      <c r="G447" s="1337"/>
      <c r="H447" s="1337"/>
      <c r="I447" s="1337"/>
      <c r="J447" s="1337"/>
      <c r="K447" s="1337"/>
      <c r="L447" s="1337"/>
      <c r="M447" s="1337"/>
      <c r="N447" s="1337"/>
      <c r="O447" s="1337"/>
      <c r="P447" s="1338"/>
      <c r="Q447" s="1337"/>
      <c r="R447" s="1337"/>
      <c r="S447" s="1337"/>
      <c r="T447" s="1337"/>
      <c r="U447" s="1337"/>
    </row>
    <row r="448">
      <c r="A448" s="1337"/>
      <c r="B448" s="1337"/>
      <c r="C448" s="1337"/>
      <c r="D448" s="1337"/>
      <c r="E448" s="1337"/>
      <c r="F448" s="1337"/>
      <c r="G448" s="1337"/>
      <c r="H448" s="1337"/>
      <c r="I448" s="1337"/>
      <c r="J448" s="1337"/>
      <c r="K448" s="1337"/>
      <c r="L448" s="1337"/>
      <c r="M448" s="1337"/>
      <c r="N448" s="1337"/>
      <c r="O448" s="1337"/>
      <c r="P448" s="1338"/>
      <c r="Q448" s="1337"/>
      <c r="R448" s="1337"/>
      <c r="S448" s="1337"/>
      <c r="T448" s="1337"/>
      <c r="U448" s="1337"/>
    </row>
    <row r="449">
      <c r="A449" s="1337"/>
      <c r="B449" s="1337"/>
      <c r="C449" s="1337"/>
      <c r="D449" s="1337"/>
      <c r="E449" s="1337"/>
      <c r="F449" s="1337"/>
      <c r="G449" s="1337"/>
      <c r="H449" s="1337"/>
      <c r="I449" s="1337"/>
      <c r="J449" s="1337"/>
      <c r="K449" s="1337"/>
      <c r="L449" s="1337"/>
      <c r="M449" s="1337"/>
      <c r="N449" s="1337"/>
      <c r="O449" s="1337"/>
      <c r="P449" s="1338"/>
      <c r="Q449" s="1337"/>
      <c r="R449" s="1337"/>
      <c r="S449" s="1337"/>
      <c r="T449" s="1337"/>
      <c r="U449" s="1337"/>
    </row>
    <row r="450">
      <c r="A450" s="1337"/>
      <c r="B450" s="1337"/>
      <c r="C450" s="1337"/>
      <c r="D450" s="1337"/>
      <c r="E450" s="1337"/>
      <c r="F450" s="1337"/>
      <c r="G450" s="1337"/>
      <c r="H450" s="1337"/>
      <c r="I450" s="1337"/>
      <c r="J450" s="1337"/>
      <c r="K450" s="1337"/>
      <c r="L450" s="1337"/>
      <c r="M450" s="1337"/>
      <c r="N450" s="1337"/>
      <c r="O450" s="1337"/>
      <c r="P450" s="1338"/>
      <c r="Q450" s="1337"/>
      <c r="R450" s="1337"/>
      <c r="S450" s="1337"/>
      <c r="T450" s="1337"/>
      <c r="U450" s="1337"/>
    </row>
    <row r="451">
      <c r="A451" s="1337"/>
      <c r="B451" s="1337"/>
      <c r="C451" s="1337"/>
      <c r="D451" s="1337"/>
      <c r="E451" s="1337"/>
      <c r="F451" s="1337"/>
      <c r="G451" s="1337"/>
      <c r="H451" s="1337"/>
      <c r="I451" s="1337"/>
      <c r="J451" s="1337"/>
      <c r="K451" s="1337"/>
      <c r="L451" s="1337"/>
      <c r="M451" s="1337"/>
      <c r="N451" s="1337"/>
      <c r="O451" s="1337"/>
      <c r="P451" s="1338"/>
      <c r="Q451" s="1337"/>
      <c r="R451" s="1337"/>
      <c r="S451" s="1337"/>
      <c r="T451" s="1337"/>
      <c r="U451" s="1337"/>
    </row>
    <row r="452">
      <c r="A452" s="1337"/>
      <c r="B452" s="1337"/>
      <c r="C452" s="1337"/>
      <c r="D452" s="1337"/>
      <c r="E452" s="1337"/>
      <c r="F452" s="1337"/>
      <c r="G452" s="1337"/>
      <c r="H452" s="1337"/>
      <c r="I452" s="1337"/>
      <c r="J452" s="1337"/>
      <c r="K452" s="1337"/>
      <c r="L452" s="1337"/>
      <c r="M452" s="1337"/>
      <c r="N452" s="1337"/>
      <c r="O452" s="1337"/>
      <c r="P452" s="1338"/>
      <c r="Q452" s="1337"/>
      <c r="R452" s="1337"/>
      <c r="S452" s="1337"/>
      <c r="T452" s="1337"/>
      <c r="U452" s="1337"/>
    </row>
    <row r="453">
      <c r="A453" s="1337"/>
      <c r="B453" s="1337"/>
      <c r="C453" s="1337"/>
      <c r="D453" s="1337"/>
      <c r="E453" s="1337"/>
      <c r="F453" s="1337"/>
      <c r="G453" s="1337"/>
      <c r="H453" s="1337"/>
      <c r="I453" s="1337"/>
      <c r="J453" s="1337"/>
      <c r="K453" s="1337"/>
      <c r="L453" s="1337"/>
      <c r="M453" s="1337"/>
      <c r="N453" s="1337"/>
      <c r="O453" s="1337"/>
      <c r="P453" s="1338"/>
      <c r="Q453" s="1337"/>
      <c r="R453" s="1337"/>
      <c r="S453" s="1337"/>
      <c r="T453" s="1337"/>
      <c r="U453" s="1337"/>
    </row>
    <row r="454">
      <c r="A454" s="1337"/>
      <c r="B454" s="1337"/>
      <c r="C454" s="1337"/>
      <c r="D454" s="1337"/>
      <c r="E454" s="1337"/>
      <c r="F454" s="1337"/>
      <c r="G454" s="1337"/>
      <c r="H454" s="1337"/>
      <c r="I454" s="1337"/>
      <c r="J454" s="1337"/>
      <c r="K454" s="1337"/>
      <c r="L454" s="1337"/>
      <c r="M454" s="1337"/>
      <c r="N454" s="1337"/>
      <c r="O454" s="1337"/>
      <c r="P454" s="1338"/>
      <c r="Q454" s="1337"/>
      <c r="R454" s="1337"/>
      <c r="S454" s="1337"/>
      <c r="T454" s="1337"/>
      <c r="U454" s="1337"/>
    </row>
    <row r="455">
      <c r="A455" s="1337"/>
      <c r="B455" s="1337"/>
      <c r="C455" s="1337"/>
      <c r="D455" s="1337"/>
      <c r="E455" s="1337"/>
      <c r="F455" s="1337"/>
      <c r="G455" s="1337"/>
      <c r="H455" s="1337"/>
      <c r="I455" s="1337"/>
      <c r="J455" s="1337"/>
      <c r="K455" s="1337"/>
      <c r="L455" s="1337"/>
      <c r="M455" s="1337"/>
      <c r="N455" s="1337"/>
      <c r="O455" s="1337"/>
      <c r="P455" s="1338"/>
      <c r="Q455" s="1337"/>
      <c r="R455" s="1337"/>
      <c r="S455" s="1337"/>
      <c r="T455" s="1337"/>
      <c r="U455" s="1337"/>
    </row>
    <row r="456">
      <c r="A456" s="1337"/>
      <c r="B456" s="1337"/>
      <c r="C456" s="1337"/>
      <c r="D456" s="1337"/>
      <c r="E456" s="1337"/>
      <c r="F456" s="1337"/>
      <c r="G456" s="1337"/>
      <c r="H456" s="1337"/>
      <c r="I456" s="1337"/>
      <c r="J456" s="1337"/>
      <c r="K456" s="1337"/>
      <c r="L456" s="1337"/>
      <c r="M456" s="1337"/>
      <c r="N456" s="1337"/>
      <c r="O456" s="1337"/>
      <c r="P456" s="1338"/>
      <c r="Q456" s="1337"/>
      <c r="R456" s="1337"/>
      <c r="S456" s="1337"/>
      <c r="T456" s="1337"/>
      <c r="U456" s="1337"/>
    </row>
    <row r="457">
      <c r="A457" s="1337"/>
      <c r="B457" s="1337"/>
      <c r="C457" s="1337"/>
      <c r="D457" s="1337"/>
      <c r="E457" s="1337"/>
      <c r="F457" s="1337"/>
      <c r="G457" s="1337"/>
      <c r="H457" s="1337"/>
      <c r="I457" s="1337"/>
      <c r="J457" s="1337"/>
      <c r="K457" s="1337"/>
      <c r="L457" s="1337"/>
      <c r="M457" s="1337"/>
      <c r="N457" s="1337"/>
      <c r="O457" s="1337"/>
      <c r="P457" s="1338"/>
      <c r="Q457" s="1337"/>
      <c r="R457" s="1337"/>
      <c r="S457" s="1337"/>
      <c r="T457" s="1337"/>
      <c r="U457" s="1337"/>
    </row>
    <row r="458">
      <c r="A458" s="1337"/>
      <c r="B458" s="1337"/>
      <c r="C458" s="1337"/>
      <c r="D458" s="1337"/>
      <c r="E458" s="1337"/>
      <c r="F458" s="1337"/>
      <c r="G458" s="1337"/>
      <c r="H458" s="1337"/>
      <c r="I458" s="1337"/>
      <c r="J458" s="1337"/>
      <c r="K458" s="1337"/>
      <c r="L458" s="1337"/>
      <c r="M458" s="1337"/>
      <c r="N458" s="1337"/>
      <c r="O458" s="1337"/>
      <c r="P458" s="1338"/>
      <c r="Q458" s="1337"/>
      <c r="R458" s="1337"/>
      <c r="S458" s="1337"/>
      <c r="T458" s="1337"/>
      <c r="U458" s="1337"/>
    </row>
    <row r="459">
      <c r="A459" s="1337"/>
      <c r="B459" s="1337"/>
      <c r="C459" s="1337"/>
      <c r="D459" s="1337"/>
      <c r="E459" s="1337"/>
      <c r="F459" s="1337"/>
      <c r="G459" s="1337"/>
      <c r="H459" s="1337"/>
      <c r="I459" s="1337"/>
      <c r="J459" s="1337"/>
      <c r="K459" s="1337"/>
      <c r="L459" s="1337"/>
      <c r="M459" s="1337"/>
      <c r="N459" s="1337"/>
      <c r="O459" s="1337"/>
      <c r="P459" s="1338"/>
      <c r="Q459" s="1337"/>
      <c r="R459" s="1337"/>
      <c r="S459" s="1337"/>
      <c r="T459" s="1337"/>
      <c r="U459" s="1337"/>
    </row>
    <row r="460">
      <c r="A460" s="1337"/>
      <c r="B460" s="1337"/>
      <c r="C460" s="1337"/>
      <c r="D460" s="1337"/>
      <c r="E460" s="1337"/>
      <c r="F460" s="1337"/>
      <c r="G460" s="1337"/>
      <c r="H460" s="1337"/>
      <c r="I460" s="1337"/>
      <c r="J460" s="1337"/>
      <c r="K460" s="1337"/>
      <c r="L460" s="1337"/>
      <c r="M460" s="1337"/>
      <c r="N460" s="1337"/>
      <c r="O460" s="1337"/>
      <c r="P460" s="1338"/>
      <c r="Q460" s="1337"/>
      <c r="R460" s="1337"/>
      <c r="S460" s="1337"/>
      <c r="T460" s="1337"/>
      <c r="U460" s="1337"/>
    </row>
    <row r="461">
      <c r="A461" s="1337"/>
      <c r="B461" s="1337"/>
      <c r="C461" s="1337"/>
      <c r="D461" s="1337"/>
      <c r="E461" s="1337"/>
      <c r="F461" s="1337"/>
      <c r="G461" s="1337"/>
      <c r="H461" s="1337"/>
      <c r="I461" s="1337"/>
      <c r="J461" s="1337"/>
      <c r="K461" s="1337"/>
      <c r="L461" s="1337"/>
      <c r="M461" s="1337"/>
      <c r="N461" s="1337"/>
      <c r="O461" s="1337"/>
      <c r="P461" s="1338"/>
      <c r="Q461" s="1337"/>
      <c r="R461" s="1337"/>
      <c r="S461" s="1337"/>
      <c r="T461" s="1337"/>
      <c r="U461" s="1337"/>
    </row>
    <row r="462">
      <c r="A462" s="1337"/>
      <c r="B462" s="1337"/>
      <c r="C462" s="1337"/>
      <c r="D462" s="1337"/>
      <c r="E462" s="1337"/>
      <c r="F462" s="1337"/>
      <c r="G462" s="1337"/>
      <c r="H462" s="1337"/>
      <c r="I462" s="1337"/>
      <c r="J462" s="1337"/>
      <c r="K462" s="1337"/>
      <c r="L462" s="1337"/>
      <c r="M462" s="1337"/>
      <c r="N462" s="1337"/>
      <c r="O462" s="1337"/>
      <c r="P462" s="1338"/>
      <c r="Q462" s="1337"/>
      <c r="R462" s="1337"/>
      <c r="S462" s="1337"/>
      <c r="T462" s="1337"/>
      <c r="U462" s="1337"/>
    </row>
    <row r="463">
      <c r="A463" s="1337"/>
      <c r="B463" s="1337"/>
      <c r="C463" s="1337"/>
      <c r="D463" s="1337"/>
      <c r="E463" s="1337"/>
      <c r="F463" s="1337"/>
      <c r="G463" s="1337"/>
      <c r="H463" s="1337"/>
      <c r="I463" s="1337"/>
      <c r="J463" s="1337"/>
      <c r="K463" s="1337"/>
      <c r="L463" s="1337"/>
      <c r="M463" s="1337"/>
      <c r="N463" s="1337"/>
      <c r="O463" s="1337"/>
      <c r="P463" s="1338"/>
      <c r="Q463" s="1337"/>
      <c r="R463" s="1337"/>
      <c r="S463" s="1337"/>
      <c r="T463" s="1337"/>
      <c r="U463" s="1337"/>
    </row>
    <row r="464">
      <c r="A464" s="1337"/>
      <c r="B464" s="1337"/>
      <c r="C464" s="1337"/>
      <c r="D464" s="1337"/>
      <c r="E464" s="1337"/>
      <c r="F464" s="1337"/>
      <c r="G464" s="1337"/>
      <c r="H464" s="1337"/>
      <c r="I464" s="1337"/>
      <c r="J464" s="1337"/>
      <c r="K464" s="1337"/>
      <c r="L464" s="1337"/>
      <c r="M464" s="1337"/>
      <c r="N464" s="1337"/>
      <c r="O464" s="1337"/>
      <c r="P464" s="1338"/>
      <c r="Q464" s="1337"/>
      <c r="R464" s="1337"/>
      <c r="S464" s="1337"/>
      <c r="T464" s="1337"/>
      <c r="U464" s="1337"/>
    </row>
    <row r="465">
      <c r="A465" s="1337"/>
      <c r="B465" s="1337"/>
      <c r="C465" s="1337"/>
      <c r="D465" s="1337"/>
      <c r="E465" s="1337"/>
      <c r="F465" s="1337"/>
      <c r="G465" s="1337"/>
      <c r="H465" s="1337"/>
      <c r="I465" s="1337"/>
      <c r="J465" s="1337"/>
      <c r="K465" s="1337"/>
      <c r="L465" s="1337"/>
      <c r="M465" s="1337"/>
      <c r="N465" s="1337"/>
      <c r="O465" s="1337"/>
      <c r="P465" s="1338"/>
      <c r="Q465" s="1337"/>
      <c r="R465" s="1337"/>
      <c r="S465" s="1337"/>
      <c r="T465" s="1337"/>
      <c r="U465" s="1337"/>
    </row>
    <row r="466">
      <c r="A466" s="1337"/>
      <c r="B466" s="1337"/>
      <c r="C466" s="1337"/>
      <c r="D466" s="1337"/>
      <c r="E466" s="1337"/>
      <c r="F466" s="1337"/>
      <c r="G466" s="1337"/>
      <c r="H466" s="1337"/>
      <c r="I466" s="1337"/>
      <c r="J466" s="1337"/>
      <c r="K466" s="1337"/>
      <c r="L466" s="1337"/>
      <c r="M466" s="1337"/>
      <c r="N466" s="1337"/>
      <c r="O466" s="1337"/>
      <c r="P466" s="1338"/>
      <c r="Q466" s="1337"/>
      <c r="R466" s="1337"/>
      <c r="S466" s="1337"/>
      <c r="T466" s="1337"/>
      <c r="U466" s="1337"/>
    </row>
    <row r="467">
      <c r="A467" s="1337"/>
      <c r="B467" s="1337"/>
      <c r="C467" s="1337"/>
      <c r="D467" s="1337"/>
      <c r="E467" s="1337"/>
      <c r="F467" s="1337"/>
      <c r="G467" s="1337"/>
      <c r="H467" s="1337"/>
      <c r="I467" s="1337"/>
      <c r="J467" s="1337"/>
      <c r="K467" s="1337"/>
      <c r="L467" s="1337"/>
      <c r="M467" s="1337"/>
      <c r="N467" s="1337"/>
      <c r="O467" s="1337"/>
      <c r="P467" s="1338"/>
      <c r="Q467" s="1337"/>
      <c r="R467" s="1337"/>
      <c r="S467" s="1337"/>
      <c r="T467" s="1337"/>
      <c r="U467" s="1337"/>
    </row>
    <row r="468">
      <c r="A468" s="1337"/>
      <c r="B468" s="1337"/>
      <c r="C468" s="1337"/>
      <c r="D468" s="1337"/>
      <c r="E468" s="1337"/>
      <c r="F468" s="1337"/>
      <c r="G468" s="1337"/>
      <c r="H468" s="1337"/>
      <c r="I468" s="1337"/>
      <c r="J468" s="1337"/>
      <c r="K468" s="1337"/>
      <c r="L468" s="1337"/>
      <c r="M468" s="1337"/>
      <c r="N468" s="1337"/>
      <c r="O468" s="1337"/>
      <c r="P468" s="1338"/>
      <c r="Q468" s="1337"/>
      <c r="R468" s="1337"/>
      <c r="S468" s="1337"/>
      <c r="T468" s="1337"/>
      <c r="U468" s="1337"/>
    </row>
    <row r="469">
      <c r="A469" s="1337"/>
      <c r="B469" s="1337"/>
      <c r="C469" s="1337"/>
      <c r="D469" s="1337"/>
      <c r="E469" s="1337"/>
      <c r="F469" s="1337"/>
      <c r="G469" s="1337"/>
      <c r="H469" s="1337"/>
      <c r="I469" s="1337"/>
      <c r="J469" s="1337"/>
      <c r="K469" s="1337"/>
      <c r="L469" s="1337"/>
      <c r="M469" s="1337"/>
      <c r="N469" s="1337"/>
      <c r="O469" s="1337"/>
      <c r="P469" s="1338"/>
      <c r="Q469" s="1337"/>
      <c r="R469" s="1337"/>
      <c r="S469" s="1337"/>
      <c r="T469" s="1337"/>
      <c r="U469" s="1337"/>
    </row>
    <row r="470">
      <c r="A470" s="1337"/>
      <c r="B470" s="1337"/>
      <c r="C470" s="1337"/>
      <c r="D470" s="1337"/>
      <c r="E470" s="1337"/>
      <c r="F470" s="1337"/>
      <c r="G470" s="1337"/>
      <c r="H470" s="1337"/>
      <c r="I470" s="1337"/>
      <c r="J470" s="1337"/>
      <c r="K470" s="1337"/>
      <c r="L470" s="1337"/>
      <c r="M470" s="1337"/>
      <c r="N470" s="1337"/>
      <c r="O470" s="1337"/>
      <c r="P470" s="1338"/>
      <c r="Q470" s="1337"/>
      <c r="R470" s="1337"/>
      <c r="S470" s="1337"/>
      <c r="T470" s="1337"/>
      <c r="U470" s="1337"/>
    </row>
    <row r="471">
      <c r="A471" s="1337"/>
      <c r="B471" s="1337"/>
      <c r="C471" s="1337"/>
      <c r="D471" s="1337"/>
      <c r="E471" s="1337"/>
      <c r="F471" s="1337"/>
      <c r="G471" s="1337"/>
      <c r="H471" s="1337"/>
      <c r="I471" s="1337"/>
      <c r="J471" s="1337"/>
      <c r="K471" s="1337"/>
      <c r="L471" s="1337"/>
      <c r="M471" s="1337"/>
      <c r="N471" s="1337"/>
      <c r="O471" s="1337"/>
      <c r="P471" s="1338"/>
      <c r="Q471" s="1337"/>
      <c r="R471" s="1337"/>
      <c r="S471" s="1337"/>
      <c r="T471" s="1337"/>
      <c r="U471" s="1337"/>
    </row>
    <row r="472">
      <c r="A472" s="1337"/>
      <c r="B472" s="1337"/>
      <c r="C472" s="1337"/>
      <c r="D472" s="1337"/>
      <c r="E472" s="1337"/>
      <c r="F472" s="1337"/>
      <c r="G472" s="1337"/>
      <c r="H472" s="1337"/>
      <c r="I472" s="1337"/>
      <c r="J472" s="1337"/>
      <c r="K472" s="1337"/>
      <c r="L472" s="1337"/>
      <c r="M472" s="1337"/>
      <c r="N472" s="1337"/>
      <c r="O472" s="1337"/>
      <c r="P472" s="1338"/>
      <c r="Q472" s="1337"/>
      <c r="R472" s="1337"/>
      <c r="S472" s="1337"/>
      <c r="T472" s="1337"/>
      <c r="U472" s="1337"/>
    </row>
    <row r="473">
      <c r="A473" s="1337"/>
      <c r="B473" s="1337"/>
      <c r="C473" s="1337"/>
      <c r="D473" s="1337"/>
      <c r="E473" s="1337"/>
      <c r="F473" s="1337"/>
      <c r="G473" s="1337"/>
      <c r="H473" s="1337"/>
      <c r="I473" s="1337"/>
      <c r="J473" s="1337"/>
      <c r="K473" s="1337"/>
      <c r="L473" s="1337"/>
      <c r="M473" s="1337"/>
      <c r="N473" s="1337"/>
      <c r="O473" s="1337"/>
      <c r="P473" s="1338"/>
      <c r="Q473" s="1337"/>
      <c r="R473" s="1337"/>
      <c r="S473" s="1337"/>
      <c r="T473" s="1337"/>
      <c r="U473" s="1337"/>
    </row>
    <row r="474">
      <c r="A474" s="1337"/>
      <c r="B474" s="1337"/>
      <c r="C474" s="1337"/>
      <c r="D474" s="1337"/>
      <c r="E474" s="1337"/>
      <c r="F474" s="1337"/>
      <c r="G474" s="1337"/>
      <c r="H474" s="1337"/>
      <c r="I474" s="1337"/>
      <c r="J474" s="1337"/>
      <c r="K474" s="1337"/>
      <c r="L474" s="1337"/>
      <c r="M474" s="1337"/>
      <c r="N474" s="1337"/>
      <c r="O474" s="1337"/>
      <c r="P474" s="1338"/>
      <c r="Q474" s="1337"/>
      <c r="R474" s="1337"/>
      <c r="S474" s="1337"/>
      <c r="T474" s="1337"/>
      <c r="U474" s="1337"/>
    </row>
    <row r="475">
      <c r="A475" s="1337"/>
      <c r="B475" s="1337"/>
      <c r="C475" s="1337"/>
      <c r="D475" s="1337"/>
      <c r="E475" s="1337"/>
      <c r="F475" s="1337"/>
      <c r="G475" s="1337"/>
      <c r="H475" s="1337"/>
      <c r="I475" s="1337"/>
      <c r="J475" s="1337"/>
      <c r="K475" s="1337"/>
      <c r="L475" s="1337"/>
      <c r="M475" s="1337"/>
      <c r="N475" s="1337"/>
      <c r="O475" s="1337"/>
      <c r="P475" s="1338"/>
      <c r="Q475" s="1337"/>
      <c r="R475" s="1337"/>
      <c r="S475" s="1337"/>
      <c r="T475" s="1337"/>
      <c r="U475" s="1337"/>
    </row>
    <row r="476">
      <c r="A476" s="1337"/>
      <c r="B476" s="1337"/>
      <c r="C476" s="1337"/>
      <c r="D476" s="1337"/>
      <c r="E476" s="1337"/>
      <c r="F476" s="1337"/>
      <c r="G476" s="1337"/>
      <c r="H476" s="1337"/>
      <c r="I476" s="1337"/>
      <c r="J476" s="1337"/>
      <c r="K476" s="1337"/>
      <c r="L476" s="1337"/>
      <c r="M476" s="1337"/>
      <c r="N476" s="1337"/>
      <c r="O476" s="1337"/>
      <c r="P476" s="1338"/>
      <c r="Q476" s="1337"/>
      <c r="R476" s="1337"/>
      <c r="S476" s="1337"/>
      <c r="T476" s="1337"/>
      <c r="U476" s="1337"/>
    </row>
    <row r="477">
      <c r="A477" s="1337"/>
      <c r="B477" s="1337"/>
      <c r="C477" s="1337"/>
      <c r="D477" s="1337"/>
      <c r="E477" s="1337"/>
      <c r="F477" s="1337"/>
      <c r="G477" s="1337"/>
      <c r="H477" s="1337"/>
      <c r="I477" s="1337"/>
      <c r="J477" s="1337"/>
      <c r="K477" s="1337"/>
      <c r="L477" s="1337"/>
      <c r="M477" s="1337"/>
      <c r="N477" s="1337"/>
      <c r="O477" s="1337"/>
      <c r="P477" s="1338"/>
      <c r="Q477" s="1337"/>
      <c r="R477" s="1337"/>
      <c r="S477" s="1337"/>
      <c r="T477" s="1337"/>
      <c r="U477" s="1337"/>
    </row>
    <row r="478">
      <c r="A478" s="1337"/>
      <c r="B478" s="1337"/>
      <c r="C478" s="1337"/>
      <c r="D478" s="1337"/>
      <c r="E478" s="1337"/>
      <c r="F478" s="1337"/>
      <c r="G478" s="1337"/>
      <c r="H478" s="1337"/>
      <c r="I478" s="1337"/>
      <c r="J478" s="1337"/>
      <c r="K478" s="1337"/>
      <c r="L478" s="1337"/>
      <c r="M478" s="1337"/>
      <c r="N478" s="1337"/>
      <c r="O478" s="1337"/>
      <c r="P478" s="1338"/>
      <c r="Q478" s="1337"/>
      <c r="R478" s="1337"/>
      <c r="S478" s="1337"/>
      <c r="T478" s="1337"/>
      <c r="U478" s="1337"/>
    </row>
    <row r="479">
      <c r="A479" s="1337"/>
      <c r="B479" s="1337"/>
      <c r="C479" s="1337"/>
      <c r="D479" s="1337"/>
      <c r="E479" s="1337"/>
      <c r="F479" s="1337"/>
      <c r="G479" s="1337"/>
      <c r="H479" s="1337"/>
      <c r="I479" s="1337"/>
      <c r="J479" s="1337"/>
      <c r="K479" s="1337"/>
      <c r="L479" s="1337"/>
      <c r="M479" s="1337"/>
      <c r="N479" s="1337"/>
      <c r="O479" s="1337"/>
      <c r="P479" s="1338"/>
      <c r="Q479" s="1337"/>
      <c r="R479" s="1337"/>
      <c r="S479" s="1337"/>
      <c r="T479" s="1337"/>
      <c r="U479" s="1337"/>
    </row>
    <row r="480">
      <c r="A480" s="1337"/>
      <c r="B480" s="1337"/>
      <c r="C480" s="1337"/>
      <c r="D480" s="1337"/>
      <c r="E480" s="1337"/>
      <c r="F480" s="1337"/>
      <c r="G480" s="1337"/>
      <c r="H480" s="1337"/>
      <c r="I480" s="1337"/>
      <c r="J480" s="1337"/>
      <c r="K480" s="1337"/>
      <c r="L480" s="1337"/>
      <c r="M480" s="1337"/>
      <c r="N480" s="1337"/>
      <c r="O480" s="1337"/>
      <c r="P480" s="1338"/>
      <c r="Q480" s="1337"/>
      <c r="R480" s="1337"/>
      <c r="S480" s="1337"/>
      <c r="T480" s="1337"/>
      <c r="U480" s="1337"/>
    </row>
    <row r="481">
      <c r="A481" s="1337"/>
      <c r="B481" s="1337"/>
      <c r="C481" s="1337"/>
      <c r="D481" s="1337"/>
      <c r="E481" s="1337"/>
      <c r="F481" s="1337"/>
      <c r="G481" s="1337"/>
      <c r="H481" s="1337"/>
      <c r="I481" s="1337"/>
      <c r="J481" s="1337"/>
      <c r="K481" s="1337"/>
      <c r="L481" s="1337"/>
      <c r="M481" s="1337"/>
      <c r="N481" s="1337"/>
      <c r="O481" s="1337"/>
      <c r="P481" s="1338"/>
      <c r="Q481" s="1337"/>
      <c r="R481" s="1337"/>
      <c r="S481" s="1337"/>
      <c r="T481" s="1337"/>
      <c r="U481" s="1337"/>
    </row>
    <row r="482">
      <c r="A482" s="1337"/>
      <c r="B482" s="1337"/>
      <c r="C482" s="1337"/>
      <c r="D482" s="1337"/>
      <c r="E482" s="1337"/>
      <c r="F482" s="1337"/>
      <c r="G482" s="1337"/>
      <c r="H482" s="1337"/>
      <c r="I482" s="1337"/>
      <c r="J482" s="1337"/>
      <c r="K482" s="1337"/>
      <c r="L482" s="1337"/>
      <c r="M482" s="1337"/>
      <c r="N482" s="1337"/>
      <c r="O482" s="1337"/>
      <c r="P482" s="1338"/>
      <c r="Q482" s="1337"/>
      <c r="R482" s="1337"/>
      <c r="S482" s="1337"/>
      <c r="T482" s="1337"/>
      <c r="U482" s="1337"/>
    </row>
    <row r="483">
      <c r="A483" s="1337"/>
      <c r="B483" s="1337"/>
      <c r="C483" s="1337"/>
      <c r="D483" s="1337"/>
      <c r="E483" s="1337"/>
      <c r="F483" s="1337"/>
      <c r="G483" s="1337"/>
      <c r="H483" s="1337"/>
      <c r="I483" s="1337"/>
      <c r="J483" s="1337"/>
      <c r="K483" s="1337"/>
      <c r="L483" s="1337"/>
      <c r="M483" s="1337"/>
      <c r="N483" s="1337"/>
      <c r="O483" s="1337"/>
      <c r="P483" s="1338"/>
      <c r="Q483" s="1337"/>
      <c r="R483" s="1337"/>
      <c r="S483" s="1337"/>
      <c r="T483" s="1337"/>
      <c r="U483" s="1337"/>
    </row>
    <row r="484">
      <c r="A484" s="1337"/>
      <c r="B484" s="1337"/>
      <c r="C484" s="1337"/>
      <c r="D484" s="1337"/>
      <c r="E484" s="1337"/>
      <c r="F484" s="1337"/>
      <c r="G484" s="1337"/>
      <c r="H484" s="1337"/>
      <c r="I484" s="1337"/>
      <c r="J484" s="1337"/>
      <c r="K484" s="1337"/>
      <c r="L484" s="1337"/>
      <c r="M484" s="1337"/>
      <c r="N484" s="1337"/>
      <c r="O484" s="1337"/>
      <c r="P484" s="1338"/>
      <c r="Q484" s="1337"/>
      <c r="R484" s="1337"/>
      <c r="S484" s="1337"/>
      <c r="T484" s="1337"/>
      <c r="U484" s="1337"/>
    </row>
    <row r="485">
      <c r="A485" s="1337"/>
      <c r="B485" s="1337"/>
      <c r="C485" s="1337"/>
      <c r="D485" s="1337"/>
      <c r="E485" s="1337"/>
      <c r="F485" s="1337"/>
      <c r="G485" s="1337"/>
      <c r="H485" s="1337"/>
      <c r="I485" s="1337"/>
      <c r="J485" s="1337"/>
      <c r="K485" s="1337"/>
      <c r="L485" s="1337"/>
      <c r="M485" s="1337"/>
      <c r="N485" s="1337"/>
      <c r="O485" s="1337"/>
      <c r="P485" s="1338"/>
      <c r="Q485" s="1337"/>
      <c r="R485" s="1337"/>
      <c r="S485" s="1337"/>
      <c r="T485" s="1337"/>
      <c r="U485" s="1337"/>
    </row>
    <row r="486">
      <c r="A486" s="1337"/>
      <c r="B486" s="1337"/>
      <c r="C486" s="1337"/>
      <c r="D486" s="1337"/>
      <c r="E486" s="1337"/>
      <c r="F486" s="1337"/>
      <c r="G486" s="1337"/>
      <c r="H486" s="1337"/>
      <c r="I486" s="1337"/>
      <c r="J486" s="1337"/>
      <c r="K486" s="1337"/>
      <c r="L486" s="1337"/>
      <c r="M486" s="1337"/>
      <c r="N486" s="1337"/>
      <c r="O486" s="1337"/>
      <c r="P486" s="1338"/>
      <c r="Q486" s="1337"/>
      <c r="R486" s="1337"/>
      <c r="S486" s="1337"/>
      <c r="T486" s="1337"/>
      <c r="U486" s="1337"/>
    </row>
    <row r="487">
      <c r="A487" s="1337"/>
      <c r="B487" s="1337"/>
      <c r="C487" s="1337"/>
      <c r="D487" s="1337"/>
      <c r="E487" s="1337"/>
      <c r="F487" s="1337"/>
      <c r="G487" s="1337"/>
      <c r="H487" s="1337"/>
      <c r="I487" s="1337"/>
      <c r="J487" s="1337"/>
      <c r="K487" s="1337"/>
      <c r="L487" s="1337"/>
      <c r="M487" s="1337"/>
      <c r="N487" s="1337"/>
      <c r="O487" s="1337"/>
      <c r="P487" s="1338"/>
      <c r="Q487" s="1337"/>
      <c r="R487" s="1337"/>
      <c r="S487" s="1337"/>
      <c r="T487" s="1337"/>
      <c r="U487" s="1337"/>
    </row>
    <row r="488">
      <c r="A488" s="1337"/>
      <c r="B488" s="1337"/>
      <c r="C488" s="1337"/>
      <c r="D488" s="1337"/>
      <c r="E488" s="1337"/>
      <c r="F488" s="1337"/>
      <c r="G488" s="1337"/>
      <c r="H488" s="1337"/>
      <c r="I488" s="1337"/>
      <c r="J488" s="1337"/>
      <c r="K488" s="1337"/>
      <c r="L488" s="1337"/>
      <c r="M488" s="1337"/>
      <c r="N488" s="1337"/>
      <c r="O488" s="1337"/>
      <c r="P488" s="1338"/>
      <c r="Q488" s="1337"/>
      <c r="R488" s="1337"/>
      <c r="S488" s="1337"/>
      <c r="T488" s="1337"/>
      <c r="U488" s="1337"/>
    </row>
    <row r="489">
      <c r="A489" s="1337"/>
      <c r="B489" s="1337"/>
      <c r="C489" s="1337"/>
      <c r="D489" s="1337"/>
      <c r="E489" s="1337"/>
      <c r="F489" s="1337"/>
      <c r="G489" s="1337"/>
      <c r="H489" s="1337"/>
      <c r="I489" s="1337"/>
      <c r="J489" s="1337"/>
      <c r="K489" s="1337"/>
      <c r="L489" s="1337"/>
      <c r="M489" s="1337"/>
      <c r="N489" s="1337"/>
      <c r="O489" s="1337"/>
      <c r="P489" s="1338"/>
      <c r="Q489" s="1337"/>
      <c r="R489" s="1337"/>
      <c r="S489" s="1337"/>
      <c r="T489" s="1337"/>
      <c r="U489" s="1337"/>
    </row>
    <row r="490">
      <c r="A490" s="1337"/>
      <c r="B490" s="1337"/>
      <c r="C490" s="1337"/>
      <c r="D490" s="1337"/>
      <c r="E490" s="1337"/>
      <c r="F490" s="1337"/>
      <c r="G490" s="1337"/>
      <c r="H490" s="1337"/>
      <c r="I490" s="1337"/>
      <c r="J490" s="1337"/>
      <c r="K490" s="1337"/>
      <c r="L490" s="1337"/>
      <c r="M490" s="1337"/>
      <c r="N490" s="1337"/>
      <c r="O490" s="1337"/>
      <c r="P490" s="1338"/>
      <c r="Q490" s="1337"/>
      <c r="R490" s="1337"/>
      <c r="S490" s="1337"/>
      <c r="T490" s="1337"/>
      <c r="U490" s="1337"/>
    </row>
    <row r="491">
      <c r="A491" s="1337"/>
      <c r="B491" s="1337"/>
      <c r="C491" s="1337"/>
      <c r="D491" s="1337"/>
      <c r="E491" s="1337"/>
      <c r="F491" s="1337"/>
      <c r="G491" s="1337"/>
      <c r="H491" s="1337"/>
      <c r="I491" s="1337"/>
      <c r="J491" s="1337"/>
      <c r="K491" s="1337"/>
      <c r="L491" s="1337"/>
      <c r="M491" s="1337"/>
      <c r="N491" s="1337"/>
      <c r="O491" s="1337"/>
      <c r="P491" s="1338"/>
      <c r="Q491" s="1337"/>
      <c r="R491" s="1337"/>
      <c r="S491" s="1337"/>
      <c r="T491" s="1337"/>
      <c r="U491" s="1337"/>
    </row>
    <row r="492">
      <c r="A492" s="1337"/>
      <c r="B492" s="1337"/>
      <c r="C492" s="1337"/>
      <c r="D492" s="1337"/>
      <c r="E492" s="1337"/>
      <c r="F492" s="1337"/>
      <c r="G492" s="1337"/>
      <c r="H492" s="1337"/>
      <c r="I492" s="1337"/>
      <c r="J492" s="1337"/>
      <c r="K492" s="1337"/>
      <c r="L492" s="1337"/>
      <c r="M492" s="1337"/>
      <c r="N492" s="1337"/>
      <c r="O492" s="1337"/>
      <c r="P492" s="1338"/>
      <c r="Q492" s="1337"/>
      <c r="R492" s="1337"/>
      <c r="S492" s="1337"/>
      <c r="T492" s="1337"/>
      <c r="U492" s="1337"/>
    </row>
    <row r="493">
      <c r="A493" s="1337"/>
      <c r="B493" s="1337"/>
      <c r="C493" s="1337"/>
      <c r="D493" s="1337"/>
      <c r="E493" s="1337"/>
      <c r="F493" s="1337"/>
      <c r="G493" s="1337"/>
      <c r="H493" s="1337"/>
      <c r="I493" s="1337"/>
      <c r="J493" s="1337"/>
      <c r="K493" s="1337"/>
      <c r="L493" s="1337"/>
      <c r="M493" s="1337"/>
      <c r="N493" s="1337"/>
      <c r="O493" s="1337"/>
      <c r="P493" s="1338"/>
      <c r="Q493" s="1337"/>
      <c r="R493" s="1337"/>
      <c r="S493" s="1337"/>
      <c r="T493" s="1337"/>
      <c r="U493" s="1337"/>
    </row>
    <row r="494">
      <c r="A494" s="1337"/>
      <c r="B494" s="1337"/>
      <c r="C494" s="1337"/>
      <c r="D494" s="1337"/>
      <c r="E494" s="1337"/>
      <c r="F494" s="1337"/>
      <c r="G494" s="1337"/>
      <c r="H494" s="1337"/>
      <c r="I494" s="1337"/>
      <c r="J494" s="1337"/>
      <c r="K494" s="1337"/>
      <c r="L494" s="1337"/>
      <c r="M494" s="1337"/>
      <c r="N494" s="1337"/>
      <c r="O494" s="1337"/>
      <c r="P494" s="1338"/>
      <c r="Q494" s="1337"/>
      <c r="R494" s="1337"/>
      <c r="S494" s="1337"/>
      <c r="T494" s="1337"/>
      <c r="U494" s="1337"/>
    </row>
    <row r="495">
      <c r="A495" s="1337"/>
      <c r="B495" s="1337"/>
      <c r="C495" s="1337"/>
      <c r="D495" s="1337"/>
      <c r="E495" s="1337"/>
      <c r="F495" s="1337"/>
      <c r="G495" s="1337"/>
      <c r="H495" s="1337"/>
      <c r="I495" s="1337"/>
      <c r="J495" s="1337"/>
      <c r="K495" s="1337"/>
      <c r="L495" s="1337"/>
      <c r="M495" s="1337"/>
      <c r="N495" s="1337"/>
      <c r="O495" s="1337"/>
      <c r="P495" s="1338"/>
      <c r="Q495" s="1337"/>
      <c r="R495" s="1337"/>
      <c r="S495" s="1337"/>
      <c r="T495" s="1337"/>
      <c r="U495" s="1337"/>
    </row>
    <row r="496">
      <c r="A496" s="1337"/>
      <c r="B496" s="1337"/>
      <c r="C496" s="1337"/>
      <c r="D496" s="1337"/>
      <c r="E496" s="1337"/>
      <c r="F496" s="1337"/>
      <c r="G496" s="1337"/>
      <c r="H496" s="1337"/>
      <c r="I496" s="1337"/>
      <c r="J496" s="1337"/>
      <c r="K496" s="1337"/>
      <c r="L496" s="1337"/>
      <c r="M496" s="1337"/>
      <c r="N496" s="1337"/>
      <c r="O496" s="1337"/>
      <c r="P496" s="1338"/>
      <c r="Q496" s="1337"/>
      <c r="R496" s="1337"/>
      <c r="S496" s="1337"/>
      <c r="T496" s="1337"/>
      <c r="U496" s="1337"/>
    </row>
    <row r="497">
      <c r="A497" s="1337"/>
      <c r="B497" s="1337"/>
      <c r="C497" s="1337"/>
      <c r="D497" s="1337"/>
      <c r="E497" s="1337"/>
      <c r="F497" s="1337"/>
      <c r="G497" s="1337"/>
      <c r="H497" s="1337"/>
      <c r="I497" s="1337"/>
      <c r="J497" s="1337"/>
      <c r="K497" s="1337"/>
      <c r="L497" s="1337"/>
      <c r="M497" s="1337"/>
      <c r="N497" s="1337"/>
      <c r="O497" s="1337"/>
      <c r="P497" s="1338"/>
      <c r="Q497" s="1337"/>
      <c r="R497" s="1337"/>
      <c r="S497" s="1337"/>
      <c r="T497" s="1337"/>
      <c r="U497" s="1337"/>
    </row>
    <row r="498">
      <c r="A498" s="1337"/>
      <c r="B498" s="1337"/>
      <c r="C498" s="1337"/>
      <c r="D498" s="1337"/>
      <c r="E498" s="1337"/>
      <c r="F498" s="1337"/>
      <c r="G498" s="1337"/>
      <c r="H498" s="1337"/>
      <c r="I498" s="1337"/>
      <c r="J498" s="1337"/>
      <c r="K498" s="1337"/>
      <c r="L498" s="1337"/>
      <c r="M498" s="1337"/>
      <c r="N498" s="1337"/>
      <c r="O498" s="1337"/>
      <c r="P498" s="1338"/>
      <c r="Q498" s="1337"/>
      <c r="R498" s="1337"/>
      <c r="S498" s="1337"/>
      <c r="T498" s="1337"/>
      <c r="U498" s="1337"/>
    </row>
    <row r="499">
      <c r="A499" s="1337"/>
      <c r="B499" s="1337"/>
      <c r="C499" s="1337"/>
      <c r="D499" s="1337"/>
      <c r="E499" s="1337"/>
      <c r="F499" s="1337"/>
      <c r="G499" s="1337"/>
      <c r="H499" s="1337"/>
      <c r="I499" s="1337"/>
      <c r="J499" s="1337"/>
      <c r="K499" s="1337"/>
      <c r="L499" s="1337"/>
      <c r="M499" s="1337"/>
      <c r="N499" s="1337"/>
      <c r="O499" s="1337"/>
      <c r="P499" s="1338"/>
      <c r="Q499" s="1337"/>
      <c r="R499" s="1337"/>
      <c r="S499" s="1337"/>
      <c r="T499" s="1337"/>
      <c r="U499" s="1337"/>
    </row>
    <row r="500">
      <c r="A500" s="1337"/>
      <c r="B500" s="1337"/>
      <c r="C500" s="1337"/>
      <c r="D500" s="1337"/>
      <c r="E500" s="1337"/>
      <c r="F500" s="1337"/>
      <c r="G500" s="1337"/>
      <c r="H500" s="1337"/>
      <c r="I500" s="1337"/>
      <c r="J500" s="1337"/>
      <c r="K500" s="1337"/>
      <c r="L500" s="1337"/>
      <c r="M500" s="1337"/>
      <c r="N500" s="1337"/>
      <c r="O500" s="1337"/>
      <c r="P500" s="1338"/>
      <c r="Q500" s="1337"/>
      <c r="R500" s="1337"/>
      <c r="S500" s="1337"/>
      <c r="T500" s="1337"/>
      <c r="U500" s="1337"/>
    </row>
    <row r="501">
      <c r="A501" s="1337"/>
      <c r="B501" s="1337"/>
      <c r="C501" s="1337"/>
      <c r="D501" s="1337"/>
      <c r="E501" s="1337"/>
      <c r="F501" s="1337"/>
      <c r="G501" s="1337"/>
      <c r="H501" s="1337"/>
      <c r="I501" s="1337"/>
      <c r="J501" s="1337"/>
      <c r="K501" s="1337"/>
      <c r="L501" s="1337"/>
      <c r="M501" s="1337"/>
      <c r="N501" s="1337"/>
      <c r="O501" s="1337"/>
      <c r="P501" s="1338"/>
      <c r="Q501" s="1337"/>
      <c r="R501" s="1337"/>
      <c r="S501" s="1337"/>
      <c r="T501" s="1337"/>
      <c r="U501" s="1337"/>
    </row>
    <row r="502">
      <c r="A502" s="1337"/>
      <c r="B502" s="1337"/>
      <c r="C502" s="1337"/>
      <c r="D502" s="1337"/>
      <c r="E502" s="1337"/>
      <c r="F502" s="1337"/>
      <c r="G502" s="1337"/>
      <c r="H502" s="1337"/>
      <c r="I502" s="1337"/>
      <c r="J502" s="1337"/>
      <c r="K502" s="1337"/>
      <c r="L502" s="1337"/>
      <c r="M502" s="1337"/>
      <c r="N502" s="1337"/>
      <c r="O502" s="1337"/>
      <c r="P502" s="1338"/>
      <c r="Q502" s="1337"/>
      <c r="R502" s="1337"/>
      <c r="S502" s="1337"/>
      <c r="T502" s="1337"/>
      <c r="U502" s="1337"/>
    </row>
    <row r="503">
      <c r="A503" s="1337"/>
      <c r="B503" s="1337"/>
      <c r="C503" s="1337"/>
      <c r="D503" s="1337"/>
      <c r="E503" s="1337"/>
      <c r="F503" s="1337"/>
      <c r="G503" s="1337"/>
      <c r="H503" s="1337"/>
      <c r="I503" s="1337"/>
      <c r="J503" s="1337"/>
      <c r="K503" s="1337"/>
      <c r="L503" s="1337"/>
      <c r="M503" s="1337"/>
      <c r="N503" s="1337"/>
      <c r="O503" s="1337"/>
      <c r="P503" s="1338"/>
      <c r="Q503" s="1337"/>
      <c r="R503" s="1337"/>
      <c r="S503" s="1337"/>
      <c r="T503" s="1337"/>
      <c r="U503" s="1337"/>
    </row>
    <row r="504">
      <c r="A504" s="1337"/>
      <c r="B504" s="1337"/>
      <c r="C504" s="1337"/>
      <c r="D504" s="1337"/>
      <c r="E504" s="1337"/>
      <c r="F504" s="1337"/>
      <c r="G504" s="1337"/>
      <c r="H504" s="1337"/>
      <c r="I504" s="1337"/>
      <c r="J504" s="1337"/>
      <c r="K504" s="1337"/>
      <c r="L504" s="1337"/>
      <c r="M504" s="1337"/>
      <c r="N504" s="1337"/>
      <c r="O504" s="1337"/>
      <c r="P504" s="1338"/>
      <c r="Q504" s="1337"/>
      <c r="R504" s="1337"/>
      <c r="S504" s="1337"/>
      <c r="T504" s="1337"/>
      <c r="U504" s="1337"/>
    </row>
    <row r="505">
      <c r="A505" s="1337"/>
      <c r="B505" s="1337"/>
      <c r="C505" s="1337"/>
      <c r="D505" s="1337"/>
      <c r="E505" s="1337"/>
      <c r="F505" s="1337"/>
      <c r="G505" s="1337"/>
      <c r="H505" s="1337"/>
      <c r="I505" s="1337"/>
      <c r="J505" s="1337"/>
      <c r="K505" s="1337"/>
      <c r="L505" s="1337"/>
      <c r="M505" s="1337"/>
      <c r="N505" s="1337"/>
      <c r="O505" s="1337"/>
      <c r="P505" s="1338"/>
      <c r="Q505" s="1337"/>
      <c r="R505" s="1337"/>
      <c r="S505" s="1337"/>
      <c r="T505" s="1337"/>
      <c r="U505" s="1337"/>
    </row>
    <row r="506">
      <c r="A506" s="1337"/>
      <c r="B506" s="1337"/>
      <c r="C506" s="1337"/>
      <c r="D506" s="1337"/>
      <c r="E506" s="1337"/>
      <c r="F506" s="1337"/>
      <c r="G506" s="1337"/>
      <c r="H506" s="1337"/>
      <c r="I506" s="1337"/>
      <c r="J506" s="1337"/>
      <c r="K506" s="1337"/>
      <c r="L506" s="1337"/>
      <c r="M506" s="1337"/>
      <c r="N506" s="1337"/>
      <c r="O506" s="1337"/>
      <c r="P506" s="1338"/>
      <c r="Q506" s="1337"/>
      <c r="R506" s="1337"/>
      <c r="S506" s="1337"/>
      <c r="T506" s="1337"/>
      <c r="U506" s="1337"/>
    </row>
    <row r="507">
      <c r="A507" s="1337"/>
      <c r="B507" s="1337"/>
      <c r="C507" s="1337"/>
      <c r="D507" s="1337"/>
      <c r="E507" s="1337"/>
      <c r="F507" s="1337"/>
      <c r="G507" s="1337"/>
      <c r="H507" s="1337"/>
      <c r="I507" s="1337"/>
      <c r="J507" s="1337"/>
      <c r="K507" s="1337"/>
      <c r="L507" s="1337"/>
      <c r="M507" s="1337"/>
      <c r="N507" s="1337"/>
      <c r="O507" s="1337"/>
      <c r="P507" s="1338"/>
      <c r="Q507" s="1337"/>
      <c r="R507" s="1337"/>
      <c r="S507" s="1337"/>
      <c r="T507" s="1337"/>
      <c r="U507" s="1337"/>
    </row>
    <row r="508">
      <c r="A508" s="1337"/>
      <c r="B508" s="1337"/>
      <c r="C508" s="1337"/>
      <c r="D508" s="1337"/>
      <c r="E508" s="1337"/>
      <c r="F508" s="1337"/>
      <c r="G508" s="1337"/>
      <c r="H508" s="1337"/>
      <c r="I508" s="1337"/>
      <c r="J508" s="1337"/>
      <c r="K508" s="1337"/>
      <c r="L508" s="1337"/>
      <c r="M508" s="1337"/>
      <c r="N508" s="1337"/>
      <c r="O508" s="1337"/>
      <c r="P508" s="1338"/>
      <c r="Q508" s="1337"/>
      <c r="R508" s="1337"/>
      <c r="S508" s="1337"/>
      <c r="T508" s="1337"/>
      <c r="U508" s="1337"/>
    </row>
    <row r="509">
      <c r="A509" s="1337"/>
      <c r="B509" s="1337"/>
      <c r="C509" s="1337"/>
      <c r="D509" s="1337"/>
      <c r="E509" s="1337"/>
      <c r="F509" s="1337"/>
      <c r="G509" s="1337"/>
      <c r="H509" s="1337"/>
      <c r="I509" s="1337"/>
      <c r="J509" s="1337"/>
      <c r="K509" s="1337"/>
      <c r="L509" s="1337"/>
      <c r="M509" s="1337"/>
      <c r="N509" s="1337"/>
      <c r="O509" s="1337"/>
      <c r="P509" s="1338"/>
      <c r="Q509" s="1337"/>
      <c r="R509" s="1337"/>
      <c r="S509" s="1337"/>
      <c r="T509" s="1337"/>
      <c r="U509" s="1337"/>
    </row>
    <row r="510">
      <c r="A510" s="1337"/>
      <c r="B510" s="1337"/>
      <c r="C510" s="1337"/>
      <c r="D510" s="1337"/>
      <c r="E510" s="1337"/>
      <c r="F510" s="1337"/>
      <c r="G510" s="1337"/>
      <c r="H510" s="1337"/>
      <c r="I510" s="1337"/>
      <c r="J510" s="1337"/>
      <c r="K510" s="1337"/>
      <c r="L510" s="1337"/>
      <c r="M510" s="1337"/>
      <c r="N510" s="1337"/>
      <c r="O510" s="1337"/>
      <c r="P510" s="1338"/>
      <c r="Q510" s="1337"/>
      <c r="R510" s="1337"/>
      <c r="S510" s="1337"/>
      <c r="T510" s="1337"/>
      <c r="U510" s="1337"/>
    </row>
    <row r="511">
      <c r="A511" s="1337"/>
      <c r="B511" s="1337"/>
      <c r="C511" s="1337"/>
      <c r="D511" s="1337"/>
      <c r="E511" s="1337"/>
      <c r="F511" s="1337"/>
      <c r="G511" s="1337"/>
      <c r="H511" s="1337"/>
      <c r="I511" s="1337"/>
      <c r="J511" s="1337"/>
      <c r="K511" s="1337"/>
      <c r="L511" s="1337"/>
      <c r="M511" s="1337"/>
      <c r="N511" s="1337"/>
      <c r="O511" s="1337"/>
      <c r="P511" s="1338"/>
      <c r="Q511" s="1337"/>
      <c r="R511" s="1337"/>
      <c r="S511" s="1337"/>
      <c r="T511" s="1337"/>
      <c r="U511" s="1337"/>
    </row>
    <row r="512">
      <c r="A512" s="1337"/>
      <c r="B512" s="1337"/>
      <c r="C512" s="1337"/>
      <c r="D512" s="1337"/>
      <c r="E512" s="1337"/>
      <c r="F512" s="1337"/>
      <c r="G512" s="1337"/>
      <c r="H512" s="1337"/>
      <c r="I512" s="1337"/>
      <c r="J512" s="1337"/>
      <c r="K512" s="1337"/>
      <c r="L512" s="1337"/>
      <c r="M512" s="1337"/>
      <c r="N512" s="1337"/>
      <c r="O512" s="1337"/>
      <c r="P512" s="1338"/>
      <c r="Q512" s="1337"/>
      <c r="R512" s="1337"/>
      <c r="S512" s="1337"/>
      <c r="T512" s="1337"/>
      <c r="U512" s="1337"/>
    </row>
    <row r="513">
      <c r="A513" s="1337"/>
      <c r="B513" s="1337"/>
      <c r="C513" s="1337"/>
      <c r="D513" s="1337"/>
      <c r="E513" s="1337"/>
      <c r="F513" s="1337"/>
      <c r="G513" s="1337"/>
      <c r="H513" s="1337"/>
      <c r="I513" s="1337"/>
      <c r="J513" s="1337"/>
      <c r="K513" s="1337"/>
      <c r="L513" s="1337"/>
      <c r="M513" s="1337"/>
      <c r="N513" s="1337"/>
      <c r="O513" s="1337"/>
      <c r="P513" s="1338"/>
      <c r="Q513" s="1337"/>
      <c r="R513" s="1337"/>
      <c r="S513" s="1337"/>
      <c r="T513" s="1337"/>
      <c r="U513" s="1337"/>
    </row>
    <row r="514">
      <c r="A514" s="1337"/>
      <c r="B514" s="1337"/>
      <c r="C514" s="1337"/>
      <c r="D514" s="1337"/>
      <c r="E514" s="1337"/>
      <c r="F514" s="1337"/>
      <c r="G514" s="1337"/>
      <c r="H514" s="1337"/>
      <c r="I514" s="1337"/>
      <c r="J514" s="1337"/>
      <c r="K514" s="1337"/>
      <c r="L514" s="1337"/>
      <c r="M514" s="1337"/>
      <c r="N514" s="1337"/>
      <c r="O514" s="1337"/>
      <c r="P514" s="1338"/>
      <c r="Q514" s="1337"/>
      <c r="R514" s="1337"/>
      <c r="S514" s="1337"/>
      <c r="T514" s="1337"/>
      <c r="U514" s="1337"/>
    </row>
    <row r="515">
      <c r="A515" s="1337"/>
      <c r="B515" s="1337"/>
      <c r="C515" s="1337"/>
      <c r="D515" s="1337"/>
      <c r="E515" s="1337"/>
      <c r="F515" s="1337"/>
      <c r="G515" s="1337"/>
      <c r="H515" s="1337"/>
      <c r="I515" s="1337"/>
      <c r="J515" s="1337"/>
      <c r="K515" s="1337"/>
      <c r="L515" s="1337"/>
      <c r="M515" s="1337"/>
      <c r="N515" s="1337"/>
      <c r="O515" s="1337"/>
      <c r="P515" s="1338"/>
      <c r="Q515" s="1337"/>
      <c r="R515" s="1337"/>
      <c r="S515" s="1337"/>
      <c r="T515" s="1337"/>
      <c r="U515" s="1337"/>
    </row>
    <row r="516">
      <c r="A516" s="1337"/>
      <c r="B516" s="1337"/>
      <c r="C516" s="1337"/>
      <c r="D516" s="1337"/>
      <c r="E516" s="1337"/>
      <c r="F516" s="1337"/>
      <c r="G516" s="1337"/>
      <c r="H516" s="1337"/>
      <c r="I516" s="1337"/>
      <c r="J516" s="1337"/>
      <c r="K516" s="1337"/>
      <c r="L516" s="1337"/>
      <c r="M516" s="1337"/>
      <c r="N516" s="1337"/>
      <c r="O516" s="1337"/>
      <c r="P516" s="1338"/>
      <c r="Q516" s="1337"/>
      <c r="R516" s="1337"/>
      <c r="S516" s="1337"/>
      <c r="T516" s="1337"/>
      <c r="U516" s="1337"/>
    </row>
    <row r="517">
      <c r="A517" s="1337"/>
      <c r="B517" s="1337"/>
      <c r="C517" s="1337"/>
      <c r="D517" s="1337"/>
      <c r="E517" s="1337"/>
      <c r="F517" s="1337"/>
      <c r="G517" s="1337"/>
      <c r="H517" s="1337"/>
      <c r="I517" s="1337"/>
      <c r="J517" s="1337"/>
      <c r="K517" s="1337"/>
      <c r="L517" s="1337"/>
      <c r="M517" s="1337"/>
      <c r="N517" s="1337"/>
      <c r="O517" s="1337"/>
      <c r="P517" s="1338"/>
      <c r="Q517" s="1337"/>
      <c r="R517" s="1337"/>
      <c r="S517" s="1337"/>
      <c r="T517" s="1337"/>
      <c r="U517" s="1337"/>
    </row>
    <row r="518">
      <c r="A518" s="1337"/>
      <c r="B518" s="1337"/>
      <c r="C518" s="1337"/>
      <c r="D518" s="1337"/>
      <c r="E518" s="1337"/>
      <c r="F518" s="1337"/>
      <c r="G518" s="1337"/>
      <c r="H518" s="1337"/>
      <c r="I518" s="1337"/>
      <c r="J518" s="1337"/>
      <c r="K518" s="1337"/>
      <c r="L518" s="1337"/>
      <c r="M518" s="1337"/>
      <c r="N518" s="1337"/>
      <c r="O518" s="1337"/>
      <c r="P518" s="1338"/>
      <c r="Q518" s="1337"/>
      <c r="R518" s="1337"/>
      <c r="S518" s="1337"/>
      <c r="T518" s="1337"/>
      <c r="U518" s="1337"/>
    </row>
    <row r="519">
      <c r="A519" s="1337"/>
      <c r="B519" s="1337"/>
      <c r="C519" s="1337"/>
      <c r="D519" s="1337"/>
      <c r="E519" s="1337"/>
      <c r="F519" s="1337"/>
      <c r="G519" s="1337"/>
      <c r="H519" s="1337"/>
      <c r="I519" s="1337"/>
      <c r="J519" s="1337"/>
      <c r="K519" s="1337"/>
      <c r="L519" s="1337"/>
      <c r="M519" s="1337"/>
      <c r="N519" s="1337"/>
      <c r="O519" s="1337"/>
      <c r="P519" s="1338"/>
      <c r="Q519" s="1337"/>
      <c r="R519" s="1337"/>
      <c r="S519" s="1337"/>
      <c r="T519" s="1337"/>
      <c r="U519" s="1337"/>
    </row>
    <row r="520">
      <c r="A520" s="1337"/>
      <c r="B520" s="1337"/>
      <c r="C520" s="1337"/>
      <c r="D520" s="1337"/>
      <c r="E520" s="1337"/>
      <c r="F520" s="1337"/>
      <c r="G520" s="1337"/>
      <c r="H520" s="1337"/>
      <c r="I520" s="1337"/>
      <c r="J520" s="1337"/>
      <c r="K520" s="1337"/>
      <c r="L520" s="1337"/>
      <c r="M520" s="1337"/>
      <c r="N520" s="1337"/>
      <c r="O520" s="1337"/>
      <c r="P520" s="1338"/>
      <c r="Q520" s="1337"/>
      <c r="R520" s="1337"/>
      <c r="S520" s="1337"/>
      <c r="T520" s="1337"/>
      <c r="U520" s="1337"/>
    </row>
    <row r="521">
      <c r="A521" s="1337"/>
      <c r="B521" s="1337"/>
      <c r="C521" s="1337"/>
      <c r="D521" s="1337"/>
      <c r="E521" s="1337"/>
      <c r="F521" s="1337"/>
      <c r="G521" s="1337"/>
      <c r="H521" s="1337"/>
      <c r="I521" s="1337"/>
      <c r="J521" s="1337"/>
      <c r="K521" s="1337"/>
      <c r="L521" s="1337"/>
      <c r="M521" s="1337"/>
      <c r="N521" s="1337"/>
      <c r="O521" s="1337"/>
      <c r="P521" s="1338"/>
      <c r="Q521" s="1337"/>
      <c r="R521" s="1337"/>
      <c r="S521" s="1337"/>
      <c r="T521" s="1337"/>
      <c r="U521" s="1337"/>
    </row>
    <row r="522">
      <c r="A522" s="1337"/>
      <c r="B522" s="1337"/>
      <c r="C522" s="1337"/>
      <c r="D522" s="1337"/>
      <c r="E522" s="1337"/>
      <c r="F522" s="1337"/>
      <c r="G522" s="1337"/>
      <c r="H522" s="1337"/>
      <c r="I522" s="1337"/>
      <c r="J522" s="1337"/>
      <c r="K522" s="1337"/>
      <c r="L522" s="1337"/>
      <c r="M522" s="1337"/>
      <c r="N522" s="1337"/>
      <c r="O522" s="1337"/>
      <c r="P522" s="1338"/>
      <c r="Q522" s="1337"/>
      <c r="R522" s="1337"/>
      <c r="S522" s="1337"/>
      <c r="T522" s="1337"/>
      <c r="U522" s="1337"/>
    </row>
    <row r="523">
      <c r="A523" s="1337"/>
      <c r="B523" s="1337"/>
      <c r="C523" s="1337"/>
      <c r="D523" s="1337"/>
      <c r="E523" s="1337"/>
      <c r="F523" s="1337"/>
      <c r="G523" s="1337"/>
      <c r="H523" s="1337"/>
      <c r="I523" s="1337"/>
      <c r="J523" s="1337"/>
      <c r="K523" s="1337"/>
      <c r="L523" s="1337"/>
      <c r="M523" s="1337"/>
      <c r="N523" s="1337"/>
      <c r="O523" s="1337"/>
      <c r="P523" s="1338"/>
      <c r="Q523" s="1337"/>
      <c r="R523" s="1337"/>
      <c r="S523" s="1337"/>
      <c r="T523" s="1337"/>
      <c r="U523" s="1337"/>
    </row>
    <row r="524">
      <c r="A524" s="1337"/>
      <c r="B524" s="1337"/>
      <c r="C524" s="1337"/>
      <c r="D524" s="1337"/>
      <c r="E524" s="1337"/>
      <c r="F524" s="1337"/>
      <c r="G524" s="1337"/>
      <c r="H524" s="1337"/>
      <c r="I524" s="1337"/>
      <c r="J524" s="1337"/>
      <c r="K524" s="1337"/>
      <c r="L524" s="1337"/>
      <c r="M524" s="1337"/>
      <c r="N524" s="1337"/>
      <c r="O524" s="1337"/>
      <c r="P524" s="1338"/>
      <c r="Q524" s="1337"/>
      <c r="R524" s="1337"/>
      <c r="S524" s="1337"/>
      <c r="T524" s="1337"/>
      <c r="U524" s="1337"/>
    </row>
    <row r="525">
      <c r="A525" s="1337"/>
      <c r="B525" s="1337"/>
      <c r="C525" s="1337"/>
      <c r="D525" s="1337"/>
      <c r="E525" s="1337"/>
      <c r="F525" s="1337"/>
      <c r="G525" s="1337"/>
      <c r="H525" s="1337"/>
      <c r="I525" s="1337"/>
      <c r="J525" s="1337"/>
      <c r="K525" s="1337"/>
      <c r="L525" s="1337"/>
      <c r="M525" s="1337"/>
      <c r="N525" s="1337"/>
      <c r="O525" s="1337"/>
      <c r="P525" s="1338"/>
      <c r="Q525" s="1337"/>
      <c r="R525" s="1337"/>
      <c r="S525" s="1337"/>
      <c r="T525" s="1337"/>
      <c r="U525" s="1337"/>
    </row>
    <row r="526">
      <c r="A526" s="1337"/>
      <c r="B526" s="1337"/>
      <c r="C526" s="1337"/>
      <c r="D526" s="1337"/>
      <c r="E526" s="1337"/>
      <c r="F526" s="1337"/>
      <c r="G526" s="1337"/>
      <c r="H526" s="1337"/>
      <c r="I526" s="1337"/>
      <c r="J526" s="1337"/>
      <c r="K526" s="1337"/>
      <c r="L526" s="1337"/>
      <c r="M526" s="1337"/>
      <c r="N526" s="1337"/>
      <c r="O526" s="1337"/>
      <c r="P526" s="1338"/>
      <c r="Q526" s="1337"/>
      <c r="R526" s="1337"/>
      <c r="S526" s="1337"/>
      <c r="T526" s="1337"/>
      <c r="U526" s="1337"/>
    </row>
    <row r="527">
      <c r="A527" s="1337"/>
      <c r="B527" s="1337"/>
      <c r="C527" s="1337"/>
      <c r="D527" s="1337"/>
      <c r="E527" s="1337"/>
      <c r="F527" s="1337"/>
      <c r="G527" s="1337"/>
      <c r="H527" s="1337"/>
      <c r="I527" s="1337"/>
      <c r="J527" s="1337"/>
      <c r="K527" s="1337"/>
      <c r="L527" s="1337"/>
      <c r="M527" s="1337"/>
      <c r="N527" s="1337"/>
      <c r="O527" s="1337"/>
      <c r="P527" s="1338"/>
      <c r="Q527" s="1337"/>
      <c r="R527" s="1337"/>
      <c r="S527" s="1337"/>
      <c r="T527" s="1337"/>
      <c r="U527" s="1337"/>
    </row>
    <row r="528">
      <c r="A528" s="1337"/>
      <c r="B528" s="1337"/>
      <c r="C528" s="1337"/>
      <c r="D528" s="1337"/>
      <c r="E528" s="1337"/>
      <c r="F528" s="1337"/>
      <c r="G528" s="1337"/>
      <c r="H528" s="1337"/>
      <c r="I528" s="1337"/>
      <c r="J528" s="1337"/>
      <c r="K528" s="1337"/>
      <c r="L528" s="1337"/>
      <c r="M528" s="1337"/>
      <c r="N528" s="1337"/>
      <c r="O528" s="1337"/>
      <c r="P528" s="1338"/>
      <c r="Q528" s="1337"/>
      <c r="R528" s="1337"/>
      <c r="S528" s="1337"/>
      <c r="T528" s="1337"/>
      <c r="U528" s="1337"/>
    </row>
    <row r="529">
      <c r="A529" s="1337"/>
      <c r="B529" s="1337"/>
      <c r="C529" s="1337"/>
      <c r="D529" s="1337"/>
      <c r="E529" s="1337"/>
      <c r="F529" s="1337"/>
      <c r="G529" s="1337"/>
      <c r="H529" s="1337"/>
      <c r="I529" s="1337"/>
      <c r="J529" s="1337"/>
      <c r="K529" s="1337"/>
      <c r="L529" s="1337"/>
      <c r="M529" s="1337"/>
      <c r="N529" s="1337"/>
      <c r="O529" s="1337"/>
      <c r="P529" s="1338"/>
      <c r="Q529" s="1337"/>
      <c r="R529" s="1337"/>
      <c r="S529" s="1337"/>
      <c r="T529" s="1337"/>
      <c r="U529" s="1337"/>
    </row>
    <row r="530">
      <c r="A530" s="1337"/>
      <c r="B530" s="1337"/>
      <c r="C530" s="1337"/>
      <c r="D530" s="1337"/>
      <c r="E530" s="1337"/>
      <c r="F530" s="1337"/>
      <c r="G530" s="1337"/>
      <c r="H530" s="1337"/>
      <c r="I530" s="1337"/>
      <c r="J530" s="1337"/>
      <c r="K530" s="1337"/>
      <c r="L530" s="1337"/>
      <c r="M530" s="1337"/>
      <c r="N530" s="1337"/>
      <c r="O530" s="1337"/>
      <c r="P530" s="1338"/>
      <c r="Q530" s="1337"/>
      <c r="R530" s="1337"/>
      <c r="S530" s="1337"/>
      <c r="T530" s="1337"/>
      <c r="U530" s="1337"/>
    </row>
    <row r="531">
      <c r="A531" s="1337"/>
      <c r="B531" s="1337"/>
      <c r="C531" s="1337"/>
      <c r="D531" s="1337"/>
      <c r="E531" s="1337"/>
      <c r="F531" s="1337"/>
      <c r="G531" s="1337"/>
      <c r="H531" s="1337"/>
      <c r="I531" s="1337"/>
      <c r="J531" s="1337"/>
      <c r="K531" s="1337"/>
      <c r="L531" s="1337"/>
      <c r="M531" s="1337"/>
      <c r="N531" s="1337"/>
      <c r="O531" s="1337"/>
      <c r="P531" s="1338"/>
      <c r="Q531" s="1337"/>
      <c r="R531" s="1337"/>
      <c r="S531" s="1337"/>
      <c r="T531" s="1337"/>
      <c r="U531" s="1337"/>
    </row>
    <row r="532">
      <c r="A532" s="1337"/>
      <c r="B532" s="1337"/>
      <c r="C532" s="1337"/>
      <c r="D532" s="1337"/>
      <c r="E532" s="1337"/>
      <c r="F532" s="1337"/>
      <c r="G532" s="1337"/>
      <c r="H532" s="1337"/>
      <c r="I532" s="1337"/>
      <c r="J532" s="1337"/>
      <c r="K532" s="1337"/>
      <c r="L532" s="1337"/>
      <c r="M532" s="1337"/>
      <c r="N532" s="1337"/>
      <c r="O532" s="1337"/>
      <c r="P532" s="1338"/>
      <c r="Q532" s="1337"/>
      <c r="R532" s="1337"/>
      <c r="S532" s="1337"/>
      <c r="T532" s="1337"/>
      <c r="U532" s="1337"/>
    </row>
    <row r="533">
      <c r="A533" s="1337"/>
      <c r="B533" s="1337"/>
      <c r="C533" s="1337"/>
      <c r="D533" s="1337"/>
      <c r="E533" s="1337"/>
      <c r="F533" s="1337"/>
      <c r="G533" s="1337"/>
      <c r="H533" s="1337"/>
      <c r="I533" s="1337"/>
      <c r="J533" s="1337"/>
      <c r="K533" s="1337"/>
      <c r="L533" s="1337"/>
      <c r="M533" s="1337"/>
      <c r="N533" s="1337"/>
      <c r="O533" s="1337"/>
      <c r="P533" s="1338"/>
      <c r="Q533" s="1337"/>
      <c r="R533" s="1337"/>
      <c r="S533" s="1337"/>
      <c r="T533" s="1337"/>
      <c r="U533" s="1337"/>
    </row>
    <row r="534">
      <c r="A534" s="1337"/>
      <c r="B534" s="1337"/>
      <c r="C534" s="1337"/>
      <c r="D534" s="1337"/>
      <c r="E534" s="1337"/>
      <c r="F534" s="1337"/>
      <c r="G534" s="1337"/>
      <c r="H534" s="1337"/>
      <c r="I534" s="1337"/>
      <c r="J534" s="1337"/>
      <c r="K534" s="1337"/>
      <c r="L534" s="1337"/>
      <c r="M534" s="1337"/>
      <c r="N534" s="1337"/>
      <c r="O534" s="1337"/>
      <c r="P534" s="1338"/>
      <c r="Q534" s="1337"/>
      <c r="R534" s="1337"/>
      <c r="S534" s="1337"/>
      <c r="T534" s="1337"/>
      <c r="U534" s="1337"/>
    </row>
    <row r="535">
      <c r="A535" s="1337"/>
      <c r="B535" s="1337"/>
      <c r="C535" s="1337"/>
      <c r="D535" s="1337"/>
      <c r="E535" s="1337"/>
      <c r="F535" s="1337"/>
      <c r="G535" s="1337"/>
      <c r="H535" s="1337"/>
      <c r="I535" s="1337"/>
      <c r="J535" s="1337"/>
      <c r="K535" s="1337"/>
      <c r="L535" s="1337"/>
      <c r="M535" s="1337"/>
      <c r="N535" s="1337"/>
      <c r="O535" s="1337"/>
      <c r="P535" s="1338"/>
      <c r="Q535" s="1337"/>
      <c r="R535" s="1337"/>
      <c r="S535" s="1337"/>
      <c r="T535" s="1337"/>
      <c r="U535" s="1337"/>
    </row>
    <row r="536">
      <c r="A536" s="1337"/>
      <c r="B536" s="1337"/>
      <c r="C536" s="1337"/>
      <c r="D536" s="1337"/>
      <c r="E536" s="1337"/>
      <c r="F536" s="1337"/>
      <c r="G536" s="1337"/>
      <c r="H536" s="1337"/>
      <c r="I536" s="1337"/>
      <c r="J536" s="1337"/>
      <c r="K536" s="1337"/>
      <c r="L536" s="1337"/>
      <c r="M536" s="1337"/>
      <c r="N536" s="1337"/>
      <c r="O536" s="1337"/>
      <c r="P536" s="1338"/>
      <c r="Q536" s="1337"/>
      <c r="R536" s="1337"/>
      <c r="S536" s="1337"/>
      <c r="T536" s="1337"/>
      <c r="U536" s="1337"/>
    </row>
    <row r="537">
      <c r="A537" s="1337"/>
      <c r="B537" s="1337"/>
      <c r="C537" s="1337"/>
      <c r="D537" s="1337"/>
      <c r="E537" s="1337"/>
      <c r="F537" s="1337"/>
      <c r="G537" s="1337"/>
      <c r="H537" s="1337"/>
      <c r="I537" s="1337"/>
      <c r="J537" s="1337"/>
      <c r="K537" s="1337"/>
      <c r="L537" s="1337"/>
      <c r="M537" s="1337"/>
      <c r="N537" s="1337"/>
      <c r="O537" s="1337"/>
      <c r="P537" s="1338"/>
      <c r="Q537" s="1337"/>
      <c r="R537" s="1337"/>
      <c r="S537" s="1337"/>
      <c r="T537" s="1337"/>
      <c r="U537" s="1337"/>
    </row>
    <row r="538">
      <c r="A538" s="1337"/>
      <c r="B538" s="1337"/>
      <c r="C538" s="1337"/>
      <c r="D538" s="1337"/>
      <c r="E538" s="1337"/>
      <c r="F538" s="1337"/>
      <c r="G538" s="1337"/>
      <c r="H538" s="1337"/>
      <c r="I538" s="1337"/>
      <c r="J538" s="1337"/>
      <c r="K538" s="1337"/>
      <c r="L538" s="1337"/>
      <c r="M538" s="1337"/>
      <c r="N538" s="1337"/>
      <c r="O538" s="1337"/>
      <c r="P538" s="1338"/>
      <c r="Q538" s="1337"/>
      <c r="R538" s="1337"/>
      <c r="S538" s="1337"/>
      <c r="T538" s="1337"/>
      <c r="U538" s="1337"/>
    </row>
    <row r="539">
      <c r="A539" s="1337"/>
      <c r="B539" s="1337"/>
      <c r="C539" s="1337"/>
      <c r="D539" s="1337"/>
      <c r="E539" s="1337"/>
      <c r="F539" s="1337"/>
      <c r="G539" s="1337"/>
      <c r="H539" s="1337"/>
      <c r="I539" s="1337"/>
      <c r="J539" s="1337"/>
      <c r="K539" s="1337"/>
      <c r="L539" s="1337"/>
      <c r="M539" s="1337"/>
      <c r="N539" s="1337"/>
      <c r="O539" s="1337"/>
      <c r="P539" s="1338"/>
      <c r="Q539" s="1337"/>
      <c r="R539" s="1337"/>
      <c r="S539" s="1337"/>
      <c r="T539" s="1337"/>
      <c r="U539" s="1337"/>
    </row>
    <row r="540">
      <c r="A540" s="1337"/>
      <c r="B540" s="1337"/>
      <c r="C540" s="1337"/>
      <c r="D540" s="1337"/>
      <c r="E540" s="1337"/>
      <c r="F540" s="1337"/>
      <c r="G540" s="1337"/>
      <c r="H540" s="1337"/>
      <c r="I540" s="1337"/>
      <c r="J540" s="1337"/>
      <c r="K540" s="1337"/>
      <c r="L540" s="1337"/>
      <c r="M540" s="1337"/>
      <c r="N540" s="1337"/>
      <c r="O540" s="1337"/>
      <c r="P540" s="1338"/>
      <c r="Q540" s="1337"/>
      <c r="R540" s="1337"/>
      <c r="S540" s="1337"/>
      <c r="T540" s="1337"/>
      <c r="U540" s="1337"/>
    </row>
    <row r="541">
      <c r="A541" s="1337"/>
      <c r="B541" s="1337"/>
      <c r="C541" s="1337"/>
      <c r="D541" s="1337"/>
      <c r="E541" s="1337"/>
      <c r="F541" s="1337"/>
      <c r="G541" s="1337"/>
      <c r="H541" s="1337"/>
      <c r="I541" s="1337"/>
      <c r="J541" s="1337"/>
      <c r="K541" s="1337"/>
      <c r="L541" s="1337"/>
      <c r="M541" s="1337"/>
      <c r="N541" s="1337"/>
      <c r="O541" s="1337"/>
      <c r="P541" s="1338"/>
      <c r="Q541" s="1337"/>
      <c r="R541" s="1337"/>
      <c r="S541" s="1337"/>
      <c r="T541" s="1337"/>
      <c r="U541" s="1337"/>
    </row>
    <row r="542">
      <c r="A542" s="1337"/>
      <c r="B542" s="1337"/>
      <c r="C542" s="1337"/>
      <c r="D542" s="1337"/>
      <c r="E542" s="1337"/>
      <c r="F542" s="1337"/>
      <c r="G542" s="1337"/>
      <c r="H542" s="1337"/>
      <c r="I542" s="1337"/>
      <c r="J542" s="1337"/>
      <c r="K542" s="1337"/>
      <c r="L542" s="1337"/>
      <c r="M542" s="1337"/>
      <c r="N542" s="1337"/>
      <c r="O542" s="1337"/>
      <c r="P542" s="1338"/>
      <c r="Q542" s="1337"/>
      <c r="R542" s="1337"/>
      <c r="S542" s="1337"/>
      <c r="T542" s="1337"/>
      <c r="U542" s="1337"/>
    </row>
    <row r="543">
      <c r="A543" s="1337"/>
      <c r="B543" s="1337"/>
      <c r="C543" s="1337"/>
      <c r="D543" s="1337"/>
      <c r="E543" s="1337"/>
      <c r="F543" s="1337"/>
      <c r="G543" s="1337"/>
      <c r="H543" s="1337"/>
      <c r="I543" s="1337"/>
      <c r="J543" s="1337"/>
      <c r="K543" s="1337"/>
      <c r="L543" s="1337"/>
      <c r="M543" s="1337"/>
      <c r="N543" s="1337"/>
      <c r="O543" s="1337"/>
      <c r="P543" s="1338"/>
      <c r="Q543" s="1337"/>
      <c r="R543" s="1337"/>
      <c r="S543" s="1337"/>
      <c r="T543" s="1337"/>
      <c r="U543" s="1337"/>
    </row>
    <row r="544">
      <c r="A544" s="1337"/>
      <c r="B544" s="1337"/>
      <c r="C544" s="1337"/>
      <c r="D544" s="1337"/>
      <c r="E544" s="1337"/>
      <c r="F544" s="1337"/>
      <c r="G544" s="1337"/>
      <c r="H544" s="1337"/>
      <c r="I544" s="1337"/>
      <c r="J544" s="1337"/>
      <c r="K544" s="1337"/>
      <c r="L544" s="1337"/>
      <c r="M544" s="1337"/>
      <c r="N544" s="1337"/>
      <c r="O544" s="1337"/>
      <c r="P544" s="1338"/>
      <c r="Q544" s="1337"/>
      <c r="R544" s="1337"/>
      <c r="S544" s="1337"/>
      <c r="T544" s="1337"/>
      <c r="U544" s="1337"/>
    </row>
    <row r="545">
      <c r="A545" s="1337"/>
      <c r="B545" s="1337"/>
      <c r="C545" s="1337"/>
      <c r="D545" s="1337"/>
      <c r="E545" s="1337"/>
      <c r="F545" s="1337"/>
      <c r="G545" s="1337"/>
      <c r="H545" s="1337"/>
      <c r="I545" s="1337"/>
      <c r="J545" s="1337"/>
      <c r="K545" s="1337"/>
      <c r="L545" s="1337"/>
      <c r="M545" s="1337"/>
      <c r="N545" s="1337"/>
      <c r="O545" s="1337"/>
      <c r="P545" s="1338"/>
      <c r="Q545" s="1337"/>
      <c r="R545" s="1337"/>
      <c r="S545" s="1337"/>
      <c r="T545" s="1337"/>
      <c r="U545" s="1337"/>
    </row>
    <row r="546">
      <c r="A546" s="1337"/>
      <c r="B546" s="1337"/>
      <c r="C546" s="1337"/>
      <c r="D546" s="1337"/>
      <c r="E546" s="1337"/>
      <c r="F546" s="1337"/>
      <c r="G546" s="1337"/>
      <c r="H546" s="1337"/>
      <c r="I546" s="1337"/>
      <c r="J546" s="1337"/>
      <c r="K546" s="1337"/>
      <c r="L546" s="1337"/>
      <c r="M546" s="1337"/>
      <c r="N546" s="1337"/>
      <c r="O546" s="1337"/>
      <c r="P546" s="1338"/>
      <c r="Q546" s="1337"/>
      <c r="R546" s="1337"/>
      <c r="S546" s="1337"/>
      <c r="T546" s="1337"/>
      <c r="U546" s="1337"/>
    </row>
    <row r="547">
      <c r="A547" s="1337"/>
      <c r="B547" s="1337"/>
      <c r="C547" s="1337"/>
      <c r="D547" s="1337"/>
      <c r="E547" s="1337"/>
      <c r="F547" s="1337"/>
      <c r="G547" s="1337"/>
      <c r="H547" s="1337"/>
      <c r="I547" s="1337"/>
      <c r="J547" s="1337"/>
      <c r="K547" s="1337"/>
      <c r="L547" s="1337"/>
      <c r="M547" s="1337"/>
      <c r="N547" s="1337"/>
      <c r="O547" s="1337"/>
      <c r="P547" s="1338"/>
      <c r="Q547" s="1337"/>
      <c r="R547" s="1337"/>
      <c r="S547" s="1337"/>
      <c r="T547" s="1337"/>
      <c r="U547" s="1337"/>
    </row>
    <row r="548">
      <c r="A548" s="1337"/>
      <c r="B548" s="1337"/>
      <c r="C548" s="1337"/>
      <c r="D548" s="1337"/>
      <c r="E548" s="1337"/>
      <c r="F548" s="1337"/>
      <c r="G548" s="1337"/>
      <c r="H548" s="1337"/>
      <c r="I548" s="1337"/>
      <c r="J548" s="1337"/>
      <c r="K548" s="1337"/>
      <c r="L548" s="1337"/>
      <c r="M548" s="1337"/>
      <c r="N548" s="1337"/>
      <c r="O548" s="1337"/>
      <c r="P548" s="1338"/>
      <c r="Q548" s="1337"/>
      <c r="R548" s="1337"/>
      <c r="S548" s="1337"/>
      <c r="T548" s="1337"/>
      <c r="U548" s="1337"/>
    </row>
    <row r="549">
      <c r="A549" s="1337"/>
      <c r="B549" s="1337"/>
      <c r="C549" s="1337"/>
      <c r="D549" s="1337"/>
      <c r="E549" s="1337"/>
      <c r="F549" s="1337"/>
      <c r="G549" s="1337"/>
      <c r="H549" s="1337"/>
      <c r="I549" s="1337"/>
      <c r="J549" s="1337"/>
      <c r="K549" s="1337"/>
      <c r="L549" s="1337"/>
      <c r="M549" s="1337"/>
      <c r="N549" s="1337"/>
      <c r="O549" s="1337"/>
      <c r="P549" s="1338"/>
      <c r="Q549" s="1337"/>
      <c r="R549" s="1337"/>
      <c r="S549" s="1337"/>
      <c r="T549" s="1337"/>
      <c r="U549" s="1337"/>
    </row>
    <row r="550">
      <c r="A550" s="1337"/>
      <c r="B550" s="1337"/>
      <c r="C550" s="1337"/>
      <c r="D550" s="1337"/>
      <c r="E550" s="1337"/>
      <c r="F550" s="1337"/>
      <c r="G550" s="1337"/>
      <c r="H550" s="1337"/>
      <c r="I550" s="1337"/>
      <c r="J550" s="1337"/>
      <c r="K550" s="1337"/>
      <c r="L550" s="1337"/>
      <c r="M550" s="1337"/>
      <c r="N550" s="1337"/>
      <c r="O550" s="1337"/>
      <c r="P550" s="1338"/>
      <c r="Q550" s="1337"/>
      <c r="R550" s="1337"/>
      <c r="S550" s="1337"/>
      <c r="T550" s="1337"/>
      <c r="U550" s="1337"/>
    </row>
    <row r="551">
      <c r="A551" s="1337"/>
      <c r="B551" s="1337"/>
      <c r="C551" s="1337"/>
      <c r="D551" s="1337"/>
      <c r="E551" s="1337"/>
      <c r="F551" s="1337"/>
      <c r="G551" s="1337"/>
      <c r="H551" s="1337"/>
      <c r="I551" s="1337"/>
      <c r="J551" s="1337"/>
      <c r="K551" s="1337"/>
      <c r="L551" s="1337"/>
      <c r="M551" s="1337"/>
      <c r="N551" s="1337"/>
      <c r="O551" s="1337"/>
      <c r="P551" s="1338"/>
      <c r="Q551" s="1337"/>
      <c r="R551" s="1337"/>
      <c r="S551" s="1337"/>
      <c r="T551" s="1337"/>
      <c r="U551" s="1337"/>
    </row>
    <row r="552">
      <c r="A552" s="1337"/>
      <c r="B552" s="1337"/>
      <c r="C552" s="1337"/>
      <c r="D552" s="1337"/>
      <c r="E552" s="1337"/>
      <c r="F552" s="1337"/>
      <c r="G552" s="1337"/>
      <c r="H552" s="1337"/>
      <c r="I552" s="1337"/>
      <c r="J552" s="1337"/>
      <c r="K552" s="1337"/>
      <c r="L552" s="1337"/>
      <c r="M552" s="1337"/>
      <c r="N552" s="1337"/>
      <c r="O552" s="1337"/>
      <c r="P552" s="1338"/>
      <c r="Q552" s="1337"/>
      <c r="R552" s="1337"/>
      <c r="S552" s="1337"/>
      <c r="T552" s="1337"/>
      <c r="U552" s="1337"/>
    </row>
    <row r="553">
      <c r="A553" s="1337"/>
      <c r="B553" s="1337"/>
      <c r="C553" s="1337"/>
      <c r="D553" s="1337"/>
      <c r="E553" s="1337"/>
      <c r="F553" s="1337"/>
      <c r="G553" s="1337"/>
      <c r="H553" s="1337"/>
      <c r="I553" s="1337"/>
      <c r="J553" s="1337"/>
      <c r="K553" s="1337"/>
      <c r="L553" s="1337"/>
      <c r="M553" s="1337"/>
      <c r="N553" s="1337"/>
      <c r="O553" s="1337"/>
      <c r="P553" s="1338"/>
      <c r="Q553" s="1337"/>
      <c r="R553" s="1337"/>
      <c r="S553" s="1337"/>
      <c r="T553" s="1337"/>
      <c r="U553" s="1337"/>
    </row>
    <row r="554">
      <c r="A554" s="1337"/>
      <c r="B554" s="1337"/>
      <c r="C554" s="1337"/>
      <c r="D554" s="1337"/>
      <c r="E554" s="1337"/>
      <c r="F554" s="1337"/>
      <c r="G554" s="1337"/>
      <c r="H554" s="1337"/>
      <c r="I554" s="1337"/>
      <c r="J554" s="1337"/>
      <c r="K554" s="1337"/>
      <c r="L554" s="1337"/>
      <c r="M554" s="1337"/>
      <c r="N554" s="1337"/>
      <c r="O554" s="1337"/>
      <c r="P554" s="1338"/>
      <c r="Q554" s="1337"/>
      <c r="R554" s="1337"/>
      <c r="S554" s="1337"/>
      <c r="T554" s="1337"/>
      <c r="U554" s="1337"/>
    </row>
    <row r="555">
      <c r="A555" s="1337"/>
      <c r="B555" s="1337"/>
      <c r="C555" s="1337"/>
      <c r="D555" s="1337"/>
      <c r="E555" s="1337"/>
      <c r="F555" s="1337"/>
      <c r="G555" s="1337"/>
      <c r="H555" s="1337"/>
      <c r="I555" s="1337"/>
      <c r="J555" s="1337"/>
      <c r="K555" s="1337"/>
      <c r="L555" s="1337"/>
      <c r="M555" s="1337"/>
      <c r="N555" s="1337"/>
      <c r="O555" s="1337"/>
      <c r="P555" s="1338"/>
      <c r="Q555" s="1337"/>
      <c r="R555" s="1337"/>
      <c r="S555" s="1337"/>
      <c r="T555" s="1337"/>
      <c r="U555" s="1337"/>
    </row>
    <row r="556">
      <c r="A556" s="1337"/>
      <c r="B556" s="1337"/>
      <c r="C556" s="1337"/>
      <c r="D556" s="1337"/>
      <c r="E556" s="1337"/>
      <c r="F556" s="1337"/>
      <c r="G556" s="1337"/>
      <c r="H556" s="1337"/>
      <c r="I556" s="1337"/>
      <c r="J556" s="1337"/>
      <c r="K556" s="1337"/>
      <c r="L556" s="1337"/>
      <c r="M556" s="1337"/>
      <c r="N556" s="1337"/>
      <c r="O556" s="1337"/>
      <c r="P556" s="1338"/>
      <c r="Q556" s="1337"/>
      <c r="R556" s="1337"/>
      <c r="S556" s="1337"/>
      <c r="T556" s="1337"/>
      <c r="U556" s="1337"/>
    </row>
    <row r="557">
      <c r="A557" s="1337"/>
      <c r="B557" s="1337"/>
      <c r="C557" s="1337"/>
      <c r="D557" s="1337"/>
      <c r="E557" s="1337"/>
      <c r="F557" s="1337"/>
      <c r="G557" s="1337"/>
      <c r="H557" s="1337"/>
      <c r="I557" s="1337"/>
      <c r="J557" s="1337"/>
      <c r="K557" s="1337"/>
      <c r="L557" s="1337"/>
      <c r="M557" s="1337"/>
      <c r="N557" s="1337"/>
      <c r="O557" s="1337"/>
      <c r="P557" s="1338"/>
      <c r="Q557" s="1337"/>
      <c r="R557" s="1337"/>
      <c r="S557" s="1337"/>
      <c r="T557" s="1337"/>
      <c r="U557" s="1337"/>
    </row>
    <row r="558">
      <c r="A558" s="1337"/>
      <c r="B558" s="1337"/>
      <c r="C558" s="1337"/>
      <c r="D558" s="1337"/>
      <c r="E558" s="1337"/>
      <c r="F558" s="1337"/>
      <c r="G558" s="1337"/>
      <c r="H558" s="1337"/>
      <c r="I558" s="1337"/>
      <c r="J558" s="1337"/>
      <c r="K558" s="1337"/>
      <c r="L558" s="1337"/>
      <c r="M558" s="1337"/>
      <c r="N558" s="1337"/>
      <c r="O558" s="1337"/>
      <c r="P558" s="1338"/>
      <c r="Q558" s="1337"/>
      <c r="R558" s="1337"/>
      <c r="S558" s="1337"/>
      <c r="T558" s="1337"/>
      <c r="U558" s="1337"/>
    </row>
    <row r="559">
      <c r="A559" s="1337"/>
      <c r="B559" s="1337"/>
      <c r="C559" s="1337"/>
      <c r="D559" s="1337"/>
      <c r="E559" s="1337"/>
      <c r="F559" s="1337"/>
      <c r="G559" s="1337"/>
      <c r="H559" s="1337"/>
      <c r="I559" s="1337"/>
      <c r="J559" s="1337"/>
      <c r="K559" s="1337"/>
      <c r="L559" s="1337"/>
      <c r="M559" s="1337"/>
      <c r="N559" s="1337"/>
      <c r="O559" s="1337"/>
      <c r="P559" s="1338"/>
      <c r="Q559" s="1337"/>
      <c r="R559" s="1337"/>
      <c r="S559" s="1337"/>
      <c r="T559" s="1337"/>
      <c r="U559" s="1337"/>
    </row>
    <row r="560">
      <c r="A560" s="1337"/>
      <c r="B560" s="1337"/>
      <c r="C560" s="1337"/>
      <c r="D560" s="1337"/>
      <c r="E560" s="1337"/>
      <c r="F560" s="1337"/>
      <c r="G560" s="1337"/>
      <c r="H560" s="1337"/>
      <c r="I560" s="1337"/>
      <c r="J560" s="1337"/>
      <c r="K560" s="1337"/>
      <c r="L560" s="1337"/>
      <c r="M560" s="1337"/>
      <c r="N560" s="1337"/>
      <c r="O560" s="1337"/>
      <c r="P560" s="1338"/>
      <c r="Q560" s="1337"/>
      <c r="R560" s="1337"/>
      <c r="S560" s="1337"/>
      <c r="T560" s="1337"/>
      <c r="U560" s="1337"/>
    </row>
    <row r="561">
      <c r="A561" s="1337"/>
      <c r="B561" s="1337"/>
      <c r="C561" s="1337"/>
      <c r="D561" s="1337"/>
      <c r="E561" s="1337"/>
      <c r="F561" s="1337"/>
      <c r="G561" s="1337"/>
      <c r="H561" s="1337"/>
      <c r="I561" s="1337"/>
      <c r="J561" s="1337"/>
      <c r="K561" s="1337"/>
      <c r="L561" s="1337"/>
      <c r="M561" s="1337"/>
      <c r="N561" s="1337"/>
      <c r="O561" s="1337"/>
      <c r="P561" s="1338"/>
      <c r="Q561" s="1337"/>
      <c r="R561" s="1337"/>
      <c r="S561" s="1337"/>
      <c r="T561" s="1337"/>
      <c r="U561" s="1337"/>
    </row>
    <row r="562">
      <c r="A562" s="1337"/>
      <c r="B562" s="1337"/>
      <c r="C562" s="1337"/>
      <c r="D562" s="1337"/>
      <c r="E562" s="1337"/>
      <c r="F562" s="1337"/>
      <c r="G562" s="1337"/>
      <c r="H562" s="1337"/>
      <c r="I562" s="1337"/>
      <c r="J562" s="1337"/>
      <c r="K562" s="1337"/>
      <c r="L562" s="1337"/>
      <c r="M562" s="1337"/>
      <c r="N562" s="1337"/>
      <c r="O562" s="1337"/>
      <c r="P562" s="1338"/>
      <c r="Q562" s="1337"/>
      <c r="R562" s="1337"/>
      <c r="S562" s="1337"/>
      <c r="T562" s="1337"/>
      <c r="U562" s="1337"/>
    </row>
    <row r="563">
      <c r="A563" s="1337"/>
      <c r="B563" s="1337"/>
      <c r="C563" s="1337"/>
      <c r="D563" s="1337"/>
      <c r="E563" s="1337"/>
      <c r="F563" s="1337"/>
      <c r="G563" s="1337"/>
      <c r="H563" s="1337"/>
      <c r="I563" s="1337"/>
      <c r="J563" s="1337"/>
      <c r="K563" s="1337"/>
      <c r="L563" s="1337"/>
      <c r="M563" s="1337"/>
      <c r="N563" s="1337"/>
      <c r="O563" s="1337"/>
      <c r="P563" s="1338"/>
      <c r="Q563" s="1337"/>
      <c r="R563" s="1337"/>
      <c r="S563" s="1337"/>
      <c r="T563" s="1337"/>
      <c r="U563" s="1337"/>
    </row>
    <row r="564">
      <c r="A564" s="1337"/>
      <c r="B564" s="1337"/>
      <c r="C564" s="1337"/>
      <c r="D564" s="1337"/>
      <c r="E564" s="1337"/>
      <c r="F564" s="1337"/>
      <c r="G564" s="1337"/>
      <c r="H564" s="1337"/>
      <c r="I564" s="1337"/>
      <c r="J564" s="1337"/>
      <c r="K564" s="1337"/>
      <c r="L564" s="1337"/>
      <c r="M564" s="1337"/>
      <c r="N564" s="1337"/>
      <c r="O564" s="1337"/>
      <c r="P564" s="1338"/>
      <c r="Q564" s="1337"/>
      <c r="R564" s="1337"/>
      <c r="S564" s="1337"/>
      <c r="T564" s="1337"/>
      <c r="U564" s="1337"/>
    </row>
    <row r="565">
      <c r="A565" s="1337"/>
      <c r="B565" s="1337"/>
      <c r="C565" s="1337"/>
      <c r="D565" s="1337"/>
      <c r="E565" s="1337"/>
      <c r="F565" s="1337"/>
      <c r="G565" s="1337"/>
      <c r="H565" s="1337"/>
      <c r="I565" s="1337"/>
      <c r="J565" s="1337"/>
      <c r="K565" s="1337"/>
      <c r="L565" s="1337"/>
      <c r="M565" s="1337"/>
      <c r="N565" s="1337"/>
      <c r="O565" s="1337"/>
      <c r="P565" s="1338"/>
      <c r="Q565" s="1337"/>
      <c r="R565" s="1337"/>
      <c r="S565" s="1337"/>
      <c r="T565" s="1337"/>
      <c r="U565" s="1337"/>
    </row>
    <row r="566">
      <c r="A566" s="1337"/>
      <c r="B566" s="1337"/>
      <c r="C566" s="1337"/>
      <c r="D566" s="1337"/>
      <c r="E566" s="1337"/>
      <c r="F566" s="1337"/>
      <c r="G566" s="1337"/>
      <c r="H566" s="1337"/>
      <c r="I566" s="1337"/>
      <c r="J566" s="1337"/>
      <c r="K566" s="1337"/>
      <c r="L566" s="1337"/>
      <c r="M566" s="1337"/>
      <c r="N566" s="1337"/>
      <c r="O566" s="1337"/>
      <c r="P566" s="1338"/>
      <c r="Q566" s="1337"/>
      <c r="R566" s="1337"/>
      <c r="S566" s="1337"/>
      <c r="T566" s="1337"/>
      <c r="U566" s="1337"/>
    </row>
    <row r="567">
      <c r="A567" s="1337"/>
      <c r="B567" s="1337"/>
      <c r="C567" s="1337"/>
      <c r="D567" s="1337"/>
      <c r="E567" s="1337"/>
      <c r="F567" s="1337"/>
      <c r="G567" s="1337"/>
      <c r="H567" s="1337"/>
      <c r="I567" s="1337"/>
      <c r="J567" s="1337"/>
      <c r="K567" s="1337"/>
      <c r="L567" s="1337"/>
      <c r="M567" s="1337"/>
      <c r="N567" s="1337"/>
      <c r="O567" s="1337"/>
      <c r="P567" s="1338"/>
      <c r="Q567" s="1337"/>
      <c r="R567" s="1337"/>
      <c r="S567" s="1337"/>
      <c r="T567" s="1337"/>
      <c r="U567" s="1337"/>
    </row>
    <row r="568">
      <c r="A568" s="1337"/>
      <c r="B568" s="1337"/>
      <c r="C568" s="1337"/>
      <c r="D568" s="1337"/>
      <c r="E568" s="1337"/>
      <c r="F568" s="1337"/>
      <c r="G568" s="1337"/>
      <c r="H568" s="1337"/>
      <c r="I568" s="1337"/>
      <c r="J568" s="1337"/>
      <c r="K568" s="1337"/>
      <c r="L568" s="1337"/>
      <c r="M568" s="1337"/>
      <c r="N568" s="1337"/>
      <c r="O568" s="1337"/>
      <c r="P568" s="1338"/>
      <c r="Q568" s="1337"/>
      <c r="R568" s="1337"/>
      <c r="S568" s="1337"/>
      <c r="T568" s="1337"/>
      <c r="U568" s="1337"/>
    </row>
    <row r="569">
      <c r="A569" s="1337"/>
      <c r="B569" s="1337"/>
      <c r="C569" s="1337"/>
      <c r="D569" s="1337"/>
      <c r="E569" s="1337"/>
      <c r="F569" s="1337"/>
      <c r="G569" s="1337"/>
      <c r="H569" s="1337"/>
      <c r="I569" s="1337"/>
      <c r="J569" s="1337"/>
      <c r="K569" s="1337"/>
      <c r="L569" s="1337"/>
      <c r="M569" s="1337"/>
      <c r="N569" s="1337"/>
      <c r="O569" s="1337"/>
      <c r="P569" s="1338"/>
      <c r="Q569" s="1337"/>
      <c r="R569" s="1337"/>
      <c r="S569" s="1337"/>
      <c r="T569" s="1337"/>
      <c r="U569" s="1337"/>
    </row>
    <row r="570">
      <c r="A570" s="1337"/>
      <c r="B570" s="1337"/>
      <c r="C570" s="1337"/>
      <c r="D570" s="1337"/>
      <c r="E570" s="1337"/>
      <c r="F570" s="1337"/>
      <c r="G570" s="1337"/>
      <c r="H570" s="1337"/>
      <c r="I570" s="1337"/>
      <c r="J570" s="1337"/>
      <c r="K570" s="1337"/>
      <c r="L570" s="1337"/>
      <c r="M570" s="1337"/>
      <c r="N570" s="1337"/>
      <c r="O570" s="1337"/>
      <c r="P570" s="1338"/>
      <c r="Q570" s="1337"/>
      <c r="R570" s="1337"/>
      <c r="S570" s="1337"/>
      <c r="T570" s="1337"/>
      <c r="U570" s="1337"/>
    </row>
    <row r="571">
      <c r="A571" s="1337"/>
      <c r="B571" s="1337"/>
      <c r="C571" s="1337"/>
      <c r="D571" s="1337"/>
      <c r="E571" s="1337"/>
      <c r="F571" s="1337"/>
      <c r="G571" s="1337"/>
      <c r="H571" s="1337"/>
      <c r="I571" s="1337"/>
      <c r="J571" s="1337"/>
      <c r="K571" s="1337"/>
      <c r="L571" s="1337"/>
      <c r="M571" s="1337"/>
      <c r="N571" s="1337"/>
      <c r="O571" s="1337"/>
      <c r="P571" s="1338"/>
      <c r="Q571" s="1337"/>
      <c r="R571" s="1337"/>
      <c r="S571" s="1337"/>
      <c r="T571" s="1337"/>
      <c r="U571" s="1337"/>
    </row>
    <row r="572">
      <c r="A572" s="1337"/>
      <c r="B572" s="1337"/>
      <c r="C572" s="1337"/>
      <c r="D572" s="1337"/>
      <c r="E572" s="1337"/>
      <c r="F572" s="1337"/>
      <c r="G572" s="1337"/>
      <c r="H572" s="1337"/>
      <c r="I572" s="1337"/>
      <c r="J572" s="1337"/>
      <c r="K572" s="1337"/>
      <c r="L572" s="1337"/>
      <c r="M572" s="1337"/>
      <c r="N572" s="1337"/>
      <c r="O572" s="1337"/>
      <c r="P572" s="1338"/>
      <c r="Q572" s="1337"/>
      <c r="R572" s="1337"/>
      <c r="S572" s="1337"/>
      <c r="T572" s="1337"/>
      <c r="U572" s="1337"/>
    </row>
    <row r="573">
      <c r="A573" s="1337"/>
      <c r="B573" s="1337"/>
      <c r="C573" s="1337"/>
      <c r="D573" s="1337"/>
      <c r="E573" s="1337"/>
      <c r="F573" s="1337"/>
      <c r="G573" s="1337"/>
      <c r="H573" s="1337"/>
      <c r="I573" s="1337"/>
      <c r="J573" s="1337"/>
      <c r="K573" s="1337"/>
      <c r="L573" s="1337"/>
      <c r="M573" s="1337"/>
      <c r="N573" s="1337"/>
      <c r="O573" s="1337"/>
      <c r="P573" s="1338"/>
      <c r="Q573" s="1337"/>
      <c r="R573" s="1337"/>
      <c r="S573" s="1337"/>
      <c r="T573" s="1337"/>
      <c r="U573" s="1337"/>
    </row>
    <row r="574">
      <c r="A574" s="1337"/>
      <c r="B574" s="1337"/>
      <c r="C574" s="1337"/>
      <c r="D574" s="1337"/>
      <c r="E574" s="1337"/>
      <c r="F574" s="1337"/>
      <c r="G574" s="1337"/>
      <c r="H574" s="1337"/>
      <c r="I574" s="1337"/>
      <c r="J574" s="1337"/>
      <c r="K574" s="1337"/>
      <c r="L574" s="1337"/>
      <c r="M574" s="1337"/>
      <c r="N574" s="1337"/>
      <c r="O574" s="1337"/>
      <c r="P574" s="1338"/>
      <c r="Q574" s="1337"/>
      <c r="R574" s="1337"/>
      <c r="S574" s="1337"/>
      <c r="T574" s="1337"/>
      <c r="U574" s="1337"/>
    </row>
    <row r="575">
      <c r="A575" s="1337"/>
      <c r="B575" s="1337"/>
      <c r="C575" s="1337"/>
      <c r="D575" s="1337"/>
      <c r="E575" s="1337"/>
      <c r="F575" s="1337"/>
      <c r="G575" s="1337"/>
      <c r="H575" s="1337"/>
      <c r="I575" s="1337"/>
      <c r="J575" s="1337"/>
      <c r="K575" s="1337"/>
      <c r="L575" s="1337"/>
      <c r="M575" s="1337"/>
      <c r="N575" s="1337"/>
      <c r="O575" s="1337"/>
      <c r="P575" s="1338"/>
      <c r="Q575" s="1337"/>
      <c r="R575" s="1337"/>
      <c r="S575" s="1337"/>
      <c r="T575" s="1337"/>
      <c r="U575" s="1337"/>
    </row>
    <row r="576">
      <c r="A576" s="1337"/>
      <c r="B576" s="1337"/>
      <c r="C576" s="1337"/>
      <c r="D576" s="1337"/>
      <c r="E576" s="1337"/>
      <c r="F576" s="1337"/>
      <c r="G576" s="1337"/>
      <c r="H576" s="1337"/>
      <c r="I576" s="1337"/>
      <c r="J576" s="1337"/>
      <c r="K576" s="1337"/>
      <c r="L576" s="1337"/>
      <c r="M576" s="1337"/>
      <c r="N576" s="1337"/>
      <c r="O576" s="1337"/>
      <c r="P576" s="1338"/>
      <c r="Q576" s="1337"/>
      <c r="R576" s="1337"/>
      <c r="S576" s="1337"/>
      <c r="T576" s="1337"/>
      <c r="U576" s="1337"/>
    </row>
    <row r="577">
      <c r="A577" s="1337"/>
      <c r="B577" s="1337"/>
      <c r="C577" s="1337"/>
      <c r="D577" s="1337"/>
      <c r="E577" s="1337"/>
      <c r="F577" s="1337"/>
      <c r="G577" s="1337"/>
      <c r="H577" s="1337"/>
      <c r="I577" s="1337"/>
      <c r="J577" s="1337"/>
      <c r="K577" s="1337"/>
      <c r="L577" s="1337"/>
      <c r="M577" s="1337"/>
      <c r="N577" s="1337"/>
      <c r="O577" s="1337"/>
      <c r="P577" s="1338"/>
      <c r="Q577" s="1337"/>
      <c r="R577" s="1337"/>
      <c r="S577" s="1337"/>
      <c r="T577" s="1337"/>
      <c r="U577" s="1337"/>
    </row>
    <row r="578">
      <c r="A578" s="1337"/>
      <c r="B578" s="1337"/>
      <c r="C578" s="1337"/>
      <c r="D578" s="1337"/>
      <c r="E578" s="1337"/>
      <c r="F578" s="1337"/>
      <c r="G578" s="1337"/>
      <c r="H578" s="1337"/>
      <c r="I578" s="1337"/>
      <c r="J578" s="1337"/>
      <c r="K578" s="1337"/>
      <c r="L578" s="1337"/>
      <c r="M578" s="1337"/>
      <c r="N578" s="1337"/>
      <c r="O578" s="1337"/>
      <c r="P578" s="1338"/>
      <c r="Q578" s="1337"/>
      <c r="R578" s="1337"/>
      <c r="S578" s="1337"/>
      <c r="T578" s="1337"/>
      <c r="U578" s="1337"/>
    </row>
    <row r="579">
      <c r="A579" s="1337"/>
      <c r="B579" s="1337"/>
      <c r="C579" s="1337"/>
      <c r="D579" s="1337"/>
      <c r="E579" s="1337"/>
      <c r="F579" s="1337"/>
      <c r="G579" s="1337"/>
      <c r="H579" s="1337"/>
      <c r="I579" s="1337"/>
      <c r="J579" s="1337"/>
      <c r="K579" s="1337"/>
      <c r="L579" s="1337"/>
      <c r="M579" s="1337"/>
      <c r="N579" s="1337"/>
      <c r="O579" s="1337"/>
      <c r="P579" s="1338"/>
      <c r="Q579" s="1337"/>
      <c r="R579" s="1337"/>
      <c r="S579" s="1337"/>
      <c r="T579" s="1337"/>
      <c r="U579" s="1337"/>
    </row>
    <row r="580">
      <c r="A580" s="1337"/>
      <c r="B580" s="1337"/>
      <c r="C580" s="1337"/>
      <c r="D580" s="1337"/>
      <c r="E580" s="1337"/>
      <c r="F580" s="1337"/>
      <c r="G580" s="1337"/>
      <c r="H580" s="1337"/>
      <c r="I580" s="1337"/>
      <c r="J580" s="1337"/>
      <c r="K580" s="1337"/>
      <c r="L580" s="1337"/>
      <c r="M580" s="1337"/>
      <c r="N580" s="1337"/>
      <c r="O580" s="1337"/>
      <c r="P580" s="1338"/>
      <c r="Q580" s="1337"/>
      <c r="R580" s="1337"/>
      <c r="S580" s="1337"/>
      <c r="T580" s="1337"/>
      <c r="U580" s="1337"/>
    </row>
    <row r="581">
      <c r="A581" s="1337"/>
      <c r="B581" s="1337"/>
      <c r="C581" s="1337"/>
      <c r="D581" s="1337"/>
      <c r="E581" s="1337"/>
      <c r="F581" s="1337"/>
      <c r="G581" s="1337"/>
      <c r="H581" s="1337"/>
      <c r="I581" s="1337"/>
      <c r="J581" s="1337"/>
      <c r="K581" s="1337"/>
      <c r="L581" s="1337"/>
      <c r="M581" s="1337"/>
      <c r="N581" s="1337"/>
      <c r="O581" s="1337"/>
      <c r="P581" s="1338"/>
      <c r="Q581" s="1337"/>
      <c r="R581" s="1337"/>
      <c r="S581" s="1337"/>
      <c r="T581" s="1337"/>
      <c r="U581" s="1337"/>
    </row>
    <row r="582">
      <c r="A582" s="1337"/>
      <c r="B582" s="1337"/>
      <c r="C582" s="1337"/>
      <c r="D582" s="1337"/>
      <c r="E582" s="1337"/>
      <c r="F582" s="1337"/>
      <c r="G582" s="1337"/>
      <c r="H582" s="1337"/>
      <c r="I582" s="1337"/>
      <c r="J582" s="1337"/>
      <c r="K582" s="1337"/>
      <c r="L582" s="1337"/>
      <c r="M582" s="1337"/>
      <c r="N582" s="1337"/>
      <c r="O582" s="1337"/>
      <c r="P582" s="1338"/>
      <c r="Q582" s="1337"/>
      <c r="R582" s="1337"/>
      <c r="S582" s="1337"/>
      <c r="T582" s="1337"/>
      <c r="U582" s="1337"/>
    </row>
    <row r="583">
      <c r="A583" s="1337"/>
      <c r="B583" s="1337"/>
      <c r="C583" s="1337"/>
      <c r="D583" s="1337"/>
      <c r="E583" s="1337"/>
      <c r="F583" s="1337"/>
      <c r="G583" s="1337"/>
      <c r="H583" s="1337"/>
      <c r="I583" s="1337"/>
      <c r="J583" s="1337"/>
      <c r="K583" s="1337"/>
      <c r="L583" s="1337"/>
      <c r="M583" s="1337"/>
      <c r="N583" s="1337"/>
      <c r="O583" s="1337"/>
      <c r="P583" s="1338"/>
      <c r="Q583" s="1337"/>
      <c r="R583" s="1337"/>
      <c r="S583" s="1337"/>
      <c r="T583" s="1337"/>
      <c r="U583" s="1337"/>
    </row>
    <row r="584">
      <c r="A584" s="1337"/>
      <c r="B584" s="1337"/>
      <c r="C584" s="1337"/>
      <c r="D584" s="1337"/>
      <c r="E584" s="1337"/>
      <c r="F584" s="1337"/>
      <c r="G584" s="1337"/>
      <c r="H584" s="1337"/>
      <c r="I584" s="1337"/>
      <c r="J584" s="1337"/>
      <c r="K584" s="1337"/>
      <c r="L584" s="1337"/>
      <c r="M584" s="1337"/>
      <c r="N584" s="1337"/>
      <c r="O584" s="1337"/>
      <c r="P584" s="1338"/>
      <c r="Q584" s="1337"/>
      <c r="R584" s="1337"/>
      <c r="S584" s="1337"/>
      <c r="T584" s="1337"/>
      <c r="U584" s="1337"/>
    </row>
    <row r="585">
      <c r="A585" s="1337"/>
      <c r="B585" s="1337"/>
      <c r="C585" s="1337"/>
      <c r="D585" s="1337"/>
      <c r="E585" s="1337"/>
      <c r="F585" s="1337"/>
      <c r="G585" s="1337"/>
      <c r="H585" s="1337"/>
      <c r="I585" s="1337"/>
      <c r="J585" s="1337"/>
      <c r="K585" s="1337"/>
      <c r="L585" s="1337"/>
      <c r="M585" s="1337"/>
      <c r="N585" s="1337"/>
      <c r="O585" s="1337"/>
      <c r="P585" s="1338"/>
      <c r="Q585" s="1337"/>
      <c r="R585" s="1337"/>
      <c r="S585" s="1337"/>
      <c r="T585" s="1337"/>
      <c r="U585" s="1337"/>
    </row>
    <row r="586">
      <c r="A586" s="1337"/>
      <c r="B586" s="1337"/>
      <c r="C586" s="1337"/>
      <c r="D586" s="1337"/>
      <c r="E586" s="1337"/>
      <c r="F586" s="1337"/>
      <c r="G586" s="1337"/>
      <c r="H586" s="1337"/>
      <c r="I586" s="1337"/>
      <c r="J586" s="1337"/>
      <c r="K586" s="1337"/>
      <c r="L586" s="1337"/>
      <c r="M586" s="1337"/>
      <c r="N586" s="1337"/>
      <c r="O586" s="1337"/>
      <c r="P586" s="1338"/>
      <c r="Q586" s="1337"/>
      <c r="R586" s="1337"/>
      <c r="S586" s="1337"/>
      <c r="T586" s="1337"/>
      <c r="U586" s="1337"/>
    </row>
    <row r="587">
      <c r="A587" s="1337"/>
      <c r="B587" s="1337"/>
      <c r="C587" s="1337"/>
      <c r="D587" s="1337"/>
      <c r="E587" s="1337"/>
      <c r="F587" s="1337"/>
      <c r="G587" s="1337"/>
      <c r="H587" s="1337"/>
      <c r="I587" s="1337"/>
      <c r="J587" s="1337"/>
      <c r="K587" s="1337"/>
      <c r="L587" s="1337"/>
      <c r="M587" s="1337"/>
      <c r="N587" s="1337"/>
      <c r="O587" s="1337"/>
      <c r="P587" s="1338"/>
      <c r="Q587" s="1337"/>
      <c r="R587" s="1337"/>
      <c r="S587" s="1337"/>
      <c r="T587" s="1337"/>
      <c r="U587" s="1337"/>
    </row>
    <row r="588">
      <c r="A588" s="1337"/>
      <c r="B588" s="1337"/>
      <c r="C588" s="1337"/>
      <c r="D588" s="1337"/>
      <c r="E588" s="1337"/>
      <c r="F588" s="1337"/>
      <c r="G588" s="1337"/>
      <c r="H588" s="1337"/>
      <c r="I588" s="1337"/>
      <c r="J588" s="1337"/>
      <c r="K588" s="1337"/>
      <c r="L588" s="1337"/>
      <c r="M588" s="1337"/>
      <c r="N588" s="1337"/>
      <c r="O588" s="1337"/>
      <c r="P588" s="1338"/>
      <c r="Q588" s="1337"/>
      <c r="R588" s="1337"/>
      <c r="S588" s="1337"/>
      <c r="T588" s="1337"/>
      <c r="U588" s="1337"/>
    </row>
    <row r="589">
      <c r="A589" s="1337"/>
      <c r="B589" s="1337"/>
      <c r="C589" s="1337"/>
      <c r="D589" s="1337"/>
      <c r="E589" s="1337"/>
      <c r="F589" s="1337"/>
      <c r="G589" s="1337"/>
      <c r="H589" s="1337"/>
      <c r="I589" s="1337"/>
      <c r="J589" s="1337"/>
      <c r="K589" s="1337"/>
      <c r="L589" s="1337"/>
      <c r="M589" s="1337"/>
      <c r="N589" s="1337"/>
      <c r="O589" s="1337"/>
      <c r="P589" s="1338"/>
      <c r="Q589" s="1337"/>
      <c r="R589" s="1337"/>
      <c r="S589" s="1337"/>
      <c r="T589" s="1337"/>
      <c r="U589" s="1337"/>
    </row>
    <row r="590">
      <c r="A590" s="1337"/>
      <c r="B590" s="1337"/>
      <c r="C590" s="1337"/>
      <c r="D590" s="1337"/>
      <c r="E590" s="1337"/>
      <c r="F590" s="1337"/>
      <c r="G590" s="1337"/>
      <c r="H590" s="1337"/>
      <c r="I590" s="1337"/>
      <c r="J590" s="1337"/>
      <c r="K590" s="1337"/>
      <c r="L590" s="1337"/>
      <c r="M590" s="1337"/>
      <c r="N590" s="1337"/>
      <c r="O590" s="1337"/>
      <c r="P590" s="1338"/>
      <c r="Q590" s="1337"/>
      <c r="R590" s="1337"/>
      <c r="S590" s="1337"/>
      <c r="T590" s="1337"/>
      <c r="U590" s="1337"/>
    </row>
    <row r="591">
      <c r="A591" s="1337"/>
      <c r="B591" s="1337"/>
      <c r="C591" s="1337"/>
      <c r="D591" s="1337"/>
      <c r="E591" s="1337"/>
      <c r="F591" s="1337"/>
      <c r="G591" s="1337"/>
      <c r="H591" s="1337"/>
      <c r="I591" s="1337"/>
      <c r="J591" s="1337"/>
      <c r="K591" s="1337"/>
      <c r="L591" s="1337"/>
      <c r="M591" s="1337"/>
      <c r="N591" s="1337"/>
      <c r="O591" s="1337"/>
      <c r="P591" s="1338"/>
      <c r="Q591" s="1337"/>
      <c r="R591" s="1337"/>
      <c r="S591" s="1337"/>
      <c r="T591" s="1337"/>
      <c r="U591" s="1337"/>
    </row>
    <row r="592">
      <c r="A592" s="1337"/>
      <c r="B592" s="1337"/>
      <c r="C592" s="1337"/>
      <c r="D592" s="1337"/>
      <c r="E592" s="1337"/>
      <c r="F592" s="1337"/>
      <c r="G592" s="1337"/>
      <c r="H592" s="1337"/>
      <c r="I592" s="1337"/>
      <c r="J592" s="1337"/>
      <c r="K592" s="1337"/>
      <c r="L592" s="1337"/>
      <c r="M592" s="1337"/>
      <c r="N592" s="1337"/>
      <c r="O592" s="1337"/>
      <c r="P592" s="1338"/>
      <c r="Q592" s="1337"/>
      <c r="R592" s="1337"/>
      <c r="S592" s="1337"/>
      <c r="T592" s="1337"/>
      <c r="U592" s="1337"/>
    </row>
    <row r="593">
      <c r="A593" s="1337"/>
      <c r="B593" s="1337"/>
      <c r="C593" s="1337"/>
      <c r="D593" s="1337"/>
      <c r="E593" s="1337"/>
      <c r="F593" s="1337"/>
      <c r="G593" s="1337"/>
      <c r="H593" s="1337"/>
      <c r="I593" s="1337"/>
      <c r="J593" s="1337"/>
      <c r="K593" s="1337"/>
      <c r="L593" s="1337"/>
      <c r="M593" s="1337"/>
      <c r="N593" s="1337"/>
      <c r="O593" s="1337"/>
      <c r="P593" s="1338"/>
      <c r="Q593" s="1337"/>
      <c r="R593" s="1337"/>
      <c r="S593" s="1337"/>
      <c r="T593" s="1337"/>
      <c r="U593" s="1337"/>
    </row>
    <row r="594">
      <c r="A594" s="1337"/>
      <c r="B594" s="1337"/>
      <c r="C594" s="1337"/>
      <c r="D594" s="1337"/>
      <c r="E594" s="1337"/>
      <c r="F594" s="1337"/>
      <c r="G594" s="1337"/>
      <c r="H594" s="1337"/>
      <c r="I594" s="1337"/>
      <c r="J594" s="1337"/>
      <c r="K594" s="1337"/>
      <c r="L594" s="1337"/>
      <c r="M594" s="1337"/>
      <c r="N594" s="1337"/>
      <c r="O594" s="1337"/>
      <c r="P594" s="1338"/>
      <c r="Q594" s="1337"/>
      <c r="R594" s="1337"/>
      <c r="S594" s="1337"/>
      <c r="T594" s="1337"/>
      <c r="U594" s="1337"/>
    </row>
    <row r="595">
      <c r="A595" s="1337"/>
      <c r="B595" s="1337"/>
      <c r="C595" s="1337"/>
      <c r="D595" s="1337"/>
      <c r="E595" s="1337"/>
      <c r="F595" s="1337"/>
      <c r="G595" s="1337"/>
      <c r="H595" s="1337"/>
      <c r="I595" s="1337"/>
      <c r="J595" s="1337"/>
      <c r="K595" s="1337"/>
      <c r="L595" s="1337"/>
      <c r="M595" s="1337"/>
      <c r="N595" s="1337"/>
      <c r="O595" s="1337"/>
      <c r="P595" s="1338"/>
      <c r="Q595" s="1337"/>
      <c r="R595" s="1337"/>
      <c r="S595" s="1337"/>
      <c r="T595" s="1337"/>
      <c r="U595" s="1337"/>
    </row>
    <row r="596">
      <c r="A596" s="1337"/>
      <c r="B596" s="1337"/>
      <c r="C596" s="1337"/>
      <c r="D596" s="1337"/>
      <c r="E596" s="1337"/>
      <c r="F596" s="1337"/>
      <c r="G596" s="1337"/>
      <c r="H596" s="1337"/>
      <c r="I596" s="1337"/>
      <c r="J596" s="1337"/>
      <c r="K596" s="1337"/>
      <c r="L596" s="1337"/>
      <c r="M596" s="1337"/>
      <c r="N596" s="1337"/>
      <c r="O596" s="1337"/>
      <c r="P596" s="1338"/>
      <c r="Q596" s="1337"/>
      <c r="R596" s="1337"/>
      <c r="S596" s="1337"/>
      <c r="T596" s="1337"/>
      <c r="U596" s="1337"/>
    </row>
    <row r="597">
      <c r="A597" s="1337"/>
      <c r="B597" s="1337"/>
      <c r="C597" s="1337"/>
      <c r="D597" s="1337"/>
      <c r="E597" s="1337"/>
      <c r="F597" s="1337"/>
      <c r="G597" s="1337"/>
      <c r="H597" s="1337"/>
      <c r="I597" s="1337"/>
      <c r="J597" s="1337"/>
      <c r="K597" s="1337"/>
      <c r="L597" s="1337"/>
      <c r="M597" s="1337"/>
      <c r="N597" s="1337"/>
      <c r="O597" s="1337"/>
      <c r="P597" s="1338"/>
      <c r="Q597" s="1337"/>
      <c r="R597" s="1337"/>
      <c r="S597" s="1337"/>
      <c r="T597" s="1337"/>
      <c r="U597" s="1337"/>
    </row>
    <row r="598">
      <c r="A598" s="1337"/>
      <c r="B598" s="1337"/>
      <c r="C598" s="1337"/>
      <c r="D598" s="1337"/>
      <c r="E598" s="1337"/>
      <c r="F598" s="1337"/>
      <c r="G598" s="1337"/>
      <c r="H598" s="1337"/>
      <c r="I598" s="1337"/>
      <c r="J598" s="1337"/>
      <c r="K598" s="1337"/>
      <c r="L598" s="1337"/>
      <c r="M598" s="1337"/>
      <c r="N598" s="1337"/>
      <c r="O598" s="1337"/>
      <c r="P598" s="1338"/>
      <c r="Q598" s="1337"/>
      <c r="R598" s="1337"/>
      <c r="S598" s="1337"/>
      <c r="T598" s="1337"/>
      <c r="U598" s="1337"/>
    </row>
    <row r="599">
      <c r="A599" s="1337"/>
      <c r="B599" s="1337"/>
      <c r="C599" s="1337"/>
      <c r="D599" s="1337"/>
      <c r="E599" s="1337"/>
      <c r="F599" s="1337"/>
      <c r="G599" s="1337"/>
      <c r="H599" s="1337"/>
      <c r="I599" s="1337"/>
      <c r="J599" s="1337"/>
      <c r="K599" s="1337"/>
      <c r="L599" s="1337"/>
      <c r="M599" s="1337"/>
      <c r="N599" s="1337"/>
      <c r="O599" s="1337"/>
      <c r="P599" s="1338"/>
      <c r="Q599" s="1337"/>
      <c r="R599" s="1337"/>
      <c r="S599" s="1337"/>
      <c r="T599" s="1337"/>
      <c r="U599" s="1337"/>
    </row>
    <row r="600">
      <c r="A600" s="1337"/>
      <c r="B600" s="1337"/>
      <c r="C600" s="1337"/>
      <c r="D600" s="1337"/>
      <c r="E600" s="1337"/>
      <c r="F600" s="1337"/>
      <c r="G600" s="1337"/>
      <c r="H600" s="1337"/>
      <c r="I600" s="1337"/>
      <c r="J600" s="1337"/>
      <c r="K600" s="1337"/>
      <c r="L600" s="1337"/>
      <c r="M600" s="1337"/>
      <c r="N600" s="1337"/>
      <c r="O600" s="1337"/>
      <c r="P600" s="1338"/>
      <c r="Q600" s="1337"/>
      <c r="R600" s="1337"/>
      <c r="S600" s="1337"/>
      <c r="T600" s="1337"/>
      <c r="U600" s="1337"/>
    </row>
    <row r="601">
      <c r="A601" s="1337"/>
      <c r="B601" s="1337"/>
      <c r="C601" s="1337"/>
      <c r="D601" s="1337"/>
      <c r="E601" s="1337"/>
      <c r="F601" s="1337"/>
      <c r="G601" s="1337"/>
      <c r="H601" s="1337"/>
      <c r="I601" s="1337"/>
      <c r="J601" s="1337"/>
      <c r="K601" s="1337"/>
      <c r="L601" s="1337"/>
      <c r="M601" s="1337"/>
      <c r="N601" s="1337"/>
      <c r="O601" s="1337"/>
      <c r="P601" s="1338"/>
      <c r="Q601" s="1337"/>
      <c r="R601" s="1337"/>
      <c r="S601" s="1337"/>
      <c r="T601" s="1337"/>
      <c r="U601" s="1337"/>
    </row>
    <row r="602">
      <c r="A602" s="1337"/>
      <c r="B602" s="1337"/>
      <c r="C602" s="1337"/>
      <c r="D602" s="1337"/>
      <c r="E602" s="1337"/>
      <c r="F602" s="1337"/>
      <c r="G602" s="1337"/>
      <c r="H602" s="1337"/>
      <c r="I602" s="1337"/>
      <c r="J602" s="1337"/>
      <c r="K602" s="1337"/>
      <c r="L602" s="1337"/>
      <c r="M602" s="1337"/>
      <c r="N602" s="1337"/>
      <c r="O602" s="1337"/>
      <c r="P602" s="1338"/>
      <c r="Q602" s="1337"/>
      <c r="R602" s="1337"/>
      <c r="S602" s="1337"/>
      <c r="T602" s="1337"/>
      <c r="U602" s="1337"/>
    </row>
    <row r="603">
      <c r="A603" s="1337"/>
      <c r="B603" s="1337"/>
      <c r="C603" s="1337"/>
      <c r="D603" s="1337"/>
      <c r="E603" s="1337"/>
      <c r="F603" s="1337"/>
      <c r="G603" s="1337"/>
      <c r="H603" s="1337"/>
      <c r="I603" s="1337"/>
      <c r="J603" s="1337"/>
      <c r="K603" s="1337"/>
      <c r="L603" s="1337"/>
      <c r="M603" s="1337"/>
      <c r="N603" s="1337"/>
      <c r="O603" s="1337"/>
      <c r="P603" s="1338"/>
      <c r="Q603" s="1337"/>
      <c r="R603" s="1337"/>
      <c r="S603" s="1337"/>
      <c r="T603" s="1337"/>
      <c r="U603" s="1337"/>
    </row>
    <row r="604">
      <c r="A604" s="1337"/>
      <c r="B604" s="1337"/>
      <c r="C604" s="1337"/>
      <c r="D604" s="1337"/>
      <c r="E604" s="1337"/>
      <c r="F604" s="1337"/>
      <c r="G604" s="1337"/>
      <c r="H604" s="1337"/>
      <c r="I604" s="1337"/>
      <c r="J604" s="1337"/>
      <c r="K604" s="1337"/>
      <c r="L604" s="1337"/>
      <c r="M604" s="1337"/>
      <c r="N604" s="1337"/>
      <c r="O604" s="1337"/>
      <c r="P604" s="1338"/>
      <c r="Q604" s="1337"/>
      <c r="R604" s="1337"/>
      <c r="S604" s="1337"/>
      <c r="T604" s="1337"/>
      <c r="U604" s="1337"/>
    </row>
    <row r="605">
      <c r="A605" s="1337"/>
      <c r="B605" s="1337"/>
      <c r="C605" s="1337"/>
      <c r="D605" s="1337"/>
      <c r="E605" s="1337"/>
      <c r="F605" s="1337"/>
      <c r="G605" s="1337"/>
      <c r="H605" s="1337"/>
      <c r="I605" s="1337"/>
      <c r="J605" s="1337"/>
      <c r="K605" s="1337"/>
      <c r="L605" s="1337"/>
      <c r="M605" s="1337"/>
      <c r="N605" s="1337"/>
      <c r="O605" s="1337"/>
      <c r="P605" s="1338"/>
      <c r="Q605" s="1337"/>
      <c r="R605" s="1337"/>
      <c r="S605" s="1337"/>
      <c r="T605" s="1337"/>
      <c r="U605" s="1337"/>
    </row>
    <row r="606">
      <c r="A606" s="1337"/>
      <c r="B606" s="1337"/>
      <c r="C606" s="1337"/>
      <c r="D606" s="1337"/>
      <c r="E606" s="1337"/>
      <c r="F606" s="1337"/>
      <c r="G606" s="1337"/>
      <c r="H606" s="1337"/>
      <c r="I606" s="1337"/>
      <c r="J606" s="1337"/>
      <c r="K606" s="1337"/>
      <c r="L606" s="1337"/>
      <c r="M606" s="1337"/>
      <c r="N606" s="1337"/>
      <c r="O606" s="1337"/>
      <c r="P606" s="1338"/>
      <c r="Q606" s="1337"/>
      <c r="R606" s="1337"/>
      <c r="S606" s="1337"/>
      <c r="T606" s="1337"/>
      <c r="U606" s="1337"/>
    </row>
    <row r="607">
      <c r="A607" s="1337"/>
      <c r="B607" s="1337"/>
      <c r="C607" s="1337"/>
      <c r="D607" s="1337"/>
      <c r="E607" s="1337"/>
      <c r="F607" s="1337"/>
      <c r="G607" s="1337"/>
      <c r="H607" s="1337"/>
      <c r="I607" s="1337"/>
      <c r="J607" s="1337"/>
      <c r="K607" s="1337"/>
      <c r="L607" s="1337"/>
      <c r="M607" s="1337"/>
      <c r="N607" s="1337"/>
      <c r="O607" s="1337"/>
      <c r="P607" s="1338"/>
      <c r="Q607" s="1337"/>
      <c r="R607" s="1337"/>
      <c r="S607" s="1337"/>
      <c r="T607" s="1337"/>
      <c r="U607" s="1337"/>
    </row>
    <row r="608">
      <c r="A608" s="1337"/>
      <c r="B608" s="1337"/>
      <c r="C608" s="1337"/>
      <c r="D608" s="1337"/>
      <c r="E608" s="1337"/>
      <c r="F608" s="1337"/>
      <c r="G608" s="1337"/>
      <c r="H608" s="1337"/>
      <c r="I608" s="1337"/>
      <c r="J608" s="1337"/>
      <c r="K608" s="1337"/>
      <c r="L608" s="1337"/>
      <c r="M608" s="1337"/>
      <c r="N608" s="1337"/>
      <c r="O608" s="1337"/>
      <c r="P608" s="1338"/>
      <c r="Q608" s="1337"/>
      <c r="R608" s="1337"/>
      <c r="S608" s="1337"/>
      <c r="T608" s="1337"/>
      <c r="U608" s="1337"/>
    </row>
    <row r="609">
      <c r="A609" s="1337"/>
      <c r="B609" s="1337"/>
      <c r="C609" s="1337"/>
      <c r="D609" s="1337"/>
      <c r="E609" s="1337"/>
      <c r="F609" s="1337"/>
      <c r="G609" s="1337"/>
      <c r="H609" s="1337"/>
      <c r="I609" s="1337"/>
      <c r="J609" s="1337"/>
      <c r="K609" s="1337"/>
      <c r="L609" s="1337"/>
      <c r="M609" s="1337"/>
      <c r="N609" s="1337"/>
      <c r="O609" s="1337"/>
      <c r="P609" s="1338"/>
      <c r="Q609" s="1337"/>
      <c r="R609" s="1337"/>
      <c r="S609" s="1337"/>
      <c r="T609" s="1337"/>
      <c r="U609" s="1337"/>
    </row>
    <row r="610">
      <c r="A610" s="1337"/>
      <c r="B610" s="1337"/>
      <c r="C610" s="1337"/>
      <c r="D610" s="1337"/>
      <c r="E610" s="1337"/>
      <c r="F610" s="1337"/>
      <c r="G610" s="1337"/>
      <c r="H610" s="1337"/>
      <c r="I610" s="1337"/>
      <c r="J610" s="1337"/>
      <c r="K610" s="1337"/>
      <c r="L610" s="1337"/>
      <c r="M610" s="1337"/>
      <c r="N610" s="1337"/>
      <c r="O610" s="1337"/>
      <c r="P610" s="1338"/>
      <c r="Q610" s="1337"/>
      <c r="R610" s="1337"/>
      <c r="S610" s="1337"/>
      <c r="T610" s="1337"/>
      <c r="U610" s="1337"/>
    </row>
    <row r="611">
      <c r="A611" s="1337"/>
      <c r="B611" s="1337"/>
      <c r="C611" s="1337"/>
      <c r="D611" s="1337"/>
      <c r="E611" s="1337"/>
      <c r="F611" s="1337"/>
      <c r="G611" s="1337"/>
      <c r="H611" s="1337"/>
      <c r="I611" s="1337"/>
      <c r="J611" s="1337"/>
      <c r="K611" s="1337"/>
      <c r="L611" s="1337"/>
      <c r="M611" s="1337"/>
      <c r="N611" s="1337"/>
      <c r="O611" s="1337"/>
      <c r="P611" s="1338"/>
      <c r="Q611" s="1337"/>
      <c r="R611" s="1337"/>
      <c r="S611" s="1337"/>
      <c r="T611" s="1337"/>
      <c r="U611" s="1337"/>
    </row>
    <row r="612">
      <c r="A612" s="1337"/>
      <c r="B612" s="1337"/>
      <c r="C612" s="1337"/>
      <c r="D612" s="1337"/>
      <c r="E612" s="1337"/>
      <c r="F612" s="1337"/>
      <c r="G612" s="1337"/>
      <c r="H612" s="1337"/>
      <c r="I612" s="1337"/>
      <c r="J612" s="1337"/>
      <c r="K612" s="1337"/>
      <c r="L612" s="1337"/>
      <c r="M612" s="1337"/>
      <c r="N612" s="1337"/>
      <c r="O612" s="1337"/>
      <c r="P612" s="1338"/>
      <c r="Q612" s="1337"/>
      <c r="R612" s="1337"/>
      <c r="S612" s="1337"/>
      <c r="T612" s="1337"/>
      <c r="U612" s="1337"/>
    </row>
    <row r="613">
      <c r="A613" s="1337"/>
      <c r="B613" s="1337"/>
      <c r="C613" s="1337"/>
      <c r="D613" s="1337"/>
      <c r="E613" s="1337"/>
      <c r="F613" s="1337"/>
      <c r="G613" s="1337"/>
      <c r="H613" s="1337"/>
      <c r="I613" s="1337"/>
      <c r="J613" s="1337"/>
      <c r="K613" s="1337"/>
      <c r="L613" s="1337"/>
      <c r="M613" s="1337"/>
      <c r="N613" s="1337"/>
      <c r="O613" s="1337"/>
      <c r="P613" s="1338"/>
      <c r="Q613" s="1337"/>
      <c r="R613" s="1337"/>
      <c r="S613" s="1337"/>
      <c r="T613" s="1337"/>
      <c r="U613" s="1337"/>
    </row>
    <row r="614">
      <c r="A614" s="1337"/>
      <c r="B614" s="1337"/>
      <c r="C614" s="1337"/>
      <c r="D614" s="1337"/>
      <c r="E614" s="1337"/>
      <c r="F614" s="1337"/>
      <c r="G614" s="1337"/>
      <c r="H614" s="1337"/>
      <c r="I614" s="1337"/>
      <c r="J614" s="1337"/>
      <c r="K614" s="1337"/>
      <c r="L614" s="1337"/>
      <c r="M614" s="1337"/>
      <c r="N614" s="1337"/>
      <c r="O614" s="1337"/>
      <c r="P614" s="1338"/>
      <c r="Q614" s="1337"/>
      <c r="R614" s="1337"/>
      <c r="S614" s="1337"/>
      <c r="T614" s="1337"/>
      <c r="U614" s="1337"/>
    </row>
    <row r="615">
      <c r="A615" s="1337"/>
      <c r="B615" s="1337"/>
      <c r="C615" s="1337"/>
      <c r="D615" s="1337"/>
      <c r="E615" s="1337"/>
      <c r="F615" s="1337"/>
      <c r="G615" s="1337"/>
      <c r="H615" s="1337"/>
      <c r="I615" s="1337"/>
      <c r="J615" s="1337"/>
      <c r="K615" s="1337"/>
      <c r="L615" s="1337"/>
      <c r="M615" s="1337"/>
      <c r="N615" s="1337"/>
      <c r="O615" s="1337"/>
      <c r="P615" s="1338"/>
      <c r="Q615" s="1337"/>
      <c r="R615" s="1337"/>
      <c r="S615" s="1337"/>
      <c r="T615" s="1337"/>
      <c r="U615" s="1337"/>
    </row>
    <row r="616">
      <c r="A616" s="1337"/>
      <c r="B616" s="1337"/>
      <c r="C616" s="1337"/>
      <c r="D616" s="1337"/>
      <c r="E616" s="1337"/>
      <c r="F616" s="1337"/>
      <c r="G616" s="1337"/>
      <c r="H616" s="1337"/>
      <c r="I616" s="1337"/>
      <c r="J616" s="1337"/>
      <c r="K616" s="1337"/>
      <c r="L616" s="1337"/>
      <c r="M616" s="1337"/>
      <c r="N616" s="1337"/>
      <c r="O616" s="1337"/>
      <c r="P616" s="1338"/>
      <c r="Q616" s="1337"/>
      <c r="R616" s="1337"/>
      <c r="S616" s="1337"/>
      <c r="T616" s="1337"/>
      <c r="U616" s="1337"/>
    </row>
    <row r="617">
      <c r="A617" s="1337"/>
      <c r="B617" s="1337"/>
      <c r="C617" s="1337"/>
      <c r="D617" s="1337"/>
      <c r="E617" s="1337"/>
      <c r="F617" s="1337"/>
      <c r="G617" s="1337"/>
      <c r="H617" s="1337"/>
      <c r="I617" s="1337"/>
      <c r="J617" s="1337"/>
      <c r="K617" s="1337"/>
      <c r="L617" s="1337"/>
      <c r="M617" s="1337"/>
      <c r="N617" s="1337"/>
      <c r="O617" s="1337"/>
      <c r="P617" s="1338"/>
      <c r="Q617" s="1337"/>
      <c r="R617" s="1337"/>
      <c r="S617" s="1337"/>
      <c r="T617" s="1337"/>
      <c r="U617" s="1337"/>
    </row>
    <row r="618">
      <c r="A618" s="1337"/>
      <c r="B618" s="1337"/>
      <c r="C618" s="1337"/>
      <c r="D618" s="1337"/>
      <c r="E618" s="1337"/>
      <c r="F618" s="1337"/>
      <c r="G618" s="1337"/>
      <c r="H618" s="1337"/>
      <c r="I618" s="1337"/>
      <c r="J618" s="1337"/>
      <c r="K618" s="1337"/>
      <c r="L618" s="1337"/>
      <c r="M618" s="1337"/>
      <c r="N618" s="1337"/>
      <c r="O618" s="1337"/>
      <c r="P618" s="1338"/>
      <c r="Q618" s="1337"/>
      <c r="R618" s="1337"/>
      <c r="S618" s="1337"/>
      <c r="T618" s="1337"/>
      <c r="U618" s="1337"/>
    </row>
    <row r="619">
      <c r="A619" s="1337"/>
      <c r="B619" s="1337"/>
      <c r="C619" s="1337"/>
      <c r="D619" s="1337"/>
      <c r="E619" s="1337"/>
      <c r="F619" s="1337"/>
      <c r="G619" s="1337"/>
      <c r="H619" s="1337"/>
      <c r="I619" s="1337"/>
      <c r="J619" s="1337"/>
      <c r="K619" s="1337"/>
      <c r="L619" s="1337"/>
      <c r="M619" s="1337"/>
      <c r="N619" s="1337"/>
      <c r="O619" s="1337"/>
      <c r="P619" s="1338"/>
      <c r="Q619" s="1337"/>
      <c r="R619" s="1337"/>
      <c r="S619" s="1337"/>
      <c r="T619" s="1337"/>
      <c r="U619" s="1337"/>
    </row>
    <row r="620">
      <c r="A620" s="1337"/>
      <c r="B620" s="1337"/>
      <c r="C620" s="1337"/>
      <c r="D620" s="1337"/>
      <c r="E620" s="1337"/>
      <c r="F620" s="1337"/>
      <c r="G620" s="1337"/>
      <c r="H620" s="1337"/>
      <c r="I620" s="1337"/>
      <c r="J620" s="1337"/>
      <c r="K620" s="1337"/>
      <c r="L620" s="1337"/>
      <c r="M620" s="1337"/>
      <c r="N620" s="1337"/>
      <c r="O620" s="1337"/>
      <c r="P620" s="1338"/>
      <c r="Q620" s="1337"/>
      <c r="R620" s="1337"/>
      <c r="S620" s="1337"/>
      <c r="T620" s="1337"/>
      <c r="U620" s="1337"/>
    </row>
    <row r="621">
      <c r="A621" s="1337"/>
      <c r="B621" s="1337"/>
      <c r="C621" s="1337"/>
      <c r="D621" s="1337"/>
      <c r="E621" s="1337"/>
      <c r="F621" s="1337"/>
      <c r="G621" s="1337"/>
      <c r="H621" s="1337"/>
      <c r="I621" s="1337"/>
      <c r="J621" s="1337"/>
      <c r="K621" s="1337"/>
      <c r="L621" s="1337"/>
      <c r="M621" s="1337"/>
      <c r="N621" s="1337"/>
      <c r="O621" s="1337"/>
      <c r="P621" s="1338"/>
      <c r="Q621" s="1337"/>
      <c r="R621" s="1337"/>
      <c r="S621" s="1337"/>
      <c r="T621" s="1337"/>
      <c r="U621" s="1337"/>
    </row>
    <row r="622">
      <c r="A622" s="1337"/>
      <c r="B622" s="1337"/>
      <c r="C622" s="1337"/>
      <c r="D622" s="1337"/>
      <c r="E622" s="1337"/>
      <c r="F622" s="1337"/>
      <c r="G622" s="1337"/>
      <c r="H622" s="1337"/>
      <c r="I622" s="1337"/>
      <c r="J622" s="1337"/>
      <c r="K622" s="1337"/>
      <c r="L622" s="1337"/>
      <c r="M622" s="1337"/>
      <c r="N622" s="1337"/>
      <c r="O622" s="1337"/>
      <c r="P622" s="1338"/>
      <c r="Q622" s="1337"/>
      <c r="R622" s="1337"/>
      <c r="S622" s="1337"/>
      <c r="T622" s="1337"/>
      <c r="U622" s="1337"/>
    </row>
    <row r="623">
      <c r="A623" s="1337"/>
      <c r="B623" s="1337"/>
      <c r="C623" s="1337"/>
      <c r="D623" s="1337"/>
      <c r="E623" s="1337"/>
      <c r="F623" s="1337"/>
      <c r="G623" s="1337"/>
      <c r="H623" s="1337"/>
      <c r="I623" s="1337"/>
      <c r="J623" s="1337"/>
      <c r="K623" s="1337"/>
      <c r="L623" s="1337"/>
      <c r="M623" s="1337"/>
      <c r="N623" s="1337"/>
      <c r="O623" s="1337"/>
      <c r="P623" s="1338"/>
      <c r="Q623" s="1337"/>
      <c r="R623" s="1337"/>
      <c r="S623" s="1337"/>
      <c r="T623" s="1337"/>
      <c r="U623" s="1337"/>
    </row>
    <row r="624">
      <c r="A624" s="1337"/>
      <c r="B624" s="1337"/>
      <c r="C624" s="1337"/>
      <c r="D624" s="1337"/>
      <c r="E624" s="1337"/>
      <c r="F624" s="1337"/>
      <c r="G624" s="1337"/>
      <c r="H624" s="1337"/>
      <c r="I624" s="1337"/>
      <c r="J624" s="1337"/>
      <c r="K624" s="1337"/>
      <c r="L624" s="1337"/>
      <c r="M624" s="1337"/>
      <c r="N624" s="1337"/>
      <c r="O624" s="1337"/>
      <c r="P624" s="1338"/>
      <c r="Q624" s="1337"/>
      <c r="R624" s="1337"/>
      <c r="S624" s="1337"/>
      <c r="T624" s="1337"/>
      <c r="U624" s="1337"/>
    </row>
    <row r="625">
      <c r="A625" s="1337"/>
      <c r="B625" s="1337"/>
      <c r="C625" s="1337"/>
      <c r="D625" s="1337"/>
      <c r="E625" s="1337"/>
      <c r="F625" s="1337"/>
      <c r="G625" s="1337"/>
      <c r="H625" s="1337"/>
      <c r="I625" s="1337"/>
      <c r="J625" s="1337"/>
      <c r="K625" s="1337"/>
      <c r="L625" s="1337"/>
      <c r="M625" s="1337"/>
      <c r="N625" s="1337"/>
      <c r="O625" s="1337"/>
      <c r="P625" s="1338"/>
      <c r="Q625" s="1337"/>
      <c r="R625" s="1337"/>
      <c r="S625" s="1337"/>
      <c r="T625" s="1337"/>
      <c r="U625" s="1337"/>
    </row>
    <row r="626">
      <c r="A626" s="1337"/>
      <c r="B626" s="1337"/>
      <c r="C626" s="1337"/>
      <c r="D626" s="1337"/>
      <c r="E626" s="1337"/>
      <c r="F626" s="1337"/>
      <c r="G626" s="1337"/>
      <c r="H626" s="1337"/>
      <c r="I626" s="1337"/>
      <c r="J626" s="1337"/>
      <c r="K626" s="1337"/>
      <c r="L626" s="1337"/>
      <c r="M626" s="1337"/>
      <c r="N626" s="1337"/>
      <c r="O626" s="1337"/>
      <c r="P626" s="1338"/>
      <c r="Q626" s="1337"/>
      <c r="R626" s="1337"/>
      <c r="S626" s="1337"/>
      <c r="T626" s="1337"/>
      <c r="U626" s="1337"/>
    </row>
    <row r="627">
      <c r="A627" s="1337"/>
      <c r="B627" s="1337"/>
      <c r="C627" s="1337"/>
      <c r="D627" s="1337"/>
      <c r="E627" s="1337"/>
      <c r="F627" s="1337"/>
      <c r="G627" s="1337"/>
      <c r="H627" s="1337"/>
      <c r="I627" s="1337"/>
      <c r="J627" s="1337"/>
      <c r="K627" s="1337"/>
      <c r="L627" s="1337"/>
      <c r="M627" s="1337"/>
      <c r="N627" s="1337"/>
      <c r="O627" s="1337"/>
      <c r="P627" s="1338"/>
      <c r="Q627" s="1337"/>
      <c r="R627" s="1337"/>
      <c r="S627" s="1337"/>
      <c r="T627" s="1337"/>
      <c r="U627" s="1337"/>
    </row>
    <row r="628">
      <c r="A628" s="1337"/>
      <c r="B628" s="1337"/>
      <c r="C628" s="1337"/>
      <c r="D628" s="1337"/>
      <c r="E628" s="1337"/>
      <c r="F628" s="1337"/>
      <c r="G628" s="1337"/>
      <c r="H628" s="1337"/>
      <c r="I628" s="1337"/>
      <c r="J628" s="1337"/>
      <c r="K628" s="1337"/>
      <c r="L628" s="1337"/>
      <c r="M628" s="1337"/>
      <c r="N628" s="1337"/>
      <c r="O628" s="1337"/>
      <c r="P628" s="1338"/>
      <c r="Q628" s="1337"/>
      <c r="R628" s="1337"/>
      <c r="S628" s="1337"/>
      <c r="T628" s="1337"/>
      <c r="U628" s="1337"/>
    </row>
    <row r="629">
      <c r="A629" s="1337"/>
      <c r="B629" s="1337"/>
      <c r="C629" s="1337"/>
      <c r="D629" s="1337"/>
      <c r="E629" s="1337"/>
      <c r="F629" s="1337"/>
      <c r="G629" s="1337"/>
      <c r="H629" s="1337"/>
      <c r="I629" s="1337"/>
      <c r="J629" s="1337"/>
      <c r="K629" s="1337"/>
      <c r="L629" s="1337"/>
      <c r="M629" s="1337"/>
      <c r="N629" s="1337"/>
      <c r="O629" s="1337"/>
      <c r="P629" s="1338"/>
      <c r="Q629" s="1337"/>
      <c r="R629" s="1337"/>
      <c r="S629" s="1337"/>
      <c r="T629" s="1337"/>
      <c r="U629" s="1337"/>
    </row>
    <row r="630">
      <c r="A630" s="1337"/>
      <c r="B630" s="1337"/>
      <c r="C630" s="1337"/>
      <c r="D630" s="1337"/>
      <c r="E630" s="1337"/>
      <c r="F630" s="1337"/>
      <c r="G630" s="1337"/>
      <c r="H630" s="1337"/>
      <c r="I630" s="1337"/>
      <c r="J630" s="1337"/>
      <c r="K630" s="1337"/>
      <c r="L630" s="1337"/>
      <c r="M630" s="1337"/>
      <c r="N630" s="1337"/>
      <c r="O630" s="1337"/>
      <c r="P630" s="1338"/>
      <c r="Q630" s="1337"/>
      <c r="R630" s="1337"/>
      <c r="S630" s="1337"/>
      <c r="T630" s="1337"/>
      <c r="U630" s="1337"/>
    </row>
    <row r="631">
      <c r="A631" s="1337"/>
      <c r="B631" s="1337"/>
      <c r="C631" s="1337"/>
      <c r="D631" s="1337"/>
      <c r="E631" s="1337"/>
      <c r="F631" s="1337"/>
      <c r="G631" s="1337"/>
      <c r="H631" s="1337"/>
      <c r="I631" s="1337"/>
      <c r="J631" s="1337"/>
      <c r="K631" s="1337"/>
      <c r="L631" s="1337"/>
      <c r="M631" s="1337"/>
      <c r="N631" s="1337"/>
      <c r="O631" s="1337"/>
      <c r="P631" s="1338"/>
      <c r="Q631" s="1337"/>
      <c r="R631" s="1337"/>
      <c r="S631" s="1337"/>
      <c r="T631" s="1337"/>
      <c r="U631" s="1337"/>
    </row>
    <row r="632">
      <c r="A632" s="1337"/>
      <c r="B632" s="1337"/>
      <c r="C632" s="1337"/>
      <c r="D632" s="1337"/>
      <c r="E632" s="1337"/>
      <c r="F632" s="1337"/>
      <c r="G632" s="1337"/>
      <c r="H632" s="1337"/>
      <c r="I632" s="1337"/>
      <c r="J632" s="1337"/>
      <c r="K632" s="1337"/>
      <c r="L632" s="1337"/>
      <c r="M632" s="1337"/>
      <c r="N632" s="1337"/>
      <c r="O632" s="1337"/>
      <c r="P632" s="1338"/>
      <c r="Q632" s="1337"/>
      <c r="R632" s="1337"/>
      <c r="S632" s="1337"/>
      <c r="T632" s="1337"/>
      <c r="U632" s="1337"/>
    </row>
    <row r="633">
      <c r="A633" s="1337"/>
      <c r="B633" s="1337"/>
      <c r="C633" s="1337"/>
      <c r="D633" s="1337"/>
      <c r="E633" s="1337"/>
      <c r="F633" s="1337"/>
      <c r="G633" s="1337"/>
      <c r="H633" s="1337"/>
      <c r="I633" s="1337"/>
      <c r="J633" s="1337"/>
      <c r="K633" s="1337"/>
      <c r="L633" s="1337"/>
      <c r="M633" s="1337"/>
      <c r="N633" s="1337"/>
      <c r="O633" s="1337"/>
      <c r="P633" s="1338"/>
      <c r="Q633" s="1337"/>
      <c r="R633" s="1337"/>
      <c r="S633" s="1337"/>
      <c r="T633" s="1337"/>
      <c r="U633" s="1337"/>
    </row>
    <row r="634">
      <c r="A634" s="1337"/>
      <c r="B634" s="1337"/>
      <c r="C634" s="1337"/>
      <c r="D634" s="1337"/>
      <c r="E634" s="1337"/>
      <c r="F634" s="1337"/>
      <c r="G634" s="1337"/>
      <c r="H634" s="1337"/>
      <c r="I634" s="1337"/>
      <c r="J634" s="1337"/>
      <c r="K634" s="1337"/>
      <c r="L634" s="1337"/>
      <c r="M634" s="1337"/>
      <c r="N634" s="1337"/>
      <c r="O634" s="1337"/>
      <c r="P634" s="1338"/>
      <c r="Q634" s="1337"/>
      <c r="R634" s="1337"/>
      <c r="S634" s="1337"/>
      <c r="T634" s="1337"/>
      <c r="U634" s="1337"/>
    </row>
    <row r="635">
      <c r="A635" s="1337"/>
      <c r="B635" s="1337"/>
      <c r="C635" s="1337"/>
      <c r="D635" s="1337"/>
      <c r="E635" s="1337"/>
      <c r="F635" s="1337"/>
      <c r="G635" s="1337"/>
      <c r="H635" s="1337"/>
      <c r="I635" s="1337"/>
      <c r="J635" s="1337"/>
      <c r="K635" s="1337"/>
      <c r="L635" s="1337"/>
      <c r="M635" s="1337"/>
      <c r="N635" s="1337"/>
      <c r="O635" s="1337"/>
      <c r="P635" s="1338"/>
      <c r="Q635" s="1337"/>
      <c r="R635" s="1337"/>
      <c r="S635" s="1337"/>
      <c r="T635" s="1337"/>
      <c r="U635" s="1337"/>
    </row>
    <row r="636">
      <c r="A636" s="1337"/>
      <c r="B636" s="1337"/>
      <c r="C636" s="1337"/>
      <c r="D636" s="1337"/>
      <c r="E636" s="1337"/>
      <c r="F636" s="1337"/>
      <c r="G636" s="1337"/>
      <c r="H636" s="1337"/>
      <c r="I636" s="1337"/>
      <c r="J636" s="1337"/>
      <c r="K636" s="1337"/>
      <c r="L636" s="1337"/>
      <c r="M636" s="1337"/>
      <c r="N636" s="1337"/>
      <c r="O636" s="1337"/>
      <c r="P636" s="1338"/>
      <c r="Q636" s="1337"/>
      <c r="R636" s="1337"/>
      <c r="S636" s="1337"/>
      <c r="T636" s="1337"/>
      <c r="U636" s="1337"/>
    </row>
    <row r="637">
      <c r="A637" s="1337"/>
      <c r="B637" s="1337"/>
      <c r="C637" s="1337"/>
      <c r="D637" s="1337"/>
      <c r="E637" s="1337"/>
      <c r="F637" s="1337"/>
      <c r="G637" s="1337"/>
      <c r="H637" s="1337"/>
      <c r="I637" s="1337"/>
      <c r="J637" s="1337"/>
      <c r="K637" s="1337"/>
      <c r="L637" s="1337"/>
      <c r="M637" s="1337"/>
      <c r="N637" s="1337"/>
      <c r="O637" s="1337"/>
      <c r="P637" s="1338"/>
      <c r="Q637" s="1337"/>
      <c r="R637" s="1337"/>
      <c r="S637" s="1337"/>
      <c r="T637" s="1337"/>
      <c r="U637" s="1337"/>
    </row>
    <row r="638">
      <c r="A638" s="1337"/>
      <c r="B638" s="1337"/>
      <c r="C638" s="1337"/>
      <c r="D638" s="1337"/>
      <c r="E638" s="1337"/>
      <c r="F638" s="1337"/>
      <c r="G638" s="1337"/>
      <c r="H638" s="1337"/>
      <c r="I638" s="1337"/>
      <c r="J638" s="1337"/>
      <c r="K638" s="1337"/>
      <c r="L638" s="1337"/>
      <c r="M638" s="1337"/>
      <c r="N638" s="1337"/>
      <c r="O638" s="1337"/>
      <c r="P638" s="1338"/>
      <c r="Q638" s="1337"/>
      <c r="R638" s="1337"/>
      <c r="S638" s="1337"/>
      <c r="T638" s="1337"/>
      <c r="U638" s="1337"/>
    </row>
    <row r="639">
      <c r="A639" s="1337"/>
      <c r="B639" s="1337"/>
      <c r="C639" s="1337"/>
      <c r="D639" s="1337"/>
      <c r="E639" s="1337"/>
      <c r="F639" s="1337"/>
      <c r="G639" s="1337"/>
      <c r="H639" s="1337"/>
      <c r="I639" s="1337"/>
      <c r="J639" s="1337"/>
      <c r="K639" s="1337"/>
      <c r="L639" s="1337"/>
      <c r="M639" s="1337"/>
      <c r="N639" s="1337"/>
      <c r="O639" s="1337"/>
      <c r="P639" s="1338"/>
      <c r="Q639" s="1337"/>
      <c r="R639" s="1337"/>
      <c r="S639" s="1337"/>
      <c r="T639" s="1337"/>
      <c r="U639" s="1337"/>
    </row>
    <row r="640">
      <c r="A640" s="1337"/>
      <c r="B640" s="1337"/>
      <c r="C640" s="1337"/>
      <c r="D640" s="1337"/>
      <c r="E640" s="1337"/>
      <c r="F640" s="1337"/>
      <c r="G640" s="1337"/>
      <c r="H640" s="1337"/>
      <c r="I640" s="1337"/>
      <c r="J640" s="1337"/>
      <c r="K640" s="1337"/>
      <c r="L640" s="1337"/>
      <c r="M640" s="1337"/>
      <c r="N640" s="1337"/>
      <c r="O640" s="1337"/>
      <c r="P640" s="1338"/>
      <c r="Q640" s="1337"/>
      <c r="R640" s="1337"/>
      <c r="S640" s="1337"/>
      <c r="T640" s="1337"/>
      <c r="U640" s="1337"/>
    </row>
    <row r="641">
      <c r="A641" s="1337"/>
      <c r="B641" s="1337"/>
      <c r="C641" s="1337"/>
      <c r="D641" s="1337"/>
      <c r="E641" s="1337"/>
      <c r="F641" s="1337"/>
      <c r="G641" s="1337"/>
      <c r="H641" s="1337"/>
      <c r="I641" s="1337"/>
      <c r="J641" s="1337"/>
      <c r="K641" s="1337"/>
      <c r="L641" s="1337"/>
      <c r="M641" s="1337"/>
      <c r="N641" s="1337"/>
      <c r="O641" s="1337"/>
      <c r="P641" s="1338"/>
      <c r="Q641" s="1337"/>
      <c r="R641" s="1337"/>
      <c r="S641" s="1337"/>
      <c r="T641" s="1337"/>
      <c r="U641" s="1337"/>
    </row>
    <row r="642">
      <c r="A642" s="1337"/>
      <c r="B642" s="1337"/>
      <c r="C642" s="1337"/>
      <c r="D642" s="1337"/>
      <c r="E642" s="1337"/>
      <c r="F642" s="1337"/>
      <c r="G642" s="1337"/>
      <c r="H642" s="1337"/>
      <c r="I642" s="1337"/>
      <c r="J642" s="1337"/>
      <c r="K642" s="1337"/>
      <c r="L642" s="1337"/>
      <c r="M642" s="1337"/>
      <c r="N642" s="1337"/>
      <c r="O642" s="1337"/>
      <c r="P642" s="1338"/>
      <c r="Q642" s="1337"/>
      <c r="R642" s="1337"/>
      <c r="S642" s="1337"/>
      <c r="T642" s="1337"/>
      <c r="U642" s="1337"/>
    </row>
    <row r="643">
      <c r="A643" s="1337"/>
      <c r="B643" s="1337"/>
      <c r="C643" s="1337"/>
      <c r="D643" s="1337"/>
      <c r="E643" s="1337"/>
      <c r="F643" s="1337"/>
      <c r="G643" s="1337"/>
      <c r="H643" s="1337"/>
      <c r="I643" s="1337"/>
      <c r="J643" s="1337"/>
      <c r="K643" s="1337"/>
      <c r="L643" s="1337"/>
      <c r="M643" s="1337"/>
      <c r="N643" s="1337"/>
      <c r="O643" s="1337"/>
      <c r="P643" s="1338"/>
      <c r="Q643" s="1337"/>
      <c r="R643" s="1337"/>
      <c r="S643" s="1337"/>
      <c r="T643" s="1337"/>
      <c r="U643" s="1337"/>
    </row>
    <row r="644">
      <c r="A644" s="1337"/>
      <c r="B644" s="1337"/>
      <c r="C644" s="1337"/>
      <c r="D644" s="1337"/>
      <c r="E644" s="1337"/>
      <c r="F644" s="1337"/>
      <c r="G644" s="1337"/>
      <c r="H644" s="1337"/>
      <c r="I644" s="1337"/>
      <c r="J644" s="1337"/>
      <c r="K644" s="1337"/>
      <c r="L644" s="1337"/>
      <c r="M644" s="1337"/>
      <c r="N644" s="1337"/>
      <c r="O644" s="1337"/>
      <c r="P644" s="1338"/>
      <c r="Q644" s="1337"/>
      <c r="R644" s="1337"/>
      <c r="S644" s="1337"/>
      <c r="T644" s="1337"/>
      <c r="U644" s="1337"/>
    </row>
    <row r="645">
      <c r="A645" s="1337"/>
      <c r="B645" s="1337"/>
      <c r="C645" s="1337"/>
      <c r="D645" s="1337"/>
      <c r="E645" s="1337"/>
      <c r="F645" s="1337"/>
      <c r="G645" s="1337"/>
      <c r="H645" s="1337"/>
      <c r="I645" s="1337"/>
      <c r="J645" s="1337"/>
      <c r="K645" s="1337"/>
      <c r="L645" s="1337"/>
      <c r="M645" s="1337"/>
      <c r="N645" s="1337"/>
      <c r="O645" s="1337"/>
      <c r="P645" s="1338"/>
      <c r="Q645" s="1337"/>
      <c r="R645" s="1337"/>
      <c r="S645" s="1337"/>
      <c r="T645" s="1337"/>
      <c r="U645" s="1337"/>
    </row>
    <row r="646">
      <c r="A646" s="1337"/>
      <c r="B646" s="1337"/>
      <c r="C646" s="1337"/>
      <c r="D646" s="1337"/>
      <c r="E646" s="1337"/>
      <c r="F646" s="1337"/>
      <c r="G646" s="1337"/>
      <c r="H646" s="1337"/>
      <c r="I646" s="1337"/>
      <c r="J646" s="1337"/>
      <c r="K646" s="1337"/>
      <c r="L646" s="1337"/>
      <c r="M646" s="1337"/>
      <c r="N646" s="1337"/>
      <c r="O646" s="1337"/>
      <c r="P646" s="1338"/>
      <c r="Q646" s="1337"/>
      <c r="R646" s="1337"/>
      <c r="S646" s="1337"/>
      <c r="T646" s="1337"/>
      <c r="U646" s="1337"/>
    </row>
    <row r="647">
      <c r="A647" s="1337"/>
      <c r="B647" s="1337"/>
      <c r="C647" s="1337"/>
      <c r="D647" s="1337"/>
      <c r="E647" s="1337"/>
      <c r="F647" s="1337"/>
      <c r="G647" s="1337"/>
      <c r="H647" s="1337"/>
      <c r="I647" s="1337"/>
      <c r="J647" s="1337"/>
      <c r="K647" s="1337"/>
      <c r="L647" s="1337"/>
      <c r="M647" s="1337"/>
      <c r="N647" s="1337"/>
      <c r="O647" s="1337"/>
      <c r="P647" s="1338"/>
      <c r="Q647" s="1337"/>
      <c r="R647" s="1337"/>
      <c r="S647" s="1337"/>
      <c r="T647" s="1337"/>
      <c r="U647" s="1337"/>
    </row>
    <row r="648">
      <c r="A648" s="1337"/>
      <c r="B648" s="1337"/>
      <c r="C648" s="1337"/>
      <c r="D648" s="1337"/>
      <c r="E648" s="1337"/>
      <c r="F648" s="1337"/>
      <c r="G648" s="1337"/>
      <c r="H648" s="1337"/>
      <c r="I648" s="1337"/>
      <c r="J648" s="1337"/>
      <c r="K648" s="1337"/>
      <c r="L648" s="1337"/>
      <c r="M648" s="1337"/>
      <c r="N648" s="1337"/>
      <c r="O648" s="1337"/>
      <c r="P648" s="1338"/>
      <c r="Q648" s="1337"/>
      <c r="R648" s="1337"/>
      <c r="S648" s="1337"/>
      <c r="T648" s="1337"/>
      <c r="U648" s="1337"/>
    </row>
    <row r="649">
      <c r="A649" s="1337"/>
      <c r="B649" s="1337"/>
      <c r="C649" s="1337"/>
      <c r="D649" s="1337"/>
      <c r="E649" s="1337"/>
      <c r="F649" s="1337"/>
      <c r="G649" s="1337"/>
      <c r="H649" s="1337"/>
      <c r="I649" s="1337"/>
      <c r="J649" s="1337"/>
      <c r="K649" s="1337"/>
      <c r="L649" s="1337"/>
      <c r="M649" s="1337"/>
      <c r="N649" s="1337"/>
      <c r="O649" s="1337"/>
      <c r="P649" s="1338"/>
      <c r="Q649" s="1337"/>
      <c r="R649" s="1337"/>
      <c r="S649" s="1337"/>
      <c r="T649" s="1337"/>
      <c r="U649" s="1337"/>
    </row>
    <row r="650">
      <c r="A650" s="1337"/>
      <c r="B650" s="1337"/>
      <c r="C650" s="1337"/>
      <c r="D650" s="1337"/>
      <c r="E650" s="1337"/>
      <c r="F650" s="1337"/>
      <c r="G650" s="1337"/>
      <c r="H650" s="1337"/>
      <c r="I650" s="1337"/>
      <c r="J650" s="1337"/>
      <c r="K650" s="1337"/>
      <c r="L650" s="1337"/>
      <c r="M650" s="1337"/>
      <c r="N650" s="1337"/>
      <c r="O650" s="1337"/>
      <c r="P650" s="1338"/>
      <c r="Q650" s="1337"/>
      <c r="R650" s="1337"/>
      <c r="S650" s="1337"/>
      <c r="T650" s="1337"/>
      <c r="U650" s="1337"/>
    </row>
    <row r="651">
      <c r="A651" s="1337"/>
      <c r="B651" s="1337"/>
      <c r="C651" s="1337"/>
      <c r="D651" s="1337"/>
      <c r="E651" s="1337"/>
      <c r="F651" s="1337"/>
      <c r="G651" s="1337"/>
      <c r="H651" s="1337"/>
      <c r="I651" s="1337"/>
      <c r="J651" s="1337"/>
      <c r="K651" s="1337"/>
      <c r="L651" s="1337"/>
      <c r="M651" s="1337"/>
      <c r="N651" s="1337"/>
      <c r="O651" s="1337"/>
      <c r="P651" s="1338"/>
      <c r="Q651" s="1337"/>
      <c r="R651" s="1337"/>
      <c r="S651" s="1337"/>
      <c r="T651" s="1337"/>
      <c r="U651" s="1337"/>
    </row>
    <row r="652">
      <c r="A652" s="1337"/>
      <c r="B652" s="1337"/>
      <c r="C652" s="1337"/>
      <c r="D652" s="1337"/>
      <c r="E652" s="1337"/>
      <c r="F652" s="1337"/>
      <c r="G652" s="1337"/>
      <c r="H652" s="1337"/>
      <c r="I652" s="1337"/>
      <c r="J652" s="1337"/>
      <c r="K652" s="1337"/>
      <c r="L652" s="1337"/>
      <c r="M652" s="1337"/>
      <c r="N652" s="1337"/>
      <c r="O652" s="1337"/>
      <c r="P652" s="1338"/>
      <c r="Q652" s="1337"/>
      <c r="R652" s="1337"/>
      <c r="S652" s="1337"/>
      <c r="T652" s="1337"/>
      <c r="U652" s="1337"/>
    </row>
    <row r="653">
      <c r="A653" s="1337"/>
      <c r="B653" s="1337"/>
      <c r="C653" s="1337"/>
      <c r="D653" s="1337"/>
      <c r="E653" s="1337"/>
      <c r="F653" s="1337"/>
      <c r="G653" s="1337"/>
      <c r="H653" s="1337"/>
      <c r="I653" s="1337"/>
      <c r="J653" s="1337"/>
      <c r="K653" s="1337"/>
      <c r="L653" s="1337"/>
      <c r="M653" s="1337"/>
      <c r="N653" s="1337"/>
      <c r="O653" s="1337"/>
      <c r="P653" s="1338"/>
      <c r="Q653" s="1337"/>
      <c r="R653" s="1337"/>
      <c r="S653" s="1337"/>
      <c r="T653" s="1337"/>
      <c r="U653" s="1337"/>
    </row>
    <row r="654">
      <c r="A654" s="1337"/>
      <c r="B654" s="1337"/>
      <c r="C654" s="1337"/>
      <c r="D654" s="1337"/>
      <c r="E654" s="1337"/>
      <c r="F654" s="1337"/>
      <c r="G654" s="1337"/>
      <c r="H654" s="1337"/>
      <c r="I654" s="1337"/>
      <c r="J654" s="1337"/>
      <c r="K654" s="1337"/>
      <c r="L654" s="1337"/>
      <c r="M654" s="1337"/>
      <c r="N654" s="1337"/>
      <c r="O654" s="1337"/>
      <c r="P654" s="1338"/>
      <c r="Q654" s="1337"/>
      <c r="R654" s="1337"/>
      <c r="S654" s="1337"/>
      <c r="T654" s="1337"/>
      <c r="U654" s="1337"/>
    </row>
    <row r="655">
      <c r="A655" s="1337"/>
      <c r="B655" s="1337"/>
      <c r="C655" s="1337"/>
      <c r="D655" s="1337"/>
      <c r="E655" s="1337"/>
      <c r="F655" s="1337"/>
      <c r="G655" s="1337"/>
      <c r="H655" s="1337"/>
      <c r="I655" s="1337"/>
      <c r="J655" s="1337"/>
      <c r="K655" s="1337"/>
      <c r="L655" s="1337"/>
      <c r="M655" s="1337"/>
      <c r="N655" s="1337"/>
      <c r="O655" s="1337"/>
      <c r="P655" s="1338"/>
      <c r="Q655" s="1337"/>
      <c r="R655" s="1337"/>
      <c r="S655" s="1337"/>
      <c r="T655" s="1337"/>
      <c r="U655" s="1337"/>
    </row>
    <row r="656">
      <c r="A656" s="1337"/>
      <c r="B656" s="1337"/>
      <c r="C656" s="1337"/>
      <c r="D656" s="1337"/>
      <c r="E656" s="1337"/>
      <c r="F656" s="1337"/>
      <c r="G656" s="1337"/>
      <c r="H656" s="1337"/>
      <c r="I656" s="1337"/>
      <c r="J656" s="1337"/>
      <c r="K656" s="1337"/>
      <c r="L656" s="1337"/>
      <c r="M656" s="1337"/>
      <c r="N656" s="1337"/>
      <c r="O656" s="1337"/>
      <c r="P656" s="1338"/>
      <c r="Q656" s="1337"/>
      <c r="R656" s="1337"/>
      <c r="S656" s="1337"/>
      <c r="T656" s="1337"/>
      <c r="U656" s="1337"/>
    </row>
    <row r="657">
      <c r="A657" s="1337"/>
      <c r="B657" s="1337"/>
      <c r="C657" s="1337"/>
      <c r="D657" s="1337"/>
      <c r="E657" s="1337"/>
      <c r="F657" s="1337"/>
      <c r="G657" s="1337"/>
      <c r="H657" s="1337"/>
      <c r="I657" s="1337"/>
      <c r="J657" s="1337"/>
      <c r="K657" s="1337"/>
      <c r="L657" s="1337"/>
      <c r="M657" s="1337"/>
      <c r="N657" s="1337"/>
      <c r="O657" s="1337"/>
      <c r="P657" s="1338"/>
      <c r="Q657" s="1337"/>
      <c r="R657" s="1337"/>
      <c r="S657" s="1337"/>
      <c r="T657" s="1337"/>
      <c r="U657" s="1337"/>
    </row>
    <row r="658">
      <c r="A658" s="1337"/>
      <c r="B658" s="1337"/>
      <c r="C658" s="1337"/>
      <c r="D658" s="1337"/>
      <c r="E658" s="1337"/>
      <c r="F658" s="1337"/>
      <c r="G658" s="1337"/>
      <c r="H658" s="1337"/>
      <c r="I658" s="1337"/>
      <c r="J658" s="1337"/>
      <c r="K658" s="1337"/>
      <c r="L658" s="1337"/>
      <c r="M658" s="1337"/>
      <c r="N658" s="1337"/>
      <c r="O658" s="1337"/>
      <c r="P658" s="1338"/>
      <c r="Q658" s="1337"/>
      <c r="R658" s="1337"/>
      <c r="S658" s="1337"/>
      <c r="T658" s="1337"/>
      <c r="U658" s="1337"/>
    </row>
    <row r="659">
      <c r="A659" s="1337"/>
      <c r="B659" s="1337"/>
      <c r="C659" s="1337"/>
      <c r="D659" s="1337"/>
      <c r="E659" s="1337"/>
      <c r="F659" s="1337"/>
      <c r="G659" s="1337"/>
      <c r="H659" s="1337"/>
      <c r="I659" s="1337"/>
      <c r="J659" s="1337"/>
      <c r="K659" s="1337"/>
      <c r="L659" s="1337"/>
      <c r="M659" s="1337"/>
      <c r="N659" s="1337"/>
      <c r="O659" s="1337"/>
      <c r="P659" s="1338"/>
      <c r="Q659" s="1337"/>
      <c r="R659" s="1337"/>
      <c r="S659" s="1337"/>
      <c r="T659" s="1337"/>
      <c r="U659" s="1337"/>
    </row>
    <row r="660">
      <c r="A660" s="1337"/>
      <c r="B660" s="1337"/>
      <c r="C660" s="1337"/>
      <c r="D660" s="1337"/>
      <c r="E660" s="1337"/>
      <c r="F660" s="1337"/>
      <c r="G660" s="1337"/>
      <c r="H660" s="1337"/>
      <c r="I660" s="1337"/>
      <c r="J660" s="1337"/>
      <c r="K660" s="1337"/>
      <c r="L660" s="1337"/>
      <c r="M660" s="1337"/>
      <c r="N660" s="1337"/>
      <c r="O660" s="1337"/>
      <c r="P660" s="1338"/>
      <c r="Q660" s="1337"/>
      <c r="R660" s="1337"/>
      <c r="S660" s="1337"/>
      <c r="T660" s="1337"/>
      <c r="U660" s="1337"/>
    </row>
    <row r="661">
      <c r="A661" s="1337"/>
      <c r="B661" s="1337"/>
      <c r="C661" s="1337"/>
      <c r="D661" s="1337"/>
      <c r="E661" s="1337"/>
      <c r="F661" s="1337"/>
      <c r="G661" s="1337"/>
      <c r="H661" s="1337"/>
      <c r="I661" s="1337"/>
      <c r="J661" s="1337"/>
      <c r="K661" s="1337"/>
      <c r="L661" s="1337"/>
      <c r="M661" s="1337"/>
      <c r="N661" s="1337"/>
      <c r="O661" s="1337"/>
      <c r="P661" s="1338"/>
      <c r="Q661" s="1337"/>
      <c r="R661" s="1337"/>
      <c r="S661" s="1337"/>
      <c r="T661" s="1337"/>
      <c r="U661" s="1337"/>
    </row>
    <row r="662">
      <c r="A662" s="1337"/>
      <c r="B662" s="1337"/>
      <c r="C662" s="1337"/>
      <c r="D662" s="1337"/>
      <c r="E662" s="1337"/>
      <c r="F662" s="1337"/>
      <c r="G662" s="1337"/>
      <c r="H662" s="1337"/>
      <c r="I662" s="1337"/>
      <c r="J662" s="1337"/>
      <c r="K662" s="1337"/>
      <c r="L662" s="1337"/>
      <c r="M662" s="1337"/>
      <c r="N662" s="1337"/>
      <c r="O662" s="1337"/>
      <c r="P662" s="1338"/>
      <c r="Q662" s="1337"/>
      <c r="R662" s="1337"/>
      <c r="S662" s="1337"/>
      <c r="T662" s="1337"/>
      <c r="U662" s="1337"/>
    </row>
    <row r="663">
      <c r="A663" s="1337"/>
      <c r="B663" s="1337"/>
      <c r="C663" s="1337"/>
      <c r="D663" s="1337"/>
      <c r="E663" s="1337"/>
      <c r="F663" s="1337"/>
      <c r="G663" s="1337"/>
      <c r="H663" s="1337"/>
      <c r="I663" s="1337"/>
      <c r="J663" s="1337"/>
      <c r="K663" s="1337"/>
      <c r="L663" s="1337"/>
      <c r="M663" s="1337"/>
      <c r="N663" s="1337"/>
      <c r="O663" s="1337"/>
      <c r="P663" s="1338"/>
      <c r="Q663" s="1337"/>
      <c r="R663" s="1337"/>
      <c r="S663" s="1337"/>
      <c r="T663" s="1337"/>
      <c r="U663" s="1337"/>
    </row>
    <row r="664">
      <c r="A664" s="1337"/>
      <c r="B664" s="1337"/>
      <c r="C664" s="1337"/>
      <c r="D664" s="1337"/>
      <c r="E664" s="1337"/>
      <c r="F664" s="1337"/>
      <c r="G664" s="1337"/>
      <c r="H664" s="1337"/>
      <c r="I664" s="1337"/>
      <c r="J664" s="1337"/>
      <c r="K664" s="1337"/>
      <c r="L664" s="1337"/>
      <c r="M664" s="1337"/>
      <c r="N664" s="1337"/>
      <c r="O664" s="1337"/>
      <c r="P664" s="1338"/>
      <c r="Q664" s="1337"/>
      <c r="R664" s="1337"/>
      <c r="S664" s="1337"/>
      <c r="T664" s="1337"/>
      <c r="U664" s="1337"/>
    </row>
    <row r="665">
      <c r="A665" s="1337"/>
      <c r="B665" s="1337"/>
      <c r="C665" s="1337"/>
      <c r="D665" s="1337"/>
      <c r="E665" s="1337"/>
      <c r="F665" s="1337"/>
      <c r="G665" s="1337"/>
      <c r="H665" s="1337"/>
      <c r="I665" s="1337"/>
      <c r="J665" s="1337"/>
      <c r="K665" s="1337"/>
      <c r="L665" s="1337"/>
      <c r="M665" s="1337"/>
      <c r="N665" s="1337"/>
      <c r="O665" s="1337"/>
      <c r="P665" s="1338"/>
      <c r="Q665" s="1337"/>
      <c r="R665" s="1337"/>
      <c r="S665" s="1337"/>
      <c r="T665" s="1337"/>
      <c r="U665" s="1337"/>
    </row>
    <row r="666">
      <c r="A666" s="1337"/>
      <c r="B666" s="1337"/>
      <c r="C666" s="1337"/>
      <c r="D666" s="1337"/>
      <c r="E666" s="1337"/>
      <c r="F666" s="1337"/>
      <c r="G666" s="1337"/>
      <c r="H666" s="1337"/>
      <c r="I666" s="1337"/>
      <c r="J666" s="1337"/>
      <c r="K666" s="1337"/>
      <c r="L666" s="1337"/>
      <c r="M666" s="1337"/>
      <c r="N666" s="1337"/>
      <c r="O666" s="1337"/>
      <c r="P666" s="1338"/>
      <c r="Q666" s="1337"/>
      <c r="R666" s="1337"/>
      <c r="S666" s="1337"/>
      <c r="T666" s="1337"/>
      <c r="U666" s="1337"/>
    </row>
    <row r="667">
      <c r="A667" s="1337"/>
      <c r="B667" s="1337"/>
      <c r="C667" s="1337"/>
      <c r="D667" s="1337"/>
      <c r="E667" s="1337"/>
      <c r="F667" s="1337"/>
      <c r="G667" s="1337"/>
      <c r="H667" s="1337"/>
      <c r="I667" s="1337"/>
      <c r="J667" s="1337"/>
      <c r="K667" s="1337"/>
      <c r="L667" s="1337"/>
      <c r="M667" s="1337"/>
      <c r="N667" s="1337"/>
      <c r="O667" s="1337"/>
      <c r="P667" s="1338"/>
      <c r="Q667" s="1337"/>
      <c r="R667" s="1337"/>
      <c r="S667" s="1337"/>
      <c r="T667" s="1337"/>
      <c r="U667" s="1337"/>
    </row>
    <row r="668">
      <c r="A668" s="1337"/>
      <c r="B668" s="1337"/>
      <c r="C668" s="1337"/>
      <c r="D668" s="1337"/>
      <c r="E668" s="1337"/>
      <c r="F668" s="1337"/>
      <c r="G668" s="1337"/>
      <c r="H668" s="1337"/>
      <c r="I668" s="1337"/>
      <c r="J668" s="1337"/>
      <c r="K668" s="1337"/>
      <c r="L668" s="1337"/>
      <c r="M668" s="1337"/>
      <c r="N668" s="1337"/>
      <c r="O668" s="1337"/>
      <c r="P668" s="1338"/>
      <c r="Q668" s="1337"/>
      <c r="R668" s="1337"/>
      <c r="S668" s="1337"/>
      <c r="T668" s="1337"/>
      <c r="U668" s="1337"/>
    </row>
    <row r="669">
      <c r="A669" s="1337"/>
      <c r="B669" s="1337"/>
      <c r="C669" s="1337"/>
      <c r="D669" s="1337"/>
      <c r="E669" s="1337"/>
      <c r="F669" s="1337"/>
      <c r="G669" s="1337"/>
      <c r="H669" s="1337"/>
      <c r="I669" s="1337"/>
      <c r="J669" s="1337"/>
      <c r="K669" s="1337"/>
      <c r="L669" s="1337"/>
      <c r="M669" s="1337"/>
      <c r="N669" s="1337"/>
      <c r="O669" s="1337"/>
      <c r="P669" s="1338"/>
      <c r="Q669" s="1337"/>
      <c r="R669" s="1337"/>
      <c r="S669" s="1337"/>
      <c r="T669" s="1337"/>
      <c r="U669" s="1337"/>
    </row>
    <row r="670">
      <c r="A670" s="1337"/>
      <c r="B670" s="1337"/>
      <c r="C670" s="1337"/>
      <c r="D670" s="1337"/>
      <c r="E670" s="1337"/>
      <c r="F670" s="1337"/>
      <c r="G670" s="1337"/>
      <c r="H670" s="1337"/>
      <c r="I670" s="1337"/>
      <c r="J670" s="1337"/>
      <c r="K670" s="1337"/>
      <c r="L670" s="1337"/>
      <c r="M670" s="1337"/>
      <c r="N670" s="1337"/>
      <c r="O670" s="1337"/>
      <c r="P670" s="1338"/>
      <c r="Q670" s="1337"/>
      <c r="R670" s="1337"/>
      <c r="S670" s="1337"/>
      <c r="T670" s="1337"/>
      <c r="U670" s="1337"/>
    </row>
    <row r="671">
      <c r="A671" s="1337"/>
      <c r="B671" s="1337"/>
      <c r="C671" s="1337"/>
      <c r="D671" s="1337"/>
      <c r="E671" s="1337"/>
      <c r="F671" s="1337"/>
      <c r="G671" s="1337"/>
      <c r="H671" s="1337"/>
      <c r="I671" s="1337"/>
      <c r="J671" s="1337"/>
      <c r="K671" s="1337"/>
      <c r="L671" s="1337"/>
      <c r="M671" s="1337"/>
      <c r="N671" s="1337"/>
      <c r="O671" s="1337"/>
      <c r="P671" s="1338"/>
      <c r="Q671" s="1337"/>
      <c r="R671" s="1337"/>
      <c r="S671" s="1337"/>
      <c r="T671" s="1337"/>
      <c r="U671" s="1337"/>
    </row>
    <row r="672">
      <c r="A672" s="1337"/>
      <c r="B672" s="1337"/>
      <c r="C672" s="1337"/>
      <c r="D672" s="1337"/>
      <c r="E672" s="1337"/>
      <c r="F672" s="1337"/>
      <c r="G672" s="1337"/>
      <c r="H672" s="1337"/>
      <c r="I672" s="1337"/>
      <c r="J672" s="1337"/>
      <c r="K672" s="1337"/>
      <c r="L672" s="1337"/>
      <c r="M672" s="1337"/>
      <c r="N672" s="1337"/>
      <c r="O672" s="1337"/>
      <c r="P672" s="1338"/>
      <c r="Q672" s="1337"/>
      <c r="R672" s="1337"/>
      <c r="S672" s="1337"/>
      <c r="T672" s="1337"/>
      <c r="U672" s="1337"/>
    </row>
    <row r="673">
      <c r="A673" s="1337"/>
      <c r="B673" s="1337"/>
      <c r="C673" s="1337"/>
      <c r="D673" s="1337"/>
      <c r="E673" s="1337"/>
      <c r="F673" s="1337"/>
      <c r="G673" s="1337"/>
      <c r="H673" s="1337"/>
      <c r="I673" s="1337"/>
      <c r="J673" s="1337"/>
      <c r="K673" s="1337"/>
      <c r="L673" s="1337"/>
      <c r="M673" s="1337"/>
      <c r="N673" s="1337"/>
      <c r="O673" s="1337"/>
      <c r="P673" s="1338"/>
      <c r="Q673" s="1337"/>
      <c r="R673" s="1337"/>
      <c r="S673" s="1337"/>
      <c r="T673" s="1337"/>
      <c r="U673" s="1337"/>
    </row>
    <row r="674">
      <c r="A674" s="1337"/>
      <c r="B674" s="1337"/>
      <c r="C674" s="1337"/>
      <c r="D674" s="1337"/>
      <c r="E674" s="1337"/>
      <c r="F674" s="1337"/>
      <c r="G674" s="1337"/>
      <c r="H674" s="1337"/>
      <c r="I674" s="1337"/>
      <c r="J674" s="1337"/>
      <c r="K674" s="1337"/>
      <c r="L674" s="1337"/>
      <c r="M674" s="1337"/>
      <c r="N674" s="1337"/>
      <c r="O674" s="1337"/>
      <c r="P674" s="1338"/>
      <c r="Q674" s="1337"/>
      <c r="R674" s="1337"/>
      <c r="S674" s="1337"/>
      <c r="T674" s="1337"/>
      <c r="U674" s="1337"/>
    </row>
    <row r="675">
      <c r="A675" s="1337"/>
      <c r="B675" s="1337"/>
      <c r="C675" s="1337"/>
      <c r="D675" s="1337"/>
      <c r="E675" s="1337"/>
      <c r="F675" s="1337"/>
      <c r="G675" s="1337"/>
      <c r="H675" s="1337"/>
      <c r="I675" s="1337"/>
      <c r="J675" s="1337"/>
      <c r="K675" s="1337"/>
      <c r="L675" s="1337"/>
      <c r="M675" s="1337"/>
      <c r="N675" s="1337"/>
      <c r="O675" s="1337"/>
      <c r="P675" s="1338"/>
      <c r="Q675" s="1337"/>
      <c r="R675" s="1337"/>
      <c r="S675" s="1337"/>
      <c r="T675" s="1337"/>
      <c r="U675" s="1337"/>
    </row>
    <row r="676">
      <c r="A676" s="1337"/>
      <c r="B676" s="1337"/>
      <c r="C676" s="1337"/>
      <c r="D676" s="1337"/>
      <c r="E676" s="1337"/>
      <c r="F676" s="1337"/>
      <c r="G676" s="1337"/>
      <c r="H676" s="1337"/>
      <c r="I676" s="1337"/>
      <c r="J676" s="1337"/>
      <c r="K676" s="1337"/>
      <c r="L676" s="1337"/>
      <c r="M676" s="1337"/>
      <c r="N676" s="1337"/>
      <c r="O676" s="1337"/>
      <c r="P676" s="1338"/>
      <c r="Q676" s="1337"/>
      <c r="R676" s="1337"/>
      <c r="S676" s="1337"/>
      <c r="T676" s="1337"/>
      <c r="U676" s="1337"/>
    </row>
    <row r="677">
      <c r="A677" s="1337"/>
      <c r="B677" s="1337"/>
      <c r="C677" s="1337"/>
      <c r="D677" s="1337"/>
      <c r="E677" s="1337"/>
      <c r="F677" s="1337"/>
      <c r="G677" s="1337"/>
      <c r="H677" s="1337"/>
      <c r="I677" s="1337"/>
      <c r="J677" s="1337"/>
      <c r="K677" s="1337"/>
      <c r="L677" s="1337"/>
      <c r="M677" s="1337"/>
      <c r="N677" s="1337"/>
      <c r="O677" s="1337"/>
      <c r="P677" s="1338"/>
      <c r="Q677" s="1337"/>
      <c r="R677" s="1337"/>
      <c r="S677" s="1337"/>
      <c r="T677" s="1337"/>
      <c r="U677" s="1337"/>
    </row>
    <row r="678">
      <c r="A678" s="1337"/>
      <c r="B678" s="1337"/>
      <c r="C678" s="1337"/>
      <c r="D678" s="1337"/>
      <c r="E678" s="1337"/>
      <c r="F678" s="1337"/>
      <c r="G678" s="1337"/>
      <c r="H678" s="1337"/>
      <c r="I678" s="1337"/>
      <c r="J678" s="1337"/>
      <c r="K678" s="1337"/>
      <c r="L678" s="1337"/>
      <c r="M678" s="1337"/>
      <c r="N678" s="1337"/>
      <c r="O678" s="1337"/>
      <c r="P678" s="1338"/>
      <c r="Q678" s="1337"/>
      <c r="R678" s="1337"/>
      <c r="S678" s="1337"/>
      <c r="T678" s="1337"/>
      <c r="U678" s="1337"/>
    </row>
    <row r="679">
      <c r="A679" s="1337"/>
      <c r="B679" s="1337"/>
      <c r="C679" s="1337"/>
      <c r="D679" s="1337"/>
      <c r="E679" s="1337"/>
      <c r="F679" s="1337"/>
      <c r="G679" s="1337"/>
      <c r="H679" s="1337"/>
      <c r="I679" s="1337"/>
      <c r="J679" s="1337"/>
      <c r="K679" s="1337"/>
      <c r="L679" s="1337"/>
      <c r="M679" s="1337"/>
      <c r="N679" s="1337"/>
      <c r="O679" s="1337"/>
      <c r="P679" s="1338"/>
      <c r="Q679" s="1337"/>
      <c r="R679" s="1337"/>
      <c r="S679" s="1337"/>
      <c r="T679" s="1337"/>
      <c r="U679" s="1337"/>
    </row>
    <row r="680">
      <c r="A680" s="1337"/>
      <c r="B680" s="1337"/>
      <c r="C680" s="1337"/>
      <c r="D680" s="1337"/>
      <c r="E680" s="1337"/>
      <c r="F680" s="1337"/>
      <c r="G680" s="1337"/>
      <c r="H680" s="1337"/>
      <c r="I680" s="1337"/>
      <c r="J680" s="1337"/>
      <c r="K680" s="1337"/>
      <c r="L680" s="1337"/>
      <c r="M680" s="1337"/>
      <c r="N680" s="1337"/>
      <c r="O680" s="1337"/>
      <c r="P680" s="1338"/>
      <c r="Q680" s="1337"/>
      <c r="R680" s="1337"/>
      <c r="S680" s="1337"/>
      <c r="T680" s="1337"/>
      <c r="U680" s="1337"/>
    </row>
    <row r="681">
      <c r="A681" s="1337"/>
      <c r="B681" s="1337"/>
      <c r="C681" s="1337"/>
      <c r="D681" s="1337"/>
      <c r="E681" s="1337"/>
      <c r="F681" s="1337"/>
      <c r="G681" s="1337"/>
      <c r="H681" s="1337"/>
      <c r="I681" s="1337"/>
      <c r="J681" s="1337"/>
      <c r="K681" s="1337"/>
      <c r="L681" s="1337"/>
      <c r="M681" s="1337"/>
      <c r="N681" s="1337"/>
      <c r="O681" s="1337"/>
      <c r="P681" s="1338"/>
      <c r="Q681" s="1337"/>
      <c r="R681" s="1337"/>
      <c r="S681" s="1337"/>
      <c r="T681" s="1337"/>
      <c r="U681" s="1337"/>
    </row>
    <row r="682">
      <c r="A682" s="1337"/>
      <c r="B682" s="1337"/>
      <c r="C682" s="1337"/>
      <c r="D682" s="1337"/>
      <c r="E682" s="1337"/>
      <c r="F682" s="1337"/>
      <c r="G682" s="1337"/>
      <c r="H682" s="1337"/>
      <c r="I682" s="1337"/>
      <c r="J682" s="1337"/>
      <c r="K682" s="1337"/>
      <c r="L682" s="1337"/>
      <c r="M682" s="1337"/>
      <c r="N682" s="1337"/>
      <c r="O682" s="1337"/>
      <c r="P682" s="1338"/>
      <c r="Q682" s="1337"/>
      <c r="R682" s="1337"/>
      <c r="S682" s="1337"/>
      <c r="T682" s="1337"/>
      <c r="U682" s="1337"/>
    </row>
    <row r="683">
      <c r="A683" s="1337"/>
      <c r="B683" s="1337"/>
      <c r="C683" s="1337"/>
      <c r="D683" s="1337"/>
      <c r="E683" s="1337"/>
      <c r="F683" s="1337"/>
      <c r="G683" s="1337"/>
      <c r="H683" s="1337"/>
      <c r="I683" s="1337"/>
      <c r="J683" s="1337"/>
      <c r="K683" s="1337"/>
      <c r="L683" s="1337"/>
      <c r="M683" s="1337"/>
      <c r="N683" s="1337"/>
      <c r="O683" s="1337"/>
      <c r="P683" s="1338"/>
      <c r="Q683" s="1337"/>
      <c r="R683" s="1337"/>
      <c r="S683" s="1337"/>
      <c r="T683" s="1337"/>
      <c r="U683" s="1337"/>
    </row>
    <row r="684">
      <c r="A684" s="1337"/>
      <c r="B684" s="1337"/>
      <c r="C684" s="1337"/>
      <c r="D684" s="1337"/>
      <c r="E684" s="1337"/>
      <c r="F684" s="1337"/>
      <c r="G684" s="1337"/>
      <c r="H684" s="1337"/>
      <c r="I684" s="1337"/>
      <c r="J684" s="1337"/>
      <c r="K684" s="1337"/>
      <c r="L684" s="1337"/>
      <c r="M684" s="1337"/>
      <c r="N684" s="1337"/>
      <c r="O684" s="1337"/>
      <c r="P684" s="1338"/>
      <c r="Q684" s="1337"/>
      <c r="R684" s="1337"/>
      <c r="S684" s="1337"/>
      <c r="T684" s="1337"/>
      <c r="U684" s="1337"/>
    </row>
    <row r="685">
      <c r="A685" s="1337"/>
      <c r="B685" s="1337"/>
      <c r="C685" s="1337"/>
      <c r="D685" s="1337"/>
      <c r="E685" s="1337"/>
      <c r="F685" s="1337"/>
      <c r="G685" s="1337"/>
      <c r="H685" s="1337"/>
      <c r="I685" s="1337"/>
      <c r="J685" s="1337"/>
      <c r="K685" s="1337"/>
      <c r="L685" s="1337"/>
      <c r="M685" s="1337"/>
      <c r="N685" s="1337"/>
      <c r="O685" s="1337"/>
      <c r="P685" s="1338"/>
      <c r="Q685" s="1337"/>
      <c r="R685" s="1337"/>
      <c r="S685" s="1337"/>
      <c r="T685" s="1337"/>
      <c r="U685" s="1337"/>
    </row>
    <row r="686">
      <c r="A686" s="1337"/>
      <c r="B686" s="1337"/>
      <c r="C686" s="1337"/>
      <c r="D686" s="1337"/>
      <c r="E686" s="1337"/>
      <c r="F686" s="1337"/>
      <c r="G686" s="1337"/>
      <c r="H686" s="1337"/>
      <c r="I686" s="1337"/>
      <c r="J686" s="1337"/>
      <c r="K686" s="1337"/>
      <c r="L686" s="1337"/>
      <c r="M686" s="1337"/>
      <c r="N686" s="1337"/>
      <c r="O686" s="1337"/>
      <c r="P686" s="1338"/>
      <c r="Q686" s="1337"/>
      <c r="R686" s="1337"/>
      <c r="S686" s="1337"/>
      <c r="T686" s="1337"/>
      <c r="U686" s="1337"/>
    </row>
    <row r="687">
      <c r="A687" s="1337"/>
      <c r="B687" s="1337"/>
      <c r="C687" s="1337"/>
      <c r="D687" s="1337"/>
      <c r="E687" s="1337"/>
      <c r="F687" s="1337"/>
      <c r="G687" s="1337"/>
      <c r="H687" s="1337"/>
      <c r="I687" s="1337"/>
      <c r="J687" s="1337"/>
      <c r="K687" s="1337"/>
      <c r="L687" s="1337"/>
      <c r="M687" s="1337"/>
      <c r="N687" s="1337"/>
      <c r="O687" s="1337"/>
      <c r="P687" s="1338"/>
      <c r="Q687" s="1337"/>
      <c r="R687" s="1337"/>
      <c r="S687" s="1337"/>
      <c r="T687" s="1337"/>
      <c r="U687" s="1337"/>
    </row>
    <row r="688">
      <c r="A688" s="1337"/>
      <c r="B688" s="1337"/>
      <c r="C688" s="1337"/>
      <c r="D688" s="1337"/>
      <c r="E688" s="1337"/>
      <c r="F688" s="1337"/>
      <c r="G688" s="1337"/>
      <c r="H688" s="1337"/>
      <c r="I688" s="1337"/>
      <c r="J688" s="1337"/>
      <c r="K688" s="1337"/>
      <c r="L688" s="1337"/>
      <c r="M688" s="1337"/>
      <c r="N688" s="1337"/>
      <c r="O688" s="1337"/>
      <c r="P688" s="1338"/>
      <c r="Q688" s="1337"/>
      <c r="R688" s="1337"/>
      <c r="S688" s="1337"/>
      <c r="T688" s="1337"/>
      <c r="U688" s="1337"/>
    </row>
    <row r="689">
      <c r="A689" s="1337"/>
      <c r="B689" s="1337"/>
      <c r="C689" s="1337"/>
      <c r="D689" s="1337"/>
      <c r="E689" s="1337"/>
      <c r="F689" s="1337"/>
      <c r="G689" s="1337"/>
      <c r="H689" s="1337"/>
      <c r="I689" s="1337"/>
      <c r="J689" s="1337"/>
      <c r="K689" s="1337"/>
      <c r="L689" s="1337"/>
      <c r="M689" s="1337"/>
      <c r="N689" s="1337"/>
      <c r="O689" s="1337"/>
      <c r="P689" s="1338"/>
      <c r="Q689" s="1337"/>
      <c r="R689" s="1337"/>
      <c r="S689" s="1337"/>
      <c r="T689" s="1337"/>
      <c r="U689" s="1337"/>
    </row>
    <row r="690">
      <c r="A690" s="1337"/>
      <c r="B690" s="1337"/>
      <c r="C690" s="1337"/>
      <c r="D690" s="1337"/>
      <c r="E690" s="1337"/>
      <c r="F690" s="1337"/>
      <c r="G690" s="1337"/>
      <c r="H690" s="1337"/>
      <c r="I690" s="1337"/>
      <c r="J690" s="1337"/>
      <c r="K690" s="1337"/>
      <c r="L690" s="1337"/>
      <c r="M690" s="1337"/>
      <c r="N690" s="1337"/>
      <c r="O690" s="1337"/>
      <c r="P690" s="1338"/>
      <c r="Q690" s="1337"/>
      <c r="R690" s="1337"/>
      <c r="S690" s="1337"/>
      <c r="T690" s="1337"/>
      <c r="U690" s="1337"/>
    </row>
    <row r="691">
      <c r="A691" s="1337"/>
      <c r="B691" s="1337"/>
      <c r="C691" s="1337"/>
      <c r="D691" s="1337"/>
      <c r="E691" s="1337"/>
      <c r="F691" s="1337"/>
      <c r="G691" s="1337"/>
      <c r="H691" s="1337"/>
      <c r="I691" s="1337"/>
      <c r="J691" s="1337"/>
      <c r="K691" s="1337"/>
      <c r="L691" s="1337"/>
      <c r="M691" s="1337"/>
      <c r="N691" s="1337"/>
      <c r="O691" s="1337"/>
      <c r="P691" s="1338"/>
      <c r="Q691" s="1337"/>
      <c r="R691" s="1337"/>
      <c r="S691" s="1337"/>
      <c r="T691" s="1337"/>
      <c r="U691" s="1337"/>
    </row>
    <row r="692">
      <c r="A692" s="1337"/>
      <c r="B692" s="1337"/>
      <c r="C692" s="1337"/>
      <c r="D692" s="1337"/>
      <c r="E692" s="1337"/>
      <c r="F692" s="1337"/>
      <c r="G692" s="1337"/>
      <c r="H692" s="1337"/>
      <c r="I692" s="1337"/>
      <c r="J692" s="1337"/>
      <c r="K692" s="1337"/>
      <c r="L692" s="1337"/>
      <c r="M692" s="1337"/>
      <c r="N692" s="1337"/>
      <c r="O692" s="1337"/>
      <c r="P692" s="1338"/>
      <c r="Q692" s="1337"/>
      <c r="R692" s="1337"/>
      <c r="S692" s="1337"/>
      <c r="T692" s="1337"/>
      <c r="U692" s="1337"/>
    </row>
    <row r="693">
      <c r="A693" s="1337"/>
      <c r="B693" s="1337"/>
      <c r="C693" s="1337"/>
      <c r="D693" s="1337"/>
      <c r="E693" s="1337"/>
      <c r="F693" s="1337"/>
      <c r="G693" s="1337"/>
      <c r="H693" s="1337"/>
      <c r="I693" s="1337"/>
      <c r="J693" s="1337"/>
      <c r="K693" s="1337"/>
      <c r="L693" s="1337"/>
      <c r="M693" s="1337"/>
      <c r="N693" s="1337"/>
      <c r="O693" s="1337"/>
      <c r="P693" s="1338"/>
      <c r="Q693" s="1337"/>
      <c r="R693" s="1337"/>
      <c r="S693" s="1337"/>
      <c r="T693" s="1337"/>
      <c r="U693" s="1337"/>
    </row>
    <row r="694">
      <c r="A694" s="1337"/>
      <c r="B694" s="1337"/>
      <c r="C694" s="1337"/>
      <c r="D694" s="1337"/>
      <c r="E694" s="1337"/>
      <c r="F694" s="1337"/>
      <c r="G694" s="1337"/>
      <c r="H694" s="1337"/>
      <c r="I694" s="1337"/>
      <c r="J694" s="1337"/>
      <c r="K694" s="1337"/>
      <c r="L694" s="1337"/>
      <c r="M694" s="1337"/>
      <c r="N694" s="1337"/>
      <c r="O694" s="1337"/>
      <c r="P694" s="1338"/>
      <c r="Q694" s="1337"/>
      <c r="R694" s="1337"/>
      <c r="S694" s="1337"/>
      <c r="T694" s="1337"/>
      <c r="U694" s="1337"/>
    </row>
    <row r="695">
      <c r="A695" s="1337"/>
      <c r="B695" s="1337"/>
      <c r="C695" s="1337"/>
      <c r="D695" s="1337"/>
      <c r="E695" s="1337"/>
      <c r="F695" s="1337"/>
      <c r="G695" s="1337"/>
      <c r="H695" s="1337"/>
      <c r="I695" s="1337"/>
      <c r="J695" s="1337"/>
      <c r="K695" s="1337"/>
      <c r="L695" s="1337"/>
      <c r="M695" s="1337"/>
      <c r="N695" s="1337"/>
      <c r="O695" s="1337"/>
      <c r="P695" s="1338"/>
      <c r="Q695" s="1337"/>
      <c r="R695" s="1337"/>
      <c r="S695" s="1337"/>
      <c r="T695" s="1337"/>
      <c r="U695" s="1337"/>
    </row>
    <row r="696">
      <c r="A696" s="1337"/>
      <c r="B696" s="1337"/>
      <c r="C696" s="1337"/>
      <c r="D696" s="1337"/>
      <c r="E696" s="1337"/>
      <c r="F696" s="1337"/>
      <c r="G696" s="1337"/>
      <c r="H696" s="1337"/>
      <c r="I696" s="1337"/>
      <c r="J696" s="1337"/>
      <c r="K696" s="1337"/>
      <c r="L696" s="1337"/>
      <c r="M696" s="1337"/>
      <c r="N696" s="1337"/>
      <c r="O696" s="1337"/>
      <c r="P696" s="1338"/>
      <c r="Q696" s="1337"/>
      <c r="R696" s="1337"/>
      <c r="S696" s="1337"/>
      <c r="T696" s="1337"/>
      <c r="U696" s="1337"/>
    </row>
    <row r="697">
      <c r="A697" s="1337"/>
      <c r="B697" s="1337"/>
      <c r="C697" s="1337"/>
      <c r="D697" s="1337"/>
      <c r="E697" s="1337"/>
      <c r="F697" s="1337"/>
      <c r="G697" s="1337"/>
      <c r="H697" s="1337"/>
      <c r="I697" s="1337"/>
      <c r="J697" s="1337"/>
      <c r="K697" s="1337"/>
      <c r="L697" s="1337"/>
      <c r="M697" s="1337"/>
      <c r="N697" s="1337"/>
      <c r="O697" s="1337"/>
      <c r="P697" s="1338"/>
      <c r="Q697" s="1337"/>
      <c r="R697" s="1337"/>
      <c r="S697" s="1337"/>
      <c r="T697" s="1337"/>
      <c r="U697" s="1337"/>
    </row>
    <row r="698">
      <c r="A698" s="1337"/>
      <c r="B698" s="1337"/>
      <c r="C698" s="1337"/>
      <c r="D698" s="1337"/>
      <c r="E698" s="1337"/>
      <c r="F698" s="1337"/>
      <c r="G698" s="1337"/>
      <c r="H698" s="1337"/>
      <c r="I698" s="1337"/>
      <c r="J698" s="1337"/>
      <c r="K698" s="1337"/>
      <c r="L698" s="1337"/>
      <c r="M698" s="1337"/>
      <c r="N698" s="1337"/>
      <c r="O698" s="1337"/>
      <c r="P698" s="1338"/>
      <c r="Q698" s="1337"/>
      <c r="R698" s="1337"/>
      <c r="S698" s="1337"/>
      <c r="T698" s="1337"/>
      <c r="U698" s="1337"/>
    </row>
    <row r="699">
      <c r="A699" s="1337"/>
      <c r="B699" s="1337"/>
      <c r="C699" s="1337"/>
      <c r="D699" s="1337"/>
      <c r="E699" s="1337"/>
      <c r="F699" s="1337"/>
      <c r="G699" s="1337"/>
      <c r="H699" s="1337"/>
      <c r="I699" s="1337"/>
      <c r="J699" s="1337"/>
      <c r="K699" s="1337"/>
      <c r="L699" s="1337"/>
      <c r="M699" s="1337"/>
      <c r="N699" s="1337"/>
      <c r="O699" s="1337"/>
      <c r="P699" s="1338"/>
      <c r="Q699" s="1337"/>
      <c r="R699" s="1337"/>
      <c r="S699" s="1337"/>
      <c r="T699" s="1337"/>
      <c r="U699" s="1337"/>
    </row>
    <row r="700">
      <c r="A700" s="1337"/>
      <c r="B700" s="1337"/>
      <c r="C700" s="1337"/>
      <c r="D700" s="1337"/>
      <c r="E700" s="1337"/>
      <c r="F700" s="1337"/>
      <c r="G700" s="1337"/>
      <c r="H700" s="1337"/>
      <c r="I700" s="1337"/>
      <c r="J700" s="1337"/>
      <c r="K700" s="1337"/>
      <c r="L700" s="1337"/>
      <c r="M700" s="1337"/>
      <c r="N700" s="1337"/>
      <c r="O700" s="1337"/>
      <c r="P700" s="1338"/>
      <c r="Q700" s="1337"/>
      <c r="R700" s="1337"/>
      <c r="S700" s="1337"/>
      <c r="T700" s="1337"/>
      <c r="U700" s="1337"/>
    </row>
    <row r="701">
      <c r="A701" s="1337"/>
      <c r="B701" s="1337"/>
      <c r="C701" s="1337"/>
      <c r="D701" s="1337"/>
      <c r="E701" s="1337"/>
      <c r="F701" s="1337"/>
      <c r="G701" s="1337"/>
      <c r="H701" s="1337"/>
      <c r="I701" s="1337"/>
      <c r="J701" s="1337"/>
      <c r="K701" s="1337"/>
      <c r="L701" s="1337"/>
      <c r="M701" s="1337"/>
      <c r="N701" s="1337"/>
      <c r="O701" s="1337"/>
      <c r="P701" s="1338"/>
      <c r="Q701" s="1337"/>
      <c r="R701" s="1337"/>
      <c r="S701" s="1337"/>
      <c r="T701" s="1337"/>
      <c r="U701" s="1337"/>
    </row>
    <row r="702">
      <c r="A702" s="1337"/>
      <c r="B702" s="1337"/>
      <c r="C702" s="1337"/>
      <c r="D702" s="1337"/>
      <c r="E702" s="1337"/>
      <c r="F702" s="1337"/>
      <c r="G702" s="1337"/>
      <c r="H702" s="1337"/>
      <c r="I702" s="1337"/>
      <c r="J702" s="1337"/>
      <c r="K702" s="1337"/>
      <c r="L702" s="1337"/>
      <c r="M702" s="1337"/>
      <c r="N702" s="1337"/>
      <c r="O702" s="1337"/>
      <c r="P702" s="1338"/>
      <c r="Q702" s="1337"/>
      <c r="R702" s="1337"/>
      <c r="S702" s="1337"/>
      <c r="T702" s="1337"/>
      <c r="U702" s="1337"/>
    </row>
    <row r="703">
      <c r="A703" s="1337"/>
      <c r="B703" s="1337"/>
      <c r="C703" s="1337"/>
      <c r="D703" s="1337"/>
      <c r="E703" s="1337"/>
      <c r="F703" s="1337"/>
      <c r="G703" s="1337"/>
      <c r="H703" s="1337"/>
      <c r="I703" s="1337"/>
      <c r="J703" s="1337"/>
      <c r="K703" s="1337"/>
      <c r="L703" s="1337"/>
      <c r="M703" s="1337"/>
      <c r="N703" s="1337"/>
      <c r="O703" s="1337"/>
      <c r="P703" s="1338"/>
      <c r="Q703" s="1337"/>
      <c r="R703" s="1337"/>
      <c r="S703" s="1337"/>
      <c r="T703" s="1337"/>
      <c r="U703" s="1337"/>
    </row>
    <row r="704">
      <c r="A704" s="1337"/>
      <c r="B704" s="1337"/>
      <c r="C704" s="1337"/>
      <c r="D704" s="1337"/>
      <c r="E704" s="1337"/>
      <c r="F704" s="1337"/>
      <c r="G704" s="1337"/>
      <c r="H704" s="1337"/>
      <c r="I704" s="1337"/>
      <c r="J704" s="1337"/>
      <c r="K704" s="1337"/>
      <c r="L704" s="1337"/>
      <c r="M704" s="1337"/>
      <c r="N704" s="1337"/>
      <c r="O704" s="1337"/>
      <c r="P704" s="1338"/>
      <c r="Q704" s="1337"/>
      <c r="R704" s="1337"/>
      <c r="S704" s="1337"/>
      <c r="T704" s="1337"/>
      <c r="U704" s="1337"/>
    </row>
    <row r="705">
      <c r="A705" s="1337"/>
      <c r="B705" s="1337"/>
      <c r="C705" s="1337"/>
      <c r="D705" s="1337"/>
      <c r="E705" s="1337"/>
      <c r="F705" s="1337"/>
      <c r="G705" s="1337"/>
      <c r="H705" s="1337"/>
      <c r="I705" s="1337"/>
      <c r="J705" s="1337"/>
      <c r="K705" s="1337"/>
      <c r="L705" s="1337"/>
      <c r="M705" s="1337"/>
      <c r="N705" s="1337"/>
      <c r="O705" s="1337"/>
      <c r="P705" s="1338"/>
      <c r="Q705" s="1337"/>
      <c r="R705" s="1337"/>
      <c r="S705" s="1337"/>
      <c r="T705" s="1337"/>
      <c r="U705" s="1337"/>
    </row>
    <row r="706">
      <c r="A706" s="1337"/>
      <c r="B706" s="1337"/>
      <c r="C706" s="1337"/>
      <c r="D706" s="1337"/>
      <c r="E706" s="1337"/>
      <c r="F706" s="1337"/>
      <c r="G706" s="1337"/>
      <c r="H706" s="1337"/>
      <c r="I706" s="1337"/>
      <c r="J706" s="1337"/>
      <c r="K706" s="1337"/>
      <c r="L706" s="1337"/>
      <c r="M706" s="1337"/>
      <c r="N706" s="1337"/>
      <c r="O706" s="1337"/>
      <c r="P706" s="1338"/>
      <c r="Q706" s="1337"/>
      <c r="R706" s="1337"/>
      <c r="S706" s="1337"/>
      <c r="T706" s="1337"/>
      <c r="U706" s="1337"/>
    </row>
    <row r="707">
      <c r="A707" s="1337"/>
      <c r="B707" s="1337"/>
      <c r="C707" s="1337"/>
      <c r="D707" s="1337"/>
      <c r="E707" s="1337"/>
      <c r="F707" s="1337"/>
      <c r="G707" s="1337"/>
      <c r="H707" s="1337"/>
      <c r="I707" s="1337"/>
      <c r="J707" s="1337"/>
      <c r="K707" s="1337"/>
      <c r="L707" s="1337"/>
      <c r="M707" s="1337"/>
      <c r="N707" s="1337"/>
      <c r="O707" s="1337"/>
      <c r="P707" s="1338"/>
      <c r="Q707" s="1337"/>
      <c r="R707" s="1337"/>
      <c r="S707" s="1337"/>
      <c r="T707" s="1337"/>
      <c r="U707" s="1337"/>
    </row>
    <row r="708">
      <c r="A708" s="1337"/>
      <c r="B708" s="1337"/>
      <c r="C708" s="1337"/>
      <c r="D708" s="1337"/>
      <c r="E708" s="1337"/>
      <c r="F708" s="1337"/>
      <c r="G708" s="1337"/>
      <c r="H708" s="1337"/>
      <c r="I708" s="1337"/>
      <c r="J708" s="1337"/>
      <c r="K708" s="1337"/>
      <c r="L708" s="1337"/>
      <c r="M708" s="1337"/>
      <c r="N708" s="1337"/>
      <c r="O708" s="1337"/>
      <c r="P708" s="1338"/>
      <c r="Q708" s="1337"/>
      <c r="R708" s="1337"/>
      <c r="S708" s="1337"/>
      <c r="T708" s="1337"/>
      <c r="U708" s="1337"/>
    </row>
    <row r="709">
      <c r="A709" s="1337"/>
      <c r="B709" s="1337"/>
      <c r="C709" s="1337"/>
      <c r="D709" s="1337"/>
      <c r="E709" s="1337"/>
      <c r="F709" s="1337"/>
      <c r="G709" s="1337"/>
      <c r="H709" s="1337"/>
      <c r="I709" s="1337"/>
      <c r="J709" s="1337"/>
      <c r="K709" s="1337"/>
      <c r="L709" s="1337"/>
      <c r="M709" s="1337"/>
      <c r="N709" s="1337"/>
      <c r="O709" s="1337"/>
      <c r="P709" s="1338"/>
      <c r="Q709" s="1337"/>
      <c r="R709" s="1337"/>
      <c r="S709" s="1337"/>
      <c r="T709" s="1337"/>
      <c r="U709" s="1337"/>
    </row>
    <row r="710">
      <c r="A710" s="1337"/>
      <c r="B710" s="1337"/>
      <c r="C710" s="1337"/>
      <c r="D710" s="1337"/>
      <c r="E710" s="1337"/>
      <c r="F710" s="1337"/>
      <c r="G710" s="1337"/>
      <c r="H710" s="1337"/>
      <c r="I710" s="1337"/>
      <c r="J710" s="1337"/>
      <c r="K710" s="1337"/>
      <c r="L710" s="1337"/>
      <c r="M710" s="1337"/>
      <c r="N710" s="1337"/>
      <c r="O710" s="1337"/>
      <c r="P710" s="1338"/>
      <c r="Q710" s="1337"/>
      <c r="R710" s="1337"/>
      <c r="S710" s="1337"/>
      <c r="T710" s="1337"/>
      <c r="U710" s="1337"/>
    </row>
    <row r="711">
      <c r="A711" s="1337"/>
      <c r="B711" s="1337"/>
      <c r="C711" s="1337"/>
      <c r="D711" s="1337"/>
      <c r="E711" s="1337"/>
      <c r="F711" s="1337"/>
      <c r="G711" s="1337"/>
      <c r="H711" s="1337"/>
      <c r="I711" s="1337"/>
      <c r="J711" s="1337"/>
      <c r="K711" s="1337"/>
      <c r="L711" s="1337"/>
      <c r="M711" s="1337"/>
      <c r="N711" s="1337"/>
      <c r="O711" s="1337"/>
      <c r="P711" s="1338"/>
      <c r="Q711" s="1337"/>
      <c r="R711" s="1337"/>
      <c r="S711" s="1337"/>
      <c r="T711" s="1337"/>
      <c r="U711" s="1337"/>
    </row>
    <row r="712">
      <c r="A712" s="1337"/>
      <c r="B712" s="1337"/>
      <c r="C712" s="1337"/>
      <c r="D712" s="1337"/>
      <c r="E712" s="1337"/>
      <c r="F712" s="1337"/>
      <c r="G712" s="1337"/>
      <c r="H712" s="1337"/>
      <c r="I712" s="1337"/>
      <c r="J712" s="1337"/>
      <c r="K712" s="1337"/>
      <c r="L712" s="1337"/>
      <c r="M712" s="1337"/>
      <c r="N712" s="1337"/>
      <c r="O712" s="1337"/>
      <c r="P712" s="1338"/>
      <c r="Q712" s="1337"/>
      <c r="R712" s="1337"/>
      <c r="S712" s="1337"/>
      <c r="T712" s="1337"/>
      <c r="U712" s="1337"/>
    </row>
    <row r="713">
      <c r="A713" s="1337"/>
      <c r="B713" s="1337"/>
      <c r="C713" s="1337"/>
      <c r="D713" s="1337"/>
      <c r="E713" s="1337"/>
      <c r="F713" s="1337"/>
      <c r="G713" s="1337"/>
      <c r="H713" s="1337"/>
      <c r="I713" s="1337"/>
      <c r="J713" s="1337"/>
      <c r="K713" s="1337"/>
      <c r="L713" s="1337"/>
      <c r="M713" s="1337"/>
      <c r="N713" s="1337"/>
      <c r="O713" s="1337"/>
      <c r="P713" s="1338"/>
      <c r="Q713" s="1337"/>
      <c r="R713" s="1337"/>
      <c r="S713" s="1337"/>
      <c r="T713" s="1337"/>
      <c r="U713" s="1337"/>
    </row>
    <row r="714">
      <c r="A714" s="1337"/>
      <c r="B714" s="1337"/>
      <c r="C714" s="1337"/>
      <c r="D714" s="1337"/>
      <c r="E714" s="1337"/>
      <c r="F714" s="1337"/>
      <c r="G714" s="1337"/>
      <c r="H714" s="1337"/>
      <c r="I714" s="1337"/>
      <c r="J714" s="1337"/>
      <c r="K714" s="1337"/>
      <c r="L714" s="1337"/>
      <c r="M714" s="1337"/>
      <c r="N714" s="1337"/>
      <c r="O714" s="1337"/>
      <c r="P714" s="1338"/>
      <c r="Q714" s="1337"/>
      <c r="R714" s="1337"/>
      <c r="S714" s="1337"/>
      <c r="T714" s="1337"/>
      <c r="U714" s="1337"/>
    </row>
    <row r="715">
      <c r="A715" s="1337"/>
      <c r="B715" s="1337"/>
      <c r="C715" s="1337"/>
      <c r="D715" s="1337"/>
      <c r="E715" s="1337"/>
      <c r="F715" s="1337"/>
      <c r="G715" s="1337"/>
      <c r="H715" s="1337"/>
      <c r="I715" s="1337"/>
      <c r="J715" s="1337"/>
      <c r="K715" s="1337"/>
      <c r="L715" s="1337"/>
      <c r="M715" s="1337"/>
      <c r="N715" s="1337"/>
      <c r="O715" s="1337"/>
      <c r="P715" s="1338"/>
      <c r="Q715" s="1337"/>
      <c r="R715" s="1337"/>
      <c r="S715" s="1337"/>
      <c r="T715" s="1337"/>
      <c r="U715" s="1337"/>
    </row>
    <row r="716">
      <c r="A716" s="1337"/>
      <c r="B716" s="1337"/>
      <c r="C716" s="1337"/>
      <c r="D716" s="1337"/>
      <c r="E716" s="1337"/>
      <c r="F716" s="1337"/>
      <c r="G716" s="1337"/>
      <c r="H716" s="1337"/>
      <c r="I716" s="1337"/>
      <c r="J716" s="1337"/>
      <c r="K716" s="1337"/>
      <c r="L716" s="1337"/>
      <c r="M716" s="1337"/>
      <c r="N716" s="1337"/>
      <c r="O716" s="1337"/>
      <c r="P716" s="1338"/>
      <c r="Q716" s="1337"/>
      <c r="R716" s="1337"/>
      <c r="S716" s="1337"/>
      <c r="T716" s="1337"/>
      <c r="U716" s="1337"/>
    </row>
    <row r="717">
      <c r="A717" s="1337"/>
      <c r="B717" s="1337"/>
      <c r="C717" s="1337"/>
      <c r="D717" s="1337"/>
      <c r="E717" s="1337"/>
      <c r="F717" s="1337"/>
      <c r="G717" s="1337"/>
      <c r="H717" s="1337"/>
      <c r="I717" s="1337"/>
      <c r="J717" s="1337"/>
      <c r="K717" s="1337"/>
      <c r="L717" s="1337"/>
      <c r="M717" s="1337"/>
      <c r="N717" s="1337"/>
      <c r="O717" s="1337"/>
      <c r="P717" s="1338"/>
      <c r="Q717" s="1337"/>
      <c r="R717" s="1337"/>
      <c r="S717" s="1337"/>
      <c r="T717" s="1337"/>
      <c r="U717" s="1337"/>
    </row>
    <row r="718">
      <c r="A718" s="1337"/>
      <c r="B718" s="1337"/>
      <c r="C718" s="1337"/>
      <c r="D718" s="1337"/>
      <c r="E718" s="1337"/>
      <c r="F718" s="1337"/>
      <c r="G718" s="1337"/>
      <c r="H718" s="1337"/>
      <c r="I718" s="1337"/>
      <c r="J718" s="1337"/>
      <c r="K718" s="1337"/>
      <c r="L718" s="1337"/>
      <c r="M718" s="1337"/>
      <c r="N718" s="1337"/>
      <c r="O718" s="1337"/>
      <c r="P718" s="1338"/>
      <c r="Q718" s="1337"/>
      <c r="R718" s="1337"/>
      <c r="S718" s="1337"/>
      <c r="T718" s="1337"/>
      <c r="U718" s="1337"/>
    </row>
    <row r="719">
      <c r="A719" s="1337"/>
      <c r="B719" s="1337"/>
      <c r="C719" s="1337"/>
      <c r="D719" s="1337"/>
      <c r="E719" s="1337"/>
      <c r="F719" s="1337"/>
      <c r="G719" s="1337"/>
      <c r="H719" s="1337"/>
      <c r="I719" s="1337"/>
      <c r="J719" s="1337"/>
      <c r="K719" s="1337"/>
      <c r="L719" s="1337"/>
      <c r="M719" s="1337"/>
      <c r="N719" s="1337"/>
      <c r="O719" s="1337"/>
      <c r="P719" s="1338"/>
      <c r="Q719" s="1337"/>
      <c r="R719" s="1337"/>
      <c r="S719" s="1337"/>
      <c r="T719" s="1337"/>
      <c r="U719" s="1337"/>
    </row>
    <row r="720">
      <c r="A720" s="1337"/>
      <c r="B720" s="1337"/>
      <c r="C720" s="1337"/>
      <c r="D720" s="1337"/>
      <c r="E720" s="1337"/>
      <c r="F720" s="1337"/>
      <c r="G720" s="1337"/>
      <c r="H720" s="1337"/>
      <c r="I720" s="1337"/>
      <c r="J720" s="1337"/>
      <c r="K720" s="1337"/>
      <c r="L720" s="1337"/>
      <c r="M720" s="1337"/>
      <c r="N720" s="1337"/>
      <c r="O720" s="1337"/>
      <c r="P720" s="1338"/>
      <c r="Q720" s="1337"/>
      <c r="R720" s="1337"/>
      <c r="S720" s="1337"/>
      <c r="T720" s="1337"/>
      <c r="U720" s="1337"/>
    </row>
    <row r="721">
      <c r="A721" s="1337"/>
      <c r="B721" s="1337"/>
      <c r="C721" s="1337"/>
      <c r="D721" s="1337"/>
      <c r="E721" s="1337"/>
      <c r="F721" s="1337"/>
      <c r="G721" s="1337"/>
      <c r="H721" s="1337"/>
      <c r="I721" s="1337"/>
      <c r="J721" s="1337"/>
      <c r="K721" s="1337"/>
      <c r="L721" s="1337"/>
      <c r="M721" s="1337"/>
      <c r="N721" s="1337"/>
      <c r="O721" s="1337"/>
      <c r="P721" s="1338"/>
      <c r="Q721" s="1337"/>
      <c r="R721" s="1337"/>
      <c r="S721" s="1337"/>
      <c r="T721" s="1337"/>
      <c r="U721" s="1337"/>
    </row>
    <row r="722">
      <c r="A722" s="1337"/>
      <c r="B722" s="1337"/>
      <c r="C722" s="1337"/>
      <c r="D722" s="1337"/>
      <c r="E722" s="1337"/>
      <c r="F722" s="1337"/>
      <c r="G722" s="1337"/>
      <c r="H722" s="1337"/>
      <c r="I722" s="1337"/>
      <c r="J722" s="1337"/>
      <c r="K722" s="1337"/>
      <c r="L722" s="1337"/>
      <c r="M722" s="1337"/>
      <c r="N722" s="1337"/>
      <c r="O722" s="1337"/>
      <c r="P722" s="1338"/>
      <c r="Q722" s="1337"/>
      <c r="R722" s="1337"/>
      <c r="S722" s="1337"/>
      <c r="T722" s="1337"/>
      <c r="U722" s="1337"/>
    </row>
    <row r="723">
      <c r="A723" s="1337"/>
      <c r="B723" s="1337"/>
      <c r="C723" s="1337"/>
      <c r="D723" s="1337"/>
      <c r="E723" s="1337"/>
      <c r="F723" s="1337"/>
      <c r="G723" s="1337"/>
      <c r="H723" s="1337"/>
      <c r="I723" s="1337"/>
      <c r="J723" s="1337"/>
      <c r="K723" s="1337"/>
      <c r="L723" s="1337"/>
      <c r="M723" s="1337"/>
      <c r="N723" s="1337"/>
      <c r="O723" s="1337"/>
      <c r="P723" s="1338"/>
      <c r="Q723" s="1337"/>
      <c r="R723" s="1337"/>
      <c r="S723" s="1337"/>
      <c r="T723" s="1337"/>
      <c r="U723" s="1337"/>
    </row>
    <row r="724">
      <c r="A724" s="1337"/>
      <c r="B724" s="1337"/>
      <c r="C724" s="1337"/>
      <c r="D724" s="1337"/>
      <c r="E724" s="1337"/>
      <c r="F724" s="1337"/>
      <c r="G724" s="1337"/>
      <c r="H724" s="1337"/>
      <c r="I724" s="1337"/>
      <c r="J724" s="1337"/>
      <c r="K724" s="1337"/>
      <c r="L724" s="1337"/>
      <c r="M724" s="1337"/>
      <c r="N724" s="1337"/>
      <c r="O724" s="1337"/>
      <c r="P724" s="1338"/>
      <c r="Q724" s="1337"/>
      <c r="R724" s="1337"/>
      <c r="S724" s="1337"/>
      <c r="T724" s="1337"/>
      <c r="U724" s="1337"/>
    </row>
    <row r="725">
      <c r="A725" s="1337"/>
      <c r="B725" s="1337"/>
      <c r="C725" s="1337"/>
      <c r="D725" s="1337"/>
      <c r="E725" s="1337"/>
      <c r="F725" s="1337"/>
      <c r="G725" s="1337"/>
      <c r="H725" s="1337"/>
      <c r="I725" s="1337"/>
      <c r="J725" s="1337"/>
      <c r="K725" s="1337"/>
      <c r="L725" s="1337"/>
      <c r="M725" s="1337"/>
      <c r="N725" s="1337"/>
      <c r="O725" s="1337"/>
      <c r="P725" s="1338"/>
      <c r="Q725" s="1337"/>
      <c r="R725" s="1337"/>
      <c r="S725" s="1337"/>
      <c r="T725" s="1337"/>
      <c r="U725" s="1337"/>
    </row>
    <row r="726">
      <c r="A726" s="1337"/>
      <c r="B726" s="1337"/>
      <c r="C726" s="1337"/>
      <c r="D726" s="1337"/>
      <c r="E726" s="1337"/>
      <c r="F726" s="1337"/>
      <c r="G726" s="1337"/>
      <c r="H726" s="1337"/>
      <c r="I726" s="1337"/>
      <c r="J726" s="1337"/>
      <c r="K726" s="1337"/>
      <c r="L726" s="1337"/>
      <c r="M726" s="1337"/>
      <c r="N726" s="1337"/>
      <c r="O726" s="1337"/>
      <c r="P726" s="1338"/>
      <c r="Q726" s="1337"/>
      <c r="R726" s="1337"/>
      <c r="S726" s="1337"/>
      <c r="T726" s="1337"/>
      <c r="U726" s="1337"/>
    </row>
    <row r="727">
      <c r="A727" s="1337"/>
      <c r="B727" s="1337"/>
      <c r="C727" s="1337"/>
      <c r="D727" s="1337"/>
      <c r="E727" s="1337"/>
      <c r="F727" s="1337"/>
      <c r="G727" s="1337"/>
      <c r="H727" s="1337"/>
      <c r="I727" s="1337"/>
      <c r="J727" s="1337"/>
      <c r="K727" s="1337"/>
      <c r="L727" s="1337"/>
      <c r="M727" s="1337"/>
      <c r="N727" s="1337"/>
      <c r="O727" s="1337"/>
      <c r="P727" s="1338"/>
      <c r="Q727" s="1337"/>
      <c r="R727" s="1337"/>
      <c r="S727" s="1337"/>
      <c r="T727" s="1337"/>
      <c r="U727" s="1337"/>
    </row>
    <row r="728">
      <c r="A728" s="1337"/>
      <c r="B728" s="1337"/>
      <c r="C728" s="1337"/>
      <c r="D728" s="1337"/>
      <c r="E728" s="1337"/>
      <c r="F728" s="1337"/>
      <c r="G728" s="1337"/>
      <c r="H728" s="1337"/>
      <c r="I728" s="1337"/>
      <c r="J728" s="1337"/>
      <c r="K728" s="1337"/>
      <c r="L728" s="1337"/>
      <c r="M728" s="1337"/>
      <c r="N728" s="1337"/>
      <c r="O728" s="1337"/>
      <c r="P728" s="1338"/>
      <c r="Q728" s="1337"/>
      <c r="R728" s="1337"/>
      <c r="S728" s="1337"/>
      <c r="T728" s="1337"/>
      <c r="U728" s="1337"/>
    </row>
    <row r="729">
      <c r="A729" s="1337"/>
      <c r="B729" s="1337"/>
      <c r="C729" s="1337"/>
      <c r="D729" s="1337"/>
      <c r="E729" s="1337"/>
      <c r="F729" s="1337"/>
      <c r="G729" s="1337"/>
      <c r="H729" s="1337"/>
      <c r="I729" s="1337"/>
      <c r="J729" s="1337"/>
      <c r="K729" s="1337"/>
      <c r="L729" s="1337"/>
      <c r="M729" s="1337"/>
      <c r="N729" s="1337"/>
      <c r="O729" s="1337"/>
      <c r="P729" s="1338"/>
      <c r="Q729" s="1337"/>
      <c r="R729" s="1337"/>
      <c r="S729" s="1337"/>
      <c r="T729" s="1337"/>
      <c r="U729" s="1337"/>
    </row>
    <row r="730">
      <c r="A730" s="1337"/>
      <c r="B730" s="1337"/>
      <c r="C730" s="1337"/>
      <c r="D730" s="1337"/>
      <c r="E730" s="1337"/>
      <c r="F730" s="1337"/>
      <c r="G730" s="1337"/>
      <c r="H730" s="1337"/>
      <c r="I730" s="1337"/>
      <c r="J730" s="1337"/>
      <c r="K730" s="1337"/>
      <c r="L730" s="1337"/>
      <c r="M730" s="1337"/>
      <c r="N730" s="1337"/>
      <c r="O730" s="1337"/>
      <c r="P730" s="1338"/>
      <c r="Q730" s="1337"/>
      <c r="R730" s="1337"/>
      <c r="S730" s="1337"/>
      <c r="T730" s="1337"/>
      <c r="U730" s="1337"/>
    </row>
    <row r="731">
      <c r="A731" s="1337"/>
      <c r="B731" s="1337"/>
      <c r="C731" s="1337"/>
      <c r="D731" s="1337"/>
      <c r="E731" s="1337"/>
      <c r="F731" s="1337"/>
      <c r="G731" s="1337"/>
      <c r="H731" s="1337"/>
      <c r="I731" s="1337"/>
      <c r="J731" s="1337"/>
      <c r="K731" s="1337"/>
      <c r="L731" s="1337"/>
      <c r="M731" s="1337"/>
      <c r="N731" s="1337"/>
      <c r="O731" s="1337"/>
      <c r="P731" s="1338"/>
      <c r="Q731" s="1337"/>
      <c r="R731" s="1337"/>
      <c r="S731" s="1337"/>
      <c r="T731" s="1337"/>
      <c r="U731" s="1337"/>
    </row>
    <row r="732">
      <c r="A732" s="1337"/>
      <c r="B732" s="1337"/>
      <c r="C732" s="1337"/>
      <c r="D732" s="1337"/>
      <c r="E732" s="1337"/>
      <c r="F732" s="1337"/>
      <c r="G732" s="1337"/>
      <c r="H732" s="1337"/>
      <c r="I732" s="1337"/>
      <c r="J732" s="1337"/>
      <c r="K732" s="1337"/>
      <c r="L732" s="1337"/>
      <c r="M732" s="1337"/>
      <c r="N732" s="1337"/>
      <c r="O732" s="1337"/>
      <c r="P732" s="1338"/>
      <c r="Q732" s="1337"/>
      <c r="R732" s="1337"/>
      <c r="S732" s="1337"/>
      <c r="T732" s="1337"/>
      <c r="U732" s="1337"/>
    </row>
    <row r="733">
      <c r="A733" s="1337"/>
      <c r="B733" s="1337"/>
      <c r="C733" s="1337"/>
      <c r="D733" s="1337"/>
      <c r="E733" s="1337"/>
      <c r="F733" s="1337"/>
      <c r="G733" s="1337"/>
      <c r="H733" s="1337"/>
      <c r="I733" s="1337"/>
      <c r="J733" s="1337"/>
      <c r="K733" s="1337"/>
      <c r="L733" s="1337"/>
      <c r="M733" s="1337"/>
      <c r="N733" s="1337"/>
      <c r="O733" s="1337"/>
      <c r="P733" s="1338"/>
      <c r="Q733" s="1337"/>
      <c r="R733" s="1337"/>
      <c r="S733" s="1337"/>
      <c r="T733" s="1337"/>
      <c r="U733" s="1337"/>
    </row>
    <row r="734">
      <c r="A734" s="1337"/>
      <c r="B734" s="1337"/>
      <c r="C734" s="1337"/>
      <c r="D734" s="1337"/>
      <c r="E734" s="1337"/>
      <c r="F734" s="1337"/>
      <c r="G734" s="1337"/>
      <c r="H734" s="1337"/>
      <c r="I734" s="1337"/>
      <c r="J734" s="1337"/>
      <c r="K734" s="1337"/>
      <c r="L734" s="1337"/>
      <c r="M734" s="1337"/>
      <c r="N734" s="1337"/>
      <c r="O734" s="1337"/>
      <c r="P734" s="1338"/>
      <c r="Q734" s="1337"/>
      <c r="R734" s="1337"/>
      <c r="S734" s="1337"/>
      <c r="T734" s="1337"/>
      <c r="U734" s="1337"/>
    </row>
    <row r="735">
      <c r="A735" s="1337"/>
      <c r="B735" s="1337"/>
      <c r="C735" s="1337"/>
      <c r="D735" s="1337"/>
      <c r="E735" s="1337"/>
      <c r="F735" s="1337"/>
      <c r="G735" s="1337"/>
      <c r="H735" s="1337"/>
      <c r="I735" s="1337"/>
      <c r="J735" s="1337"/>
      <c r="K735" s="1337"/>
      <c r="L735" s="1337"/>
      <c r="M735" s="1337"/>
      <c r="N735" s="1337"/>
      <c r="O735" s="1337"/>
      <c r="P735" s="1338"/>
      <c r="Q735" s="1337"/>
      <c r="R735" s="1337"/>
      <c r="S735" s="1337"/>
      <c r="T735" s="1337"/>
      <c r="U735" s="1337"/>
    </row>
    <row r="736">
      <c r="A736" s="1337"/>
      <c r="B736" s="1337"/>
      <c r="C736" s="1337"/>
      <c r="D736" s="1337"/>
      <c r="E736" s="1337"/>
      <c r="F736" s="1337"/>
      <c r="G736" s="1337"/>
      <c r="H736" s="1337"/>
      <c r="I736" s="1337"/>
      <c r="J736" s="1337"/>
      <c r="K736" s="1337"/>
      <c r="L736" s="1337"/>
      <c r="M736" s="1337"/>
      <c r="N736" s="1337"/>
      <c r="O736" s="1337"/>
      <c r="P736" s="1338"/>
      <c r="Q736" s="1337"/>
      <c r="R736" s="1337"/>
      <c r="S736" s="1337"/>
      <c r="T736" s="1337"/>
      <c r="U736" s="1337"/>
    </row>
    <row r="737">
      <c r="A737" s="1337"/>
      <c r="B737" s="1337"/>
      <c r="C737" s="1337"/>
      <c r="D737" s="1337"/>
      <c r="E737" s="1337"/>
      <c r="F737" s="1337"/>
      <c r="G737" s="1337"/>
      <c r="H737" s="1337"/>
      <c r="I737" s="1337"/>
      <c r="J737" s="1337"/>
      <c r="K737" s="1337"/>
      <c r="L737" s="1337"/>
      <c r="M737" s="1337"/>
      <c r="N737" s="1337"/>
      <c r="O737" s="1337"/>
      <c r="P737" s="1338"/>
      <c r="Q737" s="1337"/>
      <c r="R737" s="1337"/>
      <c r="S737" s="1337"/>
      <c r="T737" s="1337"/>
      <c r="U737" s="1337"/>
    </row>
    <row r="738">
      <c r="A738" s="1337"/>
      <c r="B738" s="1337"/>
      <c r="C738" s="1337"/>
      <c r="D738" s="1337"/>
      <c r="E738" s="1337"/>
      <c r="F738" s="1337"/>
      <c r="G738" s="1337"/>
      <c r="H738" s="1337"/>
      <c r="I738" s="1337"/>
      <c r="J738" s="1337"/>
      <c r="K738" s="1337"/>
      <c r="L738" s="1337"/>
      <c r="M738" s="1337"/>
      <c r="N738" s="1337"/>
      <c r="O738" s="1337"/>
      <c r="P738" s="1338"/>
      <c r="Q738" s="1337"/>
      <c r="R738" s="1337"/>
      <c r="S738" s="1337"/>
      <c r="T738" s="1337"/>
      <c r="U738" s="1337"/>
    </row>
    <row r="739">
      <c r="A739" s="1337"/>
      <c r="B739" s="1337"/>
      <c r="C739" s="1337"/>
      <c r="D739" s="1337"/>
      <c r="E739" s="1337"/>
      <c r="F739" s="1337"/>
      <c r="G739" s="1337"/>
      <c r="H739" s="1337"/>
      <c r="I739" s="1337"/>
      <c r="J739" s="1337"/>
      <c r="K739" s="1337"/>
      <c r="L739" s="1337"/>
      <c r="M739" s="1337"/>
      <c r="N739" s="1337"/>
      <c r="O739" s="1337"/>
      <c r="P739" s="1338"/>
      <c r="Q739" s="1337"/>
      <c r="R739" s="1337"/>
      <c r="S739" s="1337"/>
      <c r="T739" s="1337"/>
      <c r="U739" s="1337"/>
    </row>
    <row r="740">
      <c r="A740" s="1337"/>
      <c r="B740" s="1337"/>
      <c r="C740" s="1337"/>
      <c r="D740" s="1337"/>
      <c r="E740" s="1337"/>
      <c r="F740" s="1337"/>
      <c r="G740" s="1337"/>
      <c r="H740" s="1337"/>
      <c r="I740" s="1337"/>
      <c r="J740" s="1337"/>
      <c r="K740" s="1337"/>
      <c r="L740" s="1337"/>
      <c r="M740" s="1337"/>
      <c r="N740" s="1337"/>
      <c r="O740" s="1337"/>
      <c r="P740" s="1338"/>
      <c r="Q740" s="1337"/>
      <c r="R740" s="1337"/>
      <c r="S740" s="1337"/>
      <c r="T740" s="1337"/>
      <c r="U740" s="1337"/>
    </row>
    <row r="741">
      <c r="A741" s="1337"/>
      <c r="B741" s="1337"/>
      <c r="C741" s="1337"/>
      <c r="D741" s="1337"/>
      <c r="E741" s="1337"/>
      <c r="F741" s="1337"/>
      <c r="G741" s="1337"/>
      <c r="H741" s="1337"/>
      <c r="I741" s="1337"/>
      <c r="J741" s="1337"/>
      <c r="K741" s="1337"/>
      <c r="L741" s="1337"/>
      <c r="M741" s="1337"/>
      <c r="N741" s="1337"/>
      <c r="O741" s="1337"/>
      <c r="P741" s="1338"/>
      <c r="Q741" s="1337"/>
      <c r="R741" s="1337"/>
      <c r="S741" s="1337"/>
      <c r="T741" s="1337"/>
      <c r="U741" s="1337"/>
    </row>
    <row r="742">
      <c r="A742" s="1337"/>
      <c r="B742" s="1337"/>
      <c r="C742" s="1337"/>
      <c r="D742" s="1337"/>
      <c r="E742" s="1337"/>
      <c r="F742" s="1337"/>
      <c r="G742" s="1337"/>
      <c r="H742" s="1337"/>
      <c r="I742" s="1337"/>
      <c r="J742" s="1337"/>
      <c r="K742" s="1337"/>
      <c r="L742" s="1337"/>
      <c r="M742" s="1337"/>
      <c r="N742" s="1337"/>
      <c r="O742" s="1337"/>
      <c r="P742" s="1338"/>
      <c r="Q742" s="1337"/>
      <c r="R742" s="1337"/>
      <c r="S742" s="1337"/>
      <c r="T742" s="1337"/>
      <c r="U742" s="1337"/>
    </row>
    <row r="743">
      <c r="A743" s="1337"/>
      <c r="B743" s="1337"/>
      <c r="C743" s="1337"/>
      <c r="D743" s="1337"/>
      <c r="E743" s="1337"/>
      <c r="F743" s="1337"/>
      <c r="G743" s="1337"/>
      <c r="H743" s="1337"/>
      <c r="I743" s="1337"/>
      <c r="J743" s="1337"/>
      <c r="K743" s="1337"/>
      <c r="L743" s="1337"/>
      <c r="M743" s="1337"/>
      <c r="N743" s="1337"/>
      <c r="O743" s="1337"/>
      <c r="P743" s="1338"/>
      <c r="Q743" s="1337"/>
      <c r="R743" s="1337"/>
      <c r="S743" s="1337"/>
      <c r="T743" s="1337"/>
      <c r="U743" s="1337"/>
    </row>
    <row r="744">
      <c r="A744" s="1337"/>
      <c r="B744" s="1337"/>
      <c r="C744" s="1337"/>
      <c r="D744" s="1337"/>
      <c r="E744" s="1337"/>
      <c r="F744" s="1337"/>
      <c r="G744" s="1337"/>
      <c r="H744" s="1337"/>
      <c r="I744" s="1337"/>
      <c r="J744" s="1337"/>
      <c r="K744" s="1337"/>
      <c r="L744" s="1337"/>
      <c r="M744" s="1337"/>
      <c r="N744" s="1337"/>
      <c r="O744" s="1337"/>
      <c r="P744" s="1338"/>
      <c r="Q744" s="1337"/>
      <c r="R744" s="1337"/>
      <c r="S744" s="1337"/>
      <c r="T744" s="1337"/>
      <c r="U744" s="1337"/>
    </row>
    <row r="745">
      <c r="A745" s="1337"/>
      <c r="B745" s="1337"/>
      <c r="C745" s="1337"/>
      <c r="D745" s="1337"/>
      <c r="E745" s="1337"/>
      <c r="F745" s="1337"/>
      <c r="G745" s="1337"/>
      <c r="H745" s="1337"/>
      <c r="I745" s="1337"/>
      <c r="J745" s="1337"/>
      <c r="K745" s="1337"/>
      <c r="L745" s="1337"/>
      <c r="M745" s="1337"/>
      <c r="N745" s="1337"/>
      <c r="O745" s="1337"/>
      <c r="P745" s="1338"/>
      <c r="Q745" s="1337"/>
      <c r="R745" s="1337"/>
      <c r="S745" s="1337"/>
      <c r="T745" s="1337"/>
      <c r="U745" s="1337"/>
    </row>
    <row r="746">
      <c r="A746" s="1337"/>
      <c r="B746" s="1337"/>
      <c r="C746" s="1337"/>
      <c r="D746" s="1337"/>
      <c r="E746" s="1337"/>
      <c r="F746" s="1337"/>
      <c r="G746" s="1337"/>
      <c r="H746" s="1337"/>
      <c r="I746" s="1337"/>
      <c r="J746" s="1337"/>
      <c r="K746" s="1337"/>
      <c r="L746" s="1337"/>
      <c r="M746" s="1337"/>
      <c r="N746" s="1337"/>
      <c r="O746" s="1337"/>
      <c r="P746" s="1338"/>
      <c r="Q746" s="1337"/>
      <c r="R746" s="1337"/>
      <c r="S746" s="1337"/>
      <c r="T746" s="1337"/>
      <c r="U746" s="1337"/>
    </row>
    <row r="747">
      <c r="A747" s="1337"/>
      <c r="B747" s="1337"/>
      <c r="C747" s="1337"/>
      <c r="D747" s="1337"/>
      <c r="E747" s="1337"/>
      <c r="F747" s="1337"/>
      <c r="G747" s="1337"/>
      <c r="H747" s="1337"/>
      <c r="I747" s="1337"/>
      <c r="J747" s="1337"/>
      <c r="K747" s="1337"/>
      <c r="L747" s="1337"/>
      <c r="M747" s="1337"/>
      <c r="N747" s="1337"/>
      <c r="O747" s="1337"/>
      <c r="P747" s="1338"/>
      <c r="Q747" s="1337"/>
      <c r="R747" s="1337"/>
      <c r="S747" s="1337"/>
      <c r="T747" s="1337"/>
      <c r="U747" s="1337"/>
    </row>
    <row r="748">
      <c r="A748" s="1337"/>
      <c r="B748" s="1337"/>
      <c r="C748" s="1337"/>
      <c r="D748" s="1337"/>
      <c r="E748" s="1337"/>
      <c r="F748" s="1337"/>
      <c r="G748" s="1337"/>
      <c r="H748" s="1337"/>
      <c r="I748" s="1337"/>
      <c r="J748" s="1337"/>
      <c r="K748" s="1337"/>
      <c r="L748" s="1337"/>
      <c r="M748" s="1337"/>
      <c r="N748" s="1337"/>
      <c r="O748" s="1337"/>
      <c r="P748" s="1338"/>
      <c r="Q748" s="1337"/>
      <c r="R748" s="1337"/>
      <c r="S748" s="1337"/>
      <c r="T748" s="1337"/>
      <c r="U748" s="1337"/>
    </row>
    <row r="749">
      <c r="A749" s="1337"/>
      <c r="B749" s="1337"/>
      <c r="C749" s="1337"/>
      <c r="D749" s="1337"/>
      <c r="E749" s="1337"/>
      <c r="F749" s="1337"/>
      <c r="G749" s="1337"/>
      <c r="H749" s="1337"/>
      <c r="I749" s="1337"/>
      <c r="J749" s="1337"/>
      <c r="K749" s="1337"/>
      <c r="L749" s="1337"/>
      <c r="M749" s="1337"/>
      <c r="N749" s="1337"/>
      <c r="O749" s="1337"/>
      <c r="P749" s="1338"/>
      <c r="Q749" s="1337"/>
      <c r="R749" s="1337"/>
      <c r="S749" s="1337"/>
      <c r="T749" s="1337"/>
      <c r="U749" s="1337"/>
    </row>
    <row r="750">
      <c r="A750" s="1337"/>
      <c r="B750" s="1337"/>
      <c r="C750" s="1337"/>
      <c r="D750" s="1337"/>
      <c r="E750" s="1337"/>
      <c r="F750" s="1337"/>
      <c r="G750" s="1337"/>
      <c r="H750" s="1337"/>
      <c r="I750" s="1337"/>
      <c r="J750" s="1337"/>
      <c r="K750" s="1337"/>
      <c r="L750" s="1337"/>
      <c r="M750" s="1337"/>
      <c r="N750" s="1337"/>
      <c r="O750" s="1337"/>
      <c r="P750" s="1338"/>
      <c r="Q750" s="1337"/>
      <c r="R750" s="1337"/>
      <c r="S750" s="1337"/>
      <c r="T750" s="1337"/>
      <c r="U750" s="1337"/>
    </row>
    <row r="751">
      <c r="A751" s="1337"/>
      <c r="B751" s="1337"/>
      <c r="C751" s="1337"/>
      <c r="D751" s="1337"/>
      <c r="E751" s="1337"/>
      <c r="F751" s="1337"/>
      <c r="G751" s="1337"/>
      <c r="H751" s="1337"/>
      <c r="I751" s="1337"/>
      <c r="J751" s="1337"/>
      <c r="K751" s="1337"/>
      <c r="L751" s="1337"/>
      <c r="M751" s="1337"/>
      <c r="N751" s="1337"/>
      <c r="O751" s="1337"/>
      <c r="P751" s="1338"/>
      <c r="Q751" s="1337"/>
      <c r="R751" s="1337"/>
      <c r="S751" s="1337"/>
      <c r="T751" s="1337"/>
      <c r="U751" s="1337"/>
    </row>
    <row r="752">
      <c r="A752" s="1337"/>
      <c r="B752" s="1337"/>
      <c r="C752" s="1337"/>
      <c r="D752" s="1337"/>
      <c r="E752" s="1337"/>
      <c r="F752" s="1337"/>
      <c r="G752" s="1337"/>
      <c r="H752" s="1337"/>
      <c r="I752" s="1337"/>
      <c r="J752" s="1337"/>
      <c r="K752" s="1337"/>
      <c r="L752" s="1337"/>
      <c r="M752" s="1337"/>
      <c r="N752" s="1337"/>
      <c r="O752" s="1337"/>
      <c r="P752" s="1338"/>
      <c r="Q752" s="1337"/>
      <c r="R752" s="1337"/>
      <c r="S752" s="1337"/>
      <c r="T752" s="1337"/>
      <c r="U752" s="1337"/>
    </row>
    <row r="753">
      <c r="A753" s="1337"/>
      <c r="B753" s="1337"/>
      <c r="C753" s="1337"/>
      <c r="D753" s="1337"/>
      <c r="E753" s="1337"/>
      <c r="F753" s="1337"/>
      <c r="G753" s="1337"/>
      <c r="H753" s="1337"/>
      <c r="I753" s="1337"/>
      <c r="J753" s="1337"/>
      <c r="K753" s="1337"/>
      <c r="L753" s="1337"/>
      <c r="M753" s="1337"/>
      <c r="N753" s="1337"/>
      <c r="O753" s="1337"/>
      <c r="P753" s="1338"/>
      <c r="Q753" s="1337"/>
      <c r="R753" s="1337"/>
      <c r="S753" s="1337"/>
      <c r="T753" s="1337"/>
      <c r="U753" s="1337"/>
    </row>
    <row r="754">
      <c r="A754" s="1337"/>
      <c r="B754" s="1337"/>
      <c r="C754" s="1337"/>
      <c r="D754" s="1337"/>
      <c r="E754" s="1337"/>
      <c r="F754" s="1337"/>
      <c r="G754" s="1337"/>
      <c r="H754" s="1337"/>
      <c r="I754" s="1337"/>
      <c r="J754" s="1337"/>
      <c r="K754" s="1337"/>
      <c r="L754" s="1337"/>
      <c r="M754" s="1337"/>
      <c r="N754" s="1337"/>
      <c r="O754" s="1337"/>
      <c r="P754" s="1338"/>
      <c r="Q754" s="1337"/>
      <c r="R754" s="1337"/>
      <c r="S754" s="1337"/>
      <c r="T754" s="1337"/>
      <c r="U754" s="1337"/>
    </row>
    <row r="755">
      <c r="A755" s="1337"/>
      <c r="B755" s="1337"/>
      <c r="C755" s="1337"/>
      <c r="D755" s="1337"/>
      <c r="E755" s="1337"/>
      <c r="F755" s="1337"/>
      <c r="G755" s="1337"/>
      <c r="H755" s="1337"/>
      <c r="I755" s="1337"/>
      <c r="J755" s="1337"/>
      <c r="K755" s="1337"/>
      <c r="L755" s="1337"/>
      <c r="M755" s="1337"/>
      <c r="N755" s="1337"/>
      <c r="O755" s="1337"/>
      <c r="P755" s="1338"/>
      <c r="Q755" s="1337"/>
      <c r="R755" s="1337"/>
      <c r="S755" s="1337"/>
      <c r="T755" s="1337"/>
      <c r="U755" s="1337"/>
    </row>
    <row r="756">
      <c r="A756" s="1337"/>
      <c r="B756" s="1337"/>
      <c r="C756" s="1337"/>
      <c r="D756" s="1337"/>
      <c r="E756" s="1337"/>
      <c r="F756" s="1337"/>
      <c r="G756" s="1337"/>
      <c r="H756" s="1337"/>
      <c r="I756" s="1337"/>
      <c r="J756" s="1337"/>
      <c r="K756" s="1337"/>
      <c r="L756" s="1337"/>
      <c r="M756" s="1337"/>
      <c r="N756" s="1337"/>
      <c r="O756" s="1337"/>
      <c r="P756" s="1338"/>
      <c r="Q756" s="1337"/>
      <c r="R756" s="1337"/>
      <c r="S756" s="1337"/>
      <c r="T756" s="1337"/>
      <c r="U756" s="1337"/>
    </row>
    <row r="757">
      <c r="A757" s="1337"/>
      <c r="B757" s="1337"/>
      <c r="C757" s="1337"/>
      <c r="D757" s="1337"/>
      <c r="E757" s="1337"/>
      <c r="F757" s="1337"/>
      <c r="G757" s="1337"/>
      <c r="H757" s="1337"/>
      <c r="I757" s="1337"/>
      <c r="J757" s="1337"/>
      <c r="K757" s="1337"/>
      <c r="L757" s="1337"/>
      <c r="M757" s="1337"/>
      <c r="N757" s="1337"/>
      <c r="O757" s="1337"/>
      <c r="P757" s="1338"/>
      <c r="Q757" s="1337"/>
      <c r="R757" s="1337"/>
      <c r="S757" s="1337"/>
      <c r="T757" s="1337"/>
      <c r="U757" s="1337"/>
    </row>
    <row r="758">
      <c r="A758" s="1337"/>
      <c r="B758" s="1337"/>
      <c r="C758" s="1337"/>
      <c r="D758" s="1337"/>
      <c r="E758" s="1337"/>
      <c r="F758" s="1337"/>
      <c r="G758" s="1337"/>
      <c r="H758" s="1337"/>
      <c r="I758" s="1337"/>
      <c r="J758" s="1337"/>
      <c r="K758" s="1337"/>
      <c r="L758" s="1337"/>
      <c r="M758" s="1337"/>
      <c r="N758" s="1337"/>
      <c r="O758" s="1337"/>
      <c r="P758" s="1338"/>
      <c r="Q758" s="1337"/>
      <c r="R758" s="1337"/>
      <c r="S758" s="1337"/>
      <c r="T758" s="1337"/>
      <c r="U758" s="1337"/>
    </row>
    <row r="759">
      <c r="A759" s="1337"/>
      <c r="B759" s="1337"/>
      <c r="C759" s="1337"/>
      <c r="D759" s="1337"/>
      <c r="E759" s="1337"/>
      <c r="F759" s="1337"/>
      <c r="G759" s="1337"/>
      <c r="H759" s="1337"/>
      <c r="I759" s="1337"/>
      <c r="J759" s="1337"/>
      <c r="K759" s="1337"/>
      <c r="L759" s="1337"/>
      <c r="M759" s="1337"/>
      <c r="N759" s="1337"/>
      <c r="O759" s="1337"/>
      <c r="P759" s="1338"/>
      <c r="Q759" s="1337"/>
      <c r="R759" s="1337"/>
      <c r="S759" s="1337"/>
      <c r="T759" s="1337"/>
      <c r="U759" s="1337"/>
    </row>
    <row r="760">
      <c r="A760" s="1337"/>
      <c r="B760" s="1337"/>
      <c r="C760" s="1337"/>
      <c r="D760" s="1337"/>
      <c r="E760" s="1337"/>
      <c r="F760" s="1337"/>
      <c r="G760" s="1337"/>
      <c r="H760" s="1337"/>
      <c r="I760" s="1337"/>
      <c r="J760" s="1337"/>
      <c r="K760" s="1337"/>
      <c r="L760" s="1337"/>
      <c r="M760" s="1337"/>
      <c r="N760" s="1337"/>
      <c r="O760" s="1337"/>
      <c r="P760" s="1338"/>
      <c r="Q760" s="1337"/>
      <c r="R760" s="1337"/>
      <c r="S760" s="1337"/>
      <c r="T760" s="1337"/>
      <c r="U760" s="1337"/>
    </row>
    <row r="761">
      <c r="A761" s="1337"/>
      <c r="B761" s="1337"/>
      <c r="C761" s="1337"/>
      <c r="D761" s="1337"/>
      <c r="E761" s="1337"/>
      <c r="F761" s="1337"/>
      <c r="G761" s="1337"/>
      <c r="H761" s="1337"/>
      <c r="I761" s="1337"/>
      <c r="J761" s="1337"/>
      <c r="K761" s="1337"/>
      <c r="L761" s="1337"/>
      <c r="M761" s="1337"/>
      <c r="N761" s="1337"/>
      <c r="O761" s="1337"/>
      <c r="P761" s="1338"/>
      <c r="Q761" s="1337"/>
      <c r="R761" s="1337"/>
      <c r="S761" s="1337"/>
      <c r="T761" s="1337"/>
      <c r="U761" s="1337"/>
    </row>
    <row r="762">
      <c r="A762" s="1337"/>
      <c r="B762" s="1337"/>
      <c r="C762" s="1337"/>
      <c r="D762" s="1337"/>
      <c r="E762" s="1337"/>
      <c r="F762" s="1337"/>
      <c r="G762" s="1337"/>
      <c r="H762" s="1337"/>
      <c r="I762" s="1337"/>
      <c r="J762" s="1337"/>
      <c r="K762" s="1337"/>
      <c r="L762" s="1337"/>
      <c r="M762" s="1337"/>
      <c r="N762" s="1337"/>
      <c r="O762" s="1337"/>
      <c r="P762" s="1338"/>
      <c r="Q762" s="1337"/>
      <c r="R762" s="1337"/>
      <c r="S762" s="1337"/>
      <c r="T762" s="1337"/>
      <c r="U762" s="1337"/>
    </row>
    <row r="763">
      <c r="A763" s="1337"/>
      <c r="B763" s="1337"/>
      <c r="C763" s="1337"/>
      <c r="D763" s="1337"/>
      <c r="E763" s="1337"/>
      <c r="F763" s="1337"/>
      <c r="G763" s="1337"/>
      <c r="H763" s="1337"/>
      <c r="I763" s="1337"/>
      <c r="J763" s="1337"/>
      <c r="K763" s="1337"/>
      <c r="L763" s="1337"/>
      <c r="M763" s="1337"/>
      <c r="N763" s="1337"/>
      <c r="O763" s="1337"/>
      <c r="P763" s="1338"/>
      <c r="Q763" s="1337"/>
      <c r="R763" s="1337"/>
      <c r="S763" s="1337"/>
      <c r="T763" s="1337"/>
      <c r="U763" s="1337"/>
    </row>
    <row r="764">
      <c r="A764" s="1337"/>
      <c r="B764" s="1337"/>
      <c r="C764" s="1337"/>
      <c r="D764" s="1337"/>
      <c r="E764" s="1337"/>
      <c r="F764" s="1337"/>
      <c r="G764" s="1337"/>
      <c r="H764" s="1337"/>
      <c r="I764" s="1337"/>
      <c r="J764" s="1337"/>
      <c r="K764" s="1337"/>
      <c r="L764" s="1337"/>
      <c r="M764" s="1337"/>
      <c r="N764" s="1337"/>
      <c r="O764" s="1337"/>
      <c r="P764" s="1338"/>
      <c r="Q764" s="1337"/>
      <c r="R764" s="1337"/>
      <c r="S764" s="1337"/>
      <c r="T764" s="1337"/>
      <c r="U764" s="1337"/>
    </row>
    <row r="765">
      <c r="A765" s="1337"/>
      <c r="B765" s="1337"/>
      <c r="C765" s="1337"/>
      <c r="D765" s="1337"/>
      <c r="E765" s="1337"/>
      <c r="F765" s="1337"/>
      <c r="G765" s="1337"/>
      <c r="H765" s="1337"/>
      <c r="I765" s="1337"/>
      <c r="J765" s="1337"/>
      <c r="K765" s="1337"/>
      <c r="L765" s="1337"/>
      <c r="M765" s="1337"/>
      <c r="N765" s="1337"/>
      <c r="O765" s="1337"/>
      <c r="P765" s="1338"/>
      <c r="Q765" s="1337"/>
      <c r="R765" s="1337"/>
      <c r="S765" s="1337"/>
      <c r="T765" s="1337"/>
      <c r="U765" s="1337"/>
    </row>
    <row r="766">
      <c r="A766" s="1337"/>
      <c r="B766" s="1337"/>
      <c r="C766" s="1337"/>
      <c r="D766" s="1337"/>
      <c r="E766" s="1337"/>
      <c r="F766" s="1337"/>
      <c r="G766" s="1337"/>
      <c r="H766" s="1337"/>
      <c r="I766" s="1337"/>
      <c r="J766" s="1337"/>
      <c r="K766" s="1337"/>
      <c r="L766" s="1337"/>
      <c r="M766" s="1337"/>
      <c r="N766" s="1337"/>
      <c r="O766" s="1337"/>
      <c r="P766" s="1338"/>
      <c r="Q766" s="1337"/>
      <c r="R766" s="1337"/>
      <c r="S766" s="1337"/>
      <c r="T766" s="1337"/>
      <c r="U766" s="1337"/>
    </row>
    <row r="767">
      <c r="A767" s="1337"/>
      <c r="B767" s="1337"/>
      <c r="C767" s="1337"/>
      <c r="D767" s="1337"/>
      <c r="E767" s="1337"/>
      <c r="F767" s="1337"/>
      <c r="G767" s="1337"/>
      <c r="H767" s="1337"/>
      <c r="I767" s="1337"/>
      <c r="J767" s="1337"/>
      <c r="K767" s="1337"/>
      <c r="L767" s="1337"/>
      <c r="M767" s="1337"/>
      <c r="N767" s="1337"/>
      <c r="O767" s="1337"/>
      <c r="P767" s="1338"/>
      <c r="Q767" s="1337"/>
      <c r="R767" s="1337"/>
      <c r="S767" s="1337"/>
      <c r="T767" s="1337"/>
      <c r="U767" s="1337"/>
    </row>
    <row r="768">
      <c r="A768" s="1337"/>
      <c r="B768" s="1337"/>
      <c r="C768" s="1337"/>
      <c r="D768" s="1337"/>
      <c r="E768" s="1337"/>
      <c r="F768" s="1337"/>
      <c r="G768" s="1337"/>
      <c r="H768" s="1337"/>
      <c r="I768" s="1337"/>
      <c r="J768" s="1337"/>
      <c r="K768" s="1337"/>
      <c r="L768" s="1337"/>
      <c r="M768" s="1337"/>
      <c r="N768" s="1337"/>
      <c r="O768" s="1337"/>
      <c r="P768" s="1338"/>
      <c r="Q768" s="1337"/>
      <c r="R768" s="1337"/>
      <c r="S768" s="1337"/>
      <c r="T768" s="1337"/>
      <c r="U768" s="1337"/>
    </row>
    <row r="769">
      <c r="A769" s="1337"/>
      <c r="B769" s="1337"/>
      <c r="C769" s="1337"/>
      <c r="D769" s="1337"/>
      <c r="E769" s="1337"/>
      <c r="F769" s="1337"/>
      <c r="G769" s="1337"/>
      <c r="H769" s="1337"/>
      <c r="I769" s="1337"/>
      <c r="J769" s="1337"/>
      <c r="K769" s="1337"/>
      <c r="L769" s="1337"/>
      <c r="M769" s="1337"/>
      <c r="N769" s="1337"/>
      <c r="O769" s="1337"/>
      <c r="P769" s="1338"/>
      <c r="Q769" s="1337"/>
      <c r="R769" s="1337"/>
      <c r="S769" s="1337"/>
      <c r="T769" s="1337"/>
      <c r="U769" s="1337"/>
    </row>
    <row r="770">
      <c r="A770" s="1337"/>
      <c r="B770" s="1337"/>
      <c r="C770" s="1337"/>
      <c r="D770" s="1337"/>
      <c r="E770" s="1337"/>
      <c r="F770" s="1337"/>
      <c r="G770" s="1337"/>
      <c r="H770" s="1337"/>
      <c r="I770" s="1337"/>
      <c r="J770" s="1337"/>
      <c r="K770" s="1337"/>
      <c r="L770" s="1337"/>
      <c r="M770" s="1337"/>
      <c r="N770" s="1337"/>
      <c r="O770" s="1337"/>
      <c r="P770" s="1338"/>
      <c r="Q770" s="1337"/>
      <c r="R770" s="1337"/>
      <c r="S770" s="1337"/>
      <c r="T770" s="1337"/>
      <c r="U770" s="1337"/>
    </row>
    <row r="771">
      <c r="A771" s="1337"/>
      <c r="B771" s="1337"/>
      <c r="C771" s="1337"/>
      <c r="D771" s="1337"/>
      <c r="E771" s="1337"/>
      <c r="F771" s="1337"/>
      <c r="G771" s="1337"/>
      <c r="H771" s="1337"/>
      <c r="I771" s="1337"/>
      <c r="J771" s="1337"/>
      <c r="K771" s="1337"/>
      <c r="L771" s="1337"/>
      <c r="M771" s="1337"/>
      <c r="N771" s="1337"/>
      <c r="O771" s="1337"/>
      <c r="P771" s="1338"/>
      <c r="Q771" s="1337"/>
      <c r="R771" s="1337"/>
      <c r="S771" s="1337"/>
      <c r="T771" s="1337"/>
      <c r="U771" s="1337"/>
    </row>
    <row r="772">
      <c r="A772" s="1337"/>
      <c r="B772" s="1337"/>
      <c r="C772" s="1337"/>
      <c r="D772" s="1337"/>
      <c r="E772" s="1337"/>
      <c r="F772" s="1337"/>
      <c r="G772" s="1337"/>
      <c r="H772" s="1337"/>
      <c r="I772" s="1337"/>
      <c r="J772" s="1337"/>
      <c r="K772" s="1337"/>
      <c r="L772" s="1337"/>
      <c r="M772" s="1337"/>
      <c r="N772" s="1337"/>
      <c r="O772" s="1337"/>
      <c r="P772" s="1338"/>
      <c r="Q772" s="1337"/>
      <c r="R772" s="1337"/>
      <c r="S772" s="1337"/>
      <c r="T772" s="1337"/>
      <c r="U772" s="1337"/>
    </row>
    <row r="773">
      <c r="A773" s="1337"/>
      <c r="B773" s="1337"/>
      <c r="C773" s="1337"/>
      <c r="D773" s="1337"/>
      <c r="E773" s="1337"/>
      <c r="F773" s="1337"/>
      <c r="G773" s="1337"/>
      <c r="H773" s="1337"/>
      <c r="I773" s="1337"/>
      <c r="J773" s="1337"/>
      <c r="K773" s="1337"/>
      <c r="L773" s="1337"/>
      <c r="M773" s="1337"/>
      <c r="N773" s="1337"/>
      <c r="O773" s="1337"/>
      <c r="P773" s="1338"/>
      <c r="Q773" s="1337"/>
      <c r="R773" s="1337"/>
      <c r="S773" s="1337"/>
      <c r="T773" s="1337"/>
      <c r="U773" s="1337"/>
    </row>
    <row r="774">
      <c r="A774" s="1337"/>
      <c r="B774" s="1337"/>
      <c r="C774" s="1337"/>
      <c r="D774" s="1337"/>
      <c r="E774" s="1337"/>
      <c r="F774" s="1337"/>
      <c r="G774" s="1337"/>
      <c r="H774" s="1337"/>
      <c r="I774" s="1337"/>
      <c r="J774" s="1337"/>
      <c r="K774" s="1337"/>
      <c r="L774" s="1337"/>
      <c r="M774" s="1337"/>
      <c r="N774" s="1337"/>
      <c r="O774" s="1337"/>
      <c r="P774" s="1338"/>
      <c r="Q774" s="1337"/>
      <c r="R774" s="1337"/>
      <c r="S774" s="1337"/>
      <c r="T774" s="1337"/>
      <c r="U774" s="1337"/>
    </row>
    <row r="775">
      <c r="A775" s="1337"/>
      <c r="B775" s="1337"/>
      <c r="C775" s="1337"/>
      <c r="D775" s="1337"/>
      <c r="E775" s="1337"/>
      <c r="F775" s="1337"/>
      <c r="G775" s="1337"/>
      <c r="H775" s="1337"/>
      <c r="I775" s="1337"/>
      <c r="J775" s="1337"/>
      <c r="K775" s="1337"/>
      <c r="L775" s="1337"/>
      <c r="M775" s="1337"/>
      <c r="N775" s="1337"/>
      <c r="O775" s="1337"/>
      <c r="P775" s="1338"/>
      <c r="Q775" s="1337"/>
      <c r="R775" s="1337"/>
      <c r="S775" s="1337"/>
      <c r="T775" s="1337"/>
      <c r="U775" s="1337"/>
    </row>
    <row r="776">
      <c r="A776" s="1337"/>
      <c r="B776" s="1337"/>
      <c r="C776" s="1337"/>
      <c r="D776" s="1337"/>
      <c r="E776" s="1337"/>
      <c r="F776" s="1337"/>
      <c r="G776" s="1337"/>
      <c r="H776" s="1337"/>
      <c r="I776" s="1337"/>
      <c r="J776" s="1337"/>
      <c r="K776" s="1337"/>
      <c r="L776" s="1337"/>
      <c r="M776" s="1337"/>
      <c r="N776" s="1337"/>
      <c r="O776" s="1337"/>
      <c r="P776" s="1338"/>
      <c r="Q776" s="1337"/>
      <c r="R776" s="1337"/>
      <c r="S776" s="1337"/>
      <c r="T776" s="1337"/>
      <c r="U776" s="1337"/>
    </row>
    <row r="777">
      <c r="A777" s="1337"/>
      <c r="B777" s="1337"/>
      <c r="C777" s="1337"/>
      <c r="D777" s="1337"/>
      <c r="E777" s="1337"/>
      <c r="F777" s="1337"/>
      <c r="G777" s="1337"/>
      <c r="H777" s="1337"/>
      <c r="I777" s="1337"/>
      <c r="J777" s="1337"/>
      <c r="K777" s="1337"/>
      <c r="L777" s="1337"/>
      <c r="M777" s="1337"/>
      <c r="N777" s="1337"/>
      <c r="O777" s="1337"/>
      <c r="P777" s="1338"/>
      <c r="Q777" s="1337"/>
      <c r="R777" s="1337"/>
      <c r="S777" s="1337"/>
      <c r="T777" s="1337"/>
      <c r="U777" s="1337"/>
    </row>
    <row r="778">
      <c r="A778" s="1337"/>
      <c r="B778" s="1337"/>
      <c r="C778" s="1337"/>
      <c r="D778" s="1337"/>
      <c r="E778" s="1337"/>
      <c r="F778" s="1337"/>
      <c r="G778" s="1337"/>
      <c r="H778" s="1337"/>
      <c r="I778" s="1337"/>
      <c r="J778" s="1337"/>
      <c r="K778" s="1337"/>
      <c r="L778" s="1337"/>
      <c r="M778" s="1337"/>
      <c r="N778" s="1337"/>
      <c r="O778" s="1337"/>
      <c r="P778" s="1338"/>
      <c r="Q778" s="1337"/>
      <c r="R778" s="1337"/>
      <c r="S778" s="1337"/>
      <c r="T778" s="1337"/>
      <c r="U778" s="1337"/>
    </row>
    <row r="779">
      <c r="A779" s="1337"/>
      <c r="B779" s="1337"/>
      <c r="C779" s="1337"/>
      <c r="D779" s="1337"/>
      <c r="E779" s="1337"/>
      <c r="F779" s="1337"/>
      <c r="G779" s="1337"/>
      <c r="H779" s="1337"/>
      <c r="I779" s="1337"/>
      <c r="J779" s="1337"/>
      <c r="K779" s="1337"/>
      <c r="L779" s="1337"/>
      <c r="M779" s="1337"/>
      <c r="N779" s="1337"/>
      <c r="O779" s="1337"/>
      <c r="P779" s="1338"/>
      <c r="Q779" s="1337"/>
      <c r="R779" s="1337"/>
      <c r="S779" s="1337"/>
      <c r="T779" s="1337"/>
      <c r="U779" s="1337"/>
    </row>
    <row r="780">
      <c r="A780" s="1337"/>
      <c r="B780" s="1337"/>
      <c r="C780" s="1337"/>
      <c r="D780" s="1337"/>
      <c r="E780" s="1337"/>
      <c r="F780" s="1337"/>
      <c r="G780" s="1337"/>
      <c r="H780" s="1337"/>
      <c r="I780" s="1337"/>
      <c r="J780" s="1337"/>
      <c r="K780" s="1337"/>
      <c r="L780" s="1337"/>
      <c r="M780" s="1337"/>
      <c r="N780" s="1337"/>
      <c r="O780" s="1337"/>
      <c r="P780" s="1338"/>
      <c r="Q780" s="1337"/>
      <c r="R780" s="1337"/>
      <c r="S780" s="1337"/>
      <c r="T780" s="1337"/>
      <c r="U780" s="1337"/>
    </row>
    <row r="781">
      <c r="A781" s="1337"/>
      <c r="B781" s="1337"/>
      <c r="C781" s="1337"/>
      <c r="D781" s="1337"/>
      <c r="E781" s="1337"/>
      <c r="F781" s="1337"/>
      <c r="G781" s="1337"/>
      <c r="H781" s="1337"/>
      <c r="I781" s="1337"/>
      <c r="J781" s="1337"/>
      <c r="K781" s="1337"/>
      <c r="L781" s="1337"/>
      <c r="M781" s="1337"/>
      <c r="N781" s="1337"/>
      <c r="O781" s="1337"/>
      <c r="P781" s="1338"/>
      <c r="Q781" s="1337"/>
      <c r="R781" s="1337"/>
      <c r="S781" s="1337"/>
      <c r="T781" s="1337"/>
      <c r="U781" s="1337"/>
    </row>
    <row r="782">
      <c r="A782" s="1337"/>
      <c r="B782" s="1337"/>
      <c r="C782" s="1337"/>
      <c r="D782" s="1337"/>
      <c r="E782" s="1337"/>
      <c r="F782" s="1337"/>
      <c r="G782" s="1337"/>
      <c r="H782" s="1337"/>
      <c r="I782" s="1337"/>
      <c r="J782" s="1337"/>
      <c r="K782" s="1337"/>
      <c r="L782" s="1337"/>
      <c r="M782" s="1337"/>
      <c r="N782" s="1337"/>
      <c r="O782" s="1337"/>
      <c r="P782" s="1338"/>
      <c r="Q782" s="1337"/>
      <c r="R782" s="1337"/>
      <c r="S782" s="1337"/>
      <c r="T782" s="1337"/>
      <c r="U782" s="1337"/>
    </row>
    <row r="783">
      <c r="A783" s="1337"/>
      <c r="B783" s="1337"/>
      <c r="C783" s="1337"/>
      <c r="D783" s="1337"/>
      <c r="E783" s="1337"/>
      <c r="F783" s="1337"/>
      <c r="G783" s="1337"/>
      <c r="H783" s="1337"/>
      <c r="I783" s="1337"/>
      <c r="J783" s="1337"/>
      <c r="K783" s="1337"/>
      <c r="L783" s="1337"/>
      <c r="M783" s="1337"/>
      <c r="N783" s="1337"/>
      <c r="O783" s="1337"/>
      <c r="P783" s="1338"/>
      <c r="Q783" s="1337"/>
      <c r="R783" s="1337"/>
      <c r="S783" s="1337"/>
      <c r="T783" s="1337"/>
      <c r="U783" s="1337"/>
    </row>
    <row r="784">
      <c r="A784" s="1337"/>
      <c r="B784" s="1337"/>
      <c r="C784" s="1337"/>
      <c r="D784" s="1337"/>
      <c r="E784" s="1337"/>
      <c r="F784" s="1337"/>
      <c r="G784" s="1337"/>
      <c r="H784" s="1337"/>
      <c r="I784" s="1337"/>
      <c r="J784" s="1337"/>
      <c r="K784" s="1337"/>
      <c r="L784" s="1337"/>
      <c r="M784" s="1337"/>
      <c r="N784" s="1337"/>
      <c r="O784" s="1337"/>
      <c r="P784" s="1338"/>
      <c r="Q784" s="1337"/>
      <c r="R784" s="1337"/>
      <c r="S784" s="1337"/>
      <c r="T784" s="1337"/>
      <c r="U784" s="1337"/>
    </row>
    <row r="785">
      <c r="A785" s="1337"/>
      <c r="B785" s="1337"/>
      <c r="C785" s="1337"/>
      <c r="D785" s="1337"/>
      <c r="E785" s="1337"/>
      <c r="F785" s="1337"/>
      <c r="G785" s="1337"/>
      <c r="H785" s="1337"/>
      <c r="I785" s="1337"/>
      <c r="J785" s="1337"/>
      <c r="K785" s="1337"/>
      <c r="L785" s="1337"/>
      <c r="M785" s="1337"/>
      <c r="N785" s="1337"/>
      <c r="O785" s="1337"/>
      <c r="P785" s="1338"/>
      <c r="Q785" s="1337"/>
      <c r="R785" s="1337"/>
      <c r="S785" s="1337"/>
      <c r="T785" s="1337"/>
      <c r="U785" s="1337"/>
    </row>
    <row r="786">
      <c r="A786" s="1337"/>
      <c r="B786" s="1337"/>
      <c r="C786" s="1337"/>
      <c r="D786" s="1337"/>
      <c r="E786" s="1337"/>
      <c r="F786" s="1337"/>
      <c r="G786" s="1337"/>
      <c r="H786" s="1337"/>
      <c r="I786" s="1337"/>
      <c r="J786" s="1337"/>
      <c r="K786" s="1337"/>
      <c r="L786" s="1337"/>
      <c r="M786" s="1337"/>
      <c r="N786" s="1337"/>
      <c r="O786" s="1337"/>
      <c r="P786" s="1338"/>
      <c r="Q786" s="1337"/>
      <c r="R786" s="1337"/>
      <c r="S786" s="1337"/>
      <c r="T786" s="1337"/>
      <c r="U786" s="1337"/>
    </row>
    <row r="787">
      <c r="A787" s="1337"/>
      <c r="B787" s="1337"/>
      <c r="C787" s="1337"/>
      <c r="D787" s="1337"/>
      <c r="E787" s="1337"/>
      <c r="F787" s="1337"/>
      <c r="G787" s="1337"/>
      <c r="H787" s="1337"/>
      <c r="I787" s="1337"/>
      <c r="J787" s="1337"/>
      <c r="K787" s="1337"/>
      <c r="L787" s="1337"/>
      <c r="M787" s="1337"/>
      <c r="N787" s="1337"/>
      <c r="O787" s="1337"/>
      <c r="P787" s="1338"/>
      <c r="Q787" s="1337"/>
      <c r="R787" s="1337"/>
      <c r="S787" s="1337"/>
      <c r="T787" s="1337"/>
      <c r="U787" s="1337"/>
    </row>
    <row r="788">
      <c r="A788" s="1337"/>
      <c r="B788" s="1337"/>
      <c r="C788" s="1337"/>
      <c r="D788" s="1337"/>
      <c r="E788" s="1337"/>
      <c r="F788" s="1337"/>
      <c r="G788" s="1337"/>
      <c r="H788" s="1337"/>
      <c r="I788" s="1337"/>
      <c r="J788" s="1337"/>
      <c r="K788" s="1337"/>
      <c r="L788" s="1337"/>
      <c r="M788" s="1337"/>
      <c r="N788" s="1337"/>
      <c r="O788" s="1337"/>
      <c r="P788" s="1338"/>
      <c r="Q788" s="1337"/>
      <c r="R788" s="1337"/>
      <c r="S788" s="1337"/>
      <c r="T788" s="1337"/>
      <c r="U788" s="1337"/>
    </row>
    <row r="789">
      <c r="A789" s="1337"/>
      <c r="B789" s="1337"/>
      <c r="C789" s="1337"/>
      <c r="D789" s="1337"/>
      <c r="E789" s="1337"/>
      <c r="F789" s="1337"/>
      <c r="G789" s="1337"/>
      <c r="H789" s="1337"/>
      <c r="I789" s="1337"/>
      <c r="J789" s="1337"/>
      <c r="K789" s="1337"/>
      <c r="L789" s="1337"/>
      <c r="M789" s="1337"/>
      <c r="N789" s="1337"/>
      <c r="O789" s="1337"/>
      <c r="P789" s="1338"/>
      <c r="Q789" s="1337"/>
      <c r="R789" s="1337"/>
      <c r="S789" s="1337"/>
      <c r="T789" s="1337"/>
      <c r="U789" s="1337"/>
    </row>
    <row r="790">
      <c r="A790" s="1337"/>
      <c r="B790" s="1337"/>
      <c r="C790" s="1337"/>
      <c r="D790" s="1337"/>
      <c r="E790" s="1337"/>
      <c r="F790" s="1337"/>
      <c r="G790" s="1337"/>
      <c r="H790" s="1337"/>
      <c r="I790" s="1337"/>
      <c r="J790" s="1337"/>
      <c r="K790" s="1337"/>
      <c r="L790" s="1337"/>
      <c r="M790" s="1337"/>
      <c r="N790" s="1337"/>
      <c r="O790" s="1337"/>
      <c r="P790" s="1338"/>
      <c r="Q790" s="1337"/>
      <c r="R790" s="1337"/>
      <c r="S790" s="1337"/>
      <c r="T790" s="1337"/>
      <c r="U790" s="1337"/>
    </row>
    <row r="791">
      <c r="A791" s="1337"/>
      <c r="B791" s="1337"/>
      <c r="C791" s="1337"/>
      <c r="D791" s="1337"/>
      <c r="E791" s="1337"/>
      <c r="F791" s="1337"/>
      <c r="G791" s="1337"/>
      <c r="H791" s="1337"/>
      <c r="I791" s="1337"/>
      <c r="J791" s="1337"/>
      <c r="K791" s="1337"/>
      <c r="L791" s="1337"/>
      <c r="M791" s="1337"/>
      <c r="N791" s="1337"/>
      <c r="O791" s="1337"/>
      <c r="P791" s="1338"/>
      <c r="Q791" s="1337"/>
      <c r="R791" s="1337"/>
      <c r="S791" s="1337"/>
      <c r="T791" s="1337"/>
      <c r="U791" s="1337"/>
    </row>
    <row r="792">
      <c r="A792" s="1337"/>
      <c r="B792" s="1337"/>
      <c r="C792" s="1337"/>
      <c r="D792" s="1337"/>
      <c r="E792" s="1337"/>
      <c r="F792" s="1337"/>
      <c r="G792" s="1337"/>
      <c r="H792" s="1337"/>
      <c r="I792" s="1337"/>
      <c r="J792" s="1337"/>
      <c r="K792" s="1337"/>
      <c r="L792" s="1337"/>
      <c r="M792" s="1337"/>
      <c r="N792" s="1337"/>
      <c r="O792" s="1337"/>
      <c r="P792" s="1338"/>
      <c r="Q792" s="1337"/>
      <c r="R792" s="1337"/>
      <c r="S792" s="1337"/>
      <c r="T792" s="1337"/>
      <c r="U792" s="1337"/>
    </row>
    <row r="793">
      <c r="A793" s="1337"/>
      <c r="B793" s="1337"/>
      <c r="C793" s="1337"/>
      <c r="D793" s="1337"/>
      <c r="E793" s="1337"/>
      <c r="F793" s="1337"/>
      <c r="G793" s="1337"/>
      <c r="H793" s="1337"/>
      <c r="I793" s="1337"/>
      <c r="J793" s="1337"/>
      <c r="K793" s="1337"/>
      <c r="L793" s="1337"/>
      <c r="M793" s="1337"/>
      <c r="N793" s="1337"/>
      <c r="O793" s="1337"/>
      <c r="P793" s="1338"/>
      <c r="Q793" s="1337"/>
      <c r="R793" s="1337"/>
      <c r="S793" s="1337"/>
      <c r="T793" s="1337"/>
      <c r="U793" s="1337"/>
    </row>
    <row r="794">
      <c r="A794" s="1337"/>
      <c r="B794" s="1337"/>
      <c r="C794" s="1337"/>
      <c r="D794" s="1337"/>
      <c r="E794" s="1337"/>
      <c r="F794" s="1337"/>
      <c r="G794" s="1337"/>
      <c r="H794" s="1337"/>
      <c r="I794" s="1337"/>
      <c r="J794" s="1337"/>
      <c r="K794" s="1337"/>
      <c r="L794" s="1337"/>
      <c r="M794" s="1337"/>
      <c r="N794" s="1337"/>
      <c r="O794" s="1337"/>
      <c r="P794" s="1338"/>
      <c r="Q794" s="1337"/>
      <c r="R794" s="1337"/>
      <c r="S794" s="1337"/>
      <c r="T794" s="1337"/>
      <c r="U794" s="1337"/>
    </row>
    <row r="795">
      <c r="A795" s="1337"/>
      <c r="B795" s="1337"/>
      <c r="C795" s="1337"/>
      <c r="D795" s="1337"/>
      <c r="E795" s="1337"/>
      <c r="F795" s="1337"/>
      <c r="G795" s="1337"/>
      <c r="H795" s="1337"/>
      <c r="I795" s="1337"/>
      <c r="J795" s="1337"/>
      <c r="K795" s="1337"/>
      <c r="L795" s="1337"/>
      <c r="M795" s="1337"/>
      <c r="N795" s="1337"/>
      <c r="O795" s="1337"/>
      <c r="P795" s="1338"/>
      <c r="Q795" s="1337"/>
      <c r="R795" s="1337"/>
      <c r="S795" s="1337"/>
      <c r="T795" s="1337"/>
      <c r="U795" s="1337"/>
    </row>
    <row r="796">
      <c r="A796" s="1337"/>
      <c r="B796" s="1337"/>
      <c r="C796" s="1337"/>
      <c r="D796" s="1337"/>
      <c r="E796" s="1337"/>
      <c r="F796" s="1337"/>
      <c r="G796" s="1337"/>
      <c r="H796" s="1337"/>
      <c r="I796" s="1337"/>
      <c r="J796" s="1337"/>
      <c r="K796" s="1337"/>
      <c r="L796" s="1337"/>
      <c r="M796" s="1337"/>
      <c r="N796" s="1337"/>
      <c r="O796" s="1337"/>
      <c r="P796" s="1338"/>
      <c r="Q796" s="1337"/>
      <c r="R796" s="1337"/>
      <c r="S796" s="1337"/>
      <c r="T796" s="1337"/>
      <c r="U796" s="1337"/>
    </row>
    <row r="797">
      <c r="A797" s="1337"/>
      <c r="B797" s="1337"/>
      <c r="C797" s="1337"/>
      <c r="D797" s="1337"/>
      <c r="E797" s="1337"/>
      <c r="F797" s="1337"/>
      <c r="G797" s="1337"/>
      <c r="H797" s="1337"/>
      <c r="I797" s="1337"/>
      <c r="J797" s="1337"/>
      <c r="K797" s="1337"/>
      <c r="L797" s="1337"/>
      <c r="M797" s="1337"/>
      <c r="N797" s="1337"/>
      <c r="O797" s="1337"/>
      <c r="P797" s="1338"/>
      <c r="Q797" s="1337"/>
      <c r="R797" s="1337"/>
      <c r="S797" s="1337"/>
      <c r="T797" s="1337"/>
      <c r="U797" s="1337"/>
    </row>
    <row r="798">
      <c r="A798" s="1337"/>
      <c r="B798" s="1337"/>
      <c r="C798" s="1337"/>
      <c r="D798" s="1337"/>
      <c r="E798" s="1337"/>
      <c r="F798" s="1337"/>
      <c r="G798" s="1337"/>
      <c r="H798" s="1337"/>
      <c r="I798" s="1337"/>
      <c r="J798" s="1337"/>
      <c r="K798" s="1337"/>
      <c r="L798" s="1337"/>
      <c r="M798" s="1337"/>
      <c r="N798" s="1337"/>
      <c r="O798" s="1337"/>
      <c r="P798" s="1338"/>
      <c r="Q798" s="1337"/>
      <c r="R798" s="1337"/>
      <c r="S798" s="1337"/>
      <c r="T798" s="1337"/>
      <c r="U798" s="1337"/>
    </row>
    <row r="799">
      <c r="A799" s="1337"/>
      <c r="B799" s="1337"/>
      <c r="C799" s="1337"/>
      <c r="D799" s="1337"/>
      <c r="E799" s="1337"/>
      <c r="F799" s="1337"/>
      <c r="G799" s="1337"/>
      <c r="H799" s="1337"/>
      <c r="I799" s="1337"/>
      <c r="J799" s="1337"/>
      <c r="K799" s="1337"/>
      <c r="L799" s="1337"/>
      <c r="M799" s="1337"/>
      <c r="N799" s="1337"/>
      <c r="O799" s="1337"/>
      <c r="P799" s="1338"/>
      <c r="Q799" s="1337"/>
      <c r="R799" s="1337"/>
      <c r="S799" s="1337"/>
      <c r="T799" s="1337"/>
      <c r="U799" s="1337"/>
    </row>
    <row r="800">
      <c r="A800" s="1337"/>
      <c r="B800" s="1337"/>
      <c r="C800" s="1337"/>
      <c r="D800" s="1337"/>
      <c r="E800" s="1337"/>
      <c r="F800" s="1337"/>
      <c r="G800" s="1337"/>
      <c r="H800" s="1337"/>
      <c r="I800" s="1337"/>
      <c r="J800" s="1337"/>
      <c r="K800" s="1337"/>
      <c r="L800" s="1337"/>
      <c r="M800" s="1337"/>
      <c r="N800" s="1337"/>
      <c r="O800" s="1337"/>
      <c r="P800" s="1338"/>
      <c r="Q800" s="1337"/>
      <c r="R800" s="1337"/>
      <c r="S800" s="1337"/>
      <c r="T800" s="1337"/>
      <c r="U800" s="1337"/>
    </row>
    <row r="801">
      <c r="A801" s="1337"/>
      <c r="B801" s="1337"/>
      <c r="C801" s="1337"/>
      <c r="D801" s="1337"/>
      <c r="E801" s="1337"/>
      <c r="F801" s="1337"/>
      <c r="G801" s="1337"/>
      <c r="H801" s="1337"/>
      <c r="I801" s="1337"/>
      <c r="J801" s="1337"/>
      <c r="K801" s="1337"/>
      <c r="L801" s="1337"/>
      <c r="M801" s="1337"/>
      <c r="N801" s="1337"/>
      <c r="O801" s="1337"/>
      <c r="P801" s="1338"/>
      <c r="Q801" s="1337"/>
      <c r="R801" s="1337"/>
      <c r="S801" s="1337"/>
      <c r="T801" s="1337"/>
      <c r="U801" s="1337"/>
    </row>
    <row r="802">
      <c r="A802" s="1337"/>
      <c r="B802" s="1337"/>
      <c r="C802" s="1337"/>
      <c r="D802" s="1337"/>
      <c r="E802" s="1337"/>
      <c r="F802" s="1337"/>
      <c r="G802" s="1337"/>
      <c r="H802" s="1337"/>
      <c r="I802" s="1337"/>
      <c r="J802" s="1337"/>
      <c r="K802" s="1337"/>
      <c r="L802" s="1337"/>
      <c r="M802" s="1337"/>
      <c r="N802" s="1337"/>
      <c r="O802" s="1337"/>
      <c r="P802" s="1338"/>
      <c r="Q802" s="1337"/>
      <c r="R802" s="1337"/>
      <c r="S802" s="1337"/>
      <c r="T802" s="1337"/>
      <c r="U802" s="1337"/>
    </row>
    <row r="803">
      <c r="A803" s="1337"/>
      <c r="B803" s="1337"/>
      <c r="C803" s="1337"/>
      <c r="D803" s="1337"/>
      <c r="E803" s="1337"/>
      <c r="F803" s="1337"/>
      <c r="G803" s="1337"/>
      <c r="H803" s="1337"/>
      <c r="I803" s="1337"/>
      <c r="J803" s="1337"/>
      <c r="K803" s="1337"/>
      <c r="L803" s="1337"/>
      <c r="M803" s="1337"/>
      <c r="N803" s="1337"/>
      <c r="O803" s="1337"/>
      <c r="P803" s="1338"/>
      <c r="Q803" s="1337"/>
      <c r="R803" s="1337"/>
      <c r="S803" s="1337"/>
      <c r="T803" s="1337"/>
      <c r="U803" s="1337"/>
    </row>
    <row r="804">
      <c r="A804" s="1337"/>
      <c r="B804" s="1337"/>
      <c r="C804" s="1337"/>
      <c r="D804" s="1337"/>
      <c r="E804" s="1337"/>
      <c r="F804" s="1337"/>
      <c r="G804" s="1337"/>
      <c r="H804" s="1337"/>
      <c r="I804" s="1337"/>
      <c r="J804" s="1337"/>
      <c r="K804" s="1337"/>
      <c r="L804" s="1337"/>
      <c r="M804" s="1337"/>
      <c r="N804" s="1337"/>
      <c r="O804" s="1337"/>
      <c r="P804" s="1338"/>
      <c r="Q804" s="1337"/>
      <c r="R804" s="1337"/>
      <c r="S804" s="1337"/>
      <c r="T804" s="1337"/>
      <c r="U804" s="1337"/>
    </row>
    <row r="805">
      <c r="A805" s="1337"/>
      <c r="B805" s="1337"/>
      <c r="C805" s="1337"/>
      <c r="D805" s="1337"/>
      <c r="E805" s="1337"/>
      <c r="F805" s="1337"/>
      <c r="G805" s="1337"/>
      <c r="H805" s="1337"/>
      <c r="I805" s="1337"/>
      <c r="J805" s="1337"/>
      <c r="K805" s="1337"/>
      <c r="L805" s="1337"/>
      <c r="M805" s="1337"/>
      <c r="N805" s="1337"/>
      <c r="O805" s="1337"/>
      <c r="P805" s="1338"/>
      <c r="Q805" s="1337"/>
      <c r="R805" s="1337"/>
      <c r="S805" s="1337"/>
      <c r="T805" s="1337"/>
      <c r="U805" s="1337"/>
    </row>
    <row r="806">
      <c r="A806" s="1337"/>
      <c r="B806" s="1337"/>
      <c r="C806" s="1337"/>
      <c r="D806" s="1337"/>
      <c r="E806" s="1337"/>
      <c r="F806" s="1337"/>
      <c r="G806" s="1337"/>
      <c r="H806" s="1337"/>
      <c r="I806" s="1337"/>
      <c r="J806" s="1337"/>
      <c r="K806" s="1337"/>
      <c r="L806" s="1337"/>
      <c r="M806" s="1337"/>
      <c r="N806" s="1337"/>
      <c r="O806" s="1337"/>
      <c r="P806" s="1338"/>
      <c r="Q806" s="1337"/>
      <c r="R806" s="1337"/>
      <c r="S806" s="1337"/>
      <c r="T806" s="1337"/>
      <c r="U806" s="1337"/>
    </row>
    <row r="807">
      <c r="A807" s="1337"/>
      <c r="B807" s="1337"/>
      <c r="C807" s="1337"/>
      <c r="D807" s="1337"/>
      <c r="E807" s="1337"/>
      <c r="F807" s="1337"/>
      <c r="G807" s="1337"/>
      <c r="H807" s="1337"/>
      <c r="I807" s="1337"/>
      <c r="J807" s="1337"/>
      <c r="K807" s="1337"/>
      <c r="L807" s="1337"/>
      <c r="M807" s="1337"/>
      <c r="N807" s="1337"/>
      <c r="O807" s="1337"/>
      <c r="P807" s="1338"/>
      <c r="Q807" s="1337"/>
      <c r="R807" s="1337"/>
      <c r="S807" s="1337"/>
      <c r="T807" s="1337"/>
      <c r="U807" s="1337"/>
    </row>
    <row r="808">
      <c r="A808" s="1337"/>
      <c r="B808" s="1337"/>
      <c r="C808" s="1337"/>
      <c r="D808" s="1337"/>
      <c r="E808" s="1337"/>
      <c r="F808" s="1337"/>
      <c r="G808" s="1337"/>
      <c r="H808" s="1337"/>
      <c r="I808" s="1337"/>
      <c r="J808" s="1337"/>
      <c r="K808" s="1337"/>
      <c r="L808" s="1337"/>
      <c r="M808" s="1337"/>
      <c r="N808" s="1337"/>
      <c r="O808" s="1337"/>
      <c r="P808" s="1338"/>
      <c r="Q808" s="1337"/>
      <c r="R808" s="1337"/>
      <c r="S808" s="1337"/>
      <c r="T808" s="1337"/>
      <c r="U808" s="1337"/>
    </row>
    <row r="809">
      <c r="A809" s="1337"/>
      <c r="B809" s="1337"/>
      <c r="C809" s="1337"/>
      <c r="D809" s="1337"/>
      <c r="E809" s="1337"/>
      <c r="F809" s="1337"/>
      <c r="G809" s="1337"/>
      <c r="H809" s="1337"/>
      <c r="I809" s="1337"/>
      <c r="J809" s="1337"/>
      <c r="K809" s="1337"/>
      <c r="L809" s="1337"/>
      <c r="M809" s="1337"/>
      <c r="N809" s="1337"/>
      <c r="O809" s="1337"/>
      <c r="P809" s="1338"/>
      <c r="Q809" s="1337"/>
      <c r="R809" s="1337"/>
      <c r="S809" s="1337"/>
      <c r="T809" s="1337"/>
      <c r="U809" s="1337"/>
    </row>
    <row r="810">
      <c r="A810" s="1337"/>
      <c r="B810" s="1337"/>
      <c r="C810" s="1337"/>
      <c r="D810" s="1337"/>
      <c r="E810" s="1337"/>
      <c r="F810" s="1337"/>
      <c r="G810" s="1337"/>
      <c r="H810" s="1337"/>
      <c r="I810" s="1337"/>
      <c r="J810" s="1337"/>
      <c r="K810" s="1337"/>
      <c r="L810" s="1337"/>
      <c r="M810" s="1337"/>
      <c r="N810" s="1337"/>
      <c r="O810" s="1337"/>
      <c r="P810" s="1338"/>
      <c r="Q810" s="1337"/>
      <c r="R810" s="1337"/>
      <c r="S810" s="1337"/>
      <c r="T810" s="1337"/>
      <c r="U810" s="1337"/>
    </row>
    <row r="811">
      <c r="A811" s="1337"/>
      <c r="B811" s="1337"/>
      <c r="C811" s="1337"/>
      <c r="D811" s="1337"/>
      <c r="E811" s="1337"/>
      <c r="F811" s="1337"/>
      <c r="G811" s="1337"/>
      <c r="H811" s="1337"/>
      <c r="I811" s="1337"/>
      <c r="J811" s="1337"/>
      <c r="K811" s="1337"/>
      <c r="L811" s="1337"/>
      <c r="M811" s="1337"/>
      <c r="N811" s="1337"/>
      <c r="O811" s="1337"/>
      <c r="P811" s="1338"/>
      <c r="Q811" s="1337"/>
      <c r="R811" s="1337"/>
      <c r="S811" s="1337"/>
      <c r="T811" s="1337"/>
      <c r="U811" s="1337"/>
    </row>
    <row r="812">
      <c r="A812" s="1337"/>
      <c r="B812" s="1337"/>
      <c r="C812" s="1337"/>
      <c r="D812" s="1337"/>
      <c r="E812" s="1337"/>
      <c r="F812" s="1337"/>
      <c r="G812" s="1337"/>
      <c r="H812" s="1337"/>
      <c r="I812" s="1337"/>
      <c r="J812" s="1337"/>
      <c r="K812" s="1337"/>
      <c r="L812" s="1337"/>
      <c r="M812" s="1337"/>
      <c r="N812" s="1337"/>
      <c r="O812" s="1337"/>
      <c r="P812" s="1338"/>
      <c r="Q812" s="1337"/>
      <c r="R812" s="1337"/>
      <c r="S812" s="1337"/>
      <c r="T812" s="1337"/>
      <c r="U812" s="1337"/>
    </row>
    <row r="813">
      <c r="A813" s="1337"/>
      <c r="B813" s="1337"/>
      <c r="C813" s="1337"/>
      <c r="D813" s="1337"/>
      <c r="E813" s="1337"/>
      <c r="F813" s="1337"/>
      <c r="G813" s="1337"/>
      <c r="H813" s="1337"/>
      <c r="I813" s="1337"/>
      <c r="J813" s="1337"/>
      <c r="K813" s="1337"/>
      <c r="L813" s="1337"/>
      <c r="M813" s="1337"/>
      <c r="N813" s="1337"/>
      <c r="O813" s="1337"/>
      <c r="P813" s="1338"/>
      <c r="Q813" s="1337"/>
      <c r="R813" s="1337"/>
      <c r="S813" s="1337"/>
      <c r="T813" s="1337"/>
      <c r="U813" s="1337"/>
    </row>
    <row r="814">
      <c r="A814" s="1337"/>
      <c r="B814" s="1337"/>
      <c r="C814" s="1337"/>
      <c r="D814" s="1337"/>
      <c r="E814" s="1337"/>
      <c r="F814" s="1337"/>
      <c r="G814" s="1337"/>
      <c r="H814" s="1337"/>
      <c r="I814" s="1337"/>
      <c r="J814" s="1337"/>
      <c r="K814" s="1337"/>
      <c r="L814" s="1337"/>
      <c r="M814" s="1337"/>
      <c r="N814" s="1337"/>
      <c r="O814" s="1337"/>
      <c r="P814" s="1338"/>
      <c r="Q814" s="1337"/>
      <c r="R814" s="1337"/>
      <c r="S814" s="1337"/>
      <c r="T814" s="1337"/>
      <c r="U814" s="1337"/>
    </row>
    <row r="815">
      <c r="A815" s="1337"/>
      <c r="B815" s="1337"/>
      <c r="C815" s="1337"/>
      <c r="D815" s="1337"/>
      <c r="E815" s="1337"/>
      <c r="F815" s="1337"/>
      <c r="G815" s="1337"/>
      <c r="H815" s="1337"/>
      <c r="I815" s="1337"/>
      <c r="J815" s="1337"/>
      <c r="K815" s="1337"/>
      <c r="L815" s="1337"/>
      <c r="M815" s="1337"/>
      <c r="N815" s="1337"/>
      <c r="O815" s="1337"/>
      <c r="P815" s="1338"/>
      <c r="Q815" s="1337"/>
      <c r="R815" s="1337"/>
      <c r="S815" s="1337"/>
      <c r="T815" s="1337"/>
      <c r="U815" s="1337"/>
    </row>
    <row r="816">
      <c r="A816" s="1337"/>
      <c r="B816" s="1337"/>
      <c r="C816" s="1337"/>
      <c r="D816" s="1337"/>
      <c r="E816" s="1337"/>
      <c r="F816" s="1337"/>
      <c r="G816" s="1337"/>
      <c r="H816" s="1337"/>
      <c r="I816" s="1337"/>
      <c r="J816" s="1337"/>
      <c r="K816" s="1337"/>
      <c r="L816" s="1337"/>
      <c r="M816" s="1337"/>
      <c r="N816" s="1337"/>
      <c r="O816" s="1337"/>
      <c r="P816" s="1338"/>
      <c r="Q816" s="1337"/>
      <c r="R816" s="1337"/>
      <c r="S816" s="1337"/>
      <c r="T816" s="1337"/>
      <c r="U816" s="1337"/>
    </row>
    <row r="817">
      <c r="A817" s="1337"/>
      <c r="B817" s="1337"/>
      <c r="C817" s="1337"/>
      <c r="D817" s="1337"/>
      <c r="E817" s="1337"/>
      <c r="F817" s="1337"/>
      <c r="G817" s="1337"/>
      <c r="H817" s="1337"/>
      <c r="I817" s="1337"/>
      <c r="J817" s="1337"/>
      <c r="K817" s="1337"/>
      <c r="L817" s="1337"/>
      <c r="M817" s="1337"/>
      <c r="N817" s="1337"/>
      <c r="O817" s="1337"/>
      <c r="P817" s="1338"/>
      <c r="Q817" s="1337"/>
      <c r="R817" s="1337"/>
      <c r="S817" s="1337"/>
      <c r="T817" s="1337"/>
      <c r="U817" s="1337"/>
    </row>
    <row r="818">
      <c r="A818" s="1337"/>
      <c r="B818" s="1337"/>
      <c r="C818" s="1337"/>
      <c r="D818" s="1337"/>
      <c r="E818" s="1337"/>
      <c r="F818" s="1337"/>
      <c r="G818" s="1337"/>
      <c r="H818" s="1337"/>
      <c r="I818" s="1337"/>
      <c r="J818" s="1337"/>
      <c r="K818" s="1337"/>
      <c r="L818" s="1337"/>
      <c r="M818" s="1337"/>
      <c r="N818" s="1337"/>
      <c r="O818" s="1337"/>
      <c r="P818" s="1338"/>
      <c r="Q818" s="1337"/>
      <c r="R818" s="1337"/>
      <c r="S818" s="1337"/>
      <c r="T818" s="1337"/>
      <c r="U818" s="1337"/>
    </row>
    <row r="819">
      <c r="A819" s="1337"/>
      <c r="B819" s="1337"/>
      <c r="C819" s="1337"/>
      <c r="D819" s="1337"/>
      <c r="E819" s="1337"/>
      <c r="F819" s="1337"/>
      <c r="G819" s="1337"/>
      <c r="H819" s="1337"/>
      <c r="I819" s="1337"/>
      <c r="J819" s="1337"/>
      <c r="K819" s="1337"/>
      <c r="L819" s="1337"/>
      <c r="M819" s="1337"/>
      <c r="N819" s="1337"/>
      <c r="O819" s="1337"/>
      <c r="P819" s="1338"/>
      <c r="Q819" s="1337"/>
      <c r="R819" s="1337"/>
      <c r="S819" s="1337"/>
      <c r="T819" s="1337"/>
      <c r="U819" s="1337"/>
    </row>
    <row r="820">
      <c r="A820" s="1337"/>
      <c r="B820" s="1337"/>
      <c r="C820" s="1337"/>
      <c r="D820" s="1337"/>
      <c r="E820" s="1337"/>
      <c r="F820" s="1337"/>
      <c r="G820" s="1337"/>
      <c r="H820" s="1337"/>
      <c r="I820" s="1337"/>
      <c r="J820" s="1337"/>
      <c r="K820" s="1337"/>
      <c r="L820" s="1337"/>
      <c r="M820" s="1337"/>
      <c r="N820" s="1337"/>
      <c r="O820" s="1337"/>
      <c r="P820" s="1338"/>
      <c r="Q820" s="1337"/>
      <c r="R820" s="1337"/>
      <c r="S820" s="1337"/>
      <c r="T820" s="1337"/>
      <c r="U820" s="1337"/>
    </row>
    <row r="821">
      <c r="A821" s="1337"/>
      <c r="B821" s="1337"/>
      <c r="C821" s="1337"/>
      <c r="D821" s="1337"/>
      <c r="E821" s="1337"/>
      <c r="F821" s="1337"/>
      <c r="G821" s="1337"/>
      <c r="H821" s="1337"/>
      <c r="I821" s="1337"/>
      <c r="J821" s="1337"/>
      <c r="K821" s="1337"/>
      <c r="L821" s="1337"/>
      <c r="M821" s="1337"/>
      <c r="N821" s="1337"/>
      <c r="O821" s="1337"/>
      <c r="P821" s="1338"/>
      <c r="Q821" s="1337"/>
      <c r="R821" s="1337"/>
      <c r="S821" s="1337"/>
      <c r="T821" s="1337"/>
      <c r="U821" s="1337"/>
    </row>
    <row r="822">
      <c r="A822" s="1337"/>
      <c r="B822" s="1337"/>
      <c r="C822" s="1337"/>
      <c r="D822" s="1337"/>
      <c r="E822" s="1337"/>
      <c r="F822" s="1337"/>
      <c r="G822" s="1337"/>
      <c r="H822" s="1337"/>
      <c r="I822" s="1337"/>
      <c r="J822" s="1337"/>
      <c r="K822" s="1337"/>
      <c r="L822" s="1337"/>
      <c r="M822" s="1337"/>
      <c r="N822" s="1337"/>
      <c r="O822" s="1337"/>
      <c r="P822" s="1338"/>
      <c r="Q822" s="1337"/>
      <c r="R822" s="1337"/>
      <c r="S822" s="1337"/>
      <c r="T822" s="1337"/>
      <c r="U822" s="1337"/>
    </row>
    <row r="823">
      <c r="A823" s="1337"/>
      <c r="B823" s="1337"/>
      <c r="C823" s="1337"/>
      <c r="D823" s="1337"/>
      <c r="E823" s="1337"/>
      <c r="F823" s="1337"/>
      <c r="G823" s="1337"/>
      <c r="H823" s="1337"/>
      <c r="I823" s="1337"/>
      <c r="J823" s="1337"/>
      <c r="K823" s="1337"/>
      <c r="L823" s="1337"/>
      <c r="M823" s="1337"/>
      <c r="N823" s="1337"/>
      <c r="O823" s="1337"/>
      <c r="P823" s="1338"/>
      <c r="Q823" s="1337"/>
      <c r="R823" s="1337"/>
      <c r="S823" s="1337"/>
      <c r="T823" s="1337"/>
      <c r="U823" s="1337"/>
    </row>
    <row r="824">
      <c r="A824" s="1337"/>
      <c r="B824" s="1337"/>
      <c r="C824" s="1337"/>
      <c r="D824" s="1337"/>
      <c r="E824" s="1337"/>
      <c r="F824" s="1337"/>
      <c r="G824" s="1337"/>
      <c r="H824" s="1337"/>
      <c r="I824" s="1337"/>
      <c r="J824" s="1337"/>
      <c r="K824" s="1337"/>
      <c r="L824" s="1337"/>
      <c r="M824" s="1337"/>
      <c r="N824" s="1337"/>
      <c r="O824" s="1337"/>
      <c r="P824" s="1338"/>
      <c r="Q824" s="1337"/>
      <c r="R824" s="1337"/>
      <c r="S824" s="1337"/>
      <c r="T824" s="1337"/>
      <c r="U824" s="1337"/>
    </row>
    <row r="825">
      <c r="A825" s="1337"/>
      <c r="B825" s="1337"/>
      <c r="C825" s="1337"/>
      <c r="D825" s="1337"/>
      <c r="E825" s="1337"/>
      <c r="F825" s="1337"/>
      <c r="G825" s="1337"/>
      <c r="H825" s="1337"/>
      <c r="I825" s="1337"/>
      <c r="J825" s="1337"/>
      <c r="K825" s="1337"/>
      <c r="L825" s="1337"/>
      <c r="M825" s="1337"/>
      <c r="N825" s="1337"/>
      <c r="O825" s="1337"/>
      <c r="P825" s="1338"/>
      <c r="Q825" s="1337"/>
      <c r="R825" s="1337"/>
      <c r="S825" s="1337"/>
      <c r="T825" s="1337"/>
      <c r="U825" s="1337"/>
    </row>
    <row r="826">
      <c r="A826" s="1337"/>
      <c r="B826" s="1337"/>
      <c r="C826" s="1337"/>
      <c r="D826" s="1337"/>
      <c r="E826" s="1337"/>
      <c r="F826" s="1337"/>
      <c r="G826" s="1337"/>
      <c r="H826" s="1337"/>
      <c r="I826" s="1337"/>
      <c r="J826" s="1337"/>
      <c r="K826" s="1337"/>
      <c r="L826" s="1337"/>
      <c r="M826" s="1337"/>
      <c r="N826" s="1337"/>
      <c r="O826" s="1337"/>
      <c r="P826" s="1338"/>
      <c r="Q826" s="1337"/>
      <c r="R826" s="1337"/>
      <c r="S826" s="1337"/>
      <c r="T826" s="1337"/>
      <c r="U826" s="1337"/>
    </row>
    <row r="827">
      <c r="A827" s="1337"/>
      <c r="B827" s="1337"/>
      <c r="C827" s="1337"/>
      <c r="D827" s="1337"/>
      <c r="E827" s="1337"/>
      <c r="F827" s="1337"/>
      <c r="G827" s="1337"/>
      <c r="H827" s="1337"/>
      <c r="I827" s="1337"/>
      <c r="J827" s="1337"/>
      <c r="K827" s="1337"/>
      <c r="L827" s="1337"/>
      <c r="M827" s="1337"/>
      <c r="N827" s="1337"/>
      <c r="O827" s="1337"/>
      <c r="P827" s="1338"/>
      <c r="Q827" s="1337"/>
      <c r="R827" s="1337"/>
      <c r="S827" s="1337"/>
      <c r="T827" s="1337"/>
      <c r="U827" s="1337"/>
    </row>
    <row r="828">
      <c r="A828" s="1337"/>
      <c r="B828" s="1337"/>
      <c r="C828" s="1337"/>
      <c r="D828" s="1337"/>
      <c r="E828" s="1337"/>
      <c r="F828" s="1337"/>
      <c r="G828" s="1337"/>
      <c r="H828" s="1337"/>
      <c r="I828" s="1337"/>
      <c r="J828" s="1337"/>
      <c r="K828" s="1337"/>
      <c r="L828" s="1337"/>
      <c r="M828" s="1337"/>
      <c r="N828" s="1337"/>
      <c r="O828" s="1337"/>
      <c r="P828" s="1338"/>
      <c r="Q828" s="1337"/>
      <c r="R828" s="1337"/>
      <c r="S828" s="1337"/>
      <c r="T828" s="1337"/>
      <c r="U828" s="1337"/>
    </row>
    <row r="829">
      <c r="A829" s="1337"/>
      <c r="B829" s="1337"/>
      <c r="C829" s="1337"/>
      <c r="D829" s="1337"/>
      <c r="E829" s="1337"/>
      <c r="F829" s="1337"/>
      <c r="G829" s="1337"/>
      <c r="H829" s="1337"/>
      <c r="I829" s="1337"/>
      <c r="J829" s="1337"/>
      <c r="K829" s="1337"/>
      <c r="L829" s="1337"/>
      <c r="M829" s="1337"/>
      <c r="N829" s="1337"/>
      <c r="O829" s="1337"/>
      <c r="P829" s="1338"/>
      <c r="Q829" s="1337"/>
      <c r="R829" s="1337"/>
      <c r="S829" s="1337"/>
      <c r="T829" s="1337"/>
      <c r="U829" s="1337"/>
    </row>
    <row r="830">
      <c r="A830" s="1337"/>
      <c r="B830" s="1337"/>
      <c r="C830" s="1337"/>
      <c r="D830" s="1337"/>
      <c r="E830" s="1337"/>
      <c r="F830" s="1337"/>
      <c r="G830" s="1337"/>
      <c r="H830" s="1337"/>
      <c r="I830" s="1337"/>
      <c r="J830" s="1337"/>
      <c r="K830" s="1337"/>
      <c r="L830" s="1337"/>
      <c r="M830" s="1337"/>
      <c r="N830" s="1337"/>
      <c r="O830" s="1337"/>
      <c r="P830" s="1338"/>
      <c r="Q830" s="1337"/>
      <c r="R830" s="1337"/>
      <c r="S830" s="1337"/>
      <c r="T830" s="1337"/>
      <c r="U830" s="1337"/>
    </row>
    <row r="831">
      <c r="A831" s="1337"/>
      <c r="B831" s="1337"/>
      <c r="C831" s="1337"/>
      <c r="D831" s="1337"/>
      <c r="E831" s="1337"/>
      <c r="F831" s="1337"/>
      <c r="G831" s="1337"/>
      <c r="H831" s="1337"/>
      <c r="I831" s="1337"/>
      <c r="J831" s="1337"/>
      <c r="K831" s="1337"/>
      <c r="L831" s="1337"/>
      <c r="M831" s="1337"/>
      <c r="N831" s="1337"/>
      <c r="O831" s="1337"/>
      <c r="P831" s="1338"/>
      <c r="Q831" s="1337"/>
      <c r="R831" s="1337"/>
      <c r="S831" s="1337"/>
      <c r="T831" s="1337"/>
      <c r="U831" s="1337"/>
    </row>
    <row r="832">
      <c r="A832" s="1337"/>
      <c r="B832" s="1337"/>
      <c r="C832" s="1337"/>
      <c r="D832" s="1337"/>
      <c r="E832" s="1337"/>
      <c r="F832" s="1337"/>
      <c r="G832" s="1337"/>
      <c r="H832" s="1337"/>
      <c r="I832" s="1337"/>
      <c r="J832" s="1337"/>
      <c r="K832" s="1337"/>
      <c r="L832" s="1337"/>
      <c r="M832" s="1337"/>
      <c r="N832" s="1337"/>
      <c r="O832" s="1337"/>
      <c r="P832" s="1338"/>
      <c r="Q832" s="1337"/>
      <c r="R832" s="1337"/>
      <c r="S832" s="1337"/>
      <c r="T832" s="1337"/>
      <c r="U832" s="1337"/>
    </row>
    <row r="833">
      <c r="A833" s="1337"/>
      <c r="B833" s="1337"/>
      <c r="C833" s="1337"/>
      <c r="D833" s="1337"/>
      <c r="E833" s="1337"/>
      <c r="F833" s="1337"/>
      <c r="G833" s="1337"/>
      <c r="H833" s="1337"/>
      <c r="I833" s="1337"/>
      <c r="J833" s="1337"/>
      <c r="K833" s="1337"/>
      <c r="L833" s="1337"/>
      <c r="M833" s="1337"/>
      <c r="N833" s="1337"/>
      <c r="O833" s="1337"/>
      <c r="P833" s="1338"/>
      <c r="Q833" s="1337"/>
      <c r="R833" s="1337"/>
      <c r="S833" s="1337"/>
      <c r="T833" s="1337"/>
      <c r="U833" s="1337"/>
    </row>
    <row r="834">
      <c r="A834" s="1337"/>
      <c r="B834" s="1337"/>
      <c r="C834" s="1337"/>
      <c r="D834" s="1337"/>
      <c r="E834" s="1337"/>
      <c r="F834" s="1337"/>
      <c r="G834" s="1337"/>
      <c r="H834" s="1337"/>
      <c r="I834" s="1337"/>
      <c r="J834" s="1337"/>
      <c r="K834" s="1337"/>
      <c r="L834" s="1337"/>
      <c r="M834" s="1337"/>
      <c r="N834" s="1337"/>
      <c r="O834" s="1337"/>
      <c r="P834" s="1338"/>
      <c r="Q834" s="1337"/>
      <c r="R834" s="1337"/>
      <c r="S834" s="1337"/>
      <c r="T834" s="1337"/>
      <c r="U834" s="1337"/>
    </row>
    <row r="835">
      <c r="A835" s="1337"/>
      <c r="B835" s="1337"/>
      <c r="C835" s="1337"/>
      <c r="D835" s="1337"/>
      <c r="E835" s="1337"/>
      <c r="F835" s="1337"/>
      <c r="G835" s="1337"/>
      <c r="H835" s="1337"/>
      <c r="I835" s="1337"/>
      <c r="J835" s="1337"/>
      <c r="K835" s="1337"/>
      <c r="L835" s="1337"/>
      <c r="M835" s="1337"/>
      <c r="N835" s="1337"/>
      <c r="O835" s="1337"/>
      <c r="P835" s="1338"/>
      <c r="Q835" s="1337"/>
      <c r="R835" s="1337"/>
      <c r="S835" s="1337"/>
      <c r="T835" s="1337"/>
      <c r="U835" s="1337"/>
    </row>
    <row r="836">
      <c r="A836" s="1337"/>
      <c r="B836" s="1337"/>
      <c r="C836" s="1337"/>
      <c r="D836" s="1337"/>
      <c r="E836" s="1337"/>
      <c r="F836" s="1337"/>
      <c r="G836" s="1337"/>
      <c r="H836" s="1337"/>
      <c r="I836" s="1337"/>
      <c r="J836" s="1337"/>
      <c r="K836" s="1337"/>
      <c r="L836" s="1337"/>
      <c r="M836" s="1337"/>
      <c r="N836" s="1337"/>
      <c r="O836" s="1337"/>
      <c r="P836" s="1338"/>
      <c r="Q836" s="1337"/>
      <c r="R836" s="1337"/>
      <c r="S836" s="1337"/>
      <c r="T836" s="1337"/>
      <c r="U836" s="1337"/>
    </row>
    <row r="837">
      <c r="A837" s="1337"/>
      <c r="B837" s="1337"/>
      <c r="C837" s="1337"/>
      <c r="D837" s="1337"/>
      <c r="E837" s="1337"/>
      <c r="F837" s="1337"/>
      <c r="G837" s="1337"/>
      <c r="H837" s="1337"/>
      <c r="I837" s="1337"/>
      <c r="J837" s="1337"/>
      <c r="K837" s="1337"/>
      <c r="L837" s="1337"/>
      <c r="M837" s="1337"/>
      <c r="N837" s="1337"/>
      <c r="O837" s="1337"/>
      <c r="P837" s="1338"/>
      <c r="Q837" s="1337"/>
      <c r="R837" s="1337"/>
      <c r="S837" s="1337"/>
      <c r="T837" s="1337"/>
      <c r="U837" s="1337"/>
    </row>
    <row r="838">
      <c r="A838" s="1337"/>
      <c r="B838" s="1337"/>
      <c r="C838" s="1337"/>
      <c r="D838" s="1337"/>
      <c r="E838" s="1337"/>
      <c r="F838" s="1337"/>
      <c r="G838" s="1337"/>
      <c r="H838" s="1337"/>
      <c r="I838" s="1337"/>
      <c r="J838" s="1337"/>
      <c r="K838" s="1337"/>
      <c r="L838" s="1337"/>
      <c r="M838" s="1337"/>
      <c r="N838" s="1337"/>
      <c r="O838" s="1337"/>
      <c r="P838" s="1338"/>
      <c r="Q838" s="1337"/>
      <c r="R838" s="1337"/>
      <c r="S838" s="1337"/>
      <c r="T838" s="1337"/>
      <c r="U838" s="1337"/>
    </row>
    <row r="839">
      <c r="A839" s="1337"/>
      <c r="B839" s="1337"/>
      <c r="C839" s="1337"/>
      <c r="D839" s="1337"/>
      <c r="E839" s="1337"/>
      <c r="F839" s="1337"/>
      <c r="G839" s="1337"/>
      <c r="H839" s="1337"/>
      <c r="I839" s="1337"/>
      <c r="J839" s="1337"/>
      <c r="K839" s="1337"/>
      <c r="L839" s="1337"/>
      <c r="M839" s="1337"/>
      <c r="N839" s="1337"/>
      <c r="O839" s="1337"/>
      <c r="P839" s="1338"/>
      <c r="Q839" s="1337"/>
      <c r="R839" s="1337"/>
      <c r="S839" s="1337"/>
      <c r="T839" s="1337"/>
      <c r="U839" s="1337"/>
    </row>
    <row r="840">
      <c r="A840" s="1337"/>
      <c r="B840" s="1337"/>
      <c r="C840" s="1337"/>
      <c r="D840" s="1337"/>
      <c r="E840" s="1337"/>
      <c r="F840" s="1337"/>
      <c r="G840" s="1337"/>
      <c r="H840" s="1337"/>
      <c r="I840" s="1337"/>
      <c r="J840" s="1337"/>
      <c r="K840" s="1337"/>
      <c r="L840" s="1337"/>
      <c r="M840" s="1337"/>
      <c r="N840" s="1337"/>
      <c r="O840" s="1337"/>
      <c r="P840" s="1338"/>
      <c r="Q840" s="1337"/>
      <c r="R840" s="1337"/>
      <c r="S840" s="1337"/>
      <c r="T840" s="1337"/>
      <c r="U840" s="1337"/>
    </row>
    <row r="841">
      <c r="A841" s="1337"/>
      <c r="B841" s="1337"/>
      <c r="C841" s="1337"/>
      <c r="D841" s="1337"/>
      <c r="E841" s="1337"/>
      <c r="F841" s="1337"/>
      <c r="G841" s="1337"/>
      <c r="H841" s="1337"/>
      <c r="I841" s="1337"/>
      <c r="J841" s="1337"/>
      <c r="K841" s="1337"/>
      <c r="L841" s="1337"/>
      <c r="M841" s="1337"/>
      <c r="N841" s="1337"/>
      <c r="O841" s="1337"/>
      <c r="P841" s="1338"/>
      <c r="Q841" s="1337"/>
      <c r="R841" s="1337"/>
      <c r="S841" s="1337"/>
      <c r="T841" s="1337"/>
      <c r="U841" s="1337"/>
    </row>
    <row r="842">
      <c r="A842" s="1337"/>
      <c r="B842" s="1337"/>
      <c r="C842" s="1337"/>
      <c r="D842" s="1337"/>
      <c r="E842" s="1337"/>
      <c r="F842" s="1337"/>
      <c r="G842" s="1337"/>
      <c r="H842" s="1337"/>
      <c r="I842" s="1337"/>
      <c r="J842" s="1337"/>
      <c r="K842" s="1337"/>
      <c r="L842" s="1337"/>
      <c r="M842" s="1337"/>
      <c r="N842" s="1337"/>
      <c r="O842" s="1337"/>
      <c r="P842" s="1338"/>
      <c r="Q842" s="1337"/>
      <c r="R842" s="1337"/>
      <c r="S842" s="1337"/>
      <c r="T842" s="1337"/>
      <c r="U842" s="1337"/>
    </row>
    <row r="843">
      <c r="A843" s="1337"/>
      <c r="B843" s="1337"/>
      <c r="C843" s="1337"/>
      <c r="D843" s="1337"/>
      <c r="E843" s="1337"/>
      <c r="F843" s="1337"/>
      <c r="G843" s="1337"/>
      <c r="H843" s="1337"/>
      <c r="I843" s="1337"/>
      <c r="J843" s="1337"/>
      <c r="K843" s="1337"/>
      <c r="L843" s="1337"/>
      <c r="M843" s="1337"/>
      <c r="N843" s="1337"/>
      <c r="O843" s="1337"/>
      <c r="P843" s="1338"/>
      <c r="Q843" s="1337"/>
      <c r="R843" s="1337"/>
      <c r="S843" s="1337"/>
      <c r="T843" s="1337"/>
      <c r="U843" s="1337"/>
    </row>
    <row r="844">
      <c r="A844" s="1337"/>
      <c r="B844" s="1337"/>
      <c r="C844" s="1337"/>
      <c r="D844" s="1337"/>
      <c r="E844" s="1337"/>
      <c r="F844" s="1337"/>
      <c r="G844" s="1337"/>
      <c r="H844" s="1337"/>
      <c r="I844" s="1337"/>
      <c r="J844" s="1337"/>
      <c r="K844" s="1337"/>
      <c r="L844" s="1337"/>
      <c r="M844" s="1337"/>
      <c r="N844" s="1337"/>
      <c r="O844" s="1337"/>
      <c r="P844" s="1338"/>
      <c r="Q844" s="1337"/>
      <c r="R844" s="1337"/>
      <c r="S844" s="1337"/>
      <c r="T844" s="1337"/>
      <c r="U844" s="1337"/>
    </row>
    <row r="845">
      <c r="A845" s="1337"/>
      <c r="B845" s="1337"/>
      <c r="C845" s="1337"/>
      <c r="D845" s="1337"/>
      <c r="E845" s="1337"/>
      <c r="F845" s="1337"/>
      <c r="G845" s="1337"/>
      <c r="H845" s="1337"/>
      <c r="I845" s="1337"/>
      <c r="J845" s="1337"/>
      <c r="K845" s="1337"/>
      <c r="L845" s="1337"/>
      <c r="M845" s="1337"/>
      <c r="N845" s="1337"/>
      <c r="O845" s="1337"/>
      <c r="P845" s="1338"/>
      <c r="Q845" s="1337"/>
      <c r="R845" s="1337"/>
      <c r="S845" s="1337"/>
      <c r="T845" s="1337"/>
      <c r="U845" s="1337"/>
    </row>
    <row r="846">
      <c r="A846" s="1337"/>
      <c r="B846" s="1337"/>
      <c r="C846" s="1337"/>
      <c r="D846" s="1337"/>
      <c r="E846" s="1337"/>
      <c r="F846" s="1337"/>
      <c r="G846" s="1337"/>
      <c r="H846" s="1337"/>
      <c r="I846" s="1337"/>
      <c r="J846" s="1337"/>
      <c r="K846" s="1337"/>
      <c r="L846" s="1337"/>
      <c r="M846" s="1337"/>
      <c r="N846" s="1337"/>
      <c r="O846" s="1337"/>
      <c r="P846" s="1338"/>
      <c r="Q846" s="1337"/>
      <c r="R846" s="1337"/>
      <c r="S846" s="1337"/>
      <c r="T846" s="1337"/>
      <c r="U846" s="1337"/>
    </row>
    <row r="847">
      <c r="A847" s="1337"/>
      <c r="B847" s="1337"/>
      <c r="C847" s="1337"/>
      <c r="D847" s="1337"/>
      <c r="E847" s="1337"/>
      <c r="F847" s="1337"/>
      <c r="G847" s="1337"/>
      <c r="H847" s="1337"/>
      <c r="I847" s="1337"/>
      <c r="J847" s="1337"/>
      <c r="K847" s="1337"/>
      <c r="L847" s="1337"/>
      <c r="M847" s="1337"/>
      <c r="N847" s="1337"/>
      <c r="O847" s="1337"/>
      <c r="P847" s="1338"/>
      <c r="Q847" s="1337"/>
      <c r="R847" s="1337"/>
      <c r="S847" s="1337"/>
      <c r="T847" s="1337"/>
      <c r="U847" s="1337"/>
    </row>
    <row r="848">
      <c r="A848" s="1337"/>
      <c r="B848" s="1337"/>
      <c r="C848" s="1337"/>
      <c r="D848" s="1337"/>
      <c r="E848" s="1337"/>
      <c r="F848" s="1337"/>
      <c r="G848" s="1337"/>
      <c r="H848" s="1337"/>
      <c r="I848" s="1337"/>
      <c r="J848" s="1337"/>
      <c r="K848" s="1337"/>
      <c r="L848" s="1337"/>
      <c r="M848" s="1337"/>
      <c r="N848" s="1337"/>
      <c r="O848" s="1337"/>
      <c r="P848" s="1338"/>
      <c r="Q848" s="1337"/>
      <c r="R848" s="1337"/>
      <c r="S848" s="1337"/>
      <c r="T848" s="1337"/>
      <c r="U848" s="1337"/>
    </row>
    <row r="849">
      <c r="A849" s="1337"/>
      <c r="B849" s="1337"/>
      <c r="C849" s="1337"/>
      <c r="D849" s="1337"/>
      <c r="E849" s="1337"/>
      <c r="F849" s="1337"/>
      <c r="G849" s="1337"/>
      <c r="H849" s="1337"/>
      <c r="I849" s="1337"/>
      <c r="J849" s="1337"/>
      <c r="K849" s="1337"/>
      <c r="L849" s="1337"/>
      <c r="M849" s="1337"/>
      <c r="N849" s="1337"/>
      <c r="O849" s="1337"/>
      <c r="P849" s="1338"/>
      <c r="Q849" s="1337"/>
      <c r="R849" s="1337"/>
      <c r="S849" s="1337"/>
      <c r="T849" s="1337"/>
      <c r="U849" s="1337"/>
    </row>
    <row r="850">
      <c r="A850" s="1337"/>
      <c r="B850" s="1337"/>
      <c r="C850" s="1337"/>
      <c r="D850" s="1337"/>
      <c r="E850" s="1337"/>
      <c r="F850" s="1337"/>
      <c r="G850" s="1337"/>
      <c r="H850" s="1337"/>
      <c r="I850" s="1337"/>
      <c r="J850" s="1337"/>
      <c r="K850" s="1337"/>
      <c r="L850" s="1337"/>
      <c r="M850" s="1337"/>
      <c r="N850" s="1337"/>
      <c r="O850" s="1337"/>
      <c r="P850" s="1338"/>
      <c r="Q850" s="1337"/>
      <c r="R850" s="1337"/>
      <c r="S850" s="1337"/>
      <c r="T850" s="1337"/>
      <c r="U850" s="1337"/>
    </row>
    <row r="851">
      <c r="A851" s="1337"/>
      <c r="B851" s="1337"/>
      <c r="C851" s="1337"/>
      <c r="D851" s="1337"/>
      <c r="E851" s="1337"/>
      <c r="F851" s="1337"/>
      <c r="G851" s="1337"/>
      <c r="H851" s="1337"/>
      <c r="I851" s="1337"/>
      <c r="J851" s="1337"/>
      <c r="K851" s="1337"/>
      <c r="L851" s="1337"/>
      <c r="M851" s="1337"/>
      <c r="N851" s="1337"/>
      <c r="O851" s="1337"/>
      <c r="P851" s="1338"/>
      <c r="Q851" s="1337"/>
      <c r="R851" s="1337"/>
      <c r="S851" s="1337"/>
      <c r="T851" s="1337"/>
      <c r="U851" s="1337"/>
    </row>
    <row r="852">
      <c r="A852" s="1337"/>
      <c r="B852" s="1337"/>
      <c r="C852" s="1337"/>
      <c r="D852" s="1337"/>
      <c r="E852" s="1337"/>
      <c r="F852" s="1337"/>
      <c r="G852" s="1337"/>
      <c r="H852" s="1337"/>
      <c r="I852" s="1337"/>
      <c r="J852" s="1337"/>
      <c r="K852" s="1337"/>
      <c r="L852" s="1337"/>
      <c r="M852" s="1337"/>
      <c r="N852" s="1337"/>
      <c r="O852" s="1337"/>
      <c r="P852" s="1338"/>
      <c r="Q852" s="1337"/>
      <c r="R852" s="1337"/>
      <c r="S852" s="1337"/>
      <c r="T852" s="1337"/>
      <c r="U852" s="1337"/>
    </row>
    <row r="853">
      <c r="A853" s="1337"/>
      <c r="B853" s="1337"/>
      <c r="C853" s="1337"/>
      <c r="D853" s="1337"/>
      <c r="E853" s="1337"/>
      <c r="F853" s="1337"/>
      <c r="G853" s="1337"/>
      <c r="H853" s="1337"/>
      <c r="I853" s="1337"/>
      <c r="J853" s="1337"/>
      <c r="K853" s="1337"/>
      <c r="L853" s="1337"/>
      <c r="M853" s="1337"/>
      <c r="N853" s="1337"/>
      <c r="O853" s="1337"/>
      <c r="P853" s="1338"/>
      <c r="Q853" s="1337"/>
      <c r="R853" s="1337"/>
      <c r="S853" s="1337"/>
      <c r="T853" s="1337"/>
      <c r="U853" s="1337"/>
    </row>
    <row r="854">
      <c r="A854" s="1337"/>
      <c r="B854" s="1337"/>
      <c r="C854" s="1337"/>
      <c r="D854" s="1337"/>
      <c r="E854" s="1337"/>
      <c r="F854" s="1337"/>
      <c r="G854" s="1337"/>
      <c r="H854" s="1337"/>
      <c r="I854" s="1337"/>
      <c r="J854" s="1337"/>
      <c r="K854" s="1337"/>
      <c r="L854" s="1337"/>
      <c r="M854" s="1337"/>
      <c r="N854" s="1337"/>
      <c r="O854" s="1337"/>
      <c r="P854" s="1338"/>
      <c r="Q854" s="1337"/>
      <c r="R854" s="1337"/>
      <c r="S854" s="1337"/>
      <c r="T854" s="1337"/>
      <c r="U854" s="1337"/>
    </row>
    <row r="855">
      <c r="A855" s="1337"/>
      <c r="B855" s="1337"/>
      <c r="C855" s="1337"/>
      <c r="D855" s="1337"/>
      <c r="E855" s="1337"/>
      <c r="F855" s="1337"/>
      <c r="G855" s="1337"/>
      <c r="H855" s="1337"/>
      <c r="I855" s="1337"/>
      <c r="J855" s="1337"/>
      <c r="K855" s="1337"/>
      <c r="L855" s="1337"/>
      <c r="M855" s="1337"/>
      <c r="N855" s="1337"/>
      <c r="O855" s="1337"/>
      <c r="P855" s="1338"/>
      <c r="Q855" s="1337"/>
      <c r="R855" s="1337"/>
      <c r="S855" s="1337"/>
      <c r="T855" s="1337"/>
      <c r="U855" s="1337"/>
    </row>
    <row r="856">
      <c r="A856" s="1337"/>
      <c r="B856" s="1337"/>
      <c r="C856" s="1337"/>
      <c r="D856" s="1337"/>
      <c r="E856" s="1337"/>
      <c r="F856" s="1337"/>
      <c r="G856" s="1337"/>
      <c r="H856" s="1337"/>
      <c r="I856" s="1337"/>
      <c r="J856" s="1337"/>
      <c r="K856" s="1337"/>
      <c r="L856" s="1337"/>
      <c r="M856" s="1337"/>
      <c r="N856" s="1337"/>
      <c r="O856" s="1337"/>
      <c r="P856" s="1338"/>
      <c r="Q856" s="1337"/>
      <c r="R856" s="1337"/>
      <c r="S856" s="1337"/>
      <c r="T856" s="1337"/>
      <c r="U856" s="1337"/>
    </row>
    <row r="857">
      <c r="A857" s="1337"/>
      <c r="B857" s="1337"/>
      <c r="C857" s="1337"/>
      <c r="D857" s="1337"/>
      <c r="E857" s="1337"/>
      <c r="F857" s="1337"/>
      <c r="G857" s="1337"/>
      <c r="H857" s="1337"/>
      <c r="I857" s="1337"/>
      <c r="J857" s="1337"/>
      <c r="K857" s="1337"/>
      <c r="L857" s="1337"/>
      <c r="M857" s="1337"/>
      <c r="N857" s="1337"/>
      <c r="O857" s="1337"/>
      <c r="P857" s="1338"/>
      <c r="Q857" s="1337"/>
      <c r="R857" s="1337"/>
      <c r="S857" s="1337"/>
      <c r="T857" s="1337"/>
      <c r="U857" s="1337"/>
    </row>
    <row r="858">
      <c r="A858" s="1337"/>
      <c r="B858" s="1337"/>
      <c r="C858" s="1337"/>
      <c r="D858" s="1337"/>
      <c r="E858" s="1337"/>
      <c r="F858" s="1337"/>
      <c r="G858" s="1337"/>
      <c r="H858" s="1337"/>
      <c r="I858" s="1337"/>
      <c r="J858" s="1337"/>
      <c r="K858" s="1337"/>
      <c r="L858" s="1337"/>
      <c r="M858" s="1337"/>
      <c r="N858" s="1337"/>
      <c r="O858" s="1337"/>
      <c r="P858" s="1338"/>
      <c r="Q858" s="1337"/>
      <c r="R858" s="1337"/>
      <c r="S858" s="1337"/>
      <c r="T858" s="1337"/>
      <c r="U858" s="1337"/>
    </row>
    <row r="859">
      <c r="A859" s="1337"/>
      <c r="B859" s="1337"/>
      <c r="C859" s="1337"/>
      <c r="D859" s="1337"/>
      <c r="E859" s="1337"/>
      <c r="F859" s="1337"/>
      <c r="G859" s="1337"/>
      <c r="H859" s="1337"/>
      <c r="I859" s="1337"/>
      <c r="J859" s="1337"/>
      <c r="K859" s="1337"/>
      <c r="L859" s="1337"/>
      <c r="M859" s="1337"/>
      <c r="N859" s="1337"/>
      <c r="O859" s="1337"/>
      <c r="P859" s="1338"/>
      <c r="Q859" s="1337"/>
      <c r="R859" s="1337"/>
      <c r="S859" s="1337"/>
      <c r="T859" s="1337"/>
      <c r="U859" s="1337"/>
    </row>
    <row r="860">
      <c r="A860" s="1337"/>
      <c r="B860" s="1337"/>
      <c r="C860" s="1337"/>
      <c r="D860" s="1337"/>
      <c r="E860" s="1337"/>
      <c r="F860" s="1337"/>
      <c r="G860" s="1337"/>
      <c r="H860" s="1337"/>
      <c r="I860" s="1337"/>
      <c r="J860" s="1337"/>
      <c r="K860" s="1337"/>
      <c r="L860" s="1337"/>
      <c r="M860" s="1337"/>
      <c r="N860" s="1337"/>
      <c r="O860" s="1337"/>
      <c r="P860" s="1338"/>
      <c r="Q860" s="1337"/>
      <c r="R860" s="1337"/>
      <c r="S860" s="1337"/>
      <c r="T860" s="1337"/>
      <c r="U860" s="1337"/>
    </row>
    <row r="861">
      <c r="A861" s="1337"/>
      <c r="B861" s="1337"/>
      <c r="C861" s="1337"/>
      <c r="D861" s="1337"/>
      <c r="E861" s="1337"/>
      <c r="F861" s="1337"/>
      <c r="G861" s="1337"/>
      <c r="H861" s="1337"/>
      <c r="I861" s="1337"/>
      <c r="J861" s="1337"/>
      <c r="K861" s="1337"/>
      <c r="L861" s="1337"/>
      <c r="M861" s="1337"/>
      <c r="N861" s="1337"/>
      <c r="O861" s="1337"/>
      <c r="P861" s="1338"/>
      <c r="Q861" s="1337"/>
      <c r="R861" s="1337"/>
      <c r="S861" s="1337"/>
      <c r="T861" s="1337"/>
      <c r="U861" s="1337"/>
    </row>
    <row r="862">
      <c r="A862" s="1337"/>
      <c r="B862" s="1337"/>
      <c r="C862" s="1337"/>
      <c r="D862" s="1337"/>
      <c r="E862" s="1337"/>
      <c r="F862" s="1337"/>
      <c r="G862" s="1337"/>
      <c r="H862" s="1337"/>
      <c r="I862" s="1337"/>
      <c r="J862" s="1337"/>
      <c r="K862" s="1337"/>
      <c r="L862" s="1337"/>
      <c r="M862" s="1337"/>
      <c r="N862" s="1337"/>
      <c r="O862" s="1337"/>
      <c r="P862" s="1338"/>
      <c r="Q862" s="1337"/>
      <c r="R862" s="1337"/>
      <c r="S862" s="1337"/>
      <c r="T862" s="1337"/>
      <c r="U862" s="1337"/>
    </row>
    <row r="863">
      <c r="A863" s="1337"/>
      <c r="B863" s="1337"/>
      <c r="C863" s="1337"/>
      <c r="D863" s="1337"/>
      <c r="E863" s="1337"/>
      <c r="F863" s="1337"/>
      <c r="G863" s="1337"/>
      <c r="H863" s="1337"/>
      <c r="I863" s="1337"/>
      <c r="J863" s="1337"/>
      <c r="K863" s="1337"/>
      <c r="L863" s="1337"/>
      <c r="M863" s="1337"/>
      <c r="N863" s="1337"/>
      <c r="O863" s="1337"/>
      <c r="P863" s="1338"/>
      <c r="Q863" s="1337"/>
      <c r="R863" s="1337"/>
      <c r="S863" s="1337"/>
      <c r="T863" s="1337"/>
      <c r="U863" s="1337"/>
    </row>
    <row r="864">
      <c r="A864" s="1337"/>
      <c r="B864" s="1337"/>
      <c r="C864" s="1337"/>
      <c r="D864" s="1337"/>
      <c r="E864" s="1337"/>
      <c r="F864" s="1337"/>
      <c r="G864" s="1337"/>
      <c r="H864" s="1337"/>
      <c r="I864" s="1337"/>
      <c r="J864" s="1337"/>
      <c r="K864" s="1337"/>
      <c r="L864" s="1337"/>
      <c r="M864" s="1337"/>
      <c r="N864" s="1337"/>
      <c r="O864" s="1337"/>
      <c r="P864" s="1338"/>
      <c r="Q864" s="1337"/>
      <c r="R864" s="1337"/>
      <c r="S864" s="1337"/>
      <c r="T864" s="1337"/>
      <c r="U864" s="1337"/>
    </row>
    <row r="865">
      <c r="A865" s="1337"/>
      <c r="B865" s="1337"/>
      <c r="C865" s="1337"/>
      <c r="D865" s="1337"/>
      <c r="E865" s="1337"/>
      <c r="F865" s="1337"/>
      <c r="G865" s="1337"/>
      <c r="H865" s="1337"/>
      <c r="I865" s="1337"/>
      <c r="J865" s="1337"/>
      <c r="K865" s="1337"/>
      <c r="L865" s="1337"/>
      <c r="M865" s="1337"/>
      <c r="N865" s="1337"/>
      <c r="O865" s="1337"/>
      <c r="P865" s="1338"/>
      <c r="Q865" s="1337"/>
      <c r="R865" s="1337"/>
      <c r="S865" s="1337"/>
      <c r="T865" s="1337"/>
      <c r="U865" s="1337"/>
    </row>
    <row r="866">
      <c r="A866" s="1337"/>
      <c r="B866" s="1337"/>
      <c r="C866" s="1337"/>
      <c r="D866" s="1337"/>
      <c r="E866" s="1337"/>
      <c r="F866" s="1337"/>
      <c r="G866" s="1337"/>
      <c r="H866" s="1337"/>
      <c r="I866" s="1337"/>
      <c r="J866" s="1337"/>
      <c r="K866" s="1337"/>
      <c r="L866" s="1337"/>
      <c r="M866" s="1337"/>
      <c r="N866" s="1337"/>
      <c r="O866" s="1337"/>
      <c r="P866" s="1338"/>
      <c r="Q866" s="1337"/>
      <c r="R866" s="1337"/>
      <c r="S866" s="1337"/>
      <c r="T866" s="1337"/>
      <c r="U866" s="1337"/>
    </row>
    <row r="867">
      <c r="A867" s="1337"/>
      <c r="B867" s="1337"/>
      <c r="C867" s="1337"/>
      <c r="D867" s="1337"/>
      <c r="E867" s="1337"/>
      <c r="F867" s="1337"/>
      <c r="G867" s="1337"/>
      <c r="H867" s="1337"/>
      <c r="I867" s="1337"/>
      <c r="J867" s="1337"/>
      <c r="K867" s="1337"/>
      <c r="L867" s="1337"/>
      <c r="M867" s="1337"/>
      <c r="N867" s="1337"/>
      <c r="O867" s="1337"/>
      <c r="P867" s="1338"/>
      <c r="Q867" s="1337"/>
      <c r="R867" s="1337"/>
      <c r="S867" s="1337"/>
      <c r="T867" s="1337"/>
      <c r="U867" s="1337"/>
    </row>
    <row r="868">
      <c r="A868" s="1337"/>
      <c r="B868" s="1337"/>
      <c r="C868" s="1337"/>
      <c r="D868" s="1337"/>
      <c r="E868" s="1337"/>
      <c r="F868" s="1337"/>
      <c r="G868" s="1337"/>
      <c r="H868" s="1337"/>
      <c r="I868" s="1337"/>
      <c r="J868" s="1337"/>
      <c r="K868" s="1337"/>
      <c r="L868" s="1337"/>
      <c r="M868" s="1337"/>
      <c r="N868" s="1337"/>
      <c r="O868" s="1337"/>
      <c r="P868" s="1338"/>
      <c r="Q868" s="1337"/>
      <c r="R868" s="1337"/>
      <c r="S868" s="1337"/>
      <c r="T868" s="1337"/>
      <c r="U868" s="1337"/>
    </row>
    <row r="869">
      <c r="A869" s="1337"/>
      <c r="B869" s="1337"/>
      <c r="C869" s="1337"/>
      <c r="D869" s="1337"/>
      <c r="E869" s="1337"/>
      <c r="F869" s="1337"/>
      <c r="G869" s="1337"/>
      <c r="H869" s="1337"/>
      <c r="I869" s="1337"/>
      <c r="J869" s="1337"/>
      <c r="K869" s="1337"/>
      <c r="L869" s="1337"/>
      <c r="M869" s="1337"/>
      <c r="N869" s="1337"/>
      <c r="O869" s="1337"/>
      <c r="P869" s="1338"/>
      <c r="Q869" s="1337"/>
      <c r="R869" s="1337"/>
      <c r="S869" s="1337"/>
      <c r="T869" s="1337"/>
      <c r="U869" s="1337"/>
    </row>
    <row r="870">
      <c r="A870" s="1337"/>
      <c r="B870" s="1337"/>
      <c r="C870" s="1337"/>
      <c r="D870" s="1337"/>
      <c r="E870" s="1337"/>
      <c r="F870" s="1337"/>
      <c r="G870" s="1337"/>
      <c r="H870" s="1337"/>
      <c r="I870" s="1337"/>
      <c r="J870" s="1337"/>
      <c r="K870" s="1337"/>
      <c r="L870" s="1337"/>
      <c r="M870" s="1337"/>
      <c r="N870" s="1337"/>
      <c r="O870" s="1337"/>
      <c r="P870" s="1338"/>
      <c r="Q870" s="1337"/>
      <c r="R870" s="1337"/>
      <c r="S870" s="1337"/>
      <c r="T870" s="1337"/>
      <c r="U870" s="1337"/>
    </row>
    <row r="871">
      <c r="A871" s="1337"/>
      <c r="B871" s="1337"/>
      <c r="C871" s="1337"/>
      <c r="D871" s="1337"/>
      <c r="E871" s="1337"/>
      <c r="F871" s="1337"/>
      <c r="G871" s="1337"/>
      <c r="H871" s="1337"/>
      <c r="I871" s="1337"/>
      <c r="J871" s="1337"/>
      <c r="K871" s="1337"/>
      <c r="L871" s="1337"/>
      <c r="M871" s="1337"/>
      <c r="N871" s="1337"/>
      <c r="O871" s="1337"/>
      <c r="P871" s="1338"/>
      <c r="Q871" s="1337"/>
      <c r="R871" s="1337"/>
      <c r="S871" s="1337"/>
      <c r="T871" s="1337"/>
      <c r="U871" s="1337"/>
    </row>
    <row r="872">
      <c r="A872" s="1337"/>
      <c r="B872" s="1337"/>
      <c r="C872" s="1337"/>
      <c r="D872" s="1337"/>
      <c r="E872" s="1337"/>
      <c r="F872" s="1337"/>
      <c r="G872" s="1337"/>
      <c r="H872" s="1337"/>
      <c r="I872" s="1337"/>
      <c r="J872" s="1337"/>
      <c r="K872" s="1337"/>
      <c r="L872" s="1337"/>
      <c r="M872" s="1337"/>
      <c r="N872" s="1337"/>
      <c r="O872" s="1337"/>
      <c r="P872" s="1338"/>
      <c r="Q872" s="1337"/>
      <c r="R872" s="1337"/>
      <c r="S872" s="1337"/>
      <c r="T872" s="1337"/>
      <c r="U872" s="1337"/>
    </row>
    <row r="873">
      <c r="A873" s="1337"/>
      <c r="B873" s="1337"/>
      <c r="C873" s="1337"/>
      <c r="D873" s="1337"/>
      <c r="E873" s="1337"/>
      <c r="F873" s="1337"/>
      <c r="G873" s="1337"/>
      <c r="H873" s="1337"/>
      <c r="I873" s="1337"/>
      <c r="J873" s="1337"/>
      <c r="K873" s="1337"/>
      <c r="L873" s="1337"/>
      <c r="M873" s="1337"/>
      <c r="N873" s="1337"/>
      <c r="O873" s="1337"/>
      <c r="P873" s="1338"/>
      <c r="Q873" s="1337"/>
      <c r="R873" s="1337"/>
      <c r="S873" s="1337"/>
      <c r="T873" s="1337"/>
      <c r="U873" s="1337"/>
    </row>
    <row r="874">
      <c r="A874" s="1337"/>
      <c r="B874" s="1337"/>
      <c r="C874" s="1337"/>
      <c r="D874" s="1337"/>
      <c r="E874" s="1337"/>
      <c r="F874" s="1337"/>
      <c r="G874" s="1337"/>
      <c r="H874" s="1337"/>
      <c r="I874" s="1337"/>
      <c r="J874" s="1337"/>
      <c r="K874" s="1337"/>
      <c r="L874" s="1337"/>
      <c r="M874" s="1337"/>
      <c r="N874" s="1337"/>
      <c r="O874" s="1337"/>
      <c r="P874" s="1338"/>
      <c r="Q874" s="1337"/>
      <c r="R874" s="1337"/>
      <c r="S874" s="1337"/>
      <c r="T874" s="1337"/>
      <c r="U874" s="1337"/>
    </row>
    <row r="875">
      <c r="A875" s="1337"/>
      <c r="B875" s="1337"/>
      <c r="C875" s="1337"/>
      <c r="D875" s="1337"/>
      <c r="E875" s="1337"/>
      <c r="F875" s="1337"/>
      <c r="G875" s="1337"/>
      <c r="H875" s="1337"/>
      <c r="I875" s="1337"/>
      <c r="J875" s="1337"/>
      <c r="K875" s="1337"/>
      <c r="L875" s="1337"/>
      <c r="M875" s="1337"/>
      <c r="N875" s="1337"/>
      <c r="O875" s="1337"/>
      <c r="P875" s="1338"/>
      <c r="Q875" s="1337"/>
      <c r="R875" s="1337"/>
      <c r="S875" s="1337"/>
      <c r="T875" s="1337"/>
      <c r="U875" s="1337"/>
    </row>
    <row r="876">
      <c r="A876" s="1337"/>
      <c r="B876" s="1337"/>
      <c r="C876" s="1337"/>
      <c r="D876" s="1337"/>
      <c r="E876" s="1337"/>
      <c r="F876" s="1337"/>
      <c r="G876" s="1337"/>
      <c r="H876" s="1337"/>
      <c r="I876" s="1337"/>
      <c r="J876" s="1337"/>
      <c r="K876" s="1337"/>
      <c r="L876" s="1337"/>
      <c r="M876" s="1337"/>
      <c r="N876" s="1337"/>
      <c r="O876" s="1337"/>
      <c r="P876" s="1338"/>
      <c r="Q876" s="1337"/>
      <c r="R876" s="1337"/>
      <c r="S876" s="1337"/>
      <c r="T876" s="1337"/>
      <c r="U876" s="1337"/>
    </row>
    <row r="877">
      <c r="A877" s="1337"/>
      <c r="B877" s="1337"/>
      <c r="C877" s="1337"/>
      <c r="D877" s="1337"/>
      <c r="E877" s="1337"/>
      <c r="F877" s="1337"/>
      <c r="G877" s="1337"/>
      <c r="H877" s="1337"/>
      <c r="I877" s="1337"/>
      <c r="J877" s="1337"/>
      <c r="K877" s="1337"/>
      <c r="L877" s="1337"/>
      <c r="M877" s="1337"/>
      <c r="N877" s="1337"/>
      <c r="O877" s="1337"/>
      <c r="P877" s="1338"/>
      <c r="Q877" s="1337"/>
      <c r="R877" s="1337"/>
      <c r="S877" s="1337"/>
      <c r="T877" s="1337"/>
      <c r="U877" s="1337"/>
    </row>
    <row r="878">
      <c r="A878" s="1337"/>
      <c r="B878" s="1337"/>
      <c r="C878" s="1337"/>
      <c r="D878" s="1337"/>
      <c r="E878" s="1337"/>
      <c r="F878" s="1337"/>
      <c r="G878" s="1337"/>
      <c r="H878" s="1337"/>
      <c r="I878" s="1337"/>
      <c r="J878" s="1337"/>
      <c r="K878" s="1337"/>
      <c r="L878" s="1337"/>
      <c r="M878" s="1337"/>
      <c r="N878" s="1337"/>
      <c r="O878" s="1337"/>
      <c r="P878" s="1338"/>
      <c r="Q878" s="1337"/>
      <c r="R878" s="1337"/>
      <c r="S878" s="1337"/>
      <c r="T878" s="1337"/>
      <c r="U878" s="1337"/>
    </row>
    <row r="879">
      <c r="A879" s="1337"/>
      <c r="B879" s="1337"/>
      <c r="C879" s="1337"/>
      <c r="D879" s="1337"/>
      <c r="E879" s="1337"/>
      <c r="F879" s="1337"/>
      <c r="G879" s="1337"/>
      <c r="H879" s="1337"/>
      <c r="I879" s="1337"/>
      <c r="J879" s="1337"/>
      <c r="K879" s="1337"/>
      <c r="L879" s="1337"/>
      <c r="M879" s="1337"/>
      <c r="N879" s="1337"/>
      <c r="O879" s="1337"/>
      <c r="P879" s="1338"/>
      <c r="Q879" s="1337"/>
      <c r="R879" s="1337"/>
      <c r="S879" s="1337"/>
      <c r="T879" s="1337"/>
      <c r="U879" s="1337"/>
    </row>
    <row r="880">
      <c r="A880" s="1337"/>
      <c r="B880" s="1337"/>
      <c r="C880" s="1337"/>
      <c r="D880" s="1337"/>
      <c r="E880" s="1337"/>
      <c r="F880" s="1337"/>
      <c r="G880" s="1337"/>
      <c r="H880" s="1337"/>
      <c r="I880" s="1337"/>
      <c r="J880" s="1337"/>
      <c r="K880" s="1337"/>
      <c r="L880" s="1337"/>
      <c r="M880" s="1337"/>
      <c r="N880" s="1337"/>
      <c r="O880" s="1337"/>
      <c r="P880" s="1338"/>
      <c r="Q880" s="1337"/>
      <c r="R880" s="1337"/>
      <c r="S880" s="1337"/>
      <c r="T880" s="1337"/>
      <c r="U880" s="1337"/>
    </row>
    <row r="881">
      <c r="A881" s="1337"/>
      <c r="B881" s="1337"/>
      <c r="C881" s="1337"/>
      <c r="D881" s="1337"/>
      <c r="E881" s="1337"/>
      <c r="F881" s="1337"/>
      <c r="G881" s="1337"/>
      <c r="H881" s="1337"/>
      <c r="I881" s="1337"/>
      <c r="J881" s="1337"/>
      <c r="K881" s="1337"/>
      <c r="L881" s="1337"/>
      <c r="M881" s="1337"/>
      <c r="N881" s="1337"/>
      <c r="O881" s="1337"/>
      <c r="P881" s="1338"/>
      <c r="Q881" s="1337"/>
      <c r="R881" s="1337"/>
      <c r="S881" s="1337"/>
      <c r="T881" s="1337"/>
      <c r="U881" s="1337"/>
    </row>
    <row r="882">
      <c r="A882" s="1337"/>
      <c r="B882" s="1337"/>
      <c r="C882" s="1337"/>
      <c r="D882" s="1337"/>
      <c r="E882" s="1337"/>
      <c r="F882" s="1337"/>
      <c r="G882" s="1337"/>
      <c r="H882" s="1337"/>
      <c r="I882" s="1337"/>
      <c r="J882" s="1337"/>
      <c r="K882" s="1337"/>
      <c r="L882" s="1337"/>
      <c r="M882" s="1337"/>
      <c r="N882" s="1337"/>
      <c r="O882" s="1337"/>
      <c r="P882" s="1338"/>
      <c r="Q882" s="1337"/>
      <c r="R882" s="1337"/>
      <c r="S882" s="1337"/>
      <c r="T882" s="1337"/>
      <c r="U882" s="1337"/>
    </row>
    <row r="883">
      <c r="A883" s="1337"/>
      <c r="B883" s="1337"/>
      <c r="C883" s="1337"/>
      <c r="D883" s="1337"/>
      <c r="E883" s="1337"/>
      <c r="F883" s="1337"/>
      <c r="G883" s="1337"/>
      <c r="H883" s="1337"/>
      <c r="I883" s="1337"/>
      <c r="J883" s="1337"/>
      <c r="K883" s="1337"/>
      <c r="L883" s="1337"/>
      <c r="M883" s="1337"/>
      <c r="N883" s="1337"/>
      <c r="O883" s="1337"/>
      <c r="P883" s="1338"/>
      <c r="Q883" s="1337"/>
      <c r="R883" s="1337"/>
      <c r="S883" s="1337"/>
      <c r="T883" s="1337"/>
      <c r="U883" s="1337"/>
    </row>
    <row r="884">
      <c r="A884" s="1337"/>
      <c r="B884" s="1337"/>
      <c r="C884" s="1337"/>
      <c r="D884" s="1337"/>
      <c r="E884" s="1337"/>
      <c r="F884" s="1337"/>
      <c r="G884" s="1337"/>
      <c r="H884" s="1337"/>
      <c r="I884" s="1337"/>
      <c r="J884" s="1337"/>
      <c r="K884" s="1337"/>
      <c r="L884" s="1337"/>
      <c r="M884" s="1337"/>
      <c r="N884" s="1337"/>
      <c r="O884" s="1337"/>
      <c r="P884" s="1338"/>
      <c r="Q884" s="1337"/>
      <c r="R884" s="1337"/>
      <c r="S884" s="1337"/>
      <c r="T884" s="1337"/>
      <c r="U884" s="1337"/>
    </row>
    <row r="885">
      <c r="A885" s="1337"/>
      <c r="B885" s="1337"/>
      <c r="C885" s="1337"/>
      <c r="D885" s="1337"/>
      <c r="E885" s="1337"/>
      <c r="F885" s="1337"/>
      <c r="G885" s="1337"/>
      <c r="H885" s="1337"/>
      <c r="I885" s="1337"/>
      <c r="J885" s="1337"/>
      <c r="K885" s="1337"/>
      <c r="L885" s="1337"/>
      <c r="M885" s="1337"/>
      <c r="N885" s="1337"/>
      <c r="O885" s="1337"/>
      <c r="P885" s="1338"/>
      <c r="Q885" s="1337"/>
      <c r="R885" s="1337"/>
      <c r="S885" s="1337"/>
      <c r="T885" s="1337"/>
      <c r="U885" s="1337"/>
    </row>
    <row r="886">
      <c r="A886" s="1337"/>
      <c r="B886" s="1337"/>
      <c r="C886" s="1337"/>
      <c r="D886" s="1337"/>
      <c r="E886" s="1337"/>
      <c r="F886" s="1337"/>
      <c r="G886" s="1337"/>
      <c r="H886" s="1337"/>
      <c r="I886" s="1337"/>
      <c r="J886" s="1337"/>
      <c r="K886" s="1337"/>
      <c r="L886" s="1337"/>
      <c r="M886" s="1337"/>
      <c r="N886" s="1337"/>
      <c r="O886" s="1337"/>
      <c r="P886" s="1338"/>
      <c r="Q886" s="1337"/>
      <c r="R886" s="1337"/>
      <c r="S886" s="1337"/>
      <c r="T886" s="1337"/>
      <c r="U886" s="1337"/>
    </row>
    <row r="887">
      <c r="A887" s="1337"/>
      <c r="B887" s="1337"/>
      <c r="C887" s="1337"/>
      <c r="D887" s="1337"/>
      <c r="E887" s="1337"/>
      <c r="F887" s="1337"/>
      <c r="G887" s="1337"/>
      <c r="H887" s="1337"/>
      <c r="I887" s="1337"/>
      <c r="J887" s="1337"/>
      <c r="K887" s="1337"/>
      <c r="L887" s="1337"/>
      <c r="M887" s="1337"/>
      <c r="N887" s="1337"/>
      <c r="O887" s="1337"/>
      <c r="P887" s="1338"/>
      <c r="Q887" s="1337"/>
      <c r="R887" s="1337"/>
      <c r="S887" s="1337"/>
      <c r="T887" s="1337"/>
      <c r="U887" s="1337"/>
    </row>
    <row r="888">
      <c r="A888" s="1337"/>
      <c r="B888" s="1337"/>
      <c r="C888" s="1337"/>
      <c r="D888" s="1337"/>
      <c r="E888" s="1337"/>
      <c r="F888" s="1337"/>
      <c r="G888" s="1337"/>
      <c r="H888" s="1337"/>
      <c r="I888" s="1337"/>
      <c r="J888" s="1337"/>
      <c r="K888" s="1337"/>
      <c r="L888" s="1337"/>
      <c r="M888" s="1337"/>
      <c r="N888" s="1337"/>
      <c r="O888" s="1337"/>
      <c r="P888" s="1338"/>
      <c r="Q888" s="1337"/>
      <c r="R888" s="1337"/>
      <c r="S888" s="1337"/>
      <c r="T888" s="1337"/>
      <c r="U888" s="1337"/>
    </row>
    <row r="889">
      <c r="A889" s="1337"/>
      <c r="B889" s="1337"/>
      <c r="C889" s="1337"/>
      <c r="D889" s="1337"/>
      <c r="E889" s="1337"/>
      <c r="F889" s="1337"/>
      <c r="G889" s="1337"/>
      <c r="H889" s="1337"/>
      <c r="I889" s="1337"/>
      <c r="J889" s="1337"/>
      <c r="K889" s="1337"/>
      <c r="L889" s="1337"/>
      <c r="M889" s="1337"/>
      <c r="N889" s="1337"/>
      <c r="O889" s="1337"/>
      <c r="P889" s="1338"/>
      <c r="Q889" s="1337"/>
      <c r="R889" s="1337"/>
      <c r="S889" s="1337"/>
      <c r="T889" s="1337"/>
      <c r="U889" s="1337"/>
    </row>
    <row r="890">
      <c r="A890" s="1337"/>
      <c r="B890" s="1337"/>
      <c r="C890" s="1337"/>
      <c r="D890" s="1337"/>
      <c r="E890" s="1337"/>
      <c r="F890" s="1337"/>
      <c r="G890" s="1337"/>
      <c r="H890" s="1337"/>
      <c r="I890" s="1337"/>
      <c r="J890" s="1337"/>
      <c r="K890" s="1337"/>
      <c r="L890" s="1337"/>
      <c r="M890" s="1337"/>
      <c r="N890" s="1337"/>
      <c r="O890" s="1337"/>
      <c r="P890" s="1338"/>
      <c r="Q890" s="1337"/>
      <c r="R890" s="1337"/>
      <c r="S890" s="1337"/>
      <c r="T890" s="1337"/>
      <c r="U890" s="1337"/>
    </row>
    <row r="891">
      <c r="A891" s="1337"/>
      <c r="B891" s="1337"/>
      <c r="C891" s="1337"/>
      <c r="D891" s="1337"/>
      <c r="E891" s="1337"/>
      <c r="F891" s="1337"/>
      <c r="G891" s="1337"/>
      <c r="H891" s="1337"/>
      <c r="I891" s="1337"/>
      <c r="J891" s="1337"/>
      <c r="K891" s="1337"/>
      <c r="L891" s="1337"/>
      <c r="M891" s="1337"/>
      <c r="N891" s="1337"/>
      <c r="O891" s="1337"/>
      <c r="P891" s="1338"/>
      <c r="Q891" s="1337"/>
      <c r="R891" s="1337"/>
      <c r="S891" s="1337"/>
      <c r="T891" s="1337"/>
      <c r="U891" s="1337"/>
    </row>
    <row r="892">
      <c r="A892" s="1337"/>
      <c r="B892" s="1337"/>
      <c r="C892" s="1337"/>
      <c r="D892" s="1337"/>
      <c r="E892" s="1337"/>
      <c r="F892" s="1337"/>
      <c r="G892" s="1337"/>
      <c r="H892" s="1337"/>
      <c r="I892" s="1337"/>
      <c r="J892" s="1337"/>
      <c r="K892" s="1337"/>
      <c r="L892" s="1337"/>
      <c r="M892" s="1337"/>
      <c r="N892" s="1337"/>
      <c r="O892" s="1337"/>
      <c r="P892" s="1338"/>
      <c r="Q892" s="1337"/>
      <c r="R892" s="1337"/>
      <c r="S892" s="1337"/>
      <c r="T892" s="1337"/>
      <c r="U892" s="1337"/>
    </row>
    <row r="893">
      <c r="A893" s="1337"/>
      <c r="B893" s="1337"/>
      <c r="C893" s="1337"/>
      <c r="D893" s="1337"/>
      <c r="E893" s="1337"/>
      <c r="F893" s="1337"/>
      <c r="G893" s="1337"/>
      <c r="H893" s="1337"/>
      <c r="I893" s="1337"/>
      <c r="J893" s="1337"/>
      <c r="K893" s="1337"/>
      <c r="L893" s="1337"/>
      <c r="M893" s="1337"/>
      <c r="N893" s="1337"/>
      <c r="O893" s="1337"/>
      <c r="P893" s="1338"/>
      <c r="Q893" s="1337"/>
      <c r="R893" s="1337"/>
      <c r="S893" s="1337"/>
      <c r="T893" s="1337"/>
      <c r="U893" s="1337"/>
    </row>
    <row r="894">
      <c r="A894" s="1337"/>
      <c r="B894" s="1337"/>
      <c r="C894" s="1337"/>
      <c r="D894" s="1337"/>
      <c r="E894" s="1337"/>
      <c r="F894" s="1337"/>
      <c r="G894" s="1337"/>
      <c r="H894" s="1337"/>
      <c r="I894" s="1337"/>
      <c r="J894" s="1337"/>
      <c r="K894" s="1337"/>
      <c r="L894" s="1337"/>
      <c r="M894" s="1337"/>
      <c r="N894" s="1337"/>
      <c r="O894" s="1337"/>
      <c r="P894" s="1338"/>
      <c r="Q894" s="1337"/>
      <c r="R894" s="1337"/>
      <c r="S894" s="1337"/>
      <c r="T894" s="1337"/>
      <c r="U894" s="1337"/>
    </row>
    <row r="895">
      <c r="A895" s="1337"/>
      <c r="B895" s="1337"/>
      <c r="C895" s="1337"/>
      <c r="D895" s="1337"/>
      <c r="E895" s="1337"/>
      <c r="F895" s="1337"/>
      <c r="G895" s="1337"/>
      <c r="H895" s="1337"/>
      <c r="I895" s="1337"/>
      <c r="J895" s="1337"/>
      <c r="K895" s="1337"/>
      <c r="L895" s="1337"/>
      <c r="M895" s="1337"/>
      <c r="N895" s="1337"/>
      <c r="O895" s="1337"/>
      <c r="P895" s="1338"/>
      <c r="Q895" s="1337"/>
      <c r="R895" s="1337"/>
      <c r="S895" s="1337"/>
      <c r="T895" s="1337"/>
      <c r="U895" s="1337"/>
    </row>
    <row r="896">
      <c r="A896" s="1337"/>
      <c r="B896" s="1337"/>
      <c r="C896" s="1337"/>
      <c r="D896" s="1337"/>
      <c r="E896" s="1337"/>
      <c r="F896" s="1337"/>
      <c r="G896" s="1337"/>
      <c r="H896" s="1337"/>
      <c r="I896" s="1337"/>
      <c r="J896" s="1337"/>
      <c r="K896" s="1337"/>
      <c r="L896" s="1337"/>
      <c r="M896" s="1337"/>
      <c r="N896" s="1337"/>
      <c r="O896" s="1337"/>
      <c r="P896" s="1338"/>
      <c r="Q896" s="1337"/>
      <c r="R896" s="1337"/>
      <c r="S896" s="1337"/>
      <c r="T896" s="1337"/>
      <c r="U896" s="1337"/>
    </row>
    <row r="897">
      <c r="A897" s="1337"/>
      <c r="B897" s="1337"/>
      <c r="C897" s="1337"/>
      <c r="D897" s="1337"/>
      <c r="E897" s="1337"/>
      <c r="F897" s="1337"/>
      <c r="G897" s="1337"/>
      <c r="H897" s="1337"/>
      <c r="I897" s="1337"/>
      <c r="J897" s="1337"/>
      <c r="K897" s="1337"/>
      <c r="L897" s="1337"/>
      <c r="M897" s="1337"/>
      <c r="N897" s="1337"/>
      <c r="O897" s="1337"/>
      <c r="P897" s="1338"/>
      <c r="Q897" s="1337"/>
      <c r="R897" s="1337"/>
      <c r="S897" s="1337"/>
      <c r="T897" s="1337"/>
      <c r="U897" s="1337"/>
    </row>
    <row r="898">
      <c r="A898" s="1337"/>
      <c r="B898" s="1337"/>
      <c r="C898" s="1337"/>
      <c r="D898" s="1337"/>
      <c r="E898" s="1337"/>
      <c r="F898" s="1337"/>
      <c r="G898" s="1337"/>
      <c r="H898" s="1337"/>
      <c r="I898" s="1337"/>
      <c r="J898" s="1337"/>
      <c r="K898" s="1337"/>
      <c r="L898" s="1337"/>
      <c r="M898" s="1337"/>
      <c r="N898" s="1337"/>
      <c r="O898" s="1337"/>
      <c r="P898" s="1338"/>
      <c r="Q898" s="1337"/>
      <c r="R898" s="1337"/>
      <c r="S898" s="1337"/>
      <c r="T898" s="1337"/>
      <c r="U898" s="1337"/>
    </row>
    <row r="899">
      <c r="A899" s="1337"/>
      <c r="B899" s="1337"/>
      <c r="C899" s="1337"/>
      <c r="D899" s="1337"/>
      <c r="E899" s="1337"/>
      <c r="F899" s="1337"/>
      <c r="G899" s="1337"/>
      <c r="H899" s="1337"/>
      <c r="I899" s="1337"/>
      <c r="J899" s="1337"/>
      <c r="K899" s="1337"/>
      <c r="L899" s="1337"/>
      <c r="M899" s="1337"/>
      <c r="N899" s="1337"/>
      <c r="O899" s="1337"/>
      <c r="P899" s="1338"/>
      <c r="Q899" s="1337"/>
      <c r="R899" s="1337"/>
      <c r="S899" s="1337"/>
      <c r="T899" s="1337"/>
      <c r="U899" s="1337"/>
    </row>
    <row r="900">
      <c r="A900" s="1337"/>
      <c r="B900" s="1337"/>
      <c r="C900" s="1337"/>
      <c r="D900" s="1337"/>
      <c r="E900" s="1337"/>
      <c r="F900" s="1337"/>
      <c r="G900" s="1337"/>
      <c r="H900" s="1337"/>
      <c r="I900" s="1337"/>
      <c r="J900" s="1337"/>
      <c r="K900" s="1337"/>
      <c r="L900" s="1337"/>
      <c r="M900" s="1337"/>
      <c r="N900" s="1337"/>
      <c r="O900" s="1337"/>
      <c r="P900" s="1338"/>
      <c r="Q900" s="1337"/>
      <c r="R900" s="1337"/>
      <c r="S900" s="1337"/>
      <c r="T900" s="1337"/>
      <c r="U900" s="1337"/>
    </row>
    <row r="901">
      <c r="A901" s="1337"/>
      <c r="B901" s="1337"/>
      <c r="C901" s="1337"/>
      <c r="D901" s="1337"/>
      <c r="E901" s="1337"/>
      <c r="F901" s="1337"/>
      <c r="G901" s="1337"/>
      <c r="H901" s="1337"/>
      <c r="I901" s="1337"/>
      <c r="J901" s="1337"/>
      <c r="K901" s="1337"/>
      <c r="L901" s="1337"/>
      <c r="M901" s="1337"/>
      <c r="N901" s="1337"/>
      <c r="O901" s="1337"/>
      <c r="P901" s="1338"/>
      <c r="Q901" s="1337"/>
      <c r="R901" s="1337"/>
      <c r="S901" s="1337"/>
      <c r="T901" s="1337"/>
      <c r="U901" s="1337"/>
    </row>
    <row r="902">
      <c r="A902" s="1337"/>
      <c r="B902" s="1337"/>
      <c r="C902" s="1337"/>
      <c r="D902" s="1337"/>
      <c r="E902" s="1337"/>
      <c r="F902" s="1337"/>
      <c r="G902" s="1337"/>
      <c r="H902" s="1337"/>
      <c r="I902" s="1337"/>
      <c r="J902" s="1337"/>
      <c r="K902" s="1337"/>
      <c r="L902" s="1337"/>
      <c r="M902" s="1337"/>
      <c r="N902" s="1337"/>
      <c r="O902" s="1337"/>
      <c r="P902" s="1338"/>
      <c r="Q902" s="1337"/>
      <c r="R902" s="1337"/>
      <c r="S902" s="1337"/>
      <c r="T902" s="1337"/>
      <c r="U902" s="1337"/>
    </row>
    <row r="903">
      <c r="A903" s="1337"/>
      <c r="B903" s="1337"/>
      <c r="C903" s="1337"/>
      <c r="D903" s="1337"/>
      <c r="E903" s="1337"/>
      <c r="F903" s="1337"/>
      <c r="G903" s="1337"/>
      <c r="H903" s="1337"/>
      <c r="I903" s="1337"/>
      <c r="J903" s="1337"/>
      <c r="K903" s="1337"/>
      <c r="L903" s="1337"/>
      <c r="M903" s="1337"/>
      <c r="N903" s="1337"/>
      <c r="O903" s="1337"/>
      <c r="P903" s="1338"/>
      <c r="Q903" s="1337"/>
      <c r="R903" s="1337"/>
      <c r="S903" s="1337"/>
      <c r="T903" s="1337"/>
      <c r="U903" s="1337"/>
    </row>
    <row r="904">
      <c r="A904" s="1337"/>
      <c r="B904" s="1337"/>
      <c r="C904" s="1337"/>
      <c r="D904" s="1337"/>
      <c r="E904" s="1337"/>
      <c r="F904" s="1337"/>
      <c r="G904" s="1337"/>
      <c r="H904" s="1337"/>
      <c r="I904" s="1337"/>
      <c r="J904" s="1337"/>
      <c r="K904" s="1337"/>
      <c r="L904" s="1337"/>
      <c r="M904" s="1337"/>
      <c r="N904" s="1337"/>
      <c r="O904" s="1337"/>
      <c r="P904" s="1338"/>
      <c r="Q904" s="1337"/>
      <c r="R904" s="1337"/>
      <c r="S904" s="1337"/>
      <c r="T904" s="1337"/>
      <c r="U904" s="1337"/>
    </row>
    <row r="905">
      <c r="A905" s="1337"/>
      <c r="B905" s="1337"/>
      <c r="C905" s="1337"/>
      <c r="D905" s="1337"/>
      <c r="E905" s="1337"/>
      <c r="F905" s="1337"/>
      <c r="G905" s="1337"/>
      <c r="H905" s="1337"/>
      <c r="I905" s="1337"/>
      <c r="J905" s="1337"/>
      <c r="K905" s="1337"/>
      <c r="L905" s="1337"/>
      <c r="M905" s="1337"/>
      <c r="N905" s="1337"/>
      <c r="O905" s="1337"/>
      <c r="P905" s="1338"/>
      <c r="Q905" s="1337"/>
      <c r="R905" s="1337"/>
      <c r="S905" s="1337"/>
      <c r="T905" s="1337"/>
      <c r="U905" s="1337"/>
    </row>
    <row r="906">
      <c r="A906" s="1337"/>
      <c r="B906" s="1337"/>
      <c r="C906" s="1337"/>
      <c r="D906" s="1337"/>
      <c r="E906" s="1337"/>
      <c r="F906" s="1337"/>
      <c r="G906" s="1337"/>
      <c r="H906" s="1337"/>
      <c r="I906" s="1337"/>
      <c r="J906" s="1337"/>
      <c r="K906" s="1337"/>
      <c r="L906" s="1337"/>
      <c r="M906" s="1337"/>
      <c r="N906" s="1337"/>
      <c r="O906" s="1337"/>
      <c r="P906" s="1338"/>
      <c r="Q906" s="1337"/>
      <c r="R906" s="1337"/>
      <c r="S906" s="1337"/>
      <c r="T906" s="1337"/>
      <c r="U906" s="1337"/>
    </row>
    <row r="907">
      <c r="A907" s="1337"/>
      <c r="B907" s="1337"/>
      <c r="C907" s="1337"/>
      <c r="D907" s="1337"/>
      <c r="E907" s="1337"/>
      <c r="F907" s="1337"/>
      <c r="G907" s="1337"/>
      <c r="H907" s="1337"/>
      <c r="I907" s="1337"/>
      <c r="J907" s="1337"/>
      <c r="K907" s="1337"/>
      <c r="L907" s="1337"/>
      <c r="M907" s="1337"/>
      <c r="N907" s="1337"/>
      <c r="O907" s="1337"/>
      <c r="P907" s="1338"/>
      <c r="Q907" s="1337"/>
      <c r="R907" s="1337"/>
      <c r="S907" s="1337"/>
      <c r="T907" s="1337"/>
      <c r="U907" s="1337"/>
    </row>
    <row r="908">
      <c r="A908" s="1337"/>
      <c r="B908" s="1337"/>
      <c r="C908" s="1337"/>
      <c r="D908" s="1337"/>
      <c r="E908" s="1337"/>
      <c r="F908" s="1337"/>
      <c r="G908" s="1337"/>
      <c r="H908" s="1337"/>
      <c r="I908" s="1337"/>
      <c r="J908" s="1337"/>
      <c r="K908" s="1337"/>
      <c r="L908" s="1337"/>
      <c r="M908" s="1337"/>
      <c r="N908" s="1337"/>
      <c r="O908" s="1337"/>
      <c r="P908" s="1338"/>
      <c r="Q908" s="1337"/>
      <c r="R908" s="1337"/>
      <c r="S908" s="1337"/>
      <c r="T908" s="1337"/>
      <c r="U908" s="1337"/>
    </row>
    <row r="909">
      <c r="A909" s="1337"/>
      <c r="B909" s="1337"/>
      <c r="C909" s="1337"/>
      <c r="D909" s="1337"/>
      <c r="E909" s="1337"/>
      <c r="F909" s="1337"/>
      <c r="G909" s="1337"/>
      <c r="H909" s="1337"/>
      <c r="I909" s="1337"/>
      <c r="J909" s="1337"/>
      <c r="K909" s="1337"/>
      <c r="L909" s="1337"/>
      <c r="M909" s="1337"/>
      <c r="N909" s="1337"/>
      <c r="O909" s="1337"/>
      <c r="P909" s="1338"/>
      <c r="Q909" s="1337"/>
      <c r="R909" s="1337"/>
      <c r="S909" s="1337"/>
      <c r="T909" s="1337"/>
      <c r="U909" s="1337"/>
    </row>
    <row r="910">
      <c r="A910" s="1337"/>
      <c r="B910" s="1337"/>
      <c r="C910" s="1337"/>
      <c r="D910" s="1337"/>
      <c r="E910" s="1337"/>
      <c r="F910" s="1337"/>
      <c r="G910" s="1337"/>
      <c r="H910" s="1337"/>
      <c r="I910" s="1337"/>
      <c r="J910" s="1337"/>
      <c r="K910" s="1337"/>
      <c r="L910" s="1337"/>
      <c r="M910" s="1337"/>
      <c r="N910" s="1337"/>
      <c r="O910" s="1337"/>
      <c r="P910" s="1338"/>
      <c r="Q910" s="1337"/>
      <c r="R910" s="1337"/>
      <c r="S910" s="1337"/>
      <c r="T910" s="1337"/>
      <c r="U910" s="1337"/>
    </row>
    <row r="911">
      <c r="A911" s="1337"/>
      <c r="B911" s="1337"/>
      <c r="C911" s="1337"/>
      <c r="D911" s="1337"/>
      <c r="E911" s="1337"/>
      <c r="F911" s="1337"/>
      <c r="G911" s="1337"/>
      <c r="H911" s="1337"/>
      <c r="I911" s="1337"/>
      <c r="J911" s="1337"/>
      <c r="K911" s="1337"/>
      <c r="L911" s="1337"/>
      <c r="M911" s="1337"/>
      <c r="N911" s="1337"/>
      <c r="O911" s="1337"/>
      <c r="P911" s="1338"/>
      <c r="Q911" s="1337"/>
      <c r="R911" s="1337"/>
      <c r="S911" s="1337"/>
      <c r="T911" s="1337"/>
      <c r="U911" s="1337"/>
    </row>
    <row r="912">
      <c r="A912" s="1337"/>
      <c r="B912" s="1337"/>
      <c r="C912" s="1337"/>
      <c r="D912" s="1337"/>
      <c r="E912" s="1337"/>
      <c r="F912" s="1337"/>
      <c r="G912" s="1337"/>
      <c r="H912" s="1337"/>
      <c r="I912" s="1337"/>
      <c r="J912" s="1337"/>
      <c r="K912" s="1337"/>
      <c r="L912" s="1337"/>
      <c r="M912" s="1337"/>
      <c r="N912" s="1337"/>
      <c r="O912" s="1337"/>
      <c r="P912" s="1338"/>
      <c r="Q912" s="1337"/>
      <c r="R912" s="1337"/>
      <c r="S912" s="1337"/>
      <c r="T912" s="1337"/>
      <c r="U912" s="1337"/>
    </row>
    <row r="913">
      <c r="A913" s="1337"/>
      <c r="B913" s="1337"/>
      <c r="C913" s="1337"/>
      <c r="D913" s="1337"/>
      <c r="E913" s="1337"/>
      <c r="F913" s="1337"/>
      <c r="G913" s="1337"/>
      <c r="H913" s="1337"/>
      <c r="I913" s="1337"/>
      <c r="J913" s="1337"/>
      <c r="K913" s="1337"/>
      <c r="L913" s="1337"/>
      <c r="M913" s="1337"/>
      <c r="N913" s="1337"/>
      <c r="O913" s="1337"/>
      <c r="P913" s="1338"/>
      <c r="Q913" s="1337"/>
      <c r="R913" s="1337"/>
      <c r="S913" s="1337"/>
      <c r="T913" s="1337"/>
      <c r="U913" s="1337"/>
    </row>
    <row r="914">
      <c r="A914" s="1337"/>
      <c r="B914" s="1337"/>
      <c r="C914" s="1337"/>
      <c r="D914" s="1337"/>
      <c r="E914" s="1337"/>
      <c r="F914" s="1337"/>
      <c r="G914" s="1337"/>
      <c r="H914" s="1337"/>
      <c r="I914" s="1337"/>
      <c r="J914" s="1337"/>
      <c r="K914" s="1337"/>
      <c r="L914" s="1337"/>
      <c r="M914" s="1337"/>
      <c r="N914" s="1337"/>
      <c r="O914" s="1337"/>
      <c r="P914" s="1338"/>
      <c r="Q914" s="1337"/>
      <c r="R914" s="1337"/>
      <c r="S914" s="1337"/>
      <c r="T914" s="1337"/>
      <c r="U914" s="1337"/>
    </row>
    <row r="915">
      <c r="A915" s="1337"/>
      <c r="B915" s="1337"/>
      <c r="C915" s="1337"/>
      <c r="D915" s="1337"/>
      <c r="E915" s="1337"/>
      <c r="F915" s="1337"/>
      <c r="G915" s="1337"/>
      <c r="H915" s="1337"/>
      <c r="I915" s="1337"/>
      <c r="J915" s="1337"/>
      <c r="K915" s="1337"/>
      <c r="L915" s="1337"/>
      <c r="M915" s="1337"/>
      <c r="N915" s="1337"/>
      <c r="O915" s="1337"/>
      <c r="P915" s="1338"/>
      <c r="Q915" s="1337"/>
      <c r="R915" s="1337"/>
      <c r="S915" s="1337"/>
      <c r="T915" s="1337"/>
      <c r="U915" s="1337"/>
    </row>
    <row r="916">
      <c r="A916" s="1337"/>
      <c r="B916" s="1337"/>
      <c r="C916" s="1337"/>
      <c r="D916" s="1337"/>
      <c r="E916" s="1337"/>
      <c r="F916" s="1337"/>
      <c r="G916" s="1337"/>
      <c r="H916" s="1337"/>
      <c r="I916" s="1337"/>
      <c r="J916" s="1337"/>
      <c r="K916" s="1337"/>
      <c r="L916" s="1337"/>
      <c r="M916" s="1337"/>
      <c r="N916" s="1337"/>
      <c r="O916" s="1337"/>
      <c r="P916" s="1338"/>
      <c r="Q916" s="1337"/>
      <c r="R916" s="1337"/>
      <c r="S916" s="1337"/>
      <c r="T916" s="1337"/>
      <c r="U916" s="1337"/>
    </row>
    <row r="917">
      <c r="A917" s="1337"/>
      <c r="B917" s="1337"/>
      <c r="C917" s="1337"/>
      <c r="D917" s="1337"/>
      <c r="E917" s="1337"/>
      <c r="F917" s="1337"/>
      <c r="G917" s="1337"/>
      <c r="H917" s="1337"/>
      <c r="I917" s="1337"/>
      <c r="J917" s="1337"/>
      <c r="K917" s="1337"/>
      <c r="L917" s="1337"/>
      <c r="M917" s="1337"/>
      <c r="N917" s="1337"/>
      <c r="O917" s="1337"/>
      <c r="P917" s="1338"/>
      <c r="Q917" s="1337"/>
      <c r="R917" s="1337"/>
      <c r="S917" s="1337"/>
      <c r="T917" s="1337"/>
      <c r="U917" s="1337"/>
    </row>
    <row r="918">
      <c r="A918" s="1337"/>
      <c r="B918" s="1337"/>
      <c r="C918" s="1337"/>
      <c r="D918" s="1337"/>
      <c r="E918" s="1337"/>
      <c r="F918" s="1337"/>
      <c r="G918" s="1337"/>
      <c r="H918" s="1337"/>
      <c r="I918" s="1337"/>
      <c r="J918" s="1337"/>
      <c r="K918" s="1337"/>
      <c r="L918" s="1337"/>
      <c r="M918" s="1337"/>
      <c r="N918" s="1337"/>
      <c r="O918" s="1337"/>
      <c r="P918" s="1338"/>
      <c r="Q918" s="1337"/>
      <c r="R918" s="1337"/>
      <c r="S918" s="1337"/>
      <c r="T918" s="1337"/>
      <c r="U918" s="1337"/>
    </row>
    <row r="919">
      <c r="A919" s="1337"/>
      <c r="B919" s="1337"/>
      <c r="C919" s="1337"/>
      <c r="D919" s="1337"/>
      <c r="E919" s="1337"/>
      <c r="F919" s="1337"/>
      <c r="G919" s="1337"/>
      <c r="H919" s="1337"/>
      <c r="I919" s="1337"/>
      <c r="J919" s="1337"/>
      <c r="K919" s="1337"/>
      <c r="L919" s="1337"/>
      <c r="M919" s="1337"/>
      <c r="N919" s="1337"/>
      <c r="O919" s="1337"/>
      <c r="P919" s="1338"/>
      <c r="Q919" s="1337"/>
      <c r="R919" s="1337"/>
      <c r="S919" s="1337"/>
      <c r="T919" s="1337"/>
      <c r="U919" s="1337"/>
    </row>
    <row r="920">
      <c r="A920" s="1337"/>
      <c r="B920" s="1337"/>
      <c r="C920" s="1337"/>
      <c r="D920" s="1337"/>
      <c r="E920" s="1337"/>
      <c r="F920" s="1337"/>
      <c r="G920" s="1337"/>
      <c r="H920" s="1337"/>
      <c r="I920" s="1337"/>
      <c r="J920" s="1337"/>
      <c r="K920" s="1337"/>
      <c r="L920" s="1337"/>
      <c r="M920" s="1337"/>
      <c r="N920" s="1337"/>
      <c r="O920" s="1337"/>
      <c r="P920" s="1338"/>
      <c r="Q920" s="1337"/>
      <c r="R920" s="1337"/>
      <c r="S920" s="1337"/>
      <c r="T920" s="1337"/>
      <c r="U920" s="1337"/>
    </row>
    <row r="921">
      <c r="A921" s="1337"/>
      <c r="B921" s="1337"/>
      <c r="C921" s="1337"/>
      <c r="D921" s="1337"/>
      <c r="E921" s="1337"/>
      <c r="F921" s="1337"/>
      <c r="G921" s="1337"/>
      <c r="H921" s="1337"/>
      <c r="I921" s="1337"/>
      <c r="J921" s="1337"/>
      <c r="K921" s="1337"/>
      <c r="L921" s="1337"/>
      <c r="M921" s="1337"/>
      <c r="N921" s="1337"/>
      <c r="O921" s="1337"/>
      <c r="P921" s="1338"/>
      <c r="Q921" s="1337"/>
      <c r="R921" s="1337"/>
      <c r="S921" s="1337"/>
      <c r="T921" s="1337"/>
      <c r="U921" s="1337"/>
    </row>
    <row r="922">
      <c r="A922" s="1337"/>
      <c r="B922" s="1337"/>
      <c r="C922" s="1337"/>
      <c r="D922" s="1337"/>
      <c r="E922" s="1337"/>
      <c r="F922" s="1337"/>
      <c r="G922" s="1337"/>
      <c r="H922" s="1337"/>
      <c r="I922" s="1337"/>
      <c r="J922" s="1337"/>
      <c r="K922" s="1337"/>
      <c r="L922" s="1337"/>
      <c r="M922" s="1337"/>
      <c r="N922" s="1337"/>
      <c r="O922" s="1337"/>
      <c r="P922" s="1338"/>
      <c r="Q922" s="1337"/>
      <c r="R922" s="1337"/>
      <c r="S922" s="1337"/>
      <c r="T922" s="1337"/>
      <c r="U922" s="1337"/>
    </row>
    <row r="923">
      <c r="A923" s="1337"/>
      <c r="B923" s="1337"/>
      <c r="C923" s="1337"/>
      <c r="D923" s="1337"/>
      <c r="E923" s="1337"/>
      <c r="F923" s="1337"/>
      <c r="G923" s="1337"/>
      <c r="H923" s="1337"/>
      <c r="I923" s="1337"/>
      <c r="J923" s="1337"/>
      <c r="K923" s="1337"/>
      <c r="L923" s="1337"/>
      <c r="M923" s="1337"/>
      <c r="N923" s="1337"/>
      <c r="O923" s="1337"/>
      <c r="P923" s="1338"/>
      <c r="Q923" s="1337"/>
      <c r="R923" s="1337"/>
      <c r="S923" s="1337"/>
      <c r="T923" s="1337"/>
      <c r="U923" s="1337"/>
    </row>
    <row r="924">
      <c r="A924" s="1337"/>
      <c r="B924" s="1337"/>
      <c r="C924" s="1337"/>
      <c r="D924" s="1337"/>
      <c r="E924" s="1337"/>
      <c r="F924" s="1337"/>
      <c r="G924" s="1337"/>
      <c r="H924" s="1337"/>
      <c r="I924" s="1337"/>
      <c r="J924" s="1337"/>
      <c r="K924" s="1337"/>
      <c r="L924" s="1337"/>
      <c r="M924" s="1337"/>
      <c r="N924" s="1337"/>
      <c r="O924" s="1337"/>
      <c r="P924" s="1338"/>
      <c r="Q924" s="1337"/>
      <c r="R924" s="1337"/>
      <c r="S924" s="1337"/>
      <c r="T924" s="1337"/>
      <c r="U924" s="1337"/>
    </row>
    <row r="925">
      <c r="A925" s="1337"/>
      <c r="B925" s="1337"/>
      <c r="C925" s="1337"/>
      <c r="D925" s="1337"/>
      <c r="E925" s="1337"/>
      <c r="F925" s="1337"/>
      <c r="G925" s="1337"/>
      <c r="H925" s="1337"/>
      <c r="I925" s="1337"/>
      <c r="J925" s="1337"/>
      <c r="K925" s="1337"/>
      <c r="L925" s="1337"/>
      <c r="M925" s="1337"/>
      <c r="N925" s="1337"/>
      <c r="O925" s="1337"/>
      <c r="P925" s="1338"/>
      <c r="Q925" s="1337"/>
      <c r="R925" s="1337"/>
      <c r="S925" s="1337"/>
      <c r="T925" s="1337"/>
      <c r="U925" s="1337"/>
    </row>
    <row r="926">
      <c r="A926" s="1337"/>
      <c r="B926" s="1337"/>
      <c r="C926" s="1337"/>
      <c r="D926" s="1337"/>
      <c r="E926" s="1337"/>
      <c r="F926" s="1337"/>
      <c r="G926" s="1337"/>
      <c r="H926" s="1337"/>
      <c r="I926" s="1337"/>
      <c r="J926" s="1337"/>
      <c r="K926" s="1337"/>
      <c r="L926" s="1337"/>
      <c r="M926" s="1337"/>
      <c r="N926" s="1337"/>
      <c r="O926" s="1337"/>
      <c r="P926" s="1338"/>
      <c r="Q926" s="1337"/>
      <c r="R926" s="1337"/>
      <c r="S926" s="1337"/>
      <c r="T926" s="1337"/>
      <c r="U926" s="1337"/>
    </row>
    <row r="927">
      <c r="A927" s="1337"/>
      <c r="B927" s="1337"/>
      <c r="C927" s="1337"/>
      <c r="D927" s="1337"/>
      <c r="E927" s="1337"/>
      <c r="F927" s="1337"/>
      <c r="G927" s="1337"/>
      <c r="H927" s="1337"/>
      <c r="I927" s="1337"/>
      <c r="J927" s="1337"/>
      <c r="K927" s="1337"/>
      <c r="L927" s="1337"/>
      <c r="M927" s="1337"/>
      <c r="N927" s="1337"/>
      <c r="O927" s="1337"/>
      <c r="P927" s="1338"/>
      <c r="Q927" s="1337"/>
      <c r="R927" s="1337"/>
      <c r="S927" s="1337"/>
      <c r="T927" s="1337"/>
      <c r="U927" s="1337"/>
    </row>
    <row r="928">
      <c r="A928" s="1337"/>
      <c r="B928" s="1337"/>
      <c r="C928" s="1337"/>
      <c r="D928" s="1337"/>
      <c r="E928" s="1337"/>
      <c r="F928" s="1337"/>
      <c r="G928" s="1337"/>
      <c r="H928" s="1337"/>
      <c r="I928" s="1337"/>
      <c r="J928" s="1337"/>
      <c r="K928" s="1337"/>
      <c r="L928" s="1337"/>
      <c r="M928" s="1337"/>
      <c r="N928" s="1337"/>
      <c r="O928" s="1337"/>
      <c r="P928" s="1338"/>
      <c r="Q928" s="1337"/>
      <c r="R928" s="1337"/>
      <c r="S928" s="1337"/>
      <c r="T928" s="1337"/>
      <c r="U928" s="1337"/>
    </row>
    <row r="929">
      <c r="A929" s="1337"/>
      <c r="B929" s="1337"/>
      <c r="C929" s="1337"/>
      <c r="D929" s="1337"/>
      <c r="E929" s="1337"/>
      <c r="F929" s="1337"/>
      <c r="G929" s="1337"/>
      <c r="H929" s="1337"/>
      <c r="I929" s="1337"/>
      <c r="J929" s="1337"/>
      <c r="K929" s="1337"/>
      <c r="L929" s="1337"/>
      <c r="M929" s="1337"/>
      <c r="N929" s="1337"/>
      <c r="O929" s="1337"/>
      <c r="P929" s="1338"/>
      <c r="Q929" s="1337"/>
      <c r="R929" s="1337"/>
      <c r="S929" s="1337"/>
      <c r="T929" s="1337"/>
      <c r="U929" s="1337"/>
    </row>
    <row r="930">
      <c r="A930" s="1337"/>
      <c r="B930" s="1337"/>
      <c r="C930" s="1337"/>
      <c r="D930" s="1337"/>
      <c r="E930" s="1337"/>
      <c r="F930" s="1337"/>
      <c r="G930" s="1337"/>
      <c r="H930" s="1337"/>
      <c r="I930" s="1337"/>
      <c r="J930" s="1337"/>
      <c r="K930" s="1337"/>
      <c r="L930" s="1337"/>
      <c r="M930" s="1337"/>
      <c r="N930" s="1337"/>
      <c r="O930" s="1337"/>
      <c r="P930" s="1338"/>
      <c r="Q930" s="1337"/>
      <c r="R930" s="1337"/>
      <c r="S930" s="1337"/>
      <c r="T930" s="1337"/>
      <c r="U930" s="1337"/>
    </row>
    <row r="931">
      <c r="A931" s="1337"/>
      <c r="B931" s="1337"/>
      <c r="C931" s="1337"/>
      <c r="D931" s="1337"/>
      <c r="E931" s="1337"/>
      <c r="F931" s="1337"/>
      <c r="G931" s="1337"/>
      <c r="H931" s="1337"/>
      <c r="I931" s="1337"/>
      <c r="J931" s="1337"/>
      <c r="K931" s="1337"/>
      <c r="L931" s="1337"/>
      <c r="M931" s="1337"/>
      <c r="N931" s="1337"/>
      <c r="O931" s="1337"/>
      <c r="P931" s="1338"/>
      <c r="Q931" s="1337"/>
      <c r="R931" s="1337"/>
      <c r="S931" s="1337"/>
      <c r="T931" s="1337"/>
      <c r="U931" s="1337"/>
    </row>
    <row r="932">
      <c r="A932" s="1337"/>
      <c r="B932" s="1337"/>
      <c r="C932" s="1337"/>
      <c r="D932" s="1337"/>
      <c r="E932" s="1337"/>
      <c r="F932" s="1337"/>
      <c r="G932" s="1337"/>
      <c r="H932" s="1337"/>
      <c r="I932" s="1337"/>
      <c r="J932" s="1337"/>
      <c r="K932" s="1337"/>
      <c r="L932" s="1337"/>
      <c r="M932" s="1337"/>
      <c r="N932" s="1337"/>
      <c r="O932" s="1337"/>
      <c r="P932" s="1338"/>
      <c r="Q932" s="1337"/>
      <c r="R932" s="1337"/>
      <c r="S932" s="1337"/>
      <c r="T932" s="1337"/>
      <c r="U932" s="1337"/>
    </row>
    <row r="933">
      <c r="A933" s="1337"/>
      <c r="B933" s="1337"/>
      <c r="C933" s="1337"/>
      <c r="D933" s="1337"/>
      <c r="E933" s="1337"/>
      <c r="F933" s="1337"/>
      <c r="G933" s="1337"/>
      <c r="H933" s="1337"/>
      <c r="I933" s="1337"/>
      <c r="J933" s="1337"/>
      <c r="K933" s="1337"/>
      <c r="L933" s="1337"/>
      <c r="M933" s="1337"/>
      <c r="N933" s="1337"/>
      <c r="O933" s="1337"/>
      <c r="P933" s="1338"/>
      <c r="Q933" s="1337"/>
      <c r="R933" s="1337"/>
      <c r="S933" s="1337"/>
      <c r="T933" s="1337"/>
      <c r="U933" s="1337"/>
    </row>
    <row r="934">
      <c r="A934" s="1337"/>
      <c r="B934" s="1337"/>
      <c r="C934" s="1337"/>
      <c r="D934" s="1337"/>
      <c r="E934" s="1337"/>
      <c r="F934" s="1337"/>
      <c r="G934" s="1337"/>
      <c r="H934" s="1337"/>
      <c r="I934" s="1337"/>
      <c r="J934" s="1337"/>
      <c r="K934" s="1337"/>
      <c r="L934" s="1337"/>
      <c r="M934" s="1337"/>
      <c r="N934" s="1337"/>
      <c r="O934" s="1337"/>
      <c r="P934" s="1338"/>
      <c r="Q934" s="1337"/>
      <c r="R934" s="1337"/>
      <c r="S934" s="1337"/>
      <c r="T934" s="1337"/>
      <c r="U934" s="1337"/>
    </row>
    <row r="935">
      <c r="A935" s="1337"/>
      <c r="B935" s="1337"/>
      <c r="C935" s="1337"/>
      <c r="D935" s="1337"/>
      <c r="E935" s="1337"/>
      <c r="F935" s="1337"/>
      <c r="G935" s="1337"/>
      <c r="H935" s="1337"/>
      <c r="I935" s="1337"/>
      <c r="J935" s="1337"/>
      <c r="K935" s="1337"/>
      <c r="L935" s="1337"/>
      <c r="M935" s="1337"/>
      <c r="N935" s="1337"/>
      <c r="O935" s="1337"/>
      <c r="P935" s="1338"/>
      <c r="Q935" s="1337"/>
      <c r="R935" s="1337"/>
      <c r="S935" s="1337"/>
      <c r="T935" s="1337"/>
      <c r="U935" s="1337"/>
    </row>
    <row r="936">
      <c r="A936" s="1337"/>
      <c r="B936" s="1337"/>
      <c r="C936" s="1337"/>
      <c r="D936" s="1337"/>
      <c r="E936" s="1337"/>
      <c r="F936" s="1337"/>
      <c r="G936" s="1337"/>
      <c r="H936" s="1337"/>
      <c r="I936" s="1337"/>
      <c r="J936" s="1337"/>
      <c r="K936" s="1337"/>
      <c r="L936" s="1337"/>
      <c r="M936" s="1337"/>
      <c r="N936" s="1337"/>
      <c r="O936" s="1337"/>
      <c r="P936" s="1338"/>
      <c r="Q936" s="1337"/>
      <c r="R936" s="1337"/>
      <c r="S936" s="1337"/>
      <c r="T936" s="1337"/>
      <c r="U936" s="1337"/>
    </row>
    <row r="937">
      <c r="A937" s="1337"/>
      <c r="B937" s="1337"/>
      <c r="C937" s="1337"/>
      <c r="D937" s="1337"/>
      <c r="E937" s="1337"/>
      <c r="F937" s="1337"/>
      <c r="G937" s="1337"/>
      <c r="H937" s="1337"/>
      <c r="I937" s="1337"/>
      <c r="J937" s="1337"/>
      <c r="K937" s="1337"/>
      <c r="L937" s="1337"/>
      <c r="M937" s="1337"/>
      <c r="N937" s="1337"/>
      <c r="O937" s="1337"/>
      <c r="P937" s="1338"/>
      <c r="Q937" s="1337"/>
      <c r="R937" s="1337"/>
      <c r="S937" s="1337"/>
      <c r="T937" s="1337"/>
      <c r="U937" s="1337"/>
    </row>
    <row r="938">
      <c r="A938" s="1337"/>
      <c r="B938" s="1337"/>
      <c r="C938" s="1337"/>
      <c r="D938" s="1337"/>
      <c r="E938" s="1337"/>
      <c r="F938" s="1337"/>
      <c r="G938" s="1337"/>
      <c r="H938" s="1337"/>
      <c r="I938" s="1337"/>
      <c r="J938" s="1337"/>
      <c r="K938" s="1337"/>
      <c r="L938" s="1337"/>
      <c r="M938" s="1337"/>
      <c r="N938" s="1337"/>
      <c r="O938" s="1337"/>
      <c r="P938" s="1338"/>
      <c r="Q938" s="1337"/>
      <c r="R938" s="1337"/>
      <c r="S938" s="1337"/>
      <c r="T938" s="1337"/>
      <c r="U938" s="1337"/>
    </row>
    <row r="939">
      <c r="A939" s="1337"/>
      <c r="B939" s="1337"/>
      <c r="C939" s="1337"/>
      <c r="D939" s="1337"/>
      <c r="E939" s="1337"/>
      <c r="F939" s="1337"/>
      <c r="G939" s="1337"/>
      <c r="H939" s="1337"/>
      <c r="I939" s="1337"/>
      <c r="J939" s="1337"/>
      <c r="K939" s="1337"/>
      <c r="L939" s="1337"/>
      <c r="M939" s="1337"/>
      <c r="N939" s="1337"/>
      <c r="O939" s="1337"/>
      <c r="P939" s="1338"/>
      <c r="Q939" s="1337"/>
      <c r="R939" s="1337"/>
      <c r="S939" s="1337"/>
      <c r="T939" s="1337"/>
      <c r="U939" s="1337"/>
    </row>
    <row r="940">
      <c r="A940" s="1337"/>
      <c r="B940" s="1337"/>
      <c r="C940" s="1337"/>
      <c r="D940" s="1337"/>
      <c r="E940" s="1337"/>
      <c r="F940" s="1337"/>
      <c r="G940" s="1337"/>
      <c r="H940" s="1337"/>
      <c r="I940" s="1337"/>
      <c r="J940" s="1337"/>
      <c r="K940" s="1337"/>
      <c r="L940" s="1337"/>
      <c r="M940" s="1337"/>
      <c r="N940" s="1337"/>
      <c r="O940" s="1337"/>
      <c r="P940" s="1338"/>
      <c r="Q940" s="1337"/>
      <c r="R940" s="1337"/>
      <c r="S940" s="1337"/>
      <c r="T940" s="1337"/>
      <c r="U940" s="1337"/>
    </row>
    <row r="941">
      <c r="A941" s="1337"/>
      <c r="B941" s="1337"/>
      <c r="C941" s="1337"/>
      <c r="D941" s="1337"/>
      <c r="E941" s="1337"/>
      <c r="F941" s="1337"/>
      <c r="G941" s="1337"/>
      <c r="H941" s="1337"/>
      <c r="I941" s="1337"/>
      <c r="J941" s="1337"/>
      <c r="K941" s="1337"/>
      <c r="L941" s="1337"/>
      <c r="M941" s="1337"/>
      <c r="N941" s="1337"/>
      <c r="O941" s="1337"/>
      <c r="P941" s="1338"/>
      <c r="Q941" s="1337"/>
      <c r="R941" s="1337"/>
      <c r="S941" s="1337"/>
      <c r="T941" s="1337"/>
      <c r="U941" s="1337"/>
    </row>
    <row r="942">
      <c r="A942" s="1337"/>
      <c r="B942" s="1337"/>
      <c r="C942" s="1337"/>
      <c r="D942" s="1337"/>
      <c r="E942" s="1337"/>
      <c r="F942" s="1337"/>
      <c r="G942" s="1337"/>
      <c r="H942" s="1337"/>
      <c r="I942" s="1337"/>
      <c r="J942" s="1337"/>
      <c r="K942" s="1337"/>
      <c r="L942" s="1337"/>
      <c r="M942" s="1337"/>
      <c r="N942" s="1337"/>
      <c r="O942" s="1337"/>
      <c r="P942" s="1338"/>
      <c r="Q942" s="1337"/>
      <c r="R942" s="1337"/>
      <c r="S942" s="1337"/>
      <c r="T942" s="1337"/>
      <c r="U942" s="1337"/>
    </row>
    <row r="943">
      <c r="A943" s="1337"/>
      <c r="B943" s="1337"/>
      <c r="C943" s="1337"/>
      <c r="D943" s="1337"/>
      <c r="E943" s="1337"/>
      <c r="F943" s="1337"/>
      <c r="G943" s="1337"/>
      <c r="H943" s="1337"/>
      <c r="I943" s="1337"/>
      <c r="J943" s="1337"/>
      <c r="K943" s="1337"/>
      <c r="L943" s="1337"/>
      <c r="M943" s="1337"/>
      <c r="N943" s="1337"/>
      <c r="O943" s="1337"/>
      <c r="P943" s="1338"/>
      <c r="Q943" s="1337"/>
      <c r="R943" s="1337"/>
      <c r="S943" s="1337"/>
      <c r="T943" s="1337"/>
      <c r="U943" s="1337"/>
    </row>
    <row r="944">
      <c r="A944" s="1337"/>
      <c r="B944" s="1337"/>
      <c r="C944" s="1337"/>
      <c r="D944" s="1337"/>
      <c r="E944" s="1337"/>
      <c r="F944" s="1337"/>
      <c r="G944" s="1337"/>
      <c r="H944" s="1337"/>
      <c r="I944" s="1337"/>
      <c r="J944" s="1337"/>
      <c r="K944" s="1337"/>
      <c r="L944" s="1337"/>
      <c r="M944" s="1337"/>
      <c r="N944" s="1337"/>
      <c r="O944" s="1337"/>
      <c r="P944" s="1338"/>
      <c r="Q944" s="1337"/>
      <c r="R944" s="1337"/>
      <c r="S944" s="1337"/>
      <c r="T944" s="1337"/>
      <c r="U944" s="1337"/>
    </row>
    <row r="945">
      <c r="A945" s="1337"/>
      <c r="B945" s="1337"/>
      <c r="C945" s="1337"/>
      <c r="D945" s="1337"/>
      <c r="E945" s="1337"/>
      <c r="F945" s="1337"/>
      <c r="G945" s="1337"/>
      <c r="H945" s="1337"/>
      <c r="I945" s="1337"/>
      <c r="J945" s="1337"/>
      <c r="K945" s="1337"/>
      <c r="L945" s="1337"/>
      <c r="M945" s="1337"/>
      <c r="N945" s="1337"/>
      <c r="O945" s="1337"/>
      <c r="P945" s="1338"/>
      <c r="Q945" s="1337"/>
      <c r="R945" s="1337"/>
      <c r="S945" s="1337"/>
      <c r="T945" s="1337"/>
      <c r="U945" s="1337"/>
    </row>
    <row r="946">
      <c r="A946" s="1337"/>
      <c r="B946" s="1337"/>
      <c r="C946" s="1337"/>
      <c r="D946" s="1337"/>
      <c r="E946" s="1337"/>
      <c r="F946" s="1337"/>
      <c r="G946" s="1337"/>
      <c r="H946" s="1337"/>
      <c r="I946" s="1337"/>
      <c r="J946" s="1337"/>
      <c r="K946" s="1337"/>
      <c r="L946" s="1337"/>
      <c r="M946" s="1337"/>
      <c r="N946" s="1337"/>
      <c r="O946" s="1337"/>
      <c r="P946" s="1338"/>
      <c r="Q946" s="1337"/>
      <c r="R946" s="1337"/>
      <c r="S946" s="1337"/>
      <c r="T946" s="1337"/>
      <c r="U946" s="1337"/>
    </row>
    <row r="947">
      <c r="A947" s="1337"/>
      <c r="B947" s="1337"/>
      <c r="C947" s="1337"/>
      <c r="D947" s="1337"/>
      <c r="E947" s="1337"/>
      <c r="F947" s="1337"/>
      <c r="G947" s="1337"/>
      <c r="H947" s="1337"/>
      <c r="I947" s="1337"/>
      <c r="J947" s="1337"/>
      <c r="K947" s="1337"/>
      <c r="L947" s="1337"/>
      <c r="M947" s="1337"/>
      <c r="N947" s="1337"/>
      <c r="O947" s="1337"/>
      <c r="P947" s="1338"/>
      <c r="Q947" s="1337"/>
      <c r="R947" s="1337"/>
      <c r="S947" s="1337"/>
      <c r="T947" s="1337"/>
      <c r="U947" s="1337"/>
    </row>
    <row r="948">
      <c r="A948" s="1337"/>
      <c r="B948" s="1337"/>
      <c r="C948" s="1337"/>
      <c r="D948" s="1337"/>
      <c r="E948" s="1337"/>
      <c r="F948" s="1337"/>
      <c r="G948" s="1337"/>
      <c r="H948" s="1337"/>
      <c r="I948" s="1337"/>
      <c r="J948" s="1337"/>
      <c r="K948" s="1337"/>
      <c r="L948" s="1337"/>
      <c r="M948" s="1337"/>
      <c r="N948" s="1337"/>
      <c r="O948" s="1337"/>
      <c r="P948" s="1338"/>
      <c r="Q948" s="1337"/>
      <c r="R948" s="1337"/>
      <c r="S948" s="1337"/>
      <c r="T948" s="1337"/>
      <c r="U948" s="1337"/>
    </row>
    <row r="949">
      <c r="A949" s="1337"/>
      <c r="B949" s="1337"/>
      <c r="C949" s="1337"/>
      <c r="D949" s="1337"/>
      <c r="E949" s="1337"/>
      <c r="F949" s="1337"/>
      <c r="G949" s="1337"/>
      <c r="H949" s="1337"/>
      <c r="I949" s="1337"/>
      <c r="J949" s="1337"/>
      <c r="K949" s="1337"/>
      <c r="L949" s="1337"/>
      <c r="M949" s="1337"/>
      <c r="N949" s="1337"/>
      <c r="O949" s="1337"/>
      <c r="P949" s="1338"/>
      <c r="Q949" s="1337"/>
      <c r="R949" s="1337"/>
      <c r="S949" s="1337"/>
      <c r="T949" s="1337"/>
      <c r="U949" s="1337"/>
    </row>
    <row r="950">
      <c r="A950" s="1337"/>
      <c r="B950" s="1337"/>
      <c r="C950" s="1337"/>
      <c r="D950" s="1337"/>
      <c r="E950" s="1337"/>
      <c r="F950" s="1337"/>
      <c r="G950" s="1337"/>
      <c r="H950" s="1337"/>
      <c r="I950" s="1337"/>
      <c r="J950" s="1337"/>
      <c r="K950" s="1337"/>
      <c r="L950" s="1337"/>
      <c r="M950" s="1337"/>
      <c r="N950" s="1337"/>
      <c r="O950" s="1337"/>
      <c r="P950" s="1338"/>
      <c r="Q950" s="1337"/>
      <c r="R950" s="1337"/>
      <c r="S950" s="1337"/>
      <c r="T950" s="1337"/>
      <c r="U950" s="1337"/>
    </row>
    <row r="951">
      <c r="A951" s="1337"/>
      <c r="B951" s="1337"/>
      <c r="C951" s="1337"/>
      <c r="D951" s="1337"/>
      <c r="E951" s="1337"/>
      <c r="F951" s="1337"/>
      <c r="G951" s="1337"/>
      <c r="H951" s="1337"/>
      <c r="I951" s="1337"/>
      <c r="J951" s="1337"/>
      <c r="K951" s="1337"/>
      <c r="L951" s="1337"/>
      <c r="M951" s="1337"/>
      <c r="N951" s="1337"/>
      <c r="O951" s="1337"/>
      <c r="P951" s="1338"/>
      <c r="Q951" s="1337"/>
      <c r="R951" s="1337"/>
      <c r="S951" s="1337"/>
      <c r="T951" s="1337"/>
      <c r="U951" s="1337"/>
    </row>
    <row r="952">
      <c r="A952" s="1337"/>
      <c r="B952" s="1337"/>
      <c r="C952" s="1337"/>
      <c r="D952" s="1337"/>
      <c r="E952" s="1337"/>
      <c r="F952" s="1337"/>
      <c r="G952" s="1337"/>
      <c r="H952" s="1337"/>
      <c r="I952" s="1337"/>
      <c r="J952" s="1337"/>
      <c r="K952" s="1337"/>
      <c r="L952" s="1337"/>
      <c r="M952" s="1337"/>
      <c r="N952" s="1337"/>
      <c r="O952" s="1337"/>
      <c r="P952" s="1338"/>
      <c r="Q952" s="1337"/>
      <c r="R952" s="1337"/>
      <c r="S952" s="1337"/>
      <c r="T952" s="1337"/>
      <c r="U952" s="1337"/>
    </row>
    <row r="953">
      <c r="A953" s="1337"/>
      <c r="B953" s="1337"/>
      <c r="C953" s="1337"/>
      <c r="D953" s="1337"/>
      <c r="E953" s="1337"/>
      <c r="F953" s="1337"/>
      <c r="G953" s="1337"/>
      <c r="H953" s="1337"/>
      <c r="I953" s="1337"/>
      <c r="J953" s="1337"/>
      <c r="K953" s="1337"/>
      <c r="L953" s="1337"/>
      <c r="M953" s="1337"/>
      <c r="N953" s="1337"/>
      <c r="O953" s="1337"/>
      <c r="P953" s="1338"/>
      <c r="Q953" s="1337"/>
      <c r="R953" s="1337"/>
      <c r="S953" s="1337"/>
      <c r="T953" s="1337"/>
      <c r="U953" s="1337"/>
    </row>
    <row r="954">
      <c r="A954" s="1337"/>
      <c r="B954" s="1337"/>
      <c r="C954" s="1337"/>
      <c r="D954" s="1337"/>
      <c r="E954" s="1337"/>
      <c r="F954" s="1337"/>
      <c r="G954" s="1337"/>
      <c r="H954" s="1337"/>
      <c r="I954" s="1337"/>
      <c r="J954" s="1337"/>
      <c r="K954" s="1337"/>
      <c r="L954" s="1337"/>
      <c r="M954" s="1337"/>
      <c r="N954" s="1337"/>
      <c r="O954" s="1337"/>
      <c r="P954" s="1338"/>
      <c r="Q954" s="1337"/>
      <c r="R954" s="1337"/>
      <c r="S954" s="1337"/>
      <c r="T954" s="1337"/>
      <c r="U954" s="1337"/>
    </row>
    <row r="955">
      <c r="A955" s="1337"/>
      <c r="B955" s="1337"/>
      <c r="C955" s="1337"/>
      <c r="D955" s="1337"/>
      <c r="E955" s="1337"/>
      <c r="F955" s="1337"/>
      <c r="G955" s="1337"/>
      <c r="H955" s="1337"/>
      <c r="I955" s="1337"/>
      <c r="J955" s="1337"/>
      <c r="K955" s="1337"/>
      <c r="L955" s="1337"/>
      <c r="M955" s="1337"/>
      <c r="N955" s="1337"/>
      <c r="O955" s="1337"/>
      <c r="P955" s="1338"/>
      <c r="Q955" s="1337"/>
      <c r="R955" s="1337"/>
      <c r="S955" s="1337"/>
      <c r="T955" s="1337"/>
      <c r="U955" s="1337"/>
    </row>
    <row r="956">
      <c r="A956" s="1337"/>
      <c r="B956" s="1337"/>
      <c r="C956" s="1337"/>
      <c r="D956" s="1337"/>
      <c r="E956" s="1337"/>
      <c r="F956" s="1337"/>
      <c r="G956" s="1337"/>
      <c r="H956" s="1337"/>
      <c r="I956" s="1337"/>
      <c r="J956" s="1337"/>
      <c r="K956" s="1337"/>
      <c r="L956" s="1337"/>
      <c r="M956" s="1337"/>
      <c r="N956" s="1337"/>
      <c r="O956" s="1337"/>
      <c r="P956" s="1338"/>
      <c r="Q956" s="1337"/>
      <c r="R956" s="1337"/>
      <c r="S956" s="1337"/>
      <c r="T956" s="1337"/>
      <c r="U956" s="1337"/>
    </row>
    <row r="957">
      <c r="A957" s="1337"/>
      <c r="B957" s="1337"/>
      <c r="C957" s="1337"/>
      <c r="D957" s="1337"/>
      <c r="E957" s="1337"/>
      <c r="F957" s="1337"/>
      <c r="G957" s="1337"/>
      <c r="H957" s="1337"/>
      <c r="I957" s="1337"/>
      <c r="J957" s="1337"/>
      <c r="K957" s="1337"/>
      <c r="L957" s="1337"/>
      <c r="M957" s="1337"/>
      <c r="N957" s="1337"/>
      <c r="O957" s="1337"/>
      <c r="P957" s="1338"/>
      <c r="Q957" s="1337"/>
      <c r="R957" s="1337"/>
      <c r="S957" s="1337"/>
      <c r="T957" s="1337"/>
      <c r="U957" s="1337"/>
    </row>
    <row r="958">
      <c r="A958" s="1337"/>
      <c r="B958" s="1337"/>
      <c r="C958" s="1337"/>
      <c r="D958" s="1337"/>
      <c r="E958" s="1337"/>
      <c r="F958" s="1337"/>
      <c r="G958" s="1337"/>
      <c r="H958" s="1337"/>
      <c r="I958" s="1337"/>
      <c r="J958" s="1337"/>
      <c r="K958" s="1337"/>
      <c r="L958" s="1337"/>
      <c r="M958" s="1337"/>
      <c r="N958" s="1337"/>
      <c r="O958" s="1337"/>
      <c r="P958" s="1338"/>
      <c r="Q958" s="1337"/>
      <c r="R958" s="1337"/>
      <c r="S958" s="1337"/>
      <c r="T958" s="1337"/>
      <c r="U958" s="1337"/>
    </row>
    <row r="959">
      <c r="A959" s="1337"/>
      <c r="B959" s="1337"/>
      <c r="C959" s="1337"/>
      <c r="D959" s="1337"/>
      <c r="E959" s="1337"/>
      <c r="F959" s="1337"/>
      <c r="G959" s="1337"/>
      <c r="H959" s="1337"/>
      <c r="I959" s="1337"/>
      <c r="J959" s="1337"/>
      <c r="K959" s="1337"/>
      <c r="L959" s="1337"/>
      <c r="M959" s="1337"/>
      <c r="N959" s="1337"/>
      <c r="O959" s="1337"/>
      <c r="P959" s="1338"/>
      <c r="Q959" s="1337"/>
      <c r="R959" s="1337"/>
      <c r="S959" s="1337"/>
      <c r="T959" s="1337"/>
      <c r="U959" s="1337"/>
    </row>
    <row r="960">
      <c r="A960" s="1337"/>
      <c r="B960" s="1337"/>
      <c r="C960" s="1337"/>
      <c r="D960" s="1337"/>
      <c r="E960" s="1337"/>
      <c r="F960" s="1337"/>
      <c r="G960" s="1337"/>
      <c r="H960" s="1337"/>
      <c r="I960" s="1337"/>
      <c r="J960" s="1337"/>
      <c r="K960" s="1337"/>
      <c r="L960" s="1337"/>
      <c r="M960" s="1337"/>
      <c r="N960" s="1337"/>
      <c r="O960" s="1337"/>
      <c r="P960" s="1338"/>
      <c r="Q960" s="1337"/>
      <c r="R960" s="1337"/>
      <c r="S960" s="1337"/>
      <c r="T960" s="1337"/>
      <c r="U960" s="1337"/>
    </row>
    <row r="961">
      <c r="A961" s="1337"/>
      <c r="B961" s="1337"/>
      <c r="C961" s="1337"/>
      <c r="D961" s="1337"/>
      <c r="E961" s="1337"/>
      <c r="F961" s="1337"/>
      <c r="G961" s="1337"/>
      <c r="H961" s="1337"/>
      <c r="I961" s="1337"/>
      <c r="J961" s="1337"/>
      <c r="K961" s="1337"/>
      <c r="L961" s="1337"/>
      <c r="M961" s="1337"/>
      <c r="N961" s="1337"/>
      <c r="O961" s="1337"/>
      <c r="P961" s="1338"/>
      <c r="Q961" s="1337"/>
      <c r="R961" s="1337"/>
      <c r="S961" s="1337"/>
      <c r="T961" s="1337"/>
      <c r="U961" s="1337"/>
    </row>
    <row r="962">
      <c r="A962" s="1337"/>
      <c r="B962" s="1337"/>
      <c r="C962" s="1337"/>
      <c r="D962" s="1337"/>
      <c r="E962" s="1337"/>
      <c r="F962" s="1337"/>
      <c r="G962" s="1337"/>
      <c r="H962" s="1337"/>
      <c r="I962" s="1337"/>
      <c r="J962" s="1337"/>
      <c r="K962" s="1337"/>
      <c r="L962" s="1337"/>
      <c r="M962" s="1337"/>
      <c r="N962" s="1337"/>
      <c r="O962" s="1337"/>
      <c r="P962" s="1338"/>
      <c r="Q962" s="1337"/>
      <c r="R962" s="1337"/>
      <c r="S962" s="1337"/>
      <c r="T962" s="1337"/>
      <c r="U962" s="1337"/>
    </row>
    <row r="963">
      <c r="A963" s="1337"/>
      <c r="B963" s="1337"/>
      <c r="C963" s="1337"/>
      <c r="D963" s="1337"/>
      <c r="E963" s="1337"/>
      <c r="F963" s="1337"/>
      <c r="G963" s="1337"/>
      <c r="H963" s="1337"/>
      <c r="I963" s="1337"/>
      <c r="J963" s="1337"/>
      <c r="K963" s="1337"/>
      <c r="L963" s="1337"/>
      <c r="M963" s="1337"/>
      <c r="N963" s="1337"/>
      <c r="O963" s="1337"/>
      <c r="P963" s="1338"/>
      <c r="Q963" s="1337"/>
      <c r="R963" s="1337"/>
      <c r="S963" s="1337"/>
      <c r="T963" s="1337"/>
      <c r="U963" s="1337"/>
    </row>
    <row r="964">
      <c r="A964" s="1337"/>
      <c r="B964" s="1337"/>
      <c r="C964" s="1337"/>
      <c r="D964" s="1337"/>
      <c r="E964" s="1337"/>
      <c r="F964" s="1337"/>
      <c r="G964" s="1337"/>
      <c r="H964" s="1337"/>
      <c r="I964" s="1337"/>
      <c r="J964" s="1337"/>
      <c r="K964" s="1337"/>
      <c r="L964" s="1337"/>
      <c r="M964" s="1337"/>
      <c r="N964" s="1337"/>
      <c r="O964" s="1337"/>
      <c r="P964" s="1338"/>
      <c r="Q964" s="1337"/>
      <c r="R964" s="1337"/>
      <c r="S964" s="1337"/>
      <c r="T964" s="1337"/>
      <c r="U964" s="1337"/>
    </row>
    <row r="965">
      <c r="A965" s="1337"/>
      <c r="B965" s="1337"/>
      <c r="C965" s="1337"/>
      <c r="D965" s="1337"/>
      <c r="E965" s="1337"/>
      <c r="F965" s="1337"/>
      <c r="G965" s="1337"/>
      <c r="H965" s="1337"/>
      <c r="I965" s="1337"/>
      <c r="J965" s="1337"/>
      <c r="K965" s="1337"/>
      <c r="L965" s="1337"/>
      <c r="M965" s="1337"/>
      <c r="N965" s="1337"/>
      <c r="O965" s="1337"/>
      <c r="P965" s="1338"/>
      <c r="Q965" s="1337"/>
      <c r="R965" s="1337"/>
      <c r="S965" s="1337"/>
      <c r="T965" s="1337"/>
      <c r="U965" s="1337"/>
    </row>
    <row r="966">
      <c r="A966" s="1337"/>
      <c r="B966" s="1337"/>
      <c r="C966" s="1337"/>
      <c r="D966" s="1337"/>
      <c r="E966" s="1337"/>
      <c r="F966" s="1337"/>
      <c r="G966" s="1337"/>
      <c r="H966" s="1337"/>
      <c r="I966" s="1337"/>
      <c r="J966" s="1337"/>
      <c r="K966" s="1337"/>
      <c r="L966" s="1337"/>
      <c r="M966" s="1337"/>
      <c r="N966" s="1337"/>
      <c r="O966" s="1337"/>
      <c r="P966" s="1338"/>
      <c r="Q966" s="1337"/>
      <c r="R966" s="1337"/>
      <c r="S966" s="1337"/>
      <c r="T966" s="1337"/>
      <c r="U966" s="1337"/>
    </row>
    <row r="967">
      <c r="A967" s="1337"/>
      <c r="B967" s="1337"/>
      <c r="C967" s="1337"/>
      <c r="D967" s="1337"/>
      <c r="E967" s="1337"/>
      <c r="F967" s="1337"/>
      <c r="G967" s="1337"/>
      <c r="H967" s="1337"/>
      <c r="I967" s="1337"/>
      <c r="J967" s="1337"/>
      <c r="K967" s="1337"/>
      <c r="L967" s="1337"/>
      <c r="M967" s="1337"/>
      <c r="N967" s="1337"/>
      <c r="O967" s="1337"/>
      <c r="P967" s="1338"/>
      <c r="Q967" s="1337"/>
      <c r="R967" s="1337"/>
      <c r="S967" s="1337"/>
      <c r="T967" s="1337"/>
      <c r="U967" s="1337"/>
    </row>
    <row r="968">
      <c r="A968" s="1337"/>
      <c r="B968" s="1337"/>
      <c r="C968" s="1337"/>
      <c r="D968" s="1337"/>
      <c r="E968" s="1337"/>
      <c r="F968" s="1337"/>
      <c r="G968" s="1337"/>
      <c r="H968" s="1337"/>
      <c r="I968" s="1337"/>
      <c r="J968" s="1337"/>
      <c r="K968" s="1337"/>
      <c r="L968" s="1337"/>
      <c r="M968" s="1337"/>
      <c r="N968" s="1337"/>
      <c r="O968" s="1337"/>
      <c r="P968" s="1338"/>
      <c r="Q968" s="1337"/>
      <c r="R968" s="1337"/>
      <c r="S968" s="1337"/>
      <c r="T968" s="1337"/>
      <c r="U968" s="1337"/>
    </row>
    <row r="969">
      <c r="A969" s="1337"/>
      <c r="B969" s="1337"/>
      <c r="C969" s="1337"/>
      <c r="D969" s="1337"/>
      <c r="E969" s="1337"/>
      <c r="F969" s="1337"/>
      <c r="G969" s="1337"/>
      <c r="H969" s="1337"/>
      <c r="I969" s="1337"/>
      <c r="J969" s="1337"/>
      <c r="K969" s="1337"/>
      <c r="L969" s="1337"/>
      <c r="M969" s="1337"/>
      <c r="N969" s="1337"/>
      <c r="O969" s="1337"/>
      <c r="P969" s="1338"/>
      <c r="Q969" s="1337"/>
      <c r="R969" s="1337"/>
      <c r="S969" s="1337"/>
      <c r="T969" s="1337"/>
      <c r="U969" s="1337"/>
    </row>
    <row r="970">
      <c r="A970" s="1337"/>
      <c r="B970" s="1337"/>
      <c r="C970" s="1337"/>
      <c r="D970" s="1337"/>
      <c r="E970" s="1337"/>
      <c r="F970" s="1337"/>
      <c r="G970" s="1337"/>
      <c r="H970" s="1337"/>
      <c r="I970" s="1337"/>
      <c r="J970" s="1337"/>
      <c r="K970" s="1337"/>
      <c r="L970" s="1337"/>
      <c r="M970" s="1337"/>
      <c r="N970" s="1337"/>
      <c r="O970" s="1337"/>
      <c r="P970" s="1338"/>
      <c r="Q970" s="1337"/>
      <c r="R970" s="1337"/>
      <c r="S970" s="1337"/>
      <c r="T970" s="1337"/>
      <c r="U970" s="1337"/>
    </row>
    <row r="971">
      <c r="A971" s="1337"/>
      <c r="B971" s="1337"/>
      <c r="C971" s="1337"/>
      <c r="D971" s="1337"/>
      <c r="E971" s="1337"/>
      <c r="F971" s="1337"/>
      <c r="G971" s="1337"/>
      <c r="H971" s="1337"/>
      <c r="I971" s="1337"/>
      <c r="J971" s="1337"/>
      <c r="K971" s="1337"/>
      <c r="L971" s="1337"/>
      <c r="M971" s="1337"/>
      <c r="N971" s="1337"/>
      <c r="O971" s="1337"/>
      <c r="P971" s="1338"/>
      <c r="Q971" s="1337"/>
      <c r="R971" s="1337"/>
      <c r="S971" s="1337"/>
      <c r="T971" s="1337"/>
      <c r="U971" s="1337"/>
    </row>
    <row r="972">
      <c r="A972" s="1337"/>
      <c r="B972" s="1337"/>
      <c r="C972" s="1337"/>
      <c r="D972" s="1337"/>
      <c r="E972" s="1337"/>
      <c r="F972" s="1337"/>
      <c r="G972" s="1337"/>
      <c r="H972" s="1337"/>
      <c r="I972" s="1337"/>
      <c r="J972" s="1337"/>
      <c r="K972" s="1337"/>
      <c r="L972" s="1337"/>
      <c r="M972" s="1337"/>
      <c r="N972" s="1337"/>
      <c r="O972" s="1337"/>
      <c r="P972" s="1338"/>
      <c r="Q972" s="1337"/>
      <c r="R972" s="1337"/>
      <c r="S972" s="1337"/>
      <c r="T972" s="1337"/>
      <c r="U972" s="1337"/>
    </row>
    <row r="973">
      <c r="A973" s="1337"/>
      <c r="B973" s="1337"/>
      <c r="C973" s="1337"/>
      <c r="D973" s="1337"/>
      <c r="E973" s="1337"/>
      <c r="F973" s="1337"/>
      <c r="G973" s="1337"/>
      <c r="H973" s="1337"/>
      <c r="I973" s="1337"/>
      <c r="J973" s="1337"/>
      <c r="K973" s="1337"/>
      <c r="L973" s="1337"/>
      <c r="M973" s="1337"/>
      <c r="N973" s="1337"/>
      <c r="O973" s="1337"/>
      <c r="P973" s="1338"/>
      <c r="Q973" s="1337"/>
      <c r="R973" s="1337"/>
      <c r="S973" s="1337"/>
      <c r="T973" s="1337"/>
      <c r="U973" s="1337"/>
    </row>
    <row r="974">
      <c r="A974" s="1337"/>
      <c r="B974" s="1337"/>
      <c r="C974" s="1337"/>
      <c r="D974" s="1337"/>
      <c r="E974" s="1337"/>
      <c r="F974" s="1337"/>
      <c r="G974" s="1337"/>
      <c r="H974" s="1337"/>
      <c r="I974" s="1337"/>
      <c r="J974" s="1337"/>
      <c r="K974" s="1337"/>
      <c r="L974" s="1337"/>
      <c r="M974" s="1337"/>
      <c r="N974" s="1337"/>
      <c r="O974" s="1337"/>
      <c r="P974" s="1338"/>
      <c r="Q974" s="1337"/>
      <c r="R974" s="1337"/>
      <c r="S974" s="1337"/>
      <c r="T974" s="1337"/>
      <c r="U974" s="1337"/>
    </row>
    <row r="975">
      <c r="A975" s="1337"/>
      <c r="B975" s="1337"/>
      <c r="C975" s="1337"/>
      <c r="D975" s="1337"/>
      <c r="E975" s="1337"/>
      <c r="F975" s="1337"/>
      <c r="G975" s="1337"/>
      <c r="H975" s="1337"/>
      <c r="I975" s="1337"/>
      <c r="J975" s="1337"/>
      <c r="K975" s="1337"/>
      <c r="L975" s="1337"/>
      <c r="M975" s="1337"/>
      <c r="N975" s="1337"/>
      <c r="O975" s="1337"/>
      <c r="P975" s="1338"/>
      <c r="Q975" s="1337"/>
      <c r="R975" s="1337"/>
      <c r="S975" s="1337"/>
      <c r="T975" s="1337"/>
      <c r="U975" s="1337"/>
    </row>
    <row r="976">
      <c r="A976" s="1337"/>
      <c r="B976" s="1337"/>
      <c r="C976" s="1337"/>
      <c r="D976" s="1337"/>
      <c r="E976" s="1337"/>
      <c r="F976" s="1337"/>
      <c r="G976" s="1337"/>
      <c r="H976" s="1337"/>
      <c r="I976" s="1337"/>
      <c r="J976" s="1337"/>
      <c r="K976" s="1337"/>
      <c r="L976" s="1337"/>
      <c r="M976" s="1337"/>
      <c r="N976" s="1337"/>
      <c r="O976" s="1337"/>
      <c r="P976" s="1338"/>
      <c r="Q976" s="1337"/>
      <c r="R976" s="1337"/>
      <c r="S976" s="1337"/>
      <c r="T976" s="1337"/>
      <c r="U976" s="1337"/>
    </row>
    <row r="977">
      <c r="A977" s="1337"/>
      <c r="B977" s="1337"/>
      <c r="C977" s="1337"/>
      <c r="D977" s="1337"/>
      <c r="E977" s="1337"/>
      <c r="F977" s="1337"/>
      <c r="G977" s="1337"/>
      <c r="H977" s="1337"/>
      <c r="I977" s="1337"/>
      <c r="J977" s="1337"/>
      <c r="K977" s="1337"/>
      <c r="L977" s="1337"/>
      <c r="M977" s="1337"/>
      <c r="N977" s="1337"/>
      <c r="O977" s="1337"/>
      <c r="P977" s="1338"/>
      <c r="Q977" s="1337"/>
      <c r="R977" s="1337"/>
      <c r="S977" s="1337"/>
      <c r="T977" s="1337"/>
      <c r="U977" s="1337"/>
    </row>
    <row r="978">
      <c r="A978" s="1337"/>
      <c r="B978" s="1337"/>
      <c r="C978" s="1337"/>
      <c r="D978" s="1337"/>
      <c r="E978" s="1337"/>
      <c r="F978" s="1337"/>
      <c r="G978" s="1337"/>
      <c r="H978" s="1337"/>
      <c r="I978" s="1337"/>
      <c r="J978" s="1337"/>
      <c r="K978" s="1337"/>
      <c r="L978" s="1337"/>
      <c r="M978" s="1337"/>
      <c r="N978" s="1337"/>
      <c r="O978" s="1337"/>
      <c r="P978" s="1338"/>
      <c r="Q978" s="1337"/>
      <c r="R978" s="1337"/>
      <c r="S978" s="1337"/>
      <c r="T978" s="1337"/>
      <c r="U978" s="1337"/>
    </row>
    <row r="979">
      <c r="A979" s="1337"/>
      <c r="B979" s="1337"/>
      <c r="C979" s="1337"/>
      <c r="D979" s="1337"/>
      <c r="E979" s="1337"/>
      <c r="F979" s="1337"/>
      <c r="G979" s="1337"/>
      <c r="H979" s="1337"/>
      <c r="I979" s="1337"/>
      <c r="J979" s="1337"/>
      <c r="K979" s="1337"/>
      <c r="L979" s="1337"/>
      <c r="M979" s="1337"/>
      <c r="N979" s="1337"/>
      <c r="O979" s="1337"/>
      <c r="P979" s="1338"/>
      <c r="Q979" s="1337"/>
      <c r="R979" s="1337"/>
      <c r="S979" s="1337"/>
      <c r="T979" s="1337"/>
      <c r="U979" s="1337"/>
    </row>
    <row r="980">
      <c r="A980" s="1337"/>
      <c r="B980" s="1337"/>
      <c r="C980" s="1337"/>
      <c r="D980" s="1337"/>
      <c r="E980" s="1337"/>
      <c r="F980" s="1337"/>
      <c r="G980" s="1337"/>
      <c r="H980" s="1337"/>
      <c r="I980" s="1337"/>
      <c r="J980" s="1337"/>
      <c r="K980" s="1337"/>
      <c r="L980" s="1337"/>
      <c r="M980" s="1337"/>
      <c r="N980" s="1337"/>
      <c r="O980" s="1337"/>
      <c r="P980" s="1338"/>
      <c r="Q980" s="1337"/>
      <c r="R980" s="1337"/>
      <c r="S980" s="1337"/>
      <c r="T980" s="1337"/>
      <c r="U980" s="1337"/>
    </row>
    <row r="981">
      <c r="A981" s="1337"/>
      <c r="B981" s="1337"/>
      <c r="C981" s="1337"/>
      <c r="D981" s="1337"/>
      <c r="E981" s="1337"/>
      <c r="F981" s="1337"/>
      <c r="G981" s="1337"/>
      <c r="H981" s="1337"/>
      <c r="I981" s="1337"/>
      <c r="J981" s="1337"/>
      <c r="K981" s="1337"/>
      <c r="L981" s="1337"/>
      <c r="M981" s="1337"/>
      <c r="N981" s="1337"/>
      <c r="O981" s="1337"/>
      <c r="P981" s="1338"/>
      <c r="Q981" s="1337"/>
      <c r="R981" s="1337"/>
      <c r="S981" s="1337"/>
      <c r="T981" s="1337"/>
      <c r="U981" s="1337"/>
    </row>
    <row r="982">
      <c r="A982" s="1337"/>
      <c r="B982" s="1337"/>
      <c r="C982" s="1337"/>
      <c r="D982" s="1337"/>
      <c r="E982" s="1337"/>
      <c r="F982" s="1337"/>
      <c r="G982" s="1337"/>
      <c r="H982" s="1337"/>
      <c r="I982" s="1337"/>
      <c r="J982" s="1337"/>
      <c r="K982" s="1337"/>
      <c r="L982" s="1337"/>
      <c r="M982" s="1337"/>
      <c r="N982" s="1337"/>
      <c r="O982" s="1337"/>
      <c r="P982" s="1338"/>
      <c r="Q982" s="1337"/>
      <c r="R982" s="1337"/>
      <c r="S982" s="1337"/>
      <c r="T982" s="1337"/>
      <c r="U982" s="1337"/>
    </row>
    <row r="983">
      <c r="A983" s="1337"/>
      <c r="B983" s="1337"/>
      <c r="C983" s="1337"/>
      <c r="D983" s="1337"/>
      <c r="E983" s="1337"/>
      <c r="F983" s="1337"/>
      <c r="G983" s="1337"/>
      <c r="H983" s="1337"/>
      <c r="I983" s="1337"/>
      <c r="J983" s="1337"/>
      <c r="K983" s="1337"/>
      <c r="L983" s="1337"/>
      <c r="M983" s="1337"/>
      <c r="N983" s="1337"/>
      <c r="O983" s="1337"/>
      <c r="P983" s="1338"/>
      <c r="Q983" s="1337"/>
      <c r="R983" s="1337"/>
      <c r="S983" s="1337"/>
      <c r="T983" s="1337"/>
      <c r="U983" s="1337"/>
    </row>
    <row r="984">
      <c r="A984" s="1337"/>
      <c r="B984" s="1337"/>
      <c r="C984" s="1337"/>
      <c r="D984" s="1337"/>
      <c r="E984" s="1337"/>
      <c r="F984" s="1337"/>
      <c r="G984" s="1337"/>
      <c r="H984" s="1337"/>
      <c r="I984" s="1337"/>
      <c r="J984" s="1337"/>
      <c r="K984" s="1337"/>
      <c r="L984" s="1337"/>
      <c r="M984" s="1337"/>
      <c r="N984" s="1337"/>
      <c r="O984" s="1337"/>
      <c r="P984" s="1338"/>
      <c r="Q984" s="1337"/>
      <c r="R984" s="1337"/>
      <c r="S984" s="1337"/>
      <c r="T984" s="1337"/>
      <c r="U984" s="1337"/>
    </row>
    <row r="985">
      <c r="A985" s="1337"/>
      <c r="B985" s="1337"/>
      <c r="C985" s="1337"/>
      <c r="D985" s="1337"/>
      <c r="E985" s="1337"/>
      <c r="F985" s="1337"/>
      <c r="G985" s="1337"/>
      <c r="H985" s="1337"/>
      <c r="I985" s="1337"/>
      <c r="J985" s="1337"/>
      <c r="K985" s="1337"/>
      <c r="L985" s="1337"/>
      <c r="M985" s="1337"/>
      <c r="N985" s="1337"/>
      <c r="O985" s="1337"/>
      <c r="P985" s="1338"/>
      <c r="Q985" s="1337"/>
      <c r="R985" s="1337"/>
      <c r="S985" s="1337"/>
      <c r="T985" s="1337"/>
      <c r="U985" s="1337"/>
    </row>
    <row r="986">
      <c r="A986" s="1337"/>
      <c r="B986" s="1337"/>
      <c r="C986" s="1337"/>
      <c r="D986" s="1337"/>
      <c r="E986" s="1337"/>
      <c r="F986" s="1337"/>
      <c r="G986" s="1337"/>
      <c r="H986" s="1337"/>
      <c r="I986" s="1337"/>
      <c r="J986" s="1337"/>
      <c r="K986" s="1337"/>
      <c r="L986" s="1337"/>
      <c r="M986" s="1337"/>
      <c r="N986" s="1337"/>
      <c r="O986" s="1337"/>
      <c r="P986" s="1338"/>
      <c r="Q986" s="1337"/>
      <c r="R986" s="1337"/>
      <c r="S986" s="1337"/>
      <c r="T986" s="1337"/>
      <c r="U986" s="1337"/>
    </row>
    <row r="987">
      <c r="A987" s="1337"/>
      <c r="B987" s="1337"/>
      <c r="C987" s="1337"/>
      <c r="D987" s="1337"/>
      <c r="E987" s="1337"/>
      <c r="F987" s="1337"/>
      <c r="G987" s="1337"/>
      <c r="H987" s="1337"/>
      <c r="I987" s="1337"/>
      <c r="J987" s="1337"/>
      <c r="K987" s="1337"/>
      <c r="L987" s="1337"/>
      <c r="M987" s="1337"/>
      <c r="N987" s="1337"/>
      <c r="O987" s="1337"/>
      <c r="P987" s="1338"/>
      <c r="Q987" s="1337"/>
      <c r="R987" s="1337"/>
      <c r="S987" s="1337"/>
      <c r="T987" s="1337"/>
      <c r="U987" s="1337"/>
    </row>
    <row r="988">
      <c r="A988" s="1337"/>
      <c r="B988" s="1337"/>
      <c r="C988" s="1337"/>
      <c r="D988" s="1337"/>
      <c r="E988" s="1337"/>
      <c r="F988" s="1337"/>
      <c r="G988" s="1337"/>
      <c r="H988" s="1337"/>
      <c r="I988" s="1337"/>
      <c r="J988" s="1337"/>
      <c r="K988" s="1337"/>
      <c r="L988" s="1337"/>
      <c r="M988" s="1337"/>
      <c r="N988" s="1337"/>
      <c r="O988" s="1337"/>
      <c r="P988" s="1338"/>
      <c r="Q988" s="1337"/>
      <c r="R988" s="1337"/>
      <c r="S988" s="1337"/>
      <c r="T988" s="1337"/>
      <c r="U988" s="1337"/>
    </row>
    <row r="989">
      <c r="A989" s="1337"/>
      <c r="B989" s="1337"/>
      <c r="C989" s="1337"/>
      <c r="D989" s="1337"/>
      <c r="E989" s="1337"/>
      <c r="F989" s="1337"/>
      <c r="G989" s="1337"/>
      <c r="H989" s="1337"/>
      <c r="I989" s="1337"/>
      <c r="J989" s="1337"/>
      <c r="K989" s="1337"/>
      <c r="L989" s="1337"/>
      <c r="M989" s="1337"/>
      <c r="N989" s="1337"/>
      <c r="O989" s="1337"/>
      <c r="P989" s="1338"/>
      <c r="Q989" s="1337"/>
      <c r="R989" s="1337"/>
      <c r="S989" s="1337"/>
      <c r="T989" s="1337"/>
      <c r="U989" s="1337"/>
    </row>
    <row r="990">
      <c r="A990" s="1337"/>
      <c r="B990" s="1337"/>
      <c r="C990" s="1337"/>
      <c r="D990" s="1337"/>
      <c r="E990" s="1337"/>
      <c r="F990" s="1337"/>
      <c r="G990" s="1337"/>
      <c r="H990" s="1337"/>
      <c r="I990" s="1337"/>
      <c r="J990" s="1337"/>
      <c r="K990" s="1337"/>
      <c r="L990" s="1337"/>
      <c r="M990" s="1337"/>
      <c r="N990" s="1337"/>
      <c r="O990" s="1337"/>
      <c r="P990" s="1338"/>
      <c r="Q990" s="1337"/>
      <c r="R990" s="1337"/>
      <c r="S990" s="1337"/>
      <c r="T990" s="1337"/>
      <c r="U990" s="1337"/>
    </row>
    <row r="991">
      <c r="A991" s="1337"/>
      <c r="B991" s="1337"/>
      <c r="C991" s="1337"/>
      <c r="D991" s="1337"/>
      <c r="E991" s="1337"/>
      <c r="F991" s="1337"/>
      <c r="G991" s="1337"/>
      <c r="H991" s="1337"/>
      <c r="I991" s="1337"/>
      <c r="J991" s="1337"/>
      <c r="K991" s="1337"/>
      <c r="L991" s="1337"/>
      <c r="M991" s="1337"/>
      <c r="N991" s="1337"/>
      <c r="O991" s="1337"/>
      <c r="P991" s="1338"/>
      <c r="Q991" s="1337"/>
      <c r="R991" s="1337"/>
      <c r="S991" s="1337"/>
      <c r="T991" s="1337"/>
      <c r="U991" s="1337"/>
    </row>
    <row r="992">
      <c r="A992" s="1337"/>
      <c r="B992" s="1337"/>
      <c r="C992" s="1337"/>
      <c r="D992" s="1337"/>
      <c r="E992" s="1337"/>
      <c r="F992" s="1337"/>
      <c r="G992" s="1337"/>
      <c r="H992" s="1337"/>
      <c r="I992" s="1337"/>
      <c r="J992" s="1337"/>
      <c r="K992" s="1337"/>
      <c r="L992" s="1337"/>
      <c r="M992" s="1337"/>
      <c r="N992" s="1337"/>
      <c r="O992" s="1337"/>
      <c r="P992" s="1338"/>
      <c r="Q992" s="1337"/>
      <c r="R992" s="1337"/>
      <c r="S992" s="1337"/>
      <c r="T992" s="1337"/>
      <c r="U992" s="1337"/>
    </row>
    <row r="993">
      <c r="A993" s="1337"/>
      <c r="B993" s="1337"/>
      <c r="C993" s="1337"/>
      <c r="D993" s="1337"/>
      <c r="E993" s="1337"/>
      <c r="F993" s="1337"/>
      <c r="G993" s="1337"/>
      <c r="H993" s="1337"/>
      <c r="I993" s="1337"/>
      <c r="J993" s="1337"/>
      <c r="K993" s="1337"/>
      <c r="L993" s="1337"/>
      <c r="M993" s="1337"/>
      <c r="N993" s="1337"/>
      <c r="O993" s="1337"/>
      <c r="P993" s="1338"/>
      <c r="Q993" s="1337"/>
      <c r="R993" s="1337"/>
      <c r="S993" s="1337"/>
      <c r="T993" s="1337"/>
      <c r="U993" s="1337"/>
    </row>
    <row r="994">
      <c r="A994" s="1337"/>
      <c r="B994" s="1337"/>
      <c r="C994" s="1337"/>
      <c r="D994" s="1337"/>
      <c r="E994" s="1337"/>
      <c r="F994" s="1337"/>
      <c r="G994" s="1337"/>
      <c r="H994" s="1337"/>
      <c r="I994" s="1337"/>
      <c r="J994" s="1337"/>
      <c r="K994" s="1337"/>
      <c r="L994" s="1337"/>
      <c r="M994" s="1337"/>
      <c r="N994" s="1337"/>
      <c r="O994" s="1337"/>
      <c r="P994" s="1338"/>
      <c r="Q994" s="1337"/>
      <c r="R994" s="1337"/>
      <c r="S994" s="1337"/>
      <c r="T994" s="1337"/>
      <c r="U994" s="1337"/>
    </row>
    <row r="995">
      <c r="A995" s="1337"/>
      <c r="B995" s="1337"/>
      <c r="C995" s="1337"/>
      <c r="D995" s="1337"/>
      <c r="E995" s="1337"/>
      <c r="F995" s="1337"/>
      <c r="G995" s="1337"/>
      <c r="H995" s="1337"/>
      <c r="I995" s="1337"/>
      <c r="J995" s="1337"/>
      <c r="K995" s="1337"/>
      <c r="L995" s="1337"/>
      <c r="M995" s="1337"/>
      <c r="N995" s="1337"/>
      <c r="O995" s="1337"/>
      <c r="P995" s="1338"/>
      <c r="Q995" s="1337"/>
      <c r="R995" s="1337"/>
      <c r="S995" s="1337"/>
      <c r="T995" s="1337"/>
      <c r="U995" s="1337"/>
    </row>
    <row r="996">
      <c r="A996" s="1337"/>
      <c r="B996" s="1337"/>
      <c r="C996" s="1337"/>
      <c r="D996" s="1337"/>
      <c r="E996" s="1337"/>
      <c r="F996" s="1337"/>
      <c r="G996" s="1337"/>
      <c r="H996" s="1337"/>
      <c r="I996" s="1337"/>
      <c r="J996" s="1337"/>
      <c r="K996" s="1337"/>
      <c r="L996" s="1337"/>
      <c r="M996" s="1337"/>
      <c r="N996" s="1337"/>
      <c r="O996" s="1337"/>
      <c r="P996" s="1338"/>
      <c r="Q996" s="1337"/>
      <c r="R996" s="1337"/>
      <c r="S996" s="1337"/>
      <c r="T996" s="1337"/>
      <c r="U996" s="1337"/>
    </row>
    <row r="997">
      <c r="A997" s="1337"/>
      <c r="B997" s="1337"/>
      <c r="C997" s="1337"/>
      <c r="D997" s="1337"/>
      <c r="E997" s="1337"/>
      <c r="F997" s="1337"/>
      <c r="G997" s="1337"/>
      <c r="H997" s="1337"/>
      <c r="I997" s="1337"/>
      <c r="J997" s="1337"/>
      <c r="K997" s="1337"/>
      <c r="L997" s="1337"/>
      <c r="M997" s="1337"/>
      <c r="N997" s="1337"/>
      <c r="O997" s="1337"/>
      <c r="P997" s="1338"/>
      <c r="Q997" s="1337"/>
      <c r="R997" s="1337"/>
      <c r="S997" s="1337"/>
      <c r="T997" s="1337"/>
      <c r="U997" s="1337"/>
    </row>
    <row r="998">
      <c r="A998" s="1337"/>
      <c r="B998" s="1337"/>
      <c r="C998" s="1337"/>
      <c r="D998" s="1337"/>
      <c r="E998" s="1337"/>
      <c r="F998" s="1337"/>
      <c r="G998" s="1337"/>
      <c r="H998" s="1337"/>
      <c r="I998" s="1337"/>
      <c r="J998" s="1337"/>
      <c r="K998" s="1337"/>
      <c r="L998" s="1337"/>
      <c r="M998" s="1337"/>
      <c r="N998" s="1337"/>
      <c r="O998" s="1337"/>
      <c r="P998" s="1338"/>
      <c r="Q998" s="1337"/>
      <c r="R998" s="1337"/>
      <c r="S998" s="1337"/>
      <c r="T998" s="1337"/>
      <c r="U998" s="1337"/>
    </row>
    <row r="999">
      <c r="A999" s="1337"/>
      <c r="B999" s="1337"/>
      <c r="C999" s="1337"/>
      <c r="D999" s="1337"/>
      <c r="E999" s="1337"/>
      <c r="F999" s="1337"/>
      <c r="G999" s="1337"/>
      <c r="H999" s="1337"/>
      <c r="I999" s="1337"/>
      <c r="J999" s="1337"/>
      <c r="K999" s="1337"/>
      <c r="L999" s="1337"/>
      <c r="M999" s="1337"/>
      <c r="N999" s="1337"/>
      <c r="O999" s="1337"/>
      <c r="P999" s="1338"/>
      <c r="Q999" s="1337"/>
      <c r="R999" s="1337"/>
      <c r="S999" s="1337"/>
      <c r="T999" s="1337"/>
      <c r="U999" s="1337"/>
    </row>
    <row r="1000">
      <c r="A1000" s="1337"/>
      <c r="B1000" s="1337"/>
      <c r="C1000" s="1337"/>
      <c r="D1000" s="1337"/>
      <c r="E1000" s="1337"/>
      <c r="F1000" s="1337"/>
      <c r="G1000" s="1337"/>
      <c r="H1000" s="1337"/>
      <c r="I1000" s="1337"/>
      <c r="J1000" s="1337"/>
      <c r="K1000" s="1337"/>
      <c r="L1000" s="1337"/>
      <c r="M1000" s="1337"/>
      <c r="N1000" s="1337"/>
      <c r="O1000" s="1337"/>
      <c r="P1000" s="1338"/>
      <c r="Q1000" s="1337"/>
      <c r="R1000" s="1337"/>
      <c r="S1000" s="1337"/>
      <c r="T1000" s="1337"/>
      <c r="U1000" s="1337"/>
    </row>
    <row r="1001">
      <c r="A1001" s="1337"/>
      <c r="B1001" s="1337"/>
      <c r="C1001" s="1337"/>
      <c r="D1001" s="1337"/>
      <c r="E1001" s="1337"/>
      <c r="F1001" s="1337"/>
      <c r="G1001" s="1337"/>
      <c r="H1001" s="1337"/>
      <c r="I1001" s="1337"/>
      <c r="J1001" s="1337"/>
      <c r="K1001" s="1337"/>
      <c r="L1001" s="1337"/>
      <c r="M1001" s="1337"/>
      <c r="N1001" s="1337"/>
      <c r="O1001" s="1337"/>
      <c r="P1001" s="1338"/>
      <c r="Q1001" s="1337"/>
      <c r="R1001" s="1337"/>
      <c r="S1001" s="1337"/>
      <c r="T1001" s="1337"/>
      <c r="U1001" s="1337"/>
    </row>
    <row r="1002">
      <c r="A1002" s="1337"/>
      <c r="B1002" s="1337"/>
      <c r="C1002" s="1337"/>
      <c r="D1002" s="1337"/>
      <c r="E1002" s="1337"/>
      <c r="F1002" s="1337"/>
      <c r="G1002" s="1337"/>
      <c r="H1002" s="1337"/>
      <c r="I1002" s="1337"/>
      <c r="J1002" s="1337"/>
      <c r="K1002" s="1337"/>
      <c r="L1002" s="1337"/>
      <c r="M1002" s="1337"/>
      <c r="N1002" s="1337"/>
      <c r="O1002" s="1337"/>
      <c r="P1002" s="1338"/>
      <c r="Q1002" s="1337"/>
      <c r="R1002" s="1337"/>
      <c r="S1002" s="1337"/>
      <c r="T1002" s="1337"/>
      <c r="U1002" s="1337"/>
    </row>
    <row r="1003">
      <c r="A1003" s="1337"/>
      <c r="B1003" s="1337"/>
      <c r="C1003" s="1337"/>
      <c r="D1003" s="1337"/>
      <c r="E1003" s="1337"/>
      <c r="F1003" s="1337"/>
      <c r="G1003" s="1337"/>
      <c r="H1003" s="1337"/>
      <c r="I1003" s="1337"/>
      <c r="J1003" s="1337"/>
      <c r="K1003" s="1337"/>
      <c r="L1003" s="1337"/>
      <c r="M1003" s="1337"/>
      <c r="N1003" s="1337"/>
      <c r="O1003" s="1337"/>
      <c r="P1003" s="1338"/>
      <c r="Q1003" s="1337"/>
      <c r="R1003" s="1337"/>
      <c r="S1003" s="1337"/>
      <c r="T1003" s="1337"/>
      <c r="U1003" s="1337"/>
    </row>
    <row r="1004">
      <c r="A1004" s="1337"/>
      <c r="B1004" s="1337"/>
      <c r="C1004" s="1337"/>
      <c r="D1004" s="1337"/>
      <c r="E1004" s="1337"/>
      <c r="F1004" s="1337"/>
      <c r="G1004" s="1337"/>
      <c r="H1004" s="1337"/>
      <c r="I1004" s="1337"/>
      <c r="J1004" s="1337"/>
      <c r="K1004" s="1337"/>
      <c r="L1004" s="1337"/>
      <c r="M1004" s="1337"/>
      <c r="N1004" s="1337"/>
      <c r="O1004" s="1337"/>
      <c r="P1004" s="1338"/>
      <c r="Q1004" s="1337"/>
      <c r="R1004" s="1337"/>
      <c r="S1004" s="1337"/>
      <c r="T1004" s="1337"/>
      <c r="U1004" s="1337"/>
    </row>
    <row r="1005">
      <c r="A1005" s="1337"/>
      <c r="B1005" s="1337"/>
      <c r="C1005" s="1337"/>
      <c r="D1005" s="1337"/>
      <c r="E1005" s="1337"/>
      <c r="F1005" s="1337"/>
      <c r="G1005" s="1337"/>
      <c r="H1005" s="1337"/>
      <c r="I1005" s="1337"/>
      <c r="J1005" s="1337"/>
      <c r="K1005" s="1337"/>
      <c r="L1005" s="1337"/>
      <c r="M1005" s="1337"/>
      <c r="N1005" s="1337"/>
      <c r="O1005" s="1337"/>
      <c r="P1005" s="1338"/>
      <c r="Q1005" s="1337"/>
      <c r="R1005" s="1337"/>
      <c r="S1005" s="1337"/>
      <c r="T1005" s="1337"/>
      <c r="U1005" s="1337"/>
    </row>
    <row r="1006">
      <c r="A1006" s="1337"/>
      <c r="B1006" s="1337"/>
      <c r="C1006" s="1337"/>
      <c r="D1006" s="1337"/>
      <c r="E1006" s="1337"/>
      <c r="F1006" s="1337"/>
      <c r="G1006" s="1337"/>
      <c r="H1006" s="1337"/>
      <c r="I1006" s="1337"/>
      <c r="J1006" s="1337"/>
      <c r="K1006" s="1337"/>
      <c r="L1006" s="1337"/>
      <c r="M1006" s="1337"/>
      <c r="N1006" s="1337"/>
      <c r="O1006" s="1337"/>
      <c r="P1006" s="1338"/>
      <c r="Q1006" s="1337"/>
      <c r="R1006" s="1337"/>
      <c r="S1006" s="1337"/>
      <c r="T1006" s="1337"/>
      <c r="U1006" s="1337"/>
    </row>
    <row r="1007">
      <c r="A1007" s="1337"/>
      <c r="B1007" s="1337"/>
      <c r="C1007" s="1337"/>
      <c r="D1007" s="1337"/>
      <c r="E1007" s="1337"/>
      <c r="F1007" s="1337"/>
      <c r="G1007" s="1337"/>
      <c r="H1007" s="1337"/>
      <c r="I1007" s="1337"/>
      <c r="J1007" s="1337"/>
      <c r="K1007" s="1337"/>
      <c r="L1007" s="1337"/>
      <c r="M1007" s="1337"/>
      <c r="N1007" s="1337"/>
      <c r="O1007" s="1337"/>
      <c r="P1007" s="1338"/>
      <c r="Q1007" s="1337"/>
      <c r="R1007" s="1337"/>
      <c r="S1007" s="1337"/>
      <c r="T1007" s="1337"/>
      <c r="U1007" s="1337"/>
    </row>
    <row r="1008">
      <c r="A1008" s="1337"/>
      <c r="B1008" s="1337"/>
      <c r="C1008" s="1337"/>
      <c r="D1008" s="1337"/>
      <c r="E1008" s="1337"/>
      <c r="F1008" s="1337"/>
      <c r="G1008" s="1337"/>
      <c r="H1008" s="1337"/>
      <c r="I1008" s="1337"/>
      <c r="J1008" s="1337"/>
      <c r="K1008" s="1337"/>
      <c r="L1008" s="1337"/>
      <c r="M1008" s="1337"/>
      <c r="N1008" s="1337"/>
      <c r="O1008" s="1337"/>
      <c r="P1008" s="1338"/>
      <c r="Q1008" s="1337"/>
      <c r="R1008" s="1337"/>
      <c r="S1008" s="1337"/>
      <c r="T1008" s="1337"/>
      <c r="U1008" s="1337"/>
    </row>
    <row r="1009">
      <c r="A1009" s="1337"/>
      <c r="B1009" s="1337"/>
      <c r="C1009" s="1337"/>
      <c r="D1009" s="1337"/>
      <c r="E1009" s="1337"/>
      <c r="F1009" s="1337"/>
      <c r="G1009" s="1337"/>
      <c r="H1009" s="1337"/>
      <c r="I1009" s="1337"/>
      <c r="J1009" s="1337"/>
      <c r="K1009" s="1337"/>
      <c r="L1009" s="1337"/>
      <c r="M1009" s="1337"/>
      <c r="N1009" s="1337"/>
      <c r="O1009" s="1337"/>
      <c r="P1009" s="1338"/>
      <c r="Q1009" s="1337"/>
      <c r="R1009" s="1337"/>
      <c r="S1009" s="1337"/>
      <c r="T1009" s="1337"/>
      <c r="U1009" s="1337"/>
    </row>
    <row r="1010">
      <c r="A1010" s="1337"/>
      <c r="B1010" s="1337"/>
      <c r="C1010" s="1337"/>
      <c r="D1010" s="1337"/>
      <c r="E1010" s="1337"/>
      <c r="F1010" s="1337"/>
      <c r="G1010" s="1337"/>
      <c r="H1010" s="1337"/>
      <c r="I1010" s="1337"/>
      <c r="J1010" s="1337"/>
      <c r="K1010" s="1337"/>
      <c r="L1010" s="1337"/>
      <c r="M1010" s="1337"/>
      <c r="N1010" s="1337"/>
      <c r="O1010" s="1337"/>
      <c r="P1010" s="1338"/>
      <c r="Q1010" s="1337"/>
      <c r="R1010" s="1337"/>
      <c r="S1010" s="1337"/>
      <c r="T1010" s="1337"/>
      <c r="U1010" s="1337"/>
    </row>
  </sheetData>
  <mergeCells count="1">
    <mergeCell ref="B1:N2"/>
  </mergeCells>
  <conditionalFormatting sqref="F4:F63">
    <cfRule type="colorScale" priority="1">
      <colorScale>
        <cfvo type="min"/>
        <cfvo type="max"/>
        <color rgb="FFD9D2E9"/>
        <color rgb="FFB4A7D6"/>
      </colorScale>
    </cfRule>
  </conditionalFormatting>
  <conditionalFormatting sqref="C54:F63 G54:H58 I54:J63 M54:N63 K56:L57 K59:L63">
    <cfRule type="containsBlanks" dxfId="38" priority="2">
      <formula>LEN(TRIM(C54))=0</formula>
    </cfRule>
  </conditionalFormatting>
  <hyperlinks>
    <hyperlink r:id="rId1" ref="B64"/>
  </hyperlinks>
  <printOptions gridLines="1" horizontalCentered="1"/>
  <pageMargins bottom="0.75" footer="0.0" header="0.0" left="0.7" right="0.7" top="0.75"/>
  <pageSetup fitToHeight="0" paperSize="3" cellComments="atEnd" orientation="portrait" pageOrder="overThenDown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1.22" defaultRowHeight="15.75"/>
  <cols>
    <col customWidth="1" min="1" max="1" width="3.67"/>
    <col customWidth="1" min="2" max="2" width="8.78"/>
    <col customWidth="1" min="3" max="3" width="11.67"/>
    <col customWidth="1" min="4" max="4" width="11.11"/>
    <col customWidth="1" min="5" max="5" width="41.11"/>
    <col customWidth="1" min="6" max="6" width="2.67"/>
    <col customWidth="1" min="7" max="7" width="8.0"/>
    <col customWidth="1" min="8" max="28" width="6.78"/>
  </cols>
  <sheetData>
    <row r="1" ht="23.25" customHeight="1">
      <c r="A1" s="1368"/>
      <c r="B1" s="1368" t="s">
        <v>1176</v>
      </c>
      <c r="F1" s="1369"/>
      <c r="G1" s="1370"/>
      <c r="H1" s="1370"/>
      <c r="I1" s="1370"/>
      <c r="J1" s="1370"/>
      <c r="K1" s="1370"/>
      <c r="L1" s="1370"/>
      <c r="M1" s="1370"/>
      <c r="N1" s="1370"/>
      <c r="O1" s="1370"/>
      <c r="P1" s="1370"/>
      <c r="Q1" s="1370"/>
      <c r="R1" s="1370"/>
      <c r="S1" s="1370"/>
      <c r="T1" s="1370"/>
      <c r="U1" s="1370"/>
      <c r="V1" s="1370"/>
      <c r="W1" s="1370"/>
      <c r="X1" s="1370"/>
      <c r="Y1" s="1370"/>
      <c r="Z1" s="1370"/>
      <c r="AA1" s="1370"/>
      <c r="AB1" s="1370"/>
    </row>
    <row r="2" ht="23.25" customHeight="1">
      <c r="A2" s="1371"/>
      <c r="B2" s="1371" t="s">
        <v>1177</v>
      </c>
      <c r="C2" s="1372" t="s">
        <v>1178</v>
      </c>
      <c r="D2" s="1372" t="s">
        <v>1179</v>
      </c>
      <c r="E2" s="1372" t="s">
        <v>1180</v>
      </c>
      <c r="F2" s="1372"/>
      <c r="G2" s="1373"/>
      <c r="H2" s="1373"/>
      <c r="I2" s="1373"/>
      <c r="J2" s="1373"/>
      <c r="K2" s="1373"/>
      <c r="L2" s="1373"/>
      <c r="M2" s="1373"/>
      <c r="N2" s="1373"/>
      <c r="O2" s="1373"/>
      <c r="P2" s="1373"/>
      <c r="Q2" s="1373"/>
      <c r="R2" s="1373"/>
      <c r="S2" s="1373"/>
      <c r="T2" s="1373"/>
      <c r="U2" s="1373"/>
      <c r="V2" s="1373"/>
      <c r="W2" s="1373"/>
      <c r="X2" s="1373"/>
      <c r="Y2" s="1373"/>
      <c r="Z2" s="1373"/>
      <c r="AA2" s="1373"/>
      <c r="AB2" s="1373"/>
    </row>
    <row r="3" ht="43.5" customHeight="1">
      <c r="A3" s="1371"/>
      <c r="B3" s="1374"/>
      <c r="C3" s="1375" t="s">
        <v>1181</v>
      </c>
      <c r="D3" s="1375" t="s">
        <v>1182</v>
      </c>
      <c r="E3" s="1375" t="s">
        <v>1183</v>
      </c>
      <c r="F3" s="1372" t="s">
        <v>615</v>
      </c>
      <c r="G3" s="1374"/>
      <c r="H3" s="1373"/>
      <c r="I3" s="1373"/>
      <c r="J3" s="1373"/>
      <c r="K3" s="1373"/>
      <c r="L3" s="1373"/>
      <c r="M3" s="1373"/>
      <c r="N3" s="1373"/>
      <c r="O3" s="1373"/>
      <c r="P3" s="1373"/>
      <c r="Q3" s="1373"/>
      <c r="R3" s="1373"/>
      <c r="S3" s="1373"/>
      <c r="T3" s="1373"/>
      <c r="U3" s="1373"/>
      <c r="V3" s="1373"/>
      <c r="W3" s="1373"/>
      <c r="X3" s="1373"/>
      <c r="Y3" s="1373"/>
      <c r="Z3" s="1373"/>
      <c r="AA3" s="1373"/>
      <c r="AB3" s="1373"/>
    </row>
    <row r="4" ht="43.5" customHeight="1">
      <c r="A4" s="1371"/>
      <c r="B4" s="1374"/>
      <c r="C4" s="1375" t="s">
        <v>1184</v>
      </c>
      <c r="D4" s="1375" t="s">
        <v>1182</v>
      </c>
      <c r="E4" s="1376" t="s">
        <v>1185</v>
      </c>
      <c r="F4" s="1372" t="s">
        <v>615</v>
      </c>
      <c r="G4" s="1377"/>
      <c r="H4" s="1373"/>
      <c r="I4" s="1373"/>
      <c r="J4" s="1373"/>
      <c r="K4" s="1373"/>
      <c r="L4" s="1373"/>
      <c r="M4" s="1373"/>
      <c r="N4" s="1373"/>
      <c r="O4" s="1373"/>
      <c r="P4" s="1373"/>
      <c r="Q4" s="1373"/>
      <c r="R4" s="1373"/>
      <c r="S4" s="1373"/>
      <c r="T4" s="1373"/>
      <c r="U4" s="1373"/>
      <c r="V4" s="1373"/>
      <c r="W4" s="1373"/>
      <c r="X4" s="1373"/>
      <c r="Y4" s="1373"/>
      <c r="Z4" s="1373"/>
      <c r="AA4" s="1373"/>
      <c r="AB4" s="1373"/>
    </row>
    <row r="5" ht="43.5" customHeight="1">
      <c r="A5" s="1371"/>
      <c r="B5" s="1374"/>
      <c r="C5" s="1375" t="s">
        <v>1186</v>
      </c>
      <c r="D5" s="1375" t="s">
        <v>1187</v>
      </c>
      <c r="E5" s="1375" t="s">
        <v>1188</v>
      </c>
      <c r="F5" s="1372" t="s">
        <v>615</v>
      </c>
      <c r="G5" s="1373"/>
      <c r="H5" s="1373"/>
      <c r="I5" s="1373"/>
      <c r="J5" s="1373"/>
      <c r="K5" s="1373"/>
      <c r="L5" s="1373"/>
      <c r="M5" s="1373"/>
      <c r="N5" s="1373"/>
      <c r="O5" s="1373"/>
      <c r="P5" s="1373"/>
      <c r="Q5" s="1373"/>
      <c r="R5" s="1373"/>
      <c r="S5" s="1373"/>
      <c r="T5" s="1373"/>
      <c r="U5" s="1373"/>
      <c r="V5" s="1373"/>
      <c r="W5" s="1373"/>
      <c r="X5" s="1373"/>
      <c r="Y5" s="1373"/>
      <c r="Z5" s="1373"/>
      <c r="AA5" s="1373"/>
      <c r="AB5" s="1373"/>
    </row>
    <row r="6" ht="43.5" customHeight="1">
      <c r="A6" s="1371"/>
      <c r="B6" s="1374"/>
      <c r="C6" s="1375" t="s">
        <v>1189</v>
      </c>
      <c r="D6" s="1375" t="s">
        <v>1187</v>
      </c>
      <c r="E6" s="1378" t="s">
        <v>1190</v>
      </c>
      <c r="F6" s="1372"/>
      <c r="G6" s="1373"/>
      <c r="H6" s="1373"/>
      <c r="I6" s="1373"/>
      <c r="J6" s="1373"/>
      <c r="K6" s="1373"/>
      <c r="L6" s="1373"/>
      <c r="M6" s="1373"/>
      <c r="N6" s="1373"/>
      <c r="O6" s="1373"/>
      <c r="P6" s="1373"/>
      <c r="Q6" s="1373"/>
      <c r="R6" s="1373"/>
      <c r="S6" s="1373"/>
      <c r="T6" s="1373"/>
      <c r="U6" s="1373"/>
      <c r="V6" s="1373"/>
      <c r="W6" s="1373"/>
      <c r="X6" s="1373"/>
      <c r="Y6" s="1373"/>
      <c r="Z6" s="1373"/>
      <c r="AA6" s="1373"/>
      <c r="AB6" s="1373"/>
    </row>
    <row r="7" ht="43.5" customHeight="1">
      <c r="A7" s="1371"/>
      <c r="B7" s="1374"/>
      <c r="C7" s="1375" t="s">
        <v>1191</v>
      </c>
      <c r="D7" s="1375" t="s">
        <v>1187</v>
      </c>
      <c r="E7" s="1375" t="s">
        <v>1192</v>
      </c>
      <c r="F7" s="1372" t="s">
        <v>615</v>
      </c>
      <c r="G7" s="1373"/>
      <c r="H7" s="1373"/>
      <c r="I7" s="1373"/>
      <c r="J7" s="1373"/>
      <c r="K7" s="1373"/>
      <c r="L7" s="1373"/>
      <c r="M7" s="1373"/>
      <c r="N7" s="1373"/>
      <c r="O7" s="1373"/>
      <c r="P7" s="1373"/>
      <c r="Q7" s="1373"/>
      <c r="R7" s="1373"/>
      <c r="S7" s="1373"/>
      <c r="T7" s="1373"/>
      <c r="U7" s="1373"/>
      <c r="V7" s="1373"/>
      <c r="W7" s="1373"/>
      <c r="X7" s="1373"/>
      <c r="Y7" s="1373"/>
      <c r="Z7" s="1373"/>
      <c r="AA7" s="1373"/>
      <c r="AB7" s="1373"/>
    </row>
    <row r="8" ht="43.5" customHeight="1">
      <c r="A8" s="1371"/>
      <c r="B8" s="1374"/>
      <c r="C8" s="1375" t="s">
        <v>1193</v>
      </c>
      <c r="D8" s="1375" t="s">
        <v>1187</v>
      </c>
      <c r="E8" s="1375" t="s">
        <v>1194</v>
      </c>
      <c r="F8" s="1372" t="s">
        <v>615</v>
      </c>
      <c r="G8" s="1373"/>
      <c r="H8" s="1373"/>
      <c r="I8" s="1373"/>
      <c r="J8" s="1373"/>
      <c r="K8" s="1373"/>
      <c r="L8" s="1373"/>
      <c r="M8" s="1373"/>
      <c r="N8" s="1373"/>
      <c r="O8" s="1373"/>
      <c r="P8" s="1373"/>
      <c r="Q8" s="1373"/>
      <c r="R8" s="1373"/>
      <c r="S8" s="1373"/>
      <c r="T8" s="1373"/>
      <c r="U8" s="1373"/>
      <c r="V8" s="1373"/>
      <c r="W8" s="1373"/>
      <c r="X8" s="1373"/>
      <c r="Y8" s="1373"/>
      <c r="Z8" s="1373"/>
      <c r="AA8" s="1373"/>
      <c r="AB8" s="1373"/>
    </row>
    <row r="9" ht="43.5" customHeight="1">
      <c r="A9" s="1371"/>
      <c r="B9" s="1374"/>
      <c r="C9" s="1375" t="s">
        <v>1195</v>
      </c>
      <c r="D9" s="1375" t="s">
        <v>1182</v>
      </c>
      <c r="E9" s="1375" t="s">
        <v>1196</v>
      </c>
      <c r="F9" s="1372" t="s">
        <v>615</v>
      </c>
      <c r="G9" s="1373"/>
      <c r="H9" s="1373"/>
      <c r="I9" s="1373"/>
      <c r="J9" s="1373"/>
      <c r="K9" s="1373"/>
      <c r="L9" s="1373"/>
      <c r="M9" s="1373"/>
      <c r="N9" s="1373"/>
      <c r="O9" s="1373"/>
      <c r="P9" s="1373"/>
      <c r="Q9" s="1373"/>
      <c r="R9" s="1373"/>
      <c r="S9" s="1373"/>
      <c r="T9" s="1373"/>
      <c r="U9" s="1373"/>
      <c r="V9" s="1373"/>
      <c r="W9" s="1373"/>
      <c r="X9" s="1373"/>
      <c r="Y9" s="1373"/>
      <c r="Z9" s="1373"/>
      <c r="AA9" s="1373"/>
      <c r="AB9" s="1373"/>
    </row>
    <row r="10">
      <c r="A10" s="1379"/>
      <c r="B10" s="1379"/>
      <c r="C10" s="1380"/>
      <c r="D10" s="1380"/>
      <c r="E10" s="1381"/>
      <c r="F10" s="1382"/>
      <c r="G10" s="1370"/>
      <c r="H10" s="1370"/>
      <c r="I10" s="1370"/>
      <c r="J10" s="1370"/>
      <c r="K10" s="1370"/>
      <c r="L10" s="1370"/>
      <c r="M10" s="1370"/>
      <c r="N10" s="1370"/>
      <c r="O10" s="1370"/>
      <c r="P10" s="1370"/>
      <c r="Q10" s="1370"/>
      <c r="R10" s="1370"/>
      <c r="S10" s="1370"/>
      <c r="T10" s="1370"/>
      <c r="U10" s="1370"/>
      <c r="V10" s="1370"/>
      <c r="W10" s="1370"/>
      <c r="X10" s="1370"/>
      <c r="Y10" s="1370"/>
      <c r="Z10" s="1370"/>
      <c r="AA10" s="1370"/>
      <c r="AB10" s="1370"/>
    </row>
    <row r="11">
      <c r="A11" s="1383"/>
      <c r="B11" s="1383"/>
      <c r="C11" s="1370"/>
      <c r="D11" s="1370"/>
      <c r="E11" s="1384"/>
      <c r="F11" s="1385"/>
      <c r="G11" s="1370"/>
      <c r="H11" s="1370"/>
      <c r="I11" s="1370"/>
      <c r="J11" s="1370"/>
      <c r="K11" s="1370"/>
      <c r="L11" s="1370"/>
      <c r="M11" s="1370"/>
      <c r="N11" s="1370"/>
      <c r="O11" s="1370"/>
      <c r="P11" s="1370"/>
      <c r="Q11" s="1370"/>
      <c r="R11" s="1370"/>
      <c r="S11" s="1370"/>
      <c r="T11" s="1370"/>
      <c r="U11" s="1370"/>
      <c r="V11" s="1370"/>
      <c r="W11" s="1370"/>
      <c r="X11" s="1370"/>
      <c r="Y11" s="1370"/>
      <c r="Z11" s="1370"/>
      <c r="AA11" s="1370"/>
      <c r="AB11" s="1370"/>
    </row>
    <row r="12">
      <c r="A12" s="1383"/>
      <c r="B12" s="1383"/>
      <c r="C12" s="1370"/>
      <c r="D12" s="1370"/>
      <c r="E12" s="1384"/>
      <c r="F12" s="1386"/>
      <c r="G12" s="1370"/>
      <c r="H12" s="1370"/>
      <c r="I12" s="1370"/>
      <c r="J12" s="1370"/>
      <c r="K12" s="1370"/>
      <c r="L12" s="1370"/>
      <c r="M12" s="1370"/>
      <c r="N12" s="1370"/>
      <c r="O12" s="1370"/>
      <c r="P12" s="1370"/>
      <c r="Q12" s="1370"/>
      <c r="R12" s="1370"/>
      <c r="S12" s="1370"/>
      <c r="T12" s="1370"/>
      <c r="U12" s="1370"/>
      <c r="V12" s="1370"/>
      <c r="W12" s="1370"/>
      <c r="X12" s="1370"/>
      <c r="Y12" s="1370"/>
      <c r="Z12" s="1370"/>
      <c r="AA12" s="1370"/>
      <c r="AB12" s="1370"/>
    </row>
    <row r="13">
      <c r="A13" s="1383"/>
      <c r="B13" s="1383"/>
      <c r="C13" s="1370"/>
      <c r="D13" s="1370"/>
      <c r="E13" s="1387"/>
      <c r="F13" s="1370"/>
      <c r="G13" s="1370"/>
      <c r="H13" s="1370"/>
      <c r="I13" s="1370"/>
      <c r="J13" s="1370"/>
      <c r="K13" s="1370"/>
      <c r="L13" s="1370"/>
      <c r="M13" s="1370"/>
      <c r="N13" s="1370"/>
      <c r="O13" s="1370"/>
      <c r="P13" s="1370"/>
      <c r="Q13" s="1370"/>
      <c r="R13" s="1370"/>
      <c r="S13" s="1370"/>
      <c r="T13" s="1370"/>
      <c r="U13" s="1370"/>
      <c r="V13" s="1370"/>
      <c r="W13" s="1370"/>
      <c r="X13" s="1370"/>
      <c r="Y13" s="1370"/>
      <c r="Z13" s="1370"/>
      <c r="AA13" s="1370"/>
      <c r="AB13" s="1370"/>
    </row>
    <row r="14">
      <c r="A14" s="1383"/>
      <c r="B14" s="1383"/>
      <c r="C14" s="1370"/>
      <c r="D14" s="1370"/>
      <c r="E14" s="1387"/>
      <c r="F14" s="1370"/>
      <c r="G14" s="1370"/>
      <c r="H14" s="1370"/>
      <c r="I14" s="1370"/>
      <c r="J14" s="1370"/>
      <c r="K14" s="1370"/>
      <c r="L14" s="1370"/>
      <c r="M14" s="1370"/>
      <c r="N14" s="1370"/>
      <c r="O14" s="1370"/>
      <c r="P14" s="1370"/>
      <c r="Q14" s="1370"/>
      <c r="R14" s="1370"/>
      <c r="S14" s="1370"/>
      <c r="T14" s="1370"/>
      <c r="U14" s="1370"/>
      <c r="V14" s="1370"/>
      <c r="W14" s="1370"/>
      <c r="X14" s="1370"/>
      <c r="Y14" s="1370"/>
      <c r="Z14" s="1370"/>
      <c r="AA14" s="1370"/>
      <c r="AB14" s="1370"/>
    </row>
    <row r="15">
      <c r="A15" s="1383"/>
      <c r="B15" s="1383"/>
      <c r="C15" s="1370"/>
      <c r="D15" s="1370"/>
      <c r="E15" s="1387"/>
      <c r="F15" s="1370"/>
      <c r="G15" s="1370"/>
      <c r="H15" s="1370"/>
      <c r="I15" s="1370"/>
      <c r="J15" s="1370"/>
      <c r="K15" s="1370"/>
      <c r="L15" s="1370"/>
      <c r="M15" s="1370"/>
      <c r="N15" s="1370"/>
      <c r="O15" s="1370"/>
      <c r="P15" s="1370"/>
      <c r="Q15" s="1370"/>
      <c r="R15" s="1370"/>
      <c r="S15" s="1370"/>
      <c r="T15" s="1370"/>
      <c r="U15" s="1370"/>
      <c r="V15" s="1370"/>
      <c r="W15" s="1370"/>
      <c r="X15" s="1370"/>
      <c r="Y15" s="1370"/>
      <c r="Z15" s="1370"/>
      <c r="AA15" s="1370"/>
      <c r="AB15" s="1370"/>
    </row>
    <row r="16">
      <c r="A16" s="1383"/>
      <c r="B16" s="1383"/>
      <c r="C16" s="1370"/>
      <c r="D16" s="1370"/>
      <c r="E16" s="1387"/>
      <c r="F16" s="1370"/>
      <c r="G16" s="1370"/>
      <c r="H16" s="1370"/>
      <c r="I16" s="1370"/>
      <c r="J16" s="1370"/>
      <c r="K16" s="1370"/>
      <c r="L16" s="1370"/>
      <c r="M16" s="1370"/>
      <c r="N16" s="1370"/>
      <c r="O16" s="1370"/>
      <c r="P16" s="1370"/>
      <c r="Q16" s="1370"/>
      <c r="R16" s="1370"/>
      <c r="S16" s="1370"/>
      <c r="T16" s="1370"/>
      <c r="U16" s="1370"/>
      <c r="V16" s="1370"/>
      <c r="W16" s="1370"/>
      <c r="X16" s="1370"/>
      <c r="Y16" s="1370"/>
      <c r="Z16" s="1370"/>
      <c r="AA16" s="1370"/>
      <c r="AB16" s="1370"/>
    </row>
    <row r="17">
      <c r="A17" s="1383"/>
      <c r="B17" s="1383"/>
      <c r="C17" s="1370"/>
      <c r="D17" s="1370"/>
      <c r="E17" s="1387"/>
      <c r="F17" s="1370"/>
      <c r="G17" s="1370"/>
      <c r="H17" s="1370"/>
      <c r="I17" s="1370"/>
      <c r="J17" s="1370"/>
      <c r="K17" s="1370"/>
      <c r="L17" s="1370"/>
      <c r="M17" s="1370"/>
      <c r="N17" s="1370"/>
      <c r="O17" s="1370"/>
      <c r="P17" s="1370"/>
      <c r="Q17" s="1370"/>
      <c r="R17" s="1370"/>
      <c r="S17" s="1370"/>
      <c r="T17" s="1370"/>
      <c r="U17" s="1370"/>
      <c r="V17" s="1370"/>
      <c r="W17" s="1370"/>
      <c r="X17" s="1370"/>
      <c r="Y17" s="1370"/>
      <c r="Z17" s="1370"/>
      <c r="AA17" s="1370"/>
      <c r="AB17" s="1370"/>
    </row>
    <row r="18">
      <c r="A18" s="1383"/>
      <c r="B18" s="1383"/>
      <c r="C18" s="1370"/>
      <c r="D18" s="1370"/>
      <c r="E18" s="1387"/>
      <c r="F18" s="1370"/>
      <c r="G18" s="1370"/>
      <c r="H18" s="1370"/>
      <c r="I18" s="1370"/>
      <c r="J18" s="1370"/>
      <c r="K18" s="1370"/>
      <c r="L18" s="1370"/>
      <c r="M18" s="1370"/>
      <c r="N18" s="1370"/>
      <c r="O18" s="1370"/>
      <c r="P18" s="1370"/>
      <c r="Q18" s="1370"/>
      <c r="R18" s="1370"/>
      <c r="S18" s="1370"/>
      <c r="T18" s="1370"/>
      <c r="U18" s="1370"/>
      <c r="V18" s="1370"/>
      <c r="W18" s="1370"/>
      <c r="X18" s="1370"/>
      <c r="Y18" s="1370"/>
      <c r="Z18" s="1370"/>
      <c r="AA18" s="1370"/>
      <c r="AB18" s="1370"/>
    </row>
    <row r="19">
      <c r="A19" s="1383"/>
      <c r="B19" s="1383"/>
      <c r="C19" s="1370"/>
      <c r="D19" s="1370"/>
      <c r="E19" s="1387"/>
      <c r="F19" s="1370"/>
      <c r="G19" s="1370"/>
      <c r="H19" s="1370"/>
      <c r="I19" s="1370"/>
      <c r="J19" s="1370"/>
      <c r="K19" s="1370"/>
      <c r="L19" s="1370"/>
      <c r="M19" s="1370"/>
      <c r="N19" s="1370"/>
      <c r="O19" s="1370"/>
      <c r="P19" s="1370"/>
      <c r="Q19" s="1370"/>
      <c r="R19" s="1370"/>
      <c r="S19" s="1370"/>
      <c r="T19" s="1370"/>
      <c r="U19" s="1370"/>
      <c r="V19" s="1370"/>
      <c r="W19" s="1370"/>
      <c r="X19" s="1370"/>
      <c r="Y19" s="1370"/>
      <c r="Z19" s="1370"/>
      <c r="AA19" s="1370"/>
      <c r="AB19" s="1370"/>
    </row>
    <row r="20">
      <c r="A20" s="1383"/>
      <c r="B20" s="1383"/>
      <c r="C20" s="1370"/>
      <c r="D20" s="1370"/>
      <c r="E20" s="1387"/>
      <c r="F20" s="1370"/>
      <c r="G20" s="1370"/>
      <c r="H20" s="1370"/>
      <c r="I20" s="1370"/>
      <c r="J20" s="1370"/>
      <c r="K20" s="1370"/>
      <c r="L20" s="1370"/>
      <c r="M20" s="1370"/>
      <c r="N20" s="1370"/>
      <c r="O20" s="1370"/>
      <c r="P20" s="1370"/>
      <c r="Q20" s="1370"/>
      <c r="R20" s="1370"/>
      <c r="S20" s="1370"/>
      <c r="T20" s="1370"/>
      <c r="U20" s="1370"/>
      <c r="V20" s="1370"/>
      <c r="W20" s="1370"/>
      <c r="X20" s="1370"/>
      <c r="Y20" s="1370"/>
      <c r="Z20" s="1370"/>
      <c r="AA20" s="1370"/>
      <c r="AB20" s="1370"/>
    </row>
    <row r="21">
      <c r="A21" s="1383"/>
      <c r="B21" s="1383"/>
      <c r="C21" s="1370"/>
      <c r="D21" s="1370"/>
      <c r="E21" s="1387"/>
      <c r="F21" s="1370"/>
      <c r="G21" s="1370"/>
      <c r="H21" s="1370"/>
      <c r="I21" s="1370"/>
      <c r="J21" s="1370"/>
      <c r="K21" s="1370"/>
      <c r="L21" s="1370"/>
      <c r="M21" s="1370"/>
      <c r="N21" s="1370"/>
      <c r="O21" s="1370"/>
      <c r="P21" s="1370"/>
      <c r="Q21" s="1370"/>
      <c r="R21" s="1370"/>
      <c r="S21" s="1370"/>
      <c r="T21" s="1370"/>
      <c r="U21" s="1370"/>
      <c r="V21" s="1370"/>
      <c r="W21" s="1370"/>
      <c r="X21" s="1370"/>
      <c r="Y21" s="1370"/>
      <c r="Z21" s="1370"/>
      <c r="AA21" s="1370"/>
      <c r="AB21" s="1370"/>
    </row>
    <row r="22">
      <c r="A22" s="1383"/>
      <c r="B22" s="1383"/>
      <c r="C22" s="1370"/>
      <c r="D22" s="1370"/>
      <c r="E22" s="1387"/>
      <c r="F22" s="1370"/>
      <c r="G22" s="1370"/>
      <c r="H22" s="1370"/>
      <c r="I22" s="1370"/>
      <c r="J22" s="1370"/>
      <c r="K22" s="1370"/>
      <c r="L22" s="1370"/>
      <c r="M22" s="1370"/>
      <c r="N22" s="1370"/>
      <c r="O22" s="1370"/>
      <c r="P22" s="1370"/>
      <c r="Q22" s="1370"/>
      <c r="R22" s="1370"/>
      <c r="S22" s="1370"/>
      <c r="T22" s="1370"/>
      <c r="U22" s="1370"/>
      <c r="V22" s="1370"/>
      <c r="W22" s="1370"/>
      <c r="X22" s="1370"/>
      <c r="Y22" s="1370"/>
      <c r="Z22" s="1370"/>
      <c r="AA22" s="1370"/>
      <c r="AB22" s="1370"/>
    </row>
    <row r="23">
      <c r="A23" s="1383"/>
      <c r="B23" s="1383"/>
      <c r="C23" s="1370"/>
      <c r="D23" s="1370"/>
      <c r="E23" s="1387"/>
      <c r="F23" s="1370"/>
      <c r="G23" s="1370"/>
      <c r="H23" s="1370"/>
      <c r="I23" s="1370"/>
      <c r="J23" s="1370"/>
      <c r="K23" s="1370"/>
      <c r="L23" s="1370"/>
      <c r="M23" s="1370"/>
      <c r="N23" s="1370"/>
      <c r="O23" s="1370"/>
      <c r="P23" s="1370"/>
      <c r="Q23" s="1370"/>
      <c r="R23" s="1370"/>
      <c r="S23" s="1370"/>
      <c r="T23" s="1370"/>
      <c r="U23" s="1370"/>
      <c r="V23" s="1370"/>
      <c r="W23" s="1370"/>
      <c r="X23" s="1370"/>
      <c r="Y23" s="1370"/>
      <c r="Z23" s="1370"/>
      <c r="AA23" s="1370"/>
      <c r="AB23" s="1370"/>
    </row>
    <row r="24">
      <c r="A24" s="1383"/>
      <c r="B24" s="1383"/>
      <c r="C24" s="1370"/>
      <c r="D24" s="1370"/>
      <c r="E24" s="1387"/>
      <c r="F24" s="1370"/>
      <c r="G24" s="1370"/>
      <c r="H24" s="1370"/>
      <c r="I24" s="1370"/>
      <c r="J24" s="1370"/>
      <c r="K24" s="1370"/>
      <c r="L24" s="1370"/>
      <c r="M24" s="1370"/>
      <c r="N24" s="1370"/>
      <c r="O24" s="1370"/>
      <c r="P24" s="1370"/>
      <c r="Q24" s="1370"/>
      <c r="R24" s="1370"/>
      <c r="S24" s="1370"/>
      <c r="T24" s="1370"/>
      <c r="U24" s="1370"/>
      <c r="V24" s="1370"/>
      <c r="W24" s="1370"/>
      <c r="X24" s="1370"/>
      <c r="Y24" s="1370"/>
      <c r="Z24" s="1370"/>
      <c r="AA24" s="1370"/>
      <c r="AB24" s="1370"/>
    </row>
    <row r="25">
      <c r="A25" s="1383"/>
      <c r="B25" s="1383"/>
      <c r="C25" s="1370"/>
      <c r="D25" s="1370"/>
      <c r="E25" s="1387"/>
      <c r="F25" s="1370"/>
      <c r="G25" s="1370"/>
      <c r="H25" s="1370"/>
      <c r="I25" s="1370"/>
      <c r="J25" s="1370"/>
      <c r="K25" s="1370"/>
      <c r="L25" s="1370"/>
      <c r="M25" s="1370"/>
      <c r="N25" s="1370"/>
      <c r="O25" s="1370"/>
      <c r="P25" s="1370"/>
      <c r="Q25" s="1370"/>
      <c r="R25" s="1370"/>
      <c r="S25" s="1370"/>
      <c r="T25" s="1370"/>
      <c r="U25" s="1370"/>
      <c r="V25" s="1370"/>
      <c r="W25" s="1370"/>
      <c r="X25" s="1370"/>
      <c r="Y25" s="1370"/>
      <c r="Z25" s="1370"/>
      <c r="AA25" s="1370"/>
      <c r="AB25" s="1370"/>
    </row>
    <row r="26">
      <c r="A26" s="1383"/>
      <c r="B26" s="1383"/>
      <c r="C26" s="1370"/>
      <c r="D26" s="1370"/>
      <c r="E26" s="1387"/>
      <c r="F26" s="1370"/>
      <c r="G26" s="1370"/>
      <c r="H26" s="1370"/>
      <c r="I26" s="1370"/>
      <c r="J26" s="1370"/>
      <c r="K26" s="1370"/>
      <c r="L26" s="1370"/>
      <c r="M26" s="1370"/>
      <c r="N26" s="1370"/>
      <c r="O26" s="1370"/>
      <c r="P26" s="1370"/>
      <c r="Q26" s="1370"/>
      <c r="R26" s="1370"/>
      <c r="S26" s="1370"/>
      <c r="T26" s="1370"/>
      <c r="U26" s="1370"/>
      <c r="V26" s="1370"/>
      <c r="W26" s="1370"/>
      <c r="X26" s="1370"/>
      <c r="Y26" s="1370"/>
      <c r="Z26" s="1370"/>
      <c r="AA26" s="1370"/>
      <c r="AB26" s="1370"/>
    </row>
    <row r="27">
      <c r="A27" s="1383"/>
      <c r="B27" s="1383"/>
      <c r="C27" s="1370"/>
      <c r="D27" s="1370"/>
      <c r="E27" s="1387"/>
      <c r="F27" s="1370"/>
      <c r="G27" s="1370"/>
      <c r="H27" s="1370"/>
      <c r="I27" s="1370"/>
      <c r="J27" s="1370"/>
      <c r="K27" s="1370"/>
      <c r="L27" s="1370"/>
      <c r="M27" s="1370"/>
      <c r="N27" s="1370"/>
      <c r="O27" s="1370"/>
      <c r="P27" s="1370"/>
      <c r="Q27" s="1370"/>
      <c r="R27" s="1370"/>
      <c r="S27" s="1370"/>
      <c r="T27" s="1370"/>
      <c r="U27" s="1370"/>
      <c r="V27" s="1370"/>
      <c r="W27" s="1370"/>
      <c r="X27" s="1370"/>
      <c r="Y27" s="1370"/>
      <c r="Z27" s="1370"/>
      <c r="AA27" s="1370"/>
      <c r="AB27" s="1370"/>
    </row>
    <row r="28">
      <c r="A28" s="1383"/>
      <c r="B28" s="1383"/>
      <c r="C28" s="1370"/>
      <c r="D28" s="1370"/>
      <c r="E28" s="1387"/>
      <c r="F28" s="1370"/>
      <c r="G28" s="1370"/>
      <c r="H28" s="1370"/>
      <c r="I28" s="1370"/>
      <c r="J28" s="1370"/>
      <c r="K28" s="1370"/>
      <c r="L28" s="1370"/>
      <c r="M28" s="1370"/>
      <c r="N28" s="1370"/>
      <c r="O28" s="1370"/>
      <c r="P28" s="1370"/>
      <c r="Q28" s="1370"/>
      <c r="R28" s="1370"/>
      <c r="S28" s="1370"/>
      <c r="T28" s="1370"/>
      <c r="U28" s="1370"/>
      <c r="V28" s="1370"/>
      <c r="W28" s="1370"/>
      <c r="X28" s="1370"/>
      <c r="Y28" s="1370"/>
      <c r="Z28" s="1370"/>
      <c r="AA28" s="1370"/>
      <c r="AB28" s="1370"/>
    </row>
    <row r="29">
      <c r="A29" s="1383"/>
      <c r="B29" s="1383"/>
      <c r="C29" s="1370"/>
      <c r="D29" s="1370"/>
      <c r="E29" s="1387"/>
      <c r="F29" s="1370"/>
      <c r="G29" s="1370"/>
      <c r="H29" s="1370"/>
      <c r="I29" s="1370"/>
      <c r="J29" s="1370"/>
      <c r="K29" s="1370"/>
      <c r="L29" s="1370"/>
      <c r="M29" s="1370"/>
      <c r="N29" s="1370"/>
      <c r="O29" s="1370"/>
      <c r="P29" s="1370"/>
      <c r="Q29" s="1370"/>
      <c r="R29" s="1370"/>
      <c r="S29" s="1370"/>
      <c r="T29" s="1370"/>
      <c r="U29" s="1370"/>
      <c r="V29" s="1370"/>
      <c r="W29" s="1370"/>
      <c r="X29" s="1370"/>
      <c r="Y29" s="1370"/>
      <c r="Z29" s="1370"/>
      <c r="AA29" s="1370"/>
      <c r="AB29" s="1370"/>
    </row>
    <row r="30">
      <c r="A30" s="1383"/>
      <c r="B30" s="1383"/>
      <c r="C30" s="1370"/>
      <c r="D30" s="1370"/>
      <c r="E30" s="1387"/>
      <c r="F30" s="1370"/>
      <c r="G30" s="1370"/>
      <c r="H30" s="1370"/>
      <c r="I30" s="1370"/>
      <c r="J30" s="1370"/>
      <c r="K30" s="1370"/>
      <c r="L30" s="1370"/>
      <c r="M30" s="1370"/>
      <c r="N30" s="1370"/>
      <c r="O30" s="1370"/>
      <c r="P30" s="1370"/>
      <c r="Q30" s="1370"/>
      <c r="R30" s="1370"/>
      <c r="S30" s="1370"/>
      <c r="T30" s="1370"/>
      <c r="U30" s="1370"/>
      <c r="V30" s="1370"/>
      <c r="W30" s="1370"/>
      <c r="X30" s="1370"/>
      <c r="Y30" s="1370"/>
      <c r="Z30" s="1370"/>
      <c r="AA30" s="1370"/>
      <c r="AB30" s="1370"/>
    </row>
    <row r="31">
      <c r="A31" s="1383"/>
      <c r="B31" s="1383"/>
      <c r="C31" s="1370"/>
      <c r="D31" s="1370"/>
      <c r="E31" s="1387"/>
      <c r="F31" s="1370"/>
      <c r="G31" s="1370"/>
      <c r="H31" s="1370"/>
      <c r="I31" s="1370"/>
      <c r="J31" s="1370"/>
      <c r="K31" s="1370"/>
      <c r="L31" s="1370"/>
      <c r="M31" s="1370"/>
      <c r="N31" s="1370"/>
      <c r="O31" s="1370"/>
      <c r="P31" s="1370"/>
      <c r="Q31" s="1370"/>
      <c r="R31" s="1370"/>
      <c r="S31" s="1370"/>
      <c r="T31" s="1370"/>
      <c r="U31" s="1370"/>
      <c r="V31" s="1370"/>
      <c r="W31" s="1370"/>
      <c r="X31" s="1370"/>
      <c r="Y31" s="1370"/>
      <c r="Z31" s="1370"/>
      <c r="AA31" s="1370"/>
      <c r="AB31" s="1370"/>
    </row>
    <row r="32">
      <c r="A32" s="1383"/>
      <c r="B32" s="1383"/>
      <c r="C32" s="1370"/>
      <c r="D32" s="1370"/>
      <c r="E32" s="1387"/>
      <c r="F32" s="1370"/>
      <c r="G32" s="1370"/>
      <c r="H32" s="1370"/>
      <c r="I32" s="1370"/>
      <c r="J32" s="1370"/>
      <c r="K32" s="1370"/>
      <c r="L32" s="1370"/>
      <c r="M32" s="1370"/>
      <c r="N32" s="1370"/>
      <c r="O32" s="1370"/>
      <c r="P32" s="1370"/>
      <c r="Q32" s="1370"/>
      <c r="R32" s="1370"/>
      <c r="S32" s="1370"/>
      <c r="T32" s="1370"/>
      <c r="U32" s="1370"/>
      <c r="V32" s="1370"/>
      <c r="W32" s="1370"/>
      <c r="X32" s="1370"/>
      <c r="Y32" s="1370"/>
      <c r="Z32" s="1370"/>
      <c r="AA32" s="1370"/>
      <c r="AB32" s="1370"/>
    </row>
    <row r="33">
      <c r="A33" s="1383"/>
      <c r="B33" s="1383"/>
      <c r="C33" s="1370"/>
      <c r="D33" s="1370"/>
      <c r="E33" s="1387"/>
      <c r="F33" s="1370"/>
      <c r="G33" s="1370"/>
      <c r="H33" s="1370"/>
      <c r="I33" s="1370"/>
      <c r="J33" s="1370"/>
      <c r="K33" s="1370"/>
      <c r="L33" s="1370"/>
      <c r="M33" s="1370"/>
      <c r="N33" s="1370"/>
      <c r="O33" s="1370"/>
      <c r="P33" s="1370"/>
      <c r="Q33" s="1370"/>
      <c r="R33" s="1370"/>
      <c r="S33" s="1370"/>
      <c r="T33" s="1370"/>
      <c r="U33" s="1370"/>
      <c r="V33" s="1370"/>
      <c r="W33" s="1370"/>
      <c r="X33" s="1370"/>
      <c r="Y33" s="1370"/>
      <c r="Z33" s="1370"/>
      <c r="AA33" s="1370"/>
      <c r="AB33" s="1370"/>
    </row>
    <row r="34">
      <c r="A34" s="1383"/>
      <c r="B34" s="1383"/>
      <c r="C34" s="1370"/>
      <c r="D34" s="1370"/>
      <c r="E34" s="1387"/>
      <c r="F34" s="1370"/>
      <c r="G34" s="1370"/>
      <c r="H34" s="1370"/>
      <c r="I34" s="1370"/>
      <c r="J34" s="1370"/>
      <c r="K34" s="1370"/>
      <c r="L34" s="1370"/>
      <c r="M34" s="1370"/>
      <c r="N34" s="1370"/>
      <c r="O34" s="1370"/>
      <c r="P34" s="1370"/>
      <c r="Q34" s="1370"/>
      <c r="R34" s="1370"/>
      <c r="S34" s="1370"/>
      <c r="T34" s="1370"/>
      <c r="U34" s="1370"/>
      <c r="V34" s="1370"/>
      <c r="W34" s="1370"/>
      <c r="X34" s="1370"/>
      <c r="Y34" s="1370"/>
      <c r="Z34" s="1370"/>
      <c r="AA34" s="1370"/>
      <c r="AB34" s="1370"/>
    </row>
    <row r="35">
      <c r="A35" s="1383"/>
      <c r="B35" s="1383"/>
      <c r="C35" s="1370"/>
      <c r="D35" s="1370"/>
      <c r="E35" s="1387"/>
      <c r="F35" s="1370"/>
      <c r="G35" s="1370"/>
      <c r="H35" s="1370"/>
      <c r="I35" s="1370"/>
      <c r="J35" s="1370"/>
      <c r="K35" s="1370"/>
      <c r="L35" s="1370"/>
      <c r="M35" s="1370"/>
      <c r="N35" s="1370"/>
      <c r="O35" s="1370"/>
      <c r="P35" s="1370"/>
      <c r="Q35" s="1370"/>
      <c r="R35" s="1370"/>
      <c r="S35" s="1370"/>
      <c r="T35" s="1370"/>
      <c r="U35" s="1370"/>
      <c r="V35" s="1370"/>
      <c r="W35" s="1370"/>
      <c r="X35" s="1370"/>
      <c r="Y35" s="1370"/>
      <c r="Z35" s="1370"/>
      <c r="AA35" s="1370"/>
      <c r="AB35" s="1370"/>
    </row>
    <row r="36">
      <c r="A36" s="1383"/>
      <c r="B36" s="1383"/>
      <c r="C36" s="1370"/>
      <c r="D36" s="1370"/>
      <c r="E36" s="1387"/>
      <c r="F36" s="1370"/>
      <c r="G36" s="1370"/>
      <c r="H36" s="1370"/>
      <c r="I36" s="1370"/>
      <c r="J36" s="1370"/>
      <c r="K36" s="1370"/>
      <c r="L36" s="1370"/>
      <c r="M36" s="1370"/>
      <c r="N36" s="1370"/>
      <c r="O36" s="1370"/>
      <c r="P36" s="1370"/>
      <c r="Q36" s="1370"/>
      <c r="R36" s="1370"/>
      <c r="S36" s="1370"/>
      <c r="T36" s="1370"/>
      <c r="U36" s="1370"/>
      <c r="V36" s="1370"/>
      <c r="W36" s="1370"/>
      <c r="X36" s="1370"/>
      <c r="Y36" s="1370"/>
      <c r="Z36" s="1370"/>
      <c r="AA36" s="1370"/>
      <c r="AB36" s="1370"/>
    </row>
    <row r="37">
      <c r="A37" s="1383"/>
      <c r="B37" s="1383"/>
      <c r="C37" s="1370"/>
      <c r="D37" s="1370"/>
      <c r="E37" s="1387"/>
      <c r="F37" s="1370"/>
      <c r="G37" s="1370"/>
      <c r="H37" s="1370"/>
      <c r="I37" s="1370"/>
      <c r="J37" s="1370"/>
      <c r="K37" s="1370"/>
      <c r="L37" s="1370"/>
      <c r="M37" s="1370"/>
      <c r="N37" s="1370"/>
      <c r="O37" s="1370"/>
      <c r="P37" s="1370"/>
      <c r="Q37" s="1370"/>
      <c r="R37" s="1370"/>
      <c r="S37" s="1370"/>
      <c r="T37" s="1370"/>
      <c r="U37" s="1370"/>
      <c r="V37" s="1370"/>
      <c r="W37" s="1370"/>
      <c r="X37" s="1370"/>
      <c r="Y37" s="1370"/>
      <c r="Z37" s="1370"/>
      <c r="AA37" s="1370"/>
      <c r="AB37" s="1370"/>
    </row>
    <row r="38">
      <c r="A38" s="1383"/>
      <c r="B38" s="1383"/>
      <c r="C38" s="1370"/>
      <c r="D38" s="1370"/>
      <c r="E38" s="1387"/>
      <c r="F38" s="1370"/>
      <c r="G38" s="1370"/>
      <c r="H38" s="1370"/>
      <c r="I38" s="1370"/>
      <c r="J38" s="1370"/>
      <c r="K38" s="1370"/>
      <c r="L38" s="1370"/>
      <c r="M38" s="1370"/>
      <c r="N38" s="1370"/>
      <c r="O38" s="1370"/>
      <c r="P38" s="1370"/>
      <c r="Q38" s="1370"/>
      <c r="R38" s="1370"/>
      <c r="S38" s="1370"/>
      <c r="T38" s="1370"/>
      <c r="U38" s="1370"/>
      <c r="V38" s="1370"/>
      <c r="W38" s="1370"/>
      <c r="X38" s="1370"/>
      <c r="Y38" s="1370"/>
      <c r="Z38" s="1370"/>
      <c r="AA38" s="1370"/>
      <c r="AB38" s="1370"/>
    </row>
    <row r="39">
      <c r="A39" s="1383"/>
      <c r="B39" s="1383"/>
      <c r="C39" s="1370"/>
      <c r="D39" s="1370"/>
      <c r="E39" s="1387"/>
      <c r="F39" s="1370"/>
      <c r="G39" s="1370"/>
      <c r="H39" s="1370"/>
      <c r="I39" s="1370"/>
      <c r="J39" s="1370"/>
      <c r="K39" s="1370"/>
      <c r="L39" s="1370"/>
      <c r="M39" s="1370"/>
      <c r="N39" s="1370"/>
      <c r="O39" s="1370"/>
      <c r="P39" s="1370"/>
      <c r="Q39" s="1370"/>
      <c r="R39" s="1370"/>
      <c r="S39" s="1370"/>
      <c r="T39" s="1370"/>
      <c r="U39" s="1370"/>
      <c r="V39" s="1370"/>
      <c r="W39" s="1370"/>
      <c r="X39" s="1370"/>
      <c r="Y39" s="1370"/>
      <c r="Z39" s="1370"/>
      <c r="AA39" s="1370"/>
      <c r="AB39" s="1370"/>
    </row>
    <row r="40">
      <c r="A40" s="1383"/>
      <c r="B40" s="1383"/>
      <c r="C40" s="1370"/>
      <c r="D40" s="1370"/>
      <c r="E40" s="1387"/>
      <c r="F40" s="1370"/>
      <c r="G40" s="1370"/>
      <c r="H40" s="1370"/>
      <c r="I40" s="1370"/>
      <c r="J40" s="1370"/>
      <c r="K40" s="1370"/>
      <c r="L40" s="1370"/>
      <c r="M40" s="1370"/>
      <c r="N40" s="1370"/>
      <c r="O40" s="1370"/>
      <c r="P40" s="1370"/>
      <c r="Q40" s="1370"/>
      <c r="R40" s="1370"/>
      <c r="S40" s="1370"/>
      <c r="T40" s="1370"/>
      <c r="U40" s="1370"/>
      <c r="V40" s="1370"/>
      <c r="W40" s="1370"/>
      <c r="X40" s="1370"/>
      <c r="Y40" s="1370"/>
      <c r="Z40" s="1370"/>
      <c r="AA40" s="1370"/>
      <c r="AB40" s="1370"/>
    </row>
    <row r="41">
      <c r="A41" s="1383"/>
      <c r="B41" s="1383"/>
      <c r="C41" s="1370"/>
      <c r="D41" s="1370"/>
      <c r="E41" s="1387"/>
      <c r="F41" s="1370"/>
      <c r="G41" s="1370"/>
      <c r="H41" s="1370"/>
      <c r="I41" s="1370"/>
      <c r="J41" s="1370"/>
      <c r="K41" s="1370"/>
      <c r="L41" s="1370"/>
      <c r="M41" s="1370"/>
      <c r="N41" s="1370"/>
      <c r="O41" s="1370"/>
      <c r="P41" s="1370"/>
      <c r="Q41" s="1370"/>
      <c r="R41" s="1370"/>
      <c r="S41" s="1370"/>
      <c r="T41" s="1370"/>
      <c r="U41" s="1370"/>
      <c r="V41" s="1370"/>
      <c r="W41" s="1370"/>
      <c r="X41" s="1370"/>
      <c r="Y41" s="1370"/>
      <c r="Z41" s="1370"/>
      <c r="AA41" s="1370"/>
      <c r="AB41" s="1370"/>
    </row>
    <row r="42">
      <c r="A42" s="1383"/>
      <c r="B42" s="1383"/>
      <c r="C42" s="1370"/>
      <c r="D42" s="1370"/>
      <c r="E42" s="1387"/>
      <c r="F42" s="1370"/>
      <c r="G42" s="1370"/>
      <c r="H42" s="1370"/>
      <c r="I42" s="1370"/>
      <c r="J42" s="1370"/>
      <c r="K42" s="1370"/>
      <c r="L42" s="1370"/>
      <c r="M42" s="1370"/>
      <c r="N42" s="1370"/>
      <c r="O42" s="1370"/>
      <c r="P42" s="1370"/>
      <c r="Q42" s="1370"/>
      <c r="R42" s="1370"/>
      <c r="S42" s="1370"/>
      <c r="T42" s="1370"/>
      <c r="U42" s="1370"/>
      <c r="V42" s="1370"/>
      <c r="W42" s="1370"/>
      <c r="X42" s="1370"/>
      <c r="Y42" s="1370"/>
      <c r="Z42" s="1370"/>
      <c r="AA42" s="1370"/>
      <c r="AB42" s="1370"/>
    </row>
    <row r="43">
      <c r="A43" s="1383"/>
      <c r="B43" s="1383"/>
      <c r="C43" s="1370"/>
      <c r="D43" s="1370"/>
      <c r="E43" s="1387"/>
      <c r="F43" s="1370"/>
      <c r="G43" s="1370"/>
      <c r="H43" s="1370"/>
      <c r="I43" s="1370"/>
      <c r="J43" s="1370"/>
      <c r="K43" s="1370"/>
      <c r="L43" s="1370"/>
      <c r="M43" s="1370"/>
      <c r="N43" s="1370"/>
      <c r="O43" s="1370"/>
      <c r="P43" s="1370"/>
      <c r="Q43" s="1370"/>
      <c r="R43" s="1370"/>
      <c r="S43" s="1370"/>
      <c r="T43" s="1370"/>
      <c r="U43" s="1370"/>
      <c r="V43" s="1370"/>
      <c r="W43" s="1370"/>
      <c r="X43" s="1370"/>
      <c r="Y43" s="1370"/>
      <c r="Z43" s="1370"/>
      <c r="AA43" s="1370"/>
      <c r="AB43" s="1370"/>
    </row>
    <row r="44">
      <c r="A44" s="1383"/>
      <c r="B44" s="1383"/>
      <c r="C44" s="1370"/>
      <c r="D44" s="1370"/>
      <c r="E44" s="1387"/>
      <c r="F44" s="1370"/>
      <c r="G44" s="1370"/>
      <c r="H44" s="1370"/>
      <c r="I44" s="1370"/>
      <c r="J44" s="1370"/>
      <c r="K44" s="1370"/>
      <c r="L44" s="1370"/>
      <c r="M44" s="1370"/>
      <c r="N44" s="1370"/>
      <c r="O44" s="1370"/>
      <c r="P44" s="1370"/>
      <c r="Q44" s="1370"/>
      <c r="R44" s="1370"/>
      <c r="S44" s="1370"/>
      <c r="T44" s="1370"/>
      <c r="U44" s="1370"/>
      <c r="V44" s="1370"/>
      <c r="W44" s="1370"/>
      <c r="X44" s="1370"/>
      <c r="Y44" s="1370"/>
      <c r="Z44" s="1370"/>
      <c r="AA44" s="1370"/>
      <c r="AB44" s="1370"/>
    </row>
    <row r="45">
      <c r="A45" s="1383"/>
      <c r="B45" s="1383"/>
      <c r="C45" s="1370"/>
      <c r="D45" s="1370"/>
      <c r="E45" s="1387"/>
      <c r="F45" s="1370"/>
      <c r="G45" s="1370"/>
      <c r="H45" s="1370"/>
      <c r="I45" s="1370"/>
      <c r="J45" s="1370"/>
      <c r="K45" s="1370"/>
      <c r="L45" s="1370"/>
      <c r="M45" s="1370"/>
      <c r="N45" s="1370"/>
      <c r="O45" s="1370"/>
      <c r="P45" s="1370"/>
      <c r="Q45" s="1370"/>
      <c r="R45" s="1370"/>
      <c r="S45" s="1370"/>
      <c r="T45" s="1370"/>
      <c r="U45" s="1370"/>
      <c r="V45" s="1370"/>
      <c r="W45" s="1370"/>
      <c r="X45" s="1370"/>
      <c r="Y45" s="1370"/>
      <c r="Z45" s="1370"/>
      <c r="AA45" s="1370"/>
      <c r="AB45" s="1370"/>
    </row>
    <row r="46">
      <c r="A46" s="1383"/>
      <c r="B46" s="1383"/>
      <c r="C46" s="1370"/>
      <c r="D46" s="1370"/>
      <c r="E46" s="1387"/>
      <c r="F46" s="1370"/>
      <c r="G46" s="1370"/>
      <c r="H46" s="1370"/>
      <c r="I46" s="1370"/>
      <c r="J46" s="1370"/>
      <c r="K46" s="1370"/>
      <c r="L46" s="1370"/>
      <c r="M46" s="1370"/>
      <c r="N46" s="1370"/>
      <c r="O46" s="1370"/>
      <c r="P46" s="1370"/>
      <c r="Q46" s="1370"/>
      <c r="R46" s="1370"/>
      <c r="S46" s="1370"/>
      <c r="T46" s="1370"/>
      <c r="U46" s="1370"/>
      <c r="V46" s="1370"/>
      <c r="W46" s="1370"/>
      <c r="X46" s="1370"/>
      <c r="Y46" s="1370"/>
      <c r="Z46" s="1370"/>
      <c r="AA46" s="1370"/>
      <c r="AB46" s="1370"/>
    </row>
    <row r="47">
      <c r="A47" s="1383"/>
      <c r="B47" s="1383"/>
      <c r="C47" s="1370"/>
      <c r="D47" s="1370"/>
      <c r="E47" s="1387"/>
      <c r="F47" s="1370"/>
      <c r="G47" s="1370"/>
      <c r="H47" s="1370"/>
      <c r="I47" s="1370"/>
      <c r="J47" s="1370"/>
      <c r="K47" s="1370"/>
      <c r="L47" s="1370"/>
      <c r="M47" s="1370"/>
      <c r="N47" s="1370"/>
      <c r="O47" s="1370"/>
      <c r="P47" s="1370"/>
      <c r="Q47" s="1370"/>
      <c r="R47" s="1370"/>
      <c r="S47" s="1370"/>
      <c r="T47" s="1370"/>
      <c r="U47" s="1370"/>
      <c r="V47" s="1370"/>
      <c r="W47" s="1370"/>
      <c r="X47" s="1370"/>
      <c r="Y47" s="1370"/>
      <c r="Z47" s="1370"/>
      <c r="AA47" s="1370"/>
      <c r="AB47" s="1370"/>
    </row>
    <row r="48">
      <c r="A48" s="1383"/>
      <c r="B48" s="1383"/>
      <c r="C48" s="1370"/>
      <c r="D48" s="1370"/>
      <c r="E48" s="1387"/>
      <c r="F48" s="1370"/>
      <c r="G48" s="1370"/>
      <c r="H48" s="1370"/>
      <c r="I48" s="1370"/>
      <c r="J48" s="1370"/>
      <c r="K48" s="1370"/>
      <c r="L48" s="1370"/>
      <c r="M48" s="1370"/>
      <c r="N48" s="1370"/>
      <c r="O48" s="1370"/>
      <c r="P48" s="1370"/>
      <c r="Q48" s="1370"/>
      <c r="R48" s="1370"/>
      <c r="S48" s="1370"/>
      <c r="T48" s="1370"/>
      <c r="U48" s="1370"/>
      <c r="V48" s="1370"/>
      <c r="W48" s="1370"/>
      <c r="X48" s="1370"/>
      <c r="Y48" s="1370"/>
      <c r="Z48" s="1370"/>
      <c r="AA48" s="1370"/>
      <c r="AB48" s="1370"/>
    </row>
    <row r="49">
      <c r="A49" s="1383"/>
      <c r="B49" s="1383"/>
      <c r="C49" s="1370"/>
      <c r="D49" s="1370"/>
      <c r="E49" s="1387"/>
      <c r="F49" s="1370"/>
      <c r="G49" s="1370"/>
      <c r="H49" s="1370"/>
      <c r="I49" s="1370"/>
      <c r="J49" s="1370"/>
      <c r="K49" s="1370"/>
      <c r="L49" s="1370"/>
      <c r="M49" s="1370"/>
      <c r="N49" s="1370"/>
      <c r="O49" s="1370"/>
      <c r="P49" s="1370"/>
      <c r="Q49" s="1370"/>
      <c r="R49" s="1370"/>
      <c r="S49" s="1370"/>
      <c r="T49" s="1370"/>
      <c r="U49" s="1370"/>
      <c r="V49" s="1370"/>
      <c r="W49" s="1370"/>
      <c r="X49" s="1370"/>
      <c r="Y49" s="1370"/>
      <c r="Z49" s="1370"/>
      <c r="AA49" s="1370"/>
      <c r="AB49" s="1370"/>
    </row>
    <row r="50">
      <c r="A50" s="1383"/>
      <c r="B50" s="1383"/>
      <c r="C50" s="1370"/>
      <c r="D50" s="1370"/>
      <c r="E50" s="1387"/>
      <c r="F50" s="1370"/>
      <c r="G50" s="1370"/>
      <c r="H50" s="1370"/>
      <c r="I50" s="1370"/>
      <c r="J50" s="1370"/>
      <c r="K50" s="1370"/>
      <c r="L50" s="1370"/>
      <c r="M50" s="1370"/>
      <c r="N50" s="1370"/>
      <c r="O50" s="1370"/>
      <c r="P50" s="1370"/>
      <c r="Q50" s="1370"/>
      <c r="R50" s="1370"/>
      <c r="S50" s="1370"/>
      <c r="T50" s="1370"/>
      <c r="U50" s="1370"/>
      <c r="V50" s="1370"/>
      <c r="W50" s="1370"/>
      <c r="X50" s="1370"/>
      <c r="Y50" s="1370"/>
      <c r="Z50" s="1370"/>
      <c r="AA50" s="1370"/>
      <c r="AB50" s="1370"/>
    </row>
    <row r="51">
      <c r="A51" s="1383"/>
      <c r="B51" s="1383"/>
      <c r="C51" s="1370"/>
      <c r="D51" s="1370"/>
      <c r="E51" s="1387"/>
      <c r="F51" s="1370"/>
      <c r="G51" s="1370"/>
      <c r="H51" s="1370"/>
      <c r="I51" s="1370"/>
      <c r="J51" s="1370"/>
      <c r="K51" s="1370"/>
      <c r="L51" s="1370"/>
      <c r="M51" s="1370"/>
      <c r="N51" s="1370"/>
      <c r="O51" s="1370"/>
      <c r="P51" s="1370"/>
      <c r="Q51" s="1370"/>
      <c r="R51" s="1370"/>
      <c r="S51" s="1370"/>
      <c r="T51" s="1370"/>
      <c r="U51" s="1370"/>
      <c r="V51" s="1370"/>
      <c r="W51" s="1370"/>
      <c r="X51" s="1370"/>
      <c r="Y51" s="1370"/>
      <c r="Z51" s="1370"/>
      <c r="AA51" s="1370"/>
      <c r="AB51" s="1370"/>
    </row>
    <row r="52">
      <c r="A52" s="1383"/>
      <c r="B52" s="1383"/>
      <c r="C52" s="1370"/>
      <c r="D52" s="1370"/>
      <c r="E52" s="1387"/>
      <c r="F52" s="1370"/>
      <c r="G52" s="1370"/>
      <c r="H52" s="1370"/>
      <c r="I52" s="1370"/>
      <c r="J52" s="1370"/>
      <c r="K52" s="1370"/>
      <c r="L52" s="1370"/>
      <c r="M52" s="1370"/>
      <c r="N52" s="1370"/>
      <c r="O52" s="1370"/>
      <c r="P52" s="1370"/>
      <c r="Q52" s="1370"/>
      <c r="R52" s="1370"/>
      <c r="S52" s="1370"/>
      <c r="T52" s="1370"/>
      <c r="U52" s="1370"/>
      <c r="V52" s="1370"/>
      <c r="W52" s="1370"/>
      <c r="X52" s="1370"/>
      <c r="Y52" s="1370"/>
      <c r="Z52" s="1370"/>
      <c r="AA52" s="1370"/>
      <c r="AB52" s="1370"/>
    </row>
    <row r="53">
      <c r="A53" s="1383"/>
      <c r="B53" s="1383"/>
      <c r="C53" s="1370"/>
      <c r="D53" s="1370"/>
      <c r="E53" s="1387"/>
      <c r="F53" s="1370"/>
      <c r="G53" s="1370"/>
      <c r="H53" s="1370"/>
      <c r="I53" s="1370"/>
      <c r="J53" s="1370"/>
      <c r="K53" s="1370"/>
      <c r="L53" s="1370"/>
      <c r="M53" s="1370"/>
      <c r="N53" s="1370"/>
      <c r="O53" s="1370"/>
      <c r="P53" s="1370"/>
      <c r="Q53" s="1370"/>
      <c r="R53" s="1370"/>
      <c r="S53" s="1370"/>
      <c r="T53" s="1370"/>
      <c r="U53" s="1370"/>
      <c r="V53" s="1370"/>
      <c r="W53" s="1370"/>
      <c r="X53" s="1370"/>
      <c r="Y53" s="1370"/>
      <c r="Z53" s="1370"/>
      <c r="AA53" s="1370"/>
      <c r="AB53" s="1370"/>
    </row>
    <row r="54">
      <c r="A54" s="1383"/>
      <c r="B54" s="1383"/>
      <c r="C54" s="1370"/>
      <c r="D54" s="1370"/>
      <c r="E54" s="1387"/>
      <c r="F54" s="1370"/>
      <c r="G54" s="1370"/>
      <c r="H54" s="1370"/>
      <c r="I54" s="1370"/>
      <c r="J54" s="1370"/>
      <c r="K54" s="1370"/>
      <c r="L54" s="1370"/>
      <c r="M54" s="1370"/>
      <c r="N54" s="1370"/>
      <c r="O54" s="1370"/>
      <c r="P54" s="1370"/>
      <c r="Q54" s="1370"/>
      <c r="R54" s="1370"/>
      <c r="S54" s="1370"/>
      <c r="T54" s="1370"/>
      <c r="U54" s="1370"/>
      <c r="V54" s="1370"/>
      <c r="W54" s="1370"/>
      <c r="X54" s="1370"/>
      <c r="Y54" s="1370"/>
      <c r="Z54" s="1370"/>
      <c r="AA54" s="1370"/>
      <c r="AB54" s="1370"/>
    </row>
    <row r="55">
      <c r="A55" s="1383"/>
      <c r="B55" s="1383"/>
      <c r="C55" s="1370"/>
      <c r="D55" s="1370"/>
      <c r="E55" s="1387"/>
      <c r="F55" s="1370"/>
      <c r="G55" s="1370"/>
      <c r="H55" s="1370"/>
      <c r="I55" s="1370"/>
      <c r="J55" s="1370"/>
      <c r="K55" s="1370"/>
      <c r="L55" s="1370"/>
      <c r="M55" s="1370"/>
      <c r="N55" s="1370"/>
      <c r="O55" s="1370"/>
      <c r="P55" s="1370"/>
      <c r="Q55" s="1370"/>
      <c r="R55" s="1370"/>
      <c r="S55" s="1370"/>
      <c r="T55" s="1370"/>
      <c r="U55" s="1370"/>
      <c r="V55" s="1370"/>
      <c r="W55" s="1370"/>
      <c r="X55" s="1370"/>
      <c r="Y55" s="1370"/>
      <c r="Z55" s="1370"/>
      <c r="AA55" s="1370"/>
      <c r="AB55" s="1370"/>
    </row>
    <row r="56">
      <c r="A56" s="1383"/>
      <c r="B56" s="1383"/>
      <c r="C56" s="1370"/>
      <c r="D56" s="1370"/>
      <c r="E56" s="1387"/>
      <c r="F56" s="1370"/>
      <c r="G56" s="1370"/>
      <c r="H56" s="1370"/>
      <c r="I56" s="1370"/>
      <c r="J56" s="1370"/>
      <c r="K56" s="1370"/>
      <c r="L56" s="1370"/>
      <c r="M56" s="1370"/>
      <c r="N56" s="1370"/>
      <c r="O56" s="1370"/>
      <c r="P56" s="1370"/>
      <c r="Q56" s="1370"/>
      <c r="R56" s="1370"/>
      <c r="S56" s="1370"/>
      <c r="T56" s="1370"/>
      <c r="U56" s="1370"/>
      <c r="V56" s="1370"/>
      <c r="W56" s="1370"/>
      <c r="X56" s="1370"/>
      <c r="Y56" s="1370"/>
      <c r="Z56" s="1370"/>
      <c r="AA56" s="1370"/>
      <c r="AB56" s="1370"/>
    </row>
    <row r="57">
      <c r="A57" s="1383"/>
      <c r="B57" s="1383"/>
      <c r="C57" s="1370"/>
      <c r="D57" s="1370"/>
      <c r="E57" s="1387"/>
      <c r="F57" s="1370"/>
      <c r="G57" s="1370"/>
      <c r="H57" s="1370"/>
      <c r="I57" s="1370"/>
      <c r="J57" s="1370"/>
      <c r="K57" s="1370"/>
      <c r="L57" s="1370"/>
      <c r="M57" s="1370"/>
      <c r="N57" s="1370"/>
      <c r="O57" s="1370"/>
      <c r="P57" s="1370"/>
      <c r="Q57" s="1370"/>
      <c r="R57" s="1370"/>
      <c r="S57" s="1370"/>
      <c r="T57" s="1370"/>
      <c r="U57" s="1370"/>
      <c r="V57" s="1370"/>
      <c r="W57" s="1370"/>
      <c r="X57" s="1370"/>
      <c r="Y57" s="1370"/>
      <c r="Z57" s="1370"/>
      <c r="AA57" s="1370"/>
      <c r="AB57" s="1370"/>
    </row>
    <row r="58">
      <c r="A58" s="1383"/>
      <c r="B58" s="1383"/>
      <c r="C58" s="1370"/>
      <c r="D58" s="1370"/>
      <c r="E58" s="1387"/>
      <c r="F58" s="1370"/>
      <c r="G58" s="1370"/>
      <c r="H58" s="1370"/>
      <c r="I58" s="1370"/>
      <c r="J58" s="1370"/>
      <c r="K58" s="1370"/>
      <c r="L58" s="1370"/>
      <c r="M58" s="1370"/>
      <c r="N58" s="1370"/>
      <c r="O58" s="1370"/>
      <c r="P58" s="1370"/>
      <c r="Q58" s="1370"/>
      <c r="R58" s="1370"/>
      <c r="S58" s="1370"/>
      <c r="T58" s="1370"/>
      <c r="U58" s="1370"/>
      <c r="V58" s="1370"/>
      <c r="W58" s="1370"/>
      <c r="X58" s="1370"/>
      <c r="Y58" s="1370"/>
      <c r="Z58" s="1370"/>
      <c r="AA58" s="1370"/>
      <c r="AB58" s="1370"/>
    </row>
    <row r="59">
      <c r="A59" s="1383"/>
      <c r="B59" s="1383"/>
      <c r="C59" s="1370"/>
      <c r="D59" s="1370"/>
      <c r="E59" s="1387"/>
      <c r="F59" s="1370"/>
      <c r="G59" s="1370"/>
      <c r="H59" s="1370"/>
      <c r="I59" s="1370"/>
      <c r="J59" s="1370"/>
      <c r="K59" s="1370"/>
      <c r="L59" s="1370"/>
      <c r="M59" s="1370"/>
      <c r="N59" s="1370"/>
      <c r="O59" s="1370"/>
      <c r="P59" s="1370"/>
      <c r="Q59" s="1370"/>
      <c r="R59" s="1370"/>
      <c r="S59" s="1370"/>
      <c r="T59" s="1370"/>
      <c r="U59" s="1370"/>
      <c r="V59" s="1370"/>
      <c r="W59" s="1370"/>
      <c r="X59" s="1370"/>
      <c r="Y59" s="1370"/>
      <c r="Z59" s="1370"/>
      <c r="AA59" s="1370"/>
      <c r="AB59" s="1370"/>
    </row>
    <row r="60">
      <c r="A60" s="1383"/>
      <c r="B60" s="1383"/>
      <c r="C60" s="1370"/>
      <c r="D60" s="1370"/>
      <c r="E60" s="1387"/>
      <c r="F60" s="1370"/>
      <c r="G60" s="1370"/>
      <c r="H60" s="1370"/>
      <c r="I60" s="1370"/>
      <c r="J60" s="1370"/>
      <c r="K60" s="1370"/>
      <c r="L60" s="1370"/>
      <c r="M60" s="1370"/>
      <c r="N60" s="1370"/>
      <c r="O60" s="1370"/>
      <c r="P60" s="1370"/>
      <c r="Q60" s="1370"/>
      <c r="R60" s="1370"/>
      <c r="S60" s="1370"/>
      <c r="T60" s="1370"/>
      <c r="U60" s="1370"/>
      <c r="V60" s="1370"/>
      <c r="W60" s="1370"/>
      <c r="X60" s="1370"/>
      <c r="Y60" s="1370"/>
      <c r="Z60" s="1370"/>
      <c r="AA60" s="1370"/>
      <c r="AB60" s="1370"/>
    </row>
    <row r="61">
      <c r="A61" s="1383"/>
      <c r="B61" s="1383"/>
      <c r="C61" s="1370"/>
      <c r="D61" s="1370"/>
      <c r="E61" s="1387"/>
      <c r="F61" s="1370"/>
      <c r="G61" s="1370"/>
      <c r="H61" s="1370"/>
      <c r="I61" s="1370"/>
      <c r="J61" s="1370"/>
      <c r="K61" s="1370"/>
      <c r="L61" s="1370"/>
      <c r="M61" s="1370"/>
      <c r="N61" s="1370"/>
      <c r="O61" s="1370"/>
      <c r="P61" s="1370"/>
      <c r="Q61" s="1370"/>
      <c r="R61" s="1370"/>
      <c r="S61" s="1370"/>
      <c r="T61" s="1370"/>
      <c r="U61" s="1370"/>
      <c r="V61" s="1370"/>
      <c r="W61" s="1370"/>
      <c r="X61" s="1370"/>
      <c r="Y61" s="1370"/>
      <c r="Z61" s="1370"/>
      <c r="AA61" s="1370"/>
      <c r="AB61" s="1370"/>
    </row>
    <row r="62">
      <c r="A62" s="1383"/>
      <c r="B62" s="1383"/>
      <c r="C62" s="1370"/>
      <c r="D62" s="1370"/>
      <c r="E62" s="1387"/>
      <c r="F62" s="1370"/>
      <c r="G62" s="1370"/>
      <c r="H62" s="1370"/>
      <c r="I62" s="1370"/>
      <c r="J62" s="1370"/>
      <c r="K62" s="1370"/>
      <c r="L62" s="1370"/>
      <c r="M62" s="1370"/>
      <c r="N62" s="1370"/>
      <c r="O62" s="1370"/>
      <c r="P62" s="1370"/>
      <c r="Q62" s="1370"/>
      <c r="R62" s="1370"/>
      <c r="S62" s="1370"/>
      <c r="T62" s="1370"/>
      <c r="U62" s="1370"/>
      <c r="V62" s="1370"/>
      <c r="W62" s="1370"/>
      <c r="X62" s="1370"/>
      <c r="Y62" s="1370"/>
      <c r="Z62" s="1370"/>
      <c r="AA62" s="1370"/>
      <c r="AB62" s="1370"/>
    </row>
    <row r="63">
      <c r="A63" s="1383"/>
      <c r="B63" s="1383"/>
      <c r="C63" s="1370"/>
      <c r="D63" s="1370"/>
      <c r="E63" s="1387"/>
      <c r="F63" s="1370"/>
      <c r="G63" s="1370"/>
      <c r="H63" s="1370"/>
      <c r="I63" s="1370"/>
      <c r="J63" s="1370"/>
      <c r="K63" s="1370"/>
      <c r="L63" s="1370"/>
      <c r="M63" s="1370"/>
      <c r="N63" s="1370"/>
      <c r="O63" s="1370"/>
      <c r="P63" s="1370"/>
      <c r="Q63" s="1370"/>
      <c r="R63" s="1370"/>
      <c r="S63" s="1370"/>
      <c r="T63" s="1370"/>
      <c r="U63" s="1370"/>
      <c r="V63" s="1370"/>
      <c r="W63" s="1370"/>
      <c r="X63" s="1370"/>
      <c r="Y63" s="1370"/>
      <c r="Z63" s="1370"/>
      <c r="AA63" s="1370"/>
      <c r="AB63" s="1370"/>
    </row>
    <row r="64">
      <c r="A64" s="1383"/>
      <c r="B64" s="1383"/>
      <c r="C64" s="1370"/>
      <c r="D64" s="1370"/>
      <c r="E64" s="1387"/>
      <c r="F64" s="1370"/>
      <c r="G64" s="1370"/>
      <c r="H64" s="1370"/>
      <c r="I64" s="1370"/>
      <c r="J64" s="1370"/>
      <c r="K64" s="1370"/>
      <c r="L64" s="1370"/>
      <c r="M64" s="1370"/>
      <c r="N64" s="1370"/>
      <c r="O64" s="1370"/>
      <c r="P64" s="1370"/>
      <c r="Q64" s="1370"/>
      <c r="R64" s="1370"/>
      <c r="S64" s="1370"/>
      <c r="T64" s="1370"/>
      <c r="U64" s="1370"/>
      <c r="V64" s="1370"/>
      <c r="W64" s="1370"/>
      <c r="X64" s="1370"/>
      <c r="Y64" s="1370"/>
      <c r="Z64" s="1370"/>
      <c r="AA64" s="1370"/>
      <c r="AB64" s="1370"/>
    </row>
    <row r="65">
      <c r="A65" s="1383"/>
      <c r="B65" s="1383"/>
      <c r="C65" s="1370"/>
      <c r="D65" s="1370"/>
      <c r="E65" s="1387"/>
      <c r="F65" s="1370"/>
      <c r="G65" s="1370"/>
      <c r="H65" s="1370"/>
      <c r="I65" s="1370"/>
      <c r="J65" s="1370"/>
      <c r="K65" s="1370"/>
      <c r="L65" s="1370"/>
      <c r="M65" s="1370"/>
      <c r="N65" s="1370"/>
      <c r="O65" s="1370"/>
      <c r="P65" s="1370"/>
      <c r="Q65" s="1370"/>
      <c r="R65" s="1370"/>
      <c r="S65" s="1370"/>
      <c r="T65" s="1370"/>
      <c r="U65" s="1370"/>
      <c r="V65" s="1370"/>
      <c r="W65" s="1370"/>
      <c r="X65" s="1370"/>
      <c r="Y65" s="1370"/>
      <c r="Z65" s="1370"/>
      <c r="AA65" s="1370"/>
      <c r="AB65" s="1370"/>
    </row>
    <row r="66">
      <c r="A66" s="1383"/>
      <c r="B66" s="1383"/>
      <c r="C66" s="1370"/>
      <c r="D66" s="1370"/>
      <c r="E66" s="1387"/>
      <c r="F66" s="1370"/>
      <c r="G66" s="1370"/>
      <c r="H66" s="1370"/>
      <c r="I66" s="1370"/>
      <c r="J66" s="1370"/>
      <c r="K66" s="1370"/>
      <c r="L66" s="1370"/>
      <c r="M66" s="1370"/>
      <c r="N66" s="1370"/>
      <c r="O66" s="1370"/>
      <c r="P66" s="1370"/>
      <c r="Q66" s="1370"/>
      <c r="R66" s="1370"/>
      <c r="S66" s="1370"/>
      <c r="T66" s="1370"/>
      <c r="U66" s="1370"/>
      <c r="V66" s="1370"/>
      <c r="W66" s="1370"/>
      <c r="X66" s="1370"/>
      <c r="Y66" s="1370"/>
      <c r="Z66" s="1370"/>
      <c r="AA66" s="1370"/>
      <c r="AB66" s="1370"/>
    </row>
    <row r="67">
      <c r="A67" s="1383"/>
      <c r="B67" s="1383"/>
      <c r="C67" s="1370"/>
      <c r="D67" s="1370"/>
      <c r="E67" s="1387"/>
      <c r="F67" s="1370"/>
      <c r="G67" s="1370"/>
      <c r="H67" s="1370"/>
      <c r="I67" s="1370"/>
      <c r="J67" s="1370"/>
      <c r="K67" s="1370"/>
      <c r="L67" s="1370"/>
      <c r="M67" s="1370"/>
      <c r="N67" s="1370"/>
      <c r="O67" s="1370"/>
      <c r="P67" s="1370"/>
      <c r="Q67" s="1370"/>
      <c r="R67" s="1370"/>
      <c r="S67" s="1370"/>
      <c r="T67" s="1370"/>
      <c r="U67" s="1370"/>
      <c r="V67" s="1370"/>
      <c r="W67" s="1370"/>
      <c r="X67" s="1370"/>
      <c r="Y67" s="1370"/>
      <c r="Z67" s="1370"/>
      <c r="AA67" s="1370"/>
      <c r="AB67" s="1370"/>
    </row>
    <row r="68">
      <c r="A68" s="1383"/>
      <c r="B68" s="1383"/>
      <c r="C68" s="1370"/>
      <c r="D68" s="1370"/>
      <c r="E68" s="1387"/>
      <c r="F68" s="1370"/>
      <c r="G68" s="1370"/>
      <c r="H68" s="1370"/>
      <c r="I68" s="1370"/>
      <c r="J68" s="1370"/>
      <c r="K68" s="1370"/>
      <c r="L68" s="1370"/>
      <c r="M68" s="1370"/>
      <c r="N68" s="1370"/>
      <c r="O68" s="1370"/>
      <c r="P68" s="1370"/>
      <c r="Q68" s="1370"/>
      <c r="R68" s="1370"/>
      <c r="S68" s="1370"/>
      <c r="T68" s="1370"/>
      <c r="U68" s="1370"/>
      <c r="V68" s="1370"/>
      <c r="W68" s="1370"/>
      <c r="X68" s="1370"/>
      <c r="Y68" s="1370"/>
      <c r="Z68" s="1370"/>
      <c r="AA68" s="1370"/>
      <c r="AB68" s="1370"/>
    </row>
    <row r="69">
      <c r="A69" s="1383"/>
      <c r="B69" s="1383"/>
      <c r="C69" s="1370"/>
      <c r="D69" s="1370"/>
      <c r="E69" s="1387"/>
      <c r="F69" s="1370"/>
      <c r="G69" s="1370"/>
      <c r="H69" s="1370"/>
      <c r="I69" s="1370"/>
      <c r="J69" s="1370"/>
      <c r="K69" s="1370"/>
      <c r="L69" s="1370"/>
      <c r="M69" s="1370"/>
      <c r="N69" s="1370"/>
      <c r="O69" s="1370"/>
      <c r="P69" s="1370"/>
      <c r="Q69" s="1370"/>
      <c r="R69" s="1370"/>
      <c r="S69" s="1370"/>
      <c r="T69" s="1370"/>
      <c r="U69" s="1370"/>
      <c r="V69" s="1370"/>
      <c r="W69" s="1370"/>
      <c r="X69" s="1370"/>
      <c r="Y69" s="1370"/>
      <c r="Z69" s="1370"/>
      <c r="AA69" s="1370"/>
      <c r="AB69" s="1370"/>
    </row>
    <row r="70">
      <c r="A70" s="1383"/>
      <c r="B70" s="1383"/>
      <c r="C70" s="1370"/>
      <c r="D70" s="1370"/>
      <c r="E70" s="1387"/>
      <c r="F70" s="1370"/>
      <c r="G70" s="1370"/>
      <c r="H70" s="1370"/>
      <c r="I70" s="1370"/>
      <c r="J70" s="1370"/>
      <c r="K70" s="1370"/>
      <c r="L70" s="1370"/>
      <c r="M70" s="1370"/>
      <c r="N70" s="1370"/>
      <c r="O70" s="1370"/>
      <c r="P70" s="1370"/>
      <c r="Q70" s="1370"/>
      <c r="R70" s="1370"/>
      <c r="S70" s="1370"/>
      <c r="T70" s="1370"/>
      <c r="U70" s="1370"/>
      <c r="V70" s="1370"/>
      <c r="W70" s="1370"/>
      <c r="X70" s="1370"/>
      <c r="Y70" s="1370"/>
      <c r="Z70" s="1370"/>
      <c r="AA70" s="1370"/>
      <c r="AB70" s="1370"/>
    </row>
    <row r="71">
      <c r="A71" s="1383"/>
      <c r="B71" s="1383"/>
      <c r="C71" s="1370"/>
      <c r="D71" s="1370"/>
      <c r="E71" s="1387"/>
      <c r="F71" s="1370"/>
      <c r="G71" s="1370"/>
      <c r="H71" s="1370"/>
      <c r="I71" s="1370"/>
      <c r="J71" s="1370"/>
      <c r="K71" s="1370"/>
      <c r="L71" s="1370"/>
      <c r="M71" s="1370"/>
      <c r="N71" s="1370"/>
      <c r="O71" s="1370"/>
      <c r="P71" s="1370"/>
      <c r="Q71" s="1370"/>
      <c r="R71" s="1370"/>
      <c r="S71" s="1370"/>
      <c r="T71" s="1370"/>
      <c r="U71" s="1370"/>
      <c r="V71" s="1370"/>
      <c r="W71" s="1370"/>
      <c r="X71" s="1370"/>
      <c r="Y71" s="1370"/>
      <c r="Z71" s="1370"/>
      <c r="AA71" s="1370"/>
      <c r="AB71" s="1370"/>
    </row>
    <row r="72">
      <c r="A72" s="1383"/>
      <c r="B72" s="1383"/>
      <c r="C72" s="1370"/>
      <c r="D72" s="1370"/>
      <c r="E72" s="1387"/>
      <c r="F72" s="1370"/>
      <c r="G72" s="1370"/>
      <c r="H72" s="1370"/>
      <c r="I72" s="1370"/>
      <c r="J72" s="1370"/>
      <c r="K72" s="1370"/>
      <c r="L72" s="1370"/>
      <c r="M72" s="1370"/>
      <c r="N72" s="1370"/>
      <c r="O72" s="1370"/>
      <c r="P72" s="1370"/>
      <c r="Q72" s="1370"/>
      <c r="R72" s="1370"/>
      <c r="S72" s="1370"/>
      <c r="T72" s="1370"/>
      <c r="U72" s="1370"/>
      <c r="V72" s="1370"/>
      <c r="W72" s="1370"/>
      <c r="X72" s="1370"/>
      <c r="Y72" s="1370"/>
      <c r="Z72" s="1370"/>
      <c r="AA72" s="1370"/>
      <c r="AB72" s="1370"/>
    </row>
    <row r="73">
      <c r="A73" s="1383"/>
      <c r="B73" s="1383"/>
      <c r="C73" s="1370"/>
      <c r="D73" s="1370"/>
      <c r="E73" s="1387"/>
      <c r="F73" s="1370"/>
      <c r="G73" s="1370"/>
      <c r="H73" s="1370"/>
      <c r="I73" s="1370"/>
      <c r="J73" s="1370"/>
      <c r="K73" s="1370"/>
      <c r="L73" s="1370"/>
      <c r="M73" s="1370"/>
      <c r="N73" s="1370"/>
      <c r="O73" s="1370"/>
      <c r="P73" s="1370"/>
      <c r="Q73" s="1370"/>
      <c r="R73" s="1370"/>
      <c r="S73" s="1370"/>
      <c r="T73" s="1370"/>
      <c r="U73" s="1370"/>
      <c r="V73" s="1370"/>
      <c r="W73" s="1370"/>
      <c r="X73" s="1370"/>
      <c r="Y73" s="1370"/>
      <c r="Z73" s="1370"/>
      <c r="AA73" s="1370"/>
      <c r="AB73" s="1370"/>
    </row>
    <row r="74">
      <c r="A74" s="1383"/>
      <c r="B74" s="1383"/>
      <c r="C74" s="1370"/>
      <c r="D74" s="1370"/>
      <c r="E74" s="1387"/>
      <c r="F74" s="1370"/>
      <c r="G74" s="1370"/>
      <c r="H74" s="1370"/>
      <c r="I74" s="1370"/>
      <c r="J74" s="1370"/>
      <c r="K74" s="1370"/>
      <c r="L74" s="1370"/>
      <c r="M74" s="1370"/>
      <c r="N74" s="1370"/>
      <c r="O74" s="1370"/>
      <c r="P74" s="1370"/>
      <c r="Q74" s="1370"/>
      <c r="R74" s="1370"/>
      <c r="S74" s="1370"/>
      <c r="T74" s="1370"/>
      <c r="U74" s="1370"/>
      <c r="V74" s="1370"/>
      <c r="W74" s="1370"/>
      <c r="X74" s="1370"/>
      <c r="Y74" s="1370"/>
      <c r="Z74" s="1370"/>
      <c r="AA74" s="1370"/>
      <c r="AB74" s="1370"/>
    </row>
    <row r="75">
      <c r="A75" s="1383"/>
      <c r="B75" s="1383"/>
      <c r="C75" s="1370"/>
      <c r="D75" s="1370"/>
      <c r="E75" s="1387"/>
      <c r="F75" s="1370"/>
      <c r="G75" s="1370"/>
      <c r="H75" s="1370"/>
      <c r="I75" s="1370"/>
      <c r="J75" s="1370"/>
      <c r="K75" s="1370"/>
      <c r="L75" s="1370"/>
      <c r="M75" s="1370"/>
      <c r="N75" s="1370"/>
      <c r="O75" s="1370"/>
      <c r="P75" s="1370"/>
      <c r="Q75" s="1370"/>
      <c r="R75" s="1370"/>
      <c r="S75" s="1370"/>
      <c r="T75" s="1370"/>
      <c r="U75" s="1370"/>
      <c r="V75" s="1370"/>
      <c r="W75" s="1370"/>
      <c r="X75" s="1370"/>
      <c r="Y75" s="1370"/>
      <c r="Z75" s="1370"/>
      <c r="AA75" s="1370"/>
      <c r="AB75" s="1370"/>
    </row>
    <row r="76">
      <c r="A76" s="1383"/>
      <c r="B76" s="1383"/>
      <c r="C76" s="1370"/>
      <c r="D76" s="1370"/>
      <c r="E76" s="1387"/>
      <c r="F76" s="1370"/>
      <c r="G76" s="1370"/>
      <c r="H76" s="1370"/>
      <c r="I76" s="1370"/>
      <c r="J76" s="1370"/>
      <c r="K76" s="1370"/>
      <c r="L76" s="1370"/>
      <c r="M76" s="1370"/>
      <c r="N76" s="1370"/>
      <c r="O76" s="1370"/>
      <c r="P76" s="1370"/>
      <c r="Q76" s="1370"/>
      <c r="R76" s="1370"/>
      <c r="S76" s="1370"/>
      <c r="T76" s="1370"/>
      <c r="U76" s="1370"/>
      <c r="V76" s="1370"/>
      <c r="W76" s="1370"/>
      <c r="X76" s="1370"/>
      <c r="Y76" s="1370"/>
      <c r="Z76" s="1370"/>
      <c r="AA76" s="1370"/>
      <c r="AB76" s="1370"/>
    </row>
    <row r="77">
      <c r="A77" s="1383"/>
      <c r="B77" s="1383"/>
      <c r="C77" s="1370"/>
      <c r="D77" s="1370"/>
      <c r="E77" s="1387"/>
      <c r="F77" s="1370"/>
      <c r="G77" s="1370"/>
      <c r="H77" s="1370"/>
      <c r="I77" s="1370"/>
      <c r="J77" s="1370"/>
      <c r="K77" s="1370"/>
      <c r="L77" s="1370"/>
      <c r="M77" s="1370"/>
      <c r="N77" s="1370"/>
      <c r="O77" s="1370"/>
      <c r="P77" s="1370"/>
      <c r="Q77" s="1370"/>
      <c r="R77" s="1370"/>
      <c r="S77" s="1370"/>
      <c r="T77" s="1370"/>
      <c r="U77" s="1370"/>
      <c r="V77" s="1370"/>
      <c r="W77" s="1370"/>
      <c r="X77" s="1370"/>
      <c r="Y77" s="1370"/>
      <c r="Z77" s="1370"/>
      <c r="AA77" s="1370"/>
      <c r="AB77" s="1370"/>
    </row>
    <row r="78">
      <c r="A78" s="1383"/>
      <c r="B78" s="1383"/>
      <c r="C78" s="1370"/>
      <c r="D78" s="1370"/>
      <c r="E78" s="1387"/>
      <c r="F78" s="1370"/>
      <c r="G78" s="1370"/>
      <c r="H78" s="1370"/>
      <c r="I78" s="1370"/>
      <c r="J78" s="1370"/>
      <c r="K78" s="1370"/>
      <c r="L78" s="1370"/>
      <c r="M78" s="1370"/>
      <c r="N78" s="1370"/>
      <c r="O78" s="1370"/>
      <c r="P78" s="1370"/>
      <c r="Q78" s="1370"/>
      <c r="R78" s="1370"/>
      <c r="S78" s="1370"/>
      <c r="T78" s="1370"/>
      <c r="U78" s="1370"/>
      <c r="V78" s="1370"/>
      <c r="W78" s="1370"/>
      <c r="X78" s="1370"/>
      <c r="Y78" s="1370"/>
      <c r="Z78" s="1370"/>
      <c r="AA78" s="1370"/>
      <c r="AB78" s="1370"/>
    </row>
    <row r="79">
      <c r="A79" s="1383"/>
      <c r="B79" s="1383"/>
      <c r="C79" s="1370"/>
      <c r="D79" s="1370"/>
      <c r="E79" s="1387"/>
      <c r="F79" s="1370"/>
      <c r="G79" s="1370"/>
      <c r="H79" s="1370"/>
      <c r="I79" s="1370"/>
      <c r="J79" s="1370"/>
      <c r="K79" s="1370"/>
      <c r="L79" s="1370"/>
      <c r="M79" s="1370"/>
      <c r="N79" s="1370"/>
      <c r="O79" s="1370"/>
      <c r="P79" s="1370"/>
      <c r="Q79" s="1370"/>
      <c r="R79" s="1370"/>
      <c r="S79" s="1370"/>
      <c r="T79" s="1370"/>
      <c r="U79" s="1370"/>
      <c r="V79" s="1370"/>
      <c r="W79" s="1370"/>
      <c r="X79" s="1370"/>
      <c r="Y79" s="1370"/>
      <c r="Z79" s="1370"/>
      <c r="AA79" s="1370"/>
      <c r="AB79" s="1370"/>
    </row>
    <row r="80">
      <c r="A80" s="1383"/>
      <c r="B80" s="1383"/>
      <c r="C80" s="1370"/>
      <c r="D80" s="1370"/>
      <c r="E80" s="1387"/>
      <c r="F80" s="1370"/>
      <c r="G80" s="1370"/>
      <c r="H80" s="1370"/>
      <c r="I80" s="1370"/>
      <c r="J80" s="1370"/>
      <c r="K80" s="1370"/>
      <c r="L80" s="1370"/>
      <c r="M80" s="1370"/>
      <c r="N80" s="1370"/>
      <c r="O80" s="1370"/>
      <c r="P80" s="1370"/>
      <c r="Q80" s="1370"/>
      <c r="R80" s="1370"/>
      <c r="S80" s="1370"/>
      <c r="T80" s="1370"/>
      <c r="U80" s="1370"/>
      <c r="V80" s="1370"/>
      <c r="W80" s="1370"/>
      <c r="X80" s="1370"/>
      <c r="Y80" s="1370"/>
      <c r="Z80" s="1370"/>
      <c r="AA80" s="1370"/>
      <c r="AB80" s="1370"/>
    </row>
    <row r="81">
      <c r="A81" s="1383"/>
      <c r="B81" s="1383"/>
      <c r="C81" s="1370"/>
      <c r="D81" s="1370"/>
      <c r="E81" s="1387"/>
      <c r="F81" s="1370"/>
      <c r="G81" s="1370"/>
      <c r="H81" s="1370"/>
      <c r="I81" s="1370"/>
      <c r="J81" s="1370"/>
      <c r="K81" s="1370"/>
      <c r="L81" s="1370"/>
      <c r="M81" s="1370"/>
      <c r="N81" s="1370"/>
      <c r="O81" s="1370"/>
      <c r="P81" s="1370"/>
      <c r="Q81" s="1370"/>
      <c r="R81" s="1370"/>
      <c r="S81" s="1370"/>
      <c r="T81" s="1370"/>
      <c r="U81" s="1370"/>
      <c r="V81" s="1370"/>
      <c r="W81" s="1370"/>
      <c r="X81" s="1370"/>
      <c r="Y81" s="1370"/>
      <c r="Z81" s="1370"/>
      <c r="AA81" s="1370"/>
      <c r="AB81" s="1370"/>
    </row>
    <row r="82">
      <c r="A82" s="1383"/>
      <c r="B82" s="1383"/>
      <c r="C82" s="1370"/>
      <c r="D82" s="1370"/>
      <c r="E82" s="1387"/>
      <c r="F82" s="1370"/>
      <c r="G82" s="1370"/>
      <c r="H82" s="1370"/>
      <c r="I82" s="1370"/>
      <c r="J82" s="1370"/>
      <c r="K82" s="1370"/>
      <c r="L82" s="1370"/>
      <c r="M82" s="1370"/>
      <c r="N82" s="1370"/>
      <c r="O82" s="1370"/>
      <c r="P82" s="1370"/>
      <c r="Q82" s="1370"/>
      <c r="R82" s="1370"/>
      <c r="S82" s="1370"/>
      <c r="T82" s="1370"/>
      <c r="U82" s="1370"/>
      <c r="V82" s="1370"/>
      <c r="W82" s="1370"/>
      <c r="X82" s="1370"/>
      <c r="Y82" s="1370"/>
      <c r="Z82" s="1370"/>
      <c r="AA82" s="1370"/>
      <c r="AB82" s="1370"/>
    </row>
    <row r="83">
      <c r="A83" s="1383"/>
      <c r="B83" s="1383"/>
      <c r="C83" s="1370"/>
      <c r="D83" s="1370"/>
      <c r="E83" s="1387"/>
      <c r="F83" s="1370"/>
      <c r="G83" s="1370"/>
      <c r="H83" s="1370"/>
      <c r="I83" s="1370"/>
      <c r="J83" s="1370"/>
      <c r="K83" s="1370"/>
      <c r="L83" s="1370"/>
      <c r="M83" s="1370"/>
      <c r="N83" s="1370"/>
      <c r="O83" s="1370"/>
      <c r="P83" s="1370"/>
      <c r="Q83" s="1370"/>
      <c r="R83" s="1370"/>
      <c r="S83" s="1370"/>
      <c r="T83" s="1370"/>
      <c r="U83" s="1370"/>
      <c r="V83" s="1370"/>
      <c r="W83" s="1370"/>
      <c r="X83" s="1370"/>
      <c r="Y83" s="1370"/>
      <c r="Z83" s="1370"/>
      <c r="AA83" s="1370"/>
      <c r="AB83" s="1370"/>
    </row>
    <row r="84">
      <c r="A84" s="1383"/>
      <c r="B84" s="1383"/>
      <c r="C84" s="1370"/>
      <c r="D84" s="1370"/>
      <c r="E84" s="1387"/>
      <c r="F84" s="1370"/>
      <c r="G84" s="1370"/>
      <c r="H84" s="1370"/>
      <c r="I84" s="1370"/>
      <c r="J84" s="1370"/>
      <c r="K84" s="1370"/>
      <c r="L84" s="1370"/>
      <c r="M84" s="1370"/>
      <c r="N84" s="1370"/>
      <c r="O84" s="1370"/>
      <c r="P84" s="1370"/>
      <c r="Q84" s="1370"/>
      <c r="R84" s="1370"/>
      <c r="S84" s="1370"/>
      <c r="T84" s="1370"/>
      <c r="U84" s="1370"/>
      <c r="V84" s="1370"/>
      <c r="W84" s="1370"/>
      <c r="X84" s="1370"/>
      <c r="Y84" s="1370"/>
      <c r="Z84" s="1370"/>
      <c r="AA84" s="1370"/>
      <c r="AB84" s="1370"/>
    </row>
    <row r="85">
      <c r="A85" s="1383"/>
      <c r="B85" s="1383"/>
      <c r="C85" s="1370"/>
      <c r="D85" s="1370"/>
      <c r="E85" s="1387"/>
      <c r="F85" s="1370"/>
      <c r="G85" s="1370"/>
      <c r="H85" s="1370"/>
      <c r="I85" s="1370"/>
      <c r="J85" s="1370"/>
      <c r="K85" s="1370"/>
      <c r="L85" s="1370"/>
      <c r="M85" s="1370"/>
      <c r="N85" s="1370"/>
      <c r="O85" s="1370"/>
      <c r="P85" s="1370"/>
      <c r="Q85" s="1370"/>
      <c r="R85" s="1370"/>
      <c r="S85" s="1370"/>
      <c r="T85" s="1370"/>
      <c r="U85" s="1370"/>
      <c r="V85" s="1370"/>
      <c r="W85" s="1370"/>
      <c r="X85" s="1370"/>
      <c r="Y85" s="1370"/>
      <c r="Z85" s="1370"/>
      <c r="AA85" s="1370"/>
      <c r="AB85" s="1370"/>
    </row>
    <row r="86">
      <c r="A86" s="1383"/>
      <c r="B86" s="1383"/>
      <c r="C86" s="1370"/>
      <c r="D86" s="1370"/>
      <c r="E86" s="1387"/>
      <c r="F86" s="1370"/>
      <c r="G86" s="1370"/>
      <c r="H86" s="1370"/>
      <c r="I86" s="1370"/>
      <c r="J86" s="1370"/>
      <c r="K86" s="1370"/>
      <c r="L86" s="1370"/>
      <c r="M86" s="1370"/>
      <c r="N86" s="1370"/>
      <c r="O86" s="1370"/>
      <c r="P86" s="1370"/>
      <c r="Q86" s="1370"/>
      <c r="R86" s="1370"/>
      <c r="S86" s="1370"/>
      <c r="T86" s="1370"/>
      <c r="U86" s="1370"/>
      <c r="V86" s="1370"/>
      <c r="W86" s="1370"/>
      <c r="X86" s="1370"/>
      <c r="Y86" s="1370"/>
      <c r="Z86" s="1370"/>
      <c r="AA86" s="1370"/>
      <c r="AB86" s="1370"/>
    </row>
    <row r="87">
      <c r="A87" s="1383"/>
      <c r="B87" s="1383"/>
      <c r="C87" s="1370"/>
      <c r="D87" s="1370"/>
      <c r="E87" s="1387"/>
      <c r="F87" s="1370"/>
      <c r="G87" s="1370"/>
      <c r="H87" s="1370"/>
      <c r="I87" s="1370"/>
      <c r="J87" s="1370"/>
      <c r="K87" s="1370"/>
      <c r="L87" s="1370"/>
      <c r="M87" s="1370"/>
      <c r="N87" s="1370"/>
      <c r="O87" s="1370"/>
      <c r="P87" s="1370"/>
      <c r="Q87" s="1370"/>
      <c r="R87" s="1370"/>
      <c r="S87" s="1370"/>
      <c r="T87" s="1370"/>
      <c r="U87" s="1370"/>
      <c r="V87" s="1370"/>
      <c r="W87" s="1370"/>
      <c r="X87" s="1370"/>
      <c r="Y87" s="1370"/>
      <c r="Z87" s="1370"/>
      <c r="AA87" s="1370"/>
      <c r="AB87" s="1370"/>
    </row>
    <row r="88">
      <c r="A88" s="1383"/>
      <c r="B88" s="1383"/>
      <c r="C88" s="1370"/>
      <c r="D88" s="1370"/>
      <c r="E88" s="1387"/>
      <c r="F88" s="1370"/>
      <c r="G88" s="1370"/>
      <c r="H88" s="1370"/>
      <c r="I88" s="1370"/>
      <c r="J88" s="1370"/>
      <c r="K88" s="1370"/>
      <c r="L88" s="1370"/>
      <c r="M88" s="1370"/>
      <c r="N88" s="1370"/>
      <c r="O88" s="1370"/>
      <c r="P88" s="1370"/>
      <c r="Q88" s="1370"/>
      <c r="R88" s="1370"/>
      <c r="S88" s="1370"/>
      <c r="T88" s="1370"/>
      <c r="U88" s="1370"/>
      <c r="V88" s="1370"/>
      <c r="W88" s="1370"/>
      <c r="X88" s="1370"/>
      <c r="Y88" s="1370"/>
      <c r="Z88" s="1370"/>
      <c r="AA88" s="1370"/>
      <c r="AB88" s="1370"/>
    </row>
    <row r="89">
      <c r="A89" s="1383"/>
      <c r="B89" s="1383"/>
      <c r="C89" s="1370"/>
      <c r="D89" s="1370"/>
      <c r="E89" s="1387"/>
      <c r="F89" s="1370"/>
      <c r="G89" s="1370"/>
      <c r="H89" s="1370"/>
      <c r="I89" s="1370"/>
      <c r="J89" s="1370"/>
      <c r="K89" s="1370"/>
      <c r="L89" s="1370"/>
      <c r="M89" s="1370"/>
      <c r="N89" s="1370"/>
      <c r="O89" s="1370"/>
      <c r="P89" s="1370"/>
      <c r="Q89" s="1370"/>
      <c r="R89" s="1370"/>
      <c r="S89" s="1370"/>
      <c r="T89" s="1370"/>
      <c r="U89" s="1370"/>
      <c r="V89" s="1370"/>
      <c r="W89" s="1370"/>
      <c r="X89" s="1370"/>
      <c r="Y89" s="1370"/>
      <c r="Z89" s="1370"/>
      <c r="AA89" s="1370"/>
      <c r="AB89" s="1370"/>
    </row>
    <row r="90">
      <c r="A90" s="1383"/>
      <c r="B90" s="1383"/>
      <c r="C90" s="1370"/>
      <c r="D90" s="1370"/>
      <c r="E90" s="1387"/>
      <c r="F90" s="1370"/>
      <c r="G90" s="1370"/>
      <c r="H90" s="1370"/>
      <c r="I90" s="1370"/>
      <c r="J90" s="1370"/>
      <c r="K90" s="1370"/>
      <c r="L90" s="1370"/>
      <c r="M90" s="1370"/>
      <c r="N90" s="1370"/>
      <c r="O90" s="1370"/>
      <c r="P90" s="1370"/>
      <c r="Q90" s="1370"/>
      <c r="R90" s="1370"/>
      <c r="S90" s="1370"/>
      <c r="T90" s="1370"/>
      <c r="U90" s="1370"/>
      <c r="V90" s="1370"/>
      <c r="W90" s="1370"/>
      <c r="X90" s="1370"/>
      <c r="Y90" s="1370"/>
      <c r="Z90" s="1370"/>
      <c r="AA90" s="1370"/>
      <c r="AB90" s="1370"/>
    </row>
    <row r="91">
      <c r="A91" s="1383"/>
      <c r="B91" s="1383"/>
      <c r="C91" s="1370"/>
      <c r="D91" s="1370"/>
      <c r="E91" s="1387"/>
      <c r="F91" s="1370"/>
      <c r="G91" s="1370"/>
      <c r="H91" s="1370"/>
      <c r="I91" s="1370"/>
      <c r="J91" s="1370"/>
      <c r="K91" s="1370"/>
      <c r="L91" s="1370"/>
      <c r="M91" s="1370"/>
      <c r="N91" s="1370"/>
      <c r="O91" s="1370"/>
      <c r="P91" s="1370"/>
      <c r="Q91" s="1370"/>
      <c r="R91" s="1370"/>
      <c r="S91" s="1370"/>
      <c r="T91" s="1370"/>
      <c r="U91" s="1370"/>
      <c r="V91" s="1370"/>
      <c r="W91" s="1370"/>
      <c r="X91" s="1370"/>
      <c r="Y91" s="1370"/>
      <c r="Z91" s="1370"/>
      <c r="AA91" s="1370"/>
      <c r="AB91" s="1370"/>
    </row>
    <row r="92">
      <c r="A92" s="1383"/>
      <c r="B92" s="1383"/>
      <c r="C92" s="1370"/>
      <c r="D92" s="1370"/>
      <c r="E92" s="1387"/>
      <c r="F92" s="1370"/>
      <c r="G92" s="1370"/>
      <c r="H92" s="1370"/>
      <c r="I92" s="1370"/>
      <c r="J92" s="1370"/>
      <c r="K92" s="1370"/>
      <c r="L92" s="1370"/>
      <c r="M92" s="1370"/>
      <c r="N92" s="1370"/>
      <c r="O92" s="1370"/>
      <c r="P92" s="1370"/>
      <c r="Q92" s="1370"/>
      <c r="R92" s="1370"/>
      <c r="S92" s="1370"/>
      <c r="T92" s="1370"/>
      <c r="U92" s="1370"/>
      <c r="V92" s="1370"/>
      <c r="W92" s="1370"/>
      <c r="X92" s="1370"/>
      <c r="Y92" s="1370"/>
      <c r="Z92" s="1370"/>
      <c r="AA92" s="1370"/>
      <c r="AB92" s="1370"/>
    </row>
    <row r="93">
      <c r="A93" s="1383"/>
      <c r="B93" s="1383"/>
      <c r="C93" s="1370"/>
      <c r="D93" s="1370"/>
      <c r="E93" s="1387"/>
      <c r="F93" s="1370"/>
      <c r="G93" s="1370"/>
      <c r="H93" s="1370"/>
      <c r="I93" s="1370"/>
      <c r="J93" s="1370"/>
      <c r="K93" s="1370"/>
      <c r="L93" s="1370"/>
      <c r="M93" s="1370"/>
      <c r="N93" s="1370"/>
      <c r="O93" s="1370"/>
      <c r="P93" s="1370"/>
      <c r="Q93" s="1370"/>
      <c r="R93" s="1370"/>
      <c r="S93" s="1370"/>
      <c r="T93" s="1370"/>
      <c r="U93" s="1370"/>
      <c r="V93" s="1370"/>
      <c r="W93" s="1370"/>
      <c r="X93" s="1370"/>
      <c r="Y93" s="1370"/>
      <c r="Z93" s="1370"/>
      <c r="AA93" s="1370"/>
      <c r="AB93" s="1370"/>
    </row>
    <row r="94">
      <c r="A94" s="1383"/>
      <c r="B94" s="1383"/>
      <c r="C94" s="1370"/>
      <c r="D94" s="1370"/>
      <c r="E94" s="1387"/>
      <c r="F94" s="1370"/>
      <c r="G94" s="1370"/>
      <c r="H94" s="1370"/>
      <c r="I94" s="1370"/>
      <c r="J94" s="1370"/>
      <c r="K94" s="1370"/>
      <c r="L94" s="1370"/>
      <c r="M94" s="1370"/>
      <c r="N94" s="1370"/>
      <c r="O94" s="1370"/>
      <c r="P94" s="1370"/>
      <c r="Q94" s="1370"/>
      <c r="R94" s="1370"/>
      <c r="S94" s="1370"/>
      <c r="T94" s="1370"/>
      <c r="U94" s="1370"/>
      <c r="V94" s="1370"/>
      <c r="W94" s="1370"/>
      <c r="X94" s="1370"/>
      <c r="Y94" s="1370"/>
      <c r="Z94" s="1370"/>
      <c r="AA94" s="1370"/>
      <c r="AB94" s="1370"/>
    </row>
    <row r="95">
      <c r="A95" s="1383"/>
      <c r="B95" s="1383"/>
      <c r="C95" s="1370"/>
      <c r="D95" s="1370"/>
      <c r="E95" s="1387"/>
      <c r="F95" s="1370"/>
      <c r="G95" s="1370"/>
      <c r="H95" s="1370"/>
      <c r="I95" s="1370"/>
      <c r="J95" s="1370"/>
      <c r="K95" s="1370"/>
      <c r="L95" s="1370"/>
      <c r="M95" s="1370"/>
      <c r="N95" s="1370"/>
      <c r="O95" s="1370"/>
      <c r="P95" s="1370"/>
      <c r="Q95" s="1370"/>
      <c r="R95" s="1370"/>
      <c r="S95" s="1370"/>
      <c r="T95" s="1370"/>
      <c r="U95" s="1370"/>
      <c r="V95" s="1370"/>
      <c r="W95" s="1370"/>
      <c r="X95" s="1370"/>
      <c r="Y95" s="1370"/>
      <c r="Z95" s="1370"/>
      <c r="AA95" s="1370"/>
      <c r="AB95" s="1370"/>
    </row>
    <row r="96">
      <c r="A96" s="1383"/>
      <c r="B96" s="1383"/>
      <c r="C96" s="1370"/>
      <c r="D96" s="1370"/>
      <c r="E96" s="1387"/>
      <c r="F96" s="1370"/>
      <c r="G96" s="1370"/>
      <c r="H96" s="1370"/>
      <c r="I96" s="1370"/>
      <c r="J96" s="1370"/>
      <c r="K96" s="1370"/>
      <c r="L96" s="1370"/>
      <c r="M96" s="1370"/>
      <c r="N96" s="1370"/>
      <c r="O96" s="1370"/>
      <c r="P96" s="1370"/>
      <c r="Q96" s="1370"/>
      <c r="R96" s="1370"/>
      <c r="S96" s="1370"/>
      <c r="T96" s="1370"/>
      <c r="U96" s="1370"/>
      <c r="V96" s="1370"/>
      <c r="W96" s="1370"/>
      <c r="X96" s="1370"/>
      <c r="Y96" s="1370"/>
      <c r="Z96" s="1370"/>
      <c r="AA96" s="1370"/>
      <c r="AB96" s="1370"/>
    </row>
    <row r="97">
      <c r="A97" s="1383"/>
      <c r="B97" s="1383"/>
      <c r="C97" s="1370"/>
      <c r="D97" s="1370"/>
      <c r="E97" s="1387"/>
      <c r="F97" s="1370"/>
      <c r="G97" s="1370"/>
      <c r="H97" s="1370"/>
      <c r="I97" s="1370"/>
      <c r="J97" s="1370"/>
      <c r="K97" s="1370"/>
      <c r="L97" s="1370"/>
      <c r="M97" s="1370"/>
      <c r="N97" s="1370"/>
      <c r="O97" s="1370"/>
      <c r="P97" s="1370"/>
      <c r="Q97" s="1370"/>
      <c r="R97" s="1370"/>
      <c r="S97" s="1370"/>
      <c r="T97" s="1370"/>
      <c r="U97" s="1370"/>
      <c r="V97" s="1370"/>
      <c r="W97" s="1370"/>
      <c r="X97" s="1370"/>
      <c r="Y97" s="1370"/>
      <c r="Z97" s="1370"/>
      <c r="AA97" s="1370"/>
      <c r="AB97" s="1370"/>
    </row>
    <row r="98">
      <c r="A98" s="1383"/>
      <c r="B98" s="1383"/>
      <c r="C98" s="1370"/>
      <c r="D98" s="1370"/>
      <c r="E98" s="1387"/>
      <c r="F98" s="1370"/>
      <c r="G98" s="1370"/>
      <c r="H98" s="1370"/>
      <c r="I98" s="1370"/>
      <c r="J98" s="1370"/>
      <c r="K98" s="1370"/>
      <c r="L98" s="1370"/>
      <c r="M98" s="1370"/>
      <c r="N98" s="1370"/>
      <c r="O98" s="1370"/>
      <c r="P98" s="1370"/>
      <c r="Q98" s="1370"/>
      <c r="R98" s="1370"/>
      <c r="S98" s="1370"/>
      <c r="T98" s="1370"/>
      <c r="U98" s="1370"/>
      <c r="V98" s="1370"/>
      <c r="W98" s="1370"/>
      <c r="X98" s="1370"/>
      <c r="Y98" s="1370"/>
      <c r="Z98" s="1370"/>
      <c r="AA98" s="1370"/>
      <c r="AB98" s="1370"/>
    </row>
    <row r="99">
      <c r="A99" s="1383"/>
      <c r="B99" s="1383"/>
      <c r="C99" s="1370"/>
      <c r="D99" s="1370"/>
      <c r="E99" s="1387"/>
      <c r="F99" s="1370"/>
      <c r="G99" s="1370"/>
      <c r="H99" s="1370"/>
      <c r="I99" s="1370"/>
      <c r="J99" s="1370"/>
      <c r="K99" s="1370"/>
      <c r="L99" s="1370"/>
      <c r="M99" s="1370"/>
      <c r="N99" s="1370"/>
      <c r="O99" s="1370"/>
      <c r="P99" s="1370"/>
      <c r="Q99" s="1370"/>
      <c r="R99" s="1370"/>
      <c r="S99" s="1370"/>
      <c r="T99" s="1370"/>
      <c r="U99" s="1370"/>
      <c r="V99" s="1370"/>
      <c r="W99" s="1370"/>
      <c r="X99" s="1370"/>
      <c r="Y99" s="1370"/>
      <c r="Z99" s="1370"/>
      <c r="AA99" s="1370"/>
      <c r="AB99" s="1370"/>
    </row>
    <row r="100">
      <c r="A100" s="1383"/>
      <c r="B100" s="1383"/>
      <c r="C100" s="1370"/>
      <c r="D100" s="1370"/>
      <c r="E100" s="1387"/>
      <c r="F100" s="1370"/>
      <c r="G100" s="1370"/>
      <c r="H100" s="1370"/>
      <c r="I100" s="1370"/>
      <c r="J100" s="1370"/>
      <c r="K100" s="1370"/>
      <c r="L100" s="1370"/>
      <c r="M100" s="1370"/>
      <c r="N100" s="1370"/>
      <c r="O100" s="1370"/>
      <c r="P100" s="1370"/>
      <c r="Q100" s="1370"/>
      <c r="R100" s="1370"/>
      <c r="S100" s="1370"/>
      <c r="T100" s="1370"/>
      <c r="U100" s="1370"/>
      <c r="V100" s="1370"/>
      <c r="W100" s="1370"/>
      <c r="X100" s="1370"/>
      <c r="Y100" s="1370"/>
      <c r="Z100" s="1370"/>
      <c r="AA100" s="1370"/>
      <c r="AB100" s="1370"/>
    </row>
    <row r="101">
      <c r="A101" s="1383"/>
      <c r="B101" s="1383"/>
      <c r="C101" s="1370"/>
      <c r="D101" s="1370"/>
      <c r="E101" s="1387"/>
      <c r="F101" s="1370"/>
      <c r="G101" s="1370"/>
      <c r="H101" s="1370"/>
      <c r="I101" s="1370"/>
      <c r="J101" s="1370"/>
      <c r="K101" s="1370"/>
      <c r="L101" s="1370"/>
      <c r="M101" s="1370"/>
      <c r="N101" s="1370"/>
      <c r="O101" s="1370"/>
      <c r="P101" s="1370"/>
      <c r="Q101" s="1370"/>
      <c r="R101" s="1370"/>
      <c r="S101" s="1370"/>
      <c r="T101" s="1370"/>
      <c r="U101" s="1370"/>
      <c r="V101" s="1370"/>
      <c r="W101" s="1370"/>
      <c r="X101" s="1370"/>
      <c r="Y101" s="1370"/>
      <c r="Z101" s="1370"/>
      <c r="AA101" s="1370"/>
      <c r="AB101" s="1370"/>
    </row>
    <row r="102">
      <c r="A102" s="1383"/>
      <c r="B102" s="1383"/>
      <c r="C102" s="1370"/>
      <c r="D102" s="1370"/>
      <c r="E102" s="1387"/>
      <c r="F102" s="1370"/>
      <c r="G102" s="1370"/>
      <c r="H102" s="1370"/>
      <c r="I102" s="1370"/>
      <c r="J102" s="1370"/>
      <c r="K102" s="1370"/>
      <c r="L102" s="1370"/>
      <c r="M102" s="1370"/>
      <c r="N102" s="1370"/>
      <c r="O102" s="1370"/>
      <c r="P102" s="1370"/>
      <c r="Q102" s="1370"/>
      <c r="R102" s="1370"/>
      <c r="S102" s="1370"/>
      <c r="T102" s="1370"/>
      <c r="U102" s="1370"/>
      <c r="V102" s="1370"/>
      <c r="W102" s="1370"/>
      <c r="X102" s="1370"/>
      <c r="Y102" s="1370"/>
      <c r="Z102" s="1370"/>
      <c r="AA102" s="1370"/>
      <c r="AB102" s="1370"/>
    </row>
    <row r="103">
      <c r="A103" s="1383"/>
      <c r="B103" s="1383"/>
      <c r="C103" s="1370"/>
      <c r="D103" s="1370"/>
      <c r="E103" s="1387"/>
      <c r="F103" s="1370"/>
      <c r="G103" s="1370"/>
      <c r="H103" s="1370"/>
      <c r="I103" s="1370"/>
      <c r="J103" s="1370"/>
      <c r="K103" s="1370"/>
      <c r="L103" s="1370"/>
      <c r="M103" s="1370"/>
      <c r="N103" s="1370"/>
      <c r="O103" s="1370"/>
      <c r="P103" s="1370"/>
      <c r="Q103" s="1370"/>
      <c r="R103" s="1370"/>
      <c r="S103" s="1370"/>
      <c r="T103" s="1370"/>
      <c r="U103" s="1370"/>
      <c r="V103" s="1370"/>
      <c r="W103" s="1370"/>
      <c r="X103" s="1370"/>
      <c r="Y103" s="1370"/>
      <c r="Z103" s="1370"/>
      <c r="AA103" s="1370"/>
      <c r="AB103" s="1370"/>
    </row>
    <row r="104">
      <c r="A104" s="1383"/>
      <c r="B104" s="1383"/>
      <c r="C104" s="1370"/>
      <c r="D104" s="1370"/>
      <c r="E104" s="1387"/>
      <c r="F104" s="1370"/>
      <c r="G104" s="1370"/>
      <c r="H104" s="1370"/>
      <c r="I104" s="1370"/>
      <c r="J104" s="1370"/>
      <c r="K104" s="1370"/>
      <c r="L104" s="1370"/>
      <c r="M104" s="1370"/>
      <c r="N104" s="1370"/>
      <c r="O104" s="1370"/>
      <c r="P104" s="1370"/>
      <c r="Q104" s="1370"/>
      <c r="R104" s="1370"/>
      <c r="S104" s="1370"/>
      <c r="T104" s="1370"/>
      <c r="U104" s="1370"/>
      <c r="V104" s="1370"/>
      <c r="W104" s="1370"/>
      <c r="X104" s="1370"/>
      <c r="Y104" s="1370"/>
      <c r="Z104" s="1370"/>
      <c r="AA104" s="1370"/>
      <c r="AB104" s="1370"/>
    </row>
    <row r="105">
      <c r="A105" s="1383"/>
      <c r="B105" s="1383"/>
      <c r="C105" s="1370"/>
      <c r="D105" s="1370"/>
      <c r="E105" s="1387"/>
      <c r="F105" s="1370"/>
      <c r="G105" s="1370"/>
      <c r="H105" s="1370"/>
      <c r="I105" s="1370"/>
      <c r="J105" s="1370"/>
      <c r="K105" s="1370"/>
      <c r="L105" s="1370"/>
      <c r="M105" s="1370"/>
      <c r="N105" s="1370"/>
      <c r="O105" s="1370"/>
      <c r="P105" s="1370"/>
      <c r="Q105" s="1370"/>
      <c r="R105" s="1370"/>
      <c r="S105" s="1370"/>
      <c r="T105" s="1370"/>
      <c r="U105" s="1370"/>
      <c r="V105" s="1370"/>
      <c r="W105" s="1370"/>
      <c r="X105" s="1370"/>
      <c r="Y105" s="1370"/>
      <c r="Z105" s="1370"/>
      <c r="AA105" s="1370"/>
      <c r="AB105" s="1370"/>
    </row>
    <row r="106">
      <c r="A106" s="1383"/>
      <c r="B106" s="1383"/>
      <c r="C106" s="1370"/>
      <c r="D106" s="1370"/>
      <c r="E106" s="1387"/>
      <c r="F106" s="1370"/>
      <c r="G106" s="1370"/>
      <c r="H106" s="1370"/>
      <c r="I106" s="1370"/>
      <c r="J106" s="1370"/>
      <c r="K106" s="1370"/>
      <c r="L106" s="1370"/>
      <c r="M106" s="1370"/>
      <c r="N106" s="1370"/>
      <c r="O106" s="1370"/>
      <c r="P106" s="1370"/>
      <c r="Q106" s="1370"/>
      <c r="R106" s="1370"/>
      <c r="S106" s="1370"/>
      <c r="T106" s="1370"/>
      <c r="U106" s="1370"/>
      <c r="V106" s="1370"/>
      <c r="W106" s="1370"/>
      <c r="X106" s="1370"/>
      <c r="Y106" s="1370"/>
      <c r="Z106" s="1370"/>
      <c r="AA106" s="1370"/>
      <c r="AB106" s="1370"/>
    </row>
    <row r="107">
      <c r="A107" s="1383"/>
      <c r="B107" s="1383"/>
      <c r="C107" s="1370"/>
      <c r="D107" s="1370"/>
      <c r="E107" s="1387"/>
      <c r="F107" s="1370"/>
      <c r="G107" s="1370"/>
      <c r="H107" s="1370"/>
      <c r="I107" s="1370"/>
      <c r="J107" s="1370"/>
      <c r="K107" s="1370"/>
      <c r="L107" s="1370"/>
      <c r="M107" s="1370"/>
      <c r="N107" s="1370"/>
      <c r="O107" s="1370"/>
      <c r="P107" s="1370"/>
      <c r="Q107" s="1370"/>
      <c r="R107" s="1370"/>
      <c r="S107" s="1370"/>
      <c r="T107" s="1370"/>
      <c r="U107" s="1370"/>
      <c r="V107" s="1370"/>
      <c r="W107" s="1370"/>
      <c r="X107" s="1370"/>
      <c r="Y107" s="1370"/>
      <c r="Z107" s="1370"/>
      <c r="AA107" s="1370"/>
      <c r="AB107" s="1370"/>
    </row>
    <row r="108">
      <c r="A108" s="1383"/>
      <c r="B108" s="1383"/>
      <c r="C108" s="1370"/>
      <c r="D108" s="1370"/>
      <c r="E108" s="1387"/>
      <c r="F108" s="1370"/>
      <c r="G108" s="1370"/>
      <c r="H108" s="1370"/>
      <c r="I108" s="1370"/>
      <c r="J108" s="1370"/>
      <c r="K108" s="1370"/>
      <c r="L108" s="1370"/>
      <c r="M108" s="1370"/>
      <c r="N108" s="1370"/>
      <c r="O108" s="1370"/>
      <c r="P108" s="1370"/>
      <c r="Q108" s="1370"/>
      <c r="R108" s="1370"/>
      <c r="S108" s="1370"/>
      <c r="T108" s="1370"/>
      <c r="U108" s="1370"/>
      <c r="V108" s="1370"/>
      <c r="W108" s="1370"/>
      <c r="X108" s="1370"/>
      <c r="Y108" s="1370"/>
      <c r="Z108" s="1370"/>
      <c r="AA108" s="1370"/>
      <c r="AB108" s="1370"/>
    </row>
    <row r="109">
      <c r="A109" s="1383"/>
      <c r="B109" s="1383"/>
      <c r="C109" s="1370"/>
      <c r="D109" s="1370"/>
      <c r="E109" s="1387"/>
      <c r="F109" s="1370"/>
      <c r="G109" s="1370"/>
      <c r="H109" s="1370"/>
      <c r="I109" s="1370"/>
      <c r="J109" s="1370"/>
      <c r="K109" s="1370"/>
      <c r="L109" s="1370"/>
      <c r="M109" s="1370"/>
      <c r="N109" s="1370"/>
      <c r="O109" s="1370"/>
      <c r="P109" s="1370"/>
      <c r="Q109" s="1370"/>
      <c r="R109" s="1370"/>
      <c r="S109" s="1370"/>
      <c r="T109" s="1370"/>
      <c r="U109" s="1370"/>
      <c r="V109" s="1370"/>
      <c r="W109" s="1370"/>
      <c r="X109" s="1370"/>
      <c r="Y109" s="1370"/>
      <c r="Z109" s="1370"/>
      <c r="AA109" s="1370"/>
      <c r="AB109" s="1370"/>
    </row>
    <row r="110">
      <c r="A110" s="1383"/>
      <c r="B110" s="1383"/>
      <c r="C110" s="1370"/>
      <c r="D110" s="1370"/>
      <c r="E110" s="1387"/>
      <c r="F110" s="1370"/>
      <c r="G110" s="1370"/>
      <c r="H110" s="1370"/>
      <c r="I110" s="1370"/>
      <c r="J110" s="1370"/>
      <c r="K110" s="1370"/>
      <c r="L110" s="1370"/>
      <c r="M110" s="1370"/>
      <c r="N110" s="1370"/>
      <c r="O110" s="1370"/>
      <c r="P110" s="1370"/>
      <c r="Q110" s="1370"/>
      <c r="R110" s="1370"/>
      <c r="S110" s="1370"/>
      <c r="T110" s="1370"/>
      <c r="U110" s="1370"/>
      <c r="V110" s="1370"/>
      <c r="W110" s="1370"/>
      <c r="X110" s="1370"/>
      <c r="Y110" s="1370"/>
      <c r="Z110" s="1370"/>
      <c r="AA110" s="1370"/>
      <c r="AB110" s="1370"/>
    </row>
    <row r="111">
      <c r="A111" s="1383"/>
      <c r="B111" s="1383"/>
      <c r="C111" s="1370"/>
      <c r="D111" s="1370"/>
      <c r="E111" s="1387"/>
      <c r="F111" s="1370"/>
      <c r="G111" s="1370"/>
      <c r="H111" s="1370"/>
      <c r="I111" s="1370"/>
      <c r="J111" s="1370"/>
      <c r="K111" s="1370"/>
      <c r="L111" s="1370"/>
      <c r="M111" s="1370"/>
      <c r="N111" s="1370"/>
      <c r="O111" s="1370"/>
      <c r="P111" s="1370"/>
      <c r="Q111" s="1370"/>
      <c r="R111" s="1370"/>
      <c r="S111" s="1370"/>
      <c r="T111" s="1370"/>
      <c r="U111" s="1370"/>
      <c r="V111" s="1370"/>
      <c r="W111" s="1370"/>
      <c r="X111" s="1370"/>
      <c r="Y111" s="1370"/>
      <c r="Z111" s="1370"/>
      <c r="AA111" s="1370"/>
      <c r="AB111" s="1370"/>
    </row>
    <row r="112">
      <c r="A112" s="1383"/>
      <c r="B112" s="1383"/>
      <c r="C112" s="1370"/>
      <c r="D112" s="1370"/>
      <c r="E112" s="1387"/>
      <c r="F112" s="1370"/>
      <c r="G112" s="1370"/>
      <c r="H112" s="1370"/>
      <c r="I112" s="1370"/>
      <c r="J112" s="1370"/>
      <c r="K112" s="1370"/>
      <c r="L112" s="1370"/>
      <c r="M112" s="1370"/>
      <c r="N112" s="1370"/>
      <c r="O112" s="1370"/>
      <c r="P112" s="1370"/>
      <c r="Q112" s="1370"/>
      <c r="R112" s="1370"/>
      <c r="S112" s="1370"/>
      <c r="T112" s="1370"/>
      <c r="U112" s="1370"/>
      <c r="V112" s="1370"/>
      <c r="W112" s="1370"/>
      <c r="X112" s="1370"/>
      <c r="Y112" s="1370"/>
      <c r="Z112" s="1370"/>
      <c r="AA112" s="1370"/>
      <c r="AB112" s="1370"/>
    </row>
    <row r="113">
      <c r="A113" s="1383"/>
      <c r="B113" s="1383"/>
      <c r="C113" s="1370"/>
      <c r="D113" s="1370"/>
      <c r="E113" s="1387"/>
      <c r="F113" s="1370"/>
      <c r="G113" s="1370"/>
      <c r="H113" s="1370"/>
      <c r="I113" s="1370"/>
      <c r="J113" s="1370"/>
      <c r="K113" s="1370"/>
      <c r="L113" s="1370"/>
      <c r="M113" s="1370"/>
      <c r="N113" s="1370"/>
      <c r="O113" s="1370"/>
      <c r="P113" s="1370"/>
      <c r="Q113" s="1370"/>
      <c r="R113" s="1370"/>
      <c r="S113" s="1370"/>
      <c r="T113" s="1370"/>
      <c r="U113" s="1370"/>
      <c r="V113" s="1370"/>
      <c r="W113" s="1370"/>
      <c r="X113" s="1370"/>
      <c r="Y113" s="1370"/>
      <c r="Z113" s="1370"/>
      <c r="AA113" s="1370"/>
      <c r="AB113" s="1370"/>
    </row>
    <row r="114">
      <c r="A114" s="1383"/>
      <c r="B114" s="1383"/>
      <c r="C114" s="1370"/>
      <c r="D114" s="1370"/>
      <c r="E114" s="1387"/>
      <c r="F114" s="1370"/>
      <c r="G114" s="1370"/>
      <c r="H114" s="1370"/>
      <c r="I114" s="1370"/>
      <c r="J114" s="1370"/>
      <c r="K114" s="1370"/>
      <c r="L114" s="1370"/>
      <c r="M114" s="1370"/>
      <c r="N114" s="1370"/>
      <c r="O114" s="1370"/>
      <c r="P114" s="1370"/>
      <c r="Q114" s="1370"/>
      <c r="R114" s="1370"/>
      <c r="S114" s="1370"/>
      <c r="T114" s="1370"/>
      <c r="U114" s="1370"/>
      <c r="V114" s="1370"/>
      <c r="W114" s="1370"/>
      <c r="X114" s="1370"/>
      <c r="Y114" s="1370"/>
      <c r="Z114" s="1370"/>
      <c r="AA114" s="1370"/>
      <c r="AB114" s="1370"/>
    </row>
    <row r="115">
      <c r="A115" s="1383"/>
      <c r="B115" s="1383"/>
      <c r="C115" s="1370"/>
      <c r="D115" s="1370"/>
      <c r="E115" s="1387"/>
      <c r="F115" s="1370"/>
      <c r="G115" s="1370"/>
      <c r="H115" s="1370"/>
      <c r="I115" s="1370"/>
      <c r="J115" s="1370"/>
      <c r="K115" s="1370"/>
      <c r="L115" s="1370"/>
      <c r="M115" s="1370"/>
      <c r="N115" s="1370"/>
      <c r="O115" s="1370"/>
      <c r="P115" s="1370"/>
      <c r="Q115" s="1370"/>
      <c r="R115" s="1370"/>
      <c r="S115" s="1370"/>
      <c r="T115" s="1370"/>
      <c r="U115" s="1370"/>
      <c r="V115" s="1370"/>
      <c r="W115" s="1370"/>
      <c r="X115" s="1370"/>
      <c r="Y115" s="1370"/>
      <c r="Z115" s="1370"/>
      <c r="AA115" s="1370"/>
      <c r="AB115" s="1370"/>
    </row>
    <row r="116">
      <c r="A116" s="1383"/>
      <c r="B116" s="1383"/>
      <c r="C116" s="1370"/>
      <c r="D116" s="1370"/>
      <c r="E116" s="1387"/>
      <c r="F116" s="1370"/>
      <c r="G116" s="1370"/>
      <c r="H116" s="1370"/>
      <c r="I116" s="1370"/>
      <c r="J116" s="1370"/>
      <c r="K116" s="1370"/>
      <c r="L116" s="1370"/>
      <c r="M116" s="1370"/>
      <c r="N116" s="1370"/>
      <c r="O116" s="1370"/>
      <c r="P116" s="1370"/>
      <c r="Q116" s="1370"/>
      <c r="R116" s="1370"/>
      <c r="S116" s="1370"/>
      <c r="T116" s="1370"/>
      <c r="U116" s="1370"/>
      <c r="V116" s="1370"/>
      <c r="W116" s="1370"/>
      <c r="X116" s="1370"/>
      <c r="Y116" s="1370"/>
      <c r="Z116" s="1370"/>
      <c r="AA116" s="1370"/>
      <c r="AB116" s="1370"/>
    </row>
    <row r="117">
      <c r="A117" s="1383"/>
      <c r="B117" s="1383"/>
      <c r="C117" s="1370"/>
      <c r="D117" s="1370"/>
      <c r="E117" s="1387"/>
      <c r="F117" s="1370"/>
      <c r="G117" s="1370"/>
      <c r="H117" s="1370"/>
      <c r="I117" s="1370"/>
      <c r="J117" s="1370"/>
      <c r="K117" s="1370"/>
      <c r="L117" s="1370"/>
      <c r="M117" s="1370"/>
      <c r="N117" s="1370"/>
      <c r="O117" s="1370"/>
      <c r="P117" s="1370"/>
      <c r="Q117" s="1370"/>
      <c r="R117" s="1370"/>
      <c r="S117" s="1370"/>
      <c r="T117" s="1370"/>
      <c r="U117" s="1370"/>
      <c r="V117" s="1370"/>
      <c r="W117" s="1370"/>
      <c r="X117" s="1370"/>
      <c r="Y117" s="1370"/>
      <c r="Z117" s="1370"/>
      <c r="AA117" s="1370"/>
      <c r="AB117" s="1370"/>
    </row>
    <row r="118">
      <c r="A118" s="1383"/>
      <c r="B118" s="1383"/>
      <c r="C118" s="1370"/>
      <c r="D118" s="1370"/>
      <c r="E118" s="1387"/>
      <c r="F118" s="1370"/>
      <c r="G118" s="1370"/>
      <c r="H118" s="1370"/>
      <c r="I118" s="1370"/>
      <c r="J118" s="1370"/>
      <c r="K118" s="1370"/>
      <c r="L118" s="1370"/>
      <c r="M118" s="1370"/>
      <c r="N118" s="1370"/>
      <c r="O118" s="1370"/>
      <c r="P118" s="1370"/>
      <c r="Q118" s="1370"/>
      <c r="R118" s="1370"/>
      <c r="S118" s="1370"/>
      <c r="T118" s="1370"/>
      <c r="U118" s="1370"/>
      <c r="V118" s="1370"/>
      <c r="W118" s="1370"/>
      <c r="X118" s="1370"/>
      <c r="Y118" s="1370"/>
      <c r="Z118" s="1370"/>
      <c r="AA118" s="1370"/>
      <c r="AB118" s="1370"/>
    </row>
    <row r="119">
      <c r="A119" s="1383"/>
      <c r="B119" s="1383"/>
      <c r="C119" s="1370"/>
      <c r="D119" s="1370"/>
      <c r="E119" s="1387"/>
      <c r="F119" s="1370"/>
      <c r="G119" s="1370"/>
      <c r="H119" s="1370"/>
      <c r="I119" s="1370"/>
      <c r="J119" s="1370"/>
      <c r="K119" s="1370"/>
      <c r="L119" s="1370"/>
      <c r="M119" s="1370"/>
      <c r="N119" s="1370"/>
      <c r="O119" s="1370"/>
      <c r="P119" s="1370"/>
      <c r="Q119" s="1370"/>
      <c r="R119" s="1370"/>
      <c r="S119" s="1370"/>
      <c r="T119" s="1370"/>
      <c r="U119" s="1370"/>
      <c r="V119" s="1370"/>
      <c r="W119" s="1370"/>
      <c r="X119" s="1370"/>
      <c r="Y119" s="1370"/>
      <c r="Z119" s="1370"/>
      <c r="AA119" s="1370"/>
      <c r="AB119" s="1370"/>
    </row>
    <row r="120">
      <c r="A120" s="1383"/>
      <c r="B120" s="1383"/>
      <c r="C120" s="1370"/>
      <c r="D120" s="1370"/>
      <c r="E120" s="1387"/>
      <c r="F120" s="1370"/>
      <c r="G120" s="1370"/>
      <c r="H120" s="1370"/>
      <c r="I120" s="1370"/>
      <c r="J120" s="1370"/>
      <c r="K120" s="1370"/>
      <c r="L120" s="1370"/>
      <c r="M120" s="1370"/>
      <c r="N120" s="1370"/>
      <c r="O120" s="1370"/>
      <c r="P120" s="1370"/>
      <c r="Q120" s="1370"/>
      <c r="R120" s="1370"/>
      <c r="S120" s="1370"/>
      <c r="T120" s="1370"/>
      <c r="U120" s="1370"/>
      <c r="V120" s="1370"/>
      <c r="W120" s="1370"/>
      <c r="X120" s="1370"/>
      <c r="Y120" s="1370"/>
      <c r="Z120" s="1370"/>
      <c r="AA120" s="1370"/>
      <c r="AB120" s="1370"/>
    </row>
    <row r="121">
      <c r="A121" s="1383"/>
      <c r="B121" s="1383"/>
      <c r="C121" s="1370"/>
      <c r="D121" s="1370"/>
      <c r="E121" s="1387"/>
      <c r="F121" s="1370"/>
      <c r="G121" s="1370"/>
      <c r="H121" s="1370"/>
      <c r="I121" s="1370"/>
      <c r="J121" s="1370"/>
      <c r="K121" s="1370"/>
      <c r="L121" s="1370"/>
      <c r="M121" s="1370"/>
      <c r="N121" s="1370"/>
      <c r="O121" s="1370"/>
      <c r="P121" s="1370"/>
      <c r="Q121" s="1370"/>
      <c r="R121" s="1370"/>
      <c r="S121" s="1370"/>
      <c r="T121" s="1370"/>
      <c r="U121" s="1370"/>
      <c r="V121" s="1370"/>
      <c r="W121" s="1370"/>
      <c r="X121" s="1370"/>
      <c r="Y121" s="1370"/>
      <c r="Z121" s="1370"/>
      <c r="AA121" s="1370"/>
      <c r="AB121" s="1370"/>
    </row>
    <row r="122">
      <c r="A122" s="1383"/>
      <c r="B122" s="1383"/>
      <c r="C122" s="1370"/>
      <c r="D122" s="1370"/>
      <c r="E122" s="1387"/>
      <c r="F122" s="1370"/>
      <c r="G122" s="1370"/>
      <c r="H122" s="1370"/>
      <c r="I122" s="1370"/>
      <c r="J122" s="1370"/>
      <c r="K122" s="1370"/>
      <c r="L122" s="1370"/>
      <c r="M122" s="1370"/>
      <c r="N122" s="1370"/>
      <c r="O122" s="1370"/>
      <c r="P122" s="1370"/>
      <c r="Q122" s="1370"/>
      <c r="R122" s="1370"/>
      <c r="S122" s="1370"/>
      <c r="T122" s="1370"/>
      <c r="U122" s="1370"/>
      <c r="V122" s="1370"/>
      <c r="W122" s="1370"/>
      <c r="X122" s="1370"/>
      <c r="Y122" s="1370"/>
      <c r="Z122" s="1370"/>
      <c r="AA122" s="1370"/>
      <c r="AB122" s="1370"/>
    </row>
    <row r="123">
      <c r="A123" s="1383"/>
      <c r="B123" s="1383"/>
      <c r="C123" s="1370"/>
      <c r="D123" s="1370"/>
      <c r="E123" s="1387"/>
      <c r="F123" s="1370"/>
      <c r="G123" s="1370"/>
      <c r="H123" s="1370"/>
      <c r="I123" s="1370"/>
      <c r="J123" s="1370"/>
      <c r="K123" s="1370"/>
      <c r="L123" s="1370"/>
      <c r="M123" s="1370"/>
      <c r="N123" s="1370"/>
      <c r="O123" s="1370"/>
      <c r="P123" s="1370"/>
      <c r="Q123" s="1370"/>
      <c r="R123" s="1370"/>
      <c r="S123" s="1370"/>
      <c r="T123" s="1370"/>
      <c r="U123" s="1370"/>
      <c r="V123" s="1370"/>
      <c r="W123" s="1370"/>
      <c r="X123" s="1370"/>
      <c r="Y123" s="1370"/>
      <c r="Z123" s="1370"/>
      <c r="AA123" s="1370"/>
      <c r="AB123" s="1370"/>
    </row>
    <row r="124">
      <c r="A124" s="1383"/>
      <c r="B124" s="1383"/>
      <c r="C124" s="1370"/>
      <c r="D124" s="1370"/>
      <c r="E124" s="1387"/>
      <c r="F124" s="1370"/>
      <c r="G124" s="1370"/>
      <c r="H124" s="1370"/>
      <c r="I124" s="1370"/>
      <c r="J124" s="1370"/>
      <c r="K124" s="1370"/>
      <c r="L124" s="1370"/>
      <c r="M124" s="1370"/>
      <c r="N124" s="1370"/>
      <c r="O124" s="1370"/>
      <c r="P124" s="1370"/>
      <c r="Q124" s="1370"/>
      <c r="R124" s="1370"/>
      <c r="S124" s="1370"/>
      <c r="T124" s="1370"/>
      <c r="U124" s="1370"/>
      <c r="V124" s="1370"/>
      <c r="W124" s="1370"/>
      <c r="X124" s="1370"/>
      <c r="Y124" s="1370"/>
      <c r="Z124" s="1370"/>
      <c r="AA124" s="1370"/>
      <c r="AB124" s="1370"/>
    </row>
    <row r="125">
      <c r="A125" s="1383"/>
      <c r="B125" s="1383"/>
      <c r="C125" s="1370"/>
      <c r="D125" s="1370"/>
      <c r="E125" s="1387"/>
      <c r="F125" s="1370"/>
      <c r="G125" s="1370"/>
      <c r="H125" s="1370"/>
      <c r="I125" s="1370"/>
      <c r="J125" s="1370"/>
      <c r="K125" s="1370"/>
      <c r="L125" s="1370"/>
      <c r="M125" s="1370"/>
      <c r="N125" s="1370"/>
      <c r="O125" s="1370"/>
      <c r="P125" s="1370"/>
      <c r="Q125" s="1370"/>
      <c r="R125" s="1370"/>
      <c r="S125" s="1370"/>
      <c r="T125" s="1370"/>
      <c r="U125" s="1370"/>
      <c r="V125" s="1370"/>
      <c r="W125" s="1370"/>
      <c r="X125" s="1370"/>
      <c r="Y125" s="1370"/>
      <c r="Z125" s="1370"/>
      <c r="AA125" s="1370"/>
      <c r="AB125" s="1370"/>
    </row>
    <row r="126">
      <c r="A126" s="1383"/>
      <c r="B126" s="1383"/>
      <c r="C126" s="1370"/>
      <c r="D126" s="1370"/>
      <c r="E126" s="1387"/>
      <c r="F126" s="1370"/>
      <c r="G126" s="1370"/>
      <c r="H126" s="1370"/>
      <c r="I126" s="1370"/>
      <c r="J126" s="1370"/>
      <c r="K126" s="1370"/>
      <c r="L126" s="1370"/>
      <c r="M126" s="1370"/>
      <c r="N126" s="1370"/>
      <c r="O126" s="1370"/>
      <c r="P126" s="1370"/>
      <c r="Q126" s="1370"/>
      <c r="R126" s="1370"/>
      <c r="S126" s="1370"/>
      <c r="T126" s="1370"/>
      <c r="U126" s="1370"/>
      <c r="V126" s="1370"/>
      <c r="W126" s="1370"/>
      <c r="X126" s="1370"/>
      <c r="Y126" s="1370"/>
      <c r="Z126" s="1370"/>
      <c r="AA126" s="1370"/>
      <c r="AB126" s="1370"/>
    </row>
    <row r="127">
      <c r="A127" s="1383"/>
      <c r="B127" s="1383"/>
      <c r="C127" s="1370"/>
      <c r="D127" s="1370"/>
      <c r="E127" s="1387"/>
      <c r="F127" s="1370"/>
      <c r="G127" s="1370"/>
      <c r="H127" s="1370"/>
      <c r="I127" s="1370"/>
      <c r="J127" s="1370"/>
      <c r="K127" s="1370"/>
      <c r="L127" s="1370"/>
      <c r="M127" s="1370"/>
      <c r="N127" s="1370"/>
      <c r="O127" s="1370"/>
      <c r="P127" s="1370"/>
      <c r="Q127" s="1370"/>
      <c r="R127" s="1370"/>
      <c r="S127" s="1370"/>
      <c r="T127" s="1370"/>
      <c r="U127" s="1370"/>
      <c r="V127" s="1370"/>
      <c r="W127" s="1370"/>
      <c r="X127" s="1370"/>
      <c r="Y127" s="1370"/>
      <c r="Z127" s="1370"/>
      <c r="AA127" s="1370"/>
      <c r="AB127" s="1370"/>
    </row>
    <row r="128">
      <c r="A128" s="1383"/>
      <c r="B128" s="1383"/>
      <c r="C128" s="1370"/>
      <c r="D128" s="1370"/>
      <c r="E128" s="1387"/>
      <c r="F128" s="1370"/>
      <c r="G128" s="1370"/>
      <c r="H128" s="1370"/>
      <c r="I128" s="1370"/>
      <c r="J128" s="1370"/>
      <c r="K128" s="1370"/>
      <c r="L128" s="1370"/>
      <c r="M128" s="1370"/>
      <c r="N128" s="1370"/>
      <c r="O128" s="1370"/>
      <c r="P128" s="1370"/>
      <c r="Q128" s="1370"/>
      <c r="R128" s="1370"/>
      <c r="S128" s="1370"/>
      <c r="T128" s="1370"/>
      <c r="U128" s="1370"/>
      <c r="V128" s="1370"/>
      <c r="W128" s="1370"/>
      <c r="X128" s="1370"/>
      <c r="Y128" s="1370"/>
      <c r="Z128" s="1370"/>
      <c r="AA128" s="1370"/>
      <c r="AB128" s="1370"/>
    </row>
    <row r="129">
      <c r="A129" s="1383"/>
      <c r="B129" s="1383"/>
      <c r="C129" s="1370"/>
      <c r="D129" s="1370"/>
      <c r="E129" s="1387"/>
      <c r="F129" s="1370"/>
      <c r="G129" s="1370"/>
      <c r="H129" s="1370"/>
      <c r="I129" s="1370"/>
      <c r="J129" s="1370"/>
      <c r="K129" s="1370"/>
      <c r="L129" s="1370"/>
      <c r="M129" s="1370"/>
      <c r="N129" s="1370"/>
      <c r="O129" s="1370"/>
      <c r="P129" s="1370"/>
      <c r="Q129" s="1370"/>
      <c r="R129" s="1370"/>
      <c r="S129" s="1370"/>
      <c r="T129" s="1370"/>
      <c r="U129" s="1370"/>
      <c r="V129" s="1370"/>
      <c r="W129" s="1370"/>
      <c r="X129" s="1370"/>
      <c r="Y129" s="1370"/>
      <c r="Z129" s="1370"/>
      <c r="AA129" s="1370"/>
      <c r="AB129" s="1370"/>
    </row>
    <row r="130">
      <c r="A130" s="1383"/>
      <c r="B130" s="1383"/>
      <c r="C130" s="1370"/>
      <c r="D130" s="1370"/>
      <c r="E130" s="1387"/>
      <c r="F130" s="1370"/>
      <c r="G130" s="1370"/>
      <c r="H130" s="1370"/>
      <c r="I130" s="1370"/>
      <c r="J130" s="1370"/>
      <c r="K130" s="1370"/>
      <c r="L130" s="1370"/>
      <c r="M130" s="1370"/>
      <c r="N130" s="1370"/>
      <c r="O130" s="1370"/>
      <c r="P130" s="1370"/>
      <c r="Q130" s="1370"/>
      <c r="R130" s="1370"/>
      <c r="S130" s="1370"/>
      <c r="T130" s="1370"/>
      <c r="U130" s="1370"/>
      <c r="V130" s="1370"/>
      <c r="W130" s="1370"/>
      <c r="X130" s="1370"/>
      <c r="Y130" s="1370"/>
      <c r="Z130" s="1370"/>
      <c r="AA130" s="1370"/>
      <c r="AB130" s="1370"/>
    </row>
    <row r="131">
      <c r="A131" s="1383"/>
      <c r="B131" s="1383"/>
      <c r="C131" s="1370"/>
      <c r="D131" s="1370"/>
      <c r="E131" s="1387"/>
      <c r="F131" s="1370"/>
      <c r="G131" s="1370"/>
      <c r="H131" s="1370"/>
      <c r="I131" s="1370"/>
      <c r="J131" s="1370"/>
      <c r="K131" s="1370"/>
      <c r="L131" s="1370"/>
      <c r="M131" s="1370"/>
      <c r="N131" s="1370"/>
      <c r="O131" s="1370"/>
      <c r="P131" s="1370"/>
      <c r="Q131" s="1370"/>
      <c r="R131" s="1370"/>
      <c r="S131" s="1370"/>
      <c r="T131" s="1370"/>
      <c r="U131" s="1370"/>
      <c r="V131" s="1370"/>
      <c r="W131" s="1370"/>
      <c r="X131" s="1370"/>
      <c r="Y131" s="1370"/>
      <c r="Z131" s="1370"/>
      <c r="AA131" s="1370"/>
      <c r="AB131" s="1370"/>
    </row>
    <row r="132">
      <c r="A132" s="1383"/>
      <c r="B132" s="1383"/>
      <c r="C132" s="1370"/>
      <c r="D132" s="1370"/>
      <c r="E132" s="1387"/>
      <c r="F132" s="1370"/>
      <c r="G132" s="1370"/>
      <c r="H132" s="1370"/>
      <c r="I132" s="1370"/>
      <c r="J132" s="1370"/>
      <c r="K132" s="1370"/>
      <c r="L132" s="1370"/>
      <c r="M132" s="1370"/>
      <c r="N132" s="1370"/>
      <c r="O132" s="1370"/>
      <c r="P132" s="1370"/>
      <c r="Q132" s="1370"/>
      <c r="R132" s="1370"/>
      <c r="S132" s="1370"/>
      <c r="T132" s="1370"/>
      <c r="U132" s="1370"/>
      <c r="V132" s="1370"/>
      <c r="W132" s="1370"/>
      <c r="X132" s="1370"/>
      <c r="Y132" s="1370"/>
      <c r="Z132" s="1370"/>
      <c r="AA132" s="1370"/>
      <c r="AB132" s="1370"/>
    </row>
    <row r="133">
      <c r="A133" s="1383"/>
      <c r="B133" s="1383"/>
      <c r="C133" s="1370"/>
      <c r="D133" s="1370"/>
      <c r="E133" s="1387"/>
      <c r="F133" s="1370"/>
      <c r="G133" s="1370"/>
      <c r="H133" s="1370"/>
      <c r="I133" s="1370"/>
      <c r="J133" s="1370"/>
      <c r="K133" s="1370"/>
      <c r="L133" s="1370"/>
      <c r="M133" s="1370"/>
      <c r="N133" s="1370"/>
      <c r="O133" s="1370"/>
      <c r="P133" s="1370"/>
      <c r="Q133" s="1370"/>
      <c r="R133" s="1370"/>
      <c r="S133" s="1370"/>
      <c r="T133" s="1370"/>
      <c r="U133" s="1370"/>
      <c r="V133" s="1370"/>
      <c r="W133" s="1370"/>
      <c r="X133" s="1370"/>
      <c r="Y133" s="1370"/>
      <c r="Z133" s="1370"/>
      <c r="AA133" s="1370"/>
      <c r="AB133" s="1370"/>
    </row>
    <row r="134">
      <c r="A134" s="1383"/>
      <c r="B134" s="1383"/>
      <c r="C134" s="1370"/>
      <c r="D134" s="1370"/>
      <c r="E134" s="1387"/>
      <c r="F134" s="1370"/>
      <c r="G134" s="1370"/>
      <c r="H134" s="1370"/>
      <c r="I134" s="1370"/>
      <c r="J134" s="1370"/>
      <c r="K134" s="1370"/>
      <c r="L134" s="1370"/>
      <c r="M134" s="1370"/>
      <c r="N134" s="1370"/>
      <c r="O134" s="1370"/>
      <c r="P134" s="1370"/>
      <c r="Q134" s="1370"/>
      <c r="R134" s="1370"/>
      <c r="S134" s="1370"/>
      <c r="T134" s="1370"/>
      <c r="U134" s="1370"/>
      <c r="V134" s="1370"/>
      <c r="W134" s="1370"/>
      <c r="X134" s="1370"/>
      <c r="Y134" s="1370"/>
      <c r="Z134" s="1370"/>
      <c r="AA134" s="1370"/>
      <c r="AB134" s="1370"/>
    </row>
    <row r="135">
      <c r="A135" s="1383"/>
      <c r="B135" s="1383"/>
      <c r="C135" s="1370"/>
      <c r="D135" s="1370"/>
      <c r="E135" s="1387"/>
      <c r="F135" s="1370"/>
      <c r="G135" s="1370"/>
      <c r="H135" s="1370"/>
      <c r="I135" s="1370"/>
      <c r="J135" s="1370"/>
      <c r="K135" s="1370"/>
      <c r="L135" s="1370"/>
      <c r="M135" s="1370"/>
      <c r="N135" s="1370"/>
      <c r="O135" s="1370"/>
      <c r="P135" s="1370"/>
      <c r="Q135" s="1370"/>
      <c r="R135" s="1370"/>
      <c r="S135" s="1370"/>
      <c r="T135" s="1370"/>
      <c r="U135" s="1370"/>
      <c r="V135" s="1370"/>
      <c r="W135" s="1370"/>
      <c r="X135" s="1370"/>
      <c r="Y135" s="1370"/>
      <c r="Z135" s="1370"/>
      <c r="AA135" s="1370"/>
      <c r="AB135" s="1370"/>
    </row>
    <row r="136">
      <c r="A136" s="1383"/>
      <c r="B136" s="1383"/>
      <c r="C136" s="1370"/>
      <c r="D136" s="1370"/>
      <c r="E136" s="1387"/>
      <c r="F136" s="1370"/>
      <c r="G136" s="1370"/>
      <c r="H136" s="1370"/>
      <c r="I136" s="1370"/>
      <c r="J136" s="1370"/>
      <c r="K136" s="1370"/>
      <c r="L136" s="1370"/>
      <c r="M136" s="1370"/>
      <c r="N136" s="1370"/>
      <c r="O136" s="1370"/>
      <c r="P136" s="1370"/>
      <c r="Q136" s="1370"/>
      <c r="R136" s="1370"/>
      <c r="S136" s="1370"/>
      <c r="T136" s="1370"/>
      <c r="U136" s="1370"/>
      <c r="V136" s="1370"/>
      <c r="W136" s="1370"/>
      <c r="X136" s="1370"/>
      <c r="Y136" s="1370"/>
      <c r="Z136" s="1370"/>
      <c r="AA136" s="1370"/>
      <c r="AB136" s="1370"/>
    </row>
    <row r="137">
      <c r="A137" s="1383"/>
      <c r="B137" s="1383"/>
      <c r="C137" s="1370"/>
      <c r="D137" s="1370"/>
      <c r="E137" s="1387"/>
      <c r="F137" s="1370"/>
      <c r="G137" s="1370"/>
      <c r="H137" s="1370"/>
      <c r="I137" s="1370"/>
      <c r="J137" s="1370"/>
      <c r="K137" s="1370"/>
      <c r="L137" s="1370"/>
      <c r="M137" s="1370"/>
      <c r="N137" s="1370"/>
      <c r="O137" s="1370"/>
      <c r="P137" s="1370"/>
      <c r="Q137" s="1370"/>
      <c r="R137" s="1370"/>
      <c r="S137" s="1370"/>
      <c r="T137" s="1370"/>
      <c r="U137" s="1370"/>
      <c r="V137" s="1370"/>
      <c r="W137" s="1370"/>
      <c r="X137" s="1370"/>
      <c r="Y137" s="1370"/>
      <c r="Z137" s="1370"/>
      <c r="AA137" s="1370"/>
      <c r="AB137" s="1370"/>
    </row>
    <row r="138">
      <c r="A138" s="1383"/>
      <c r="B138" s="1383"/>
      <c r="C138" s="1370"/>
      <c r="D138" s="1370"/>
      <c r="E138" s="1387"/>
      <c r="F138" s="1370"/>
      <c r="G138" s="1370"/>
      <c r="H138" s="1370"/>
      <c r="I138" s="1370"/>
      <c r="J138" s="1370"/>
      <c r="K138" s="1370"/>
      <c r="L138" s="1370"/>
      <c r="M138" s="1370"/>
      <c r="N138" s="1370"/>
      <c r="O138" s="1370"/>
      <c r="P138" s="1370"/>
      <c r="Q138" s="1370"/>
      <c r="R138" s="1370"/>
      <c r="S138" s="1370"/>
      <c r="T138" s="1370"/>
      <c r="U138" s="1370"/>
      <c r="V138" s="1370"/>
      <c r="W138" s="1370"/>
      <c r="X138" s="1370"/>
      <c r="Y138" s="1370"/>
      <c r="Z138" s="1370"/>
      <c r="AA138" s="1370"/>
      <c r="AB138" s="1370"/>
    </row>
    <row r="139">
      <c r="A139" s="1383"/>
      <c r="B139" s="1383"/>
      <c r="C139" s="1370"/>
      <c r="D139" s="1370"/>
      <c r="E139" s="1387"/>
      <c r="F139" s="1370"/>
      <c r="G139" s="1370"/>
      <c r="H139" s="1370"/>
      <c r="I139" s="1370"/>
      <c r="J139" s="1370"/>
      <c r="K139" s="1370"/>
      <c r="L139" s="1370"/>
      <c r="M139" s="1370"/>
      <c r="N139" s="1370"/>
      <c r="O139" s="1370"/>
      <c r="P139" s="1370"/>
      <c r="Q139" s="1370"/>
      <c r="R139" s="1370"/>
      <c r="S139" s="1370"/>
      <c r="T139" s="1370"/>
      <c r="U139" s="1370"/>
      <c r="V139" s="1370"/>
      <c r="W139" s="1370"/>
      <c r="X139" s="1370"/>
      <c r="Y139" s="1370"/>
      <c r="Z139" s="1370"/>
      <c r="AA139" s="1370"/>
      <c r="AB139" s="1370"/>
    </row>
    <row r="140">
      <c r="A140" s="1383"/>
      <c r="B140" s="1383"/>
      <c r="C140" s="1370"/>
      <c r="D140" s="1370"/>
      <c r="E140" s="1387"/>
      <c r="F140" s="1370"/>
      <c r="G140" s="1370"/>
      <c r="H140" s="1370"/>
      <c r="I140" s="1370"/>
      <c r="J140" s="1370"/>
      <c r="K140" s="1370"/>
      <c r="L140" s="1370"/>
      <c r="M140" s="1370"/>
      <c r="N140" s="1370"/>
      <c r="O140" s="1370"/>
      <c r="P140" s="1370"/>
      <c r="Q140" s="1370"/>
      <c r="R140" s="1370"/>
      <c r="S140" s="1370"/>
      <c r="T140" s="1370"/>
      <c r="U140" s="1370"/>
      <c r="V140" s="1370"/>
      <c r="W140" s="1370"/>
      <c r="X140" s="1370"/>
      <c r="Y140" s="1370"/>
      <c r="Z140" s="1370"/>
      <c r="AA140" s="1370"/>
      <c r="AB140" s="1370"/>
    </row>
    <row r="141">
      <c r="A141" s="1383"/>
      <c r="B141" s="1383"/>
      <c r="C141" s="1370"/>
      <c r="D141" s="1370"/>
      <c r="E141" s="1387"/>
      <c r="F141" s="1370"/>
      <c r="G141" s="1370"/>
      <c r="H141" s="1370"/>
      <c r="I141" s="1370"/>
      <c r="J141" s="1370"/>
      <c r="K141" s="1370"/>
      <c r="L141" s="1370"/>
      <c r="M141" s="1370"/>
      <c r="N141" s="1370"/>
      <c r="O141" s="1370"/>
      <c r="P141" s="1370"/>
      <c r="Q141" s="1370"/>
      <c r="R141" s="1370"/>
      <c r="S141" s="1370"/>
      <c r="T141" s="1370"/>
      <c r="U141" s="1370"/>
      <c r="V141" s="1370"/>
      <c r="W141" s="1370"/>
      <c r="X141" s="1370"/>
      <c r="Y141" s="1370"/>
      <c r="Z141" s="1370"/>
      <c r="AA141" s="1370"/>
      <c r="AB141" s="1370"/>
    </row>
    <row r="142">
      <c r="A142" s="1383"/>
      <c r="B142" s="1383"/>
      <c r="C142" s="1370"/>
      <c r="D142" s="1370"/>
      <c r="E142" s="1387"/>
      <c r="F142" s="1370"/>
      <c r="G142" s="1370"/>
      <c r="H142" s="1370"/>
      <c r="I142" s="1370"/>
      <c r="J142" s="1370"/>
      <c r="K142" s="1370"/>
      <c r="L142" s="1370"/>
      <c r="M142" s="1370"/>
      <c r="N142" s="1370"/>
      <c r="O142" s="1370"/>
      <c r="P142" s="1370"/>
      <c r="Q142" s="1370"/>
      <c r="R142" s="1370"/>
      <c r="S142" s="1370"/>
      <c r="T142" s="1370"/>
      <c r="U142" s="1370"/>
      <c r="V142" s="1370"/>
      <c r="W142" s="1370"/>
      <c r="X142" s="1370"/>
      <c r="Y142" s="1370"/>
      <c r="Z142" s="1370"/>
      <c r="AA142" s="1370"/>
      <c r="AB142" s="1370"/>
    </row>
    <row r="143">
      <c r="A143" s="1383"/>
      <c r="B143" s="1383"/>
      <c r="C143" s="1370"/>
      <c r="D143" s="1370"/>
      <c r="E143" s="1387"/>
      <c r="F143" s="1370"/>
      <c r="G143" s="1370"/>
      <c r="H143" s="1370"/>
      <c r="I143" s="1370"/>
      <c r="J143" s="1370"/>
      <c r="K143" s="1370"/>
      <c r="L143" s="1370"/>
      <c r="M143" s="1370"/>
      <c r="N143" s="1370"/>
      <c r="O143" s="1370"/>
      <c r="P143" s="1370"/>
      <c r="Q143" s="1370"/>
      <c r="R143" s="1370"/>
      <c r="S143" s="1370"/>
      <c r="T143" s="1370"/>
      <c r="U143" s="1370"/>
      <c r="V143" s="1370"/>
      <c r="W143" s="1370"/>
      <c r="X143" s="1370"/>
      <c r="Y143" s="1370"/>
      <c r="Z143" s="1370"/>
      <c r="AA143" s="1370"/>
      <c r="AB143" s="1370"/>
    </row>
    <row r="144">
      <c r="A144" s="1383"/>
      <c r="B144" s="1383"/>
      <c r="C144" s="1370"/>
      <c r="D144" s="1370"/>
      <c r="E144" s="1387"/>
      <c r="F144" s="1370"/>
      <c r="G144" s="1370"/>
      <c r="H144" s="1370"/>
      <c r="I144" s="1370"/>
      <c r="J144" s="1370"/>
      <c r="K144" s="1370"/>
      <c r="L144" s="1370"/>
      <c r="M144" s="1370"/>
      <c r="N144" s="1370"/>
      <c r="O144" s="1370"/>
      <c r="P144" s="1370"/>
      <c r="Q144" s="1370"/>
      <c r="R144" s="1370"/>
      <c r="S144" s="1370"/>
      <c r="T144" s="1370"/>
      <c r="U144" s="1370"/>
      <c r="V144" s="1370"/>
      <c r="W144" s="1370"/>
      <c r="X144" s="1370"/>
      <c r="Y144" s="1370"/>
      <c r="Z144" s="1370"/>
      <c r="AA144" s="1370"/>
      <c r="AB144" s="1370"/>
    </row>
    <row r="145">
      <c r="A145" s="1383"/>
      <c r="B145" s="1383"/>
      <c r="C145" s="1370"/>
      <c r="D145" s="1370"/>
      <c r="E145" s="1387"/>
      <c r="F145" s="1370"/>
      <c r="G145" s="1370"/>
      <c r="H145" s="1370"/>
      <c r="I145" s="1370"/>
      <c r="J145" s="1370"/>
      <c r="K145" s="1370"/>
      <c r="L145" s="1370"/>
      <c r="M145" s="1370"/>
      <c r="N145" s="1370"/>
      <c r="O145" s="1370"/>
      <c r="P145" s="1370"/>
      <c r="Q145" s="1370"/>
      <c r="R145" s="1370"/>
      <c r="S145" s="1370"/>
      <c r="T145" s="1370"/>
      <c r="U145" s="1370"/>
      <c r="V145" s="1370"/>
      <c r="W145" s="1370"/>
      <c r="X145" s="1370"/>
      <c r="Y145" s="1370"/>
      <c r="Z145" s="1370"/>
      <c r="AA145" s="1370"/>
      <c r="AB145" s="1370"/>
    </row>
    <row r="146">
      <c r="A146" s="1383"/>
      <c r="B146" s="1383"/>
      <c r="C146" s="1370"/>
      <c r="D146" s="1370"/>
      <c r="E146" s="1387"/>
      <c r="F146" s="1370"/>
      <c r="G146" s="1370"/>
      <c r="H146" s="1370"/>
      <c r="I146" s="1370"/>
      <c r="J146" s="1370"/>
      <c r="K146" s="1370"/>
      <c r="L146" s="1370"/>
      <c r="M146" s="1370"/>
      <c r="N146" s="1370"/>
      <c r="O146" s="1370"/>
      <c r="P146" s="1370"/>
      <c r="Q146" s="1370"/>
      <c r="R146" s="1370"/>
      <c r="S146" s="1370"/>
      <c r="T146" s="1370"/>
      <c r="U146" s="1370"/>
      <c r="V146" s="1370"/>
      <c r="W146" s="1370"/>
      <c r="X146" s="1370"/>
      <c r="Y146" s="1370"/>
      <c r="Z146" s="1370"/>
      <c r="AA146" s="1370"/>
      <c r="AB146" s="1370"/>
    </row>
    <row r="147">
      <c r="A147" s="1383"/>
      <c r="B147" s="1383"/>
      <c r="C147" s="1370"/>
      <c r="D147" s="1370"/>
      <c r="E147" s="1387"/>
      <c r="F147" s="1370"/>
      <c r="G147" s="1370"/>
      <c r="H147" s="1370"/>
      <c r="I147" s="1370"/>
      <c r="J147" s="1370"/>
      <c r="K147" s="1370"/>
      <c r="L147" s="1370"/>
      <c r="M147" s="1370"/>
      <c r="N147" s="1370"/>
      <c r="O147" s="1370"/>
      <c r="P147" s="1370"/>
      <c r="Q147" s="1370"/>
      <c r="R147" s="1370"/>
      <c r="S147" s="1370"/>
      <c r="T147" s="1370"/>
      <c r="U147" s="1370"/>
      <c r="V147" s="1370"/>
      <c r="W147" s="1370"/>
      <c r="X147" s="1370"/>
      <c r="Y147" s="1370"/>
      <c r="Z147" s="1370"/>
      <c r="AA147" s="1370"/>
      <c r="AB147" s="1370"/>
    </row>
    <row r="148">
      <c r="A148" s="1383"/>
      <c r="B148" s="1383"/>
      <c r="C148" s="1370"/>
      <c r="D148" s="1370"/>
      <c r="E148" s="1387"/>
      <c r="F148" s="1370"/>
      <c r="G148" s="1370"/>
      <c r="H148" s="1370"/>
      <c r="I148" s="1370"/>
      <c r="J148" s="1370"/>
      <c r="K148" s="1370"/>
      <c r="L148" s="1370"/>
      <c r="M148" s="1370"/>
      <c r="N148" s="1370"/>
      <c r="O148" s="1370"/>
      <c r="P148" s="1370"/>
      <c r="Q148" s="1370"/>
      <c r="R148" s="1370"/>
      <c r="S148" s="1370"/>
      <c r="T148" s="1370"/>
      <c r="U148" s="1370"/>
      <c r="V148" s="1370"/>
      <c r="W148" s="1370"/>
      <c r="X148" s="1370"/>
      <c r="Y148" s="1370"/>
      <c r="Z148" s="1370"/>
      <c r="AA148" s="1370"/>
      <c r="AB148" s="1370"/>
    </row>
    <row r="149">
      <c r="A149" s="1383"/>
      <c r="B149" s="1383"/>
      <c r="C149" s="1370"/>
      <c r="D149" s="1370"/>
      <c r="E149" s="1387"/>
      <c r="F149" s="1370"/>
      <c r="G149" s="1370"/>
      <c r="H149" s="1370"/>
      <c r="I149" s="1370"/>
      <c r="J149" s="1370"/>
      <c r="K149" s="1370"/>
      <c r="L149" s="1370"/>
      <c r="M149" s="1370"/>
      <c r="N149" s="1370"/>
      <c r="O149" s="1370"/>
      <c r="P149" s="1370"/>
      <c r="Q149" s="1370"/>
      <c r="R149" s="1370"/>
      <c r="S149" s="1370"/>
      <c r="T149" s="1370"/>
      <c r="U149" s="1370"/>
      <c r="V149" s="1370"/>
      <c r="W149" s="1370"/>
      <c r="X149" s="1370"/>
      <c r="Y149" s="1370"/>
      <c r="Z149" s="1370"/>
      <c r="AA149" s="1370"/>
      <c r="AB149" s="1370"/>
    </row>
    <row r="150">
      <c r="A150" s="1383"/>
      <c r="B150" s="1383"/>
      <c r="C150" s="1370"/>
      <c r="D150" s="1370"/>
      <c r="E150" s="1387"/>
      <c r="F150" s="1370"/>
      <c r="G150" s="1370"/>
      <c r="H150" s="1370"/>
      <c r="I150" s="1370"/>
      <c r="J150" s="1370"/>
      <c r="K150" s="1370"/>
      <c r="L150" s="1370"/>
      <c r="M150" s="1370"/>
      <c r="N150" s="1370"/>
      <c r="O150" s="1370"/>
      <c r="P150" s="1370"/>
      <c r="Q150" s="1370"/>
      <c r="R150" s="1370"/>
      <c r="S150" s="1370"/>
      <c r="T150" s="1370"/>
      <c r="U150" s="1370"/>
      <c r="V150" s="1370"/>
      <c r="W150" s="1370"/>
      <c r="X150" s="1370"/>
      <c r="Y150" s="1370"/>
      <c r="Z150" s="1370"/>
      <c r="AA150" s="1370"/>
      <c r="AB150" s="1370"/>
    </row>
    <row r="151">
      <c r="A151" s="1383"/>
      <c r="B151" s="1383"/>
      <c r="C151" s="1370"/>
      <c r="D151" s="1370"/>
      <c r="E151" s="1387"/>
      <c r="F151" s="1370"/>
      <c r="G151" s="1370"/>
      <c r="H151" s="1370"/>
      <c r="I151" s="1370"/>
      <c r="J151" s="1370"/>
      <c r="K151" s="1370"/>
      <c r="L151" s="1370"/>
      <c r="M151" s="1370"/>
      <c r="N151" s="1370"/>
      <c r="O151" s="1370"/>
      <c r="P151" s="1370"/>
      <c r="Q151" s="1370"/>
      <c r="R151" s="1370"/>
      <c r="S151" s="1370"/>
      <c r="T151" s="1370"/>
      <c r="U151" s="1370"/>
      <c r="V151" s="1370"/>
      <c r="W151" s="1370"/>
      <c r="X151" s="1370"/>
      <c r="Y151" s="1370"/>
      <c r="Z151" s="1370"/>
      <c r="AA151" s="1370"/>
      <c r="AB151" s="1370"/>
    </row>
    <row r="152">
      <c r="A152" s="1383"/>
      <c r="B152" s="1383"/>
      <c r="C152" s="1370"/>
      <c r="D152" s="1370"/>
      <c r="E152" s="1387"/>
      <c r="F152" s="1370"/>
      <c r="G152" s="1370"/>
      <c r="H152" s="1370"/>
      <c r="I152" s="1370"/>
      <c r="J152" s="1370"/>
      <c r="K152" s="1370"/>
      <c r="L152" s="1370"/>
      <c r="M152" s="1370"/>
      <c r="N152" s="1370"/>
      <c r="O152" s="1370"/>
      <c r="P152" s="1370"/>
      <c r="Q152" s="1370"/>
      <c r="R152" s="1370"/>
      <c r="S152" s="1370"/>
      <c r="T152" s="1370"/>
      <c r="U152" s="1370"/>
      <c r="V152" s="1370"/>
      <c r="W152" s="1370"/>
      <c r="X152" s="1370"/>
      <c r="Y152" s="1370"/>
      <c r="Z152" s="1370"/>
      <c r="AA152" s="1370"/>
      <c r="AB152" s="1370"/>
    </row>
    <row r="153">
      <c r="A153" s="1383"/>
      <c r="B153" s="1383"/>
      <c r="C153" s="1370"/>
      <c r="D153" s="1370"/>
      <c r="E153" s="1387"/>
      <c r="F153" s="1370"/>
      <c r="G153" s="1370"/>
      <c r="H153" s="1370"/>
      <c r="I153" s="1370"/>
      <c r="J153" s="1370"/>
      <c r="K153" s="1370"/>
      <c r="L153" s="1370"/>
      <c r="M153" s="1370"/>
      <c r="N153" s="1370"/>
      <c r="O153" s="1370"/>
      <c r="P153" s="1370"/>
      <c r="Q153" s="1370"/>
      <c r="R153" s="1370"/>
      <c r="S153" s="1370"/>
      <c r="T153" s="1370"/>
      <c r="U153" s="1370"/>
      <c r="V153" s="1370"/>
      <c r="W153" s="1370"/>
      <c r="X153" s="1370"/>
      <c r="Y153" s="1370"/>
      <c r="Z153" s="1370"/>
      <c r="AA153" s="1370"/>
      <c r="AB153" s="1370"/>
    </row>
    <row r="154">
      <c r="A154" s="1383"/>
      <c r="B154" s="1383"/>
      <c r="C154" s="1370"/>
      <c r="D154" s="1370"/>
      <c r="E154" s="1387"/>
      <c r="F154" s="1370"/>
      <c r="G154" s="1370"/>
      <c r="H154" s="1370"/>
      <c r="I154" s="1370"/>
      <c r="J154" s="1370"/>
      <c r="K154" s="1370"/>
      <c r="L154" s="1370"/>
      <c r="M154" s="1370"/>
      <c r="N154" s="1370"/>
      <c r="O154" s="1370"/>
      <c r="P154" s="1370"/>
      <c r="Q154" s="1370"/>
      <c r="R154" s="1370"/>
      <c r="S154" s="1370"/>
      <c r="T154" s="1370"/>
      <c r="U154" s="1370"/>
      <c r="V154" s="1370"/>
      <c r="W154" s="1370"/>
      <c r="X154" s="1370"/>
      <c r="Y154" s="1370"/>
      <c r="Z154" s="1370"/>
      <c r="AA154" s="1370"/>
      <c r="AB154" s="1370"/>
    </row>
    <row r="155">
      <c r="A155" s="1383"/>
      <c r="B155" s="1383"/>
      <c r="C155" s="1370"/>
      <c r="D155" s="1370"/>
      <c r="E155" s="1387"/>
      <c r="F155" s="1370"/>
      <c r="G155" s="1370"/>
      <c r="H155" s="1370"/>
      <c r="I155" s="1370"/>
      <c r="J155" s="1370"/>
      <c r="K155" s="1370"/>
      <c r="L155" s="1370"/>
      <c r="M155" s="1370"/>
      <c r="N155" s="1370"/>
      <c r="O155" s="1370"/>
      <c r="P155" s="1370"/>
      <c r="Q155" s="1370"/>
      <c r="R155" s="1370"/>
      <c r="S155" s="1370"/>
      <c r="T155" s="1370"/>
      <c r="U155" s="1370"/>
      <c r="V155" s="1370"/>
      <c r="W155" s="1370"/>
      <c r="X155" s="1370"/>
      <c r="Y155" s="1370"/>
      <c r="Z155" s="1370"/>
      <c r="AA155" s="1370"/>
      <c r="AB155" s="1370"/>
    </row>
    <row r="156">
      <c r="A156" s="1383"/>
      <c r="B156" s="1383"/>
      <c r="C156" s="1370"/>
      <c r="D156" s="1370"/>
      <c r="E156" s="1387"/>
      <c r="F156" s="1370"/>
      <c r="G156" s="1370"/>
      <c r="H156" s="1370"/>
      <c r="I156" s="1370"/>
      <c r="J156" s="1370"/>
      <c r="K156" s="1370"/>
      <c r="L156" s="1370"/>
      <c r="M156" s="1370"/>
      <c r="N156" s="1370"/>
      <c r="O156" s="1370"/>
      <c r="P156" s="1370"/>
      <c r="Q156" s="1370"/>
      <c r="R156" s="1370"/>
      <c r="S156" s="1370"/>
      <c r="T156" s="1370"/>
      <c r="U156" s="1370"/>
      <c r="V156" s="1370"/>
      <c r="W156" s="1370"/>
      <c r="X156" s="1370"/>
      <c r="Y156" s="1370"/>
      <c r="Z156" s="1370"/>
      <c r="AA156" s="1370"/>
      <c r="AB156" s="1370"/>
    </row>
    <row r="157">
      <c r="A157" s="1383"/>
      <c r="B157" s="1383"/>
      <c r="C157" s="1370"/>
      <c r="D157" s="1370"/>
      <c r="E157" s="1387"/>
      <c r="F157" s="1370"/>
      <c r="G157" s="1370"/>
      <c r="H157" s="1370"/>
      <c r="I157" s="1370"/>
      <c r="J157" s="1370"/>
      <c r="K157" s="1370"/>
      <c r="L157" s="1370"/>
      <c r="M157" s="1370"/>
      <c r="N157" s="1370"/>
      <c r="O157" s="1370"/>
      <c r="P157" s="1370"/>
      <c r="Q157" s="1370"/>
      <c r="R157" s="1370"/>
      <c r="S157" s="1370"/>
      <c r="T157" s="1370"/>
      <c r="U157" s="1370"/>
      <c r="V157" s="1370"/>
      <c r="W157" s="1370"/>
      <c r="X157" s="1370"/>
      <c r="Y157" s="1370"/>
      <c r="Z157" s="1370"/>
      <c r="AA157" s="1370"/>
      <c r="AB157" s="1370"/>
    </row>
    <row r="158">
      <c r="A158" s="1383"/>
      <c r="B158" s="1383"/>
      <c r="C158" s="1370"/>
      <c r="D158" s="1370"/>
      <c r="E158" s="1387"/>
      <c r="F158" s="1370"/>
      <c r="G158" s="1370"/>
      <c r="H158" s="1370"/>
      <c r="I158" s="1370"/>
      <c r="J158" s="1370"/>
      <c r="K158" s="1370"/>
      <c r="L158" s="1370"/>
      <c r="M158" s="1370"/>
      <c r="N158" s="1370"/>
      <c r="O158" s="1370"/>
      <c r="P158" s="1370"/>
      <c r="Q158" s="1370"/>
      <c r="R158" s="1370"/>
      <c r="S158" s="1370"/>
      <c r="T158" s="1370"/>
      <c r="U158" s="1370"/>
      <c r="V158" s="1370"/>
      <c r="W158" s="1370"/>
      <c r="X158" s="1370"/>
      <c r="Y158" s="1370"/>
      <c r="Z158" s="1370"/>
      <c r="AA158" s="1370"/>
      <c r="AB158" s="1370"/>
    </row>
    <row r="159">
      <c r="A159" s="1383"/>
      <c r="B159" s="1383"/>
      <c r="C159" s="1370"/>
      <c r="D159" s="1370"/>
      <c r="E159" s="1387"/>
      <c r="F159" s="1370"/>
      <c r="G159" s="1370"/>
      <c r="H159" s="1370"/>
      <c r="I159" s="1370"/>
      <c r="J159" s="1370"/>
      <c r="K159" s="1370"/>
      <c r="L159" s="1370"/>
      <c r="M159" s="1370"/>
      <c r="N159" s="1370"/>
      <c r="O159" s="1370"/>
      <c r="P159" s="1370"/>
      <c r="Q159" s="1370"/>
      <c r="R159" s="1370"/>
      <c r="S159" s="1370"/>
      <c r="T159" s="1370"/>
      <c r="U159" s="1370"/>
      <c r="V159" s="1370"/>
      <c r="W159" s="1370"/>
      <c r="X159" s="1370"/>
      <c r="Y159" s="1370"/>
      <c r="Z159" s="1370"/>
      <c r="AA159" s="1370"/>
      <c r="AB159" s="1370"/>
    </row>
    <row r="160">
      <c r="A160" s="1383"/>
      <c r="B160" s="1383"/>
      <c r="C160" s="1370"/>
      <c r="D160" s="1370"/>
      <c r="E160" s="1387"/>
      <c r="F160" s="1370"/>
      <c r="G160" s="1370"/>
      <c r="H160" s="1370"/>
      <c r="I160" s="1370"/>
      <c r="J160" s="1370"/>
      <c r="K160" s="1370"/>
      <c r="L160" s="1370"/>
      <c r="M160" s="1370"/>
      <c r="N160" s="1370"/>
      <c r="O160" s="1370"/>
      <c r="P160" s="1370"/>
      <c r="Q160" s="1370"/>
      <c r="R160" s="1370"/>
      <c r="S160" s="1370"/>
      <c r="T160" s="1370"/>
      <c r="U160" s="1370"/>
      <c r="V160" s="1370"/>
      <c r="W160" s="1370"/>
      <c r="X160" s="1370"/>
      <c r="Y160" s="1370"/>
      <c r="Z160" s="1370"/>
      <c r="AA160" s="1370"/>
      <c r="AB160" s="1370"/>
    </row>
    <row r="161">
      <c r="A161" s="1383"/>
      <c r="B161" s="1383"/>
      <c r="C161" s="1370"/>
      <c r="D161" s="1370"/>
      <c r="E161" s="1387"/>
      <c r="F161" s="1370"/>
      <c r="G161" s="1370"/>
      <c r="H161" s="1370"/>
      <c r="I161" s="1370"/>
      <c r="J161" s="1370"/>
      <c r="K161" s="1370"/>
      <c r="L161" s="1370"/>
      <c r="M161" s="1370"/>
      <c r="N161" s="1370"/>
      <c r="O161" s="1370"/>
      <c r="P161" s="1370"/>
      <c r="Q161" s="1370"/>
      <c r="R161" s="1370"/>
      <c r="S161" s="1370"/>
      <c r="T161" s="1370"/>
      <c r="U161" s="1370"/>
      <c r="V161" s="1370"/>
      <c r="W161" s="1370"/>
      <c r="X161" s="1370"/>
      <c r="Y161" s="1370"/>
      <c r="Z161" s="1370"/>
      <c r="AA161" s="1370"/>
      <c r="AB161" s="1370"/>
    </row>
    <row r="162">
      <c r="A162" s="1383"/>
      <c r="B162" s="1383"/>
      <c r="C162" s="1370"/>
      <c r="D162" s="1370"/>
      <c r="E162" s="1387"/>
      <c r="F162" s="1370"/>
      <c r="G162" s="1370"/>
      <c r="H162" s="1370"/>
      <c r="I162" s="1370"/>
      <c r="J162" s="1370"/>
      <c r="K162" s="1370"/>
      <c r="L162" s="1370"/>
      <c r="M162" s="1370"/>
      <c r="N162" s="1370"/>
      <c r="O162" s="1370"/>
      <c r="P162" s="1370"/>
      <c r="Q162" s="1370"/>
      <c r="R162" s="1370"/>
      <c r="S162" s="1370"/>
      <c r="T162" s="1370"/>
      <c r="U162" s="1370"/>
      <c r="V162" s="1370"/>
      <c r="W162" s="1370"/>
      <c r="X162" s="1370"/>
      <c r="Y162" s="1370"/>
      <c r="Z162" s="1370"/>
      <c r="AA162" s="1370"/>
      <c r="AB162" s="1370"/>
    </row>
    <row r="163">
      <c r="A163" s="1383"/>
      <c r="B163" s="1383"/>
      <c r="C163" s="1370"/>
      <c r="D163" s="1370"/>
      <c r="E163" s="1387"/>
      <c r="F163" s="1370"/>
      <c r="G163" s="1370"/>
      <c r="H163" s="1370"/>
      <c r="I163" s="1370"/>
      <c r="J163" s="1370"/>
      <c r="K163" s="1370"/>
      <c r="L163" s="1370"/>
      <c r="M163" s="1370"/>
      <c r="N163" s="1370"/>
      <c r="O163" s="1370"/>
      <c r="P163" s="1370"/>
      <c r="Q163" s="1370"/>
      <c r="R163" s="1370"/>
      <c r="S163" s="1370"/>
      <c r="T163" s="1370"/>
      <c r="U163" s="1370"/>
      <c r="V163" s="1370"/>
      <c r="W163" s="1370"/>
      <c r="X163" s="1370"/>
      <c r="Y163" s="1370"/>
      <c r="Z163" s="1370"/>
      <c r="AA163" s="1370"/>
      <c r="AB163" s="1370"/>
    </row>
    <row r="164">
      <c r="A164" s="1383"/>
      <c r="B164" s="1383"/>
      <c r="C164" s="1370"/>
      <c r="D164" s="1370"/>
      <c r="E164" s="1387"/>
      <c r="F164" s="1370"/>
      <c r="G164" s="1370"/>
      <c r="H164" s="1370"/>
      <c r="I164" s="1370"/>
      <c r="J164" s="1370"/>
      <c r="K164" s="1370"/>
      <c r="L164" s="1370"/>
      <c r="M164" s="1370"/>
      <c r="N164" s="1370"/>
      <c r="O164" s="1370"/>
      <c r="P164" s="1370"/>
      <c r="Q164" s="1370"/>
      <c r="R164" s="1370"/>
      <c r="S164" s="1370"/>
      <c r="T164" s="1370"/>
      <c r="U164" s="1370"/>
      <c r="V164" s="1370"/>
      <c r="W164" s="1370"/>
      <c r="X164" s="1370"/>
      <c r="Y164" s="1370"/>
      <c r="Z164" s="1370"/>
      <c r="AA164" s="1370"/>
      <c r="AB164" s="1370"/>
    </row>
    <row r="165">
      <c r="A165" s="1383"/>
      <c r="B165" s="1383"/>
      <c r="C165" s="1370"/>
      <c r="D165" s="1370"/>
      <c r="E165" s="1387"/>
      <c r="F165" s="1370"/>
      <c r="G165" s="1370"/>
      <c r="H165" s="1370"/>
      <c r="I165" s="1370"/>
      <c r="J165" s="1370"/>
      <c r="K165" s="1370"/>
      <c r="L165" s="1370"/>
      <c r="M165" s="1370"/>
      <c r="N165" s="1370"/>
      <c r="O165" s="1370"/>
      <c r="P165" s="1370"/>
      <c r="Q165" s="1370"/>
      <c r="R165" s="1370"/>
      <c r="S165" s="1370"/>
      <c r="T165" s="1370"/>
      <c r="U165" s="1370"/>
      <c r="V165" s="1370"/>
      <c r="W165" s="1370"/>
      <c r="X165" s="1370"/>
      <c r="Y165" s="1370"/>
      <c r="Z165" s="1370"/>
      <c r="AA165" s="1370"/>
      <c r="AB165" s="1370"/>
    </row>
    <row r="166">
      <c r="A166" s="1383"/>
      <c r="B166" s="1383"/>
      <c r="C166" s="1370"/>
      <c r="D166" s="1370"/>
      <c r="E166" s="1387"/>
      <c r="F166" s="1370"/>
      <c r="G166" s="1370"/>
      <c r="H166" s="1370"/>
      <c r="I166" s="1370"/>
      <c r="J166" s="1370"/>
      <c r="K166" s="1370"/>
      <c r="L166" s="1370"/>
      <c r="M166" s="1370"/>
      <c r="N166" s="1370"/>
      <c r="O166" s="1370"/>
      <c r="P166" s="1370"/>
      <c r="Q166" s="1370"/>
      <c r="R166" s="1370"/>
      <c r="S166" s="1370"/>
      <c r="T166" s="1370"/>
      <c r="U166" s="1370"/>
      <c r="V166" s="1370"/>
      <c r="W166" s="1370"/>
      <c r="X166" s="1370"/>
      <c r="Y166" s="1370"/>
      <c r="Z166" s="1370"/>
      <c r="AA166" s="1370"/>
      <c r="AB166" s="1370"/>
    </row>
    <row r="167">
      <c r="A167" s="1383"/>
      <c r="B167" s="1383"/>
      <c r="C167" s="1370"/>
      <c r="D167" s="1370"/>
      <c r="E167" s="1387"/>
      <c r="F167" s="1370"/>
      <c r="G167" s="1370"/>
      <c r="H167" s="1370"/>
      <c r="I167" s="1370"/>
      <c r="J167" s="1370"/>
      <c r="K167" s="1370"/>
      <c r="L167" s="1370"/>
      <c r="M167" s="1370"/>
      <c r="N167" s="1370"/>
      <c r="O167" s="1370"/>
      <c r="P167" s="1370"/>
      <c r="Q167" s="1370"/>
      <c r="R167" s="1370"/>
      <c r="S167" s="1370"/>
      <c r="T167" s="1370"/>
      <c r="U167" s="1370"/>
      <c r="V167" s="1370"/>
      <c r="W167" s="1370"/>
      <c r="X167" s="1370"/>
      <c r="Y167" s="1370"/>
      <c r="Z167" s="1370"/>
      <c r="AA167" s="1370"/>
      <c r="AB167" s="1370"/>
    </row>
    <row r="168">
      <c r="A168" s="1383"/>
      <c r="B168" s="1383"/>
      <c r="C168" s="1370"/>
      <c r="D168" s="1370"/>
      <c r="E168" s="1387"/>
      <c r="F168" s="1370"/>
      <c r="G168" s="1370"/>
      <c r="H168" s="1370"/>
      <c r="I168" s="1370"/>
      <c r="J168" s="1370"/>
      <c r="K168" s="1370"/>
      <c r="L168" s="1370"/>
      <c r="M168" s="1370"/>
      <c r="N168" s="1370"/>
      <c r="O168" s="1370"/>
      <c r="P168" s="1370"/>
      <c r="Q168" s="1370"/>
      <c r="R168" s="1370"/>
      <c r="S168" s="1370"/>
      <c r="T168" s="1370"/>
      <c r="U168" s="1370"/>
      <c r="V168" s="1370"/>
      <c r="W168" s="1370"/>
      <c r="X168" s="1370"/>
      <c r="Y168" s="1370"/>
      <c r="Z168" s="1370"/>
      <c r="AA168" s="1370"/>
      <c r="AB168" s="1370"/>
    </row>
    <row r="169">
      <c r="A169" s="1383"/>
      <c r="B169" s="1383"/>
      <c r="C169" s="1370"/>
      <c r="D169" s="1370"/>
      <c r="E169" s="1387"/>
      <c r="F169" s="1370"/>
      <c r="G169" s="1370"/>
      <c r="H169" s="1370"/>
      <c r="I169" s="1370"/>
      <c r="J169" s="1370"/>
      <c r="K169" s="1370"/>
      <c r="L169" s="1370"/>
      <c r="M169" s="1370"/>
      <c r="N169" s="1370"/>
      <c r="O169" s="1370"/>
      <c r="P169" s="1370"/>
      <c r="Q169" s="1370"/>
      <c r="R169" s="1370"/>
      <c r="S169" s="1370"/>
      <c r="T169" s="1370"/>
      <c r="U169" s="1370"/>
      <c r="V169" s="1370"/>
      <c r="W169" s="1370"/>
      <c r="X169" s="1370"/>
      <c r="Y169" s="1370"/>
      <c r="Z169" s="1370"/>
      <c r="AA169" s="1370"/>
      <c r="AB169" s="1370"/>
    </row>
    <row r="170">
      <c r="A170" s="1383"/>
      <c r="B170" s="1383"/>
      <c r="C170" s="1370"/>
      <c r="D170" s="1370"/>
      <c r="E170" s="1387"/>
      <c r="F170" s="1370"/>
      <c r="G170" s="1370"/>
      <c r="H170" s="1370"/>
      <c r="I170" s="1370"/>
      <c r="J170" s="1370"/>
      <c r="K170" s="1370"/>
      <c r="L170" s="1370"/>
      <c r="M170" s="1370"/>
      <c r="N170" s="1370"/>
      <c r="O170" s="1370"/>
      <c r="P170" s="1370"/>
      <c r="Q170" s="1370"/>
      <c r="R170" s="1370"/>
      <c r="S170" s="1370"/>
      <c r="T170" s="1370"/>
      <c r="U170" s="1370"/>
      <c r="V170" s="1370"/>
      <c r="W170" s="1370"/>
      <c r="X170" s="1370"/>
      <c r="Y170" s="1370"/>
      <c r="Z170" s="1370"/>
      <c r="AA170" s="1370"/>
      <c r="AB170" s="1370"/>
    </row>
    <row r="171">
      <c r="A171" s="1383"/>
      <c r="B171" s="1383"/>
      <c r="C171" s="1370"/>
      <c r="D171" s="1370"/>
      <c r="E171" s="1387"/>
      <c r="F171" s="1370"/>
      <c r="G171" s="1370"/>
      <c r="H171" s="1370"/>
      <c r="I171" s="1370"/>
      <c r="J171" s="1370"/>
      <c r="K171" s="1370"/>
      <c r="L171" s="1370"/>
      <c r="M171" s="1370"/>
      <c r="N171" s="1370"/>
      <c r="O171" s="1370"/>
      <c r="P171" s="1370"/>
      <c r="Q171" s="1370"/>
      <c r="R171" s="1370"/>
      <c r="S171" s="1370"/>
      <c r="T171" s="1370"/>
      <c r="U171" s="1370"/>
      <c r="V171" s="1370"/>
      <c r="W171" s="1370"/>
      <c r="X171" s="1370"/>
      <c r="Y171" s="1370"/>
      <c r="Z171" s="1370"/>
      <c r="AA171" s="1370"/>
      <c r="AB171" s="1370"/>
    </row>
    <row r="172">
      <c r="A172" s="1383"/>
      <c r="B172" s="1383"/>
      <c r="C172" s="1370"/>
      <c r="D172" s="1370"/>
      <c r="E172" s="1387"/>
      <c r="F172" s="1370"/>
      <c r="G172" s="1370"/>
      <c r="H172" s="1370"/>
      <c r="I172" s="1370"/>
      <c r="J172" s="1370"/>
      <c r="K172" s="1370"/>
      <c r="L172" s="1370"/>
      <c r="M172" s="1370"/>
      <c r="N172" s="1370"/>
      <c r="O172" s="1370"/>
      <c r="P172" s="1370"/>
      <c r="Q172" s="1370"/>
      <c r="R172" s="1370"/>
      <c r="S172" s="1370"/>
      <c r="T172" s="1370"/>
      <c r="U172" s="1370"/>
      <c r="V172" s="1370"/>
      <c r="W172" s="1370"/>
      <c r="X172" s="1370"/>
      <c r="Y172" s="1370"/>
      <c r="Z172" s="1370"/>
      <c r="AA172" s="1370"/>
      <c r="AB172" s="1370"/>
    </row>
    <row r="173">
      <c r="A173" s="1383"/>
      <c r="B173" s="1383"/>
      <c r="C173" s="1370"/>
      <c r="D173" s="1370"/>
      <c r="E173" s="1387"/>
      <c r="F173" s="1370"/>
      <c r="G173" s="1370"/>
      <c r="H173" s="1370"/>
      <c r="I173" s="1370"/>
      <c r="J173" s="1370"/>
      <c r="K173" s="1370"/>
      <c r="L173" s="1370"/>
      <c r="M173" s="1370"/>
      <c r="N173" s="1370"/>
      <c r="O173" s="1370"/>
      <c r="P173" s="1370"/>
      <c r="Q173" s="1370"/>
      <c r="R173" s="1370"/>
      <c r="S173" s="1370"/>
      <c r="T173" s="1370"/>
      <c r="U173" s="1370"/>
      <c r="V173" s="1370"/>
      <c r="W173" s="1370"/>
      <c r="X173" s="1370"/>
      <c r="Y173" s="1370"/>
      <c r="Z173" s="1370"/>
      <c r="AA173" s="1370"/>
      <c r="AB173" s="1370"/>
    </row>
    <row r="174">
      <c r="A174" s="1383"/>
      <c r="B174" s="1383"/>
      <c r="C174" s="1370"/>
      <c r="D174" s="1370"/>
      <c r="E174" s="1387"/>
      <c r="F174" s="1370"/>
      <c r="G174" s="1370"/>
      <c r="H174" s="1370"/>
      <c r="I174" s="1370"/>
      <c r="J174" s="1370"/>
      <c r="K174" s="1370"/>
      <c r="L174" s="1370"/>
      <c r="M174" s="1370"/>
      <c r="N174" s="1370"/>
      <c r="O174" s="1370"/>
      <c r="P174" s="1370"/>
      <c r="Q174" s="1370"/>
      <c r="R174" s="1370"/>
      <c r="S174" s="1370"/>
      <c r="T174" s="1370"/>
      <c r="U174" s="1370"/>
      <c r="V174" s="1370"/>
      <c r="W174" s="1370"/>
      <c r="X174" s="1370"/>
      <c r="Y174" s="1370"/>
      <c r="Z174" s="1370"/>
      <c r="AA174" s="1370"/>
      <c r="AB174" s="1370"/>
    </row>
    <row r="175">
      <c r="A175" s="1383"/>
      <c r="B175" s="1383"/>
      <c r="C175" s="1370"/>
      <c r="D175" s="1370"/>
      <c r="E175" s="1387"/>
      <c r="F175" s="1370"/>
      <c r="G175" s="1370"/>
      <c r="H175" s="1370"/>
      <c r="I175" s="1370"/>
      <c r="J175" s="1370"/>
      <c r="K175" s="1370"/>
      <c r="L175" s="1370"/>
      <c r="M175" s="1370"/>
      <c r="N175" s="1370"/>
      <c r="O175" s="1370"/>
      <c r="P175" s="1370"/>
      <c r="Q175" s="1370"/>
      <c r="R175" s="1370"/>
      <c r="S175" s="1370"/>
      <c r="T175" s="1370"/>
      <c r="U175" s="1370"/>
      <c r="V175" s="1370"/>
      <c r="W175" s="1370"/>
      <c r="X175" s="1370"/>
      <c r="Y175" s="1370"/>
      <c r="Z175" s="1370"/>
      <c r="AA175" s="1370"/>
      <c r="AB175" s="1370"/>
    </row>
    <row r="176">
      <c r="A176" s="1383"/>
      <c r="B176" s="1383"/>
      <c r="C176" s="1370"/>
      <c r="D176" s="1370"/>
      <c r="E176" s="1387"/>
      <c r="F176" s="1370"/>
      <c r="G176" s="1370"/>
      <c r="H176" s="1370"/>
      <c r="I176" s="1370"/>
      <c r="J176" s="1370"/>
      <c r="K176" s="1370"/>
      <c r="L176" s="1370"/>
      <c r="M176" s="1370"/>
      <c r="N176" s="1370"/>
      <c r="O176" s="1370"/>
      <c r="P176" s="1370"/>
      <c r="Q176" s="1370"/>
      <c r="R176" s="1370"/>
      <c r="S176" s="1370"/>
      <c r="T176" s="1370"/>
      <c r="U176" s="1370"/>
      <c r="V176" s="1370"/>
      <c r="W176" s="1370"/>
      <c r="X176" s="1370"/>
      <c r="Y176" s="1370"/>
      <c r="Z176" s="1370"/>
      <c r="AA176" s="1370"/>
      <c r="AB176" s="1370"/>
    </row>
    <row r="177">
      <c r="A177" s="1383"/>
      <c r="B177" s="1383"/>
      <c r="C177" s="1370"/>
      <c r="D177" s="1370"/>
      <c r="E177" s="1387"/>
      <c r="F177" s="1370"/>
      <c r="G177" s="1370"/>
      <c r="H177" s="1370"/>
      <c r="I177" s="1370"/>
      <c r="J177" s="1370"/>
      <c r="K177" s="1370"/>
      <c r="L177" s="1370"/>
      <c r="M177" s="1370"/>
      <c r="N177" s="1370"/>
      <c r="O177" s="1370"/>
      <c r="P177" s="1370"/>
      <c r="Q177" s="1370"/>
      <c r="R177" s="1370"/>
      <c r="S177" s="1370"/>
      <c r="T177" s="1370"/>
      <c r="U177" s="1370"/>
      <c r="V177" s="1370"/>
      <c r="W177" s="1370"/>
      <c r="X177" s="1370"/>
      <c r="Y177" s="1370"/>
      <c r="Z177" s="1370"/>
      <c r="AA177" s="1370"/>
      <c r="AB177" s="1370"/>
    </row>
    <row r="178">
      <c r="A178" s="1383"/>
      <c r="B178" s="1383"/>
      <c r="C178" s="1370"/>
      <c r="D178" s="1370"/>
      <c r="E178" s="1387"/>
      <c r="F178" s="1370"/>
      <c r="G178" s="1370"/>
      <c r="H178" s="1370"/>
      <c r="I178" s="1370"/>
      <c r="J178" s="1370"/>
      <c r="K178" s="1370"/>
      <c r="L178" s="1370"/>
      <c r="M178" s="1370"/>
      <c r="N178" s="1370"/>
      <c r="O178" s="1370"/>
      <c r="P178" s="1370"/>
      <c r="Q178" s="1370"/>
      <c r="R178" s="1370"/>
      <c r="S178" s="1370"/>
      <c r="T178" s="1370"/>
      <c r="U178" s="1370"/>
      <c r="V178" s="1370"/>
      <c r="W178" s="1370"/>
      <c r="X178" s="1370"/>
      <c r="Y178" s="1370"/>
      <c r="Z178" s="1370"/>
      <c r="AA178" s="1370"/>
      <c r="AB178" s="1370"/>
    </row>
    <row r="179">
      <c r="A179" s="1383"/>
      <c r="B179" s="1383"/>
      <c r="C179" s="1370"/>
      <c r="D179" s="1370"/>
      <c r="E179" s="1387"/>
      <c r="F179" s="1370"/>
      <c r="G179" s="1370"/>
      <c r="H179" s="1370"/>
      <c r="I179" s="1370"/>
      <c r="J179" s="1370"/>
      <c r="K179" s="1370"/>
      <c r="L179" s="1370"/>
      <c r="M179" s="1370"/>
      <c r="N179" s="1370"/>
      <c r="O179" s="1370"/>
      <c r="P179" s="1370"/>
      <c r="Q179" s="1370"/>
      <c r="R179" s="1370"/>
      <c r="S179" s="1370"/>
      <c r="T179" s="1370"/>
      <c r="U179" s="1370"/>
      <c r="V179" s="1370"/>
      <c r="W179" s="1370"/>
      <c r="X179" s="1370"/>
      <c r="Y179" s="1370"/>
      <c r="Z179" s="1370"/>
      <c r="AA179" s="1370"/>
      <c r="AB179" s="1370"/>
    </row>
    <row r="180">
      <c r="A180" s="1383"/>
      <c r="B180" s="1383"/>
      <c r="C180" s="1370"/>
      <c r="D180" s="1370"/>
      <c r="E180" s="1387"/>
      <c r="F180" s="1370"/>
      <c r="G180" s="1370"/>
      <c r="H180" s="1370"/>
      <c r="I180" s="1370"/>
      <c r="J180" s="1370"/>
      <c r="K180" s="1370"/>
      <c r="L180" s="1370"/>
      <c r="M180" s="1370"/>
      <c r="N180" s="1370"/>
      <c r="O180" s="1370"/>
      <c r="P180" s="1370"/>
      <c r="Q180" s="1370"/>
      <c r="R180" s="1370"/>
      <c r="S180" s="1370"/>
      <c r="T180" s="1370"/>
      <c r="U180" s="1370"/>
      <c r="V180" s="1370"/>
      <c r="W180" s="1370"/>
      <c r="X180" s="1370"/>
      <c r="Y180" s="1370"/>
      <c r="Z180" s="1370"/>
      <c r="AA180" s="1370"/>
      <c r="AB180" s="1370"/>
    </row>
    <row r="181">
      <c r="A181" s="1383"/>
      <c r="B181" s="1383"/>
      <c r="C181" s="1370"/>
      <c r="D181" s="1370"/>
      <c r="E181" s="1387"/>
      <c r="F181" s="1370"/>
      <c r="G181" s="1370"/>
      <c r="H181" s="1370"/>
      <c r="I181" s="1370"/>
      <c r="J181" s="1370"/>
      <c r="K181" s="1370"/>
      <c r="L181" s="1370"/>
      <c r="M181" s="1370"/>
      <c r="N181" s="1370"/>
      <c r="O181" s="1370"/>
      <c r="P181" s="1370"/>
      <c r="Q181" s="1370"/>
      <c r="R181" s="1370"/>
      <c r="S181" s="1370"/>
      <c r="T181" s="1370"/>
      <c r="U181" s="1370"/>
      <c r="V181" s="1370"/>
      <c r="W181" s="1370"/>
      <c r="X181" s="1370"/>
      <c r="Y181" s="1370"/>
      <c r="Z181" s="1370"/>
      <c r="AA181" s="1370"/>
      <c r="AB181" s="1370"/>
    </row>
    <row r="182">
      <c r="A182" s="1383"/>
      <c r="B182" s="1383"/>
      <c r="C182" s="1370"/>
      <c r="D182" s="1370"/>
      <c r="E182" s="1387"/>
      <c r="F182" s="1370"/>
      <c r="G182" s="1370"/>
      <c r="H182" s="1370"/>
      <c r="I182" s="1370"/>
      <c r="J182" s="1370"/>
      <c r="K182" s="1370"/>
      <c r="L182" s="1370"/>
      <c r="M182" s="1370"/>
      <c r="N182" s="1370"/>
      <c r="O182" s="1370"/>
      <c r="P182" s="1370"/>
      <c r="Q182" s="1370"/>
      <c r="R182" s="1370"/>
      <c r="S182" s="1370"/>
      <c r="T182" s="1370"/>
      <c r="U182" s="1370"/>
      <c r="V182" s="1370"/>
      <c r="W182" s="1370"/>
      <c r="X182" s="1370"/>
      <c r="Y182" s="1370"/>
      <c r="Z182" s="1370"/>
      <c r="AA182" s="1370"/>
      <c r="AB182" s="1370"/>
    </row>
    <row r="183">
      <c r="A183" s="1383"/>
      <c r="B183" s="1383"/>
      <c r="C183" s="1370"/>
      <c r="D183" s="1370"/>
      <c r="E183" s="1387"/>
      <c r="F183" s="1370"/>
      <c r="G183" s="1370"/>
      <c r="H183" s="1370"/>
      <c r="I183" s="1370"/>
      <c r="J183" s="1370"/>
      <c r="K183" s="1370"/>
      <c r="L183" s="1370"/>
      <c r="M183" s="1370"/>
      <c r="N183" s="1370"/>
      <c r="O183" s="1370"/>
      <c r="P183" s="1370"/>
      <c r="Q183" s="1370"/>
      <c r="R183" s="1370"/>
      <c r="S183" s="1370"/>
      <c r="T183" s="1370"/>
      <c r="U183" s="1370"/>
      <c r="V183" s="1370"/>
      <c r="W183" s="1370"/>
      <c r="X183" s="1370"/>
      <c r="Y183" s="1370"/>
      <c r="Z183" s="1370"/>
      <c r="AA183" s="1370"/>
      <c r="AB183" s="1370"/>
    </row>
    <row r="184">
      <c r="A184" s="1383"/>
      <c r="B184" s="1383"/>
      <c r="C184" s="1370"/>
      <c r="D184" s="1370"/>
      <c r="E184" s="1387"/>
      <c r="F184" s="1370"/>
      <c r="G184" s="1370"/>
      <c r="H184" s="1370"/>
      <c r="I184" s="1370"/>
      <c r="J184" s="1370"/>
      <c r="K184" s="1370"/>
      <c r="L184" s="1370"/>
      <c r="M184" s="1370"/>
      <c r="N184" s="1370"/>
      <c r="O184" s="1370"/>
      <c r="P184" s="1370"/>
      <c r="Q184" s="1370"/>
      <c r="R184" s="1370"/>
      <c r="S184" s="1370"/>
      <c r="T184" s="1370"/>
      <c r="U184" s="1370"/>
      <c r="V184" s="1370"/>
      <c r="W184" s="1370"/>
      <c r="X184" s="1370"/>
      <c r="Y184" s="1370"/>
      <c r="Z184" s="1370"/>
      <c r="AA184" s="1370"/>
      <c r="AB184" s="1370"/>
    </row>
    <row r="185">
      <c r="A185" s="1383"/>
      <c r="B185" s="1383"/>
      <c r="C185" s="1370"/>
      <c r="D185" s="1370"/>
      <c r="E185" s="1387"/>
      <c r="F185" s="1370"/>
      <c r="G185" s="1370"/>
      <c r="H185" s="1370"/>
      <c r="I185" s="1370"/>
      <c r="J185" s="1370"/>
      <c r="K185" s="1370"/>
      <c r="L185" s="1370"/>
      <c r="M185" s="1370"/>
      <c r="N185" s="1370"/>
      <c r="O185" s="1370"/>
      <c r="P185" s="1370"/>
      <c r="Q185" s="1370"/>
      <c r="R185" s="1370"/>
      <c r="S185" s="1370"/>
      <c r="T185" s="1370"/>
      <c r="U185" s="1370"/>
      <c r="V185" s="1370"/>
      <c r="W185" s="1370"/>
      <c r="X185" s="1370"/>
      <c r="Y185" s="1370"/>
      <c r="Z185" s="1370"/>
      <c r="AA185" s="1370"/>
      <c r="AB185" s="1370"/>
    </row>
    <row r="186">
      <c r="A186" s="1383"/>
      <c r="B186" s="1383"/>
      <c r="C186" s="1370"/>
      <c r="D186" s="1370"/>
      <c r="E186" s="1387"/>
      <c r="F186" s="1370"/>
      <c r="G186" s="1370"/>
      <c r="H186" s="1370"/>
      <c r="I186" s="1370"/>
      <c r="J186" s="1370"/>
      <c r="K186" s="1370"/>
      <c r="L186" s="1370"/>
      <c r="M186" s="1370"/>
      <c r="N186" s="1370"/>
      <c r="O186" s="1370"/>
      <c r="P186" s="1370"/>
      <c r="Q186" s="1370"/>
      <c r="R186" s="1370"/>
      <c r="S186" s="1370"/>
      <c r="T186" s="1370"/>
      <c r="U186" s="1370"/>
      <c r="V186" s="1370"/>
      <c r="W186" s="1370"/>
      <c r="X186" s="1370"/>
      <c r="Y186" s="1370"/>
      <c r="Z186" s="1370"/>
      <c r="AA186" s="1370"/>
      <c r="AB186" s="1370"/>
    </row>
    <row r="187">
      <c r="A187" s="1383"/>
      <c r="B187" s="1383"/>
      <c r="C187" s="1370"/>
      <c r="D187" s="1370"/>
      <c r="E187" s="1387"/>
      <c r="F187" s="1370"/>
      <c r="G187" s="1370"/>
      <c r="H187" s="1370"/>
      <c r="I187" s="1370"/>
      <c r="J187" s="1370"/>
      <c r="K187" s="1370"/>
      <c r="L187" s="1370"/>
      <c r="M187" s="1370"/>
      <c r="N187" s="1370"/>
      <c r="O187" s="1370"/>
      <c r="P187" s="1370"/>
      <c r="Q187" s="1370"/>
      <c r="R187" s="1370"/>
      <c r="S187" s="1370"/>
      <c r="T187" s="1370"/>
      <c r="U187" s="1370"/>
      <c r="V187" s="1370"/>
      <c r="W187" s="1370"/>
      <c r="X187" s="1370"/>
      <c r="Y187" s="1370"/>
      <c r="Z187" s="1370"/>
      <c r="AA187" s="1370"/>
      <c r="AB187" s="1370"/>
    </row>
    <row r="188">
      <c r="A188" s="1383"/>
      <c r="B188" s="1383"/>
      <c r="C188" s="1370"/>
      <c r="D188" s="1370"/>
      <c r="E188" s="1387"/>
      <c r="F188" s="1370"/>
      <c r="G188" s="1370"/>
      <c r="H188" s="1370"/>
      <c r="I188" s="1370"/>
      <c r="J188" s="1370"/>
      <c r="K188" s="1370"/>
      <c r="L188" s="1370"/>
      <c r="M188" s="1370"/>
      <c r="N188" s="1370"/>
      <c r="O188" s="1370"/>
      <c r="P188" s="1370"/>
      <c r="Q188" s="1370"/>
      <c r="R188" s="1370"/>
      <c r="S188" s="1370"/>
      <c r="T188" s="1370"/>
      <c r="U188" s="1370"/>
      <c r="V188" s="1370"/>
      <c r="W188" s="1370"/>
      <c r="X188" s="1370"/>
      <c r="Y188" s="1370"/>
      <c r="Z188" s="1370"/>
      <c r="AA188" s="1370"/>
      <c r="AB188" s="1370"/>
    </row>
    <row r="189">
      <c r="A189" s="1383"/>
      <c r="B189" s="1383"/>
      <c r="C189" s="1370"/>
      <c r="D189" s="1370"/>
      <c r="E189" s="1387"/>
      <c r="F189" s="1370"/>
      <c r="G189" s="1370"/>
      <c r="H189" s="1370"/>
      <c r="I189" s="1370"/>
      <c r="J189" s="1370"/>
      <c r="K189" s="1370"/>
      <c r="L189" s="1370"/>
      <c r="M189" s="1370"/>
      <c r="N189" s="1370"/>
      <c r="O189" s="1370"/>
      <c r="P189" s="1370"/>
      <c r="Q189" s="1370"/>
      <c r="R189" s="1370"/>
      <c r="S189" s="1370"/>
      <c r="T189" s="1370"/>
      <c r="U189" s="1370"/>
      <c r="V189" s="1370"/>
      <c r="W189" s="1370"/>
      <c r="X189" s="1370"/>
      <c r="Y189" s="1370"/>
      <c r="Z189" s="1370"/>
      <c r="AA189" s="1370"/>
      <c r="AB189" s="1370"/>
    </row>
    <row r="190">
      <c r="A190" s="1383"/>
      <c r="B190" s="1383"/>
      <c r="C190" s="1370"/>
      <c r="D190" s="1370"/>
      <c r="E190" s="1387"/>
      <c r="F190" s="1370"/>
      <c r="G190" s="1370"/>
      <c r="H190" s="1370"/>
      <c r="I190" s="1370"/>
      <c r="J190" s="1370"/>
      <c r="K190" s="1370"/>
      <c r="L190" s="1370"/>
      <c r="M190" s="1370"/>
      <c r="N190" s="1370"/>
      <c r="O190" s="1370"/>
      <c r="P190" s="1370"/>
      <c r="Q190" s="1370"/>
      <c r="R190" s="1370"/>
      <c r="S190" s="1370"/>
      <c r="T190" s="1370"/>
      <c r="U190" s="1370"/>
      <c r="V190" s="1370"/>
      <c r="W190" s="1370"/>
      <c r="X190" s="1370"/>
      <c r="Y190" s="1370"/>
      <c r="Z190" s="1370"/>
      <c r="AA190" s="1370"/>
      <c r="AB190" s="1370"/>
    </row>
    <row r="191">
      <c r="A191" s="1383"/>
      <c r="B191" s="1383"/>
      <c r="C191" s="1370"/>
      <c r="D191" s="1370"/>
      <c r="E191" s="1387"/>
      <c r="F191" s="1370"/>
      <c r="G191" s="1370"/>
      <c r="H191" s="1370"/>
      <c r="I191" s="1370"/>
      <c r="J191" s="1370"/>
      <c r="K191" s="1370"/>
      <c r="L191" s="1370"/>
      <c r="M191" s="1370"/>
      <c r="N191" s="1370"/>
      <c r="O191" s="1370"/>
      <c r="P191" s="1370"/>
      <c r="Q191" s="1370"/>
      <c r="R191" s="1370"/>
      <c r="S191" s="1370"/>
      <c r="T191" s="1370"/>
      <c r="U191" s="1370"/>
      <c r="V191" s="1370"/>
      <c r="W191" s="1370"/>
      <c r="X191" s="1370"/>
      <c r="Y191" s="1370"/>
      <c r="Z191" s="1370"/>
      <c r="AA191" s="1370"/>
      <c r="AB191" s="1370"/>
    </row>
    <row r="192">
      <c r="A192" s="1383"/>
      <c r="B192" s="1383"/>
      <c r="C192" s="1370"/>
      <c r="D192" s="1370"/>
      <c r="E192" s="1387"/>
      <c r="F192" s="1370"/>
      <c r="G192" s="1370"/>
      <c r="H192" s="1370"/>
      <c r="I192" s="1370"/>
      <c r="J192" s="1370"/>
      <c r="K192" s="1370"/>
      <c r="L192" s="1370"/>
      <c r="M192" s="1370"/>
      <c r="N192" s="1370"/>
      <c r="O192" s="1370"/>
      <c r="P192" s="1370"/>
      <c r="Q192" s="1370"/>
      <c r="R192" s="1370"/>
      <c r="S192" s="1370"/>
      <c r="T192" s="1370"/>
      <c r="U192" s="1370"/>
      <c r="V192" s="1370"/>
      <c r="W192" s="1370"/>
      <c r="X192" s="1370"/>
      <c r="Y192" s="1370"/>
      <c r="Z192" s="1370"/>
      <c r="AA192" s="1370"/>
      <c r="AB192" s="1370"/>
    </row>
    <row r="193">
      <c r="A193" s="1383"/>
      <c r="B193" s="1383"/>
      <c r="C193" s="1370"/>
      <c r="D193" s="1370"/>
      <c r="E193" s="1387"/>
      <c r="F193" s="1370"/>
      <c r="G193" s="1370"/>
      <c r="H193" s="1370"/>
      <c r="I193" s="1370"/>
      <c r="J193" s="1370"/>
      <c r="K193" s="1370"/>
      <c r="L193" s="1370"/>
      <c r="M193" s="1370"/>
      <c r="N193" s="1370"/>
      <c r="O193" s="1370"/>
      <c r="P193" s="1370"/>
      <c r="Q193" s="1370"/>
      <c r="R193" s="1370"/>
      <c r="S193" s="1370"/>
      <c r="T193" s="1370"/>
      <c r="U193" s="1370"/>
      <c r="V193" s="1370"/>
      <c r="W193" s="1370"/>
      <c r="X193" s="1370"/>
      <c r="Y193" s="1370"/>
      <c r="Z193" s="1370"/>
      <c r="AA193" s="1370"/>
      <c r="AB193" s="1370"/>
    </row>
    <row r="194">
      <c r="A194" s="1383"/>
      <c r="B194" s="1383"/>
      <c r="C194" s="1370"/>
      <c r="D194" s="1370"/>
      <c r="E194" s="1387"/>
      <c r="F194" s="1370"/>
      <c r="G194" s="1370"/>
      <c r="H194" s="1370"/>
      <c r="I194" s="1370"/>
      <c r="J194" s="1370"/>
      <c r="K194" s="1370"/>
      <c r="L194" s="1370"/>
      <c r="M194" s="1370"/>
      <c r="N194" s="1370"/>
      <c r="O194" s="1370"/>
      <c r="P194" s="1370"/>
      <c r="Q194" s="1370"/>
      <c r="R194" s="1370"/>
      <c r="S194" s="1370"/>
      <c r="T194" s="1370"/>
      <c r="U194" s="1370"/>
      <c r="V194" s="1370"/>
      <c r="W194" s="1370"/>
      <c r="X194" s="1370"/>
      <c r="Y194" s="1370"/>
      <c r="Z194" s="1370"/>
      <c r="AA194" s="1370"/>
      <c r="AB194" s="1370"/>
    </row>
    <row r="195">
      <c r="A195" s="1383"/>
      <c r="B195" s="1383"/>
      <c r="C195" s="1370"/>
      <c r="D195" s="1370"/>
      <c r="E195" s="1387"/>
      <c r="F195" s="1370"/>
      <c r="G195" s="1370"/>
      <c r="H195" s="1370"/>
      <c r="I195" s="1370"/>
      <c r="J195" s="1370"/>
      <c r="K195" s="1370"/>
      <c r="L195" s="1370"/>
      <c r="M195" s="1370"/>
      <c r="N195" s="1370"/>
      <c r="O195" s="1370"/>
      <c r="P195" s="1370"/>
      <c r="Q195" s="1370"/>
      <c r="R195" s="1370"/>
      <c r="S195" s="1370"/>
      <c r="T195" s="1370"/>
      <c r="U195" s="1370"/>
      <c r="V195" s="1370"/>
      <c r="W195" s="1370"/>
      <c r="X195" s="1370"/>
      <c r="Y195" s="1370"/>
      <c r="Z195" s="1370"/>
      <c r="AA195" s="1370"/>
      <c r="AB195" s="1370"/>
    </row>
    <row r="196">
      <c r="A196" s="1383"/>
      <c r="B196" s="1383"/>
      <c r="C196" s="1370"/>
      <c r="D196" s="1370"/>
      <c r="E196" s="1387"/>
      <c r="F196" s="1370"/>
      <c r="G196" s="1370"/>
      <c r="H196" s="1370"/>
      <c r="I196" s="1370"/>
      <c r="J196" s="1370"/>
      <c r="K196" s="1370"/>
      <c r="L196" s="1370"/>
      <c r="M196" s="1370"/>
      <c r="N196" s="1370"/>
      <c r="O196" s="1370"/>
      <c r="P196" s="1370"/>
      <c r="Q196" s="1370"/>
      <c r="R196" s="1370"/>
      <c r="S196" s="1370"/>
      <c r="T196" s="1370"/>
      <c r="U196" s="1370"/>
      <c r="V196" s="1370"/>
      <c r="W196" s="1370"/>
      <c r="X196" s="1370"/>
      <c r="Y196" s="1370"/>
      <c r="Z196" s="1370"/>
      <c r="AA196" s="1370"/>
      <c r="AB196" s="1370"/>
    </row>
    <row r="197">
      <c r="A197" s="1383"/>
      <c r="B197" s="1383"/>
      <c r="C197" s="1370"/>
      <c r="D197" s="1370"/>
      <c r="E197" s="1387"/>
      <c r="F197" s="1370"/>
      <c r="G197" s="1370"/>
      <c r="H197" s="1370"/>
      <c r="I197" s="1370"/>
      <c r="J197" s="1370"/>
      <c r="K197" s="1370"/>
      <c r="L197" s="1370"/>
      <c r="M197" s="1370"/>
      <c r="N197" s="1370"/>
      <c r="O197" s="1370"/>
      <c r="P197" s="1370"/>
      <c r="Q197" s="1370"/>
      <c r="R197" s="1370"/>
      <c r="S197" s="1370"/>
      <c r="T197" s="1370"/>
      <c r="U197" s="1370"/>
      <c r="V197" s="1370"/>
      <c r="W197" s="1370"/>
      <c r="X197" s="1370"/>
      <c r="Y197" s="1370"/>
      <c r="Z197" s="1370"/>
      <c r="AA197" s="1370"/>
      <c r="AB197" s="1370"/>
    </row>
    <row r="198">
      <c r="A198" s="1383"/>
      <c r="B198" s="1383"/>
      <c r="C198" s="1370"/>
      <c r="D198" s="1370"/>
      <c r="E198" s="1387"/>
      <c r="F198" s="1370"/>
      <c r="G198" s="1370"/>
      <c r="H198" s="1370"/>
      <c r="I198" s="1370"/>
      <c r="J198" s="1370"/>
      <c r="K198" s="1370"/>
      <c r="L198" s="1370"/>
      <c r="M198" s="1370"/>
      <c r="N198" s="1370"/>
      <c r="O198" s="1370"/>
      <c r="P198" s="1370"/>
      <c r="Q198" s="1370"/>
      <c r="R198" s="1370"/>
      <c r="S198" s="1370"/>
      <c r="T198" s="1370"/>
      <c r="U198" s="1370"/>
      <c r="V198" s="1370"/>
      <c r="W198" s="1370"/>
      <c r="X198" s="1370"/>
      <c r="Y198" s="1370"/>
      <c r="Z198" s="1370"/>
      <c r="AA198" s="1370"/>
      <c r="AB198" s="1370"/>
    </row>
    <row r="199">
      <c r="A199" s="1383"/>
      <c r="B199" s="1383"/>
      <c r="C199" s="1370"/>
      <c r="D199" s="1370"/>
      <c r="E199" s="1387"/>
      <c r="F199" s="1370"/>
      <c r="G199" s="1370"/>
      <c r="H199" s="1370"/>
      <c r="I199" s="1370"/>
      <c r="J199" s="1370"/>
      <c r="K199" s="1370"/>
      <c r="L199" s="1370"/>
      <c r="M199" s="1370"/>
      <c r="N199" s="1370"/>
      <c r="O199" s="1370"/>
      <c r="P199" s="1370"/>
      <c r="Q199" s="1370"/>
      <c r="R199" s="1370"/>
      <c r="S199" s="1370"/>
      <c r="T199" s="1370"/>
      <c r="U199" s="1370"/>
      <c r="V199" s="1370"/>
      <c r="W199" s="1370"/>
      <c r="X199" s="1370"/>
      <c r="Y199" s="1370"/>
      <c r="Z199" s="1370"/>
      <c r="AA199" s="1370"/>
      <c r="AB199" s="1370"/>
    </row>
    <row r="200">
      <c r="A200" s="1383"/>
      <c r="B200" s="1383"/>
      <c r="C200" s="1370"/>
      <c r="D200" s="1370"/>
      <c r="E200" s="1387"/>
      <c r="F200" s="1370"/>
      <c r="G200" s="1370"/>
      <c r="H200" s="1370"/>
      <c r="I200" s="1370"/>
      <c r="J200" s="1370"/>
      <c r="K200" s="1370"/>
      <c r="L200" s="1370"/>
      <c r="M200" s="1370"/>
      <c r="N200" s="1370"/>
      <c r="O200" s="1370"/>
      <c r="P200" s="1370"/>
      <c r="Q200" s="1370"/>
      <c r="R200" s="1370"/>
      <c r="S200" s="1370"/>
      <c r="T200" s="1370"/>
      <c r="U200" s="1370"/>
      <c r="V200" s="1370"/>
      <c r="W200" s="1370"/>
      <c r="X200" s="1370"/>
      <c r="Y200" s="1370"/>
      <c r="Z200" s="1370"/>
      <c r="AA200" s="1370"/>
      <c r="AB200" s="1370"/>
    </row>
    <row r="201">
      <c r="A201" s="1383"/>
      <c r="B201" s="1383"/>
      <c r="C201" s="1370"/>
      <c r="D201" s="1370"/>
      <c r="E201" s="1387"/>
      <c r="F201" s="1370"/>
      <c r="G201" s="1370"/>
      <c r="H201" s="1370"/>
      <c r="I201" s="1370"/>
      <c r="J201" s="1370"/>
      <c r="K201" s="1370"/>
      <c r="L201" s="1370"/>
      <c r="M201" s="1370"/>
      <c r="N201" s="1370"/>
      <c r="O201" s="1370"/>
      <c r="P201" s="1370"/>
      <c r="Q201" s="1370"/>
      <c r="R201" s="1370"/>
      <c r="S201" s="1370"/>
      <c r="T201" s="1370"/>
      <c r="U201" s="1370"/>
      <c r="V201" s="1370"/>
      <c r="W201" s="1370"/>
      <c r="X201" s="1370"/>
      <c r="Y201" s="1370"/>
      <c r="Z201" s="1370"/>
      <c r="AA201" s="1370"/>
      <c r="AB201" s="1370"/>
    </row>
    <row r="202">
      <c r="A202" s="1383"/>
      <c r="B202" s="1383"/>
      <c r="C202" s="1370"/>
      <c r="D202" s="1370"/>
      <c r="E202" s="1387"/>
      <c r="F202" s="1370"/>
      <c r="G202" s="1370"/>
      <c r="H202" s="1370"/>
      <c r="I202" s="1370"/>
      <c r="J202" s="1370"/>
      <c r="K202" s="1370"/>
      <c r="L202" s="1370"/>
      <c r="M202" s="1370"/>
      <c r="N202" s="1370"/>
      <c r="O202" s="1370"/>
      <c r="P202" s="1370"/>
      <c r="Q202" s="1370"/>
      <c r="R202" s="1370"/>
      <c r="S202" s="1370"/>
      <c r="T202" s="1370"/>
      <c r="U202" s="1370"/>
      <c r="V202" s="1370"/>
      <c r="W202" s="1370"/>
      <c r="X202" s="1370"/>
      <c r="Y202" s="1370"/>
      <c r="Z202" s="1370"/>
      <c r="AA202" s="1370"/>
      <c r="AB202" s="1370"/>
    </row>
    <row r="203">
      <c r="A203" s="1383"/>
      <c r="B203" s="1383"/>
      <c r="C203" s="1370"/>
      <c r="D203" s="1370"/>
      <c r="E203" s="1387"/>
      <c r="F203" s="1370"/>
      <c r="G203" s="1370"/>
      <c r="H203" s="1370"/>
      <c r="I203" s="1370"/>
      <c r="J203" s="1370"/>
      <c r="K203" s="1370"/>
      <c r="L203" s="1370"/>
      <c r="M203" s="1370"/>
      <c r="N203" s="1370"/>
      <c r="O203" s="1370"/>
      <c r="P203" s="1370"/>
      <c r="Q203" s="1370"/>
      <c r="R203" s="1370"/>
      <c r="S203" s="1370"/>
      <c r="T203" s="1370"/>
      <c r="U203" s="1370"/>
      <c r="V203" s="1370"/>
      <c r="W203" s="1370"/>
      <c r="X203" s="1370"/>
      <c r="Y203" s="1370"/>
      <c r="Z203" s="1370"/>
      <c r="AA203" s="1370"/>
      <c r="AB203" s="1370"/>
    </row>
    <row r="204">
      <c r="A204" s="1383"/>
      <c r="B204" s="1383"/>
      <c r="C204" s="1370"/>
      <c r="D204" s="1370"/>
      <c r="E204" s="1387"/>
      <c r="F204" s="1370"/>
      <c r="G204" s="1370"/>
      <c r="H204" s="1370"/>
      <c r="I204" s="1370"/>
      <c r="J204" s="1370"/>
      <c r="K204" s="1370"/>
      <c r="L204" s="1370"/>
      <c r="M204" s="1370"/>
      <c r="N204" s="1370"/>
      <c r="O204" s="1370"/>
      <c r="P204" s="1370"/>
      <c r="Q204" s="1370"/>
      <c r="R204" s="1370"/>
      <c r="S204" s="1370"/>
      <c r="T204" s="1370"/>
      <c r="U204" s="1370"/>
      <c r="V204" s="1370"/>
      <c r="W204" s="1370"/>
      <c r="X204" s="1370"/>
      <c r="Y204" s="1370"/>
      <c r="Z204" s="1370"/>
      <c r="AA204" s="1370"/>
      <c r="AB204" s="1370"/>
    </row>
    <row r="205">
      <c r="A205" s="1383"/>
      <c r="B205" s="1383"/>
      <c r="C205" s="1370"/>
      <c r="D205" s="1370"/>
      <c r="E205" s="1387"/>
      <c r="F205" s="1370"/>
      <c r="G205" s="1370"/>
      <c r="H205" s="1370"/>
      <c r="I205" s="1370"/>
      <c r="J205" s="1370"/>
      <c r="K205" s="1370"/>
      <c r="L205" s="1370"/>
      <c r="M205" s="1370"/>
      <c r="N205" s="1370"/>
      <c r="O205" s="1370"/>
      <c r="P205" s="1370"/>
      <c r="Q205" s="1370"/>
      <c r="R205" s="1370"/>
      <c r="S205" s="1370"/>
      <c r="T205" s="1370"/>
      <c r="U205" s="1370"/>
      <c r="V205" s="1370"/>
      <c r="W205" s="1370"/>
      <c r="X205" s="1370"/>
      <c r="Y205" s="1370"/>
      <c r="Z205" s="1370"/>
      <c r="AA205" s="1370"/>
      <c r="AB205" s="1370"/>
    </row>
    <row r="206">
      <c r="A206" s="1383"/>
      <c r="B206" s="1383"/>
      <c r="C206" s="1370"/>
      <c r="D206" s="1370"/>
      <c r="E206" s="1387"/>
      <c r="F206" s="1370"/>
      <c r="G206" s="1370"/>
      <c r="H206" s="1370"/>
      <c r="I206" s="1370"/>
      <c r="J206" s="1370"/>
      <c r="K206" s="1370"/>
      <c r="L206" s="1370"/>
      <c r="M206" s="1370"/>
      <c r="N206" s="1370"/>
      <c r="O206" s="1370"/>
      <c r="P206" s="1370"/>
      <c r="Q206" s="1370"/>
      <c r="R206" s="1370"/>
      <c r="S206" s="1370"/>
      <c r="T206" s="1370"/>
      <c r="U206" s="1370"/>
      <c r="V206" s="1370"/>
      <c r="W206" s="1370"/>
      <c r="X206" s="1370"/>
      <c r="Y206" s="1370"/>
      <c r="Z206" s="1370"/>
      <c r="AA206" s="1370"/>
      <c r="AB206" s="1370"/>
    </row>
    <row r="207">
      <c r="A207" s="1383"/>
      <c r="B207" s="1383"/>
      <c r="C207" s="1370"/>
      <c r="D207" s="1370"/>
      <c r="E207" s="1387"/>
      <c r="F207" s="1370"/>
      <c r="G207" s="1370"/>
      <c r="H207" s="1370"/>
      <c r="I207" s="1370"/>
      <c r="J207" s="1370"/>
      <c r="K207" s="1370"/>
      <c r="L207" s="1370"/>
      <c r="M207" s="1370"/>
      <c r="N207" s="1370"/>
      <c r="O207" s="1370"/>
      <c r="P207" s="1370"/>
      <c r="Q207" s="1370"/>
      <c r="R207" s="1370"/>
      <c r="S207" s="1370"/>
      <c r="T207" s="1370"/>
      <c r="U207" s="1370"/>
      <c r="V207" s="1370"/>
      <c r="W207" s="1370"/>
      <c r="X207" s="1370"/>
      <c r="Y207" s="1370"/>
      <c r="Z207" s="1370"/>
      <c r="AA207" s="1370"/>
      <c r="AB207" s="1370"/>
    </row>
    <row r="208">
      <c r="A208" s="1383"/>
      <c r="B208" s="1383"/>
      <c r="C208" s="1370"/>
      <c r="D208" s="1370"/>
      <c r="E208" s="1387"/>
      <c r="F208" s="1370"/>
      <c r="G208" s="1370"/>
      <c r="H208" s="1370"/>
      <c r="I208" s="1370"/>
      <c r="J208" s="1370"/>
      <c r="K208" s="1370"/>
      <c r="L208" s="1370"/>
      <c r="M208" s="1370"/>
      <c r="N208" s="1370"/>
      <c r="O208" s="1370"/>
      <c r="P208" s="1370"/>
      <c r="Q208" s="1370"/>
      <c r="R208" s="1370"/>
      <c r="S208" s="1370"/>
      <c r="T208" s="1370"/>
      <c r="U208" s="1370"/>
      <c r="V208" s="1370"/>
      <c r="W208" s="1370"/>
      <c r="X208" s="1370"/>
      <c r="Y208" s="1370"/>
      <c r="Z208" s="1370"/>
      <c r="AA208" s="1370"/>
      <c r="AB208" s="1370"/>
    </row>
    <row r="209">
      <c r="A209" s="1383"/>
      <c r="B209" s="1383"/>
      <c r="C209" s="1370"/>
      <c r="D209" s="1370"/>
      <c r="E209" s="1387"/>
      <c r="F209" s="1370"/>
      <c r="G209" s="1370"/>
      <c r="H209" s="1370"/>
      <c r="I209" s="1370"/>
      <c r="J209" s="1370"/>
      <c r="K209" s="1370"/>
      <c r="L209" s="1370"/>
      <c r="M209" s="1370"/>
      <c r="N209" s="1370"/>
      <c r="O209" s="1370"/>
      <c r="P209" s="1370"/>
      <c r="Q209" s="1370"/>
      <c r="R209" s="1370"/>
      <c r="S209" s="1370"/>
      <c r="T209" s="1370"/>
      <c r="U209" s="1370"/>
      <c r="V209" s="1370"/>
      <c r="W209" s="1370"/>
      <c r="X209" s="1370"/>
      <c r="Y209" s="1370"/>
      <c r="Z209" s="1370"/>
      <c r="AA209" s="1370"/>
      <c r="AB209" s="1370"/>
    </row>
    <row r="210">
      <c r="A210" s="1383"/>
      <c r="B210" s="1383"/>
      <c r="C210" s="1370"/>
      <c r="D210" s="1370"/>
      <c r="E210" s="1387"/>
      <c r="F210" s="1370"/>
      <c r="G210" s="1370"/>
      <c r="H210" s="1370"/>
      <c r="I210" s="1370"/>
      <c r="J210" s="1370"/>
      <c r="K210" s="1370"/>
      <c r="L210" s="1370"/>
      <c r="M210" s="1370"/>
      <c r="N210" s="1370"/>
      <c r="O210" s="1370"/>
      <c r="P210" s="1370"/>
      <c r="Q210" s="1370"/>
      <c r="R210" s="1370"/>
      <c r="S210" s="1370"/>
      <c r="T210" s="1370"/>
      <c r="U210" s="1370"/>
      <c r="V210" s="1370"/>
      <c r="W210" s="1370"/>
      <c r="X210" s="1370"/>
      <c r="Y210" s="1370"/>
      <c r="Z210" s="1370"/>
      <c r="AA210" s="1370"/>
      <c r="AB210" s="1370"/>
    </row>
    <row r="211">
      <c r="A211" s="1383"/>
      <c r="B211" s="1383"/>
      <c r="C211" s="1370"/>
      <c r="D211" s="1370"/>
      <c r="E211" s="1387"/>
      <c r="F211" s="1370"/>
      <c r="G211" s="1370"/>
      <c r="H211" s="1370"/>
      <c r="I211" s="1370"/>
      <c r="J211" s="1370"/>
      <c r="K211" s="1370"/>
      <c r="L211" s="1370"/>
      <c r="M211" s="1370"/>
      <c r="N211" s="1370"/>
      <c r="O211" s="1370"/>
      <c r="P211" s="1370"/>
      <c r="Q211" s="1370"/>
      <c r="R211" s="1370"/>
      <c r="S211" s="1370"/>
      <c r="T211" s="1370"/>
      <c r="U211" s="1370"/>
      <c r="V211" s="1370"/>
      <c r="W211" s="1370"/>
      <c r="X211" s="1370"/>
      <c r="Y211" s="1370"/>
      <c r="Z211" s="1370"/>
      <c r="AA211" s="1370"/>
      <c r="AB211" s="1370"/>
    </row>
    <row r="212">
      <c r="A212" s="1383"/>
      <c r="B212" s="1383"/>
      <c r="C212" s="1370"/>
      <c r="D212" s="1370"/>
      <c r="E212" s="1387"/>
      <c r="F212" s="1370"/>
      <c r="G212" s="1370"/>
      <c r="H212" s="1370"/>
      <c r="I212" s="1370"/>
      <c r="J212" s="1370"/>
      <c r="K212" s="1370"/>
      <c r="L212" s="1370"/>
      <c r="M212" s="1370"/>
      <c r="N212" s="1370"/>
      <c r="O212" s="1370"/>
      <c r="P212" s="1370"/>
      <c r="Q212" s="1370"/>
      <c r="R212" s="1370"/>
      <c r="S212" s="1370"/>
      <c r="T212" s="1370"/>
      <c r="U212" s="1370"/>
      <c r="V212" s="1370"/>
      <c r="W212" s="1370"/>
      <c r="X212" s="1370"/>
      <c r="Y212" s="1370"/>
      <c r="Z212" s="1370"/>
      <c r="AA212" s="1370"/>
      <c r="AB212" s="1370"/>
    </row>
    <row r="213">
      <c r="A213" s="1383"/>
      <c r="B213" s="1383"/>
      <c r="C213" s="1370"/>
      <c r="D213" s="1370"/>
      <c r="E213" s="1387"/>
      <c r="F213" s="1370"/>
      <c r="G213" s="1370"/>
      <c r="H213" s="1370"/>
      <c r="I213" s="1370"/>
      <c r="J213" s="1370"/>
      <c r="K213" s="1370"/>
      <c r="L213" s="1370"/>
      <c r="M213" s="1370"/>
      <c r="N213" s="1370"/>
      <c r="O213" s="1370"/>
      <c r="P213" s="1370"/>
      <c r="Q213" s="1370"/>
      <c r="R213" s="1370"/>
      <c r="S213" s="1370"/>
      <c r="T213" s="1370"/>
      <c r="U213" s="1370"/>
      <c r="V213" s="1370"/>
      <c r="W213" s="1370"/>
      <c r="X213" s="1370"/>
      <c r="Y213" s="1370"/>
      <c r="Z213" s="1370"/>
      <c r="AA213" s="1370"/>
      <c r="AB213" s="1370"/>
    </row>
    <row r="214">
      <c r="A214" s="1383"/>
      <c r="B214" s="1383"/>
      <c r="C214" s="1370"/>
      <c r="D214" s="1370"/>
      <c r="E214" s="1387"/>
      <c r="F214" s="1370"/>
      <c r="G214" s="1370"/>
      <c r="H214" s="1370"/>
      <c r="I214" s="1370"/>
      <c r="J214" s="1370"/>
      <c r="K214" s="1370"/>
      <c r="L214" s="1370"/>
      <c r="M214" s="1370"/>
      <c r="N214" s="1370"/>
      <c r="O214" s="1370"/>
      <c r="P214" s="1370"/>
      <c r="Q214" s="1370"/>
      <c r="R214" s="1370"/>
      <c r="S214" s="1370"/>
      <c r="T214" s="1370"/>
      <c r="U214" s="1370"/>
      <c r="V214" s="1370"/>
      <c r="W214" s="1370"/>
      <c r="X214" s="1370"/>
      <c r="Y214" s="1370"/>
      <c r="Z214" s="1370"/>
      <c r="AA214" s="1370"/>
      <c r="AB214" s="1370"/>
    </row>
    <row r="215">
      <c r="A215" s="1383"/>
      <c r="B215" s="1383"/>
      <c r="C215" s="1370"/>
      <c r="D215" s="1370"/>
      <c r="E215" s="1387"/>
      <c r="F215" s="1370"/>
      <c r="G215" s="1370"/>
      <c r="H215" s="1370"/>
      <c r="I215" s="1370"/>
      <c r="J215" s="1370"/>
      <c r="K215" s="1370"/>
      <c r="L215" s="1370"/>
      <c r="M215" s="1370"/>
      <c r="N215" s="1370"/>
      <c r="O215" s="1370"/>
      <c r="P215" s="1370"/>
      <c r="Q215" s="1370"/>
      <c r="R215" s="1370"/>
      <c r="S215" s="1370"/>
      <c r="T215" s="1370"/>
      <c r="U215" s="1370"/>
      <c r="V215" s="1370"/>
      <c r="W215" s="1370"/>
      <c r="X215" s="1370"/>
      <c r="Y215" s="1370"/>
      <c r="Z215" s="1370"/>
      <c r="AA215" s="1370"/>
      <c r="AB215" s="1370"/>
    </row>
    <row r="216">
      <c r="A216" s="1383"/>
      <c r="B216" s="1383"/>
      <c r="C216" s="1370"/>
      <c r="D216" s="1370"/>
      <c r="E216" s="1387"/>
      <c r="F216" s="1370"/>
      <c r="G216" s="1370"/>
      <c r="H216" s="1370"/>
      <c r="I216" s="1370"/>
      <c r="J216" s="1370"/>
      <c r="K216" s="1370"/>
      <c r="L216" s="1370"/>
      <c r="M216" s="1370"/>
      <c r="N216" s="1370"/>
      <c r="O216" s="1370"/>
      <c r="P216" s="1370"/>
      <c r="Q216" s="1370"/>
      <c r="R216" s="1370"/>
      <c r="S216" s="1370"/>
      <c r="T216" s="1370"/>
      <c r="U216" s="1370"/>
      <c r="V216" s="1370"/>
      <c r="W216" s="1370"/>
      <c r="X216" s="1370"/>
      <c r="Y216" s="1370"/>
      <c r="Z216" s="1370"/>
      <c r="AA216" s="1370"/>
      <c r="AB216" s="1370"/>
    </row>
    <row r="217">
      <c r="A217" s="1383"/>
      <c r="B217" s="1383"/>
      <c r="C217" s="1370"/>
      <c r="D217" s="1370"/>
      <c r="E217" s="1387"/>
      <c r="F217" s="1370"/>
      <c r="G217" s="1370"/>
      <c r="H217" s="1370"/>
      <c r="I217" s="1370"/>
      <c r="J217" s="1370"/>
      <c r="K217" s="1370"/>
      <c r="L217" s="1370"/>
      <c r="M217" s="1370"/>
      <c r="N217" s="1370"/>
      <c r="O217" s="1370"/>
      <c r="P217" s="1370"/>
      <c r="Q217" s="1370"/>
      <c r="R217" s="1370"/>
      <c r="S217" s="1370"/>
      <c r="T217" s="1370"/>
      <c r="U217" s="1370"/>
      <c r="V217" s="1370"/>
      <c r="W217" s="1370"/>
      <c r="X217" s="1370"/>
      <c r="Y217" s="1370"/>
      <c r="Z217" s="1370"/>
      <c r="AA217" s="1370"/>
      <c r="AB217" s="1370"/>
    </row>
    <row r="218">
      <c r="A218" s="1383"/>
      <c r="B218" s="1383"/>
      <c r="C218" s="1370"/>
      <c r="D218" s="1370"/>
      <c r="E218" s="1387"/>
      <c r="F218" s="1370"/>
      <c r="G218" s="1370"/>
      <c r="H218" s="1370"/>
      <c r="I218" s="1370"/>
      <c r="J218" s="1370"/>
      <c r="K218" s="1370"/>
      <c r="L218" s="1370"/>
      <c r="M218" s="1370"/>
      <c r="N218" s="1370"/>
      <c r="O218" s="1370"/>
      <c r="P218" s="1370"/>
      <c r="Q218" s="1370"/>
      <c r="R218" s="1370"/>
      <c r="S218" s="1370"/>
      <c r="T218" s="1370"/>
      <c r="U218" s="1370"/>
      <c r="V218" s="1370"/>
      <c r="W218" s="1370"/>
      <c r="X218" s="1370"/>
      <c r="Y218" s="1370"/>
      <c r="Z218" s="1370"/>
      <c r="AA218" s="1370"/>
      <c r="AB218" s="1370"/>
    </row>
    <row r="219">
      <c r="A219" s="1383"/>
      <c r="B219" s="1383"/>
      <c r="C219" s="1370"/>
      <c r="D219" s="1370"/>
      <c r="E219" s="1387"/>
      <c r="F219" s="1370"/>
      <c r="G219" s="1370"/>
      <c r="H219" s="1370"/>
      <c r="I219" s="1370"/>
      <c r="J219" s="1370"/>
      <c r="K219" s="1370"/>
      <c r="L219" s="1370"/>
      <c r="M219" s="1370"/>
      <c r="N219" s="1370"/>
      <c r="O219" s="1370"/>
      <c r="P219" s="1370"/>
      <c r="Q219" s="1370"/>
      <c r="R219" s="1370"/>
      <c r="S219" s="1370"/>
      <c r="T219" s="1370"/>
      <c r="U219" s="1370"/>
      <c r="V219" s="1370"/>
      <c r="W219" s="1370"/>
      <c r="X219" s="1370"/>
      <c r="Y219" s="1370"/>
      <c r="Z219" s="1370"/>
      <c r="AA219" s="1370"/>
      <c r="AB219" s="1370"/>
    </row>
    <row r="220">
      <c r="A220" s="1383"/>
      <c r="B220" s="1383"/>
      <c r="C220" s="1370"/>
      <c r="D220" s="1370"/>
      <c r="E220" s="1387"/>
      <c r="F220" s="1370"/>
      <c r="G220" s="1370"/>
      <c r="H220" s="1370"/>
      <c r="I220" s="1370"/>
      <c r="J220" s="1370"/>
      <c r="K220" s="1370"/>
      <c r="L220" s="1370"/>
      <c r="M220" s="1370"/>
      <c r="N220" s="1370"/>
      <c r="O220" s="1370"/>
      <c r="P220" s="1370"/>
      <c r="Q220" s="1370"/>
      <c r="R220" s="1370"/>
      <c r="S220" s="1370"/>
      <c r="T220" s="1370"/>
      <c r="U220" s="1370"/>
      <c r="V220" s="1370"/>
      <c r="W220" s="1370"/>
      <c r="X220" s="1370"/>
      <c r="Y220" s="1370"/>
      <c r="Z220" s="1370"/>
      <c r="AA220" s="1370"/>
      <c r="AB220" s="1370"/>
    </row>
    <row r="221">
      <c r="A221" s="1383"/>
      <c r="B221" s="1383"/>
      <c r="C221" s="1370"/>
      <c r="D221" s="1370"/>
      <c r="E221" s="1387"/>
      <c r="F221" s="1370"/>
      <c r="G221" s="1370"/>
      <c r="H221" s="1370"/>
      <c r="I221" s="1370"/>
      <c r="J221" s="1370"/>
      <c r="K221" s="1370"/>
      <c r="L221" s="1370"/>
      <c r="M221" s="1370"/>
      <c r="N221" s="1370"/>
      <c r="O221" s="1370"/>
      <c r="P221" s="1370"/>
      <c r="Q221" s="1370"/>
      <c r="R221" s="1370"/>
      <c r="S221" s="1370"/>
      <c r="T221" s="1370"/>
      <c r="U221" s="1370"/>
      <c r="V221" s="1370"/>
      <c r="W221" s="1370"/>
      <c r="X221" s="1370"/>
      <c r="Y221" s="1370"/>
      <c r="Z221" s="1370"/>
      <c r="AA221" s="1370"/>
      <c r="AB221" s="1370"/>
    </row>
    <row r="222">
      <c r="A222" s="1383"/>
      <c r="B222" s="1383"/>
      <c r="C222" s="1370"/>
      <c r="D222" s="1370"/>
      <c r="E222" s="1387"/>
      <c r="F222" s="1370"/>
      <c r="G222" s="1370"/>
      <c r="H222" s="1370"/>
      <c r="I222" s="1370"/>
      <c r="J222" s="1370"/>
      <c r="K222" s="1370"/>
      <c r="L222" s="1370"/>
      <c r="M222" s="1370"/>
      <c r="N222" s="1370"/>
      <c r="O222" s="1370"/>
      <c r="P222" s="1370"/>
      <c r="Q222" s="1370"/>
      <c r="R222" s="1370"/>
      <c r="S222" s="1370"/>
      <c r="T222" s="1370"/>
      <c r="U222" s="1370"/>
      <c r="V222" s="1370"/>
      <c r="W222" s="1370"/>
      <c r="X222" s="1370"/>
      <c r="Y222" s="1370"/>
      <c r="Z222" s="1370"/>
      <c r="AA222" s="1370"/>
      <c r="AB222" s="1370"/>
    </row>
    <row r="223">
      <c r="A223" s="1383"/>
      <c r="B223" s="1383"/>
      <c r="C223" s="1370"/>
      <c r="D223" s="1370"/>
      <c r="E223" s="1387"/>
      <c r="F223" s="1370"/>
      <c r="G223" s="1370"/>
      <c r="H223" s="1370"/>
      <c r="I223" s="1370"/>
      <c r="J223" s="1370"/>
      <c r="K223" s="1370"/>
      <c r="L223" s="1370"/>
      <c r="M223" s="1370"/>
      <c r="N223" s="1370"/>
      <c r="O223" s="1370"/>
      <c r="P223" s="1370"/>
      <c r="Q223" s="1370"/>
      <c r="R223" s="1370"/>
      <c r="S223" s="1370"/>
      <c r="T223" s="1370"/>
      <c r="U223" s="1370"/>
      <c r="V223" s="1370"/>
      <c r="W223" s="1370"/>
      <c r="X223" s="1370"/>
      <c r="Y223" s="1370"/>
      <c r="Z223" s="1370"/>
      <c r="AA223" s="1370"/>
      <c r="AB223" s="1370"/>
    </row>
    <row r="224">
      <c r="A224" s="1383"/>
      <c r="B224" s="1383"/>
      <c r="C224" s="1370"/>
      <c r="D224" s="1370"/>
      <c r="E224" s="1387"/>
      <c r="F224" s="1370"/>
      <c r="G224" s="1370"/>
      <c r="H224" s="1370"/>
      <c r="I224" s="1370"/>
      <c r="J224" s="1370"/>
      <c r="K224" s="1370"/>
      <c r="L224" s="1370"/>
      <c r="M224" s="1370"/>
      <c r="N224" s="1370"/>
      <c r="O224" s="1370"/>
      <c r="P224" s="1370"/>
      <c r="Q224" s="1370"/>
      <c r="R224" s="1370"/>
      <c r="S224" s="1370"/>
      <c r="T224" s="1370"/>
      <c r="U224" s="1370"/>
      <c r="V224" s="1370"/>
      <c r="W224" s="1370"/>
      <c r="X224" s="1370"/>
      <c r="Y224" s="1370"/>
      <c r="Z224" s="1370"/>
      <c r="AA224" s="1370"/>
      <c r="AB224" s="1370"/>
    </row>
    <row r="225">
      <c r="A225" s="1383"/>
      <c r="B225" s="1383"/>
      <c r="C225" s="1370"/>
      <c r="D225" s="1370"/>
      <c r="E225" s="1387"/>
      <c r="F225" s="1370"/>
      <c r="G225" s="1370"/>
      <c r="H225" s="1370"/>
      <c r="I225" s="1370"/>
      <c r="J225" s="1370"/>
      <c r="K225" s="1370"/>
      <c r="L225" s="1370"/>
      <c r="M225" s="1370"/>
      <c r="N225" s="1370"/>
      <c r="O225" s="1370"/>
      <c r="P225" s="1370"/>
      <c r="Q225" s="1370"/>
      <c r="R225" s="1370"/>
      <c r="S225" s="1370"/>
      <c r="T225" s="1370"/>
      <c r="U225" s="1370"/>
      <c r="V225" s="1370"/>
      <c r="W225" s="1370"/>
      <c r="X225" s="1370"/>
      <c r="Y225" s="1370"/>
      <c r="Z225" s="1370"/>
      <c r="AA225" s="1370"/>
      <c r="AB225" s="1370"/>
    </row>
    <row r="226">
      <c r="A226" s="1383"/>
      <c r="B226" s="1383"/>
      <c r="C226" s="1370"/>
      <c r="D226" s="1370"/>
      <c r="E226" s="1387"/>
      <c r="F226" s="1370"/>
      <c r="G226" s="1370"/>
      <c r="H226" s="1370"/>
      <c r="I226" s="1370"/>
      <c r="J226" s="1370"/>
      <c r="K226" s="1370"/>
      <c r="L226" s="1370"/>
      <c r="M226" s="1370"/>
      <c r="N226" s="1370"/>
      <c r="O226" s="1370"/>
      <c r="P226" s="1370"/>
      <c r="Q226" s="1370"/>
      <c r="R226" s="1370"/>
      <c r="S226" s="1370"/>
      <c r="T226" s="1370"/>
      <c r="U226" s="1370"/>
      <c r="V226" s="1370"/>
      <c r="W226" s="1370"/>
      <c r="X226" s="1370"/>
      <c r="Y226" s="1370"/>
      <c r="Z226" s="1370"/>
      <c r="AA226" s="1370"/>
      <c r="AB226" s="1370"/>
    </row>
    <row r="227">
      <c r="A227" s="1383"/>
      <c r="B227" s="1383"/>
      <c r="C227" s="1370"/>
      <c r="D227" s="1370"/>
      <c r="E227" s="1387"/>
      <c r="F227" s="1370"/>
      <c r="G227" s="1370"/>
      <c r="H227" s="1370"/>
      <c r="I227" s="1370"/>
      <c r="J227" s="1370"/>
      <c r="K227" s="1370"/>
      <c r="L227" s="1370"/>
      <c r="M227" s="1370"/>
      <c r="N227" s="1370"/>
      <c r="O227" s="1370"/>
      <c r="P227" s="1370"/>
      <c r="Q227" s="1370"/>
      <c r="R227" s="1370"/>
      <c r="S227" s="1370"/>
      <c r="T227" s="1370"/>
      <c r="U227" s="1370"/>
      <c r="V227" s="1370"/>
      <c r="W227" s="1370"/>
      <c r="X227" s="1370"/>
      <c r="Y227" s="1370"/>
      <c r="Z227" s="1370"/>
      <c r="AA227" s="1370"/>
      <c r="AB227" s="1370"/>
    </row>
    <row r="228">
      <c r="A228" s="1383"/>
      <c r="B228" s="1383"/>
      <c r="C228" s="1370"/>
      <c r="D228" s="1370"/>
      <c r="E228" s="1387"/>
      <c r="F228" s="1370"/>
      <c r="G228" s="1370"/>
      <c r="H228" s="1370"/>
      <c r="I228" s="1370"/>
      <c r="J228" s="1370"/>
      <c r="K228" s="1370"/>
      <c r="L228" s="1370"/>
      <c r="M228" s="1370"/>
      <c r="N228" s="1370"/>
      <c r="O228" s="1370"/>
      <c r="P228" s="1370"/>
      <c r="Q228" s="1370"/>
      <c r="R228" s="1370"/>
      <c r="S228" s="1370"/>
      <c r="T228" s="1370"/>
      <c r="U228" s="1370"/>
      <c r="V228" s="1370"/>
      <c r="W228" s="1370"/>
      <c r="X228" s="1370"/>
      <c r="Y228" s="1370"/>
      <c r="Z228" s="1370"/>
      <c r="AA228" s="1370"/>
      <c r="AB228" s="1370"/>
    </row>
    <row r="229">
      <c r="A229" s="1383"/>
      <c r="B229" s="1383"/>
      <c r="C229" s="1370"/>
      <c r="D229" s="1370"/>
      <c r="E229" s="1387"/>
      <c r="F229" s="1370"/>
      <c r="G229" s="1370"/>
      <c r="H229" s="1370"/>
      <c r="I229" s="1370"/>
      <c r="J229" s="1370"/>
      <c r="K229" s="1370"/>
      <c r="L229" s="1370"/>
      <c r="M229" s="1370"/>
      <c r="N229" s="1370"/>
      <c r="O229" s="1370"/>
      <c r="P229" s="1370"/>
      <c r="Q229" s="1370"/>
      <c r="R229" s="1370"/>
      <c r="S229" s="1370"/>
      <c r="T229" s="1370"/>
      <c r="U229" s="1370"/>
      <c r="V229" s="1370"/>
      <c r="W229" s="1370"/>
      <c r="X229" s="1370"/>
      <c r="Y229" s="1370"/>
      <c r="Z229" s="1370"/>
      <c r="AA229" s="1370"/>
      <c r="AB229" s="1370"/>
    </row>
    <row r="230">
      <c r="A230" s="1383"/>
      <c r="B230" s="1383"/>
      <c r="C230" s="1370"/>
      <c r="D230" s="1370"/>
      <c r="E230" s="1387"/>
      <c r="F230" s="1370"/>
      <c r="G230" s="1370"/>
      <c r="H230" s="1370"/>
      <c r="I230" s="1370"/>
      <c r="J230" s="1370"/>
      <c r="K230" s="1370"/>
      <c r="L230" s="1370"/>
      <c r="M230" s="1370"/>
      <c r="N230" s="1370"/>
      <c r="O230" s="1370"/>
      <c r="P230" s="1370"/>
      <c r="Q230" s="1370"/>
      <c r="R230" s="1370"/>
      <c r="S230" s="1370"/>
      <c r="T230" s="1370"/>
      <c r="U230" s="1370"/>
      <c r="V230" s="1370"/>
      <c r="W230" s="1370"/>
      <c r="X230" s="1370"/>
      <c r="Y230" s="1370"/>
      <c r="Z230" s="1370"/>
      <c r="AA230" s="1370"/>
      <c r="AB230" s="1370"/>
    </row>
    <row r="231">
      <c r="A231" s="1383"/>
      <c r="B231" s="1383"/>
      <c r="C231" s="1370"/>
      <c r="D231" s="1370"/>
      <c r="E231" s="1387"/>
      <c r="F231" s="1370"/>
      <c r="G231" s="1370"/>
      <c r="H231" s="1370"/>
      <c r="I231" s="1370"/>
      <c r="J231" s="1370"/>
      <c r="K231" s="1370"/>
      <c r="L231" s="1370"/>
      <c r="M231" s="1370"/>
      <c r="N231" s="1370"/>
      <c r="O231" s="1370"/>
      <c r="P231" s="1370"/>
      <c r="Q231" s="1370"/>
      <c r="R231" s="1370"/>
      <c r="S231" s="1370"/>
      <c r="T231" s="1370"/>
      <c r="U231" s="1370"/>
      <c r="V231" s="1370"/>
      <c r="W231" s="1370"/>
      <c r="X231" s="1370"/>
      <c r="Y231" s="1370"/>
      <c r="Z231" s="1370"/>
      <c r="AA231" s="1370"/>
      <c r="AB231" s="1370"/>
    </row>
    <row r="232">
      <c r="A232" s="1383"/>
      <c r="B232" s="1383"/>
      <c r="C232" s="1370"/>
      <c r="D232" s="1370"/>
      <c r="E232" s="1387"/>
      <c r="F232" s="1370"/>
      <c r="G232" s="1370"/>
      <c r="H232" s="1370"/>
      <c r="I232" s="1370"/>
      <c r="J232" s="1370"/>
      <c r="K232" s="1370"/>
      <c r="L232" s="1370"/>
      <c r="M232" s="1370"/>
      <c r="N232" s="1370"/>
      <c r="O232" s="1370"/>
      <c r="P232" s="1370"/>
      <c r="Q232" s="1370"/>
      <c r="R232" s="1370"/>
      <c r="S232" s="1370"/>
      <c r="T232" s="1370"/>
      <c r="U232" s="1370"/>
      <c r="V232" s="1370"/>
      <c r="W232" s="1370"/>
      <c r="X232" s="1370"/>
      <c r="Y232" s="1370"/>
      <c r="Z232" s="1370"/>
      <c r="AA232" s="1370"/>
      <c r="AB232" s="1370"/>
    </row>
    <row r="233">
      <c r="A233" s="1383"/>
      <c r="B233" s="1383"/>
      <c r="C233" s="1370"/>
      <c r="D233" s="1370"/>
      <c r="E233" s="1387"/>
      <c r="F233" s="1370"/>
      <c r="G233" s="1370"/>
      <c r="H233" s="1370"/>
      <c r="I233" s="1370"/>
      <c r="J233" s="1370"/>
      <c r="K233" s="1370"/>
      <c r="L233" s="1370"/>
      <c r="M233" s="1370"/>
      <c r="N233" s="1370"/>
      <c r="O233" s="1370"/>
      <c r="P233" s="1370"/>
      <c r="Q233" s="1370"/>
      <c r="R233" s="1370"/>
      <c r="S233" s="1370"/>
      <c r="T233" s="1370"/>
      <c r="U233" s="1370"/>
      <c r="V233" s="1370"/>
      <c r="W233" s="1370"/>
      <c r="X233" s="1370"/>
      <c r="Y233" s="1370"/>
      <c r="Z233" s="1370"/>
      <c r="AA233" s="1370"/>
      <c r="AB233" s="1370"/>
    </row>
    <row r="234">
      <c r="A234" s="1383"/>
      <c r="B234" s="1383"/>
      <c r="C234" s="1370"/>
      <c r="D234" s="1370"/>
      <c r="E234" s="1387"/>
      <c r="F234" s="1370"/>
      <c r="G234" s="1370"/>
      <c r="H234" s="1370"/>
      <c r="I234" s="1370"/>
      <c r="J234" s="1370"/>
      <c r="K234" s="1370"/>
      <c r="L234" s="1370"/>
      <c r="M234" s="1370"/>
      <c r="N234" s="1370"/>
      <c r="O234" s="1370"/>
      <c r="P234" s="1370"/>
      <c r="Q234" s="1370"/>
      <c r="R234" s="1370"/>
      <c r="S234" s="1370"/>
      <c r="T234" s="1370"/>
      <c r="U234" s="1370"/>
      <c r="V234" s="1370"/>
      <c r="W234" s="1370"/>
      <c r="X234" s="1370"/>
      <c r="Y234" s="1370"/>
      <c r="Z234" s="1370"/>
      <c r="AA234" s="1370"/>
      <c r="AB234" s="1370"/>
    </row>
    <row r="235">
      <c r="A235" s="1383"/>
      <c r="B235" s="1383"/>
      <c r="C235" s="1370"/>
      <c r="D235" s="1370"/>
      <c r="E235" s="1387"/>
      <c r="F235" s="1370"/>
      <c r="G235" s="1370"/>
      <c r="H235" s="1370"/>
      <c r="I235" s="1370"/>
      <c r="J235" s="1370"/>
      <c r="K235" s="1370"/>
      <c r="L235" s="1370"/>
      <c r="M235" s="1370"/>
      <c r="N235" s="1370"/>
      <c r="O235" s="1370"/>
      <c r="P235" s="1370"/>
      <c r="Q235" s="1370"/>
      <c r="R235" s="1370"/>
      <c r="S235" s="1370"/>
      <c r="T235" s="1370"/>
      <c r="U235" s="1370"/>
      <c r="V235" s="1370"/>
      <c r="W235" s="1370"/>
      <c r="X235" s="1370"/>
      <c r="Y235" s="1370"/>
      <c r="Z235" s="1370"/>
      <c r="AA235" s="1370"/>
      <c r="AB235" s="1370"/>
    </row>
    <row r="236">
      <c r="A236" s="1383"/>
      <c r="B236" s="1383"/>
      <c r="C236" s="1370"/>
      <c r="D236" s="1370"/>
      <c r="E236" s="1387"/>
      <c r="F236" s="1370"/>
      <c r="G236" s="1370"/>
      <c r="H236" s="1370"/>
      <c r="I236" s="1370"/>
      <c r="J236" s="1370"/>
      <c r="K236" s="1370"/>
      <c r="L236" s="1370"/>
      <c r="M236" s="1370"/>
      <c r="N236" s="1370"/>
      <c r="O236" s="1370"/>
      <c r="P236" s="1370"/>
      <c r="Q236" s="1370"/>
      <c r="R236" s="1370"/>
      <c r="S236" s="1370"/>
      <c r="T236" s="1370"/>
      <c r="U236" s="1370"/>
      <c r="V236" s="1370"/>
      <c r="W236" s="1370"/>
      <c r="X236" s="1370"/>
      <c r="Y236" s="1370"/>
      <c r="Z236" s="1370"/>
      <c r="AA236" s="1370"/>
      <c r="AB236" s="1370"/>
    </row>
    <row r="237">
      <c r="A237" s="1383"/>
      <c r="B237" s="1383"/>
      <c r="C237" s="1370"/>
      <c r="D237" s="1370"/>
      <c r="E237" s="1387"/>
      <c r="F237" s="1370"/>
      <c r="G237" s="1370"/>
      <c r="H237" s="1370"/>
      <c r="I237" s="1370"/>
      <c r="J237" s="1370"/>
      <c r="K237" s="1370"/>
      <c r="L237" s="1370"/>
      <c r="M237" s="1370"/>
      <c r="N237" s="1370"/>
      <c r="O237" s="1370"/>
      <c r="P237" s="1370"/>
      <c r="Q237" s="1370"/>
      <c r="R237" s="1370"/>
      <c r="S237" s="1370"/>
      <c r="T237" s="1370"/>
      <c r="U237" s="1370"/>
      <c r="V237" s="1370"/>
      <c r="W237" s="1370"/>
      <c r="X237" s="1370"/>
      <c r="Y237" s="1370"/>
      <c r="Z237" s="1370"/>
      <c r="AA237" s="1370"/>
      <c r="AB237" s="1370"/>
    </row>
    <row r="238">
      <c r="A238" s="1383"/>
      <c r="B238" s="1383"/>
      <c r="C238" s="1370"/>
      <c r="D238" s="1370"/>
      <c r="E238" s="1387"/>
      <c r="F238" s="1370"/>
      <c r="G238" s="1370"/>
      <c r="H238" s="1370"/>
      <c r="I238" s="1370"/>
      <c r="J238" s="1370"/>
      <c r="K238" s="1370"/>
      <c r="L238" s="1370"/>
      <c r="M238" s="1370"/>
      <c r="N238" s="1370"/>
      <c r="O238" s="1370"/>
      <c r="P238" s="1370"/>
      <c r="Q238" s="1370"/>
      <c r="R238" s="1370"/>
      <c r="S238" s="1370"/>
      <c r="T238" s="1370"/>
      <c r="U238" s="1370"/>
      <c r="V238" s="1370"/>
      <c r="W238" s="1370"/>
      <c r="X238" s="1370"/>
      <c r="Y238" s="1370"/>
      <c r="Z238" s="1370"/>
      <c r="AA238" s="1370"/>
      <c r="AB238" s="1370"/>
    </row>
    <row r="239">
      <c r="A239" s="1383"/>
      <c r="B239" s="1383"/>
      <c r="C239" s="1370"/>
      <c r="D239" s="1370"/>
      <c r="E239" s="1387"/>
      <c r="F239" s="1370"/>
      <c r="G239" s="1370"/>
      <c r="H239" s="1370"/>
      <c r="I239" s="1370"/>
      <c r="J239" s="1370"/>
      <c r="K239" s="1370"/>
      <c r="L239" s="1370"/>
      <c r="M239" s="1370"/>
      <c r="N239" s="1370"/>
      <c r="O239" s="1370"/>
      <c r="P239" s="1370"/>
      <c r="Q239" s="1370"/>
      <c r="R239" s="1370"/>
      <c r="S239" s="1370"/>
      <c r="T239" s="1370"/>
      <c r="U239" s="1370"/>
      <c r="V239" s="1370"/>
      <c r="W239" s="1370"/>
      <c r="X239" s="1370"/>
      <c r="Y239" s="1370"/>
      <c r="Z239" s="1370"/>
      <c r="AA239" s="1370"/>
      <c r="AB239" s="1370"/>
    </row>
    <row r="240">
      <c r="A240" s="1383"/>
      <c r="B240" s="1383"/>
      <c r="C240" s="1370"/>
      <c r="D240" s="1370"/>
      <c r="E240" s="1387"/>
      <c r="F240" s="1370"/>
      <c r="G240" s="1370"/>
      <c r="H240" s="1370"/>
      <c r="I240" s="1370"/>
      <c r="J240" s="1370"/>
      <c r="K240" s="1370"/>
      <c r="L240" s="1370"/>
      <c r="M240" s="1370"/>
      <c r="N240" s="1370"/>
      <c r="O240" s="1370"/>
      <c r="P240" s="1370"/>
      <c r="Q240" s="1370"/>
      <c r="R240" s="1370"/>
      <c r="S240" s="1370"/>
      <c r="T240" s="1370"/>
      <c r="U240" s="1370"/>
      <c r="V240" s="1370"/>
      <c r="W240" s="1370"/>
      <c r="X240" s="1370"/>
      <c r="Y240" s="1370"/>
      <c r="Z240" s="1370"/>
      <c r="AA240" s="1370"/>
      <c r="AB240" s="1370"/>
    </row>
    <row r="241">
      <c r="A241" s="1383"/>
      <c r="B241" s="1383"/>
      <c r="C241" s="1370"/>
      <c r="D241" s="1370"/>
      <c r="E241" s="1387"/>
      <c r="F241" s="1370"/>
      <c r="G241" s="1370"/>
      <c r="H241" s="1370"/>
      <c r="I241" s="1370"/>
      <c r="J241" s="1370"/>
      <c r="K241" s="1370"/>
      <c r="L241" s="1370"/>
      <c r="M241" s="1370"/>
      <c r="N241" s="1370"/>
      <c r="O241" s="1370"/>
      <c r="P241" s="1370"/>
      <c r="Q241" s="1370"/>
      <c r="R241" s="1370"/>
      <c r="S241" s="1370"/>
      <c r="T241" s="1370"/>
      <c r="U241" s="1370"/>
      <c r="V241" s="1370"/>
      <c r="W241" s="1370"/>
      <c r="X241" s="1370"/>
      <c r="Y241" s="1370"/>
      <c r="Z241" s="1370"/>
      <c r="AA241" s="1370"/>
      <c r="AB241" s="1370"/>
    </row>
    <row r="242">
      <c r="A242" s="1383"/>
      <c r="B242" s="1383"/>
      <c r="C242" s="1370"/>
      <c r="D242" s="1370"/>
      <c r="E242" s="1387"/>
      <c r="F242" s="1370"/>
      <c r="G242" s="1370"/>
      <c r="H242" s="1370"/>
      <c r="I242" s="1370"/>
      <c r="J242" s="1370"/>
      <c r="K242" s="1370"/>
      <c r="L242" s="1370"/>
      <c r="M242" s="1370"/>
      <c r="N242" s="1370"/>
      <c r="O242" s="1370"/>
      <c r="P242" s="1370"/>
      <c r="Q242" s="1370"/>
      <c r="R242" s="1370"/>
      <c r="S242" s="1370"/>
      <c r="T242" s="1370"/>
      <c r="U242" s="1370"/>
      <c r="V242" s="1370"/>
      <c r="W242" s="1370"/>
      <c r="X242" s="1370"/>
      <c r="Y242" s="1370"/>
      <c r="Z242" s="1370"/>
      <c r="AA242" s="1370"/>
      <c r="AB242" s="1370"/>
    </row>
    <row r="243">
      <c r="A243" s="1383"/>
      <c r="B243" s="1383"/>
      <c r="C243" s="1370"/>
      <c r="D243" s="1370"/>
      <c r="E243" s="1387"/>
      <c r="F243" s="1370"/>
      <c r="G243" s="1370"/>
      <c r="H243" s="1370"/>
      <c r="I243" s="1370"/>
      <c r="J243" s="1370"/>
      <c r="K243" s="1370"/>
      <c r="L243" s="1370"/>
      <c r="M243" s="1370"/>
      <c r="N243" s="1370"/>
      <c r="O243" s="1370"/>
      <c r="P243" s="1370"/>
      <c r="Q243" s="1370"/>
      <c r="R243" s="1370"/>
      <c r="S243" s="1370"/>
      <c r="T243" s="1370"/>
      <c r="U243" s="1370"/>
      <c r="V243" s="1370"/>
      <c r="W243" s="1370"/>
      <c r="X243" s="1370"/>
      <c r="Y243" s="1370"/>
      <c r="Z243" s="1370"/>
      <c r="AA243" s="1370"/>
      <c r="AB243" s="1370"/>
    </row>
    <row r="244">
      <c r="A244" s="1383"/>
      <c r="B244" s="1383"/>
      <c r="C244" s="1370"/>
      <c r="D244" s="1370"/>
      <c r="E244" s="1387"/>
      <c r="F244" s="1370"/>
      <c r="G244" s="1370"/>
      <c r="H244" s="1370"/>
      <c r="I244" s="1370"/>
      <c r="J244" s="1370"/>
      <c r="K244" s="1370"/>
      <c r="L244" s="1370"/>
      <c r="M244" s="1370"/>
      <c r="N244" s="1370"/>
      <c r="O244" s="1370"/>
      <c r="P244" s="1370"/>
      <c r="Q244" s="1370"/>
      <c r="R244" s="1370"/>
      <c r="S244" s="1370"/>
      <c r="T244" s="1370"/>
      <c r="U244" s="1370"/>
      <c r="V244" s="1370"/>
      <c r="W244" s="1370"/>
      <c r="X244" s="1370"/>
      <c r="Y244" s="1370"/>
      <c r="Z244" s="1370"/>
      <c r="AA244" s="1370"/>
      <c r="AB244" s="1370"/>
    </row>
    <row r="245">
      <c r="A245" s="1383"/>
      <c r="B245" s="1383"/>
      <c r="C245" s="1370"/>
      <c r="D245" s="1370"/>
      <c r="E245" s="1387"/>
      <c r="F245" s="1370"/>
      <c r="G245" s="1370"/>
      <c r="H245" s="1370"/>
      <c r="I245" s="1370"/>
      <c r="J245" s="1370"/>
      <c r="K245" s="1370"/>
      <c r="L245" s="1370"/>
      <c r="M245" s="1370"/>
      <c r="N245" s="1370"/>
      <c r="O245" s="1370"/>
      <c r="P245" s="1370"/>
      <c r="Q245" s="1370"/>
      <c r="R245" s="1370"/>
      <c r="S245" s="1370"/>
      <c r="T245" s="1370"/>
      <c r="U245" s="1370"/>
      <c r="V245" s="1370"/>
      <c r="W245" s="1370"/>
      <c r="X245" s="1370"/>
      <c r="Y245" s="1370"/>
      <c r="Z245" s="1370"/>
      <c r="AA245" s="1370"/>
      <c r="AB245" s="1370"/>
    </row>
    <row r="246">
      <c r="A246" s="1383"/>
      <c r="B246" s="1383"/>
      <c r="C246" s="1370"/>
      <c r="D246" s="1370"/>
      <c r="E246" s="1387"/>
      <c r="F246" s="1370"/>
      <c r="G246" s="1370"/>
      <c r="H246" s="1370"/>
      <c r="I246" s="1370"/>
      <c r="J246" s="1370"/>
      <c r="K246" s="1370"/>
      <c r="L246" s="1370"/>
      <c r="M246" s="1370"/>
      <c r="N246" s="1370"/>
      <c r="O246" s="1370"/>
      <c r="P246" s="1370"/>
      <c r="Q246" s="1370"/>
      <c r="R246" s="1370"/>
      <c r="S246" s="1370"/>
      <c r="T246" s="1370"/>
      <c r="U246" s="1370"/>
      <c r="V246" s="1370"/>
      <c r="W246" s="1370"/>
      <c r="X246" s="1370"/>
      <c r="Y246" s="1370"/>
      <c r="Z246" s="1370"/>
      <c r="AA246" s="1370"/>
      <c r="AB246" s="1370"/>
    </row>
    <row r="247">
      <c r="A247" s="1383"/>
      <c r="B247" s="1383"/>
      <c r="C247" s="1370"/>
      <c r="D247" s="1370"/>
      <c r="E247" s="1387"/>
      <c r="F247" s="1370"/>
      <c r="G247" s="1370"/>
      <c r="H247" s="1370"/>
      <c r="I247" s="1370"/>
      <c r="J247" s="1370"/>
      <c r="K247" s="1370"/>
      <c r="L247" s="1370"/>
      <c r="M247" s="1370"/>
      <c r="N247" s="1370"/>
      <c r="O247" s="1370"/>
      <c r="P247" s="1370"/>
      <c r="Q247" s="1370"/>
      <c r="R247" s="1370"/>
      <c r="S247" s="1370"/>
      <c r="T247" s="1370"/>
      <c r="U247" s="1370"/>
      <c r="V247" s="1370"/>
      <c r="W247" s="1370"/>
      <c r="X247" s="1370"/>
      <c r="Y247" s="1370"/>
      <c r="Z247" s="1370"/>
      <c r="AA247" s="1370"/>
      <c r="AB247" s="1370"/>
    </row>
    <row r="248">
      <c r="A248" s="1383"/>
      <c r="B248" s="1383"/>
      <c r="C248" s="1370"/>
      <c r="D248" s="1370"/>
      <c r="E248" s="1387"/>
      <c r="F248" s="1370"/>
      <c r="G248" s="1370"/>
      <c r="H248" s="1370"/>
      <c r="I248" s="1370"/>
      <c r="J248" s="1370"/>
      <c r="K248" s="1370"/>
      <c r="L248" s="1370"/>
      <c r="M248" s="1370"/>
      <c r="N248" s="1370"/>
      <c r="O248" s="1370"/>
      <c r="P248" s="1370"/>
      <c r="Q248" s="1370"/>
      <c r="R248" s="1370"/>
      <c r="S248" s="1370"/>
      <c r="T248" s="1370"/>
      <c r="U248" s="1370"/>
      <c r="V248" s="1370"/>
      <c r="W248" s="1370"/>
      <c r="X248" s="1370"/>
      <c r="Y248" s="1370"/>
      <c r="Z248" s="1370"/>
      <c r="AA248" s="1370"/>
      <c r="AB248" s="1370"/>
    </row>
    <row r="249">
      <c r="A249" s="1383"/>
      <c r="B249" s="1383"/>
      <c r="C249" s="1370"/>
      <c r="D249" s="1370"/>
      <c r="E249" s="1387"/>
      <c r="F249" s="1370"/>
      <c r="G249" s="1370"/>
      <c r="H249" s="1370"/>
      <c r="I249" s="1370"/>
      <c r="J249" s="1370"/>
      <c r="K249" s="1370"/>
      <c r="L249" s="1370"/>
      <c r="M249" s="1370"/>
      <c r="N249" s="1370"/>
      <c r="O249" s="1370"/>
      <c r="P249" s="1370"/>
      <c r="Q249" s="1370"/>
      <c r="R249" s="1370"/>
      <c r="S249" s="1370"/>
      <c r="T249" s="1370"/>
      <c r="U249" s="1370"/>
      <c r="V249" s="1370"/>
      <c r="W249" s="1370"/>
      <c r="X249" s="1370"/>
      <c r="Y249" s="1370"/>
      <c r="Z249" s="1370"/>
      <c r="AA249" s="1370"/>
      <c r="AB249" s="1370"/>
    </row>
    <row r="250">
      <c r="A250" s="1383"/>
      <c r="B250" s="1383"/>
      <c r="C250" s="1370"/>
      <c r="D250" s="1370"/>
      <c r="E250" s="1387"/>
      <c r="F250" s="1370"/>
      <c r="G250" s="1370"/>
      <c r="H250" s="1370"/>
      <c r="I250" s="1370"/>
      <c r="J250" s="1370"/>
      <c r="K250" s="1370"/>
      <c r="L250" s="1370"/>
      <c r="M250" s="1370"/>
      <c r="N250" s="1370"/>
      <c r="O250" s="1370"/>
      <c r="P250" s="1370"/>
      <c r="Q250" s="1370"/>
      <c r="R250" s="1370"/>
      <c r="S250" s="1370"/>
      <c r="T250" s="1370"/>
      <c r="U250" s="1370"/>
      <c r="V250" s="1370"/>
      <c r="W250" s="1370"/>
      <c r="X250" s="1370"/>
      <c r="Y250" s="1370"/>
      <c r="Z250" s="1370"/>
      <c r="AA250" s="1370"/>
      <c r="AB250" s="1370"/>
    </row>
    <row r="251">
      <c r="A251" s="1383"/>
      <c r="B251" s="1383"/>
      <c r="C251" s="1370"/>
      <c r="D251" s="1370"/>
      <c r="E251" s="1387"/>
      <c r="F251" s="1370"/>
      <c r="G251" s="1370"/>
      <c r="H251" s="1370"/>
      <c r="I251" s="1370"/>
      <c r="J251" s="1370"/>
      <c r="K251" s="1370"/>
      <c r="L251" s="1370"/>
      <c r="M251" s="1370"/>
      <c r="N251" s="1370"/>
      <c r="O251" s="1370"/>
      <c r="P251" s="1370"/>
      <c r="Q251" s="1370"/>
      <c r="R251" s="1370"/>
      <c r="S251" s="1370"/>
      <c r="T251" s="1370"/>
      <c r="U251" s="1370"/>
      <c r="V251" s="1370"/>
      <c r="W251" s="1370"/>
      <c r="X251" s="1370"/>
      <c r="Y251" s="1370"/>
      <c r="Z251" s="1370"/>
      <c r="AA251" s="1370"/>
      <c r="AB251" s="1370"/>
    </row>
    <row r="252">
      <c r="A252" s="1383"/>
      <c r="B252" s="1383"/>
      <c r="C252" s="1370"/>
      <c r="D252" s="1370"/>
      <c r="E252" s="1387"/>
      <c r="F252" s="1370"/>
      <c r="G252" s="1370"/>
      <c r="H252" s="1370"/>
      <c r="I252" s="1370"/>
      <c r="J252" s="1370"/>
      <c r="K252" s="1370"/>
      <c r="L252" s="1370"/>
      <c r="M252" s="1370"/>
      <c r="N252" s="1370"/>
      <c r="O252" s="1370"/>
      <c r="P252" s="1370"/>
      <c r="Q252" s="1370"/>
      <c r="R252" s="1370"/>
      <c r="S252" s="1370"/>
      <c r="T252" s="1370"/>
      <c r="U252" s="1370"/>
      <c r="V252" s="1370"/>
      <c r="W252" s="1370"/>
      <c r="X252" s="1370"/>
      <c r="Y252" s="1370"/>
      <c r="Z252" s="1370"/>
      <c r="AA252" s="1370"/>
      <c r="AB252" s="1370"/>
    </row>
    <row r="253">
      <c r="A253" s="1383"/>
      <c r="B253" s="1383"/>
      <c r="C253" s="1370"/>
      <c r="D253" s="1370"/>
      <c r="E253" s="1387"/>
      <c r="F253" s="1370"/>
      <c r="G253" s="1370"/>
      <c r="H253" s="1370"/>
      <c r="I253" s="1370"/>
      <c r="J253" s="1370"/>
      <c r="K253" s="1370"/>
      <c r="L253" s="1370"/>
      <c r="M253" s="1370"/>
      <c r="N253" s="1370"/>
      <c r="O253" s="1370"/>
      <c r="P253" s="1370"/>
      <c r="Q253" s="1370"/>
      <c r="R253" s="1370"/>
      <c r="S253" s="1370"/>
      <c r="T253" s="1370"/>
      <c r="U253" s="1370"/>
      <c r="V253" s="1370"/>
      <c r="W253" s="1370"/>
      <c r="X253" s="1370"/>
      <c r="Y253" s="1370"/>
      <c r="Z253" s="1370"/>
      <c r="AA253" s="1370"/>
      <c r="AB253" s="1370"/>
    </row>
    <row r="254">
      <c r="A254" s="1383"/>
      <c r="B254" s="1383"/>
      <c r="C254" s="1370"/>
      <c r="D254" s="1370"/>
      <c r="E254" s="1387"/>
      <c r="F254" s="1370"/>
      <c r="G254" s="1370"/>
      <c r="H254" s="1370"/>
      <c r="I254" s="1370"/>
      <c r="J254" s="1370"/>
      <c r="K254" s="1370"/>
      <c r="L254" s="1370"/>
      <c r="M254" s="1370"/>
      <c r="N254" s="1370"/>
      <c r="O254" s="1370"/>
      <c r="P254" s="1370"/>
      <c r="Q254" s="1370"/>
      <c r="R254" s="1370"/>
      <c r="S254" s="1370"/>
      <c r="T254" s="1370"/>
      <c r="U254" s="1370"/>
      <c r="V254" s="1370"/>
      <c r="W254" s="1370"/>
      <c r="X254" s="1370"/>
      <c r="Y254" s="1370"/>
      <c r="Z254" s="1370"/>
      <c r="AA254" s="1370"/>
      <c r="AB254" s="1370"/>
    </row>
    <row r="255">
      <c r="A255" s="1383"/>
      <c r="B255" s="1383"/>
      <c r="C255" s="1370"/>
      <c r="D255" s="1370"/>
      <c r="E255" s="1387"/>
      <c r="F255" s="1370"/>
      <c r="G255" s="1370"/>
      <c r="H255" s="1370"/>
      <c r="I255" s="1370"/>
      <c r="J255" s="1370"/>
      <c r="K255" s="1370"/>
      <c r="L255" s="1370"/>
      <c r="M255" s="1370"/>
      <c r="N255" s="1370"/>
      <c r="O255" s="1370"/>
      <c r="P255" s="1370"/>
      <c r="Q255" s="1370"/>
      <c r="R255" s="1370"/>
      <c r="S255" s="1370"/>
      <c r="T255" s="1370"/>
      <c r="U255" s="1370"/>
      <c r="V255" s="1370"/>
      <c r="W255" s="1370"/>
      <c r="X255" s="1370"/>
      <c r="Y255" s="1370"/>
      <c r="Z255" s="1370"/>
      <c r="AA255" s="1370"/>
      <c r="AB255" s="1370"/>
    </row>
    <row r="256">
      <c r="A256" s="1383"/>
      <c r="B256" s="1383"/>
      <c r="C256" s="1370"/>
      <c r="D256" s="1370"/>
      <c r="E256" s="1387"/>
      <c r="F256" s="1370"/>
      <c r="G256" s="1370"/>
      <c r="H256" s="1370"/>
      <c r="I256" s="1370"/>
      <c r="J256" s="1370"/>
      <c r="K256" s="1370"/>
      <c r="L256" s="1370"/>
      <c r="M256" s="1370"/>
      <c r="N256" s="1370"/>
      <c r="O256" s="1370"/>
      <c r="P256" s="1370"/>
      <c r="Q256" s="1370"/>
      <c r="R256" s="1370"/>
      <c r="S256" s="1370"/>
      <c r="T256" s="1370"/>
      <c r="U256" s="1370"/>
      <c r="V256" s="1370"/>
      <c r="W256" s="1370"/>
      <c r="X256" s="1370"/>
      <c r="Y256" s="1370"/>
      <c r="Z256" s="1370"/>
      <c r="AA256" s="1370"/>
      <c r="AB256" s="1370"/>
    </row>
    <row r="257">
      <c r="A257" s="1383"/>
      <c r="B257" s="1383"/>
      <c r="C257" s="1370"/>
      <c r="D257" s="1370"/>
      <c r="E257" s="1387"/>
      <c r="F257" s="1370"/>
      <c r="G257" s="1370"/>
      <c r="H257" s="1370"/>
      <c r="I257" s="1370"/>
      <c r="J257" s="1370"/>
      <c r="K257" s="1370"/>
      <c r="L257" s="1370"/>
      <c r="M257" s="1370"/>
      <c r="N257" s="1370"/>
      <c r="O257" s="1370"/>
      <c r="P257" s="1370"/>
      <c r="Q257" s="1370"/>
      <c r="R257" s="1370"/>
      <c r="S257" s="1370"/>
      <c r="T257" s="1370"/>
      <c r="U257" s="1370"/>
      <c r="V257" s="1370"/>
      <c r="W257" s="1370"/>
      <c r="X257" s="1370"/>
      <c r="Y257" s="1370"/>
      <c r="Z257" s="1370"/>
      <c r="AA257" s="1370"/>
      <c r="AB257" s="1370"/>
    </row>
    <row r="258">
      <c r="A258" s="1383"/>
      <c r="B258" s="1383"/>
      <c r="C258" s="1370"/>
      <c r="D258" s="1370"/>
      <c r="E258" s="1387"/>
      <c r="F258" s="1370"/>
      <c r="G258" s="1370"/>
      <c r="H258" s="1370"/>
      <c r="I258" s="1370"/>
      <c r="J258" s="1370"/>
      <c r="K258" s="1370"/>
      <c r="L258" s="1370"/>
      <c r="M258" s="1370"/>
      <c r="N258" s="1370"/>
      <c r="O258" s="1370"/>
      <c r="P258" s="1370"/>
      <c r="Q258" s="1370"/>
      <c r="R258" s="1370"/>
      <c r="S258" s="1370"/>
      <c r="T258" s="1370"/>
      <c r="U258" s="1370"/>
      <c r="V258" s="1370"/>
      <c r="W258" s="1370"/>
      <c r="X258" s="1370"/>
      <c r="Y258" s="1370"/>
      <c r="Z258" s="1370"/>
      <c r="AA258" s="1370"/>
      <c r="AB258" s="1370"/>
    </row>
    <row r="259">
      <c r="A259" s="1383"/>
      <c r="B259" s="1383"/>
      <c r="C259" s="1370"/>
      <c r="D259" s="1370"/>
      <c r="E259" s="1387"/>
      <c r="F259" s="1370"/>
      <c r="G259" s="1370"/>
      <c r="H259" s="1370"/>
      <c r="I259" s="1370"/>
      <c r="J259" s="1370"/>
      <c r="K259" s="1370"/>
      <c r="L259" s="1370"/>
      <c r="M259" s="1370"/>
      <c r="N259" s="1370"/>
      <c r="O259" s="1370"/>
      <c r="P259" s="1370"/>
      <c r="Q259" s="1370"/>
      <c r="R259" s="1370"/>
      <c r="S259" s="1370"/>
      <c r="T259" s="1370"/>
      <c r="U259" s="1370"/>
      <c r="V259" s="1370"/>
      <c r="W259" s="1370"/>
      <c r="X259" s="1370"/>
      <c r="Y259" s="1370"/>
      <c r="Z259" s="1370"/>
      <c r="AA259" s="1370"/>
      <c r="AB259" s="1370"/>
    </row>
    <row r="260">
      <c r="A260" s="1383"/>
      <c r="B260" s="1383"/>
      <c r="C260" s="1370"/>
      <c r="D260" s="1370"/>
      <c r="E260" s="1387"/>
      <c r="F260" s="1370"/>
      <c r="G260" s="1370"/>
      <c r="H260" s="1370"/>
      <c r="I260" s="1370"/>
      <c r="J260" s="1370"/>
      <c r="K260" s="1370"/>
      <c r="L260" s="1370"/>
      <c r="M260" s="1370"/>
      <c r="N260" s="1370"/>
      <c r="O260" s="1370"/>
      <c r="P260" s="1370"/>
      <c r="Q260" s="1370"/>
      <c r="R260" s="1370"/>
      <c r="S260" s="1370"/>
      <c r="T260" s="1370"/>
      <c r="U260" s="1370"/>
      <c r="V260" s="1370"/>
      <c r="W260" s="1370"/>
      <c r="X260" s="1370"/>
      <c r="Y260" s="1370"/>
      <c r="Z260" s="1370"/>
      <c r="AA260" s="1370"/>
      <c r="AB260" s="1370"/>
    </row>
    <row r="261">
      <c r="A261" s="1383"/>
      <c r="B261" s="1383"/>
      <c r="C261" s="1370"/>
      <c r="D261" s="1370"/>
      <c r="E261" s="1387"/>
      <c r="F261" s="1370"/>
      <c r="G261" s="1370"/>
      <c r="H261" s="1370"/>
      <c r="I261" s="1370"/>
      <c r="J261" s="1370"/>
      <c r="K261" s="1370"/>
      <c r="L261" s="1370"/>
      <c r="M261" s="1370"/>
      <c r="N261" s="1370"/>
      <c r="O261" s="1370"/>
      <c r="P261" s="1370"/>
      <c r="Q261" s="1370"/>
      <c r="R261" s="1370"/>
      <c r="S261" s="1370"/>
      <c r="T261" s="1370"/>
      <c r="U261" s="1370"/>
      <c r="V261" s="1370"/>
      <c r="W261" s="1370"/>
      <c r="X261" s="1370"/>
      <c r="Y261" s="1370"/>
      <c r="Z261" s="1370"/>
      <c r="AA261" s="1370"/>
      <c r="AB261" s="1370"/>
    </row>
    <row r="262">
      <c r="A262" s="1383"/>
      <c r="B262" s="1383"/>
      <c r="C262" s="1370"/>
      <c r="D262" s="1370"/>
      <c r="E262" s="1387"/>
      <c r="F262" s="1370"/>
      <c r="G262" s="1370"/>
      <c r="H262" s="1370"/>
      <c r="I262" s="1370"/>
      <c r="J262" s="1370"/>
      <c r="K262" s="1370"/>
      <c r="L262" s="1370"/>
      <c r="M262" s="1370"/>
      <c r="N262" s="1370"/>
      <c r="O262" s="1370"/>
      <c r="P262" s="1370"/>
      <c r="Q262" s="1370"/>
      <c r="R262" s="1370"/>
      <c r="S262" s="1370"/>
      <c r="T262" s="1370"/>
      <c r="U262" s="1370"/>
      <c r="V262" s="1370"/>
      <c r="W262" s="1370"/>
      <c r="X262" s="1370"/>
      <c r="Y262" s="1370"/>
      <c r="Z262" s="1370"/>
      <c r="AA262" s="1370"/>
      <c r="AB262" s="1370"/>
    </row>
    <row r="263">
      <c r="A263" s="1383"/>
      <c r="B263" s="1383"/>
      <c r="C263" s="1370"/>
      <c r="D263" s="1370"/>
      <c r="E263" s="1387"/>
      <c r="F263" s="1370"/>
      <c r="G263" s="1370"/>
      <c r="H263" s="1370"/>
      <c r="I263" s="1370"/>
      <c r="J263" s="1370"/>
      <c r="K263" s="1370"/>
      <c r="L263" s="1370"/>
      <c r="M263" s="1370"/>
      <c r="N263" s="1370"/>
      <c r="O263" s="1370"/>
      <c r="P263" s="1370"/>
      <c r="Q263" s="1370"/>
      <c r="R263" s="1370"/>
      <c r="S263" s="1370"/>
      <c r="T263" s="1370"/>
      <c r="U263" s="1370"/>
      <c r="V263" s="1370"/>
      <c r="W263" s="1370"/>
      <c r="X263" s="1370"/>
      <c r="Y263" s="1370"/>
      <c r="Z263" s="1370"/>
      <c r="AA263" s="1370"/>
      <c r="AB263" s="1370"/>
    </row>
    <row r="264">
      <c r="A264" s="1383"/>
      <c r="B264" s="1383"/>
      <c r="C264" s="1370"/>
      <c r="D264" s="1370"/>
      <c r="E264" s="1387"/>
      <c r="F264" s="1370"/>
      <c r="G264" s="1370"/>
      <c r="H264" s="1370"/>
      <c r="I264" s="1370"/>
      <c r="J264" s="1370"/>
      <c r="K264" s="1370"/>
      <c r="L264" s="1370"/>
      <c r="M264" s="1370"/>
      <c r="N264" s="1370"/>
      <c r="O264" s="1370"/>
      <c r="P264" s="1370"/>
      <c r="Q264" s="1370"/>
      <c r="R264" s="1370"/>
      <c r="S264" s="1370"/>
      <c r="T264" s="1370"/>
      <c r="U264" s="1370"/>
      <c r="V264" s="1370"/>
      <c r="W264" s="1370"/>
      <c r="X264" s="1370"/>
      <c r="Y264" s="1370"/>
      <c r="Z264" s="1370"/>
      <c r="AA264" s="1370"/>
      <c r="AB264" s="1370"/>
    </row>
    <row r="265">
      <c r="A265" s="1383"/>
      <c r="B265" s="1383"/>
      <c r="C265" s="1370"/>
      <c r="D265" s="1370"/>
      <c r="E265" s="1387"/>
      <c r="F265" s="1370"/>
      <c r="G265" s="1370"/>
      <c r="H265" s="1370"/>
      <c r="I265" s="1370"/>
      <c r="J265" s="1370"/>
      <c r="K265" s="1370"/>
      <c r="L265" s="1370"/>
      <c r="M265" s="1370"/>
      <c r="N265" s="1370"/>
      <c r="O265" s="1370"/>
      <c r="P265" s="1370"/>
      <c r="Q265" s="1370"/>
      <c r="R265" s="1370"/>
      <c r="S265" s="1370"/>
      <c r="T265" s="1370"/>
      <c r="U265" s="1370"/>
      <c r="V265" s="1370"/>
      <c r="W265" s="1370"/>
      <c r="X265" s="1370"/>
      <c r="Y265" s="1370"/>
      <c r="Z265" s="1370"/>
      <c r="AA265" s="1370"/>
      <c r="AB265" s="1370"/>
    </row>
    <row r="266">
      <c r="A266" s="1383"/>
      <c r="B266" s="1383"/>
      <c r="C266" s="1370"/>
      <c r="D266" s="1370"/>
      <c r="E266" s="1387"/>
      <c r="F266" s="1370"/>
      <c r="G266" s="1370"/>
      <c r="H266" s="1370"/>
      <c r="I266" s="1370"/>
      <c r="J266" s="1370"/>
      <c r="K266" s="1370"/>
      <c r="L266" s="1370"/>
      <c r="M266" s="1370"/>
      <c r="N266" s="1370"/>
      <c r="O266" s="1370"/>
      <c r="P266" s="1370"/>
      <c r="Q266" s="1370"/>
      <c r="R266" s="1370"/>
      <c r="S266" s="1370"/>
      <c r="T266" s="1370"/>
      <c r="U266" s="1370"/>
      <c r="V266" s="1370"/>
      <c r="W266" s="1370"/>
      <c r="X266" s="1370"/>
      <c r="Y266" s="1370"/>
      <c r="Z266" s="1370"/>
      <c r="AA266" s="1370"/>
      <c r="AB266" s="1370"/>
    </row>
    <row r="267">
      <c r="A267" s="1383"/>
      <c r="B267" s="1383"/>
      <c r="C267" s="1370"/>
      <c r="D267" s="1370"/>
      <c r="E267" s="1387"/>
      <c r="F267" s="1370"/>
      <c r="G267" s="1370"/>
      <c r="H267" s="1370"/>
      <c r="I267" s="1370"/>
      <c r="J267" s="1370"/>
      <c r="K267" s="1370"/>
      <c r="L267" s="1370"/>
      <c r="M267" s="1370"/>
      <c r="N267" s="1370"/>
      <c r="O267" s="1370"/>
      <c r="P267" s="1370"/>
      <c r="Q267" s="1370"/>
      <c r="R267" s="1370"/>
      <c r="S267" s="1370"/>
      <c r="T267" s="1370"/>
      <c r="U267" s="1370"/>
      <c r="V267" s="1370"/>
      <c r="W267" s="1370"/>
      <c r="X267" s="1370"/>
      <c r="Y267" s="1370"/>
      <c r="Z267" s="1370"/>
      <c r="AA267" s="1370"/>
      <c r="AB267" s="1370"/>
    </row>
    <row r="268">
      <c r="A268" s="1383"/>
      <c r="B268" s="1383"/>
      <c r="C268" s="1370"/>
      <c r="D268" s="1370"/>
      <c r="E268" s="1387"/>
      <c r="F268" s="1370"/>
      <c r="G268" s="1370"/>
      <c r="H268" s="1370"/>
      <c r="I268" s="1370"/>
      <c r="J268" s="1370"/>
      <c r="K268" s="1370"/>
      <c r="L268" s="1370"/>
      <c r="M268" s="1370"/>
      <c r="N268" s="1370"/>
      <c r="O268" s="1370"/>
      <c r="P268" s="1370"/>
      <c r="Q268" s="1370"/>
      <c r="R268" s="1370"/>
      <c r="S268" s="1370"/>
      <c r="T268" s="1370"/>
      <c r="U268" s="1370"/>
      <c r="V268" s="1370"/>
      <c r="W268" s="1370"/>
      <c r="X268" s="1370"/>
      <c r="Y268" s="1370"/>
      <c r="Z268" s="1370"/>
      <c r="AA268" s="1370"/>
      <c r="AB268" s="1370"/>
    </row>
    <row r="269">
      <c r="A269" s="1383"/>
      <c r="B269" s="1383"/>
      <c r="C269" s="1370"/>
      <c r="D269" s="1370"/>
      <c r="E269" s="1387"/>
      <c r="F269" s="1370"/>
      <c r="G269" s="1370"/>
      <c r="H269" s="1370"/>
      <c r="I269" s="1370"/>
      <c r="J269" s="1370"/>
      <c r="K269" s="1370"/>
      <c r="L269" s="1370"/>
      <c r="M269" s="1370"/>
      <c r="N269" s="1370"/>
      <c r="O269" s="1370"/>
      <c r="P269" s="1370"/>
      <c r="Q269" s="1370"/>
      <c r="R269" s="1370"/>
      <c r="S269" s="1370"/>
      <c r="T269" s="1370"/>
      <c r="U269" s="1370"/>
      <c r="V269" s="1370"/>
      <c r="W269" s="1370"/>
      <c r="X269" s="1370"/>
      <c r="Y269" s="1370"/>
      <c r="Z269" s="1370"/>
      <c r="AA269" s="1370"/>
      <c r="AB269" s="1370"/>
    </row>
    <row r="270">
      <c r="A270" s="1383"/>
      <c r="B270" s="1383"/>
      <c r="C270" s="1370"/>
      <c r="D270" s="1370"/>
      <c r="E270" s="1387"/>
      <c r="F270" s="1370"/>
      <c r="G270" s="1370"/>
      <c r="H270" s="1370"/>
      <c r="I270" s="1370"/>
      <c r="J270" s="1370"/>
      <c r="K270" s="1370"/>
      <c r="L270" s="1370"/>
      <c r="M270" s="1370"/>
      <c r="N270" s="1370"/>
      <c r="O270" s="1370"/>
      <c r="P270" s="1370"/>
      <c r="Q270" s="1370"/>
      <c r="R270" s="1370"/>
      <c r="S270" s="1370"/>
      <c r="T270" s="1370"/>
      <c r="U270" s="1370"/>
      <c r="V270" s="1370"/>
      <c r="W270" s="1370"/>
      <c r="X270" s="1370"/>
      <c r="Y270" s="1370"/>
      <c r="Z270" s="1370"/>
      <c r="AA270" s="1370"/>
      <c r="AB270" s="1370"/>
    </row>
    <row r="271">
      <c r="A271" s="1383"/>
      <c r="B271" s="1383"/>
      <c r="C271" s="1370"/>
      <c r="D271" s="1370"/>
      <c r="E271" s="1387"/>
      <c r="F271" s="1370"/>
      <c r="G271" s="1370"/>
      <c r="H271" s="1370"/>
      <c r="I271" s="1370"/>
      <c r="J271" s="1370"/>
      <c r="K271" s="1370"/>
      <c r="L271" s="1370"/>
      <c r="M271" s="1370"/>
      <c r="N271" s="1370"/>
      <c r="O271" s="1370"/>
      <c r="P271" s="1370"/>
      <c r="Q271" s="1370"/>
      <c r="R271" s="1370"/>
      <c r="S271" s="1370"/>
      <c r="T271" s="1370"/>
      <c r="U271" s="1370"/>
      <c r="V271" s="1370"/>
      <c r="W271" s="1370"/>
      <c r="X271" s="1370"/>
      <c r="Y271" s="1370"/>
      <c r="Z271" s="1370"/>
      <c r="AA271" s="1370"/>
      <c r="AB271" s="1370"/>
    </row>
    <row r="272">
      <c r="A272" s="1383"/>
      <c r="B272" s="1383"/>
      <c r="C272" s="1370"/>
      <c r="D272" s="1370"/>
      <c r="E272" s="1387"/>
      <c r="F272" s="1370"/>
      <c r="G272" s="1370"/>
      <c r="H272" s="1370"/>
      <c r="I272" s="1370"/>
      <c r="J272" s="1370"/>
      <c r="K272" s="1370"/>
      <c r="L272" s="1370"/>
      <c r="M272" s="1370"/>
      <c r="N272" s="1370"/>
      <c r="O272" s="1370"/>
      <c r="P272" s="1370"/>
      <c r="Q272" s="1370"/>
      <c r="R272" s="1370"/>
      <c r="S272" s="1370"/>
      <c r="T272" s="1370"/>
      <c r="U272" s="1370"/>
      <c r="V272" s="1370"/>
      <c r="W272" s="1370"/>
      <c r="X272" s="1370"/>
      <c r="Y272" s="1370"/>
      <c r="Z272" s="1370"/>
      <c r="AA272" s="1370"/>
      <c r="AB272" s="1370"/>
    </row>
    <row r="273">
      <c r="A273" s="1383"/>
      <c r="B273" s="1383"/>
      <c r="C273" s="1370"/>
      <c r="D273" s="1370"/>
      <c r="E273" s="1387"/>
      <c r="F273" s="1370"/>
      <c r="G273" s="1370"/>
      <c r="H273" s="1370"/>
      <c r="I273" s="1370"/>
      <c r="J273" s="1370"/>
      <c r="K273" s="1370"/>
      <c r="L273" s="1370"/>
      <c r="M273" s="1370"/>
      <c r="N273" s="1370"/>
      <c r="O273" s="1370"/>
      <c r="P273" s="1370"/>
      <c r="Q273" s="1370"/>
      <c r="R273" s="1370"/>
      <c r="S273" s="1370"/>
      <c r="T273" s="1370"/>
      <c r="U273" s="1370"/>
      <c r="V273" s="1370"/>
      <c r="W273" s="1370"/>
      <c r="X273" s="1370"/>
      <c r="Y273" s="1370"/>
      <c r="Z273" s="1370"/>
      <c r="AA273" s="1370"/>
      <c r="AB273" s="1370"/>
    </row>
    <row r="274">
      <c r="A274" s="1383"/>
      <c r="B274" s="1383"/>
      <c r="C274" s="1370"/>
      <c r="D274" s="1370"/>
      <c r="E274" s="1387"/>
      <c r="F274" s="1370"/>
      <c r="G274" s="1370"/>
      <c r="H274" s="1370"/>
      <c r="I274" s="1370"/>
      <c r="J274" s="1370"/>
      <c r="K274" s="1370"/>
      <c r="L274" s="1370"/>
      <c r="M274" s="1370"/>
      <c r="N274" s="1370"/>
      <c r="O274" s="1370"/>
      <c r="P274" s="1370"/>
      <c r="Q274" s="1370"/>
      <c r="R274" s="1370"/>
      <c r="S274" s="1370"/>
      <c r="T274" s="1370"/>
      <c r="U274" s="1370"/>
      <c r="V274" s="1370"/>
      <c r="W274" s="1370"/>
      <c r="X274" s="1370"/>
      <c r="Y274" s="1370"/>
      <c r="Z274" s="1370"/>
      <c r="AA274" s="1370"/>
      <c r="AB274" s="1370"/>
    </row>
    <row r="275">
      <c r="A275" s="1383"/>
      <c r="B275" s="1383"/>
      <c r="C275" s="1370"/>
      <c r="D275" s="1370"/>
      <c r="E275" s="1387"/>
      <c r="F275" s="1370"/>
      <c r="G275" s="1370"/>
      <c r="H275" s="1370"/>
      <c r="I275" s="1370"/>
      <c r="J275" s="1370"/>
      <c r="K275" s="1370"/>
      <c r="L275" s="1370"/>
      <c r="M275" s="1370"/>
      <c r="N275" s="1370"/>
      <c r="O275" s="1370"/>
      <c r="P275" s="1370"/>
      <c r="Q275" s="1370"/>
      <c r="R275" s="1370"/>
      <c r="S275" s="1370"/>
      <c r="T275" s="1370"/>
      <c r="U275" s="1370"/>
      <c r="V275" s="1370"/>
      <c r="W275" s="1370"/>
      <c r="X275" s="1370"/>
      <c r="Y275" s="1370"/>
      <c r="Z275" s="1370"/>
      <c r="AA275" s="1370"/>
      <c r="AB275" s="1370"/>
    </row>
    <row r="276">
      <c r="A276" s="1383"/>
      <c r="B276" s="1383"/>
      <c r="C276" s="1370"/>
      <c r="D276" s="1370"/>
      <c r="E276" s="1387"/>
      <c r="F276" s="1370"/>
      <c r="G276" s="1370"/>
      <c r="H276" s="1370"/>
      <c r="I276" s="1370"/>
      <c r="J276" s="1370"/>
      <c r="K276" s="1370"/>
      <c r="L276" s="1370"/>
      <c r="M276" s="1370"/>
      <c r="N276" s="1370"/>
      <c r="O276" s="1370"/>
      <c r="P276" s="1370"/>
      <c r="Q276" s="1370"/>
      <c r="R276" s="1370"/>
      <c r="S276" s="1370"/>
      <c r="T276" s="1370"/>
      <c r="U276" s="1370"/>
      <c r="V276" s="1370"/>
      <c r="W276" s="1370"/>
      <c r="X276" s="1370"/>
      <c r="Y276" s="1370"/>
      <c r="Z276" s="1370"/>
      <c r="AA276" s="1370"/>
      <c r="AB276" s="1370"/>
    </row>
    <row r="277">
      <c r="A277" s="1383"/>
      <c r="B277" s="1383"/>
      <c r="C277" s="1370"/>
      <c r="D277" s="1370"/>
      <c r="E277" s="1387"/>
      <c r="F277" s="1370"/>
      <c r="G277" s="1370"/>
      <c r="H277" s="1370"/>
      <c r="I277" s="1370"/>
      <c r="J277" s="1370"/>
      <c r="K277" s="1370"/>
      <c r="L277" s="1370"/>
      <c r="M277" s="1370"/>
      <c r="N277" s="1370"/>
      <c r="O277" s="1370"/>
      <c r="P277" s="1370"/>
      <c r="Q277" s="1370"/>
      <c r="R277" s="1370"/>
      <c r="S277" s="1370"/>
      <c r="T277" s="1370"/>
      <c r="U277" s="1370"/>
      <c r="V277" s="1370"/>
      <c r="W277" s="1370"/>
      <c r="X277" s="1370"/>
      <c r="Y277" s="1370"/>
      <c r="Z277" s="1370"/>
      <c r="AA277" s="1370"/>
      <c r="AB277" s="1370"/>
    </row>
    <row r="278">
      <c r="A278" s="1383"/>
      <c r="B278" s="1383"/>
      <c r="C278" s="1370"/>
      <c r="D278" s="1370"/>
      <c r="E278" s="1387"/>
      <c r="F278" s="1370"/>
      <c r="G278" s="1370"/>
      <c r="H278" s="1370"/>
      <c r="I278" s="1370"/>
      <c r="J278" s="1370"/>
      <c r="K278" s="1370"/>
      <c r="L278" s="1370"/>
      <c r="M278" s="1370"/>
      <c r="N278" s="1370"/>
      <c r="O278" s="1370"/>
      <c r="P278" s="1370"/>
      <c r="Q278" s="1370"/>
      <c r="R278" s="1370"/>
      <c r="S278" s="1370"/>
      <c r="T278" s="1370"/>
      <c r="U278" s="1370"/>
      <c r="V278" s="1370"/>
      <c r="W278" s="1370"/>
      <c r="X278" s="1370"/>
      <c r="Y278" s="1370"/>
      <c r="Z278" s="1370"/>
      <c r="AA278" s="1370"/>
      <c r="AB278" s="1370"/>
    </row>
    <row r="279">
      <c r="A279" s="1383"/>
      <c r="B279" s="1383"/>
      <c r="C279" s="1370"/>
      <c r="D279" s="1370"/>
      <c r="E279" s="1387"/>
      <c r="F279" s="1370"/>
      <c r="G279" s="1370"/>
      <c r="H279" s="1370"/>
      <c r="I279" s="1370"/>
      <c r="J279" s="1370"/>
      <c r="K279" s="1370"/>
      <c r="L279" s="1370"/>
      <c r="M279" s="1370"/>
      <c r="N279" s="1370"/>
      <c r="O279" s="1370"/>
      <c r="P279" s="1370"/>
      <c r="Q279" s="1370"/>
      <c r="R279" s="1370"/>
      <c r="S279" s="1370"/>
      <c r="T279" s="1370"/>
      <c r="U279" s="1370"/>
      <c r="V279" s="1370"/>
      <c r="W279" s="1370"/>
      <c r="X279" s="1370"/>
      <c r="Y279" s="1370"/>
      <c r="Z279" s="1370"/>
      <c r="AA279" s="1370"/>
      <c r="AB279" s="1370"/>
    </row>
    <row r="280">
      <c r="A280" s="1383"/>
      <c r="B280" s="1383"/>
      <c r="C280" s="1370"/>
      <c r="D280" s="1370"/>
      <c r="E280" s="1387"/>
      <c r="F280" s="1370"/>
      <c r="G280" s="1370"/>
      <c r="H280" s="1370"/>
      <c r="I280" s="1370"/>
      <c r="J280" s="1370"/>
      <c r="K280" s="1370"/>
      <c r="L280" s="1370"/>
      <c r="M280" s="1370"/>
      <c r="N280" s="1370"/>
      <c r="O280" s="1370"/>
      <c r="P280" s="1370"/>
      <c r="Q280" s="1370"/>
      <c r="R280" s="1370"/>
      <c r="S280" s="1370"/>
      <c r="T280" s="1370"/>
      <c r="U280" s="1370"/>
      <c r="V280" s="1370"/>
      <c r="W280" s="1370"/>
      <c r="X280" s="1370"/>
      <c r="Y280" s="1370"/>
      <c r="Z280" s="1370"/>
      <c r="AA280" s="1370"/>
      <c r="AB280" s="1370"/>
    </row>
    <row r="281">
      <c r="A281" s="1383"/>
      <c r="B281" s="1383"/>
      <c r="C281" s="1370"/>
      <c r="D281" s="1370"/>
      <c r="E281" s="1387"/>
      <c r="F281" s="1370"/>
      <c r="G281" s="1370"/>
      <c r="H281" s="1370"/>
      <c r="I281" s="1370"/>
      <c r="J281" s="1370"/>
      <c r="K281" s="1370"/>
      <c r="L281" s="1370"/>
      <c r="M281" s="1370"/>
      <c r="N281" s="1370"/>
      <c r="O281" s="1370"/>
      <c r="P281" s="1370"/>
      <c r="Q281" s="1370"/>
      <c r="R281" s="1370"/>
      <c r="S281" s="1370"/>
      <c r="T281" s="1370"/>
      <c r="U281" s="1370"/>
      <c r="V281" s="1370"/>
      <c r="W281" s="1370"/>
      <c r="X281" s="1370"/>
      <c r="Y281" s="1370"/>
      <c r="Z281" s="1370"/>
      <c r="AA281" s="1370"/>
      <c r="AB281" s="1370"/>
    </row>
    <row r="282">
      <c r="A282" s="1383"/>
      <c r="B282" s="1383"/>
      <c r="C282" s="1370"/>
      <c r="D282" s="1370"/>
      <c r="E282" s="1387"/>
      <c r="F282" s="1370"/>
      <c r="G282" s="1370"/>
      <c r="H282" s="1370"/>
      <c r="I282" s="1370"/>
      <c r="J282" s="1370"/>
      <c r="K282" s="1370"/>
      <c r="L282" s="1370"/>
      <c r="M282" s="1370"/>
      <c r="N282" s="1370"/>
      <c r="O282" s="1370"/>
      <c r="P282" s="1370"/>
      <c r="Q282" s="1370"/>
      <c r="R282" s="1370"/>
      <c r="S282" s="1370"/>
      <c r="T282" s="1370"/>
      <c r="U282" s="1370"/>
      <c r="V282" s="1370"/>
      <c r="W282" s="1370"/>
      <c r="X282" s="1370"/>
      <c r="Y282" s="1370"/>
      <c r="Z282" s="1370"/>
      <c r="AA282" s="1370"/>
      <c r="AB282" s="1370"/>
    </row>
    <row r="283">
      <c r="A283" s="1383"/>
      <c r="B283" s="1383"/>
      <c r="C283" s="1370"/>
      <c r="D283" s="1370"/>
      <c r="E283" s="1387"/>
      <c r="F283" s="1370"/>
      <c r="G283" s="1370"/>
      <c r="H283" s="1370"/>
      <c r="I283" s="1370"/>
      <c r="J283" s="1370"/>
      <c r="K283" s="1370"/>
      <c r="L283" s="1370"/>
      <c r="M283" s="1370"/>
      <c r="N283" s="1370"/>
      <c r="O283" s="1370"/>
      <c r="P283" s="1370"/>
      <c r="Q283" s="1370"/>
      <c r="R283" s="1370"/>
      <c r="S283" s="1370"/>
      <c r="T283" s="1370"/>
      <c r="U283" s="1370"/>
      <c r="V283" s="1370"/>
      <c r="W283" s="1370"/>
      <c r="X283" s="1370"/>
      <c r="Y283" s="1370"/>
      <c r="Z283" s="1370"/>
      <c r="AA283" s="1370"/>
      <c r="AB283" s="1370"/>
    </row>
    <row r="284">
      <c r="A284" s="1383"/>
      <c r="B284" s="1383"/>
      <c r="C284" s="1370"/>
      <c r="D284" s="1370"/>
      <c r="E284" s="1387"/>
      <c r="F284" s="1370"/>
      <c r="G284" s="1370"/>
      <c r="H284" s="1370"/>
      <c r="I284" s="1370"/>
      <c r="J284" s="1370"/>
      <c r="K284" s="1370"/>
      <c r="L284" s="1370"/>
      <c r="M284" s="1370"/>
      <c r="N284" s="1370"/>
      <c r="O284" s="1370"/>
      <c r="P284" s="1370"/>
      <c r="Q284" s="1370"/>
      <c r="R284" s="1370"/>
      <c r="S284" s="1370"/>
      <c r="T284" s="1370"/>
      <c r="U284" s="1370"/>
      <c r="V284" s="1370"/>
      <c r="W284" s="1370"/>
      <c r="X284" s="1370"/>
      <c r="Y284" s="1370"/>
      <c r="Z284" s="1370"/>
      <c r="AA284" s="1370"/>
      <c r="AB284" s="1370"/>
    </row>
    <row r="285">
      <c r="A285" s="1383"/>
      <c r="B285" s="1383"/>
      <c r="C285" s="1370"/>
      <c r="D285" s="1370"/>
      <c r="E285" s="1387"/>
      <c r="F285" s="1370"/>
      <c r="G285" s="1370"/>
      <c r="H285" s="1370"/>
      <c r="I285" s="1370"/>
      <c r="J285" s="1370"/>
      <c r="K285" s="1370"/>
      <c r="L285" s="1370"/>
      <c r="M285" s="1370"/>
      <c r="N285" s="1370"/>
      <c r="O285" s="1370"/>
      <c r="P285" s="1370"/>
      <c r="Q285" s="1370"/>
      <c r="R285" s="1370"/>
      <c r="S285" s="1370"/>
      <c r="T285" s="1370"/>
      <c r="U285" s="1370"/>
      <c r="V285" s="1370"/>
      <c r="W285" s="1370"/>
      <c r="X285" s="1370"/>
      <c r="Y285" s="1370"/>
      <c r="Z285" s="1370"/>
      <c r="AA285" s="1370"/>
      <c r="AB285" s="1370"/>
    </row>
    <row r="286">
      <c r="A286" s="1383"/>
      <c r="B286" s="1383"/>
      <c r="C286" s="1370"/>
      <c r="D286" s="1370"/>
      <c r="E286" s="1387"/>
      <c r="F286" s="1370"/>
      <c r="G286" s="1370"/>
      <c r="H286" s="1370"/>
      <c r="I286" s="1370"/>
      <c r="J286" s="1370"/>
      <c r="K286" s="1370"/>
      <c r="L286" s="1370"/>
      <c r="M286" s="1370"/>
      <c r="N286" s="1370"/>
      <c r="O286" s="1370"/>
      <c r="P286" s="1370"/>
      <c r="Q286" s="1370"/>
      <c r="R286" s="1370"/>
      <c r="S286" s="1370"/>
      <c r="T286" s="1370"/>
      <c r="U286" s="1370"/>
      <c r="V286" s="1370"/>
      <c r="W286" s="1370"/>
      <c r="X286" s="1370"/>
      <c r="Y286" s="1370"/>
      <c r="Z286" s="1370"/>
      <c r="AA286" s="1370"/>
      <c r="AB286" s="1370"/>
    </row>
    <row r="287">
      <c r="A287" s="1383"/>
      <c r="B287" s="1383"/>
      <c r="C287" s="1370"/>
      <c r="D287" s="1370"/>
      <c r="E287" s="1387"/>
      <c r="F287" s="1370"/>
      <c r="G287" s="1370"/>
      <c r="H287" s="1370"/>
      <c r="I287" s="1370"/>
      <c r="J287" s="1370"/>
      <c r="K287" s="1370"/>
      <c r="L287" s="1370"/>
      <c r="M287" s="1370"/>
      <c r="N287" s="1370"/>
      <c r="O287" s="1370"/>
      <c r="P287" s="1370"/>
      <c r="Q287" s="1370"/>
      <c r="R287" s="1370"/>
      <c r="S287" s="1370"/>
      <c r="T287" s="1370"/>
      <c r="U287" s="1370"/>
      <c r="V287" s="1370"/>
      <c r="W287" s="1370"/>
      <c r="X287" s="1370"/>
      <c r="Y287" s="1370"/>
      <c r="Z287" s="1370"/>
      <c r="AA287" s="1370"/>
      <c r="AB287" s="1370"/>
    </row>
    <row r="288">
      <c r="A288" s="1383"/>
      <c r="B288" s="1383"/>
      <c r="C288" s="1370"/>
      <c r="D288" s="1370"/>
      <c r="E288" s="1387"/>
      <c r="F288" s="1370"/>
      <c r="G288" s="1370"/>
      <c r="H288" s="1370"/>
      <c r="I288" s="1370"/>
      <c r="J288" s="1370"/>
      <c r="K288" s="1370"/>
      <c r="L288" s="1370"/>
      <c r="M288" s="1370"/>
      <c r="N288" s="1370"/>
      <c r="O288" s="1370"/>
      <c r="P288" s="1370"/>
      <c r="Q288" s="1370"/>
      <c r="R288" s="1370"/>
      <c r="S288" s="1370"/>
      <c r="T288" s="1370"/>
      <c r="U288" s="1370"/>
      <c r="V288" s="1370"/>
      <c r="W288" s="1370"/>
      <c r="X288" s="1370"/>
      <c r="Y288" s="1370"/>
      <c r="Z288" s="1370"/>
      <c r="AA288" s="1370"/>
      <c r="AB288" s="1370"/>
    </row>
    <row r="289">
      <c r="A289" s="1383"/>
      <c r="B289" s="1383"/>
      <c r="C289" s="1370"/>
      <c r="D289" s="1370"/>
      <c r="E289" s="1387"/>
      <c r="F289" s="1370"/>
      <c r="G289" s="1370"/>
      <c r="H289" s="1370"/>
      <c r="I289" s="1370"/>
      <c r="J289" s="1370"/>
      <c r="K289" s="1370"/>
      <c r="L289" s="1370"/>
      <c r="M289" s="1370"/>
      <c r="N289" s="1370"/>
      <c r="O289" s="1370"/>
      <c r="P289" s="1370"/>
      <c r="Q289" s="1370"/>
      <c r="R289" s="1370"/>
      <c r="S289" s="1370"/>
      <c r="T289" s="1370"/>
      <c r="U289" s="1370"/>
      <c r="V289" s="1370"/>
      <c r="W289" s="1370"/>
      <c r="X289" s="1370"/>
      <c r="Y289" s="1370"/>
      <c r="Z289" s="1370"/>
      <c r="AA289" s="1370"/>
      <c r="AB289" s="1370"/>
    </row>
    <row r="290">
      <c r="A290" s="1383"/>
      <c r="B290" s="1383"/>
      <c r="C290" s="1370"/>
      <c r="D290" s="1370"/>
      <c r="E290" s="1387"/>
      <c r="F290" s="1370"/>
      <c r="G290" s="1370"/>
      <c r="H290" s="1370"/>
      <c r="I290" s="1370"/>
      <c r="J290" s="1370"/>
      <c r="K290" s="1370"/>
      <c r="L290" s="1370"/>
      <c r="M290" s="1370"/>
      <c r="N290" s="1370"/>
      <c r="O290" s="1370"/>
      <c r="P290" s="1370"/>
      <c r="Q290" s="1370"/>
      <c r="R290" s="1370"/>
      <c r="S290" s="1370"/>
      <c r="T290" s="1370"/>
      <c r="U290" s="1370"/>
      <c r="V290" s="1370"/>
      <c r="W290" s="1370"/>
      <c r="X290" s="1370"/>
      <c r="Y290" s="1370"/>
      <c r="Z290" s="1370"/>
      <c r="AA290" s="1370"/>
      <c r="AB290" s="1370"/>
    </row>
    <row r="291">
      <c r="A291" s="1383"/>
      <c r="B291" s="1383"/>
      <c r="C291" s="1370"/>
      <c r="D291" s="1370"/>
      <c r="E291" s="1387"/>
      <c r="F291" s="1370"/>
      <c r="G291" s="1370"/>
      <c r="H291" s="1370"/>
      <c r="I291" s="1370"/>
      <c r="J291" s="1370"/>
      <c r="K291" s="1370"/>
      <c r="L291" s="1370"/>
      <c r="M291" s="1370"/>
      <c r="N291" s="1370"/>
      <c r="O291" s="1370"/>
      <c r="P291" s="1370"/>
      <c r="Q291" s="1370"/>
      <c r="R291" s="1370"/>
      <c r="S291" s="1370"/>
      <c r="T291" s="1370"/>
      <c r="U291" s="1370"/>
      <c r="V291" s="1370"/>
      <c r="W291" s="1370"/>
      <c r="X291" s="1370"/>
      <c r="Y291" s="1370"/>
      <c r="Z291" s="1370"/>
      <c r="AA291" s="1370"/>
      <c r="AB291" s="1370"/>
    </row>
    <row r="292">
      <c r="A292" s="1383"/>
      <c r="B292" s="1383"/>
      <c r="C292" s="1370"/>
      <c r="D292" s="1370"/>
      <c r="E292" s="1387"/>
      <c r="F292" s="1370"/>
      <c r="G292" s="1370"/>
      <c r="H292" s="1370"/>
      <c r="I292" s="1370"/>
      <c r="J292" s="1370"/>
      <c r="K292" s="1370"/>
      <c r="L292" s="1370"/>
      <c r="M292" s="1370"/>
      <c r="N292" s="1370"/>
      <c r="O292" s="1370"/>
      <c r="P292" s="1370"/>
      <c r="Q292" s="1370"/>
      <c r="R292" s="1370"/>
      <c r="S292" s="1370"/>
      <c r="T292" s="1370"/>
      <c r="U292" s="1370"/>
      <c r="V292" s="1370"/>
      <c r="W292" s="1370"/>
      <c r="X292" s="1370"/>
      <c r="Y292" s="1370"/>
      <c r="Z292" s="1370"/>
      <c r="AA292" s="1370"/>
      <c r="AB292" s="1370"/>
    </row>
    <row r="293">
      <c r="A293" s="1383"/>
      <c r="B293" s="1383"/>
      <c r="C293" s="1370"/>
      <c r="D293" s="1370"/>
      <c r="E293" s="1387"/>
      <c r="F293" s="1370"/>
      <c r="G293" s="1370"/>
      <c r="H293" s="1370"/>
      <c r="I293" s="1370"/>
      <c r="J293" s="1370"/>
      <c r="K293" s="1370"/>
      <c r="L293" s="1370"/>
      <c r="M293" s="1370"/>
      <c r="N293" s="1370"/>
      <c r="O293" s="1370"/>
      <c r="P293" s="1370"/>
      <c r="Q293" s="1370"/>
      <c r="R293" s="1370"/>
      <c r="S293" s="1370"/>
      <c r="T293" s="1370"/>
      <c r="U293" s="1370"/>
      <c r="V293" s="1370"/>
      <c r="W293" s="1370"/>
      <c r="X293" s="1370"/>
      <c r="Y293" s="1370"/>
      <c r="Z293" s="1370"/>
      <c r="AA293" s="1370"/>
      <c r="AB293" s="1370"/>
    </row>
    <row r="294">
      <c r="A294" s="1383"/>
      <c r="B294" s="1383"/>
      <c r="C294" s="1370"/>
      <c r="D294" s="1370"/>
      <c r="E294" s="1387"/>
      <c r="F294" s="1370"/>
      <c r="G294" s="1370"/>
      <c r="H294" s="1370"/>
      <c r="I294" s="1370"/>
      <c r="J294" s="1370"/>
      <c r="K294" s="1370"/>
      <c r="L294" s="1370"/>
      <c r="M294" s="1370"/>
      <c r="N294" s="1370"/>
      <c r="O294" s="1370"/>
      <c r="P294" s="1370"/>
      <c r="Q294" s="1370"/>
      <c r="R294" s="1370"/>
      <c r="S294" s="1370"/>
      <c r="T294" s="1370"/>
      <c r="U294" s="1370"/>
      <c r="V294" s="1370"/>
      <c r="W294" s="1370"/>
      <c r="X294" s="1370"/>
      <c r="Y294" s="1370"/>
      <c r="Z294" s="1370"/>
      <c r="AA294" s="1370"/>
      <c r="AB294" s="1370"/>
    </row>
    <row r="295">
      <c r="A295" s="1383"/>
      <c r="B295" s="1383"/>
      <c r="C295" s="1370"/>
      <c r="D295" s="1370"/>
      <c r="E295" s="1387"/>
      <c r="F295" s="1370"/>
      <c r="G295" s="1370"/>
      <c r="H295" s="1370"/>
      <c r="I295" s="1370"/>
      <c r="J295" s="1370"/>
      <c r="K295" s="1370"/>
      <c r="L295" s="1370"/>
      <c r="M295" s="1370"/>
      <c r="N295" s="1370"/>
      <c r="O295" s="1370"/>
      <c r="P295" s="1370"/>
      <c r="Q295" s="1370"/>
      <c r="R295" s="1370"/>
      <c r="S295" s="1370"/>
      <c r="T295" s="1370"/>
      <c r="U295" s="1370"/>
      <c r="V295" s="1370"/>
      <c r="W295" s="1370"/>
      <c r="X295" s="1370"/>
      <c r="Y295" s="1370"/>
      <c r="Z295" s="1370"/>
      <c r="AA295" s="1370"/>
      <c r="AB295" s="1370"/>
    </row>
    <row r="296">
      <c r="A296" s="1383"/>
      <c r="B296" s="1383"/>
      <c r="C296" s="1370"/>
      <c r="D296" s="1370"/>
      <c r="E296" s="1387"/>
      <c r="F296" s="1370"/>
      <c r="G296" s="1370"/>
      <c r="H296" s="1370"/>
      <c r="I296" s="1370"/>
      <c r="J296" s="1370"/>
      <c r="K296" s="1370"/>
      <c r="L296" s="1370"/>
      <c r="M296" s="1370"/>
      <c r="N296" s="1370"/>
      <c r="O296" s="1370"/>
      <c r="P296" s="1370"/>
      <c r="Q296" s="1370"/>
      <c r="R296" s="1370"/>
      <c r="S296" s="1370"/>
      <c r="T296" s="1370"/>
      <c r="U296" s="1370"/>
      <c r="V296" s="1370"/>
      <c r="W296" s="1370"/>
      <c r="X296" s="1370"/>
      <c r="Y296" s="1370"/>
      <c r="Z296" s="1370"/>
      <c r="AA296" s="1370"/>
      <c r="AB296" s="1370"/>
    </row>
    <row r="297">
      <c r="A297" s="1383"/>
      <c r="B297" s="1383"/>
      <c r="C297" s="1370"/>
      <c r="D297" s="1370"/>
      <c r="E297" s="1387"/>
      <c r="F297" s="1370"/>
      <c r="G297" s="1370"/>
      <c r="H297" s="1370"/>
      <c r="I297" s="1370"/>
      <c r="J297" s="1370"/>
      <c r="K297" s="1370"/>
      <c r="L297" s="1370"/>
      <c r="M297" s="1370"/>
      <c r="N297" s="1370"/>
      <c r="O297" s="1370"/>
      <c r="P297" s="1370"/>
      <c r="Q297" s="1370"/>
      <c r="R297" s="1370"/>
      <c r="S297" s="1370"/>
      <c r="T297" s="1370"/>
      <c r="U297" s="1370"/>
      <c r="V297" s="1370"/>
      <c r="W297" s="1370"/>
      <c r="X297" s="1370"/>
      <c r="Y297" s="1370"/>
      <c r="Z297" s="1370"/>
      <c r="AA297" s="1370"/>
      <c r="AB297" s="1370"/>
    </row>
    <row r="298">
      <c r="A298" s="1383"/>
      <c r="B298" s="1383"/>
      <c r="C298" s="1370"/>
      <c r="D298" s="1370"/>
      <c r="E298" s="1387"/>
      <c r="F298" s="1370"/>
      <c r="G298" s="1370"/>
      <c r="H298" s="1370"/>
      <c r="I298" s="1370"/>
      <c r="J298" s="1370"/>
      <c r="K298" s="1370"/>
      <c r="L298" s="1370"/>
      <c r="M298" s="1370"/>
      <c r="N298" s="1370"/>
      <c r="O298" s="1370"/>
      <c r="P298" s="1370"/>
      <c r="Q298" s="1370"/>
      <c r="R298" s="1370"/>
      <c r="S298" s="1370"/>
      <c r="T298" s="1370"/>
      <c r="U298" s="1370"/>
      <c r="V298" s="1370"/>
      <c r="W298" s="1370"/>
      <c r="X298" s="1370"/>
      <c r="Y298" s="1370"/>
      <c r="Z298" s="1370"/>
      <c r="AA298" s="1370"/>
      <c r="AB298" s="1370"/>
    </row>
    <row r="299">
      <c r="A299" s="1383"/>
      <c r="B299" s="1383"/>
      <c r="C299" s="1370"/>
      <c r="D299" s="1370"/>
      <c r="E299" s="1387"/>
      <c r="F299" s="1370"/>
      <c r="G299" s="1370"/>
      <c r="H299" s="1370"/>
      <c r="I299" s="1370"/>
      <c r="J299" s="1370"/>
      <c r="K299" s="1370"/>
      <c r="L299" s="1370"/>
      <c r="M299" s="1370"/>
      <c r="N299" s="1370"/>
      <c r="O299" s="1370"/>
      <c r="P299" s="1370"/>
      <c r="Q299" s="1370"/>
      <c r="R299" s="1370"/>
      <c r="S299" s="1370"/>
      <c r="T299" s="1370"/>
      <c r="U299" s="1370"/>
      <c r="V299" s="1370"/>
      <c r="W299" s="1370"/>
      <c r="X299" s="1370"/>
      <c r="Y299" s="1370"/>
      <c r="Z299" s="1370"/>
      <c r="AA299" s="1370"/>
      <c r="AB299" s="1370"/>
    </row>
    <row r="300">
      <c r="A300" s="1383"/>
      <c r="B300" s="1383"/>
      <c r="C300" s="1370"/>
      <c r="D300" s="1370"/>
      <c r="E300" s="1387"/>
      <c r="F300" s="1370"/>
      <c r="G300" s="1370"/>
      <c r="H300" s="1370"/>
      <c r="I300" s="1370"/>
      <c r="J300" s="1370"/>
      <c r="K300" s="1370"/>
      <c r="L300" s="1370"/>
      <c r="M300" s="1370"/>
      <c r="N300" s="1370"/>
      <c r="O300" s="1370"/>
      <c r="P300" s="1370"/>
      <c r="Q300" s="1370"/>
      <c r="R300" s="1370"/>
      <c r="S300" s="1370"/>
      <c r="T300" s="1370"/>
      <c r="U300" s="1370"/>
      <c r="V300" s="1370"/>
      <c r="W300" s="1370"/>
      <c r="X300" s="1370"/>
      <c r="Y300" s="1370"/>
      <c r="Z300" s="1370"/>
      <c r="AA300" s="1370"/>
      <c r="AB300" s="1370"/>
    </row>
    <row r="301">
      <c r="A301" s="1383"/>
      <c r="B301" s="1383"/>
      <c r="C301" s="1370"/>
      <c r="D301" s="1370"/>
      <c r="E301" s="1387"/>
      <c r="F301" s="1370"/>
      <c r="G301" s="1370"/>
      <c r="H301" s="1370"/>
      <c r="I301" s="1370"/>
      <c r="J301" s="1370"/>
      <c r="K301" s="1370"/>
      <c r="L301" s="1370"/>
      <c r="M301" s="1370"/>
      <c r="N301" s="1370"/>
      <c r="O301" s="1370"/>
      <c r="P301" s="1370"/>
      <c r="Q301" s="1370"/>
      <c r="R301" s="1370"/>
      <c r="S301" s="1370"/>
      <c r="T301" s="1370"/>
      <c r="U301" s="1370"/>
      <c r="V301" s="1370"/>
      <c r="W301" s="1370"/>
      <c r="X301" s="1370"/>
      <c r="Y301" s="1370"/>
      <c r="Z301" s="1370"/>
      <c r="AA301" s="1370"/>
      <c r="AB301" s="1370"/>
    </row>
    <row r="302">
      <c r="A302" s="1383"/>
      <c r="B302" s="1383"/>
      <c r="C302" s="1370"/>
      <c r="D302" s="1370"/>
      <c r="E302" s="1387"/>
      <c r="F302" s="1370"/>
      <c r="G302" s="1370"/>
      <c r="H302" s="1370"/>
      <c r="I302" s="1370"/>
      <c r="J302" s="1370"/>
      <c r="K302" s="1370"/>
      <c r="L302" s="1370"/>
      <c r="M302" s="1370"/>
      <c r="N302" s="1370"/>
      <c r="O302" s="1370"/>
      <c r="P302" s="1370"/>
      <c r="Q302" s="1370"/>
      <c r="R302" s="1370"/>
      <c r="S302" s="1370"/>
      <c r="T302" s="1370"/>
      <c r="U302" s="1370"/>
      <c r="V302" s="1370"/>
      <c r="W302" s="1370"/>
      <c r="X302" s="1370"/>
      <c r="Y302" s="1370"/>
      <c r="Z302" s="1370"/>
      <c r="AA302" s="1370"/>
      <c r="AB302" s="1370"/>
    </row>
    <row r="303">
      <c r="A303" s="1383"/>
      <c r="B303" s="1383"/>
      <c r="C303" s="1370"/>
      <c r="D303" s="1370"/>
      <c r="E303" s="1387"/>
      <c r="F303" s="1370"/>
      <c r="G303" s="1370"/>
      <c r="H303" s="1370"/>
      <c r="I303" s="1370"/>
      <c r="J303" s="1370"/>
      <c r="K303" s="1370"/>
      <c r="L303" s="1370"/>
      <c r="M303" s="1370"/>
      <c r="N303" s="1370"/>
      <c r="O303" s="1370"/>
      <c r="P303" s="1370"/>
      <c r="Q303" s="1370"/>
      <c r="R303" s="1370"/>
      <c r="S303" s="1370"/>
      <c r="T303" s="1370"/>
      <c r="U303" s="1370"/>
      <c r="V303" s="1370"/>
      <c r="W303" s="1370"/>
      <c r="X303" s="1370"/>
      <c r="Y303" s="1370"/>
      <c r="Z303" s="1370"/>
      <c r="AA303" s="1370"/>
      <c r="AB303" s="1370"/>
    </row>
    <row r="304">
      <c r="A304" s="1383"/>
      <c r="B304" s="1383"/>
      <c r="C304" s="1370"/>
      <c r="D304" s="1370"/>
      <c r="E304" s="1387"/>
      <c r="F304" s="1370"/>
      <c r="G304" s="1370"/>
      <c r="H304" s="1370"/>
      <c r="I304" s="1370"/>
      <c r="J304" s="1370"/>
      <c r="K304" s="1370"/>
      <c r="L304" s="1370"/>
      <c r="M304" s="1370"/>
      <c r="N304" s="1370"/>
      <c r="O304" s="1370"/>
      <c r="P304" s="1370"/>
      <c r="Q304" s="1370"/>
      <c r="R304" s="1370"/>
      <c r="S304" s="1370"/>
      <c r="T304" s="1370"/>
      <c r="U304" s="1370"/>
      <c r="V304" s="1370"/>
      <c r="W304" s="1370"/>
      <c r="X304" s="1370"/>
      <c r="Y304" s="1370"/>
      <c r="Z304" s="1370"/>
      <c r="AA304" s="1370"/>
      <c r="AB304" s="1370"/>
    </row>
    <row r="305">
      <c r="A305" s="1383"/>
      <c r="B305" s="1383"/>
      <c r="C305" s="1370"/>
      <c r="D305" s="1370"/>
      <c r="E305" s="1387"/>
      <c r="F305" s="1370"/>
      <c r="G305" s="1370"/>
      <c r="H305" s="1370"/>
      <c r="I305" s="1370"/>
      <c r="J305" s="1370"/>
      <c r="K305" s="1370"/>
      <c r="L305" s="1370"/>
      <c r="M305" s="1370"/>
      <c r="N305" s="1370"/>
      <c r="O305" s="1370"/>
      <c r="P305" s="1370"/>
      <c r="Q305" s="1370"/>
      <c r="R305" s="1370"/>
      <c r="S305" s="1370"/>
      <c r="T305" s="1370"/>
      <c r="U305" s="1370"/>
      <c r="V305" s="1370"/>
      <c r="W305" s="1370"/>
      <c r="X305" s="1370"/>
      <c r="Y305" s="1370"/>
      <c r="Z305" s="1370"/>
      <c r="AA305" s="1370"/>
      <c r="AB305" s="1370"/>
    </row>
    <row r="306">
      <c r="A306" s="1383"/>
      <c r="B306" s="1383"/>
      <c r="C306" s="1370"/>
      <c r="D306" s="1370"/>
      <c r="E306" s="1387"/>
      <c r="F306" s="1370"/>
      <c r="G306" s="1370"/>
      <c r="H306" s="1370"/>
      <c r="I306" s="1370"/>
      <c r="J306" s="1370"/>
      <c r="K306" s="1370"/>
      <c r="L306" s="1370"/>
      <c r="M306" s="1370"/>
      <c r="N306" s="1370"/>
      <c r="O306" s="1370"/>
      <c r="P306" s="1370"/>
      <c r="Q306" s="1370"/>
      <c r="R306" s="1370"/>
      <c r="S306" s="1370"/>
      <c r="T306" s="1370"/>
      <c r="U306" s="1370"/>
      <c r="V306" s="1370"/>
      <c r="W306" s="1370"/>
      <c r="X306" s="1370"/>
      <c r="Y306" s="1370"/>
      <c r="Z306" s="1370"/>
      <c r="AA306" s="1370"/>
      <c r="AB306" s="1370"/>
    </row>
    <row r="307">
      <c r="A307" s="1383"/>
      <c r="B307" s="1383"/>
      <c r="C307" s="1370"/>
      <c r="D307" s="1370"/>
      <c r="E307" s="1387"/>
      <c r="F307" s="1370"/>
      <c r="G307" s="1370"/>
      <c r="H307" s="1370"/>
      <c r="I307" s="1370"/>
      <c r="J307" s="1370"/>
      <c r="K307" s="1370"/>
      <c r="L307" s="1370"/>
      <c r="M307" s="1370"/>
      <c r="N307" s="1370"/>
      <c r="O307" s="1370"/>
      <c r="P307" s="1370"/>
      <c r="Q307" s="1370"/>
      <c r="R307" s="1370"/>
      <c r="S307" s="1370"/>
      <c r="T307" s="1370"/>
      <c r="U307" s="1370"/>
      <c r="V307" s="1370"/>
      <c r="W307" s="1370"/>
      <c r="X307" s="1370"/>
      <c r="Y307" s="1370"/>
      <c r="Z307" s="1370"/>
      <c r="AA307" s="1370"/>
      <c r="AB307" s="1370"/>
    </row>
    <row r="308">
      <c r="A308" s="1383"/>
      <c r="B308" s="1383"/>
      <c r="C308" s="1370"/>
      <c r="D308" s="1370"/>
      <c r="E308" s="1387"/>
      <c r="F308" s="1370"/>
      <c r="G308" s="1370"/>
      <c r="H308" s="1370"/>
      <c r="I308" s="1370"/>
      <c r="J308" s="1370"/>
      <c r="K308" s="1370"/>
      <c r="L308" s="1370"/>
      <c r="M308" s="1370"/>
      <c r="N308" s="1370"/>
      <c r="O308" s="1370"/>
      <c r="P308" s="1370"/>
      <c r="Q308" s="1370"/>
      <c r="R308" s="1370"/>
      <c r="S308" s="1370"/>
      <c r="T308" s="1370"/>
      <c r="U308" s="1370"/>
      <c r="V308" s="1370"/>
      <c r="W308" s="1370"/>
      <c r="X308" s="1370"/>
      <c r="Y308" s="1370"/>
      <c r="Z308" s="1370"/>
      <c r="AA308" s="1370"/>
      <c r="AB308" s="1370"/>
    </row>
    <row r="309">
      <c r="A309" s="1383"/>
      <c r="B309" s="1383"/>
      <c r="C309" s="1370"/>
      <c r="D309" s="1370"/>
      <c r="E309" s="1387"/>
      <c r="F309" s="1370"/>
      <c r="G309" s="1370"/>
      <c r="H309" s="1370"/>
      <c r="I309" s="1370"/>
      <c r="J309" s="1370"/>
      <c r="K309" s="1370"/>
      <c r="L309" s="1370"/>
      <c r="M309" s="1370"/>
      <c r="N309" s="1370"/>
      <c r="O309" s="1370"/>
      <c r="P309" s="1370"/>
      <c r="Q309" s="1370"/>
      <c r="R309" s="1370"/>
      <c r="S309" s="1370"/>
      <c r="T309" s="1370"/>
      <c r="U309" s="1370"/>
      <c r="V309" s="1370"/>
      <c r="W309" s="1370"/>
      <c r="X309" s="1370"/>
      <c r="Y309" s="1370"/>
      <c r="Z309" s="1370"/>
      <c r="AA309" s="1370"/>
      <c r="AB309" s="1370"/>
    </row>
    <row r="310">
      <c r="A310" s="1383"/>
      <c r="B310" s="1383"/>
      <c r="C310" s="1370"/>
      <c r="D310" s="1370"/>
      <c r="E310" s="1387"/>
      <c r="F310" s="1370"/>
      <c r="G310" s="1370"/>
      <c r="H310" s="1370"/>
      <c r="I310" s="1370"/>
      <c r="J310" s="1370"/>
      <c r="K310" s="1370"/>
      <c r="L310" s="1370"/>
      <c r="M310" s="1370"/>
      <c r="N310" s="1370"/>
      <c r="O310" s="1370"/>
      <c r="P310" s="1370"/>
      <c r="Q310" s="1370"/>
      <c r="R310" s="1370"/>
      <c r="S310" s="1370"/>
      <c r="T310" s="1370"/>
      <c r="U310" s="1370"/>
      <c r="V310" s="1370"/>
      <c r="W310" s="1370"/>
      <c r="X310" s="1370"/>
      <c r="Y310" s="1370"/>
      <c r="Z310" s="1370"/>
      <c r="AA310" s="1370"/>
      <c r="AB310" s="1370"/>
    </row>
    <row r="311">
      <c r="A311" s="1383"/>
      <c r="B311" s="1383"/>
      <c r="C311" s="1370"/>
      <c r="D311" s="1370"/>
      <c r="E311" s="1387"/>
      <c r="F311" s="1370"/>
      <c r="G311" s="1370"/>
      <c r="H311" s="1370"/>
      <c r="I311" s="1370"/>
      <c r="J311" s="1370"/>
      <c r="K311" s="1370"/>
      <c r="L311" s="1370"/>
      <c r="M311" s="1370"/>
      <c r="N311" s="1370"/>
      <c r="O311" s="1370"/>
      <c r="P311" s="1370"/>
      <c r="Q311" s="1370"/>
      <c r="R311" s="1370"/>
      <c r="S311" s="1370"/>
      <c r="T311" s="1370"/>
      <c r="U311" s="1370"/>
      <c r="V311" s="1370"/>
      <c r="W311" s="1370"/>
      <c r="X311" s="1370"/>
      <c r="Y311" s="1370"/>
      <c r="Z311" s="1370"/>
      <c r="AA311" s="1370"/>
      <c r="AB311" s="1370"/>
    </row>
    <row r="312">
      <c r="A312" s="1383"/>
      <c r="B312" s="1383"/>
      <c r="C312" s="1370"/>
      <c r="D312" s="1370"/>
      <c r="E312" s="1387"/>
      <c r="F312" s="1370"/>
      <c r="G312" s="1370"/>
      <c r="H312" s="1370"/>
      <c r="I312" s="1370"/>
      <c r="J312" s="1370"/>
      <c r="K312" s="1370"/>
      <c r="L312" s="1370"/>
      <c r="M312" s="1370"/>
      <c r="N312" s="1370"/>
      <c r="O312" s="1370"/>
      <c r="P312" s="1370"/>
      <c r="Q312" s="1370"/>
      <c r="R312" s="1370"/>
      <c r="S312" s="1370"/>
      <c r="T312" s="1370"/>
      <c r="U312" s="1370"/>
      <c r="V312" s="1370"/>
      <c r="W312" s="1370"/>
      <c r="X312" s="1370"/>
      <c r="Y312" s="1370"/>
      <c r="Z312" s="1370"/>
      <c r="AA312" s="1370"/>
      <c r="AB312" s="1370"/>
    </row>
    <row r="313">
      <c r="A313" s="1383"/>
      <c r="B313" s="1383"/>
      <c r="C313" s="1370"/>
      <c r="D313" s="1370"/>
      <c r="E313" s="1387"/>
      <c r="F313" s="1370"/>
      <c r="G313" s="1370"/>
      <c r="H313" s="1370"/>
      <c r="I313" s="1370"/>
      <c r="J313" s="1370"/>
      <c r="K313" s="1370"/>
      <c r="L313" s="1370"/>
      <c r="M313" s="1370"/>
      <c r="N313" s="1370"/>
      <c r="O313" s="1370"/>
      <c r="P313" s="1370"/>
      <c r="Q313" s="1370"/>
      <c r="R313" s="1370"/>
      <c r="S313" s="1370"/>
      <c r="T313" s="1370"/>
      <c r="U313" s="1370"/>
      <c r="V313" s="1370"/>
      <c r="W313" s="1370"/>
      <c r="X313" s="1370"/>
      <c r="Y313" s="1370"/>
      <c r="Z313" s="1370"/>
      <c r="AA313" s="1370"/>
      <c r="AB313" s="1370"/>
    </row>
    <row r="314">
      <c r="A314" s="1383"/>
      <c r="B314" s="1383"/>
      <c r="C314" s="1370"/>
      <c r="D314" s="1370"/>
      <c r="E314" s="1387"/>
      <c r="F314" s="1370"/>
      <c r="G314" s="1370"/>
      <c r="H314" s="1370"/>
      <c r="I314" s="1370"/>
      <c r="J314" s="1370"/>
      <c r="K314" s="1370"/>
      <c r="L314" s="1370"/>
      <c r="M314" s="1370"/>
      <c r="N314" s="1370"/>
      <c r="O314" s="1370"/>
      <c r="P314" s="1370"/>
      <c r="Q314" s="1370"/>
      <c r="R314" s="1370"/>
      <c r="S314" s="1370"/>
      <c r="T314" s="1370"/>
      <c r="U314" s="1370"/>
      <c r="V314" s="1370"/>
      <c r="W314" s="1370"/>
      <c r="X314" s="1370"/>
      <c r="Y314" s="1370"/>
      <c r="Z314" s="1370"/>
      <c r="AA314" s="1370"/>
      <c r="AB314" s="1370"/>
    </row>
    <row r="315">
      <c r="A315" s="1383"/>
      <c r="B315" s="1383"/>
      <c r="C315" s="1370"/>
      <c r="D315" s="1370"/>
      <c r="E315" s="1387"/>
      <c r="F315" s="1370"/>
      <c r="G315" s="1370"/>
      <c r="H315" s="1370"/>
      <c r="I315" s="1370"/>
      <c r="J315" s="1370"/>
      <c r="K315" s="1370"/>
      <c r="L315" s="1370"/>
      <c r="M315" s="1370"/>
      <c r="N315" s="1370"/>
      <c r="O315" s="1370"/>
      <c r="P315" s="1370"/>
      <c r="Q315" s="1370"/>
      <c r="R315" s="1370"/>
      <c r="S315" s="1370"/>
      <c r="T315" s="1370"/>
      <c r="U315" s="1370"/>
      <c r="V315" s="1370"/>
      <c r="W315" s="1370"/>
      <c r="X315" s="1370"/>
      <c r="Y315" s="1370"/>
      <c r="Z315" s="1370"/>
      <c r="AA315" s="1370"/>
      <c r="AB315" s="1370"/>
    </row>
    <row r="316">
      <c r="A316" s="1383"/>
      <c r="B316" s="1383"/>
      <c r="C316" s="1370"/>
      <c r="D316" s="1370"/>
      <c r="E316" s="1387"/>
      <c r="F316" s="1370"/>
      <c r="G316" s="1370"/>
      <c r="H316" s="1370"/>
      <c r="I316" s="1370"/>
      <c r="J316" s="1370"/>
      <c r="K316" s="1370"/>
      <c r="L316" s="1370"/>
      <c r="M316" s="1370"/>
      <c r="N316" s="1370"/>
      <c r="O316" s="1370"/>
      <c r="P316" s="1370"/>
      <c r="Q316" s="1370"/>
      <c r="R316" s="1370"/>
      <c r="S316" s="1370"/>
      <c r="T316" s="1370"/>
      <c r="U316" s="1370"/>
      <c r="V316" s="1370"/>
      <c r="W316" s="1370"/>
      <c r="X316" s="1370"/>
      <c r="Y316" s="1370"/>
      <c r="Z316" s="1370"/>
      <c r="AA316" s="1370"/>
      <c r="AB316" s="1370"/>
    </row>
    <row r="317">
      <c r="A317" s="1383"/>
      <c r="B317" s="1383"/>
      <c r="C317" s="1370"/>
      <c r="D317" s="1370"/>
      <c r="E317" s="1387"/>
      <c r="F317" s="1370"/>
      <c r="G317" s="1370"/>
      <c r="H317" s="1370"/>
      <c r="I317" s="1370"/>
      <c r="J317" s="1370"/>
      <c r="K317" s="1370"/>
      <c r="L317" s="1370"/>
      <c r="M317" s="1370"/>
      <c r="N317" s="1370"/>
      <c r="O317" s="1370"/>
      <c r="P317" s="1370"/>
      <c r="Q317" s="1370"/>
      <c r="R317" s="1370"/>
      <c r="S317" s="1370"/>
      <c r="T317" s="1370"/>
      <c r="U317" s="1370"/>
      <c r="V317" s="1370"/>
      <c r="W317" s="1370"/>
      <c r="X317" s="1370"/>
      <c r="Y317" s="1370"/>
      <c r="Z317" s="1370"/>
      <c r="AA317" s="1370"/>
      <c r="AB317" s="1370"/>
    </row>
    <row r="318">
      <c r="A318" s="1383"/>
      <c r="B318" s="1383"/>
      <c r="C318" s="1370"/>
      <c r="D318" s="1370"/>
      <c r="E318" s="1387"/>
      <c r="F318" s="1370"/>
      <c r="G318" s="1370"/>
      <c r="H318" s="1370"/>
      <c r="I318" s="1370"/>
      <c r="J318" s="1370"/>
      <c r="K318" s="1370"/>
      <c r="L318" s="1370"/>
      <c r="M318" s="1370"/>
      <c r="N318" s="1370"/>
      <c r="O318" s="1370"/>
      <c r="P318" s="1370"/>
      <c r="Q318" s="1370"/>
      <c r="R318" s="1370"/>
      <c r="S318" s="1370"/>
      <c r="T318" s="1370"/>
      <c r="U318" s="1370"/>
      <c r="V318" s="1370"/>
      <c r="W318" s="1370"/>
      <c r="X318" s="1370"/>
      <c r="Y318" s="1370"/>
      <c r="Z318" s="1370"/>
      <c r="AA318" s="1370"/>
      <c r="AB318" s="1370"/>
    </row>
    <row r="319">
      <c r="A319" s="1383"/>
      <c r="B319" s="1383"/>
      <c r="C319" s="1370"/>
      <c r="D319" s="1370"/>
      <c r="E319" s="1387"/>
      <c r="F319" s="1370"/>
      <c r="G319" s="1370"/>
      <c r="H319" s="1370"/>
      <c r="I319" s="1370"/>
      <c r="J319" s="1370"/>
      <c r="K319" s="1370"/>
      <c r="L319" s="1370"/>
      <c r="M319" s="1370"/>
      <c r="N319" s="1370"/>
      <c r="O319" s="1370"/>
      <c r="P319" s="1370"/>
      <c r="Q319" s="1370"/>
      <c r="R319" s="1370"/>
      <c r="S319" s="1370"/>
      <c r="T319" s="1370"/>
      <c r="U319" s="1370"/>
      <c r="V319" s="1370"/>
      <c r="W319" s="1370"/>
      <c r="X319" s="1370"/>
      <c r="Y319" s="1370"/>
      <c r="Z319" s="1370"/>
      <c r="AA319" s="1370"/>
      <c r="AB319" s="1370"/>
    </row>
    <row r="320">
      <c r="A320" s="1383"/>
      <c r="B320" s="1383"/>
      <c r="C320" s="1370"/>
      <c r="D320" s="1370"/>
      <c r="E320" s="1387"/>
      <c r="F320" s="1370"/>
      <c r="G320" s="1370"/>
      <c r="H320" s="1370"/>
      <c r="I320" s="1370"/>
      <c r="J320" s="1370"/>
      <c r="K320" s="1370"/>
      <c r="L320" s="1370"/>
      <c r="M320" s="1370"/>
      <c r="N320" s="1370"/>
      <c r="O320" s="1370"/>
      <c r="P320" s="1370"/>
      <c r="Q320" s="1370"/>
      <c r="R320" s="1370"/>
      <c r="S320" s="1370"/>
      <c r="T320" s="1370"/>
      <c r="U320" s="1370"/>
      <c r="V320" s="1370"/>
      <c r="W320" s="1370"/>
      <c r="X320" s="1370"/>
      <c r="Y320" s="1370"/>
      <c r="Z320" s="1370"/>
      <c r="AA320" s="1370"/>
      <c r="AB320" s="1370"/>
    </row>
    <row r="321">
      <c r="A321" s="1383"/>
      <c r="B321" s="1383"/>
      <c r="C321" s="1370"/>
      <c r="D321" s="1370"/>
      <c r="E321" s="1387"/>
      <c r="F321" s="1370"/>
      <c r="G321" s="1370"/>
      <c r="H321" s="1370"/>
      <c r="I321" s="1370"/>
      <c r="J321" s="1370"/>
      <c r="K321" s="1370"/>
      <c r="L321" s="1370"/>
      <c r="M321" s="1370"/>
      <c r="N321" s="1370"/>
      <c r="O321" s="1370"/>
      <c r="P321" s="1370"/>
      <c r="Q321" s="1370"/>
      <c r="R321" s="1370"/>
      <c r="S321" s="1370"/>
      <c r="T321" s="1370"/>
      <c r="U321" s="1370"/>
      <c r="V321" s="1370"/>
      <c r="W321" s="1370"/>
      <c r="X321" s="1370"/>
      <c r="Y321" s="1370"/>
      <c r="Z321" s="1370"/>
      <c r="AA321" s="1370"/>
      <c r="AB321" s="1370"/>
    </row>
    <row r="322">
      <c r="A322" s="1383"/>
      <c r="B322" s="1383"/>
      <c r="C322" s="1370"/>
      <c r="D322" s="1370"/>
      <c r="E322" s="1387"/>
      <c r="F322" s="1370"/>
      <c r="G322" s="1370"/>
      <c r="H322" s="1370"/>
      <c r="I322" s="1370"/>
      <c r="J322" s="1370"/>
      <c r="K322" s="1370"/>
      <c r="L322" s="1370"/>
      <c r="M322" s="1370"/>
      <c r="N322" s="1370"/>
      <c r="O322" s="1370"/>
      <c r="P322" s="1370"/>
      <c r="Q322" s="1370"/>
      <c r="R322" s="1370"/>
      <c r="S322" s="1370"/>
      <c r="T322" s="1370"/>
      <c r="U322" s="1370"/>
      <c r="V322" s="1370"/>
      <c r="W322" s="1370"/>
      <c r="X322" s="1370"/>
      <c r="Y322" s="1370"/>
      <c r="Z322" s="1370"/>
      <c r="AA322" s="1370"/>
      <c r="AB322" s="1370"/>
    </row>
    <row r="323">
      <c r="A323" s="1383"/>
      <c r="B323" s="1383"/>
      <c r="C323" s="1370"/>
      <c r="D323" s="1370"/>
      <c r="E323" s="1387"/>
      <c r="F323" s="1370"/>
      <c r="G323" s="1370"/>
      <c r="H323" s="1370"/>
      <c r="I323" s="1370"/>
      <c r="J323" s="1370"/>
      <c r="K323" s="1370"/>
      <c r="L323" s="1370"/>
      <c r="M323" s="1370"/>
      <c r="N323" s="1370"/>
      <c r="O323" s="1370"/>
      <c r="P323" s="1370"/>
      <c r="Q323" s="1370"/>
      <c r="R323" s="1370"/>
      <c r="S323" s="1370"/>
      <c r="T323" s="1370"/>
      <c r="U323" s="1370"/>
      <c r="V323" s="1370"/>
      <c r="W323" s="1370"/>
      <c r="X323" s="1370"/>
      <c r="Y323" s="1370"/>
      <c r="Z323" s="1370"/>
      <c r="AA323" s="1370"/>
      <c r="AB323" s="1370"/>
    </row>
    <row r="324">
      <c r="A324" s="1383"/>
      <c r="B324" s="1383"/>
      <c r="C324" s="1370"/>
      <c r="D324" s="1370"/>
      <c r="E324" s="1387"/>
      <c r="F324" s="1370"/>
      <c r="G324" s="1370"/>
      <c r="H324" s="1370"/>
      <c r="I324" s="1370"/>
      <c r="J324" s="1370"/>
      <c r="K324" s="1370"/>
      <c r="L324" s="1370"/>
      <c r="M324" s="1370"/>
      <c r="N324" s="1370"/>
      <c r="O324" s="1370"/>
      <c r="P324" s="1370"/>
      <c r="Q324" s="1370"/>
      <c r="R324" s="1370"/>
      <c r="S324" s="1370"/>
      <c r="T324" s="1370"/>
      <c r="U324" s="1370"/>
      <c r="V324" s="1370"/>
      <c r="W324" s="1370"/>
      <c r="X324" s="1370"/>
      <c r="Y324" s="1370"/>
      <c r="Z324" s="1370"/>
      <c r="AA324" s="1370"/>
      <c r="AB324" s="1370"/>
    </row>
    <row r="325">
      <c r="A325" s="1383"/>
      <c r="B325" s="1383"/>
      <c r="C325" s="1370"/>
      <c r="D325" s="1370"/>
      <c r="E325" s="1387"/>
      <c r="F325" s="1370"/>
      <c r="G325" s="1370"/>
      <c r="H325" s="1370"/>
      <c r="I325" s="1370"/>
      <c r="J325" s="1370"/>
      <c r="K325" s="1370"/>
      <c r="L325" s="1370"/>
      <c r="M325" s="1370"/>
      <c r="N325" s="1370"/>
      <c r="O325" s="1370"/>
      <c r="P325" s="1370"/>
      <c r="Q325" s="1370"/>
      <c r="R325" s="1370"/>
      <c r="S325" s="1370"/>
      <c r="T325" s="1370"/>
      <c r="U325" s="1370"/>
      <c r="V325" s="1370"/>
      <c r="W325" s="1370"/>
      <c r="X325" s="1370"/>
      <c r="Y325" s="1370"/>
      <c r="Z325" s="1370"/>
      <c r="AA325" s="1370"/>
      <c r="AB325" s="1370"/>
    </row>
    <row r="326">
      <c r="A326" s="1383"/>
      <c r="B326" s="1383"/>
      <c r="C326" s="1370"/>
      <c r="D326" s="1370"/>
      <c r="E326" s="1387"/>
      <c r="F326" s="1370"/>
      <c r="G326" s="1370"/>
      <c r="H326" s="1370"/>
      <c r="I326" s="1370"/>
      <c r="J326" s="1370"/>
      <c r="K326" s="1370"/>
      <c r="L326" s="1370"/>
      <c r="M326" s="1370"/>
      <c r="N326" s="1370"/>
      <c r="O326" s="1370"/>
      <c r="P326" s="1370"/>
      <c r="Q326" s="1370"/>
      <c r="R326" s="1370"/>
      <c r="S326" s="1370"/>
      <c r="T326" s="1370"/>
      <c r="U326" s="1370"/>
      <c r="V326" s="1370"/>
      <c r="W326" s="1370"/>
      <c r="X326" s="1370"/>
      <c r="Y326" s="1370"/>
      <c r="Z326" s="1370"/>
      <c r="AA326" s="1370"/>
      <c r="AB326" s="1370"/>
    </row>
    <row r="327">
      <c r="A327" s="1383"/>
      <c r="B327" s="1383"/>
      <c r="C327" s="1370"/>
      <c r="D327" s="1370"/>
      <c r="E327" s="1387"/>
      <c r="F327" s="1370"/>
      <c r="G327" s="1370"/>
      <c r="H327" s="1370"/>
      <c r="I327" s="1370"/>
      <c r="J327" s="1370"/>
      <c r="K327" s="1370"/>
      <c r="L327" s="1370"/>
      <c r="M327" s="1370"/>
      <c r="N327" s="1370"/>
      <c r="O327" s="1370"/>
      <c r="P327" s="1370"/>
      <c r="Q327" s="1370"/>
      <c r="R327" s="1370"/>
      <c r="S327" s="1370"/>
      <c r="T327" s="1370"/>
      <c r="U327" s="1370"/>
      <c r="V327" s="1370"/>
      <c r="W327" s="1370"/>
      <c r="X327" s="1370"/>
      <c r="Y327" s="1370"/>
      <c r="Z327" s="1370"/>
      <c r="AA327" s="1370"/>
      <c r="AB327" s="1370"/>
    </row>
    <row r="328">
      <c r="A328" s="1383"/>
      <c r="B328" s="1383"/>
      <c r="C328" s="1370"/>
      <c r="D328" s="1370"/>
      <c r="E328" s="1387"/>
      <c r="F328" s="1370"/>
      <c r="G328" s="1370"/>
      <c r="H328" s="1370"/>
      <c r="I328" s="1370"/>
      <c r="J328" s="1370"/>
      <c r="K328" s="1370"/>
      <c r="L328" s="1370"/>
      <c r="M328" s="1370"/>
      <c r="N328" s="1370"/>
      <c r="O328" s="1370"/>
      <c r="P328" s="1370"/>
      <c r="Q328" s="1370"/>
      <c r="R328" s="1370"/>
      <c r="S328" s="1370"/>
      <c r="T328" s="1370"/>
      <c r="U328" s="1370"/>
      <c r="V328" s="1370"/>
      <c r="W328" s="1370"/>
      <c r="X328" s="1370"/>
      <c r="Y328" s="1370"/>
      <c r="Z328" s="1370"/>
      <c r="AA328" s="1370"/>
      <c r="AB328" s="1370"/>
    </row>
    <row r="329">
      <c r="A329" s="1383"/>
      <c r="B329" s="1383"/>
      <c r="C329" s="1370"/>
      <c r="D329" s="1370"/>
      <c r="E329" s="1387"/>
      <c r="F329" s="1370"/>
      <c r="G329" s="1370"/>
      <c r="H329" s="1370"/>
      <c r="I329" s="1370"/>
      <c r="J329" s="1370"/>
      <c r="K329" s="1370"/>
      <c r="L329" s="1370"/>
      <c r="M329" s="1370"/>
      <c r="N329" s="1370"/>
      <c r="O329" s="1370"/>
      <c r="P329" s="1370"/>
      <c r="Q329" s="1370"/>
      <c r="R329" s="1370"/>
      <c r="S329" s="1370"/>
      <c r="T329" s="1370"/>
      <c r="U329" s="1370"/>
      <c r="V329" s="1370"/>
      <c r="W329" s="1370"/>
      <c r="X329" s="1370"/>
      <c r="Y329" s="1370"/>
      <c r="Z329" s="1370"/>
      <c r="AA329" s="1370"/>
      <c r="AB329" s="1370"/>
    </row>
    <row r="330">
      <c r="A330" s="1383"/>
      <c r="B330" s="1383"/>
      <c r="C330" s="1370"/>
      <c r="D330" s="1370"/>
      <c r="E330" s="1387"/>
      <c r="F330" s="1370"/>
      <c r="G330" s="1370"/>
      <c r="H330" s="1370"/>
      <c r="I330" s="1370"/>
      <c r="J330" s="1370"/>
      <c r="K330" s="1370"/>
      <c r="L330" s="1370"/>
      <c r="M330" s="1370"/>
      <c r="N330" s="1370"/>
      <c r="O330" s="1370"/>
      <c r="P330" s="1370"/>
      <c r="Q330" s="1370"/>
      <c r="R330" s="1370"/>
      <c r="S330" s="1370"/>
      <c r="T330" s="1370"/>
      <c r="U330" s="1370"/>
      <c r="V330" s="1370"/>
      <c r="W330" s="1370"/>
      <c r="X330" s="1370"/>
      <c r="Y330" s="1370"/>
      <c r="Z330" s="1370"/>
      <c r="AA330" s="1370"/>
      <c r="AB330" s="1370"/>
    </row>
    <row r="331">
      <c r="A331" s="1383"/>
      <c r="B331" s="1383"/>
      <c r="C331" s="1370"/>
      <c r="D331" s="1370"/>
      <c r="E331" s="1387"/>
      <c r="F331" s="1370"/>
      <c r="G331" s="1370"/>
      <c r="H331" s="1370"/>
      <c r="I331" s="1370"/>
      <c r="J331" s="1370"/>
      <c r="K331" s="1370"/>
      <c r="L331" s="1370"/>
      <c r="M331" s="1370"/>
      <c r="N331" s="1370"/>
      <c r="O331" s="1370"/>
      <c r="P331" s="1370"/>
      <c r="Q331" s="1370"/>
      <c r="R331" s="1370"/>
      <c r="S331" s="1370"/>
      <c r="T331" s="1370"/>
      <c r="U331" s="1370"/>
      <c r="V331" s="1370"/>
      <c r="W331" s="1370"/>
      <c r="X331" s="1370"/>
      <c r="Y331" s="1370"/>
      <c r="Z331" s="1370"/>
      <c r="AA331" s="1370"/>
      <c r="AB331" s="1370"/>
    </row>
    <row r="332">
      <c r="A332" s="1383"/>
      <c r="B332" s="1383"/>
      <c r="C332" s="1370"/>
      <c r="D332" s="1370"/>
      <c r="E332" s="1387"/>
      <c r="F332" s="1370"/>
      <c r="G332" s="1370"/>
      <c r="H332" s="1370"/>
      <c r="I332" s="1370"/>
      <c r="J332" s="1370"/>
      <c r="K332" s="1370"/>
      <c r="L332" s="1370"/>
      <c r="M332" s="1370"/>
      <c r="N332" s="1370"/>
      <c r="O332" s="1370"/>
      <c r="P332" s="1370"/>
      <c r="Q332" s="1370"/>
      <c r="R332" s="1370"/>
      <c r="S332" s="1370"/>
      <c r="T332" s="1370"/>
      <c r="U332" s="1370"/>
      <c r="V332" s="1370"/>
      <c r="W332" s="1370"/>
      <c r="X332" s="1370"/>
      <c r="Y332" s="1370"/>
      <c r="Z332" s="1370"/>
      <c r="AA332" s="1370"/>
      <c r="AB332" s="1370"/>
    </row>
    <row r="333">
      <c r="A333" s="1383"/>
      <c r="B333" s="1383"/>
      <c r="C333" s="1370"/>
      <c r="D333" s="1370"/>
      <c r="E333" s="1387"/>
      <c r="F333" s="1370"/>
      <c r="G333" s="1370"/>
      <c r="H333" s="1370"/>
      <c r="I333" s="1370"/>
      <c r="J333" s="1370"/>
      <c r="K333" s="1370"/>
      <c r="L333" s="1370"/>
      <c r="M333" s="1370"/>
      <c r="N333" s="1370"/>
      <c r="O333" s="1370"/>
      <c r="P333" s="1370"/>
      <c r="Q333" s="1370"/>
      <c r="R333" s="1370"/>
      <c r="S333" s="1370"/>
      <c r="T333" s="1370"/>
      <c r="U333" s="1370"/>
      <c r="V333" s="1370"/>
      <c r="W333" s="1370"/>
      <c r="X333" s="1370"/>
      <c r="Y333" s="1370"/>
      <c r="Z333" s="1370"/>
      <c r="AA333" s="1370"/>
      <c r="AB333" s="1370"/>
    </row>
    <row r="334">
      <c r="A334" s="1383"/>
      <c r="B334" s="1383"/>
      <c r="C334" s="1370"/>
      <c r="D334" s="1370"/>
      <c r="E334" s="1387"/>
      <c r="F334" s="1370"/>
      <c r="G334" s="1370"/>
      <c r="H334" s="1370"/>
      <c r="I334" s="1370"/>
      <c r="J334" s="1370"/>
      <c r="K334" s="1370"/>
      <c r="L334" s="1370"/>
      <c r="M334" s="1370"/>
      <c r="N334" s="1370"/>
      <c r="O334" s="1370"/>
      <c r="P334" s="1370"/>
      <c r="Q334" s="1370"/>
      <c r="R334" s="1370"/>
      <c r="S334" s="1370"/>
      <c r="T334" s="1370"/>
      <c r="U334" s="1370"/>
      <c r="V334" s="1370"/>
      <c r="W334" s="1370"/>
      <c r="X334" s="1370"/>
      <c r="Y334" s="1370"/>
      <c r="Z334" s="1370"/>
      <c r="AA334" s="1370"/>
      <c r="AB334" s="1370"/>
    </row>
    <row r="335">
      <c r="A335" s="1383"/>
      <c r="B335" s="1383"/>
      <c r="C335" s="1370"/>
      <c r="D335" s="1370"/>
      <c r="E335" s="1387"/>
      <c r="F335" s="1370"/>
      <c r="G335" s="1370"/>
      <c r="H335" s="1370"/>
      <c r="I335" s="1370"/>
      <c r="J335" s="1370"/>
      <c r="K335" s="1370"/>
      <c r="L335" s="1370"/>
      <c r="M335" s="1370"/>
      <c r="N335" s="1370"/>
      <c r="O335" s="1370"/>
      <c r="P335" s="1370"/>
      <c r="Q335" s="1370"/>
      <c r="R335" s="1370"/>
      <c r="S335" s="1370"/>
      <c r="T335" s="1370"/>
      <c r="U335" s="1370"/>
      <c r="V335" s="1370"/>
      <c r="W335" s="1370"/>
      <c r="X335" s="1370"/>
      <c r="Y335" s="1370"/>
      <c r="Z335" s="1370"/>
      <c r="AA335" s="1370"/>
      <c r="AB335" s="1370"/>
    </row>
    <row r="336">
      <c r="A336" s="1383"/>
      <c r="B336" s="1383"/>
      <c r="C336" s="1370"/>
      <c r="D336" s="1370"/>
      <c r="E336" s="1387"/>
      <c r="F336" s="1370"/>
      <c r="G336" s="1370"/>
      <c r="H336" s="1370"/>
      <c r="I336" s="1370"/>
      <c r="J336" s="1370"/>
      <c r="K336" s="1370"/>
      <c r="L336" s="1370"/>
      <c r="M336" s="1370"/>
      <c r="N336" s="1370"/>
      <c r="O336" s="1370"/>
      <c r="P336" s="1370"/>
      <c r="Q336" s="1370"/>
      <c r="R336" s="1370"/>
      <c r="S336" s="1370"/>
      <c r="T336" s="1370"/>
      <c r="U336" s="1370"/>
      <c r="V336" s="1370"/>
      <c r="W336" s="1370"/>
      <c r="X336" s="1370"/>
      <c r="Y336" s="1370"/>
      <c r="Z336" s="1370"/>
      <c r="AA336" s="1370"/>
      <c r="AB336" s="1370"/>
    </row>
    <row r="337">
      <c r="A337" s="1383"/>
      <c r="B337" s="1383"/>
      <c r="C337" s="1370"/>
      <c r="D337" s="1370"/>
      <c r="E337" s="1387"/>
      <c r="F337" s="1370"/>
      <c r="G337" s="1370"/>
      <c r="H337" s="1370"/>
      <c r="I337" s="1370"/>
      <c r="J337" s="1370"/>
      <c r="K337" s="1370"/>
      <c r="L337" s="1370"/>
      <c r="M337" s="1370"/>
      <c r="N337" s="1370"/>
      <c r="O337" s="1370"/>
      <c r="P337" s="1370"/>
      <c r="Q337" s="1370"/>
      <c r="R337" s="1370"/>
      <c r="S337" s="1370"/>
      <c r="T337" s="1370"/>
      <c r="U337" s="1370"/>
      <c r="V337" s="1370"/>
      <c r="W337" s="1370"/>
      <c r="X337" s="1370"/>
      <c r="Y337" s="1370"/>
      <c r="Z337" s="1370"/>
      <c r="AA337" s="1370"/>
      <c r="AB337" s="1370"/>
    </row>
    <row r="338">
      <c r="A338" s="1383"/>
      <c r="B338" s="1383"/>
      <c r="C338" s="1370"/>
      <c r="D338" s="1370"/>
      <c r="E338" s="1387"/>
      <c r="F338" s="1370"/>
      <c r="G338" s="1370"/>
      <c r="H338" s="1370"/>
      <c r="I338" s="1370"/>
      <c r="J338" s="1370"/>
      <c r="K338" s="1370"/>
      <c r="L338" s="1370"/>
      <c r="M338" s="1370"/>
      <c r="N338" s="1370"/>
      <c r="O338" s="1370"/>
      <c r="P338" s="1370"/>
      <c r="Q338" s="1370"/>
      <c r="R338" s="1370"/>
      <c r="S338" s="1370"/>
      <c r="T338" s="1370"/>
      <c r="U338" s="1370"/>
      <c r="V338" s="1370"/>
      <c r="W338" s="1370"/>
      <c r="X338" s="1370"/>
      <c r="Y338" s="1370"/>
      <c r="Z338" s="1370"/>
      <c r="AA338" s="1370"/>
      <c r="AB338" s="1370"/>
    </row>
    <row r="339">
      <c r="A339" s="1383"/>
      <c r="B339" s="1383"/>
      <c r="C339" s="1370"/>
      <c r="D339" s="1370"/>
      <c r="E339" s="1387"/>
      <c r="F339" s="1370"/>
      <c r="G339" s="1370"/>
      <c r="H339" s="1370"/>
      <c r="I339" s="1370"/>
      <c r="J339" s="1370"/>
      <c r="K339" s="1370"/>
      <c r="L339" s="1370"/>
      <c r="M339" s="1370"/>
      <c r="N339" s="1370"/>
      <c r="O339" s="1370"/>
      <c r="P339" s="1370"/>
      <c r="Q339" s="1370"/>
      <c r="R339" s="1370"/>
      <c r="S339" s="1370"/>
      <c r="T339" s="1370"/>
      <c r="U339" s="1370"/>
      <c r="V339" s="1370"/>
      <c r="W339" s="1370"/>
      <c r="X339" s="1370"/>
      <c r="Y339" s="1370"/>
      <c r="Z339" s="1370"/>
      <c r="AA339" s="1370"/>
      <c r="AB339" s="1370"/>
    </row>
    <row r="340">
      <c r="A340" s="1383"/>
      <c r="B340" s="1383"/>
      <c r="C340" s="1370"/>
      <c r="D340" s="1370"/>
      <c r="E340" s="1387"/>
      <c r="F340" s="1370"/>
      <c r="G340" s="1370"/>
      <c r="H340" s="1370"/>
      <c r="I340" s="1370"/>
      <c r="J340" s="1370"/>
      <c r="K340" s="1370"/>
      <c r="L340" s="1370"/>
      <c r="M340" s="1370"/>
      <c r="N340" s="1370"/>
      <c r="O340" s="1370"/>
      <c r="P340" s="1370"/>
      <c r="Q340" s="1370"/>
      <c r="R340" s="1370"/>
      <c r="S340" s="1370"/>
      <c r="T340" s="1370"/>
      <c r="U340" s="1370"/>
      <c r="V340" s="1370"/>
      <c r="W340" s="1370"/>
      <c r="X340" s="1370"/>
      <c r="Y340" s="1370"/>
      <c r="Z340" s="1370"/>
      <c r="AA340" s="1370"/>
      <c r="AB340" s="1370"/>
    </row>
    <row r="341">
      <c r="A341" s="1383"/>
      <c r="B341" s="1383"/>
      <c r="C341" s="1370"/>
      <c r="D341" s="1370"/>
      <c r="E341" s="1387"/>
      <c r="F341" s="1370"/>
      <c r="G341" s="1370"/>
      <c r="H341" s="1370"/>
      <c r="I341" s="1370"/>
      <c r="J341" s="1370"/>
      <c r="K341" s="1370"/>
      <c r="L341" s="1370"/>
      <c r="M341" s="1370"/>
      <c r="N341" s="1370"/>
      <c r="O341" s="1370"/>
      <c r="P341" s="1370"/>
      <c r="Q341" s="1370"/>
      <c r="R341" s="1370"/>
      <c r="S341" s="1370"/>
      <c r="T341" s="1370"/>
      <c r="U341" s="1370"/>
      <c r="V341" s="1370"/>
      <c r="W341" s="1370"/>
      <c r="X341" s="1370"/>
      <c r="Y341" s="1370"/>
      <c r="Z341" s="1370"/>
      <c r="AA341" s="1370"/>
      <c r="AB341" s="1370"/>
    </row>
    <row r="342">
      <c r="A342" s="1383"/>
      <c r="B342" s="1383"/>
      <c r="C342" s="1370"/>
      <c r="D342" s="1370"/>
      <c r="E342" s="1387"/>
      <c r="F342" s="1370"/>
      <c r="G342" s="1370"/>
      <c r="H342" s="1370"/>
      <c r="I342" s="1370"/>
      <c r="J342" s="1370"/>
      <c r="K342" s="1370"/>
      <c r="L342" s="1370"/>
      <c r="M342" s="1370"/>
      <c r="N342" s="1370"/>
      <c r="O342" s="1370"/>
      <c r="P342" s="1370"/>
      <c r="Q342" s="1370"/>
      <c r="R342" s="1370"/>
      <c r="S342" s="1370"/>
      <c r="T342" s="1370"/>
      <c r="U342" s="1370"/>
      <c r="V342" s="1370"/>
      <c r="W342" s="1370"/>
      <c r="X342" s="1370"/>
      <c r="Y342" s="1370"/>
      <c r="Z342" s="1370"/>
      <c r="AA342" s="1370"/>
      <c r="AB342" s="1370"/>
    </row>
    <row r="343">
      <c r="A343" s="1383"/>
      <c r="B343" s="1383"/>
      <c r="C343" s="1370"/>
      <c r="D343" s="1370"/>
      <c r="E343" s="1387"/>
      <c r="F343" s="1370"/>
      <c r="G343" s="1370"/>
      <c r="H343" s="1370"/>
      <c r="I343" s="1370"/>
      <c r="J343" s="1370"/>
      <c r="K343" s="1370"/>
      <c r="L343" s="1370"/>
      <c r="M343" s="1370"/>
      <c r="N343" s="1370"/>
      <c r="O343" s="1370"/>
      <c r="P343" s="1370"/>
      <c r="Q343" s="1370"/>
      <c r="R343" s="1370"/>
      <c r="S343" s="1370"/>
      <c r="T343" s="1370"/>
      <c r="U343" s="1370"/>
      <c r="V343" s="1370"/>
      <c r="W343" s="1370"/>
      <c r="X343" s="1370"/>
      <c r="Y343" s="1370"/>
      <c r="Z343" s="1370"/>
      <c r="AA343" s="1370"/>
      <c r="AB343" s="1370"/>
    </row>
    <row r="344">
      <c r="A344" s="1383"/>
      <c r="B344" s="1383"/>
      <c r="C344" s="1370"/>
      <c r="D344" s="1370"/>
      <c r="E344" s="1387"/>
      <c r="F344" s="1370"/>
      <c r="G344" s="1370"/>
      <c r="H344" s="1370"/>
      <c r="I344" s="1370"/>
      <c r="J344" s="1370"/>
      <c r="K344" s="1370"/>
      <c r="L344" s="1370"/>
      <c r="M344" s="1370"/>
      <c r="N344" s="1370"/>
      <c r="O344" s="1370"/>
      <c r="P344" s="1370"/>
      <c r="Q344" s="1370"/>
      <c r="R344" s="1370"/>
      <c r="S344" s="1370"/>
      <c r="T344" s="1370"/>
      <c r="U344" s="1370"/>
      <c r="V344" s="1370"/>
      <c r="W344" s="1370"/>
      <c r="X344" s="1370"/>
      <c r="Y344" s="1370"/>
      <c r="Z344" s="1370"/>
      <c r="AA344" s="1370"/>
      <c r="AB344" s="1370"/>
    </row>
    <row r="345">
      <c r="A345" s="1383"/>
      <c r="B345" s="1383"/>
      <c r="C345" s="1370"/>
      <c r="D345" s="1370"/>
      <c r="E345" s="1387"/>
      <c r="F345" s="1370"/>
      <c r="G345" s="1370"/>
      <c r="H345" s="1370"/>
      <c r="I345" s="1370"/>
      <c r="J345" s="1370"/>
      <c r="K345" s="1370"/>
      <c r="L345" s="1370"/>
      <c r="M345" s="1370"/>
      <c r="N345" s="1370"/>
      <c r="O345" s="1370"/>
      <c r="P345" s="1370"/>
      <c r="Q345" s="1370"/>
      <c r="R345" s="1370"/>
      <c r="S345" s="1370"/>
      <c r="T345" s="1370"/>
      <c r="U345" s="1370"/>
      <c r="V345" s="1370"/>
      <c r="W345" s="1370"/>
      <c r="X345" s="1370"/>
      <c r="Y345" s="1370"/>
      <c r="Z345" s="1370"/>
      <c r="AA345" s="1370"/>
      <c r="AB345" s="1370"/>
    </row>
    <row r="346">
      <c r="A346" s="1383"/>
      <c r="B346" s="1383"/>
      <c r="C346" s="1370"/>
      <c r="D346" s="1370"/>
      <c r="E346" s="1387"/>
      <c r="F346" s="1370"/>
      <c r="G346" s="1370"/>
      <c r="H346" s="1370"/>
      <c r="I346" s="1370"/>
      <c r="J346" s="1370"/>
      <c r="K346" s="1370"/>
      <c r="L346" s="1370"/>
      <c r="M346" s="1370"/>
      <c r="N346" s="1370"/>
      <c r="O346" s="1370"/>
      <c r="P346" s="1370"/>
      <c r="Q346" s="1370"/>
      <c r="R346" s="1370"/>
      <c r="S346" s="1370"/>
      <c r="T346" s="1370"/>
      <c r="U346" s="1370"/>
      <c r="V346" s="1370"/>
      <c r="W346" s="1370"/>
      <c r="X346" s="1370"/>
      <c r="Y346" s="1370"/>
      <c r="Z346" s="1370"/>
      <c r="AA346" s="1370"/>
      <c r="AB346" s="1370"/>
    </row>
    <row r="347">
      <c r="A347" s="1383"/>
      <c r="B347" s="1383"/>
      <c r="C347" s="1370"/>
      <c r="D347" s="1370"/>
      <c r="E347" s="1387"/>
      <c r="F347" s="1370"/>
      <c r="G347" s="1370"/>
      <c r="H347" s="1370"/>
      <c r="I347" s="1370"/>
      <c r="J347" s="1370"/>
      <c r="K347" s="1370"/>
      <c r="L347" s="1370"/>
      <c r="M347" s="1370"/>
      <c r="N347" s="1370"/>
      <c r="O347" s="1370"/>
      <c r="P347" s="1370"/>
      <c r="Q347" s="1370"/>
      <c r="R347" s="1370"/>
      <c r="S347" s="1370"/>
      <c r="T347" s="1370"/>
      <c r="U347" s="1370"/>
      <c r="V347" s="1370"/>
      <c r="W347" s="1370"/>
      <c r="X347" s="1370"/>
      <c r="Y347" s="1370"/>
      <c r="Z347" s="1370"/>
      <c r="AA347" s="1370"/>
      <c r="AB347" s="1370"/>
    </row>
    <row r="348">
      <c r="A348" s="1383"/>
      <c r="B348" s="1383"/>
      <c r="C348" s="1370"/>
      <c r="D348" s="1370"/>
      <c r="E348" s="1387"/>
      <c r="F348" s="1370"/>
      <c r="G348" s="1370"/>
      <c r="H348" s="1370"/>
      <c r="I348" s="1370"/>
      <c r="J348" s="1370"/>
      <c r="K348" s="1370"/>
      <c r="L348" s="1370"/>
      <c r="M348" s="1370"/>
      <c r="N348" s="1370"/>
      <c r="O348" s="1370"/>
      <c r="P348" s="1370"/>
      <c r="Q348" s="1370"/>
      <c r="R348" s="1370"/>
      <c r="S348" s="1370"/>
      <c r="T348" s="1370"/>
      <c r="U348" s="1370"/>
      <c r="V348" s="1370"/>
      <c r="W348" s="1370"/>
      <c r="X348" s="1370"/>
      <c r="Y348" s="1370"/>
      <c r="Z348" s="1370"/>
      <c r="AA348" s="1370"/>
      <c r="AB348" s="1370"/>
    </row>
    <row r="349">
      <c r="A349" s="1383"/>
      <c r="B349" s="1383"/>
      <c r="C349" s="1370"/>
      <c r="D349" s="1370"/>
      <c r="E349" s="1387"/>
      <c r="F349" s="1370"/>
      <c r="G349" s="1370"/>
      <c r="H349" s="1370"/>
      <c r="I349" s="1370"/>
      <c r="J349" s="1370"/>
      <c r="K349" s="1370"/>
      <c r="L349" s="1370"/>
      <c r="M349" s="1370"/>
      <c r="N349" s="1370"/>
      <c r="O349" s="1370"/>
      <c r="P349" s="1370"/>
      <c r="Q349" s="1370"/>
      <c r="R349" s="1370"/>
      <c r="S349" s="1370"/>
      <c r="T349" s="1370"/>
      <c r="U349" s="1370"/>
      <c r="V349" s="1370"/>
      <c r="W349" s="1370"/>
      <c r="X349" s="1370"/>
      <c r="Y349" s="1370"/>
      <c r="Z349" s="1370"/>
      <c r="AA349" s="1370"/>
      <c r="AB349" s="1370"/>
    </row>
    <row r="350">
      <c r="A350" s="1383"/>
      <c r="B350" s="1383"/>
      <c r="C350" s="1370"/>
      <c r="D350" s="1370"/>
      <c r="E350" s="1387"/>
      <c r="F350" s="1370"/>
      <c r="G350" s="1370"/>
      <c r="H350" s="1370"/>
      <c r="I350" s="1370"/>
      <c r="J350" s="1370"/>
      <c r="K350" s="1370"/>
      <c r="L350" s="1370"/>
      <c r="M350" s="1370"/>
      <c r="N350" s="1370"/>
      <c r="O350" s="1370"/>
      <c r="P350" s="1370"/>
      <c r="Q350" s="1370"/>
      <c r="R350" s="1370"/>
      <c r="S350" s="1370"/>
      <c r="T350" s="1370"/>
      <c r="U350" s="1370"/>
      <c r="V350" s="1370"/>
      <c r="W350" s="1370"/>
      <c r="X350" s="1370"/>
      <c r="Y350" s="1370"/>
      <c r="Z350" s="1370"/>
      <c r="AA350" s="1370"/>
      <c r="AB350" s="1370"/>
    </row>
    <row r="351">
      <c r="A351" s="1383"/>
      <c r="B351" s="1383"/>
      <c r="C351" s="1370"/>
      <c r="D351" s="1370"/>
      <c r="E351" s="1387"/>
      <c r="F351" s="1370"/>
      <c r="G351" s="1370"/>
      <c r="H351" s="1370"/>
      <c r="I351" s="1370"/>
      <c r="J351" s="1370"/>
      <c r="K351" s="1370"/>
      <c r="L351" s="1370"/>
      <c r="M351" s="1370"/>
      <c r="N351" s="1370"/>
      <c r="O351" s="1370"/>
      <c r="P351" s="1370"/>
      <c r="Q351" s="1370"/>
      <c r="R351" s="1370"/>
      <c r="S351" s="1370"/>
      <c r="T351" s="1370"/>
      <c r="U351" s="1370"/>
      <c r="V351" s="1370"/>
      <c r="W351" s="1370"/>
      <c r="X351" s="1370"/>
      <c r="Y351" s="1370"/>
      <c r="Z351" s="1370"/>
      <c r="AA351" s="1370"/>
      <c r="AB351" s="1370"/>
    </row>
    <row r="352">
      <c r="A352" s="1383"/>
      <c r="B352" s="1383"/>
      <c r="C352" s="1370"/>
      <c r="D352" s="1370"/>
      <c r="E352" s="1387"/>
      <c r="F352" s="1370"/>
      <c r="G352" s="1370"/>
      <c r="H352" s="1370"/>
      <c r="I352" s="1370"/>
      <c r="J352" s="1370"/>
      <c r="K352" s="1370"/>
      <c r="L352" s="1370"/>
      <c r="M352" s="1370"/>
      <c r="N352" s="1370"/>
      <c r="O352" s="1370"/>
      <c r="P352" s="1370"/>
      <c r="Q352" s="1370"/>
      <c r="R352" s="1370"/>
      <c r="S352" s="1370"/>
      <c r="T352" s="1370"/>
      <c r="U352" s="1370"/>
      <c r="V352" s="1370"/>
      <c r="W352" s="1370"/>
      <c r="X352" s="1370"/>
      <c r="Y352" s="1370"/>
      <c r="Z352" s="1370"/>
      <c r="AA352" s="1370"/>
      <c r="AB352" s="1370"/>
    </row>
    <row r="353">
      <c r="A353" s="1383"/>
      <c r="B353" s="1383"/>
      <c r="C353" s="1370"/>
      <c r="D353" s="1370"/>
      <c r="E353" s="1387"/>
      <c r="F353" s="1370"/>
      <c r="G353" s="1370"/>
      <c r="H353" s="1370"/>
      <c r="I353" s="1370"/>
      <c r="J353" s="1370"/>
      <c r="K353" s="1370"/>
      <c r="L353" s="1370"/>
      <c r="M353" s="1370"/>
      <c r="N353" s="1370"/>
      <c r="O353" s="1370"/>
      <c r="P353" s="1370"/>
      <c r="Q353" s="1370"/>
      <c r="R353" s="1370"/>
      <c r="S353" s="1370"/>
      <c r="T353" s="1370"/>
      <c r="U353" s="1370"/>
      <c r="V353" s="1370"/>
      <c r="W353" s="1370"/>
      <c r="X353" s="1370"/>
      <c r="Y353" s="1370"/>
      <c r="Z353" s="1370"/>
      <c r="AA353" s="1370"/>
      <c r="AB353" s="1370"/>
    </row>
    <row r="354">
      <c r="A354" s="1383"/>
      <c r="B354" s="1383"/>
      <c r="C354" s="1370"/>
      <c r="D354" s="1370"/>
      <c r="E354" s="1387"/>
      <c r="F354" s="1370"/>
      <c r="G354" s="1370"/>
      <c r="H354" s="1370"/>
      <c r="I354" s="1370"/>
      <c r="J354" s="1370"/>
      <c r="K354" s="1370"/>
      <c r="L354" s="1370"/>
      <c r="M354" s="1370"/>
      <c r="N354" s="1370"/>
      <c r="O354" s="1370"/>
      <c r="P354" s="1370"/>
      <c r="Q354" s="1370"/>
      <c r="R354" s="1370"/>
      <c r="S354" s="1370"/>
      <c r="T354" s="1370"/>
      <c r="U354" s="1370"/>
      <c r="V354" s="1370"/>
      <c r="W354" s="1370"/>
      <c r="X354" s="1370"/>
      <c r="Y354" s="1370"/>
      <c r="Z354" s="1370"/>
      <c r="AA354" s="1370"/>
      <c r="AB354" s="1370"/>
    </row>
    <row r="355">
      <c r="A355" s="1383"/>
      <c r="B355" s="1383"/>
      <c r="C355" s="1370"/>
      <c r="D355" s="1370"/>
      <c r="E355" s="1387"/>
      <c r="F355" s="1370"/>
      <c r="G355" s="1370"/>
      <c r="H355" s="1370"/>
      <c r="I355" s="1370"/>
      <c r="J355" s="1370"/>
      <c r="K355" s="1370"/>
      <c r="L355" s="1370"/>
      <c r="M355" s="1370"/>
      <c r="N355" s="1370"/>
      <c r="O355" s="1370"/>
      <c r="P355" s="1370"/>
      <c r="Q355" s="1370"/>
      <c r="R355" s="1370"/>
      <c r="S355" s="1370"/>
      <c r="T355" s="1370"/>
      <c r="U355" s="1370"/>
      <c r="V355" s="1370"/>
      <c r="W355" s="1370"/>
      <c r="X355" s="1370"/>
      <c r="Y355" s="1370"/>
      <c r="Z355" s="1370"/>
      <c r="AA355" s="1370"/>
      <c r="AB355" s="1370"/>
    </row>
    <row r="356">
      <c r="A356" s="1383"/>
      <c r="B356" s="1383"/>
      <c r="C356" s="1370"/>
      <c r="D356" s="1370"/>
      <c r="E356" s="1387"/>
      <c r="F356" s="1370"/>
      <c r="G356" s="1370"/>
      <c r="H356" s="1370"/>
      <c r="I356" s="1370"/>
      <c r="J356" s="1370"/>
      <c r="K356" s="1370"/>
      <c r="L356" s="1370"/>
      <c r="M356" s="1370"/>
      <c r="N356" s="1370"/>
      <c r="O356" s="1370"/>
      <c r="P356" s="1370"/>
      <c r="Q356" s="1370"/>
      <c r="R356" s="1370"/>
      <c r="S356" s="1370"/>
      <c r="T356" s="1370"/>
      <c r="U356" s="1370"/>
      <c r="V356" s="1370"/>
      <c r="W356" s="1370"/>
      <c r="X356" s="1370"/>
      <c r="Y356" s="1370"/>
      <c r="Z356" s="1370"/>
      <c r="AA356" s="1370"/>
      <c r="AB356" s="1370"/>
    </row>
    <row r="357">
      <c r="A357" s="1383"/>
      <c r="B357" s="1383"/>
      <c r="C357" s="1370"/>
      <c r="D357" s="1370"/>
      <c r="E357" s="1387"/>
      <c r="F357" s="1370"/>
      <c r="G357" s="1370"/>
      <c r="H357" s="1370"/>
      <c r="I357" s="1370"/>
      <c r="J357" s="1370"/>
      <c r="K357" s="1370"/>
      <c r="L357" s="1370"/>
      <c r="M357" s="1370"/>
      <c r="N357" s="1370"/>
      <c r="O357" s="1370"/>
      <c r="P357" s="1370"/>
      <c r="Q357" s="1370"/>
      <c r="R357" s="1370"/>
      <c r="S357" s="1370"/>
      <c r="T357" s="1370"/>
      <c r="U357" s="1370"/>
      <c r="V357" s="1370"/>
      <c r="W357" s="1370"/>
      <c r="X357" s="1370"/>
      <c r="Y357" s="1370"/>
      <c r="Z357" s="1370"/>
      <c r="AA357" s="1370"/>
      <c r="AB357" s="1370"/>
    </row>
    <row r="358">
      <c r="A358" s="1383"/>
      <c r="B358" s="1383"/>
      <c r="C358" s="1370"/>
      <c r="D358" s="1370"/>
      <c r="E358" s="1387"/>
      <c r="F358" s="1370"/>
      <c r="G358" s="1370"/>
      <c r="H358" s="1370"/>
      <c r="I358" s="1370"/>
      <c r="J358" s="1370"/>
      <c r="K358" s="1370"/>
      <c r="L358" s="1370"/>
      <c r="M358" s="1370"/>
      <c r="N358" s="1370"/>
      <c r="O358" s="1370"/>
      <c r="P358" s="1370"/>
      <c r="Q358" s="1370"/>
      <c r="R358" s="1370"/>
      <c r="S358" s="1370"/>
      <c r="T358" s="1370"/>
      <c r="U358" s="1370"/>
      <c r="V358" s="1370"/>
      <c r="W358" s="1370"/>
      <c r="X358" s="1370"/>
      <c r="Y358" s="1370"/>
      <c r="Z358" s="1370"/>
      <c r="AA358" s="1370"/>
      <c r="AB358" s="1370"/>
    </row>
    <row r="359">
      <c r="A359" s="1383"/>
      <c r="B359" s="1383"/>
      <c r="C359" s="1370"/>
      <c r="D359" s="1370"/>
      <c r="E359" s="1387"/>
      <c r="F359" s="1370"/>
      <c r="G359" s="1370"/>
      <c r="H359" s="1370"/>
      <c r="I359" s="1370"/>
      <c r="J359" s="1370"/>
      <c r="K359" s="1370"/>
      <c r="L359" s="1370"/>
      <c r="M359" s="1370"/>
      <c r="N359" s="1370"/>
      <c r="O359" s="1370"/>
      <c r="P359" s="1370"/>
      <c r="Q359" s="1370"/>
      <c r="R359" s="1370"/>
      <c r="S359" s="1370"/>
      <c r="T359" s="1370"/>
      <c r="U359" s="1370"/>
      <c r="V359" s="1370"/>
      <c r="W359" s="1370"/>
      <c r="X359" s="1370"/>
      <c r="Y359" s="1370"/>
      <c r="Z359" s="1370"/>
      <c r="AA359" s="1370"/>
      <c r="AB359" s="1370"/>
    </row>
    <row r="360">
      <c r="A360" s="1383"/>
      <c r="B360" s="1383"/>
      <c r="C360" s="1370"/>
      <c r="D360" s="1370"/>
      <c r="E360" s="1387"/>
      <c r="F360" s="1370"/>
      <c r="G360" s="1370"/>
      <c r="H360" s="1370"/>
      <c r="I360" s="1370"/>
      <c r="J360" s="1370"/>
      <c r="K360" s="1370"/>
      <c r="L360" s="1370"/>
      <c r="M360" s="1370"/>
      <c r="N360" s="1370"/>
      <c r="O360" s="1370"/>
      <c r="P360" s="1370"/>
      <c r="Q360" s="1370"/>
      <c r="R360" s="1370"/>
      <c r="S360" s="1370"/>
      <c r="T360" s="1370"/>
      <c r="U360" s="1370"/>
      <c r="V360" s="1370"/>
      <c r="W360" s="1370"/>
      <c r="X360" s="1370"/>
      <c r="Y360" s="1370"/>
      <c r="Z360" s="1370"/>
      <c r="AA360" s="1370"/>
      <c r="AB360" s="1370"/>
    </row>
    <row r="361">
      <c r="A361" s="1383"/>
      <c r="B361" s="1383"/>
      <c r="C361" s="1370"/>
      <c r="D361" s="1370"/>
      <c r="E361" s="1387"/>
      <c r="F361" s="1370"/>
      <c r="G361" s="1370"/>
      <c r="H361" s="1370"/>
      <c r="I361" s="1370"/>
      <c r="J361" s="1370"/>
      <c r="K361" s="1370"/>
      <c r="L361" s="1370"/>
      <c r="M361" s="1370"/>
      <c r="N361" s="1370"/>
      <c r="O361" s="1370"/>
      <c r="P361" s="1370"/>
      <c r="Q361" s="1370"/>
      <c r="R361" s="1370"/>
      <c r="S361" s="1370"/>
      <c r="T361" s="1370"/>
      <c r="U361" s="1370"/>
      <c r="V361" s="1370"/>
      <c r="W361" s="1370"/>
      <c r="X361" s="1370"/>
      <c r="Y361" s="1370"/>
      <c r="Z361" s="1370"/>
      <c r="AA361" s="1370"/>
      <c r="AB361" s="1370"/>
    </row>
    <row r="362">
      <c r="A362" s="1383"/>
      <c r="B362" s="1383"/>
      <c r="C362" s="1370"/>
      <c r="D362" s="1370"/>
      <c r="E362" s="1387"/>
      <c r="F362" s="1370"/>
      <c r="G362" s="1370"/>
      <c r="H362" s="1370"/>
      <c r="I362" s="1370"/>
      <c r="J362" s="1370"/>
      <c r="K362" s="1370"/>
      <c r="L362" s="1370"/>
      <c r="M362" s="1370"/>
      <c r="N362" s="1370"/>
      <c r="O362" s="1370"/>
      <c r="P362" s="1370"/>
      <c r="Q362" s="1370"/>
      <c r="R362" s="1370"/>
      <c r="S362" s="1370"/>
      <c r="T362" s="1370"/>
      <c r="U362" s="1370"/>
      <c r="V362" s="1370"/>
      <c r="W362" s="1370"/>
      <c r="X362" s="1370"/>
      <c r="Y362" s="1370"/>
      <c r="Z362" s="1370"/>
      <c r="AA362" s="1370"/>
      <c r="AB362" s="1370"/>
    </row>
    <row r="363">
      <c r="A363" s="1383"/>
      <c r="B363" s="1383"/>
      <c r="C363" s="1370"/>
      <c r="D363" s="1370"/>
      <c r="E363" s="1387"/>
      <c r="F363" s="1370"/>
      <c r="G363" s="1370"/>
      <c r="H363" s="1370"/>
      <c r="I363" s="1370"/>
      <c r="J363" s="1370"/>
      <c r="K363" s="1370"/>
      <c r="L363" s="1370"/>
      <c r="M363" s="1370"/>
      <c r="N363" s="1370"/>
      <c r="O363" s="1370"/>
      <c r="P363" s="1370"/>
      <c r="Q363" s="1370"/>
      <c r="R363" s="1370"/>
      <c r="S363" s="1370"/>
      <c r="T363" s="1370"/>
      <c r="U363" s="1370"/>
      <c r="V363" s="1370"/>
      <c r="W363" s="1370"/>
      <c r="X363" s="1370"/>
      <c r="Y363" s="1370"/>
      <c r="Z363" s="1370"/>
      <c r="AA363" s="1370"/>
      <c r="AB363" s="1370"/>
    </row>
    <row r="364">
      <c r="A364" s="1383"/>
      <c r="B364" s="1383"/>
      <c r="C364" s="1370"/>
      <c r="D364" s="1370"/>
      <c r="E364" s="1387"/>
      <c r="F364" s="1370"/>
      <c r="G364" s="1370"/>
      <c r="H364" s="1370"/>
      <c r="I364" s="1370"/>
      <c r="J364" s="1370"/>
      <c r="K364" s="1370"/>
      <c r="L364" s="1370"/>
      <c r="M364" s="1370"/>
      <c r="N364" s="1370"/>
      <c r="O364" s="1370"/>
      <c r="P364" s="1370"/>
      <c r="Q364" s="1370"/>
      <c r="R364" s="1370"/>
      <c r="S364" s="1370"/>
      <c r="T364" s="1370"/>
      <c r="U364" s="1370"/>
      <c r="V364" s="1370"/>
      <c r="W364" s="1370"/>
      <c r="X364" s="1370"/>
      <c r="Y364" s="1370"/>
      <c r="Z364" s="1370"/>
      <c r="AA364" s="1370"/>
      <c r="AB364" s="1370"/>
    </row>
    <row r="365">
      <c r="A365" s="1383"/>
      <c r="B365" s="1383"/>
      <c r="C365" s="1370"/>
      <c r="D365" s="1370"/>
      <c r="E365" s="1387"/>
      <c r="F365" s="1370"/>
      <c r="G365" s="1370"/>
      <c r="H365" s="1370"/>
      <c r="I365" s="1370"/>
      <c r="J365" s="1370"/>
      <c r="K365" s="1370"/>
      <c r="L365" s="1370"/>
      <c r="M365" s="1370"/>
      <c r="N365" s="1370"/>
      <c r="O365" s="1370"/>
      <c r="P365" s="1370"/>
      <c r="Q365" s="1370"/>
      <c r="R365" s="1370"/>
      <c r="S365" s="1370"/>
      <c r="T365" s="1370"/>
      <c r="U365" s="1370"/>
      <c r="V365" s="1370"/>
      <c r="W365" s="1370"/>
      <c r="X365" s="1370"/>
      <c r="Y365" s="1370"/>
      <c r="Z365" s="1370"/>
      <c r="AA365" s="1370"/>
      <c r="AB365" s="1370"/>
    </row>
    <row r="366">
      <c r="A366" s="1383"/>
      <c r="B366" s="1383"/>
      <c r="C366" s="1370"/>
      <c r="D366" s="1370"/>
      <c r="E366" s="1387"/>
      <c r="F366" s="1370"/>
      <c r="G366" s="1370"/>
      <c r="H366" s="1370"/>
      <c r="I366" s="1370"/>
      <c r="J366" s="1370"/>
      <c r="K366" s="1370"/>
      <c r="L366" s="1370"/>
      <c r="M366" s="1370"/>
      <c r="N366" s="1370"/>
      <c r="O366" s="1370"/>
      <c r="P366" s="1370"/>
      <c r="Q366" s="1370"/>
      <c r="R366" s="1370"/>
      <c r="S366" s="1370"/>
      <c r="T366" s="1370"/>
      <c r="U366" s="1370"/>
      <c r="V366" s="1370"/>
      <c r="W366" s="1370"/>
      <c r="X366" s="1370"/>
      <c r="Y366" s="1370"/>
      <c r="Z366" s="1370"/>
      <c r="AA366" s="1370"/>
      <c r="AB366" s="1370"/>
    </row>
    <row r="367">
      <c r="A367" s="1383"/>
      <c r="B367" s="1383"/>
      <c r="C367" s="1370"/>
      <c r="D367" s="1370"/>
      <c r="E367" s="1387"/>
      <c r="F367" s="1370"/>
      <c r="G367" s="1370"/>
      <c r="H367" s="1370"/>
      <c r="I367" s="1370"/>
      <c r="J367" s="1370"/>
      <c r="K367" s="1370"/>
      <c r="L367" s="1370"/>
      <c r="M367" s="1370"/>
      <c r="N367" s="1370"/>
      <c r="O367" s="1370"/>
      <c r="P367" s="1370"/>
      <c r="Q367" s="1370"/>
      <c r="R367" s="1370"/>
      <c r="S367" s="1370"/>
      <c r="T367" s="1370"/>
      <c r="U367" s="1370"/>
      <c r="V367" s="1370"/>
      <c r="W367" s="1370"/>
      <c r="X367" s="1370"/>
      <c r="Y367" s="1370"/>
      <c r="Z367" s="1370"/>
      <c r="AA367" s="1370"/>
      <c r="AB367" s="1370"/>
    </row>
    <row r="368">
      <c r="A368" s="1383"/>
      <c r="B368" s="1383"/>
      <c r="C368" s="1370"/>
      <c r="D368" s="1370"/>
      <c r="E368" s="1387"/>
      <c r="F368" s="1370"/>
      <c r="G368" s="1370"/>
      <c r="H368" s="1370"/>
      <c r="I368" s="1370"/>
      <c r="J368" s="1370"/>
      <c r="K368" s="1370"/>
      <c r="L368" s="1370"/>
      <c r="M368" s="1370"/>
      <c r="N368" s="1370"/>
      <c r="O368" s="1370"/>
      <c r="P368" s="1370"/>
      <c r="Q368" s="1370"/>
      <c r="R368" s="1370"/>
      <c r="S368" s="1370"/>
      <c r="T368" s="1370"/>
      <c r="U368" s="1370"/>
      <c r="V368" s="1370"/>
      <c r="W368" s="1370"/>
      <c r="X368" s="1370"/>
      <c r="Y368" s="1370"/>
      <c r="Z368" s="1370"/>
      <c r="AA368" s="1370"/>
      <c r="AB368" s="1370"/>
    </row>
    <row r="369">
      <c r="A369" s="1383"/>
      <c r="B369" s="1383"/>
      <c r="C369" s="1370"/>
      <c r="D369" s="1370"/>
      <c r="E369" s="1387"/>
      <c r="F369" s="1370"/>
      <c r="G369" s="1370"/>
      <c r="H369" s="1370"/>
      <c r="I369" s="1370"/>
      <c r="J369" s="1370"/>
      <c r="K369" s="1370"/>
      <c r="L369" s="1370"/>
      <c r="M369" s="1370"/>
      <c r="N369" s="1370"/>
      <c r="O369" s="1370"/>
      <c r="P369" s="1370"/>
      <c r="Q369" s="1370"/>
      <c r="R369" s="1370"/>
      <c r="S369" s="1370"/>
      <c r="T369" s="1370"/>
      <c r="U369" s="1370"/>
      <c r="V369" s="1370"/>
      <c r="W369" s="1370"/>
      <c r="X369" s="1370"/>
      <c r="Y369" s="1370"/>
      <c r="Z369" s="1370"/>
      <c r="AA369" s="1370"/>
      <c r="AB369" s="1370"/>
    </row>
    <row r="370">
      <c r="A370" s="1383"/>
      <c r="B370" s="1383"/>
      <c r="C370" s="1370"/>
      <c r="D370" s="1370"/>
      <c r="E370" s="1387"/>
      <c r="F370" s="1370"/>
      <c r="G370" s="1370"/>
      <c r="H370" s="1370"/>
      <c r="I370" s="1370"/>
      <c r="J370" s="1370"/>
      <c r="K370" s="1370"/>
      <c r="L370" s="1370"/>
      <c r="M370" s="1370"/>
      <c r="N370" s="1370"/>
      <c r="O370" s="1370"/>
      <c r="P370" s="1370"/>
      <c r="Q370" s="1370"/>
      <c r="R370" s="1370"/>
      <c r="S370" s="1370"/>
      <c r="T370" s="1370"/>
      <c r="U370" s="1370"/>
      <c r="V370" s="1370"/>
      <c r="W370" s="1370"/>
      <c r="X370" s="1370"/>
      <c r="Y370" s="1370"/>
      <c r="Z370" s="1370"/>
      <c r="AA370" s="1370"/>
      <c r="AB370" s="1370"/>
    </row>
    <row r="371">
      <c r="A371" s="1383"/>
      <c r="B371" s="1383"/>
      <c r="C371" s="1370"/>
      <c r="D371" s="1370"/>
      <c r="E371" s="1387"/>
      <c r="F371" s="1370"/>
      <c r="G371" s="1370"/>
      <c r="H371" s="1370"/>
      <c r="I371" s="1370"/>
      <c r="J371" s="1370"/>
      <c r="K371" s="1370"/>
      <c r="L371" s="1370"/>
      <c r="M371" s="1370"/>
      <c r="N371" s="1370"/>
      <c r="O371" s="1370"/>
      <c r="P371" s="1370"/>
      <c r="Q371" s="1370"/>
      <c r="R371" s="1370"/>
      <c r="S371" s="1370"/>
      <c r="T371" s="1370"/>
      <c r="U371" s="1370"/>
      <c r="V371" s="1370"/>
      <c r="W371" s="1370"/>
      <c r="X371" s="1370"/>
      <c r="Y371" s="1370"/>
      <c r="Z371" s="1370"/>
      <c r="AA371" s="1370"/>
      <c r="AB371" s="1370"/>
    </row>
    <row r="372">
      <c r="A372" s="1383"/>
      <c r="B372" s="1383"/>
      <c r="C372" s="1370"/>
      <c r="D372" s="1370"/>
      <c r="E372" s="1387"/>
      <c r="F372" s="1370"/>
      <c r="G372" s="1370"/>
      <c r="H372" s="1370"/>
      <c r="I372" s="1370"/>
      <c r="J372" s="1370"/>
      <c r="K372" s="1370"/>
      <c r="L372" s="1370"/>
      <c r="M372" s="1370"/>
      <c r="N372" s="1370"/>
      <c r="O372" s="1370"/>
      <c r="P372" s="1370"/>
      <c r="Q372" s="1370"/>
      <c r="R372" s="1370"/>
      <c r="S372" s="1370"/>
      <c r="T372" s="1370"/>
      <c r="U372" s="1370"/>
      <c r="V372" s="1370"/>
      <c r="W372" s="1370"/>
      <c r="X372" s="1370"/>
      <c r="Y372" s="1370"/>
      <c r="Z372" s="1370"/>
      <c r="AA372" s="1370"/>
      <c r="AB372" s="1370"/>
    </row>
    <row r="373">
      <c r="A373" s="1383"/>
      <c r="B373" s="1383"/>
      <c r="C373" s="1370"/>
      <c r="D373" s="1370"/>
      <c r="E373" s="1387"/>
      <c r="F373" s="1370"/>
      <c r="G373" s="1370"/>
      <c r="H373" s="1370"/>
      <c r="I373" s="1370"/>
      <c r="J373" s="1370"/>
      <c r="K373" s="1370"/>
      <c r="L373" s="1370"/>
      <c r="M373" s="1370"/>
      <c r="N373" s="1370"/>
      <c r="O373" s="1370"/>
      <c r="P373" s="1370"/>
      <c r="Q373" s="1370"/>
      <c r="R373" s="1370"/>
      <c r="S373" s="1370"/>
      <c r="T373" s="1370"/>
      <c r="U373" s="1370"/>
      <c r="V373" s="1370"/>
      <c r="W373" s="1370"/>
      <c r="X373" s="1370"/>
      <c r="Y373" s="1370"/>
      <c r="Z373" s="1370"/>
      <c r="AA373" s="1370"/>
      <c r="AB373" s="1370"/>
    </row>
    <row r="374">
      <c r="A374" s="1383"/>
      <c r="B374" s="1383"/>
      <c r="C374" s="1370"/>
      <c r="D374" s="1370"/>
      <c r="E374" s="1387"/>
      <c r="F374" s="1370"/>
      <c r="G374" s="1370"/>
      <c r="H374" s="1370"/>
      <c r="I374" s="1370"/>
      <c r="J374" s="1370"/>
      <c r="K374" s="1370"/>
      <c r="L374" s="1370"/>
      <c r="M374" s="1370"/>
      <c r="N374" s="1370"/>
      <c r="O374" s="1370"/>
      <c r="P374" s="1370"/>
      <c r="Q374" s="1370"/>
      <c r="R374" s="1370"/>
      <c r="S374" s="1370"/>
      <c r="T374" s="1370"/>
      <c r="U374" s="1370"/>
      <c r="V374" s="1370"/>
      <c r="W374" s="1370"/>
      <c r="X374" s="1370"/>
      <c r="Y374" s="1370"/>
      <c r="Z374" s="1370"/>
      <c r="AA374" s="1370"/>
      <c r="AB374" s="1370"/>
    </row>
    <row r="375">
      <c r="A375" s="1383"/>
      <c r="B375" s="1383"/>
      <c r="C375" s="1370"/>
      <c r="D375" s="1370"/>
      <c r="E375" s="1387"/>
      <c r="F375" s="1370"/>
      <c r="G375" s="1370"/>
      <c r="H375" s="1370"/>
      <c r="I375" s="1370"/>
      <c r="J375" s="1370"/>
      <c r="K375" s="1370"/>
      <c r="L375" s="1370"/>
      <c r="M375" s="1370"/>
      <c r="N375" s="1370"/>
      <c r="O375" s="1370"/>
      <c r="P375" s="1370"/>
      <c r="Q375" s="1370"/>
      <c r="R375" s="1370"/>
      <c r="S375" s="1370"/>
      <c r="T375" s="1370"/>
      <c r="U375" s="1370"/>
      <c r="V375" s="1370"/>
      <c r="W375" s="1370"/>
      <c r="X375" s="1370"/>
      <c r="Y375" s="1370"/>
      <c r="Z375" s="1370"/>
      <c r="AA375" s="1370"/>
      <c r="AB375" s="1370"/>
    </row>
    <row r="376">
      <c r="A376" s="1383"/>
      <c r="B376" s="1383"/>
      <c r="C376" s="1370"/>
      <c r="D376" s="1370"/>
      <c r="E376" s="1387"/>
      <c r="F376" s="1370"/>
      <c r="G376" s="1370"/>
      <c r="H376" s="1370"/>
      <c r="I376" s="1370"/>
      <c r="J376" s="1370"/>
      <c r="K376" s="1370"/>
      <c r="L376" s="1370"/>
      <c r="M376" s="1370"/>
      <c r="N376" s="1370"/>
      <c r="O376" s="1370"/>
      <c r="P376" s="1370"/>
      <c r="Q376" s="1370"/>
      <c r="R376" s="1370"/>
      <c r="S376" s="1370"/>
      <c r="T376" s="1370"/>
      <c r="U376" s="1370"/>
      <c r="V376" s="1370"/>
      <c r="W376" s="1370"/>
      <c r="X376" s="1370"/>
      <c r="Y376" s="1370"/>
      <c r="Z376" s="1370"/>
      <c r="AA376" s="1370"/>
      <c r="AB376" s="1370"/>
    </row>
    <row r="377">
      <c r="A377" s="1383"/>
      <c r="B377" s="1383"/>
      <c r="C377" s="1370"/>
      <c r="D377" s="1370"/>
      <c r="E377" s="1387"/>
      <c r="F377" s="1370"/>
      <c r="G377" s="1370"/>
      <c r="H377" s="1370"/>
      <c r="I377" s="1370"/>
      <c r="J377" s="1370"/>
      <c r="K377" s="1370"/>
      <c r="L377" s="1370"/>
      <c r="M377" s="1370"/>
      <c r="N377" s="1370"/>
      <c r="O377" s="1370"/>
      <c r="P377" s="1370"/>
      <c r="Q377" s="1370"/>
      <c r="R377" s="1370"/>
      <c r="S377" s="1370"/>
      <c r="T377" s="1370"/>
      <c r="U377" s="1370"/>
      <c r="V377" s="1370"/>
      <c r="W377" s="1370"/>
      <c r="X377" s="1370"/>
      <c r="Y377" s="1370"/>
      <c r="Z377" s="1370"/>
      <c r="AA377" s="1370"/>
      <c r="AB377" s="1370"/>
    </row>
    <row r="378">
      <c r="A378" s="1383"/>
      <c r="B378" s="1383"/>
      <c r="C378" s="1370"/>
      <c r="D378" s="1370"/>
      <c r="E378" s="1387"/>
      <c r="F378" s="1370"/>
      <c r="G378" s="1370"/>
      <c r="H378" s="1370"/>
      <c r="I378" s="1370"/>
      <c r="J378" s="1370"/>
      <c r="K378" s="1370"/>
      <c r="L378" s="1370"/>
      <c r="M378" s="1370"/>
      <c r="N378" s="1370"/>
      <c r="O378" s="1370"/>
      <c r="P378" s="1370"/>
      <c r="Q378" s="1370"/>
      <c r="R378" s="1370"/>
      <c r="S378" s="1370"/>
      <c r="T378" s="1370"/>
      <c r="U378" s="1370"/>
      <c r="V378" s="1370"/>
      <c r="W378" s="1370"/>
      <c r="X378" s="1370"/>
      <c r="Y378" s="1370"/>
      <c r="Z378" s="1370"/>
      <c r="AA378" s="1370"/>
      <c r="AB378" s="1370"/>
    </row>
    <row r="379">
      <c r="A379" s="1383"/>
      <c r="B379" s="1383"/>
      <c r="C379" s="1370"/>
      <c r="D379" s="1370"/>
      <c r="E379" s="1387"/>
      <c r="F379" s="1370"/>
      <c r="G379" s="1370"/>
      <c r="H379" s="1370"/>
      <c r="I379" s="1370"/>
      <c r="J379" s="1370"/>
      <c r="K379" s="1370"/>
      <c r="L379" s="1370"/>
      <c r="M379" s="1370"/>
      <c r="N379" s="1370"/>
      <c r="O379" s="1370"/>
      <c r="P379" s="1370"/>
      <c r="Q379" s="1370"/>
      <c r="R379" s="1370"/>
      <c r="S379" s="1370"/>
      <c r="T379" s="1370"/>
      <c r="U379" s="1370"/>
      <c r="V379" s="1370"/>
      <c r="W379" s="1370"/>
      <c r="X379" s="1370"/>
      <c r="Y379" s="1370"/>
      <c r="Z379" s="1370"/>
      <c r="AA379" s="1370"/>
      <c r="AB379" s="1370"/>
    </row>
    <row r="380">
      <c r="A380" s="1383"/>
      <c r="B380" s="1383"/>
      <c r="C380" s="1370"/>
      <c r="D380" s="1370"/>
      <c r="E380" s="1387"/>
      <c r="F380" s="1370"/>
      <c r="G380" s="1370"/>
      <c r="H380" s="1370"/>
      <c r="I380" s="1370"/>
      <c r="J380" s="1370"/>
      <c r="K380" s="1370"/>
      <c r="L380" s="1370"/>
      <c r="M380" s="1370"/>
      <c r="N380" s="1370"/>
      <c r="O380" s="1370"/>
      <c r="P380" s="1370"/>
      <c r="Q380" s="1370"/>
      <c r="R380" s="1370"/>
      <c r="S380" s="1370"/>
      <c r="T380" s="1370"/>
      <c r="U380" s="1370"/>
      <c r="V380" s="1370"/>
      <c r="W380" s="1370"/>
      <c r="X380" s="1370"/>
      <c r="Y380" s="1370"/>
      <c r="Z380" s="1370"/>
      <c r="AA380" s="1370"/>
      <c r="AB380" s="1370"/>
    </row>
    <row r="381">
      <c r="A381" s="1383"/>
      <c r="B381" s="1383"/>
      <c r="C381" s="1370"/>
      <c r="D381" s="1370"/>
      <c r="E381" s="1387"/>
      <c r="F381" s="1370"/>
      <c r="G381" s="1370"/>
      <c r="H381" s="1370"/>
      <c r="I381" s="1370"/>
      <c r="J381" s="1370"/>
      <c r="K381" s="1370"/>
      <c r="L381" s="1370"/>
      <c r="M381" s="1370"/>
      <c r="N381" s="1370"/>
      <c r="O381" s="1370"/>
      <c r="P381" s="1370"/>
      <c r="Q381" s="1370"/>
      <c r="R381" s="1370"/>
      <c r="S381" s="1370"/>
      <c r="T381" s="1370"/>
      <c r="U381" s="1370"/>
      <c r="V381" s="1370"/>
      <c r="W381" s="1370"/>
      <c r="X381" s="1370"/>
      <c r="Y381" s="1370"/>
      <c r="Z381" s="1370"/>
      <c r="AA381" s="1370"/>
      <c r="AB381" s="1370"/>
    </row>
    <row r="382">
      <c r="A382" s="1383"/>
      <c r="B382" s="1383"/>
      <c r="C382" s="1370"/>
      <c r="D382" s="1370"/>
      <c r="E382" s="1387"/>
      <c r="F382" s="1370"/>
      <c r="G382" s="1370"/>
      <c r="H382" s="1370"/>
      <c r="I382" s="1370"/>
      <c r="J382" s="1370"/>
      <c r="K382" s="1370"/>
      <c r="L382" s="1370"/>
      <c r="M382" s="1370"/>
      <c r="N382" s="1370"/>
      <c r="O382" s="1370"/>
      <c r="P382" s="1370"/>
      <c r="Q382" s="1370"/>
      <c r="R382" s="1370"/>
      <c r="S382" s="1370"/>
      <c r="T382" s="1370"/>
      <c r="U382" s="1370"/>
      <c r="V382" s="1370"/>
      <c r="W382" s="1370"/>
      <c r="X382" s="1370"/>
      <c r="Y382" s="1370"/>
      <c r="Z382" s="1370"/>
      <c r="AA382" s="1370"/>
      <c r="AB382" s="1370"/>
    </row>
    <row r="383">
      <c r="A383" s="1383"/>
      <c r="B383" s="1383"/>
      <c r="C383" s="1370"/>
      <c r="D383" s="1370"/>
      <c r="E383" s="1387"/>
      <c r="F383" s="1370"/>
      <c r="G383" s="1370"/>
      <c r="H383" s="1370"/>
      <c r="I383" s="1370"/>
      <c r="J383" s="1370"/>
      <c r="K383" s="1370"/>
      <c r="L383" s="1370"/>
      <c r="M383" s="1370"/>
      <c r="N383" s="1370"/>
      <c r="O383" s="1370"/>
      <c r="P383" s="1370"/>
      <c r="Q383" s="1370"/>
      <c r="R383" s="1370"/>
      <c r="S383" s="1370"/>
      <c r="T383" s="1370"/>
      <c r="U383" s="1370"/>
      <c r="V383" s="1370"/>
      <c r="W383" s="1370"/>
      <c r="X383" s="1370"/>
      <c r="Y383" s="1370"/>
      <c r="Z383" s="1370"/>
      <c r="AA383" s="1370"/>
      <c r="AB383" s="1370"/>
    </row>
    <row r="384">
      <c r="A384" s="1383"/>
      <c r="B384" s="1383"/>
      <c r="C384" s="1370"/>
      <c r="D384" s="1370"/>
      <c r="E384" s="1387"/>
      <c r="F384" s="1370"/>
      <c r="G384" s="1370"/>
      <c r="H384" s="1370"/>
      <c r="I384" s="1370"/>
      <c r="J384" s="1370"/>
      <c r="K384" s="1370"/>
      <c r="L384" s="1370"/>
      <c r="M384" s="1370"/>
      <c r="N384" s="1370"/>
      <c r="O384" s="1370"/>
      <c r="P384" s="1370"/>
      <c r="Q384" s="1370"/>
      <c r="R384" s="1370"/>
      <c r="S384" s="1370"/>
      <c r="T384" s="1370"/>
      <c r="U384" s="1370"/>
      <c r="V384" s="1370"/>
      <c r="W384" s="1370"/>
      <c r="X384" s="1370"/>
      <c r="Y384" s="1370"/>
      <c r="Z384" s="1370"/>
      <c r="AA384" s="1370"/>
      <c r="AB384" s="1370"/>
    </row>
    <row r="385">
      <c r="A385" s="1383"/>
      <c r="B385" s="1383"/>
      <c r="C385" s="1370"/>
      <c r="D385" s="1370"/>
      <c r="E385" s="1387"/>
      <c r="F385" s="1370"/>
      <c r="G385" s="1370"/>
      <c r="H385" s="1370"/>
      <c r="I385" s="1370"/>
      <c r="J385" s="1370"/>
      <c r="K385" s="1370"/>
      <c r="L385" s="1370"/>
      <c r="M385" s="1370"/>
      <c r="N385" s="1370"/>
      <c r="O385" s="1370"/>
      <c r="P385" s="1370"/>
      <c r="Q385" s="1370"/>
      <c r="R385" s="1370"/>
      <c r="S385" s="1370"/>
      <c r="T385" s="1370"/>
      <c r="U385" s="1370"/>
      <c r="V385" s="1370"/>
      <c r="W385" s="1370"/>
      <c r="X385" s="1370"/>
      <c r="Y385" s="1370"/>
      <c r="Z385" s="1370"/>
      <c r="AA385" s="1370"/>
      <c r="AB385" s="1370"/>
    </row>
    <row r="386">
      <c r="A386" s="1383"/>
      <c r="B386" s="1383"/>
      <c r="C386" s="1370"/>
      <c r="D386" s="1370"/>
      <c r="E386" s="1387"/>
      <c r="F386" s="1370"/>
      <c r="G386" s="1370"/>
      <c r="H386" s="1370"/>
      <c r="I386" s="1370"/>
      <c r="J386" s="1370"/>
      <c r="K386" s="1370"/>
      <c r="L386" s="1370"/>
      <c r="M386" s="1370"/>
      <c r="N386" s="1370"/>
      <c r="O386" s="1370"/>
      <c r="P386" s="1370"/>
      <c r="Q386" s="1370"/>
      <c r="R386" s="1370"/>
      <c r="S386" s="1370"/>
      <c r="T386" s="1370"/>
      <c r="U386" s="1370"/>
      <c r="V386" s="1370"/>
      <c r="W386" s="1370"/>
      <c r="X386" s="1370"/>
      <c r="Y386" s="1370"/>
      <c r="Z386" s="1370"/>
      <c r="AA386" s="1370"/>
      <c r="AB386" s="1370"/>
    </row>
    <row r="387">
      <c r="A387" s="1383"/>
      <c r="B387" s="1383"/>
      <c r="C387" s="1370"/>
      <c r="D387" s="1370"/>
      <c r="E387" s="1387"/>
      <c r="F387" s="1370"/>
      <c r="G387" s="1370"/>
      <c r="H387" s="1370"/>
      <c r="I387" s="1370"/>
      <c r="J387" s="1370"/>
      <c r="K387" s="1370"/>
      <c r="L387" s="1370"/>
      <c r="M387" s="1370"/>
      <c r="N387" s="1370"/>
      <c r="O387" s="1370"/>
      <c r="P387" s="1370"/>
      <c r="Q387" s="1370"/>
      <c r="R387" s="1370"/>
      <c r="S387" s="1370"/>
      <c r="T387" s="1370"/>
      <c r="U387" s="1370"/>
      <c r="V387" s="1370"/>
      <c r="W387" s="1370"/>
      <c r="X387" s="1370"/>
      <c r="Y387" s="1370"/>
      <c r="Z387" s="1370"/>
      <c r="AA387" s="1370"/>
      <c r="AB387" s="1370"/>
    </row>
    <row r="388">
      <c r="A388" s="1383"/>
      <c r="B388" s="1383"/>
      <c r="C388" s="1370"/>
      <c r="D388" s="1370"/>
      <c r="E388" s="1387"/>
      <c r="F388" s="1370"/>
      <c r="G388" s="1370"/>
      <c r="H388" s="1370"/>
      <c r="I388" s="1370"/>
      <c r="J388" s="1370"/>
      <c r="K388" s="1370"/>
      <c r="L388" s="1370"/>
      <c r="M388" s="1370"/>
      <c r="N388" s="1370"/>
      <c r="O388" s="1370"/>
      <c r="P388" s="1370"/>
      <c r="Q388" s="1370"/>
      <c r="R388" s="1370"/>
      <c r="S388" s="1370"/>
      <c r="T388" s="1370"/>
      <c r="U388" s="1370"/>
      <c r="V388" s="1370"/>
      <c r="W388" s="1370"/>
      <c r="X388" s="1370"/>
      <c r="Y388" s="1370"/>
      <c r="Z388" s="1370"/>
      <c r="AA388" s="1370"/>
      <c r="AB388" s="1370"/>
    </row>
    <row r="389">
      <c r="A389" s="1383"/>
      <c r="B389" s="1383"/>
      <c r="C389" s="1370"/>
      <c r="D389" s="1370"/>
      <c r="E389" s="1387"/>
      <c r="F389" s="1370"/>
      <c r="G389" s="1370"/>
      <c r="H389" s="1370"/>
      <c r="I389" s="1370"/>
      <c r="J389" s="1370"/>
      <c r="K389" s="1370"/>
      <c r="L389" s="1370"/>
      <c r="M389" s="1370"/>
      <c r="N389" s="1370"/>
      <c r="O389" s="1370"/>
      <c r="P389" s="1370"/>
      <c r="Q389" s="1370"/>
      <c r="R389" s="1370"/>
      <c r="S389" s="1370"/>
      <c r="T389" s="1370"/>
      <c r="U389" s="1370"/>
      <c r="V389" s="1370"/>
      <c r="W389" s="1370"/>
      <c r="X389" s="1370"/>
      <c r="Y389" s="1370"/>
      <c r="Z389" s="1370"/>
      <c r="AA389" s="1370"/>
      <c r="AB389" s="1370"/>
    </row>
    <row r="390">
      <c r="A390" s="1383"/>
      <c r="B390" s="1383"/>
      <c r="C390" s="1370"/>
      <c r="D390" s="1370"/>
      <c r="E390" s="1387"/>
      <c r="F390" s="1370"/>
      <c r="G390" s="1370"/>
      <c r="H390" s="1370"/>
      <c r="I390" s="1370"/>
      <c r="J390" s="1370"/>
      <c r="K390" s="1370"/>
      <c r="L390" s="1370"/>
      <c r="M390" s="1370"/>
      <c r="N390" s="1370"/>
      <c r="O390" s="1370"/>
      <c r="P390" s="1370"/>
      <c r="Q390" s="1370"/>
      <c r="R390" s="1370"/>
      <c r="S390" s="1370"/>
      <c r="T390" s="1370"/>
      <c r="U390" s="1370"/>
      <c r="V390" s="1370"/>
      <c r="W390" s="1370"/>
      <c r="X390" s="1370"/>
      <c r="Y390" s="1370"/>
      <c r="Z390" s="1370"/>
      <c r="AA390" s="1370"/>
      <c r="AB390" s="1370"/>
    </row>
    <row r="391">
      <c r="A391" s="1383"/>
      <c r="B391" s="1383"/>
      <c r="C391" s="1370"/>
      <c r="D391" s="1370"/>
      <c r="E391" s="1387"/>
      <c r="F391" s="1370"/>
      <c r="G391" s="1370"/>
      <c r="H391" s="1370"/>
      <c r="I391" s="1370"/>
      <c r="J391" s="1370"/>
      <c r="K391" s="1370"/>
      <c r="L391" s="1370"/>
      <c r="M391" s="1370"/>
      <c r="N391" s="1370"/>
      <c r="O391" s="1370"/>
      <c r="P391" s="1370"/>
      <c r="Q391" s="1370"/>
      <c r="R391" s="1370"/>
      <c r="S391" s="1370"/>
      <c r="T391" s="1370"/>
      <c r="U391" s="1370"/>
      <c r="V391" s="1370"/>
      <c r="W391" s="1370"/>
      <c r="X391" s="1370"/>
      <c r="Y391" s="1370"/>
      <c r="Z391" s="1370"/>
      <c r="AA391" s="1370"/>
      <c r="AB391" s="1370"/>
    </row>
    <row r="392">
      <c r="A392" s="1383"/>
      <c r="B392" s="1383"/>
      <c r="C392" s="1370"/>
      <c r="D392" s="1370"/>
      <c r="E392" s="1387"/>
      <c r="F392" s="1370"/>
      <c r="G392" s="1370"/>
      <c r="H392" s="1370"/>
      <c r="I392" s="1370"/>
      <c r="J392" s="1370"/>
      <c r="K392" s="1370"/>
      <c r="L392" s="1370"/>
      <c r="M392" s="1370"/>
      <c r="N392" s="1370"/>
      <c r="O392" s="1370"/>
      <c r="P392" s="1370"/>
      <c r="Q392" s="1370"/>
      <c r="R392" s="1370"/>
      <c r="S392" s="1370"/>
      <c r="T392" s="1370"/>
      <c r="U392" s="1370"/>
      <c r="V392" s="1370"/>
      <c r="W392" s="1370"/>
      <c r="X392" s="1370"/>
      <c r="Y392" s="1370"/>
      <c r="Z392" s="1370"/>
      <c r="AA392" s="1370"/>
      <c r="AB392" s="1370"/>
    </row>
    <row r="393">
      <c r="A393" s="1383"/>
      <c r="B393" s="1383"/>
      <c r="C393" s="1370"/>
      <c r="D393" s="1370"/>
      <c r="E393" s="1387"/>
      <c r="F393" s="1370"/>
      <c r="G393" s="1370"/>
      <c r="H393" s="1370"/>
      <c r="I393" s="1370"/>
      <c r="J393" s="1370"/>
      <c r="K393" s="1370"/>
      <c r="L393" s="1370"/>
      <c r="M393" s="1370"/>
      <c r="N393" s="1370"/>
      <c r="O393" s="1370"/>
      <c r="P393" s="1370"/>
      <c r="Q393" s="1370"/>
      <c r="R393" s="1370"/>
      <c r="S393" s="1370"/>
      <c r="T393" s="1370"/>
      <c r="U393" s="1370"/>
      <c r="V393" s="1370"/>
      <c r="W393" s="1370"/>
      <c r="X393" s="1370"/>
      <c r="Y393" s="1370"/>
      <c r="Z393" s="1370"/>
      <c r="AA393" s="1370"/>
      <c r="AB393" s="1370"/>
    </row>
    <row r="394">
      <c r="A394" s="1383"/>
      <c r="B394" s="1383"/>
      <c r="C394" s="1370"/>
      <c r="D394" s="1370"/>
      <c r="E394" s="1387"/>
      <c r="F394" s="1370"/>
      <c r="G394" s="1370"/>
      <c r="H394" s="1370"/>
      <c r="I394" s="1370"/>
      <c r="J394" s="1370"/>
      <c r="K394" s="1370"/>
      <c r="L394" s="1370"/>
      <c r="M394" s="1370"/>
      <c r="N394" s="1370"/>
      <c r="O394" s="1370"/>
      <c r="P394" s="1370"/>
      <c r="Q394" s="1370"/>
      <c r="R394" s="1370"/>
      <c r="S394" s="1370"/>
      <c r="T394" s="1370"/>
      <c r="U394" s="1370"/>
      <c r="V394" s="1370"/>
      <c r="W394" s="1370"/>
      <c r="X394" s="1370"/>
      <c r="Y394" s="1370"/>
      <c r="Z394" s="1370"/>
      <c r="AA394" s="1370"/>
      <c r="AB394" s="1370"/>
    </row>
    <row r="395">
      <c r="A395" s="1383"/>
      <c r="B395" s="1383"/>
      <c r="C395" s="1370"/>
      <c r="D395" s="1370"/>
      <c r="E395" s="1387"/>
      <c r="F395" s="1370"/>
      <c r="G395" s="1370"/>
      <c r="H395" s="1370"/>
      <c r="I395" s="1370"/>
      <c r="J395" s="1370"/>
      <c r="K395" s="1370"/>
      <c r="L395" s="1370"/>
      <c r="M395" s="1370"/>
      <c r="N395" s="1370"/>
      <c r="O395" s="1370"/>
      <c r="P395" s="1370"/>
      <c r="Q395" s="1370"/>
      <c r="R395" s="1370"/>
      <c r="S395" s="1370"/>
      <c r="T395" s="1370"/>
      <c r="U395" s="1370"/>
      <c r="V395" s="1370"/>
      <c r="W395" s="1370"/>
      <c r="X395" s="1370"/>
      <c r="Y395" s="1370"/>
      <c r="Z395" s="1370"/>
      <c r="AA395" s="1370"/>
      <c r="AB395" s="1370"/>
    </row>
    <row r="396">
      <c r="A396" s="1383"/>
      <c r="B396" s="1383"/>
      <c r="C396" s="1370"/>
      <c r="D396" s="1370"/>
      <c r="E396" s="1387"/>
      <c r="F396" s="1370"/>
      <c r="G396" s="1370"/>
      <c r="H396" s="1370"/>
      <c r="I396" s="1370"/>
      <c r="J396" s="1370"/>
      <c r="K396" s="1370"/>
      <c r="L396" s="1370"/>
      <c r="M396" s="1370"/>
      <c r="N396" s="1370"/>
      <c r="O396" s="1370"/>
      <c r="P396" s="1370"/>
      <c r="Q396" s="1370"/>
      <c r="R396" s="1370"/>
      <c r="S396" s="1370"/>
      <c r="T396" s="1370"/>
      <c r="U396" s="1370"/>
      <c r="V396" s="1370"/>
      <c r="W396" s="1370"/>
      <c r="X396" s="1370"/>
      <c r="Y396" s="1370"/>
      <c r="Z396" s="1370"/>
      <c r="AA396" s="1370"/>
      <c r="AB396" s="1370"/>
    </row>
    <row r="397">
      <c r="A397" s="1383"/>
      <c r="B397" s="1383"/>
      <c r="C397" s="1370"/>
      <c r="D397" s="1370"/>
      <c r="E397" s="1387"/>
      <c r="F397" s="1370"/>
      <c r="G397" s="1370"/>
      <c r="H397" s="1370"/>
      <c r="I397" s="1370"/>
      <c r="J397" s="1370"/>
      <c r="K397" s="1370"/>
      <c r="L397" s="1370"/>
      <c r="M397" s="1370"/>
      <c r="N397" s="1370"/>
      <c r="O397" s="1370"/>
      <c r="P397" s="1370"/>
      <c r="Q397" s="1370"/>
      <c r="R397" s="1370"/>
      <c r="S397" s="1370"/>
      <c r="T397" s="1370"/>
      <c r="U397" s="1370"/>
      <c r="V397" s="1370"/>
      <c r="W397" s="1370"/>
      <c r="X397" s="1370"/>
      <c r="Y397" s="1370"/>
      <c r="Z397" s="1370"/>
      <c r="AA397" s="1370"/>
      <c r="AB397" s="1370"/>
    </row>
    <row r="398">
      <c r="A398" s="1383"/>
      <c r="B398" s="1383"/>
      <c r="C398" s="1370"/>
      <c r="D398" s="1370"/>
      <c r="E398" s="1387"/>
      <c r="F398" s="1370"/>
      <c r="G398" s="1370"/>
      <c r="H398" s="1370"/>
      <c r="I398" s="1370"/>
      <c r="J398" s="1370"/>
      <c r="K398" s="1370"/>
      <c r="L398" s="1370"/>
      <c r="M398" s="1370"/>
      <c r="N398" s="1370"/>
      <c r="O398" s="1370"/>
      <c r="P398" s="1370"/>
      <c r="Q398" s="1370"/>
      <c r="R398" s="1370"/>
      <c r="S398" s="1370"/>
      <c r="T398" s="1370"/>
      <c r="U398" s="1370"/>
      <c r="V398" s="1370"/>
      <c r="W398" s="1370"/>
      <c r="X398" s="1370"/>
      <c r="Y398" s="1370"/>
      <c r="Z398" s="1370"/>
      <c r="AA398" s="1370"/>
      <c r="AB398" s="1370"/>
    </row>
    <row r="399">
      <c r="A399" s="1383"/>
      <c r="B399" s="1383"/>
      <c r="C399" s="1370"/>
      <c r="D399" s="1370"/>
      <c r="E399" s="1387"/>
      <c r="F399" s="1370"/>
      <c r="G399" s="1370"/>
      <c r="H399" s="1370"/>
      <c r="I399" s="1370"/>
      <c r="J399" s="1370"/>
      <c r="K399" s="1370"/>
      <c r="L399" s="1370"/>
      <c r="M399" s="1370"/>
      <c r="N399" s="1370"/>
      <c r="O399" s="1370"/>
      <c r="P399" s="1370"/>
      <c r="Q399" s="1370"/>
      <c r="R399" s="1370"/>
      <c r="S399" s="1370"/>
      <c r="T399" s="1370"/>
      <c r="U399" s="1370"/>
      <c r="V399" s="1370"/>
      <c r="W399" s="1370"/>
      <c r="X399" s="1370"/>
      <c r="Y399" s="1370"/>
      <c r="Z399" s="1370"/>
      <c r="AA399" s="1370"/>
      <c r="AB399" s="1370"/>
    </row>
    <row r="400">
      <c r="A400" s="1383"/>
      <c r="B400" s="1383"/>
      <c r="C400" s="1370"/>
      <c r="D400" s="1370"/>
      <c r="E400" s="1387"/>
      <c r="F400" s="1370"/>
      <c r="G400" s="1370"/>
      <c r="H400" s="1370"/>
      <c r="I400" s="1370"/>
      <c r="J400" s="1370"/>
      <c r="K400" s="1370"/>
      <c r="L400" s="1370"/>
      <c r="M400" s="1370"/>
      <c r="N400" s="1370"/>
      <c r="O400" s="1370"/>
      <c r="P400" s="1370"/>
      <c r="Q400" s="1370"/>
      <c r="R400" s="1370"/>
      <c r="S400" s="1370"/>
      <c r="T400" s="1370"/>
      <c r="U400" s="1370"/>
      <c r="V400" s="1370"/>
      <c r="W400" s="1370"/>
      <c r="X400" s="1370"/>
      <c r="Y400" s="1370"/>
      <c r="Z400" s="1370"/>
      <c r="AA400" s="1370"/>
      <c r="AB400" s="1370"/>
    </row>
    <row r="401">
      <c r="A401" s="1383"/>
      <c r="B401" s="1383"/>
      <c r="C401" s="1370"/>
      <c r="D401" s="1370"/>
      <c r="E401" s="1387"/>
      <c r="F401" s="1370"/>
      <c r="G401" s="1370"/>
      <c r="H401" s="1370"/>
      <c r="I401" s="1370"/>
      <c r="J401" s="1370"/>
      <c r="K401" s="1370"/>
      <c r="L401" s="1370"/>
      <c r="M401" s="1370"/>
      <c r="N401" s="1370"/>
      <c r="O401" s="1370"/>
      <c r="P401" s="1370"/>
      <c r="Q401" s="1370"/>
      <c r="R401" s="1370"/>
      <c r="S401" s="1370"/>
      <c r="T401" s="1370"/>
      <c r="U401" s="1370"/>
      <c r="V401" s="1370"/>
      <c r="W401" s="1370"/>
      <c r="X401" s="1370"/>
      <c r="Y401" s="1370"/>
      <c r="Z401" s="1370"/>
      <c r="AA401" s="1370"/>
      <c r="AB401" s="1370"/>
    </row>
    <row r="402">
      <c r="A402" s="1383"/>
      <c r="B402" s="1383"/>
      <c r="C402" s="1370"/>
      <c r="D402" s="1370"/>
      <c r="E402" s="1387"/>
      <c r="F402" s="1370"/>
      <c r="G402" s="1370"/>
      <c r="H402" s="1370"/>
      <c r="I402" s="1370"/>
      <c r="J402" s="1370"/>
      <c r="K402" s="1370"/>
      <c r="L402" s="1370"/>
      <c r="M402" s="1370"/>
      <c r="N402" s="1370"/>
      <c r="O402" s="1370"/>
      <c r="P402" s="1370"/>
      <c r="Q402" s="1370"/>
      <c r="R402" s="1370"/>
      <c r="S402" s="1370"/>
      <c r="T402" s="1370"/>
      <c r="U402" s="1370"/>
      <c r="V402" s="1370"/>
      <c r="W402" s="1370"/>
      <c r="X402" s="1370"/>
      <c r="Y402" s="1370"/>
      <c r="Z402" s="1370"/>
      <c r="AA402" s="1370"/>
      <c r="AB402" s="1370"/>
    </row>
    <row r="403">
      <c r="A403" s="1383"/>
      <c r="B403" s="1383"/>
      <c r="C403" s="1370"/>
      <c r="D403" s="1370"/>
      <c r="E403" s="1387"/>
      <c r="F403" s="1370"/>
      <c r="G403" s="1370"/>
      <c r="H403" s="1370"/>
      <c r="I403" s="1370"/>
      <c r="J403" s="1370"/>
      <c r="K403" s="1370"/>
      <c r="L403" s="1370"/>
      <c r="M403" s="1370"/>
      <c r="N403" s="1370"/>
      <c r="O403" s="1370"/>
      <c r="P403" s="1370"/>
      <c r="Q403" s="1370"/>
      <c r="R403" s="1370"/>
      <c r="S403" s="1370"/>
      <c r="T403" s="1370"/>
      <c r="U403" s="1370"/>
      <c r="V403" s="1370"/>
      <c r="W403" s="1370"/>
      <c r="X403" s="1370"/>
      <c r="Y403" s="1370"/>
      <c r="Z403" s="1370"/>
      <c r="AA403" s="1370"/>
      <c r="AB403" s="1370"/>
    </row>
    <row r="404">
      <c r="A404" s="1383"/>
      <c r="B404" s="1383"/>
      <c r="C404" s="1370"/>
      <c r="D404" s="1370"/>
      <c r="E404" s="1387"/>
      <c r="F404" s="1370"/>
      <c r="G404" s="1370"/>
      <c r="H404" s="1370"/>
      <c r="I404" s="1370"/>
      <c r="J404" s="1370"/>
      <c r="K404" s="1370"/>
      <c r="L404" s="1370"/>
      <c r="M404" s="1370"/>
      <c r="N404" s="1370"/>
      <c r="O404" s="1370"/>
      <c r="P404" s="1370"/>
      <c r="Q404" s="1370"/>
      <c r="R404" s="1370"/>
      <c r="S404" s="1370"/>
      <c r="T404" s="1370"/>
      <c r="U404" s="1370"/>
      <c r="V404" s="1370"/>
      <c r="W404" s="1370"/>
      <c r="X404" s="1370"/>
      <c r="Y404" s="1370"/>
      <c r="Z404" s="1370"/>
      <c r="AA404" s="1370"/>
      <c r="AB404" s="1370"/>
    </row>
    <row r="405">
      <c r="A405" s="1383"/>
      <c r="B405" s="1383"/>
      <c r="C405" s="1370"/>
      <c r="D405" s="1370"/>
      <c r="E405" s="1387"/>
      <c r="F405" s="1370"/>
      <c r="G405" s="1370"/>
      <c r="H405" s="1370"/>
      <c r="I405" s="1370"/>
      <c r="J405" s="1370"/>
      <c r="K405" s="1370"/>
      <c r="L405" s="1370"/>
      <c r="M405" s="1370"/>
      <c r="N405" s="1370"/>
      <c r="O405" s="1370"/>
      <c r="P405" s="1370"/>
      <c r="Q405" s="1370"/>
      <c r="R405" s="1370"/>
      <c r="S405" s="1370"/>
      <c r="T405" s="1370"/>
      <c r="U405" s="1370"/>
      <c r="V405" s="1370"/>
      <c r="W405" s="1370"/>
      <c r="X405" s="1370"/>
      <c r="Y405" s="1370"/>
      <c r="Z405" s="1370"/>
      <c r="AA405" s="1370"/>
      <c r="AB405" s="1370"/>
    </row>
    <row r="406">
      <c r="A406" s="1383"/>
      <c r="B406" s="1383"/>
      <c r="C406" s="1370"/>
      <c r="D406" s="1370"/>
      <c r="E406" s="1387"/>
      <c r="F406" s="1370"/>
      <c r="G406" s="1370"/>
      <c r="H406" s="1370"/>
      <c r="I406" s="1370"/>
      <c r="J406" s="1370"/>
      <c r="K406" s="1370"/>
      <c r="L406" s="1370"/>
      <c r="M406" s="1370"/>
      <c r="N406" s="1370"/>
      <c r="O406" s="1370"/>
      <c r="P406" s="1370"/>
      <c r="Q406" s="1370"/>
      <c r="R406" s="1370"/>
      <c r="S406" s="1370"/>
      <c r="T406" s="1370"/>
      <c r="U406" s="1370"/>
      <c r="V406" s="1370"/>
      <c r="W406" s="1370"/>
      <c r="X406" s="1370"/>
      <c r="Y406" s="1370"/>
      <c r="Z406" s="1370"/>
      <c r="AA406" s="1370"/>
      <c r="AB406" s="1370"/>
    </row>
    <row r="407">
      <c r="A407" s="1383"/>
      <c r="B407" s="1383"/>
      <c r="C407" s="1370"/>
      <c r="D407" s="1370"/>
      <c r="E407" s="1387"/>
      <c r="F407" s="1370"/>
      <c r="G407" s="1370"/>
      <c r="H407" s="1370"/>
      <c r="I407" s="1370"/>
      <c r="J407" s="1370"/>
      <c r="K407" s="1370"/>
      <c r="L407" s="1370"/>
      <c r="M407" s="1370"/>
      <c r="N407" s="1370"/>
      <c r="O407" s="1370"/>
      <c r="P407" s="1370"/>
      <c r="Q407" s="1370"/>
      <c r="R407" s="1370"/>
      <c r="S407" s="1370"/>
      <c r="T407" s="1370"/>
      <c r="U407" s="1370"/>
      <c r="V407" s="1370"/>
      <c r="W407" s="1370"/>
      <c r="X407" s="1370"/>
      <c r="Y407" s="1370"/>
      <c r="Z407" s="1370"/>
      <c r="AA407" s="1370"/>
      <c r="AB407" s="1370"/>
    </row>
    <row r="408">
      <c r="A408" s="1383"/>
      <c r="B408" s="1383"/>
      <c r="C408" s="1370"/>
      <c r="D408" s="1370"/>
      <c r="E408" s="1387"/>
      <c r="F408" s="1370"/>
      <c r="G408" s="1370"/>
      <c r="H408" s="1370"/>
      <c r="I408" s="1370"/>
      <c r="J408" s="1370"/>
      <c r="K408" s="1370"/>
      <c r="L408" s="1370"/>
      <c r="M408" s="1370"/>
      <c r="N408" s="1370"/>
      <c r="O408" s="1370"/>
      <c r="P408" s="1370"/>
      <c r="Q408" s="1370"/>
      <c r="R408" s="1370"/>
      <c r="S408" s="1370"/>
      <c r="T408" s="1370"/>
      <c r="U408" s="1370"/>
      <c r="V408" s="1370"/>
      <c r="W408" s="1370"/>
      <c r="X408" s="1370"/>
      <c r="Y408" s="1370"/>
      <c r="Z408" s="1370"/>
      <c r="AA408" s="1370"/>
      <c r="AB408" s="1370"/>
    </row>
    <row r="409">
      <c r="A409" s="1383"/>
      <c r="B409" s="1383"/>
      <c r="C409" s="1370"/>
      <c r="D409" s="1370"/>
      <c r="E409" s="1387"/>
      <c r="F409" s="1370"/>
      <c r="G409" s="1370"/>
      <c r="H409" s="1370"/>
      <c r="I409" s="1370"/>
      <c r="J409" s="1370"/>
      <c r="K409" s="1370"/>
      <c r="L409" s="1370"/>
      <c r="M409" s="1370"/>
      <c r="N409" s="1370"/>
      <c r="O409" s="1370"/>
      <c r="P409" s="1370"/>
      <c r="Q409" s="1370"/>
      <c r="R409" s="1370"/>
      <c r="S409" s="1370"/>
      <c r="T409" s="1370"/>
      <c r="U409" s="1370"/>
      <c r="V409" s="1370"/>
      <c r="W409" s="1370"/>
      <c r="X409" s="1370"/>
      <c r="Y409" s="1370"/>
      <c r="Z409" s="1370"/>
      <c r="AA409" s="1370"/>
      <c r="AB409" s="1370"/>
    </row>
    <row r="410">
      <c r="A410" s="1383"/>
      <c r="B410" s="1383"/>
      <c r="C410" s="1370"/>
      <c r="D410" s="1370"/>
      <c r="E410" s="1387"/>
      <c r="F410" s="1370"/>
      <c r="G410" s="1370"/>
      <c r="H410" s="1370"/>
      <c r="I410" s="1370"/>
      <c r="J410" s="1370"/>
      <c r="K410" s="1370"/>
      <c r="L410" s="1370"/>
      <c r="M410" s="1370"/>
      <c r="N410" s="1370"/>
      <c r="O410" s="1370"/>
      <c r="P410" s="1370"/>
      <c r="Q410" s="1370"/>
      <c r="R410" s="1370"/>
      <c r="S410" s="1370"/>
      <c r="T410" s="1370"/>
      <c r="U410" s="1370"/>
      <c r="V410" s="1370"/>
      <c r="W410" s="1370"/>
      <c r="X410" s="1370"/>
      <c r="Y410" s="1370"/>
      <c r="Z410" s="1370"/>
      <c r="AA410" s="1370"/>
      <c r="AB410" s="1370"/>
    </row>
    <row r="411">
      <c r="A411" s="1383"/>
      <c r="B411" s="1383"/>
      <c r="C411" s="1370"/>
      <c r="D411" s="1370"/>
      <c r="E411" s="1387"/>
      <c r="F411" s="1370"/>
      <c r="G411" s="1370"/>
      <c r="H411" s="1370"/>
      <c r="I411" s="1370"/>
      <c r="J411" s="1370"/>
      <c r="K411" s="1370"/>
      <c r="L411" s="1370"/>
      <c r="M411" s="1370"/>
      <c r="N411" s="1370"/>
      <c r="O411" s="1370"/>
      <c r="P411" s="1370"/>
      <c r="Q411" s="1370"/>
      <c r="R411" s="1370"/>
      <c r="S411" s="1370"/>
      <c r="T411" s="1370"/>
      <c r="U411" s="1370"/>
      <c r="V411" s="1370"/>
      <c r="W411" s="1370"/>
      <c r="X411" s="1370"/>
      <c r="Y411" s="1370"/>
      <c r="Z411" s="1370"/>
      <c r="AA411" s="1370"/>
      <c r="AB411" s="1370"/>
    </row>
    <row r="412">
      <c r="A412" s="1383"/>
      <c r="B412" s="1383"/>
      <c r="C412" s="1370"/>
      <c r="D412" s="1370"/>
      <c r="E412" s="1387"/>
      <c r="F412" s="1370"/>
      <c r="G412" s="1370"/>
      <c r="H412" s="1370"/>
      <c r="I412" s="1370"/>
      <c r="J412" s="1370"/>
      <c r="K412" s="1370"/>
      <c r="L412" s="1370"/>
      <c r="M412" s="1370"/>
      <c r="N412" s="1370"/>
      <c r="O412" s="1370"/>
      <c r="P412" s="1370"/>
      <c r="Q412" s="1370"/>
      <c r="R412" s="1370"/>
      <c r="S412" s="1370"/>
      <c r="T412" s="1370"/>
      <c r="U412" s="1370"/>
      <c r="V412" s="1370"/>
      <c r="W412" s="1370"/>
      <c r="X412" s="1370"/>
      <c r="Y412" s="1370"/>
      <c r="Z412" s="1370"/>
      <c r="AA412" s="1370"/>
      <c r="AB412" s="1370"/>
    </row>
    <row r="413">
      <c r="A413" s="1383"/>
      <c r="B413" s="1383"/>
      <c r="C413" s="1370"/>
      <c r="D413" s="1370"/>
      <c r="E413" s="1387"/>
      <c r="F413" s="1370"/>
      <c r="G413" s="1370"/>
      <c r="H413" s="1370"/>
      <c r="I413" s="1370"/>
      <c r="J413" s="1370"/>
      <c r="K413" s="1370"/>
      <c r="L413" s="1370"/>
      <c r="M413" s="1370"/>
      <c r="N413" s="1370"/>
      <c r="O413" s="1370"/>
      <c r="P413" s="1370"/>
      <c r="Q413" s="1370"/>
      <c r="R413" s="1370"/>
      <c r="S413" s="1370"/>
      <c r="T413" s="1370"/>
      <c r="U413" s="1370"/>
      <c r="V413" s="1370"/>
      <c r="W413" s="1370"/>
      <c r="X413" s="1370"/>
      <c r="Y413" s="1370"/>
      <c r="Z413" s="1370"/>
      <c r="AA413" s="1370"/>
      <c r="AB413" s="1370"/>
    </row>
    <row r="414">
      <c r="A414" s="1383"/>
      <c r="B414" s="1383"/>
      <c r="C414" s="1370"/>
      <c r="D414" s="1370"/>
      <c r="E414" s="1387"/>
      <c r="F414" s="1370"/>
      <c r="G414" s="1370"/>
      <c r="H414" s="1370"/>
      <c r="I414" s="1370"/>
      <c r="J414" s="1370"/>
      <c r="K414" s="1370"/>
      <c r="L414" s="1370"/>
      <c r="M414" s="1370"/>
      <c r="N414" s="1370"/>
      <c r="O414" s="1370"/>
      <c r="P414" s="1370"/>
      <c r="Q414" s="1370"/>
      <c r="R414" s="1370"/>
      <c r="S414" s="1370"/>
      <c r="T414" s="1370"/>
      <c r="U414" s="1370"/>
      <c r="V414" s="1370"/>
      <c r="W414" s="1370"/>
      <c r="X414" s="1370"/>
      <c r="Y414" s="1370"/>
      <c r="Z414" s="1370"/>
      <c r="AA414" s="1370"/>
      <c r="AB414" s="1370"/>
    </row>
    <row r="415">
      <c r="A415" s="1383"/>
      <c r="B415" s="1383"/>
      <c r="C415" s="1370"/>
      <c r="D415" s="1370"/>
      <c r="E415" s="1387"/>
      <c r="F415" s="1370"/>
      <c r="G415" s="1370"/>
      <c r="H415" s="1370"/>
      <c r="I415" s="1370"/>
      <c r="J415" s="1370"/>
      <c r="K415" s="1370"/>
      <c r="L415" s="1370"/>
      <c r="M415" s="1370"/>
      <c r="N415" s="1370"/>
      <c r="O415" s="1370"/>
      <c r="P415" s="1370"/>
      <c r="Q415" s="1370"/>
      <c r="R415" s="1370"/>
      <c r="S415" s="1370"/>
      <c r="T415" s="1370"/>
      <c r="U415" s="1370"/>
      <c r="V415" s="1370"/>
      <c r="W415" s="1370"/>
      <c r="X415" s="1370"/>
      <c r="Y415" s="1370"/>
      <c r="Z415" s="1370"/>
      <c r="AA415" s="1370"/>
      <c r="AB415" s="1370"/>
    </row>
    <row r="416">
      <c r="A416" s="1383"/>
      <c r="B416" s="1383"/>
      <c r="C416" s="1370"/>
      <c r="D416" s="1370"/>
      <c r="E416" s="1387"/>
      <c r="F416" s="1370"/>
      <c r="G416" s="1370"/>
      <c r="H416" s="1370"/>
      <c r="I416" s="1370"/>
      <c r="J416" s="1370"/>
      <c r="K416" s="1370"/>
      <c r="L416" s="1370"/>
      <c r="M416" s="1370"/>
      <c r="N416" s="1370"/>
      <c r="O416" s="1370"/>
      <c r="P416" s="1370"/>
      <c r="Q416" s="1370"/>
      <c r="R416" s="1370"/>
      <c r="S416" s="1370"/>
      <c r="T416" s="1370"/>
      <c r="U416" s="1370"/>
      <c r="V416" s="1370"/>
      <c r="W416" s="1370"/>
      <c r="X416" s="1370"/>
      <c r="Y416" s="1370"/>
      <c r="Z416" s="1370"/>
      <c r="AA416" s="1370"/>
      <c r="AB416" s="1370"/>
    </row>
    <row r="417">
      <c r="A417" s="1383"/>
      <c r="B417" s="1383"/>
      <c r="C417" s="1370"/>
      <c r="D417" s="1370"/>
      <c r="E417" s="1387"/>
      <c r="F417" s="1370"/>
      <c r="G417" s="1370"/>
      <c r="H417" s="1370"/>
      <c r="I417" s="1370"/>
      <c r="J417" s="1370"/>
      <c r="K417" s="1370"/>
      <c r="L417" s="1370"/>
      <c r="M417" s="1370"/>
      <c r="N417" s="1370"/>
      <c r="O417" s="1370"/>
      <c r="P417" s="1370"/>
      <c r="Q417" s="1370"/>
      <c r="R417" s="1370"/>
      <c r="S417" s="1370"/>
      <c r="T417" s="1370"/>
      <c r="U417" s="1370"/>
      <c r="V417" s="1370"/>
      <c r="W417" s="1370"/>
      <c r="X417" s="1370"/>
      <c r="Y417" s="1370"/>
      <c r="Z417" s="1370"/>
      <c r="AA417" s="1370"/>
      <c r="AB417" s="1370"/>
    </row>
    <row r="418">
      <c r="A418" s="1383"/>
      <c r="B418" s="1383"/>
      <c r="C418" s="1370"/>
      <c r="D418" s="1370"/>
      <c r="E418" s="1387"/>
      <c r="F418" s="1370"/>
      <c r="G418" s="1370"/>
      <c r="H418" s="1370"/>
      <c r="I418" s="1370"/>
      <c r="J418" s="1370"/>
      <c r="K418" s="1370"/>
      <c r="L418" s="1370"/>
      <c r="M418" s="1370"/>
      <c r="N418" s="1370"/>
      <c r="O418" s="1370"/>
      <c r="P418" s="1370"/>
      <c r="Q418" s="1370"/>
      <c r="R418" s="1370"/>
      <c r="S418" s="1370"/>
      <c r="T418" s="1370"/>
      <c r="U418" s="1370"/>
      <c r="V418" s="1370"/>
      <c r="W418" s="1370"/>
      <c r="X418" s="1370"/>
      <c r="Y418" s="1370"/>
      <c r="Z418" s="1370"/>
      <c r="AA418" s="1370"/>
      <c r="AB418" s="1370"/>
    </row>
    <row r="419">
      <c r="A419" s="1383"/>
      <c r="B419" s="1383"/>
      <c r="C419" s="1370"/>
      <c r="D419" s="1370"/>
      <c r="E419" s="1387"/>
      <c r="F419" s="1370"/>
      <c r="G419" s="1370"/>
      <c r="H419" s="1370"/>
      <c r="I419" s="1370"/>
      <c r="J419" s="1370"/>
      <c r="K419" s="1370"/>
      <c r="L419" s="1370"/>
      <c r="M419" s="1370"/>
      <c r="N419" s="1370"/>
      <c r="O419" s="1370"/>
      <c r="P419" s="1370"/>
      <c r="Q419" s="1370"/>
      <c r="R419" s="1370"/>
      <c r="S419" s="1370"/>
      <c r="T419" s="1370"/>
      <c r="U419" s="1370"/>
      <c r="V419" s="1370"/>
      <c r="W419" s="1370"/>
      <c r="X419" s="1370"/>
      <c r="Y419" s="1370"/>
      <c r="Z419" s="1370"/>
      <c r="AA419" s="1370"/>
      <c r="AB419" s="1370"/>
    </row>
    <row r="420">
      <c r="A420" s="1383"/>
      <c r="B420" s="1383"/>
      <c r="C420" s="1370"/>
      <c r="D420" s="1370"/>
      <c r="E420" s="1387"/>
      <c r="F420" s="1370"/>
      <c r="G420" s="1370"/>
      <c r="H420" s="1370"/>
      <c r="I420" s="1370"/>
      <c r="J420" s="1370"/>
      <c r="K420" s="1370"/>
      <c r="L420" s="1370"/>
      <c r="M420" s="1370"/>
      <c r="N420" s="1370"/>
      <c r="O420" s="1370"/>
      <c r="P420" s="1370"/>
      <c r="Q420" s="1370"/>
      <c r="R420" s="1370"/>
      <c r="S420" s="1370"/>
      <c r="T420" s="1370"/>
      <c r="U420" s="1370"/>
      <c r="V420" s="1370"/>
      <c r="W420" s="1370"/>
      <c r="X420" s="1370"/>
      <c r="Y420" s="1370"/>
      <c r="Z420" s="1370"/>
      <c r="AA420" s="1370"/>
      <c r="AB420" s="1370"/>
    </row>
    <row r="421">
      <c r="A421" s="1383"/>
      <c r="B421" s="1383"/>
      <c r="C421" s="1370"/>
      <c r="D421" s="1370"/>
      <c r="E421" s="1387"/>
      <c r="F421" s="1370"/>
      <c r="G421" s="1370"/>
      <c r="H421" s="1370"/>
      <c r="I421" s="1370"/>
      <c r="J421" s="1370"/>
      <c r="K421" s="1370"/>
      <c r="L421" s="1370"/>
      <c r="M421" s="1370"/>
      <c r="N421" s="1370"/>
      <c r="O421" s="1370"/>
      <c r="P421" s="1370"/>
      <c r="Q421" s="1370"/>
      <c r="R421" s="1370"/>
      <c r="S421" s="1370"/>
      <c r="T421" s="1370"/>
      <c r="U421" s="1370"/>
      <c r="V421" s="1370"/>
      <c r="W421" s="1370"/>
      <c r="X421" s="1370"/>
      <c r="Y421" s="1370"/>
      <c r="Z421" s="1370"/>
      <c r="AA421" s="1370"/>
      <c r="AB421" s="1370"/>
    </row>
    <row r="422">
      <c r="A422" s="1383"/>
      <c r="B422" s="1383"/>
      <c r="C422" s="1370"/>
      <c r="D422" s="1370"/>
      <c r="E422" s="1387"/>
      <c r="F422" s="1370"/>
      <c r="G422" s="1370"/>
      <c r="H422" s="1370"/>
      <c r="I422" s="1370"/>
      <c r="J422" s="1370"/>
      <c r="K422" s="1370"/>
      <c r="L422" s="1370"/>
      <c r="M422" s="1370"/>
      <c r="N422" s="1370"/>
      <c r="O422" s="1370"/>
      <c r="P422" s="1370"/>
      <c r="Q422" s="1370"/>
      <c r="R422" s="1370"/>
      <c r="S422" s="1370"/>
      <c r="T422" s="1370"/>
      <c r="U422" s="1370"/>
      <c r="V422" s="1370"/>
      <c r="W422" s="1370"/>
      <c r="X422" s="1370"/>
      <c r="Y422" s="1370"/>
      <c r="Z422" s="1370"/>
      <c r="AA422" s="1370"/>
      <c r="AB422" s="1370"/>
    </row>
    <row r="423">
      <c r="A423" s="1383"/>
      <c r="B423" s="1383"/>
      <c r="C423" s="1370"/>
      <c r="D423" s="1370"/>
      <c r="E423" s="1387"/>
      <c r="F423" s="1370"/>
      <c r="G423" s="1370"/>
      <c r="H423" s="1370"/>
      <c r="I423" s="1370"/>
      <c r="J423" s="1370"/>
      <c r="K423" s="1370"/>
      <c r="L423" s="1370"/>
      <c r="M423" s="1370"/>
      <c r="N423" s="1370"/>
      <c r="O423" s="1370"/>
      <c r="P423" s="1370"/>
      <c r="Q423" s="1370"/>
      <c r="R423" s="1370"/>
      <c r="S423" s="1370"/>
      <c r="T423" s="1370"/>
      <c r="U423" s="1370"/>
      <c r="V423" s="1370"/>
      <c r="W423" s="1370"/>
      <c r="X423" s="1370"/>
      <c r="Y423" s="1370"/>
      <c r="Z423" s="1370"/>
      <c r="AA423" s="1370"/>
      <c r="AB423" s="1370"/>
    </row>
    <row r="424">
      <c r="A424" s="1383"/>
      <c r="B424" s="1383"/>
      <c r="C424" s="1370"/>
      <c r="D424" s="1370"/>
      <c r="E424" s="1387"/>
      <c r="F424" s="1370"/>
      <c r="G424" s="1370"/>
      <c r="H424" s="1370"/>
      <c r="I424" s="1370"/>
      <c r="J424" s="1370"/>
      <c r="K424" s="1370"/>
      <c r="L424" s="1370"/>
      <c r="M424" s="1370"/>
      <c r="N424" s="1370"/>
      <c r="O424" s="1370"/>
      <c r="P424" s="1370"/>
      <c r="Q424" s="1370"/>
      <c r="R424" s="1370"/>
      <c r="S424" s="1370"/>
      <c r="T424" s="1370"/>
      <c r="U424" s="1370"/>
      <c r="V424" s="1370"/>
      <c r="W424" s="1370"/>
      <c r="X424" s="1370"/>
      <c r="Y424" s="1370"/>
      <c r="Z424" s="1370"/>
      <c r="AA424" s="1370"/>
      <c r="AB424" s="1370"/>
    </row>
    <row r="425">
      <c r="A425" s="1383"/>
      <c r="B425" s="1383"/>
      <c r="C425" s="1370"/>
      <c r="D425" s="1370"/>
      <c r="E425" s="1387"/>
      <c r="F425" s="1370"/>
      <c r="G425" s="1370"/>
      <c r="H425" s="1370"/>
      <c r="I425" s="1370"/>
      <c r="J425" s="1370"/>
      <c r="K425" s="1370"/>
      <c r="L425" s="1370"/>
      <c r="M425" s="1370"/>
      <c r="N425" s="1370"/>
      <c r="O425" s="1370"/>
      <c r="P425" s="1370"/>
      <c r="Q425" s="1370"/>
      <c r="R425" s="1370"/>
      <c r="S425" s="1370"/>
      <c r="T425" s="1370"/>
      <c r="U425" s="1370"/>
      <c r="V425" s="1370"/>
      <c r="W425" s="1370"/>
      <c r="X425" s="1370"/>
      <c r="Y425" s="1370"/>
      <c r="Z425" s="1370"/>
      <c r="AA425" s="1370"/>
      <c r="AB425" s="1370"/>
    </row>
    <row r="426">
      <c r="A426" s="1383"/>
      <c r="B426" s="1383"/>
      <c r="C426" s="1370"/>
      <c r="D426" s="1370"/>
      <c r="E426" s="1387"/>
      <c r="F426" s="1370"/>
      <c r="G426" s="1370"/>
      <c r="H426" s="1370"/>
      <c r="I426" s="1370"/>
      <c r="J426" s="1370"/>
      <c r="K426" s="1370"/>
      <c r="L426" s="1370"/>
      <c r="M426" s="1370"/>
      <c r="N426" s="1370"/>
      <c r="O426" s="1370"/>
      <c r="P426" s="1370"/>
      <c r="Q426" s="1370"/>
      <c r="R426" s="1370"/>
      <c r="S426" s="1370"/>
      <c r="T426" s="1370"/>
      <c r="U426" s="1370"/>
      <c r="V426" s="1370"/>
      <c r="W426" s="1370"/>
      <c r="X426" s="1370"/>
      <c r="Y426" s="1370"/>
      <c r="Z426" s="1370"/>
      <c r="AA426" s="1370"/>
      <c r="AB426" s="1370"/>
    </row>
    <row r="427">
      <c r="A427" s="1383"/>
      <c r="B427" s="1383"/>
      <c r="C427" s="1370"/>
      <c r="D427" s="1370"/>
      <c r="E427" s="1387"/>
      <c r="F427" s="1370"/>
      <c r="G427" s="1370"/>
      <c r="H427" s="1370"/>
      <c r="I427" s="1370"/>
      <c r="J427" s="1370"/>
      <c r="K427" s="1370"/>
      <c r="L427" s="1370"/>
      <c r="M427" s="1370"/>
      <c r="N427" s="1370"/>
      <c r="O427" s="1370"/>
      <c r="P427" s="1370"/>
      <c r="Q427" s="1370"/>
      <c r="R427" s="1370"/>
      <c r="S427" s="1370"/>
      <c r="T427" s="1370"/>
      <c r="U427" s="1370"/>
      <c r="V427" s="1370"/>
      <c r="W427" s="1370"/>
      <c r="X427" s="1370"/>
      <c r="Y427" s="1370"/>
      <c r="Z427" s="1370"/>
      <c r="AA427" s="1370"/>
      <c r="AB427" s="1370"/>
    </row>
    <row r="428">
      <c r="A428" s="1383"/>
      <c r="B428" s="1383"/>
      <c r="C428" s="1370"/>
      <c r="D428" s="1370"/>
      <c r="E428" s="1387"/>
      <c r="F428" s="1370"/>
      <c r="G428" s="1370"/>
      <c r="H428" s="1370"/>
      <c r="I428" s="1370"/>
      <c r="J428" s="1370"/>
      <c r="K428" s="1370"/>
      <c r="L428" s="1370"/>
      <c r="M428" s="1370"/>
      <c r="N428" s="1370"/>
      <c r="O428" s="1370"/>
      <c r="P428" s="1370"/>
      <c r="Q428" s="1370"/>
      <c r="R428" s="1370"/>
      <c r="S428" s="1370"/>
      <c r="T428" s="1370"/>
      <c r="U428" s="1370"/>
      <c r="V428" s="1370"/>
      <c r="W428" s="1370"/>
      <c r="X428" s="1370"/>
      <c r="Y428" s="1370"/>
      <c r="Z428" s="1370"/>
      <c r="AA428" s="1370"/>
      <c r="AB428" s="1370"/>
    </row>
    <row r="429">
      <c r="A429" s="1383"/>
      <c r="B429" s="1383"/>
      <c r="C429" s="1370"/>
      <c r="D429" s="1370"/>
      <c r="E429" s="1387"/>
      <c r="F429" s="1370"/>
      <c r="G429" s="1370"/>
      <c r="H429" s="1370"/>
      <c r="I429" s="1370"/>
      <c r="J429" s="1370"/>
      <c r="K429" s="1370"/>
      <c r="L429" s="1370"/>
      <c r="M429" s="1370"/>
      <c r="N429" s="1370"/>
      <c r="O429" s="1370"/>
      <c r="P429" s="1370"/>
      <c r="Q429" s="1370"/>
      <c r="R429" s="1370"/>
      <c r="S429" s="1370"/>
      <c r="T429" s="1370"/>
      <c r="U429" s="1370"/>
      <c r="V429" s="1370"/>
      <c r="W429" s="1370"/>
      <c r="X429" s="1370"/>
      <c r="Y429" s="1370"/>
      <c r="Z429" s="1370"/>
      <c r="AA429" s="1370"/>
      <c r="AB429" s="1370"/>
    </row>
    <row r="430">
      <c r="A430" s="1383"/>
      <c r="B430" s="1383"/>
      <c r="C430" s="1370"/>
      <c r="D430" s="1370"/>
      <c r="E430" s="1387"/>
      <c r="F430" s="1370"/>
      <c r="G430" s="1370"/>
      <c r="H430" s="1370"/>
      <c r="I430" s="1370"/>
      <c r="J430" s="1370"/>
      <c r="K430" s="1370"/>
      <c r="L430" s="1370"/>
      <c r="M430" s="1370"/>
      <c r="N430" s="1370"/>
      <c r="O430" s="1370"/>
      <c r="P430" s="1370"/>
      <c r="Q430" s="1370"/>
      <c r="R430" s="1370"/>
      <c r="S430" s="1370"/>
      <c r="T430" s="1370"/>
      <c r="U430" s="1370"/>
      <c r="V430" s="1370"/>
      <c r="W430" s="1370"/>
      <c r="X430" s="1370"/>
      <c r="Y430" s="1370"/>
      <c r="Z430" s="1370"/>
      <c r="AA430" s="1370"/>
      <c r="AB430" s="1370"/>
    </row>
    <row r="431">
      <c r="A431" s="1383"/>
      <c r="B431" s="1383"/>
      <c r="C431" s="1370"/>
      <c r="D431" s="1370"/>
      <c r="E431" s="1387"/>
      <c r="F431" s="1370"/>
      <c r="G431" s="1370"/>
      <c r="H431" s="1370"/>
      <c r="I431" s="1370"/>
      <c r="J431" s="1370"/>
      <c r="K431" s="1370"/>
      <c r="L431" s="1370"/>
      <c r="M431" s="1370"/>
      <c r="N431" s="1370"/>
      <c r="O431" s="1370"/>
      <c r="P431" s="1370"/>
      <c r="Q431" s="1370"/>
      <c r="R431" s="1370"/>
      <c r="S431" s="1370"/>
      <c r="T431" s="1370"/>
      <c r="U431" s="1370"/>
      <c r="V431" s="1370"/>
      <c r="W431" s="1370"/>
      <c r="X431" s="1370"/>
      <c r="Y431" s="1370"/>
      <c r="Z431" s="1370"/>
      <c r="AA431" s="1370"/>
      <c r="AB431" s="1370"/>
    </row>
    <row r="432">
      <c r="A432" s="1383"/>
      <c r="B432" s="1383"/>
      <c r="C432" s="1370"/>
      <c r="D432" s="1370"/>
      <c r="E432" s="1387"/>
      <c r="F432" s="1370"/>
      <c r="G432" s="1370"/>
      <c r="H432" s="1370"/>
      <c r="I432" s="1370"/>
      <c r="J432" s="1370"/>
      <c r="K432" s="1370"/>
      <c r="L432" s="1370"/>
      <c r="M432" s="1370"/>
      <c r="N432" s="1370"/>
      <c r="O432" s="1370"/>
      <c r="P432" s="1370"/>
      <c r="Q432" s="1370"/>
      <c r="R432" s="1370"/>
      <c r="S432" s="1370"/>
      <c r="T432" s="1370"/>
      <c r="U432" s="1370"/>
      <c r="V432" s="1370"/>
      <c r="W432" s="1370"/>
      <c r="X432" s="1370"/>
      <c r="Y432" s="1370"/>
      <c r="Z432" s="1370"/>
      <c r="AA432" s="1370"/>
      <c r="AB432" s="1370"/>
    </row>
    <row r="433">
      <c r="A433" s="1383"/>
      <c r="B433" s="1383"/>
      <c r="C433" s="1370"/>
      <c r="D433" s="1370"/>
      <c r="E433" s="1387"/>
      <c r="F433" s="1370"/>
      <c r="G433" s="1370"/>
      <c r="H433" s="1370"/>
      <c r="I433" s="1370"/>
      <c r="J433" s="1370"/>
      <c r="K433" s="1370"/>
      <c r="L433" s="1370"/>
      <c r="M433" s="1370"/>
      <c r="N433" s="1370"/>
      <c r="O433" s="1370"/>
      <c r="P433" s="1370"/>
      <c r="Q433" s="1370"/>
      <c r="R433" s="1370"/>
      <c r="S433" s="1370"/>
      <c r="T433" s="1370"/>
      <c r="U433" s="1370"/>
      <c r="V433" s="1370"/>
      <c r="W433" s="1370"/>
      <c r="X433" s="1370"/>
      <c r="Y433" s="1370"/>
      <c r="Z433" s="1370"/>
      <c r="AA433" s="1370"/>
      <c r="AB433" s="1370"/>
    </row>
    <row r="434">
      <c r="A434" s="1383"/>
      <c r="B434" s="1383"/>
      <c r="C434" s="1370"/>
      <c r="D434" s="1370"/>
      <c r="E434" s="1387"/>
      <c r="F434" s="1370"/>
      <c r="G434" s="1370"/>
      <c r="H434" s="1370"/>
      <c r="I434" s="1370"/>
      <c r="J434" s="1370"/>
      <c r="K434" s="1370"/>
      <c r="L434" s="1370"/>
      <c r="M434" s="1370"/>
      <c r="N434" s="1370"/>
      <c r="O434" s="1370"/>
      <c r="P434" s="1370"/>
      <c r="Q434" s="1370"/>
      <c r="R434" s="1370"/>
      <c r="S434" s="1370"/>
      <c r="T434" s="1370"/>
      <c r="U434" s="1370"/>
      <c r="V434" s="1370"/>
      <c r="W434" s="1370"/>
      <c r="X434" s="1370"/>
      <c r="Y434" s="1370"/>
      <c r="Z434" s="1370"/>
      <c r="AA434" s="1370"/>
      <c r="AB434" s="1370"/>
    </row>
    <row r="435">
      <c r="A435" s="1383"/>
      <c r="B435" s="1383"/>
      <c r="C435" s="1370"/>
      <c r="D435" s="1370"/>
      <c r="E435" s="1387"/>
      <c r="F435" s="1370"/>
      <c r="G435" s="1370"/>
      <c r="H435" s="1370"/>
      <c r="I435" s="1370"/>
      <c r="J435" s="1370"/>
      <c r="K435" s="1370"/>
      <c r="L435" s="1370"/>
      <c r="M435" s="1370"/>
      <c r="N435" s="1370"/>
      <c r="O435" s="1370"/>
      <c r="P435" s="1370"/>
      <c r="Q435" s="1370"/>
      <c r="R435" s="1370"/>
      <c r="S435" s="1370"/>
      <c r="T435" s="1370"/>
      <c r="U435" s="1370"/>
      <c r="V435" s="1370"/>
      <c r="W435" s="1370"/>
      <c r="X435" s="1370"/>
      <c r="Y435" s="1370"/>
      <c r="Z435" s="1370"/>
      <c r="AA435" s="1370"/>
      <c r="AB435" s="1370"/>
    </row>
    <row r="436">
      <c r="A436" s="1383"/>
      <c r="B436" s="1383"/>
      <c r="C436" s="1370"/>
      <c r="D436" s="1370"/>
      <c r="E436" s="1387"/>
      <c r="F436" s="1370"/>
      <c r="G436" s="1370"/>
      <c r="H436" s="1370"/>
      <c r="I436" s="1370"/>
      <c r="J436" s="1370"/>
      <c r="K436" s="1370"/>
      <c r="L436" s="1370"/>
      <c r="M436" s="1370"/>
      <c r="N436" s="1370"/>
      <c r="O436" s="1370"/>
      <c r="P436" s="1370"/>
      <c r="Q436" s="1370"/>
      <c r="R436" s="1370"/>
      <c r="S436" s="1370"/>
      <c r="T436" s="1370"/>
      <c r="U436" s="1370"/>
      <c r="V436" s="1370"/>
      <c r="W436" s="1370"/>
      <c r="X436" s="1370"/>
      <c r="Y436" s="1370"/>
      <c r="Z436" s="1370"/>
      <c r="AA436" s="1370"/>
      <c r="AB436" s="1370"/>
    </row>
    <row r="437">
      <c r="A437" s="1383"/>
      <c r="B437" s="1383"/>
      <c r="C437" s="1370"/>
      <c r="D437" s="1370"/>
      <c r="E437" s="1387"/>
      <c r="F437" s="1370"/>
      <c r="G437" s="1370"/>
      <c r="H437" s="1370"/>
      <c r="I437" s="1370"/>
      <c r="J437" s="1370"/>
      <c r="K437" s="1370"/>
      <c r="L437" s="1370"/>
      <c r="M437" s="1370"/>
      <c r="N437" s="1370"/>
      <c r="O437" s="1370"/>
      <c r="P437" s="1370"/>
      <c r="Q437" s="1370"/>
      <c r="R437" s="1370"/>
      <c r="S437" s="1370"/>
      <c r="T437" s="1370"/>
      <c r="U437" s="1370"/>
      <c r="V437" s="1370"/>
      <c r="W437" s="1370"/>
      <c r="X437" s="1370"/>
      <c r="Y437" s="1370"/>
      <c r="Z437" s="1370"/>
      <c r="AA437" s="1370"/>
      <c r="AB437" s="1370"/>
    </row>
    <row r="438">
      <c r="A438" s="1383"/>
      <c r="B438" s="1383"/>
      <c r="C438" s="1370"/>
      <c r="D438" s="1370"/>
      <c r="E438" s="1387"/>
      <c r="F438" s="1370"/>
      <c r="G438" s="1370"/>
      <c r="H438" s="1370"/>
      <c r="I438" s="1370"/>
      <c r="J438" s="1370"/>
      <c r="K438" s="1370"/>
      <c r="L438" s="1370"/>
      <c r="M438" s="1370"/>
      <c r="N438" s="1370"/>
      <c r="O438" s="1370"/>
      <c r="P438" s="1370"/>
      <c r="Q438" s="1370"/>
      <c r="R438" s="1370"/>
      <c r="S438" s="1370"/>
      <c r="T438" s="1370"/>
      <c r="U438" s="1370"/>
      <c r="V438" s="1370"/>
      <c r="W438" s="1370"/>
      <c r="X438" s="1370"/>
      <c r="Y438" s="1370"/>
      <c r="Z438" s="1370"/>
      <c r="AA438" s="1370"/>
      <c r="AB438" s="1370"/>
    </row>
    <row r="439">
      <c r="A439" s="1383"/>
      <c r="B439" s="1383"/>
      <c r="C439" s="1370"/>
      <c r="D439" s="1370"/>
      <c r="E439" s="1387"/>
      <c r="F439" s="1370"/>
      <c r="G439" s="1370"/>
      <c r="H439" s="1370"/>
      <c r="I439" s="1370"/>
      <c r="J439" s="1370"/>
      <c r="K439" s="1370"/>
      <c r="L439" s="1370"/>
      <c r="M439" s="1370"/>
      <c r="N439" s="1370"/>
      <c r="O439" s="1370"/>
      <c r="P439" s="1370"/>
      <c r="Q439" s="1370"/>
      <c r="R439" s="1370"/>
      <c r="S439" s="1370"/>
      <c r="T439" s="1370"/>
      <c r="U439" s="1370"/>
      <c r="V439" s="1370"/>
      <c r="W439" s="1370"/>
      <c r="X439" s="1370"/>
      <c r="Y439" s="1370"/>
      <c r="Z439" s="1370"/>
      <c r="AA439" s="1370"/>
      <c r="AB439" s="1370"/>
    </row>
    <row r="440">
      <c r="A440" s="1383"/>
      <c r="B440" s="1383"/>
      <c r="C440" s="1370"/>
      <c r="D440" s="1370"/>
      <c r="E440" s="1387"/>
      <c r="F440" s="1370"/>
      <c r="G440" s="1370"/>
      <c r="H440" s="1370"/>
      <c r="I440" s="1370"/>
      <c r="J440" s="1370"/>
      <c r="K440" s="1370"/>
      <c r="L440" s="1370"/>
      <c r="M440" s="1370"/>
      <c r="N440" s="1370"/>
      <c r="O440" s="1370"/>
      <c r="P440" s="1370"/>
      <c r="Q440" s="1370"/>
      <c r="R440" s="1370"/>
      <c r="S440" s="1370"/>
      <c r="T440" s="1370"/>
      <c r="U440" s="1370"/>
      <c r="V440" s="1370"/>
      <c r="W440" s="1370"/>
      <c r="X440" s="1370"/>
      <c r="Y440" s="1370"/>
      <c r="Z440" s="1370"/>
      <c r="AA440" s="1370"/>
      <c r="AB440" s="1370"/>
    </row>
    <row r="441">
      <c r="A441" s="1383"/>
      <c r="B441" s="1383"/>
      <c r="C441" s="1370"/>
      <c r="D441" s="1370"/>
      <c r="E441" s="1387"/>
      <c r="F441" s="1370"/>
      <c r="G441" s="1370"/>
      <c r="H441" s="1370"/>
      <c r="I441" s="1370"/>
      <c r="J441" s="1370"/>
      <c r="K441" s="1370"/>
      <c r="L441" s="1370"/>
      <c r="M441" s="1370"/>
      <c r="N441" s="1370"/>
      <c r="O441" s="1370"/>
      <c r="P441" s="1370"/>
      <c r="Q441" s="1370"/>
      <c r="R441" s="1370"/>
      <c r="S441" s="1370"/>
      <c r="T441" s="1370"/>
      <c r="U441" s="1370"/>
      <c r="V441" s="1370"/>
      <c r="W441" s="1370"/>
      <c r="X441" s="1370"/>
      <c r="Y441" s="1370"/>
      <c r="Z441" s="1370"/>
      <c r="AA441" s="1370"/>
      <c r="AB441" s="1370"/>
    </row>
    <row r="442">
      <c r="A442" s="1383"/>
      <c r="B442" s="1383"/>
      <c r="C442" s="1370"/>
      <c r="D442" s="1370"/>
      <c r="E442" s="1387"/>
      <c r="F442" s="1370"/>
      <c r="G442" s="1370"/>
      <c r="H442" s="1370"/>
      <c r="I442" s="1370"/>
      <c r="J442" s="1370"/>
      <c r="K442" s="1370"/>
      <c r="L442" s="1370"/>
      <c r="M442" s="1370"/>
      <c r="N442" s="1370"/>
      <c r="O442" s="1370"/>
      <c r="P442" s="1370"/>
      <c r="Q442" s="1370"/>
      <c r="R442" s="1370"/>
      <c r="S442" s="1370"/>
      <c r="T442" s="1370"/>
      <c r="U442" s="1370"/>
      <c r="V442" s="1370"/>
      <c r="W442" s="1370"/>
      <c r="X442" s="1370"/>
      <c r="Y442" s="1370"/>
      <c r="Z442" s="1370"/>
      <c r="AA442" s="1370"/>
      <c r="AB442" s="1370"/>
    </row>
    <row r="443">
      <c r="A443" s="1383"/>
      <c r="B443" s="1383"/>
      <c r="C443" s="1370"/>
      <c r="D443" s="1370"/>
      <c r="E443" s="1387"/>
      <c r="F443" s="1370"/>
      <c r="G443" s="1370"/>
      <c r="H443" s="1370"/>
      <c r="I443" s="1370"/>
      <c r="J443" s="1370"/>
      <c r="K443" s="1370"/>
      <c r="L443" s="1370"/>
      <c r="M443" s="1370"/>
      <c r="N443" s="1370"/>
      <c r="O443" s="1370"/>
      <c r="P443" s="1370"/>
      <c r="Q443" s="1370"/>
      <c r="R443" s="1370"/>
      <c r="S443" s="1370"/>
      <c r="T443" s="1370"/>
      <c r="U443" s="1370"/>
      <c r="V443" s="1370"/>
      <c r="W443" s="1370"/>
      <c r="X443" s="1370"/>
      <c r="Y443" s="1370"/>
      <c r="Z443" s="1370"/>
      <c r="AA443" s="1370"/>
      <c r="AB443" s="1370"/>
    </row>
    <row r="444">
      <c r="A444" s="1383"/>
      <c r="B444" s="1383"/>
      <c r="C444" s="1370"/>
      <c r="D444" s="1370"/>
      <c r="E444" s="1387"/>
      <c r="F444" s="1370"/>
      <c r="G444" s="1370"/>
      <c r="H444" s="1370"/>
      <c r="I444" s="1370"/>
      <c r="J444" s="1370"/>
      <c r="K444" s="1370"/>
      <c r="L444" s="1370"/>
      <c r="M444" s="1370"/>
      <c r="N444" s="1370"/>
      <c r="O444" s="1370"/>
      <c r="P444" s="1370"/>
      <c r="Q444" s="1370"/>
      <c r="R444" s="1370"/>
      <c r="S444" s="1370"/>
      <c r="T444" s="1370"/>
      <c r="U444" s="1370"/>
      <c r="V444" s="1370"/>
      <c r="W444" s="1370"/>
      <c r="X444" s="1370"/>
      <c r="Y444" s="1370"/>
      <c r="Z444" s="1370"/>
      <c r="AA444" s="1370"/>
      <c r="AB444" s="1370"/>
    </row>
    <row r="445">
      <c r="A445" s="1383"/>
      <c r="B445" s="1383"/>
      <c r="C445" s="1370"/>
      <c r="D445" s="1370"/>
      <c r="E445" s="1387"/>
      <c r="F445" s="1370"/>
      <c r="G445" s="1370"/>
      <c r="H445" s="1370"/>
      <c r="I445" s="1370"/>
      <c r="J445" s="1370"/>
      <c r="K445" s="1370"/>
      <c r="L445" s="1370"/>
      <c r="M445" s="1370"/>
      <c r="N445" s="1370"/>
      <c r="O445" s="1370"/>
      <c r="P445" s="1370"/>
      <c r="Q445" s="1370"/>
      <c r="R445" s="1370"/>
      <c r="S445" s="1370"/>
      <c r="T445" s="1370"/>
      <c r="U445" s="1370"/>
      <c r="V445" s="1370"/>
      <c r="W445" s="1370"/>
      <c r="X445" s="1370"/>
      <c r="Y445" s="1370"/>
      <c r="Z445" s="1370"/>
      <c r="AA445" s="1370"/>
      <c r="AB445" s="1370"/>
    </row>
    <row r="446">
      <c r="A446" s="1383"/>
      <c r="B446" s="1383"/>
      <c r="C446" s="1370"/>
      <c r="D446" s="1370"/>
      <c r="E446" s="1387"/>
      <c r="F446" s="1370"/>
      <c r="G446" s="1370"/>
      <c r="H446" s="1370"/>
      <c r="I446" s="1370"/>
      <c r="J446" s="1370"/>
      <c r="K446" s="1370"/>
      <c r="L446" s="1370"/>
      <c r="M446" s="1370"/>
      <c r="N446" s="1370"/>
      <c r="O446" s="1370"/>
      <c r="P446" s="1370"/>
      <c r="Q446" s="1370"/>
      <c r="R446" s="1370"/>
      <c r="S446" s="1370"/>
      <c r="T446" s="1370"/>
      <c r="U446" s="1370"/>
      <c r="V446" s="1370"/>
      <c r="W446" s="1370"/>
      <c r="X446" s="1370"/>
      <c r="Y446" s="1370"/>
      <c r="Z446" s="1370"/>
      <c r="AA446" s="1370"/>
      <c r="AB446" s="1370"/>
    </row>
    <row r="447">
      <c r="A447" s="1383"/>
      <c r="B447" s="1383"/>
      <c r="C447" s="1370"/>
      <c r="D447" s="1370"/>
      <c r="E447" s="1387"/>
      <c r="F447" s="1370"/>
      <c r="G447" s="1370"/>
      <c r="H447" s="1370"/>
      <c r="I447" s="1370"/>
      <c r="J447" s="1370"/>
      <c r="K447" s="1370"/>
      <c r="L447" s="1370"/>
      <c r="M447" s="1370"/>
      <c r="N447" s="1370"/>
      <c r="O447" s="1370"/>
      <c r="P447" s="1370"/>
      <c r="Q447" s="1370"/>
      <c r="R447" s="1370"/>
      <c r="S447" s="1370"/>
      <c r="T447" s="1370"/>
      <c r="U447" s="1370"/>
      <c r="V447" s="1370"/>
      <c r="W447" s="1370"/>
      <c r="X447" s="1370"/>
      <c r="Y447" s="1370"/>
      <c r="Z447" s="1370"/>
      <c r="AA447" s="1370"/>
      <c r="AB447" s="1370"/>
    </row>
    <row r="448">
      <c r="A448" s="1383"/>
      <c r="B448" s="1383"/>
      <c r="C448" s="1370"/>
      <c r="D448" s="1370"/>
      <c r="E448" s="1387"/>
      <c r="F448" s="1370"/>
      <c r="G448" s="1370"/>
      <c r="H448" s="1370"/>
      <c r="I448" s="1370"/>
      <c r="J448" s="1370"/>
      <c r="K448" s="1370"/>
      <c r="L448" s="1370"/>
      <c r="M448" s="1370"/>
      <c r="N448" s="1370"/>
      <c r="O448" s="1370"/>
      <c r="P448" s="1370"/>
      <c r="Q448" s="1370"/>
      <c r="R448" s="1370"/>
      <c r="S448" s="1370"/>
      <c r="T448" s="1370"/>
      <c r="U448" s="1370"/>
      <c r="V448" s="1370"/>
      <c r="W448" s="1370"/>
      <c r="X448" s="1370"/>
      <c r="Y448" s="1370"/>
      <c r="Z448" s="1370"/>
      <c r="AA448" s="1370"/>
      <c r="AB448" s="1370"/>
    </row>
    <row r="449">
      <c r="A449" s="1383"/>
      <c r="B449" s="1383"/>
      <c r="C449" s="1370"/>
      <c r="D449" s="1370"/>
      <c r="E449" s="1387"/>
      <c r="F449" s="1370"/>
      <c r="G449" s="1370"/>
      <c r="H449" s="1370"/>
      <c r="I449" s="1370"/>
      <c r="J449" s="1370"/>
      <c r="K449" s="1370"/>
      <c r="L449" s="1370"/>
      <c r="M449" s="1370"/>
      <c r="N449" s="1370"/>
      <c r="O449" s="1370"/>
      <c r="P449" s="1370"/>
      <c r="Q449" s="1370"/>
      <c r="R449" s="1370"/>
      <c r="S449" s="1370"/>
      <c r="T449" s="1370"/>
      <c r="U449" s="1370"/>
      <c r="V449" s="1370"/>
      <c r="W449" s="1370"/>
      <c r="X449" s="1370"/>
      <c r="Y449" s="1370"/>
      <c r="Z449" s="1370"/>
      <c r="AA449" s="1370"/>
      <c r="AB449" s="1370"/>
    </row>
    <row r="450">
      <c r="A450" s="1383"/>
      <c r="B450" s="1383"/>
      <c r="C450" s="1370"/>
      <c r="D450" s="1370"/>
      <c r="E450" s="1387"/>
      <c r="F450" s="1370"/>
      <c r="G450" s="1370"/>
      <c r="H450" s="1370"/>
      <c r="I450" s="1370"/>
      <c r="J450" s="1370"/>
      <c r="K450" s="1370"/>
      <c r="L450" s="1370"/>
      <c r="M450" s="1370"/>
      <c r="N450" s="1370"/>
      <c r="O450" s="1370"/>
      <c r="P450" s="1370"/>
      <c r="Q450" s="1370"/>
      <c r="R450" s="1370"/>
      <c r="S450" s="1370"/>
      <c r="T450" s="1370"/>
      <c r="U450" s="1370"/>
      <c r="V450" s="1370"/>
      <c r="W450" s="1370"/>
      <c r="X450" s="1370"/>
      <c r="Y450" s="1370"/>
      <c r="Z450" s="1370"/>
      <c r="AA450" s="1370"/>
      <c r="AB450" s="1370"/>
    </row>
    <row r="451">
      <c r="A451" s="1383"/>
      <c r="B451" s="1383"/>
      <c r="C451" s="1370"/>
      <c r="D451" s="1370"/>
      <c r="E451" s="1387"/>
      <c r="F451" s="1370"/>
      <c r="G451" s="1370"/>
      <c r="H451" s="1370"/>
      <c r="I451" s="1370"/>
      <c r="J451" s="1370"/>
      <c r="K451" s="1370"/>
      <c r="L451" s="1370"/>
      <c r="M451" s="1370"/>
      <c r="N451" s="1370"/>
      <c r="O451" s="1370"/>
      <c r="P451" s="1370"/>
      <c r="Q451" s="1370"/>
      <c r="R451" s="1370"/>
      <c r="S451" s="1370"/>
      <c r="T451" s="1370"/>
      <c r="U451" s="1370"/>
      <c r="V451" s="1370"/>
      <c r="W451" s="1370"/>
      <c r="X451" s="1370"/>
      <c r="Y451" s="1370"/>
      <c r="Z451" s="1370"/>
      <c r="AA451" s="1370"/>
      <c r="AB451" s="1370"/>
    </row>
    <row r="452">
      <c r="A452" s="1383"/>
      <c r="B452" s="1383"/>
      <c r="C452" s="1370"/>
      <c r="D452" s="1370"/>
      <c r="E452" s="1387"/>
      <c r="F452" s="1370"/>
      <c r="G452" s="1370"/>
      <c r="H452" s="1370"/>
      <c r="I452" s="1370"/>
      <c r="J452" s="1370"/>
      <c r="K452" s="1370"/>
      <c r="L452" s="1370"/>
      <c r="M452" s="1370"/>
      <c r="N452" s="1370"/>
      <c r="O452" s="1370"/>
      <c r="P452" s="1370"/>
      <c r="Q452" s="1370"/>
      <c r="R452" s="1370"/>
      <c r="S452" s="1370"/>
      <c r="T452" s="1370"/>
      <c r="U452" s="1370"/>
      <c r="V452" s="1370"/>
      <c r="W452" s="1370"/>
      <c r="X452" s="1370"/>
      <c r="Y452" s="1370"/>
      <c r="Z452" s="1370"/>
      <c r="AA452" s="1370"/>
      <c r="AB452" s="1370"/>
    </row>
    <row r="453">
      <c r="A453" s="1383"/>
      <c r="B453" s="1383"/>
      <c r="C453" s="1370"/>
      <c r="D453" s="1370"/>
      <c r="E453" s="1387"/>
      <c r="F453" s="1370"/>
      <c r="G453" s="1370"/>
      <c r="H453" s="1370"/>
      <c r="I453" s="1370"/>
      <c r="J453" s="1370"/>
      <c r="K453" s="1370"/>
      <c r="L453" s="1370"/>
      <c r="M453" s="1370"/>
      <c r="N453" s="1370"/>
      <c r="O453" s="1370"/>
      <c r="P453" s="1370"/>
      <c r="Q453" s="1370"/>
      <c r="R453" s="1370"/>
      <c r="S453" s="1370"/>
      <c r="T453" s="1370"/>
      <c r="U453" s="1370"/>
      <c r="V453" s="1370"/>
      <c r="W453" s="1370"/>
      <c r="X453" s="1370"/>
      <c r="Y453" s="1370"/>
      <c r="Z453" s="1370"/>
      <c r="AA453" s="1370"/>
      <c r="AB453" s="1370"/>
    </row>
    <row r="454">
      <c r="A454" s="1383"/>
      <c r="B454" s="1383"/>
      <c r="C454" s="1370"/>
      <c r="D454" s="1370"/>
      <c r="E454" s="1387"/>
      <c r="F454" s="1370"/>
      <c r="G454" s="1370"/>
      <c r="H454" s="1370"/>
      <c r="I454" s="1370"/>
      <c r="J454" s="1370"/>
      <c r="K454" s="1370"/>
      <c r="L454" s="1370"/>
      <c r="M454" s="1370"/>
      <c r="N454" s="1370"/>
      <c r="O454" s="1370"/>
      <c r="P454" s="1370"/>
      <c r="Q454" s="1370"/>
      <c r="R454" s="1370"/>
      <c r="S454" s="1370"/>
      <c r="T454" s="1370"/>
      <c r="U454" s="1370"/>
      <c r="V454" s="1370"/>
      <c r="W454" s="1370"/>
      <c r="X454" s="1370"/>
      <c r="Y454" s="1370"/>
      <c r="Z454" s="1370"/>
      <c r="AA454" s="1370"/>
      <c r="AB454" s="1370"/>
    </row>
    <row r="455">
      <c r="A455" s="1383"/>
      <c r="B455" s="1383"/>
      <c r="C455" s="1370"/>
      <c r="D455" s="1370"/>
      <c r="E455" s="1387"/>
      <c r="F455" s="1370"/>
      <c r="G455" s="1370"/>
      <c r="H455" s="1370"/>
      <c r="I455" s="1370"/>
      <c r="J455" s="1370"/>
      <c r="K455" s="1370"/>
      <c r="L455" s="1370"/>
      <c r="M455" s="1370"/>
      <c r="N455" s="1370"/>
      <c r="O455" s="1370"/>
      <c r="P455" s="1370"/>
      <c r="Q455" s="1370"/>
      <c r="R455" s="1370"/>
      <c r="S455" s="1370"/>
      <c r="T455" s="1370"/>
      <c r="U455" s="1370"/>
      <c r="V455" s="1370"/>
      <c r="W455" s="1370"/>
      <c r="X455" s="1370"/>
      <c r="Y455" s="1370"/>
      <c r="Z455" s="1370"/>
      <c r="AA455" s="1370"/>
      <c r="AB455" s="1370"/>
    </row>
    <row r="456">
      <c r="A456" s="1383"/>
      <c r="B456" s="1383"/>
      <c r="C456" s="1370"/>
      <c r="D456" s="1370"/>
      <c r="E456" s="1387"/>
      <c r="F456" s="1370"/>
      <c r="G456" s="1370"/>
      <c r="H456" s="1370"/>
      <c r="I456" s="1370"/>
      <c r="J456" s="1370"/>
      <c r="K456" s="1370"/>
      <c r="L456" s="1370"/>
      <c r="M456" s="1370"/>
      <c r="N456" s="1370"/>
      <c r="O456" s="1370"/>
      <c r="P456" s="1370"/>
      <c r="Q456" s="1370"/>
      <c r="R456" s="1370"/>
      <c r="S456" s="1370"/>
      <c r="T456" s="1370"/>
      <c r="U456" s="1370"/>
      <c r="V456" s="1370"/>
      <c r="W456" s="1370"/>
      <c r="X456" s="1370"/>
      <c r="Y456" s="1370"/>
      <c r="Z456" s="1370"/>
      <c r="AA456" s="1370"/>
      <c r="AB456" s="1370"/>
    </row>
    <row r="457">
      <c r="A457" s="1383"/>
      <c r="B457" s="1383"/>
      <c r="C457" s="1370"/>
      <c r="D457" s="1370"/>
      <c r="E457" s="1387"/>
      <c r="F457" s="1370"/>
      <c r="G457" s="1370"/>
      <c r="H457" s="1370"/>
      <c r="I457" s="1370"/>
      <c r="J457" s="1370"/>
      <c r="K457" s="1370"/>
      <c r="L457" s="1370"/>
      <c r="M457" s="1370"/>
      <c r="N457" s="1370"/>
      <c r="O457" s="1370"/>
      <c r="P457" s="1370"/>
      <c r="Q457" s="1370"/>
      <c r="R457" s="1370"/>
      <c r="S457" s="1370"/>
      <c r="T457" s="1370"/>
      <c r="U457" s="1370"/>
      <c r="V457" s="1370"/>
      <c r="W457" s="1370"/>
      <c r="X457" s="1370"/>
      <c r="Y457" s="1370"/>
      <c r="Z457" s="1370"/>
      <c r="AA457" s="1370"/>
      <c r="AB457" s="1370"/>
    </row>
    <row r="458">
      <c r="A458" s="1383"/>
      <c r="B458" s="1383"/>
      <c r="C458" s="1370"/>
      <c r="D458" s="1370"/>
      <c r="E458" s="1387"/>
      <c r="F458" s="1370"/>
      <c r="G458" s="1370"/>
      <c r="H458" s="1370"/>
      <c r="I458" s="1370"/>
      <c r="J458" s="1370"/>
      <c r="K458" s="1370"/>
      <c r="L458" s="1370"/>
      <c r="M458" s="1370"/>
      <c r="N458" s="1370"/>
      <c r="O458" s="1370"/>
      <c r="P458" s="1370"/>
      <c r="Q458" s="1370"/>
      <c r="R458" s="1370"/>
      <c r="S458" s="1370"/>
      <c r="T458" s="1370"/>
      <c r="U458" s="1370"/>
      <c r="V458" s="1370"/>
      <c r="W458" s="1370"/>
      <c r="X458" s="1370"/>
      <c r="Y458" s="1370"/>
      <c r="Z458" s="1370"/>
      <c r="AA458" s="1370"/>
      <c r="AB458" s="1370"/>
    </row>
    <row r="459">
      <c r="A459" s="1383"/>
      <c r="B459" s="1383"/>
      <c r="C459" s="1370"/>
      <c r="D459" s="1370"/>
      <c r="E459" s="1387"/>
      <c r="F459" s="1370"/>
      <c r="G459" s="1370"/>
      <c r="H459" s="1370"/>
      <c r="I459" s="1370"/>
      <c r="J459" s="1370"/>
      <c r="K459" s="1370"/>
      <c r="L459" s="1370"/>
      <c r="M459" s="1370"/>
      <c r="N459" s="1370"/>
      <c r="O459" s="1370"/>
      <c r="P459" s="1370"/>
      <c r="Q459" s="1370"/>
      <c r="R459" s="1370"/>
      <c r="S459" s="1370"/>
      <c r="T459" s="1370"/>
      <c r="U459" s="1370"/>
      <c r="V459" s="1370"/>
      <c r="W459" s="1370"/>
      <c r="X459" s="1370"/>
      <c r="Y459" s="1370"/>
      <c r="Z459" s="1370"/>
      <c r="AA459" s="1370"/>
      <c r="AB459" s="1370"/>
    </row>
    <row r="460">
      <c r="A460" s="1383"/>
      <c r="B460" s="1383"/>
      <c r="C460" s="1370"/>
      <c r="D460" s="1370"/>
      <c r="E460" s="1387"/>
      <c r="F460" s="1370"/>
      <c r="G460" s="1370"/>
      <c r="H460" s="1370"/>
      <c r="I460" s="1370"/>
      <c r="J460" s="1370"/>
      <c r="K460" s="1370"/>
      <c r="L460" s="1370"/>
      <c r="M460" s="1370"/>
      <c r="N460" s="1370"/>
      <c r="O460" s="1370"/>
      <c r="P460" s="1370"/>
      <c r="Q460" s="1370"/>
      <c r="R460" s="1370"/>
      <c r="S460" s="1370"/>
      <c r="T460" s="1370"/>
      <c r="U460" s="1370"/>
      <c r="V460" s="1370"/>
      <c r="W460" s="1370"/>
      <c r="X460" s="1370"/>
      <c r="Y460" s="1370"/>
      <c r="Z460" s="1370"/>
      <c r="AA460" s="1370"/>
      <c r="AB460" s="1370"/>
    </row>
    <row r="461">
      <c r="A461" s="1383"/>
      <c r="B461" s="1383"/>
      <c r="C461" s="1370"/>
      <c r="D461" s="1370"/>
      <c r="E461" s="1387"/>
      <c r="F461" s="1370"/>
      <c r="G461" s="1370"/>
      <c r="H461" s="1370"/>
      <c r="I461" s="1370"/>
      <c r="J461" s="1370"/>
      <c r="K461" s="1370"/>
      <c r="L461" s="1370"/>
      <c r="M461" s="1370"/>
      <c r="N461" s="1370"/>
      <c r="O461" s="1370"/>
      <c r="P461" s="1370"/>
      <c r="Q461" s="1370"/>
      <c r="R461" s="1370"/>
      <c r="S461" s="1370"/>
      <c r="T461" s="1370"/>
      <c r="U461" s="1370"/>
      <c r="V461" s="1370"/>
      <c r="W461" s="1370"/>
      <c r="X461" s="1370"/>
      <c r="Y461" s="1370"/>
      <c r="Z461" s="1370"/>
      <c r="AA461" s="1370"/>
      <c r="AB461" s="1370"/>
    </row>
    <row r="462">
      <c r="A462" s="1383"/>
      <c r="B462" s="1383"/>
      <c r="C462" s="1370"/>
      <c r="D462" s="1370"/>
      <c r="E462" s="1387"/>
      <c r="F462" s="1370"/>
      <c r="G462" s="1370"/>
      <c r="H462" s="1370"/>
      <c r="I462" s="1370"/>
      <c r="J462" s="1370"/>
      <c r="K462" s="1370"/>
      <c r="L462" s="1370"/>
      <c r="M462" s="1370"/>
      <c r="N462" s="1370"/>
      <c r="O462" s="1370"/>
      <c r="P462" s="1370"/>
      <c r="Q462" s="1370"/>
      <c r="R462" s="1370"/>
      <c r="S462" s="1370"/>
      <c r="T462" s="1370"/>
      <c r="U462" s="1370"/>
      <c r="V462" s="1370"/>
      <c r="W462" s="1370"/>
      <c r="X462" s="1370"/>
      <c r="Y462" s="1370"/>
      <c r="Z462" s="1370"/>
      <c r="AA462" s="1370"/>
      <c r="AB462" s="1370"/>
    </row>
    <row r="463">
      <c r="A463" s="1383"/>
      <c r="B463" s="1383"/>
      <c r="C463" s="1370"/>
      <c r="D463" s="1370"/>
      <c r="E463" s="1387"/>
      <c r="F463" s="1370"/>
      <c r="G463" s="1370"/>
      <c r="H463" s="1370"/>
      <c r="I463" s="1370"/>
      <c r="J463" s="1370"/>
      <c r="K463" s="1370"/>
      <c r="L463" s="1370"/>
      <c r="M463" s="1370"/>
      <c r="N463" s="1370"/>
      <c r="O463" s="1370"/>
      <c r="P463" s="1370"/>
      <c r="Q463" s="1370"/>
      <c r="R463" s="1370"/>
      <c r="S463" s="1370"/>
      <c r="T463" s="1370"/>
      <c r="U463" s="1370"/>
      <c r="V463" s="1370"/>
      <c r="W463" s="1370"/>
      <c r="X463" s="1370"/>
      <c r="Y463" s="1370"/>
      <c r="Z463" s="1370"/>
      <c r="AA463" s="1370"/>
      <c r="AB463" s="1370"/>
    </row>
    <row r="464">
      <c r="A464" s="1383"/>
      <c r="B464" s="1383"/>
      <c r="C464" s="1370"/>
      <c r="D464" s="1370"/>
      <c r="E464" s="1387"/>
      <c r="F464" s="1370"/>
      <c r="G464" s="1370"/>
      <c r="H464" s="1370"/>
      <c r="I464" s="1370"/>
      <c r="J464" s="1370"/>
      <c r="K464" s="1370"/>
      <c r="L464" s="1370"/>
      <c r="M464" s="1370"/>
      <c r="N464" s="1370"/>
      <c r="O464" s="1370"/>
      <c r="P464" s="1370"/>
      <c r="Q464" s="1370"/>
      <c r="R464" s="1370"/>
      <c r="S464" s="1370"/>
      <c r="T464" s="1370"/>
      <c r="U464" s="1370"/>
      <c r="V464" s="1370"/>
      <c r="W464" s="1370"/>
      <c r="X464" s="1370"/>
      <c r="Y464" s="1370"/>
      <c r="Z464" s="1370"/>
      <c r="AA464" s="1370"/>
      <c r="AB464" s="1370"/>
    </row>
    <row r="465">
      <c r="A465" s="1383"/>
      <c r="B465" s="1383"/>
      <c r="C465" s="1370"/>
      <c r="D465" s="1370"/>
      <c r="E465" s="1387"/>
      <c r="F465" s="1370"/>
      <c r="G465" s="1370"/>
      <c r="H465" s="1370"/>
      <c r="I465" s="1370"/>
      <c r="J465" s="1370"/>
      <c r="K465" s="1370"/>
      <c r="L465" s="1370"/>
      <c r="M465" s="1370"/>
      <c r="N465" s="1370"/>
      <c r="O465" s="1370"/>
      <c r="P465" s="1370"/>
      <c r="Q465" s="1370"/>
      <c r="R465" s="1370"/>
      <c r="S465" s="1370"/>
      <c r="T465" s="1370"/>
      <c r="U465" s="1370"/>
      <c r="V465" s="1370"/>
      <c r="W465" s="1370"/>
      <c r="X465" s="1370"/>
      <c r="Y465" s="1370"/>
      <c r="Z465" s="1370"/>
      <c r="AA465" s="1370"/>
      <c r="AB465" s="1370"/>
    </row>
    <row r="466">
      <c r="A466" s="1383"/>
      <c r="B466" s="1383"/>
      <c r="C466" s="1370"/>
      <c r="D466" s="1370"/>
      <c r="E466" s="1387"/>
      <c r="F466" s="1370"/>
      <c r="G466" s="1370"/>
      <c r="H466" s="1370"/>
      <c r="I466" s="1370"/>
      <c r="J466" s="1370"/>
      <c r="K466" s="1370"/>
      <c r="L466" s="1370"/>
      <c r="M466" s="1370"/>
      <c r="N466" s="1370"/>
      <c r="O466" s="1370"/>
      <c r="P466" s="1370"/>
      <c r="Q466" s="1370"/>
      <c r="R466" s="1370"/>
      <c r="S466" s="1370"/>
      <c r="T466" s="1370"/>
      <c r="U466" s="1370"/>
      <c r="V466" s="1370"/>
      <c r="W466" s="1370"/>
      <c r="X466" s="1370"/>
      <c r="Y466" s="1370"/>
      <c r="Z466" s="1370"/>
      <c r="AA466" s="1370"/>
      <c r="AB466" s="1370"/>
    </row>
    <row r="467">
      <c r="A467" s="1383"/>
      <c r="B467" s="1383"/>
      <c r="C467" s="1370"/>
      <c r="D467" s="1370"/>
      <c r="E467" s="1387"/>
      <c r="F467" s="1370"/>
      <c r="G467" s="1370"/>
      <c r="H467" s="1370"/>
      <c r="I467" s="1370"/>
      <c r="J467" s="1370"/>
      <c r="K467" s="1370"/>
      <c r="L467" s="1370"/>
      <c r="M467" s="1370"/>
      <c r="N467" s="1370"/>
      <c r="O467" s="1370"/>
      <c r="P467" s="1370"/>
      <c r="Q467" s="1370"/>
      <c r="R467" s="1370"/>
      <c r="S467" s="1370"/>
      <c r="T467" s="1370"/>
      <c r="U467" s="1370"/>
      <c r="V467" s="1370"/>
      <c r="W467" s="1370"/>
      <c r="X467" s="1370"/>
      <c r="Y467" s="1370"/>
      <c r="Z467" s="1370"/>
      <c r="AA467" s="1370"/>
      <c r="AB467" s="1370"/>
    </row>
    <row r="468">
      <c r="A468" s="1383"/>
      <c r="B468" s="1383"/>
      <c r="C468" s="1370"/>
      <c r="D468" s="1370"/>
      <c r="E468" s="1387"/>
      <c r="F468" s="1370"/>
      <c r="G468" s="1370"/>
      <c r="H468" s="1370"/>
      <c r="I468" s="1370"/>
      <c r="J468" s="1370"/>
      <c r="K468" s="1370"/>
      <c r="L468" s="1370"/>
      <c r="M468" s="1370"/>
      <c r="N468" s="1370"/>
      <c r="O468" s="1370"/>
      <c r="P468" s="1370"/>
      <c r="Q468" s="1370"/>
      <c r="R468" s="1370"/>
      <c r="S468" s="1370"/>
      <c r="T468" s="1370"/>
      <c r="U468" s="1370"/>
      <c r="V468" s="1370"/>
      <c r="W468" s="1370"/>
      <c r="X468" s="1370"/>
      <c r="Y468" s="1370"/>
      <c r="Z468" s="1370"/>
      <c r="AA468" s="1370"/>
      <c r="AB468" s="1370"/>
    </row>
    <row r="469">
      <c r="A469" s="1383"/>
      <c r="B469" s="1383"/>
      <c r="C469" s="1370"/>
      <c r="D469" s="1370"/>
      <c r="E469" s="1387"/>
      <c r="F469" s="1370"/>
      <c r="G469" s="1370"/>
      <c r="H469" s="1370"/>
      <c r="I469" s="1370"/>
      <c r="J469" s="1370"/>
      <c r="K469" s="1370"/>
      <c r="L469" s="1370"/>
      <c r="M469" s="1370"/>
      <c r="N469" s="1370"/>
      <c r="O469" s="1370"/>
      <c r="P469" s="1370"/>
      <c r="Q469" s="1370"/>
      <c r="R469" s="1370"/>
      <c r="S469" s="1370"/>
      <c r="T469" s="1370"/>
      <c r="U469" s="1370"/>
      <c r="V469" s="1370"/>
      <c r="W469" s="1370"/>
      <c r="X469" s="1370"/>
      <c r="Y469" s="1370"/>
      <c r="Z469" s="1370"/>
      <c r="AA469" s="1370"/>
      <c r="AB469" s="1370"/>
    </row>
    <row r="470">
      <c r="A470" s="1383"/>
      <c r="B470" s="1383"/>
      <c r="C470" s="1370"/>
      <c r="D470" s="1370"/>
      <c r="E470" s="1387"/>
      <c r="F470" s="1370"/>
      <c r="G470" s="1370"/>
      <c r="H470" s="1370"/>
      <c r="I470" s="1370"/>
      <c r="J470" s="1370"/>
      <c r="K470" s="1370"/>
      <c r="L470" s="1370"/>
      <c r="M470" s="1370"/>
      <c r="N470" s="1370"/>
      <c r="O470" s="1370"/>
      <c r="P470" s="1370"/>
      <c r="Q470" s="1370"/>
      <c r="R470" s="1370"/>
      <c r="S470" s="1370"/>
      <c r="T470" s="1370"/>
      <c r="U470" s="1370"/>
      <c r="V470" s="1370"/>
      <c r="W470" s="1370"/>
      <c r="X470" s="1370"/>
      <c r="Y470" s="1370"/>
      <c r="Z470" s="1370"/>
      <c r="AA470" s="1370"/>
      <c r="AB470" s="1370"/>
    </row>
    <row r="471">
      <c r="A471" s="1383"/>
      <c r="B471" s="1383"/>
      <c r="C471" s="1370"/>
      <c r="D471" s="1370"/>
      <c r="E471" s="1387"/>
      <c r="F471" s="1370"/>
      <c r="G471" s="1370"/>
      <c r="H471" s="1370"/>
      <c r="I471" s="1370"/>
      <c r="J471" s="1370"/>
      <c r="K471" s="1370"/>
      <c r="L471" s="1370"/>
      <c r="M471" s="1370"/>
      <c r="N471" s="1370"/>
      <c r="O471" s="1370"/>
      <c r="P471" s="1370"/>
      <c r="Q471" s="1370"/>
      <c r="R471" s="1370"/>
      <c r="S471" s="1370"/>
      <c r="T471" s="1370"/>
      <c r="U471" s="1370"/>
      <c r="V471" s="1370"/>
      <c r="W471" s="1370"/>
      <c r="X471" s="1370"/>
      <c r="Y471" s="1370"/>
      <c r="Z471" s="1370"/>
      <c r="AA471" s="1370"/>
      <c r="AB471" s="1370"/>
    </row>
    <row r="472">
      <c r="A472" s="1383"/>
      <c r="B472" s="1383"/>
      <c r="C472" s="1370"/>
      <c r="D472" s="1370"/>
      <c r="E472" s="1387"/>
      <c r="F472" s="1370"/>
      <c r="G472" s="1370"/>
      <c r="H472" s="1370"/>
      <c r="I472" s="1370"/>
      <c r="J472" s="1370"/>
      <c r="K472" s="1370"/>
      <c r="L472" s="1370"/>
      <c r="M472" s="1370"/>
      <c r="N472" s="1370"/>
      <c r="O472" s="1370"/>
      <c r="P472" s="1370"/>
      <c r="Q472" s="1370"/>
      <c r="R472" s="1370"/>
      <c r="S472" s="1370"/>
      <c r="T472" s="1370"/>
      <c r="U472" s="1370"/>
      <c r="V472" s="1370"/>
      <c r="W472" s="1370"/>
      <c r="X472" s="1370"/>
      <c r="Y472" s="1370"/>
      <c r="Z472" s="1370"/>
      <c r="AA472" s="1370"/>
      <c r="AB472" s="1370"/>
    </row>
    <row r="473">
      <c r="A473" s="1383"/>
      <c r="B473" s="1383"/>
      <c r="C473" s="1370"/>
      <c r="D473" s="1370"/>
      <c r="E473" s="1387"/>
      <c r="F473" s="1370"/>
      <c r="G473" s="1370"/>
      <c r="H473" s="1370"/>
      <c r="I473" s="1370"/>
      <c r="J473" s="1370"/>
      <c r="K473" s="1370"/>
      <c r="L473" s="1370"/>
      <c r="M473" s="1370"/>
      <c r="N473" s="1370"/>
      <c r="O473" s="1370"/>
      <c r="P473" s="1370"/>
      <c r="Q473" s="1370"/>
      <c r="R473" s="1370"/>
      <c r="S473" s="1370"/>
      <c r="T473" s="1370"/>
      <c r="U473" s="1370"/>
      <c r="V473" s="1370"/>
      <c r="W473" s="1370"/>
      <c r="X473" s="1370"/>
      <c r="Y473" s="1370"/>
      <c r="Z473" s="1370"/>
      <c r="AA473" s="1370"/>
      <c r="AB473" s="1370"/>
    </row>
    <row r="474">
      <c r="A474" s="1383"/>
      <c r="B474" s="1383"/>
      <c r="C474" s="1370"/>
      <c r="D474" s="1370"/>
      <c r="E474" s="1387"/>
      <c r="F474" s="1370"/>
      <c r="G474" s="1370"/>
      <c r="H474" s="1370"/>
      <c r="I474" s="1370"/>
      <c r="J474" s="1370"/>
      <c r="K474" s="1370"/>
      <c r="L474" s="1370"/>
      <c r="M474" s="1370"/>
      <c r="N474" s="1370"/>
      <c r="O474" s="1370"/>
      <c r="P474" s="1370"/>
      <c r="Q474" s="1370"/>
      <c r="R474" s="1370"/>
      <c r="S474" s="1370"/>
      <c r="T474" s="1370"/>
      <c r="U474" s="1370"/>
      <c r="V474" s="1370"/>
      <c r="W474" s="1370"/>
      <c r="X474" s="1370"/>
      <c r="Y474" s="1370"/>
      <c r="Z474" s="1370"/>
      <c r="AA474" s="1370"/>
      <c r="AB474" s="1370"/>
    </row>
    <row r="475">
      <c r="A475" s="1383"/>
      <c r="B475" s="1383"/>
      <c r="C475" s="1370"/>
      <c r="D475" s="1370"/>
      <c r="E475" s="1387"/>
      <c r="F475" s="1370"/>
      <c r="G475" s="1370"/>
      <c r="H475" s="1370"/>
      <c r="I475" s="1370"/>
      <c r="J475" s="1370"/>
      <c r="K475" s="1370"/>
      <c r="L475" s="1370"/>
      <c r="M475" s="1370"/>
      <c r="N475" s="1370"/>
      <c r="O475" s="1370"/>
      <c r="P475" s="1370"/>
      <c r="Q475" s="1370"/>
      <c r="R475" s="1370"/>
      <c r="S475" s="1370"/>
      <c r="T475" s="1370"/>
      <c r="U475" s="1370"/>
      <c r="V475" s="1370"/>
      <c r="W475" s="1370"/>
      <c r="X475" s="1370"/>
      <c r="Y475" s="1370"/>
      <c r="Z475" s="1370"/>
      <c r="AA475" s="1370"/>
      <c r="AB475" s="1370"/>
    </row>
    <row r="476">
      <c r="A476" s="1383"/>
      <c r="B476" s="1383"/>
      <c r="C476" s="1370"/>
      <c r="D476" s="1370"/>
      <c r="E476" s="1387"/>
      <c r="F476" s="1370"/>
      <c r="G476" s="1370"/>
      <c r="H476" s="1370"/>
      <c r="I476" s="1370"/>
      <c r="J476" s="1370"/>
      <c r="K476" s="1370"/>
      <c r="L476" s="1370"/>
      <c r="M476" s="1370"/>
      <c r="N476" s="1370"/>
      <c r="O476" s="1370"/>
      <c r="P476" s="1370"/>
      <c r="Q476" s="1370"/>
      <c r="R476" s="1370"/>
      <c r="S476" s="1370"/>
      <c r="T476" s="1370"/>
      <c r="U476" s="1370"/>
      <c r="V476" s="1370"/>
      <c r="W476" s="1370"/>
      <c r="X476" s="1370"/>
      <c r="Y476" s="1370"/>
      <c r="Z476" s="1370"/>
      <c r="AA476" s="1370"/>
      <c r="AB476" s="1370"/>
    </row>
    <row r="477">
      <c r="A477" s="1383"/>
      <c r="B477" s="1383"/>
      <c r="C477" s="1370"/>
      <c r="D477" s="1370"/>
      <c r="E477" s="1387"/>
      <c r="F477" s="1370"/>
      <c r="G477" s="1370"/>
      <c r="H477" s="1370"/>
      <c r="I477" s="1370"/>
      <c r="J477" s="1370"/>
      <c r="K477" s="1370"/>
      <c r="L477" s="1370"/>
      <c r="M477" s="1370"/>
      <c r="N477" s="1370"/>
      <c r="O477" s="1370"/>
      <c r="P477" s="1370"/>
      <c r="Q477" s="1370"/>
      <c r="R477" s="1370"/>
      <c r="S477" s="1370"/>
      <c r="T477" s="1370"/>
      <c r="U477" s="1370"/>
      <c r="V477" s="1370"/>
      <c r="W477" s="1370"/>
      <c r="X477" s="1370"/>
      <c r="Y477" s="1370"/>
      <c r="Z477" s="1370"/>
      <c r="AA477" s="1370"/>
      <c r="AB477" s="1370"/>
    </row>
    <row r="478">
      <c r="A478" s="1383"/>
      <c r="B478" s="1383"/>
      <c r="C478" s="1370"/>
      <c r="D478" s="1370"/>
      <c r="E478" s="1387"/>
      <c r="F478" s="1370"/>
      <c r="G478" s="1370"/>
      <c r="H478" s="1370"/>
      <c r="I478" s="1370"/>
      <c r="J478" s="1370"/>
      <c r="K478" s="1370"/>
      <c r="L478" s="1370"/>
      <c r="M478" s="1370"/>
      <c r="N478" s="1370"/>
      <c r="O478" s="1370"/>
      <c r="P478" s="1370"/>
      <c r="Q478" s="1370"/>
      <c r="R478" s="1370"/>
      <c r="S478" s="1370"/>
      <c r="T478" s="1370"/>
      <c r="U478" s="1370"/>
      <c r="V478" s="1370"/>
      <c r="W478" s="1370"/>
      <c r="X478" s="1370"/>
      <c r="Y478" s="1370"/>
      <c r="Z478" s="1370"/>
      <c r="AA478" s="1370"/>
      <c r="AB478" s="1370"/>
    </row>
    <row r="479">
      <c r="A479" s="1383"/>
      <c r="B479" s="1383"/>
      <c r="C479" s="1370"/>
      <c r="D479" s="1370"/>
      <c r="E479" s="1387"/>
      <c r="F479" s="1370"/>
      <c r="G479" s="1370"/>
      <c r="H479" s="1370"/>
      <c r="I479" s="1370"/>
      <c r="J479" s="1370"/>
      <c r="K479" s="1370"/>
      <c r="L479" s="1370"/>
      <c r="M479" s="1370"/>
      <c r="N479" s="1370"/>
      <c r="O479" s="1370"/>
      <c r="P479" s="1370"/>
      <c r="Q479" s="1370"/>
      <c r="R479" s="1370"/>
      <c r="S479" s="1370"/>
      <c r="T479" s="1370"/>
      <c r="U479" s="1370"/>
      <c r="V479" s="1370"/>
      <c r="W479" s="1370"/>
      <c r="X479" s="1370"/>
      <c r="Y479" s="1370"/>
      <c r="Z479" s="1370"/>
      <c r="AA479" s="1370"/>
      <c r="AB479" s="1370"/>
    </row>
    <row r="480">
      <c r="A480" s="1383"/>
      <c r="B480" s="1383"/>
      <c r="C480" s="1370"/>
      <c r="D480" s="1370"/>
      <c r="E480" s="1387"/>
      <c r="F480" s="1370"/>
      <c r="G480" s="1370"/>
      <c r="H480" s="1370"/>
      <c r="I480" s="1370"/>
      <c r="J480" s="1370"/>
      <c r="K480" s="1370"/>
      <c r="L480" s="1370"/>
      <c r="M480" s="1370"/>
      <c r="N480" s="1370"/>
      <c r="O480" s="1370"/>
      <c r="P480" s="1370"/>
      <c r="Q480" s="1370"/>
      <c r="R480" s="1370"/>
      <c r="S480" s="1370"/>
      <c r="T480" s="1370"/>
      <c r="U480" s="1370"/>
      <c r="V480" s="1370"/>
      <c r="W480" s="1370"/>
      <c r="X480" s="1370"/>
      <c r="Y480" s="1370"/>
      <c r="Z480" s="1370"/>
      <c r="AA480" s="1370"/>
      <c r="AB480" s="1370"/>
    </row>
    <row r="481">
      <c r="A481" s="1383"/>
      <c r="B481" s="1383"/>
      <c r="C481" s="1370"/>
      <c r="D481" s="1370"/>
      <c r="E481" s="1387"/>
      <c r="F481" s="1370"/>
      <c r="G481" s="1370"/>
      <c r="H481" s="1370"/>
      <c r="I481" s="1370"/>
      <c r="J481" s="1370"/>
      <c r="K481" s="1370"/>
      <c r="L481" s="1370"/>
      <c r="M481" s="1370"/>
      <c r="N481" s="1370"/>
      <c r="O481" s="1370"/>
      <c r="P481" s="1370"/>
      <c r="Q481" s="1370"/>
      <c r="R481" s="1370"/>
      <c r="S481" s="1370"/>
      <c r="T481" s="1370"/>
      <c r="U481" s="1370"/>
      <c r="V481" s="1370"/>
      <c r="W481" s="1370"/>
      <c r="X481" s="1370"/>
      <c r="Y481" s="1370"/>
      <c r="Z481" s="1370"/>
      <c r="AA481" s="1370"/>
      <c r="AB481" s="1370"/>
    </row>
    <row r="482">
      <c r="A482" s="1383"/>
      <c r="B482" s="1383"/>
      <c r="C482" s="1370"/>
      <c r="D482" s="1370"/>
      <c r="E482" s="1387"/>
      <c r="F482" s="1370"/>
      <c r="G482" s="1370"/>
      <c r="H482" s="1370"/>
      <c r="I482" s="1370"/>
      <c r="J482" s="1370"/>
      <c r="K482" s="1370"/>
      <c r="L482" s="1370"/>
      <c r="M482" s="1370"/>
      <c r="N482" s="1370"/>
      <c r="O482" s="1370"/>
      <c r="P482" s="1370"/>
      <c r="Q482" s="1370"/>
      <c r="R482" s="1370"/>
      <c r="S482" s="1370"/>
      <c r="T482" s="1370"/>
      <c r="U482" s="1370"/>
      <c r="V482" s="1370"/>
      <c r="W482" s="1370"/>
      <c r="X482" s="1370"/>
      <c r="Y482" s="1370"/>
      <c r="Z482" s="1370"/>
      <c r="AA482" s="1370"/>
      <c r="AB482" s="1370"/>
    </row>
    <row r="483">
      <c r="A483" s="1383"/>
      <c r="B483" s="1383"/>
      <c r="C483" s="1370"/>
      <c r="D483" s="1370"/>
      <c r="E483" s="1387"/>
      <c r="F483" s="1370"/>
      <c r="G483" s="1370"/>
      <c r="H483" s="1370"/>
      <c r="I483" s="1370"/>
      <c r="J483" s="1370"/>
      <c r="K483" s="1370"/>
      <c r="L483" s="1370"/>
      <c r="M483" s="1370"/>
      <c r="N483" s="1370"/>
      <c r="O483" s="1370"/>
      <c r="P483" s="1370"/>
      <c r="Q483" s="1370"/>
      <c r="R483" s="1370"/>
      <c r="S483" s="1370"/>
      <c r="T483" s="1370"/>
      <c r="U483" s="1370"/>
      <c r="V483" s="1370"/>
      <c r="W483" s="1370"/>
      <c r="X483" s="1370"/>
      <c r="Y483" s="1370"/>
      <c r="Z483" s="1370"/>
      <c r="AA483" s="1370"/>
      <c r="AB483" s="1370"/>
    </row>
    <row r="484">
      <c r="A484" s="1383"/>
      <c r="B484" s="1383"/>
      <c r="C484" s="1370"/>
      <c r="D484" s="1370"/>
      <c r="E484" s="1387"/>
      <c r="F484" s="1370"/>
      <c r="G484" s="1370"/>
      <c r="H484" s="1370"/>
      <c r="I484" s="1370"/>
      <c r="J484" s="1370"/>
      <c r="K484" s="1370"/>
      <c r="L484" s="1370"/>
      <c r="M484" s="1370"/>
      <c r="N484" s="1370"/>
      <c r="O484" s="1370"/>
      <c r="P484" s="1370"/>
      <c r="Q484" s="1370"/>
      <c r="R484" s="1370"/>
      <c r="S484" s="1370"/>
      <c r="T484" s="1370"/>
      <c r="U484" s="1370"/>
      <c r="V484" s="1370"/>
      <c r="W484" s="1370"/>
      <c r="X484" s="1370"/>
      <c r="Y484" s="1370"/>
      <c r="Z484" s="1370"/>
      <c r="AA484" s="1370"/>
      <c r="AB484" s="1370"/>
    </row>
    <row r="485">
      <c r="A485" s="1383"/>
      <c r="B485" s="1383"/>
      <c r="C485" s="1370"/>
      <c r="D485" s="1370"/>
      <c r="E485" s="1387"/>
      <c r="F485" s="1370"/>
      <c r="G485" s="1370"/>
      <c r="H485" s="1370"/>
      <c r="I485" s="1370"/>
      <c r="J485" s="1370"/>
      <c r="K485" s="1370"/>
      <c r="L485" s="1370"/>
      <c r="M485" s="1370"/>
      <c r="N485" s="1370"/>
      <c r="O485" s="1370"/>
      <c r="P485" s="1370"/>
      <c r="Q485" s="1370"/>
      <c r="R485" s="1370"/>
      <c r="S485" s="1370"/>
      <c r="T485" s="1370"/>
      <c r="U485" s="1370"/>
      <c r="V485" s="1370"/>
      <c r="W485" s="1370"/>
      <c r="X485" s="1370"/>
      <c r="Y485" s="1370"/>
      <c r="Z485" s="1370"/>
      <c r="AA485" s="1370"/>
      <c r="AB485" s="1370"/>
    </row>
    <row r="486">
      <c r="A486" s="1383"/>
      <c r="B486" s="1383"/>
      <c r="C486" s="1370"/>
      <c r="D486" s="1370"/>
      <c r="E486" s="1387"/>
      <c r="F486" s="1370"/>
      <c r="G486" s="1370"/>
      <c r="H486" s="1370"/>
      <c r="I486" s="1370"/>
      <c r="J486" s="1370"/>
      <c r="K486" s="1370"/>
      <c r="L486" s="1370"/>
      <c r="M486" s="1370"/>
      <c r="N486" s="1370"/>
      <c r="O486" s="1370"/>
      <c r="P486" s="1370"/>
      <c r="Q486" s="1370"/>
      <c r="R486" s="1370"/>
      <c r="S486" s="1370"/>
      <c r="T486" s="1370"/>
      <c r="U486" s="1370"/>
      <c r="V486" s="1370"/>
      <c r="W486" s="1370"/>
      <c r="X486" s="1370"/>
      <c r="Y486" s="1370"/>
      <c r="Z486" s="1370"/>
      <c r="AA486" s="1370"/>
      <c r="AB486" s="1370"/>
    </row>
    <row r="487">
      <c r="A487" s="1383"/>
      <c r="B487" s="1383"/>
      <c r="C487" s="1370"/>
      <c r="D487" s="1370"/>
      <c r="E487" s="1387"/>
      <c r="F487" s="1370"/>
      <c r="G487" s="1370"/>
      <c r="H487" s="1370"/>
      <c r="I487" s="1370"/>
      <c r="J487" s="1370"/>
      <c r="K487" s="1370"/>
      <c r="L487" s="1370"/>
      <c r="M487" s="1370"/>
      <c r="N487" s="1370"/>
      <c r="O487" s="1370"/>
      <c r="P487" s="1370"/>
      <c r="Q487" s="1370"/>
      <c r="R487" s="1370"/>
      <c r="S487" s="1370"/>
      <c r="T487" s="1370"/>
      <c r="U487" s="1370"/>
      <c r="V487" s="1370"/>
      <c r="W487" s="1370"/>
      <c r="X487" s="1370"/>
      <c r="Y487" s="1370"/>
      <c r="Z487" s="1370"/>
      <c r="AA487" s="1370"/>
      <c r="AB487" s="1370"/>
    </row>
    <row r="488">
      <c r="A488" s="1383"/>
      <c r="B488" s="1383"/>
      <c r="C488" s="1370"/>
      <c r="D488" s="1370"/>
      <c r="E488" s="1387"/>
      <c r="F488" s="1370"/>
      <c r="G488" s="1370"/>
      <c r="H488" s="1370"/>
      <c r="I488" s="1370"/>
      <c r="J488" s="1370"/>
      <c r="K488" s="1370"/>
      <c r="L488" s="1370"/>
      <c r="M488" s="1370"/>
      <c r="N488" s="1370"/>
      <c r="O488" s="1370"/>
      <c r="P488" s="1370"/>
      <c r="Q488" s="1370"/>
      <c r="R488" s="1370"/>
      <c r="S488" s="1370"/>
      <c r="T488" s="1370"/>
      <c r="U488" s="1370"/>
      <c r="V488" s="1370"/>
      <c r="W488" s="1370"/>
      <c r="X488" s="1370"/>
      <c r="Y488" s="1370"/>
      <c r="Z488" s="1370"/>
      <c r="AA488" s="1370"/>
      <c r="AB488" s="1370"/>
    </row>
    <row r="489">
      <c r="A489" s="1383"/>
      <c r="B489" s="1383"/>
      <c r="C489" s="1370"/>
      <c r="D489" s="1370"/>
      <c r="E489" s="1387"/>
      <c r="F489" s="1370"/>
      <c r="G489" s="1370"/>
      <c r="H489" s="1370"/>
      <c r="I489" s="1370"/>
      <c r="J489" s="1370"/>
      <c r="K489" s="1370"/>
      <c r="L489" s="1370"/>
      <c r="M489" s="1370"/>
      <c r="N489" s="1370"/>
      <c r="O489" s="1370"/>
      <c r="P489" s="1370"/>
      <c r="Q489" s="1370"/>
      <c r="R489" s="1370"/>
      <c r="S489" s="1370"/>
      <c r="T489" s="1370"/>
      <c r="U489" s="1370"/>
      <c r="V489" s="1370"/>
      <c r="W489" s="1370"/>
      <c r="X489" s="1370"/>
      <c r="Y489" s="1370"/>
      <c r="Z489" s="1370"/>
      <c r="AA489" s="1370"/>
      <c r="AB489" s="1370"/>
    </row>
    <row r="490">
      <c r="A490" s="1383"/>
      <c r="B490" s="1383"/>
      <c r="C490" s="1370"/>
      <c r="D490" s="1370"/>
      <c r="E490" s="1387"/>
      <c r="F490" s="1370"/>
      <c r="G490" s="1370"/>
      <c r="H490" s="1370"/>
      <c r="I490" s="1370"/>
      <c r="J490" s="1370"/>
      <c r="K490" s="1370"/>
      <c r="L490" s="1370"/>
      <c r="M490" s="1370"/>
      <c r="N490" s="1370"/>
      <c r="O490" s="1370"/>
      <c r="P490" s="1370"/>
      <c r="Q490" s="1370"/>
      <c r="R490" s="1370"/>
      <c r="S490" s="1370"/>
      <c r="T490" s="1370"/>
      <c r="U490" s="1370"/>
      <c r="V490" s="1370"/>
      <c r="W490" s="1370"/>
      <c r="X490" s="1370"/>
      <c r="Y490" s="1370"/>
      <c r="Z490" s="1370"/>
      <c r="AA490" s="1370"/>
      <c r="AB490" s="1370"/>
    </row>
    <row r="491">
      <c r="A491" s="1383"/>
      <c r="B491" s="1383"/>
      <c r="C491" s="1370"/>
      <c r="D491" s="1370"/>
      <c r="E491" s="1387"/>
      <c r="F491" s="1370"/>
      <c r="G491" s="1370"/>
      <c r="H491" s="1370"/>
      <c r="I491" s="1370"/>
      <c r="J491" s="1370"/>
      <c r="K491" s="1370"/>
      <c r="L491" s="1370"/>
      <c r="M491" s="1370"/>
      <c r="N491" s="1370"/>
      <c r="O491" s="1370"/>
      <c r="P491" s="1370"/>
      <c r="Q491" s="1370"/>
      <c r="R491" s="1370"/>
      <c r="S491" s="1370"/>
      <c r="T491" s="1370"/>
      <c r="U491" s="1370"/>
      <c r="V491" s="1370"/>
      <c r="W491" s="1370"/>
      <c r="X491" s="1370"/>
      <c r="Y491" s="1370"/>
      <c r="Z491" s="1370"/>
      <c r="AA491" s="1370"/>
      <c r="AB491" s="1370"/>
    </row>
    <row r="492">
      <c r="A492" s="1383"/>
      <c r="B492" s="1383"/>
      <c r="C492" s="1370"/>
      <c r="D492" s="1370"/>
      <c r="E492" s="1387"/>
      <c r="F492" s="1370"/>
      <c r="G492" s="1370"/>
      <c r="H492" s="1370"/>
      <c r="I492" s="1370"/>
      <c r="J492" s="1370"/>
      <c r="K492" s="1370"/>
      <c r="L492" s="1370"/>
      <c r="M492" s="1370"/>
      <c r="N492" s="1370"/>
      <c r="O492" s="1370"/>
      <c r="P492" s="1370"/>
      <c r="Q492" s="1370"/>
      <c r="R492" s="1370"/>
      <c r="S492" s="1370"/>
      <c r="T492" s="1370"/>
      <c r="U492" s="1370"/>
      <c r="V492" s="1370"/>
      <c r="W492" s="1370"/>
      <c r="X492" s="1370"/>
      <c r="Y492" s="1370"/>
      <c r="Z492" s="1370"/>
      <c r="AA492" s="1370"/>
      <c r="AB492" s="1370"/>
    </row>
    <row r="493">
      <c r="A493" s="1383"/>
      <c r="B493" s="1383"/>
      <c r="C493" s="1370"/>
      <c r="D493" s="1370"/>
      <c r="E493" s="1387"/>
      <c r="F493" s="1370"/>
      <c r="G493" s="1370"/>
      <c r="H493" s="1370"/>
      <c r="I493" s="1370"/>
      <c r="J493" s="1370"/>
      <c r="K493" s="1370"/>
      <c r="L493" s="1370"/>
      <c r="M493" s="1370"/>
      <c r="N493" s="1370"/>
      <c r="O493" s="1370"/>
      <c r="P493" s="1370"/>
      <c r="Q493" s="1370"/>
      <c r="R493" s="1370"/>
      <c r="S493" s="1370"/>
      <c r="T493" s="1370"/>
      <c r="U493" s="1370"/>
      <c r="V493" s="1370"/>
      <c r="W493" s="1370"/>
      <c r="X493" s="1370"/>
      <c r="Y493" s="1370"/>
      <c r="Z493" s="1370"/>
      <c r="AA493" s="1370"/>
      <c r="AB493" s="1370"/>
    </row>
    <row r="494">
      <c r="A494" s="1383"/>
      <c r="B494" s="1383"/>
      <c r="C494" s="1370"/>
      <c r="D494" s="1370"/>
      <c r="E494" s="1387"/>
      <c r="F494" s="1370"/>
      <c r="G494" s="1370"/>
      <c r="H494" s="1370"/>
      <c r="I494" s="1370"/>
      <c r="J494" s="1370"/>
      <c r="K494" s="1370"/>
      <c r="L494" s="1370"/>
      <c r="M494" s="1370"/>
      <c r="N494" s="1370"/>
      <c r="O494" s="1370"/>
      <c r="P494" s="1370"/>
      <c r="Q494" s="1370"/>
      <c r="R494" s="1370"/>
      <c r="S494" s="1370"/>
      <c r="T494" s="1370"/>
      <c r="U494" s="1370"/>
      <c r="V494" s="1370"/>
      <c r="W494" s="1370"/>
      <c r="X494" s="1370"/>
      <c r="Y494" s="1370"/>
      <c r="Z494" s="1370"/>
      <c r="AA494" s="1370"/>
      <c r="AB494" s="1370"/>
    </row>
    <row r="495">
      <c r="A495" s="1383"/>
      <c r="B495" s="1383"/>
      <c r="C495" s="1370"/>
      <c r="D495" s="1370"/>
      <c r="E495" s="1387"/>
      <c r="F495" s="1370"/>
      <c r="G495" s="1370"/>
      <c r="H495" s="1370"/>
      <c r="I495" s="1370"/>
      <c r="J495" s="1370"/>
      <c r="K495" s="1370"/>
      <c r="L495" s="1370"/>
      <c r="M495" s="1370"/>
      <c r="N495" s="1370"/>
      <c r="O495" s="1370"/>
      <c r="P495" s="1370"/>
      <c r="Q495" s="1370"/>
      <c r="R495" s="1370"/>
      <c r="S495" s="1370"/>
      <c r="T495" s="1370"/>
      <c r="U495" s="1370"/>
      <c r="V495" s="1370"/>
      <c r="W495" s="1370"/>
      <c r="X495" s="1370"/>
      <c r="Y495" s="1370"/>
      <c r="Z495" s="1370"/>
      <c r="AA495" s="1370"/>
      <c r="AB495" s="1370"/>
    </row>
    <row r="496">
      <c r="A496" s="1383"/>
      <c r="B496" s="1383"/>
      <c r="C496" s="1370"/>
      <c r="D496" s="1370"/>
      <c r="E496" s="1387"/>
      <c r="F496" s="1370"/>
      <c r="G496" s="1370"/>
      <c r="H496" s="1370"/>
      <c r="I496" s="1370"/>
      <c r="J496" s="1370"/>
      <c r="K496" s="1370"/>
      <c r="L496" s="1370"/>
      <c r="M496" s="1370"/>
      <c r="N496" s="1370"/>
      <c r="O496" s="1370"/>
      <c r="P496" s="1370"/>
      <c r="Q496" s="1370"/>
      <c r="R496" s="1370"/>
      <c r="S496" s="1370"/>
      <c r="T496" s="1370"/>
      <c r="U496" s="1370"/>
      <c r="V496" s="1370"/>
      <c r="W496" s="1370"/>
      <c r="X496" s="1370"/>
      <c r="Y496" s="1370"/>
      <c r="Z496" s="1370"/>
      <c r="AA496" s="1370"/>
      <c r="AB496" s="1370"/>
    </row>
    <row r="497">
      <c r="A497" s="1383"/>
      <c r="B497" s="1383"/>
      <c r="C497" s="1370"/>
      <c r="D497" s="1370"/>
      <c r="E497" s="1387"/>
      <c r="F497" s="1370"/>
      <c r="G497" s="1370"/>
      <c r="H497" s="1370"/>
      <c r="I497" s="1370"/>
      <c r="J497" s="1370"/>
      <c r="K497" s="1370"/>
      <c r="L497" s="1370"/>
      <c r="M497" s="1370"/>
      <c r="N497" s="1370"/>
      <c r="O497" s="1370"/>
      <c r="P497" s="1370"/>
      <c r="Q497" s="1370"/>
      <c r="R497" s="1370"/>
      <c r="S497" s="1370"/>
      <c r="T497" s="1370"/>
      <c r="U497" s="1370"/>
      <c r="V497" s="1370"/>
      <c r="W497" s="1370"/>
      <c r="X497" s="1370"/>
      <c r="Y497" s="1370"/>
      <c r="Z497" s="1370"/>
      <c r="AA497" s="1370"/>
      <c r="AB497" s="1370"/>
    </row>
    <row r="498">
      <c r="A498" s="1383"/>
      <c r="B498" s="1383"/>
      <c r="C498" s="1370"/>
      <c r="D498" s="1370"/>
      <c r="E498" s="1387"/>
      <c r="F498" s="1370"/>
      <c r="G498" s="1370"/>
      <c r="H498" s="1370"/>
      <c r="I498" s="1370"/>
      <c r="J498" s="1370"/>
      <c r="K498" s="1370"/>
      <c r="L498" s="1370"/>
      <c r="M498" s="1370"/>
      <c r="N498" s="1370"/>
      <c r="O498" s="1370"/>
      <c r="P498" s="1370"/>
      <c r="Q498" s="1370"/>
      <c r="R498" s="1370"/>
      <c r="S498" s="1370"/>
      <c r="T498" s="1370"/>
      <c r="U498" s="1370"/>
      <c r="V498" s="1370"/>
      <c r="W498" s="1370"/>
      <c r="X498" s="1370"/>
      <c r="Y498" s="1370"/>
      <c r="Z498" s="1370"/>
      <c r="AA498" s="1370"/>
      <c r="AB498" s="1370"/>
    </row>
    <row r="499">
      <c r="A499" s="1383"/>
      <c r="B499" s="1383"/>
      <c r="C499" s="1370"/>
      <c r="D499" s="1370"/>
      <c r="E499" s="1387"/>
      <c r="F499" s="1370"/>
      <c r="G499" s="1370"/>
      <c r="H499" s="1370"/>
      <c r="I499" s="1370"/>
      <c r="J499" s="1370"/>
      <c r="K499" s="1370"/>
      <c r="L499" s="1370"/>
      <c r="M499" s="1370"/>
      <c r="N499" s="1370"/>
      <c r="O499" s="1370"/>
      <c r="P499" s="1370"/>
      <c r="Q499" s="1370"/>
      <c r="R499" s="1370"/>
      <c r="S499" s="1370"/>
      <c r="T499" s="1370"/>
      <c r="U499" s="1370"/>
      <c r="V499" s="1370"/>
      <c r="W499" s="1370"/>
      <c r="X499" s="1370"/>
      <c r="Y499" s="1370"/>
      <c r="Z499" s="1370"/>
      <c r="AA499" s="1370"/>
      <c r="AB499" s="1370"/>
    </row>
    <row r="500">
      <c r="A500" s="1383"/>
      <c r="B500" s="1383"/>
      <c r="C500" s="1370"/>
      <c r="D500" s="1370"/>
      <c r="E500" s="1387"/>
      <c r="F500" s="1370"/>
      <c r="G500" s="1370"/>
      <c r="H500" s="1370"/>
      <c r="I500" s="1370"/>
      <c r="J500" s="1370"/>
      <c r="K500" s="1370"/>
      <c r="L500" s="1370"/>
      <c r="M500" s="1370"/>
      <c r="N500" s="1370"/>
      <c r="O500" s="1370"/>
      <c r="P500" s="1370"/>
      <c r="Q500" s="1370"/>
      <c r="R500" s="1370"/>
      <c r="S500" s="1370"/>
      <c r="T500" s="1370"/>
      <c r="U500" s="1370"/>
      <c r="V500" s="1370"/>
      <c r="W500" s="1370"/>
      <c r="X500" s="1370"/>
      <c r="Y500" s="1370"/>
      <c r="Z500" s="1370"/>
      <c r="AA500" s="1370"/>
      <c r="AB500" s="1370"/>
    </row>
    <row r="501">
      <c r="A501" s="1383"/>
      <c r="B501" s="1383"/>
      <c r="C501" s="1370"/>
      <c r="D501" s="1370"/>
      <c r="E501" s="1387"/>
      <c r="F501" s="1370"/>
      <c r="G501" s="1370"/>
      <c r="H501" s="1370"/>
      <c r="I501" s="1370"/>
      <c r="J501" s="1370"/>
      <c r="K501" s="1370"/>
      <c r="L501" s="1370"/>
      <c r="M501" s="1370"/>
      <c r="N501" s="1370"/>
      <c r="O501" s="1370"/>
      <c r="P501" s="1370"/>
      <c r="Q501" s="1370"/>
      <c r="R501" s="1370"/>
      <c r="S501" s="1370"/>
      <c r="T501" s="1370"/>
      <c r="U501" s="1370"/>
      <c r="V501" s="1370"/>
      <c r="W501" s="1370"/>
      <c r="X501" s="1370"/>
      <c r="Y501" s="1370"/>
      <c r="Z501" s="1370"/>
      <c r="AA501" s="1370"/>
      <c r="AB501" s="1370"/>
    </row>
    <row r="502">
      <c r="A502" s="1383"/>
      <c r="B502" s="1383"/>
      <c r="C502" s="1370"/>
      <c r="D502" s="1370"/>
      <c r="E502" s="1387"/>
      <c r="F502" s="1370"/>
      <c r="G502" s="1370"/>
      <c r="H502" s="1370"/>
      <c r="I502" s="1370"/>
      <c r="J502" s="1370"/>
      <c r="K502" s="1370"/>
      <c r="L502" s="1370"/>
      <c r="M502" s="1370"/>
      <c r="N502" s="1370"/>
      <c r="O502" s="1370"/>
      <c r="P502" s="1370"/>
      <c r="Q502" s="1370"/>
      <c r="R502" s="1370"/>
      <c r="S502" s="1370"/>
      <c r="T502" s="1370"/>
      <c r="U502" s="1370"/>
      <c r="V502" s="1370"/>
      <c r="W502" s="1370"/>
      <c r="X502" s="1370"/>
      <c r="Y502" s="1370"/>
      <c r="Z502" s="1370"/>
      <c r="AA502" s="1370"/>
      <c r="AB502" s="1370"/>
    </row>
    <row r="503">
      <c r="A503" s="1383"/>
      <c r="B503" s="1383"/>
      <c r="C503" s="1370"/>
      <c r="D503" s="1370"/>
      <c r="E503" s="1387"/>
      <c r="F503" s="1370"/>
      <c r="G503" s="1370"/>
      <c r="H503" s="1370"/>
      <c r="I503" s="1370"/>
      <c r="J503" s="1370"/>
      <c r="K503" s="1370"/>
      <c r="L503" s="1370"/>
      <c r="M503" s="1370"/>
      <c r="N503" s="1370"/>
      <c r="O503" s="1370"/>
      <c r="P503" s="1370"/>
      <c r="Q503" s="1370"/>
      <c r="R503" s="1370"/>
      <c r="S503" s="1370"/>
      <c r="T503" s="1370"/>
      <c r="U503" s="1370"/>
      <c r="V503" s="1370"/>
      <c r="W503" s="1370"/>
      <c r="X503" s="1370"/>
      <c r="Y503" s="1370"/>
      <c r="Z503" s="1370"/>
      <c r="AA503" s="1370"/>
      <c r="AB503" s="1370"/>
    </row>
    <row r="504">
      <c r="A504" s="1383"/>
      <c r="B504" s="1383"/>
      <c r="C504" s="1370"/>
      <c r="D504" s="1370"/>
      <c r="E504" s="1387"/>
      <c r="F504" s="1370"/>
      <c r="G504" s="1370"/>
      <c r="H504" s="1370"/>
      <c r="I504" s="1370"/>
      <c r="J504" s="1370"/>
      <c r="K504" s="1370"/>
      <c r="L504" s="1370"/>
      <c r="M504" s="1370"/>
      <c r="N504" s="1370"/>
      <c r="O504" s="1370"/>
      <c r="P504" s="1370"/>
      <c r="Q504" s="1370"/>
      <c r="R504" s="1370"/>
      <c r="S504" s="1370"/>
      <c r="T504" s="1370"/>
      <c r="U504" s="1370"/>
      <c r="V504" s="1370"/>
      <c r="W504" s="1370"/>
      <c r="X504" s="1370"/>
      <c r="Y504" s="1370"/>
      <c r="Z504" s="1370"/>
      <c r="AA504" s="1370"/>
      <c r="AB504" s="1370"/>
    </row>
    <row r="505">
      <c r="A505" s="1383"/>
      <c r="B505" s="1383"/>
      <c r="C505" s="1370"/>
      <c r="D505" s="1370"/>
      <c r="E505" s="1387"/>
      <c r="F505" s="1370"/>
      <c r="G505" s="1370"/>
      <c r="H505" s="1370"/>
      <c r="I505" s="1370"/>
      <c r="J505" s="1370"/>
      <c r="K505" s="1370"/>
      <c r="L505" s="1370"/>
      <c r="M505" s="1370"/>
      <c r="N505" s="1370"/>
      <c r="O505" s="1370"/>
      <c r="P505" s="1370"/>
      <c r="Q505" s="1370"/>
      <c r="R505" s="1370"/>
      <c r="S505" s="1370"/>
      <c r="T505" s="1370"/>
      <c r="U505" s="1370"/>
      <c r="V505" s="1370"/>
      <c r="W505" s="1370"/>
      <c r="X505" s="1370"/>
      <c r="Y505" s="1370"/>
      <c r="Z505" s="1370"/>
      <c r="AA505" s="1370"/>
      <c r="AB505" s="1370"/>
    </row>
    <row r="506">
      <c r="A506" s="1383"/>
      <c r="B506" s="1383"/>
      <c r="C506" s="1370"/>
      <c r="D506" s="1370"/>
      <c r="E506" s="1387"/>
      <c r="F506" s="1370"/>
      <c r="G506" s="1370"/>
      <c r="H506" s="1370"/>
      <c r="I506" s="1370"/>
      <c r="J506" s="1370"/>
      <c r="K506" s="1370"/>
      <c r="L506" s="1370"/>
      <c r="M506" s="1370"/>
      <c r="N506" s="1370"/>
      <c r="O506" s="1370"/>
      <c r="P506" s="1370"/>
      <c r="Q506" s="1370"/>
      <c r="R506" s="1370"/>
      <c r="S506" s="1370"/>
      <c r="T506" s="1370"/>
      <c r="U506" s="1370"/>
      <c r="V506" s="1370"/>
      <c r="W506" s="1370"/>
      <c r="X506" s="1370"/>
      <c r="Y506" s="1370"/>
      <c r="Z506" s="1370"/>
      <c r="AA506" s="1370"/>
      <c r="AB506" s="1370"/>
    </row>
    <row r="507">
      <c r="A507" s="1383"/>
      <c r="B507" s="1383"/>
      <c r="C507" s="1370"/>
      <c r="D507" s="1370"/>
      <c r="E507" s="1387"/>
      <c r="F507" s="1370"/>
      <c r="G507" s="1370"/>
      <c r="H507" s="1370"/>
      <c r="I507" s="1370"/>
      <c r="J507" s="1370"/>
      <c r="K507" s="1370"/>
      <c r="L507" s="1370"/>
      <c r="M507" s="1370"/>
      <c r="N507" s="1370"/>
      <c r="O507" s="1370"/>
      <c r="P507" s="1370"/>
      <c r="Q507" s="1370"/>
      <c r="R507" s="1370"/>
      <c r="S507" s="1370"/>
      <c r="T507" s="1370"/>
      <c r="U507" s="1370"/>
      <c r="V507" s="1370"/>
      <c r="W507" s="1370"/>
      <c r="X507" s="1370"/>
      <c r="Y507" s="1370"/>
      <c r="Z507" s="1370"/>
      <c r="AA507" s="1370"/>
      <c r="AB507" s="1370"/>
    </row>
    <row r="508">
      <c r="A508" s="1383"/>
      <c r="B508" s="1383"/>
      <c r="C508" s="1370"/>
      <c r="D508" s="1370"/>
      <c r="E508" s="1387"/>
      <c r="F508" s="1370"/>
      <c r="G508" s="1370"/>
      <c r="H508" s="1370"/>
      <c r="I508" s="1370"/>
      <c r="J508" s="1370"/>
      <c r="K508" s="1370"/>
      <c r="L508" s="1370"/>
      <c r="M508" s="1370"/>
      <c r="N508" s="1370"/>
      <c r="O508" s="1370"/>
      <c r="P508" s="1370"/>
      <c r="Q508" s="1370"/>
      <c r="R508" s="1370"/>
      <c r="S508" s="1370"/>
      <c r="T508" s="1370"/>
      <c r="U508" s="1370"/>
      <c r="V508" s="1370"/>
      <c r="W508" s="1370"/>
      <c r="X508" s="1370"/>
      <c r="Y508" s="1370"/>
      <c r="Z508" s="1370"/>
      <c r="AA508" s="1370"/>
      <c r="AB508" s="1370"/>
    </row>
    <row r="509">
      <c r="A509" s="1383"/>
      <c r="B509" s="1383"/>
      <c r="C509" s="1370"/>
      <c r="D509" s="1370"/>
      <c r="E509" s="1387"/>
      <c r="F509" s="1370"/>
      <c r="G509" s="1370"/>
      <c r="H509" s="1370"/>
      <c r="I509" s="1370"/>
      <c r="J509" s="1370"/>
      <c r="K509" s="1370"/>
      <c r="L509" s="1370"/>
      <c r="M509" s="1370"/>
      <c r="N509" s="1370"/>
      <c r="O509" s="1370"/>
      <c r="P509" s="1370"/>
      <c r="Q509" s="1370"/>
      <c r="R509" s="1370"/>
      <c r="S509" s="1370"/>
      <c r="T509" s="1370"/>
      <c r="U509" s="1370"/>
      <c r="V509" s="1370"/>
      <c r="W509" s="1370"/>
      <c r="X509" s="1370"/>
      <c r="Y509" s="1370"/>
      <c r="Z509" s="1370"/>
      <c r="AA509" s="1370"/>
      <c r="AB509" s="1370"/>
    </row>
    <row r="510">
      <c r="A510" s="1383"/>
      <c r="B510" s="1383"/>
      <c r="C510" s="1370"/>
      <c r="D510" s="1370"/>
      <c r="E510" s="1387"/>
      <c r="F510" s="1370"/>
      <c r="G510" s="1370"/>
      <c r="H510" s="1370"/>
      <c r="I510" s="1370"/>
      <c r="J510" s="1370"/>
      <c r="K510" s="1370"/>
      <c r="L510" s="1370"/>
      <c r="M510" s="1370"/>
      <c r="N510" s="1370"/>
      <c r="O510" s="1370"/>
      <c r="P510" s="1370"/>
      <c r="Q510" s="1370"/>
      <c r="R510" s="1370"/>
      <c r="S510" s="1370"/>
      <c r="T510" s="1370"/>
      <c r="U510" s="1370"/>
      <c r="V510" s="1370"/>
      <c r="W510" s="1370"/>
      <c r="X510" s="1370"/>
      <c r="Y510" s="1370"/>
      <c r="Z510" s="1370"/>
      <c r="AA510" s="1370"/>
      <c r="AB510" s="1370"/>
    </row>
    <row r="511">
      <c r="A511" s="1383"/>
      <c r="B511" s="1383"/>
      <c r="C511" s="1370"/>
      <c r="D511" s="1370"/>
      <c r="E511" s="1387"/>
      <c r="F511" s="1370"/>
      <c r="G511" s="1370"/>
      <c r="H511" s="1370"/>
      <c r="I511" s="1370"/>
      <c r="J511" s="1370"/>
      <c r="K511" s="1370"/>
      <c r="L511" s="1370"/>
      <c r="M511" s="1370"/>
      <c r="N511" s="1370"/>
      <c r="O511" s="1370"/>
      <c r="P511" s="1370"/>
      <c r="Q511" s="1370"/>
      <c r="R511" s="1370"/>
      <c r="S511" s="1370"/>
      <c r="T511" s="1370"/>
      <c r="U511" s="1370"/>
      <c r="V511" s="1370"/>
      <c r="W511" s="1370"/>
      <c r="X511" s="1370"/>
      <c r="Y511" s="1370"/>
      <c r="Z511" s="1370"/>
      <c r="AA511" s="1370"/>
      <c r="AB511" s="1370"/>
    </row>
    <row r="512">
      <c r="A512" s="1383"/>
      <c r="B512" s="1383"/>
      <c r="C512" s="1370"/>
      <c r="D512" s="1370"/>
      <c r="E512" s="1387"/>
      <c r="F512" s="1370"/>
      <c r="G512" s="1370"/>
      <c r="H512" s="1370"/>
      <c r="I512" s="1370"/>
      <c r="J512" s="1370"/>
      <c r="K512" s="1370"/>
      <c r="L512" s="1370"/>
      <c r="M512" s="1370"/>
      <c r="N512" s="1370"/>
      <c r="O512" s="1370"/>
      <c r="P512" s="1370"/>
      <c r="Q512" s="1370"/>
      <c r="R512" s="1370"/>
      <c r="S512" s="1370"/>
      <c r="T512" s="1370"/>
      <c r="U512" s="1370"/>
      <c r="V512" s="1370"/>
      <c r="W512" s="1370"/>
      <c r="X512" s="1370"/>
      <c r="Y512" s="1370"/>
      <c r="Z512" s="1370"/>
      <c r="AA512" s="1370"/>
      <c r="AB512" s="1370"/>
    </row>
    <row r="513">
      <c r="A513" s="1383"/>
      <c r="B513" s="1383"/>
      <c r="C513" s="1370"/>
      <c r="D513" s="1370"/>
      <c r="E513" s="1387"/>
      <c r="F513" s="1370"/>
      <c r="G513" s="1370"/>
      <c r="H513" s="1370"/>
      <c r="I513" s="1370"/>
      <c r="J513" s="1370"/>
      <c r="K513" s="1370"/>
      <c r="L513" s="1370"/>
      <c r="M513" s="1370"/>
      <c r="N513" s="1370"/>
      <c r="O513" s="1370"/>
      <c r="P513" s="1370"/>
      <c r="Q513" s="1370"/>
      <c r="R513" s="1370"/>
      <c r="S513" s="1370"/>
      <c r="T513" s="1370"/>
      <c r="U513" s="1370"/>
      <c r="V513" s="1370"/>
      <c r="W513" s="1370"/>
      <c r="X513" s="1370"/>
      <c r="Y513" s="1370"/>
      <c r="Z513" s="1370"/>
      <c r="AA513" s="1370"/>
      <c r="AB513" s="1370"/>
    </row>
    <row r="514">
      <c r="A514" s="1383"/>
      <c r="B514" s="1383"/>
      <c r="C514" s="1370"/>
      <c r="D514" s="1370"/>
      <c r="E514" s="1387"/>
      <c r="F514" s="1370"/>
      <c r="G514" s="1370"/>
      <c r="H514" s="1370"/>
      <c r="I514" s="1370"/>
      <c r="J514" s="1370"/>
      <c r="K514" s="1370"/>
      <c r="L514" s="1370"/>
      <c r="M514" s="1370"/>
      <c r="N514" s="1370"/>
      <c r="O514" s="1370"/>
      <c r="P514" s="1370"/>
      <c r="Q514" s="1370"/>
      <c r="R514" s="1370"/>
      <c r="S514" s="1370"/>
      <c r="T514" s="1370"/>
      <c r="U514" s="1370"/>
      <c r="V514" s="1370"/>
      <c r="W514" s="1370"/>
      <c r="X514" s="1370"/>
      <c r="Y514" s="1370"/>
      <c r="Z514" s="1370"/>
      <c r="AA514" s="1370"/>
      <c r="AB514" s="1370"/>
    </row>
    <row r="515">
      <c r="A515" s="1383"/>
      <c r="B515" s="1383"/>
      <c r="C515" s="1370"/>
      <c r="D515" s="1370"/>
      <c r="E515" s="1387"/>
      <c r="F515" s="1370"/>
      <c r="G515" s="1370"/>
      <c r="H515" s="1370"/>
      <c r="I515" s="1370"/>
      <c r="J515" s="1370"/>
      <c r="K515" s="1370"/>
      <c r="L515" s="1370"/>
      <c r="M515" s="1370"/>
      <c r="N515" s="1370"/>
      <c r="O515" s="1370"/>
      <c r="P515" s="1370"/>
      <c r="Q515" s="1370"/>
      <c r="R515" s="1370"/>
      <c r="S515" s="1370"/>
      <c r="T515" s="1370"/>
      <c r="U515" s="1370"/>
      <c r="V515" s="1370"/>
      <c r="W515" s="1370"/>
      <c r="X515" s="1370"/>
      <c r="Y515" s="1370"/>
      <c r="Z515" s="1370"/>
      <c r="AA515" s="1370"/>
      <c r="AB515" s="1370"/>
    </row>
    <row r="516">
      <c r="A516" s="1383"/>
      <c r="B516" s="1383"/>
      <c r="C516" s="1370"/>
      <c r="D516" s="1370"/>
      <c r="E516" s="1387"/>
      <c r="F516" s="1370"/>
      <c r="G516" s="1370"/>
      <c r="H516" s="1370"/>
      <c r="I516" s="1370"/>
      <c r="J516" s="1370"/>
      <c r="K516" s="1370"/>
      <c r="L516" s="1370"/>
      <c r="M516" s="1370"/>
      <c r="N516" s="1370"/>
      <c r="O516" s="1370"/>
      <c r="P516" s="1370"/>
      <c r="Q516" s="1370"/>
      <c r="R516" s="1370"/>
      <c r="S516" s="1370"/>
      <c r="T516" s="1370"/>
      <c r="U516" s="1370"/>
      <c r="V516" s="1370"/>
      <c r="W516" s="1370"/>
      <c r="X516" s="1370"/>
      <c r="Y516" s="1370"/>
      <c r="Z516" s="1370"/>
      <c r="AA516" s="1370"/>
      <c r="AB516" s="1370"/>
    </row>
    <row r="517">
      <c r="A517" s="1383"/>
      <c r="B517" s="1383"/>
      <c r="C517" s="1370"/>
      <c r="D517" s="1370"/>
      <c r="E517" s="1387"/>
      <c r="F517" s="1370"/>
      <c r="G517" s="1370"/>
      <c r="H517" s="1370"/>
      <c r="I517" s="1370"/>
      <c r="J517" s="1370"/>
      <c r="K517" s="1370"/>
      <c r="L517" s="1370"/>
      <c r="M517" s="1370"/>
      <c r="N517" s="1370"/>
      <c r="O517" s="1370"/>
      <c r="P517" s="1370"/>
      <c r="Q517" s="1370"/>
      <c r="R517" s="1370"/>
      <c r="S517" s="1370"/>
      <c r="T517" s="1370"/>
      <c r="U517" s="1370"/>
      <c r="V517" s="1370"/>
      <c r="W517" s="1370"/>
      <c r="X517" s="1370"/>
      <c r="Y517" s="1370"/>
      <c r="Z517" s="1370"/>
      <c r="AA517" s="1370"/>
      <c r="AB517" s="1370"/>
    </row>
    <row r="518">
      <c r="A518" s="1383"/>
      <c r="B518" s="1383"/>
      <c r="C518" s="1370"/>
      <c r="D518" s="1370"/>
      <c r="E518" s="1387"/>
      <c r="F518" s="1370"/>
      <c r="G518" s="1370"/>
      <c r="H518" s="1370"/>
      <c r="I518" s="1370"/>
      <c r="J518" s="1370"/>
      <c r="K518" s="1370"/>
      <c r="L518" s="1370"/>
      <c r="M518" s="1370"/>
      <c r="N518" s="1370"/>
      <c r="O518" s="1370"/>
      <c r="P518" s="1370"/>
      <c r="Q518" s="1370"/>
      <c r="R518" s="1370"/>
      <c r="S518" s="1370"/>
      <c r="T518" s="1370"/>
      <c r="U518" s="1370"/>
      <c r="V518" s="1370"/>
      <c r="W518" s="1370"/>
      <c r="X518" s="1370"/>
      <c r="Y518" s="1370"/>
      <c r="Z518" s="1370"/>
      <c r="AA518" s="1370"/>
      <c r="AB518" s="1370"/>
    </row>
    <row r="519">
      <c r="A519" s="1383"/>
      <c r="B519" s="1383"/>
      <c r="C519" s="1370"/>
      <c r="D519" s="1370"/>
      <c r="E519" s="1387"/>
      <c r="F519" s="1370"/>
      <c r="G519" s="1370"/>
      <c r="H519" s="1370"/>
      <c r="I519" s="1370"/>
      <c r="J519" s="1370"/>
      <c r="K519" s="1370"/>
      <c r="L519" s="1370"/>
      <c r="M519" s="1370"/>
      <c r="N519" s="1370"/>
      <c r="O519" s="1370"/>
      <c r="P519" s="1370"/>
      <c r="Q519" s="1370"/>
      <c r="R519" s="1370"/>
      <c r="S519" s="1370"/>
      <c r="T519" s="1370"/>
      <c r="U519" s="1370"/>
      <c r="V519" s="1370"/>
      <c r="W519" s="1370"/>
      <c r="X519" s="1370"/>
      <c r="Y519" s="1370"/>
      <c r="Z519" s="1370"/>
      <c r="AA519" s="1370"/>
      <c r="AB519" s="1370"/>
    </row>
    <row r="520">
      <c r="A520" s="1383"/>
      <c r="B520" s="1383"/>
      <c r="C520" s="1370"/>
      <c r="D520" s="1370"/>
      <c r="E520" s="1387"/>
      <c r="F520" s="1370"/>
      <c r="G520" s="1370"/>
      <c r="H520" s="1370"/>
      <c r="I520" s="1370"/>
      <c r="J520" s="1370"/>
      <c r="K520" s="1370"/>
      <c r="L520" s="1370"/>
      <c r="M520" s="1370"/>
      <c r="N520" s="1370"/>
      <c r="O520" s="1370"/>
      <c r="P520" s="1370"/>
      <c r="Q520" s="1370"/>
      <c r="R520" s="1370"/>
      <c r="S520" s="1370"/>
      <c r="T520" s="1370"/>
      <c r="U520" s="1370"/>
      <c r="V520" s="1370"/>
      <c r="W520" s="1370"/>
      <c r="X520" s="1370"/>
      <c r="Y520" s="1370"/>
      <c r="Z520" s="1370"/>
      <c r="AA520" s="1370"/>
      <c r="AB520" s="1370"/>
    </row>
    <row r="521">
      <c r="A521" s="1383"/>
      <c r="B521" s="1383"/>
      <c r="C521" s="1370"/>
      <c r="D521" s="1370"/>
      <c r="E521" s="1387"/>
      <c r="F521" s="1370"/>
      <c r="G521" s="1370"/>
      <c r="H521" s="1370"/>
      <c r="I521" s="1370"/>
      <c r="J521" s="1370"/>
      <c r="K521" s="1370"/>
      <c r="L521" s="1370"/>
      <c r="M521" s="1370"/>
      <c r="N521" s="1370"/>
      <c r="O521" s="1370"/>
      <c r="P521" s="1370"/>
      <c r="Q521" s="1370"/>
      <c r="R521" s="1370"/>
      <c r="S521" s="1370"/>
      <c r="T521" s="1370"/>
      <c r="U521" s="1370"/>
      <c r="V521" s="1370"/>
      <c r="W521" s="1370"/>
      <c r="X521" s="1370"/>
      <c r="Y521" s="1370"/>
      <c r="Z521" s="1370"/>
      <c r="AA521" s="1370"/>
      <c r="AB521" s="1370"/>
    </row>
    <row r="522">
      <c r="A522" s="1383"/>
      <c r="B522" s="1383"/>
      <c r="C522" s="1370"/>
      <c r="D522" s="1370"/>
      <c r="E522" s="1387"/>
      <c r="F522" s="1370"/>
      <c r="G522" s="1370"/>
      <c r="H522" s="1370"/>
      <c r="I522" s="1370"/>
      <c r="J522" s="1370"/>
      <c r="K522" s="1370"/>
      <c r="L522" s="1370"/>
      <c r="M522" s="1370"/>
      <c r="N522" s="1370"/>
      <c r="O522" s="1370"/>
      <c r="P522" s="1370"/>
      <c r="Q522" s="1370"/>
      <c r="R522" s="1370"/>
      <c r="S522" s="1370"/>
      <c r="T522" s="1370"/>
      <c r="U522" s="1370"/>
      <c r="V522" s="1370"/>
      <c r="W522" s="1370"/>
      <c r="X522" s="1370"/>
      <c r="Y522" s="1370"/>
      <c r="Z522" s="1370"/>
      <c r="AA522" s="1370"/>
      <c r="AB522" s="1370"/>
    </row>
    <row r="523">
      <c r="A523" s="1383"/>
      <c r="B523" s="1383"/>
      <c r="C523" s="1370"/>
      <c r="D523" s="1370"/>
      <c r="E523" s="1387"/>
      <c r="F523" s="1370"/>
      <c r="G523" s="1370"/>
      <c r="H523" s="1370"/>
      <c r="I523" s="1370"/>
      <c r="J523" s="1370"/>
      <c r="K523" s="1370"/>
      <c r="L523" s="1370"/>
      <c r="M523" s="1370"/>
      <c r="N523" s="1370"/>
      <c r="O523" s="1370"/>
      <c r="P523" s="1370"/>
      <c r="Q523" s="1370"/>
      <c r="R523" s="1370"/>
      <c r="S523" s="1370"/>
      <c r="T523" s="1370"/>
      <c r="U523" s="1370"/>
      <c r="V523" s="1370"/>
      <c r="W523" s="1370"/>
      <c r="X523" s="1370"/>
      <c r="Y523" s="1370"/>
      <c r="Z523" s="1370"/>
      <c r="AA523" s="1370"/>
      <c r="AB523" s="1370"/>
    </row>
    <row r="524">
      <c r="A524" s="1383"/>
      <c r="B524" s="1383"/>
      <c r="C524" s="1370"/>
      <c r="D524" s="1370"/>
      <c r="E524" s="1387"/>
      <c r="F524" s="1370"/>
      <c r="G524" s="1370"/>
      <c r="H524" s="1370"/>
      <c r="I524" s="1370"/>
      <c r="J524" s="1370"/>
      <c r="K524" s="1370"/>
      <c r="L524" s="1370"/>
      <c r="M524" s="1370"/>
      <c r="N524" s="1370"/>
      <c r="O524" s="1370"/>
      <c r="P524" s="1370"/>
      <c r="Q524" s="1370"/>
      <c r="R524" s="1370"/>
      <c r="S524" s="1370"/>
      <c r="T524" s="1370"/>
      <c r="U524" s="1370"/>
      <c r="V524" s="1370"/>
      <c r="W524" s="1370"/>
      <c r="X524" s="1370"/>
      <c r="Y524" s="1370"/>
      <c r="Z524" s="1370"/>
      <c r="AA524" s="1370"/>
      <c r="AB524" s="1370"/>
    </row>
    <row r="525">
      <c r="A525" s="1383"/>
      <c r="B525" s="1383"/>
      <c r="C525" s="1370"/>
      <c r="D525" s="1370"/>
      <c r="E525" s="1387"/>
      <c r="F525" s="1370"/>
      <c r="G525" s="1370"/>
      <c r="H525" s="1370"/>
      <c r="I525" s="1370"/>
      <c r="J525" s="1370"/>
      <c r="K525" s="1370"/>
      <c r="L525" s="1370"/>
      <c r="M525" s="1370"/>
      <c r="N525" s="1370"/>
      <c r="O525" s="1370"/>
      <c r="P525" s="1370"/>
      <c r="Q525" s="1370"/>
      <c r="R525" s="1370"/>
      <c r="S525" s="1370"/>
      <c r="T525" s="1370"/>
      <c r="U525" s="1370"/>
      <c r="V525" s="1370"/>
      <c r="W525" s="1370"/>
      <c r="X525" s="1370"/>
      <c r="Y525" s="1370"/>
      <c r="Z525" s="1370"/>
      <c r="AA525" s="1370"/>
      <c r="AB525" s="1370"/>
    </row>
    <row r="526">
      <c r="A526" s="1383"/>
      <c r="B526" s="1383"/>
      <c r="C526" s="1370"/>
      <c r="D526" s="1370"/>
      <c r="E526" s="1387"/>
      <c r="F526" s="1370"/>
      <c r="G526" s="1370"/>
      <c r="H526" s="1370"/>
      <c r="I526" s="1370"/>
      <c r="J526" s="1370"/>
      <c r="K526" s="1370"/>
      <c r="L526" s="1370"/>
      <c r="M526" s="1370"/>
      <c r="N526" s="1370"/>
      <c r="O526" s="1370"/>
      <c r="P526" s="1370"/>
      <c r="Q526" s="1370"/>
      <c r="R526" s="1370"/>
      <c r="S526" s="1370"/>
      <c r="T526" s="1370"/>
      <c r="U526" s="1370"/>
      <c r="V526" s="1370"/>
      <c r="W526" s="1370"/>
      <c r="X526" s="1370"/>
      <c r="Y526" s="1370"/>
      <c r="Z526" s="1370"/>
      <c r="AA526" s="1370"/>
      <c r="AB526" s="1370"/>
    </row>
    <row r="527">
      <c r="A527" s="1383"/>
      <c r="B527" s="1383"/>
      <c r="C527" s="1370"/>
      <c r="D527" s="1370"/>
      <c r="E527" s="1387"/>
      <c r="F527" s="1370"/>
      <c r="G527" s="1370"/>
      <c r="H527" s="1370"/>
      <c r="I527" s="1370"/>
      <c r="J527" s="1370"/>
      <c r="K527" s="1370"/>
      <c r="L527" s="1370"/>
      <c r="M527" s="1370"/>
      <c r="N527" s="1370"/>
      <c r="O527" s="1370"/>
      <c r="P527" s="1370"/>
      <c r="Q527" s="1370"/>
      <c r="R527" s="1370"/>
      <c r="S527" s="1370"/>
      <c r="T527" s="1370"/>
      <c r="U527" s="1370"/>
      <c r="V527" s="1370"/>
      <c r="W527" s="1370"/>
      <c r="X527" s="1370"/>
      <c r="Y527" s="1370"/>
      <c r="Z527" s="1370"/>
      <c r="AA527" s="1370"/>
      <c r="AB527" s="1370"/>
    </row>
    <row r="528">
      <c r="A528" s="1383"/>
      <c r="B528" s="1383"/>
      <c r="C528" s="1370"/>
      <c r="D528" s="1370"/>
      <c r="E528" s="1387"/>
      <c r="F528" s="1370"/>
      <c r="G528" s="1370"/>
      <c r="H528" s="1370"/>
      <c r="I528" s="1370"/>
      <c r="J528" s="1370"/>
      <c r="K528" s="1370"/>
      <c r="L528" s="1370"/>
      <c r="M528" s="1370"/>
      <c r="N528" s="1370"/>
      <c r="O528" s="1370"/>
      <c r="P528" s="1370"/>
      <c r="Q528" s="1370"/>
      <c r="R528" s="1370"/>
      <c r="S528" s="1370"/>
      <c r="T528" s="1370"/>
      <c r="U528" s="1370"/>
      <c r="V528" s="1370"/>
      <c r="W528" s="1370"/>
      <c r="X528" s="1370"/>
      <c r="Y528" s="1370"/>
      <c r="Z528" s="1370"/>
      <c r="AA528" s="1370"/>
      <c r="AB528" s="1370"/>
    </row>
    <row r="529">
      <c r="A529" s="1383"/>
      <c r="B529" s="1383"/>
      <c r="C529" s="1370"/>
      <c r="D529" s="1370"/>
      <c r="E529" s="1387"/>
      <c r="F529" s="1370"/>
      <c r="G529" s="1370"/>
      <c r="H529" s="1370"/>
      <c r="I529" s="1370"/>
      <c r="J529" s="1370"/>
      <c r="K529" s="1370"/>
      <c r="L529" s="1370"/>
      <c r="M529" s="1370"/>
      <c r="N529" s="1370"/>
      <c r="O529" s="1370"/>
      <c r="P529" s="1370"/>
      <c r="Q529" s="1370"/>
      <c r="R529" s="1370"/>
      <c r="S529" s="1370"/>
      <c r="T529" s="1370"/>
      <c r="U529" s="1370"/>
      <c r="V529" s="1370"/>
      <c r="W529" s="1370"/>
      <c r="X529" s="1370"/>
      <c r="Y529" s="1370"/>
      <c r="Z529" s="1370"/>
      <c r="AA529" s="1370"/>
      <c r="AB529" s="1370"/>
    </row>
    <row r="530">
      <c r="A530" s="1383"/>
      <c r="B530" s="1383"/>
      <c r="C530" s="1370"/>
      <c r="D530" s="1370"/>
      <c r="E530" s="1387"/>
      <c r="F530" s="1370"/>
      <c r="G530" s="1370"/>
      <c r="H530" s="1370"/>
      <c r="I530" s="1370"/>
      <c r="J530" s="1370"/>
      <c r="K530" s="1370"/>
      <c r="L530" s="1370"/>
      <c r="M530" s="1370"/>
      <c r="N530" s="1370"/>
      <c r="O530" s="1370"/>
      <c r="P530" s="1370"/>
      <c r="Q530" s="1370"/>
      <c r="R530" s="1370"/>
      <c r="S530" s="1370"/>
      <c r="T530" s="1370"/>
      <c r="U530" s="1370"/>
      <c r="V530" s="1370"/>
      <c r="W530" s="1370"/>
      <c r="X530" s="1370"/>
      <c r="Y530" s="1370"/>
      <c r="Z530" s="1370"/>
      <c r="AA530" s="1370"/>
      <c r="AB530" s="1370"/>
    </row>
    <row r="531">
      <c r="A531" s="1383"/>
      <c r="B531" s="1383"/>
      <c r="C531" s="1370"/>
      <c r="D531" s="1370"/>
      <c r="E531" s="1387"/>
      <c r="F531" s="1370"/>
      <c r="G531" s="1370"/>
      <c r="H531" s="1370"/>
      <c r="I531" s="1370"/>
      <c r="J531" s="1370"/>
      <c r="K531" s="1370"/>
      <c r="L531" s="1370"/>
      <c r="M531" s="1370"/>
      <c r="N531" s="1370"/>
      <c r="O531" s="1370"/>
      <c r="P531" s="1370"/>
      <c r="Q531" s="1370"/>
      <c r="R531" s="1370"/>
      <c r="S531" s="1370"/>
      <c r="T531" s="1370"/>
      <c r="U531" s="1370"/>
      <c r="V531" s="1370"/>
      <c r="W531" s="1370"/>
      <c r="X531" s="1370"/>
      <c r="Y531" s="1370"/>
      <c r="Z531" s="1370"/>
      <c r="AA531" s="1370"/>
      <c r="AB531" s="1370"/>
    </row>
    <row r="532">
      <c r="A532" s="1383"/>
      <c r="B532" s="1383"/>
      <c r="C532" s="1370"/>
      <c r="D532" s="1370"/>
      <c r="E532" s="1387"/>
      <c r="F532" s="1370"/>
      <c r="G532" s="1370"/>
      <c r="H532" s="1370"/>
      <c r="I532" s="1370"/>
      <c r="J532" s="1370"/>
      <c r="K532" s="1370"/>
      <c r="L532" s="1370"/>
      <c r="M532" s="1370"/>
      <c r="N532" s="1370"/>
      <c r="O532" s="1370"/>
      <c r="P532" s="1370"/>
      <c r="Q532" s="1370"/>
      <c r="R532" s="1370"/>
      <c r="S532" s="1370"/>
      <c r="T532" s="1370"/>
      <c r="U532" s="1370"/>
      <c r="V532" s="1370"/>
      <c r="W532" s="1370"/>
      <c r="X532" s="1370"/>
      <c r="Y532" s="1370"/>
      <c r="Z532" s="1370"/>
      <c r="AA532" s="1370"/>
      <c r="AB532" s="1370"/>
    </row>
    <row r="533">
      <c r="A533" s="1383"/>
      <c r="B533" s="1383"/>
      <c r="C533" s="1370"/>
      <c r="D533" s="1370"/>
      <c r="E533" s="1387"/>
      <c r="F533" s="1370"/>
      <c r="G533" s="1370"/>
      <c r="H533" s="1370"/>
      <c r="I533" s="1370"/>
      <c r="J533" s="1370"/>
      <c r="K533" s="1370"/>
      <c r="L533" s="1370"/>
      <c r="M533" s="1370"/>
      <c r="N533" s="1370"/>
      <c r="O533" s="1370"/>
      <c r="P533" s="1370"/>
      <c r="Q533" s="1370"/>
      <c r="R533" s="1370"/>
      <c r="S533" s="1370"/>
      <c r="T533" s="1370"/>
      <c r="U533" s="1370"/>
      <c r="V533" s="1370"/>
      <c r="W533" s="1370"/>
      <c r="X533" s="1370"/>
      <c r="Y533" s="1370"/>
      <c r="Z533" s="1370"/>
      <c r="AA533" s="1370"/>
      <c r="AB533" s="1370"/>
    </row>
    <row r="534">
      <c r="A534" s="1383"/>
      <c r="B534" s="1383"/>
      <c r="C534" s="1370"/>
      <c r="D534" s="1370"/>
      <c r="E534" s="1387"/>
      <c r="F534" s="1370"/>
      <c r="G534" s="1370"/>
      <c r="H534" s="1370"/>
      <c r="I534" s="1370"/>
      <c r="J534" s="1370"/>
      <c r="K534" s="1370"/>
      <c r="L534" s="1370"/>
      <c r="M534" s="1370"/>
      <c r="N534" s="1370"/>
      <c r="O534" s="1370"/>
      <c r="P534" s="1370"/>
      <c r="Q534" s="1370"/>
      <c r="R534" s="1370"/>
      <c r="S534" s="1370"/>
      <c r="T534" s="1370"/>
      <c r="U534" s="1370"/>
      <c r="V534" s="1370"/>
      <c r="W534" s="1370"/>
      <c r="X534" s="1370"/>
      <c r="Y534" s="1370"/>
      <c r="Z534" s="1370"/>
      <c r="AA534" s="1370"/>
      <c r="AB534" s="1370"/>
    </row>
    <row r="535">
      <c r="A535" s="1383"/>
      <c r="B535" s="1383"/>
      <c r="C535" s="1370"/>
      <c r="D535" s="1370"/>
      <c r="E535" s="1387"/>
      <c r="F535" s="1370"/>
      <c r="G535" s="1370"/>
      <c r="H535" s="1370"/>
      <c r="I535" s="1370"/>
      <c r="J535" s="1370"/>
      <c r="K535" s="1370"/>
      <c r="L535" s="1370"/>
      <c r="M535" s="1370"/>
      <c r="N535" s="1370"/>
      <c r="O535" s="1370"/>
      <c r="P535" s="1370"/>
      <c r="Q535" s="1370"/>
      <c r="R535" s="1370"/>
      <c r="S535" s="1370"/>
      <c r="T535" s="1370"/>
      <c r="U535" s="1370"/>
      <c r="V535" s="1370"/>
      <c r="W535" s="1370"/>
      <c r="X535" s="1370"/>
      <c r="Y535" s="1370"/>
      <c r="Z535" s="1370"/>
      <c r="AA535" s="1370"/>
      <c r="AB535" s="1370"/>
    </row>
    <row r="536">
      <c r="A536" s="1383"/>
      <c r="B536" s="1383"/>
      <c r="C536" s="1370"/>
      <c r="D536" s="1370"/>
      <c r="E536" s="1387"/>
      <c r="F536" s="1370"/>
      <c r="G536" s="1370"/>
      <c r="H536" s="1370"/>
      <c r="I536" s="1370"/>
      <c r="J536" s="1370"/>
      <c r="K536" s="1370"/>
      <c r="L536" s="1370"/>
      <c r="M536" s="1370"/>
      <c r="N536" s="1370"/>
      <c r="O536" s="1370"/>
      <c r="P536" s="1370"/>
      <c r="Q536" s="1370"/>
      <c r="R536" s="1370"/>
      <c r="S536" s="1370"/>
      <c r="T536" s="1370"/>
      <c r="U536" s="1370"/>
      <c r="V536" s="1370"/>
      <c r="W536" s="1370"/>
      <c r="X536" s="1370"/>
      <c r="Y536" s="1370"/>
      <c r="Z536" s="1370"/>
      <c r="AA536" s="1370"/>
      <c r="AB536" s="1370"/>
    </row>
    <row r="537">
      <c r="A537" s="1383"/>
      <c r="B537" s="1383"/>
      <c r="C537" s="1370"/>
      <c r="D537" s="1370"/>
      <c r="E537" s="1387"/>
      <c r="F537" s="1370"/>
      <c r="G537" s="1370"/>
      <c r="H537" s="1370"/>
      <c r="I537" s="1370"/>
      <c r="J537" s="1370"/>
      <c r="K537" s="1370"/>
      <c r="L537" s="1370"/>
      <c r="M537" s="1370"/>
      <c r="N537" s="1370"/>
      <c r="O537" s="1370"/>
      <c r="P537" s="1370"/>
      <c r="Q537" s="1370"/>
      <c r="R537" s="1370"/>
      <c r="S537" s="1370"/>
      <c r="T537" s="1370"/>
      <c r="U537" s="1370"/>
      <c r="V537" s="1370"/>
      <c r="W537" s="1370"/>
      <c r="X537" s="1370"/>
      <c r="Y537" s="1370"/>
      <c r="Z537" s="1370"/>
      <c r="AA537" s="1370"/>
      <c r="AB537" s="1370"/>
    </row>
    <row r="538">
      <c r="A538" s="1383"/>
      <c r="B538" s="1383"/>
      <c r="C538" s="1370"/>
      <c r="D538" s="1370"/>
      <c r="E538" s="1387"/>
      <c r="F538" s="1370"/>
      <c r="G538" s="1370"/>
      <c r="H538" s="1370"/>
      <c r="I538" s="1370"/>
      <c r="J538" s="1370"/>
      <c r="K538" s="1370"/>
      <c r="L538" s="1370"/>
      <c r="M538" s="1370"/>
      <c r="N538" s="1370"/>
      <c r="O538" s="1370"/>
      <c r="P538" s="1370"/>
      <c r="Q538" s="1370"/>
      <c r="R538" s="1370"/>
      <c r="S538" s="1370"/>
      <c r="T538" s="1370"/>
      <c r="U538" s="1370"/>
      <c r="V538" s="1370"/>
      <c r="W538" s="1370"/>
      <c r="X538" s="1370"/>
      <c r="Y538" s="1370"/>
      <c r="Z538" s="1370"/>
      <c r="AA538" s="1370"/>
      <c r="AB538" s="1370"/>
    </row>
    <row r="539">
      <c r="A539" s="1383"/>
      <c r="B539" s="1383"/>
      <c r="C539" s="1370"/>
      <c r="D539" s="1370"/>
      <c r="E539" s="1387"/>
      <c r="F539" s="1370"/>
      <c r="G539" s="1370"/>
      <c r="H539" s="1370"/>
      <c r="I539" s="1370"/>
      <c r="J539" s="1370"/>
      <c r="K539" s="1370"/>
      <c r="L539" s="1370"/>
      <c r="M539" s="1370"/>
      <c r="N539" s="1370"/>
      <c r="O539" s="1370"/>
      <c r="P539" s="1370"/>
      <c r="Q539" s="1370"/>
      <c r="R539" s="1370"/>
      <c r="S539" s="1370"/>
      <c r="T539" s="1370"/>
      <c r="U539" s="1370"/>
      <c r="V539" s="1370"/>
      <c r="W539" s="1370"/>
      <c r="X539" s="1370"/>
      <c r="Y539" s="1370"/>
      <c r="Z539" s="1370"/>
      <c r="AA539" s="1370"/>
      <c r="AB539" s="1370"/>
    </row>
    <row r="540">
      <c r="A540" s="1383"/>
      <c r="B540" s="1383"/>
      <c r="C540" s="1370"/>
      <c r="D540" s="1370"/>
      <c r="E540" s="1387"/>
      <c r="F540" s="1370"/>
      <c r="G540" s="1370"/>
      <c r="H540" s="1370"/>
      <c r="I540" s="1370"/>
      <c r="J540" s="1370"/>
      <c r="K540" s="1370"/>
      <c r="L540" s="1370"/>
      <c r="M540" s="1370"/>
      <c r="N540" s="1370"/>
      <c r="O540" s="1370"/>
      <c r="P540" s="1370"/>
      <c r="Q540" s="1370"/>
      <c r="R540" s="1370"/>
      <c r="S540" s="1370"/>
      <c r="T540" s="1370"/>
      <c r="U540" s="1370"/>
      <c r="V540" s="1370"/>
      <c r="W540" s="1370"/>
      <c r="X540" s="1370"/>
      <c r="Y540" s="1370"/>
      <c r="Z540" s="1370"/>
      <c r="AA540" s="1370"/>
      <c r="AB540" s="1370"/>
    </row>
    <row r="541">
      <c r="A541" s="1383"/>
      <c r="B541" s="1383"/>
      <c r="C541" s="1370"/>
      <c r="D541" s="1370"/>
      <c r="E541" s="1387"/>
      <c r="F541" s="1370"/>
      <c r="G541" s="1370"/>
      <c r="H541" s="1370"/>
      <c r="I541" s="1370"/>
      <c r="J541" s="1370"/>
      <c r="K541" s="1370"/>
      <c r="L541" s="1370"/>
      <c r="M541" s="1370"/>
      <c r="N541" s="1370"/>
      <c r="O541" s="1370"/>
      <c r="P541" s="1370"/>
      <c r="Q541" s="1370"/>
      <c r="R541" s="1370"/>
      <c r="S541" s="1370"/>
      <c r="T541" s="1370"/>
      <c r="U541" s="1370"/>
      <c r="V541" s="1370"/>
      <c r="W541" s="1370"/>
      <c r="X541" s="1370"/>
      <c r="Y541" s="1370"/>
      <c r="Z541" s="1370"/>
      <c r="AA541" s="1370"/>
      <c r="AB541" s="1370"/>
    </row>
    <row r="542">
      <c r="A542" s="1383"/>
      <c r="B542" s="1383"/>
      <c r="C542" s="1370"/>
      <c r="D542" s="1370"/>
      <c r="E542" s="1387"/>
      <c r="F542" s="1370"/>
      <c r="G542" s="1370"/>
      <c r="H542" s="1370"/>
      <c r="I542" s="1370"/>
      <c r="J542" s="1370"/>
      <c r="K542" s="1370"/>
      <c r="L542" s="1370"/>
      <c r="M542" s="1370"/>
      <c r="N542" s="1370"/>
      <c r="O542" s="1370"/>
      <c r="P542" s="1370"/>
      <c r="Q542" s="1370"/>
      <c r="R542" s="1370"/>
      <c r="S542" s="1370"/>
      <c r="T542" s="1370"/>
      <c r="U542" s="1370"/>
      <c r="V542" s="1370"/>
      <c r="W542" s="1370"/>
      <c r="X542" s="1370"/>
      <c r="Y542" s="1370"/>
      <c r="Z542" s="1370"/>
      <c r="AA542" s="1370"/>
      <c r="AB542" s="1370"/>
    </row>
    <row r="543">
      <c r="A543" s="1383"/>
      <c r="B543" s="1383"/>
      <c r="C543" s="1370"/>
      <c r="D543" s="1370"/>
      <c r="E543" s="1387"/>
      <c r="F543" s="1370"/>
      <c r="G543" s="1370"/>
      <c r="H543" s="1370"/>
      <c r="I543" s="1370"/>
      <c r="J543" s="1370"/>
      <c r="K543" s="1370"/>
      <c r="L543" s="1370"/>
      <c r="M543" s="1370"/>
      <c r="N543" s="1370"/>
      <c r="O543" s="1370"/>
      <c r="P543" s="1370"/>
      <c r="Q543" s="1370"/>
      <c r="R543" s="1370"/>
      <c r="S543" s="1370"/>
      <c r="T543" s="1370"/>
      <c r="U543" s="1370"/>
      <c r="V543" s="1370"/>
      <c r="W543" s="1370"/>
      <c r="X543" s="1370"/>
      <c r="Y543" s="1370"/>
      <c r="Z543" s="1370"/>
      <c r="AA543" s="1370"/>
      <c r="AB543" s="1370"/>
    </row>
    <row r="544">
      <c r="A544" s="1383"/>
      <c r="B544" s="1383"/>
      <c r="C544" s="1370"/>
      <c r="D544" s="1370"/>
      <c r="E544" s="1387"/>
      <c r="F544" s="1370"/>
      <c r="G544" s="1370"/>
      <c r="H544" s="1370"/>
      <c r="I544" s="1370"/>
      <c r="J544" s="1370"/>
      <c r="K544" s="1370"/>
      <c r="L544" s="1370"/>
      <c r="M544" s="1370"/>
      <c r="N544" s="1370"/>
      <c r="O544" s="1370"/>
      <c r="P544" s="1370"/>
      <c r="Q544" s="1370"/>
      <c r="R544" s="1370"/>
      <c r="S544" s="1370"/>
      <c r="T544" s="1370"/>
      <c r="U544" s="1370"/>
      <c r="V544" s="1370"/>
      <c r="W544" s="1370"/>
      <c r="X544" s="1370"/>
      <c r="Y544" s="1370"/>
      <c r="Z544" s="1370"/>
      <c r="AA544" s="1370"/>
      <c r="AB544" s="1370"/>
    </row>
    <row r="545">
      <c r="A545" s="1383"/>
      <c r="B545" s="1383"/>
      <c r="C545" s="1370"/>
      <c r="D545" s="1370"/>
      <c r="E545" s="1387"/>
      <c r="F545" s="1370"/>
      <c r="G545" s="1370"/>
      <c r="H545" s="1370"/>
      <c r="I545" s="1370"/>
      <c r="J545" s="1370"/>
      <c r="K545" s="1370"/>
      <c r="L545" s="1370"/>
      <c r="M545" s="1370"/>
      <c r="N545" s="1370"/>
      <c r="O545" s="1370"/>
      <c r="P545" s="1370"/>
      <c r="Q545" s="1370"/>
      <c r="R545" s="1370"/>
      <c r="S545" s="1370"/>
      <c r="T545" s="1370"/>
      <c r="U545" s="1370"/>
      <c r="V545" s="1370"/>
      <c r="W545" s="1370"/>
      <c r="X545" s="1370"/>
      <c r="Y545" s="1370"/>
      <c r="Z545" s="1370"/>
      <c r="AA545" s="1370"/>
      <c r="AB545" s="1370"/>
    </row>
    <row r="546">
      <c r="A546" s="1383"/>
      <c r="B546" s="1383"/>
      <c r="C546" s="1370"/>
      <c r="D546" s="1370"/>
      <c r="E546" s="1387"/>
      <c r="F546" s="1370"/>
      <c r="G546" s="1370"/>
      <c r="H546" s="1370"/>
      <c r="I546" s="1370"/>
      <c r="J546" s="1370"/>
      <c r="K546" s="1370"/>
      <c r="L546" s="1370"/>
      <c r="M546" s="1370"/>
      <c r="N546" s="1370"/>
      <c r="O546" s="1370"/>
      <c r="P546" s="1370"/>
      <c r="Q546" s="1370"/>
      <c r="R546" s="1370"/>
      <c r="S546" s="1370"/>
      <c r="T546" s="1370"/>
      <c r="U546" s="1370"/>
      <c r="V546" s="1370"/>
      <c r="W546" s="1370"/>
      <c r="X546" s="1370"/>
      <c r="Y546" s="1370"/>
      <c r="Z546" s="1370"/>
      <c r="AA546" s="1370"/>
      <c r="AB546" s="1370"/>
    </row>
    <row r="547">
      <c r="A547" s="1383"/>
      <c r="B547" s="1383"/>
      <c r="C547" s="1370"/>
      <c r="D547" s="1370"/>
      <c r="E547" s="1387"/>
      <c r="F547" s="1370"/>
      <c r="G547" s="1370"/>
      <c r="H547" s="1370"/>
      <c r="I547" s="1370"/>
      <c r="J547" s="1370"/>
      <c r="K547" s="1370"/>
      <c r="L547" s="1370"/>
      <c r="M547" s="1370"/>
      <c r="N547" s="1370"/>
      <c r="O547" s="1370"/>
      <c r="P547" s="1370"/>
      <c r="Q547" s="1370"/>
      <c r="R547" s="1370"/>
      <c r="S547" s="1370"/>
      <c r="T547" s="1370"/>
      <c r="U547" s="1370"/>
      <c r="V547" s="1370"/>
      <c r="W547" s="1370"/>
      <c r="X547" s="1370"/>
      <c r="Y547" s="1370"/>
      <c r="Z547" s="1370"/>
      <c r="AA547" s="1370"/>
      <c r="AB547" s="1370"/>
    </row>
    <row r="548">
      <c r="A548" s="1383"/>
      <c r="B548" s="1383"/>
      <c r="C548" s="1370"/>
      <c r="D548" s="1370"/>
      <c r="E548" s="1387"/>
      <c r="F548" s="1370"/>
      <c r="G548" s="1370"/>
      <c r="H548" s="1370"/>
      <c r="I548" s="1370"/>
      <c r="J548" s="1370"/>
      <c r="K548" s="1370"/>
      <c r="L548" s="1370"/>
      <c r="M548" s="1370"/>
      <c r="N548" s="1370"/>
      <c r="O548" s="1370"/>
      <c r="P548" s="1370"/>
      <c r="Q548" s="1370"/>
      <c r="R548" s="1370"/>
      <c r="S548" s="1370"/>
      <c r="T548" s="1370"/>
      <c r="U548" s="1370"/>
      <c r="V548" s="1370"/>
      <c r="W548" s="1370"/>
      <c r="X548" s="1370"/>
      <c r="Y548" s="1370"/>
      <c r="Z548" s="1370"/>
      <c r="AA548" s="1370"/>
      <c r="AB548" s="1370"/>
    </row>
    <row r="549">
      <c r="A549" s="1383"/>
      <c r="B549" s="1383"/>
      <c r="C549" s="1370"/>
      <c r="D549" s="1370"/>
      <c r="E549" s="1387"/>
      <c r="F549" s="1370"/>
      <c r="G549" s="1370"/>
      <c r="H549" s="1370"/>
      <c r="I549" s="1370"/>
      <c r="J549" s="1370"/>
      <c r="K549" s="1370"/>
      <c r="L549" s="1370"/>
      <c r="M549" s="1370"/>
      <c r="N549" s="1370"/>
      <c r="O549" s="1370"/>
      <c r="P549" s="1370"/>
      <c r="Q549" s="1370"/>
      <c r="R549" s="1370"/>
      <c r="S549" s="1370"/>
      <c r="T549" s="1370"/>
      <c r="U549" s="1370"/>
      <c r="V549" s="1370"/>
      <c r="W549" s="1370"/>
      <c r="X549" s="1370"/>
      <c r="Y549" s="1370"/>
      <c r="Z549" s="1370"/>
      <c r="AA549" s="1370"/>
      <c r="AB549" s="1370"/>
    </row>
    <row r="550">
      <c r="A550" s="1383"/>
      <c r="B550" s="1383"/>
      <c r="C550" s="1370"/>
      <c r="D550" s="1370"/>
      <c r="E550" s="1387"/>
      <c r="F550" s="1370"/>
      <c r="G550" s="1370"/>
      <c r="H550" s="1370"/>
      <c r="I550" s="1370"/>
      <c r="J550" s="1370"/>
      <c r="K550" s="1370"/>
      <c r="L550" s="1370"/>
      <c r="M550" s="1370"/>
      <c r="N550" s="1370"/>
      <c r="O550" s="1370"/>
      <c r="P550" s="1370"/>
      <c r="Q550" s="1370"/>
      <c r="R550" s="1370"/>
      <c r="S550" s="1370"/>
      <c r="T550" s="1370"/>
      <c r="U550" s="1370"/>
      <c r="V550" s="1370"/>
      <c r="W550" s="1370"/>
      <c r="X550" s="1370"/>
      <c r="Y550" s="1370"/>
      <c r="Z550" s="1370"/>
      <c r="AA550" s="1370"/>
      <c r="AB550" s="1370"/>
    </row>
    <row r="551">
      <c r="A551" s="1383"/>
      <c r="B551" s="1383"/>
      <c r="C551" s="1370"/>
      <c r="D551" s="1370"/>
      <c r="E551" s="1387"/>
      <c r="F551" s="1370"/>
      <c r="G551" s="1370"/>
      <c r="H551" s="1370"/>
      <c r="I551" s="1370"/>
      <c r="J551" s="1370"/>
      <c r="K551" s="1370"/>
      <c r="L551" s="1370"/>
      <c r="M551" s="1370"/>
      <c r="N551" s="1370"/>
      <c r="O551" s="1370"/>
      <c r="P551" s="1370"/>
      <c r="Q551" s="1370"/>
      <c r="R551" s="1370"/>
      <c r="S551" s="1370"/>
      <c r="T551" s="1370"/>
      <c r="U551" s="1370"/>
      <c r="V551" s="1370"/>
      <c r="W551" s="1370"/>
      <c r="X551" s="1370"/>
      <c r="Y551" s="1370"/>
      <c r="Z551" s="1370"/>
      <c r="AA551" s="1370"/>
      <c r="AB551" s="1370"/>
    </row>
    <row r="552">
      <c r="A552" s="1383"/>
      <c r="B552" s="1383"/>
      <c r="C552" s="1370"/>
      <c r="D552" s="1370"/>
      <c r="E552" s="1387"/>
      <c r="F552" s="1370"/>
      <c r="G552" s="1370"/>
      <c r="H552" s="1370"/>
      <c r="I552" s="1370"/>
      <c r="J552" s="1370"/>
      <c r="K552" s="1370"/>
      <c r="L552" s="1370"/>
      <c r="M552" s="1370"/>
      <c r="N552" s="1370"/>
      <c r="O552" s="1370"/>
      <c r="P552" s="1370"/>
      <c r="Q552" s="1370"/>
      <c r="R552" s="1370"/>
      <c r="S552" s="1370"/>
      <c r="T552" s="1370"/>
      <c r="U552" s="1370"/>
      <c r="V552" s="1370"/>
      <c r="W552" s="1370"/>
      <c r="X552" s="1370"/>
      <c r="Y552" s="1370"/>
      <c r="Z552" s="1370"/>
      <c r="AA552" s="1370"/>
      <c r="AB552" s="1370"/>
    </row>
    <row r="553">
      <c r="A553" s="1383"/>
      <c r="B553" s="1383"/>
      <c r="C553" s="1370"/>
      <c r="D553" s="1370"/>
      <c r="E553" s="1387"/>
      <c r="F553" s="1370"/>
      <c r="G553" s="1370"/>
      <c r="H553" s="1370"/>
      <c r="I553" s="1370"/>
      <c r="J553" s="1370"/>
      <c r="K553" s="1370"/>
      <c r="L553" s="1370"/>
      <c r="M553" s="1370"/>
      <c r="N553" s="1370"/>
      <c r="O553" s="1370"/>
      <c r="P553" s="1370"/>
      <c r="Q553" s="1370"/>
      <c r="R553" s="1370"/>
      <c r="S553" s="1370"/>
      <c r="T553" s="1370"/>
      <c r="U553" s="1370"/>
      <c r="V553" s="1370"/>
      <c r="W553" s="1370"/>
      <c r="X553" s="1370"/>
      <c r="Y553" s="1370"/>
      <c r="Z553" s="1370"/>
      <c r="AA553" s="1370"/>
      <c r="AB553" s="1370"/>
    </row>
    <row r="554">
      <c r="A554" s="1383"/>
      <c r="B554" s="1383"/>
      <c r="C554" s="1370"/>
      <c r="D554" s="1370"/>
      <c r="E554" s="1387"/>
      <c r="F554" s="1370"/>
      <c r="G554" s="1370"/>
      <c r="H554" s="1370"/>
      <c r="I554" s="1370"/>
      <c r="J554" s="1370"/>
      <c r="K554" s="1370"/>
      <c r="L554" s="1370"/>
      <c r="M554" s="1370"/>
      <c r="N554" s="1370"/>
      <c r="O554" s="1370"/>
      <c r="P554" s="1370"/>
      <c r="Q554" s="1370"/>
      <c r="R554" s="1370"/>
      <c r="S554" s="1370"/>
      <c r="T554" s="1370"/>
      <c r="U554" s="1370"/>
      <c r="V554" s="1370"/>
      <c r="W554" s="1370"/>
      <c r="X554" s="1370"/>
      <c r="Y554" s="1370"/>
      <c r="Z554" s="1370"/>
      <c r="AA554" s="1370"/>
      <c r="AB554" s="1370"/>
    </row>
    <row r="555">
      <c r="A555" s="1383"/>
      <c r="B555" s="1383"/>
      <c r="C555" s="1370"/>
      <c r="D555" s="1370"/>
      <c r="E555" s="1387"/>
      <c r="F555" s="1370"/>
      <c r="G555" s="1370"/>
      <c r="H555" s="1370"/>
      <c r="I555" s="1370"/>
      <c r="J555" s="1370"/>
      <c r="K555" s="1370"/>
      <c r="L555" s="1370"/>
      <c r="M555" s="1370"/>
      <c r="N555" s="1370"/>
      <c r="O555" s="1370"/>
      <c r="P555" s="1370"/>
      <c r="Q555" s="1370"/>
      <c r="R555" s="1370"/>
      <c r="S555" s="1370"/>
      <c r="T555" s="1370"/>
      <c r="U555" s="1370"/>
      <c r="V555" s="1370"/>
      <c r="W555" s="1370"/>
      <c r="X555" s="1370"/>
      <c r="Y555" s="1370"/>
      <c r="Z555" s="1370"/>
      <c r="AA555" s="1370"/>
      <c r="AB555" s="1370"/>
    </row>
    <row r="556">
      <c r="A556" s="1383"/>
      <c r="B556" s="1383"/>
      <c r="C556" s="1370"/>
      <c r="D556" s="1370"/>
      <c r="E556" s="1387"/>
      <c r="F556" s="1370"/>
      <c r="G556" s="1370"/>
      <c r="H556" s="1370"/>
      <c r="I556" s="1370"/>
      <c r="J556" s="1370"/>
      <c r="K556" s="1370"/>
      <c r="L556" s="1370"/>
      <c r="M556" s="1370"/>
      <c r="N556" s="1370"/>
      <c r="O556" s="1370"/>
      <c r="P556" s="1370"/>
      <c r="Q556" s="1370"/>
      <c r="R556" s="1370"/>
      <c r="S556" s="1370"/>
      <c r="T556" s="1370"/>
      <c r="U556" s="1370"/>
      <c r="V556" s="1370"/>
      <c r="W556" s="1370"/>
      <c r="X556" s="1370"/>
      <c r="Y556" s="1370"/>
      <c r="Z556" s="1370"/>
      <c r="AA556" s="1370"/>
      <c r="AB556" s="1370"/>
    </row>
    <row r="557">
      <c r="A557" s="1383"/>
      <c r="B557" s="1383"/>
      <c r="C557" s="1370"/>
      <c r="D557" s="1370"/>
      <c r="E557" s="1387"/>
      <c r="F557" s="1370"/>
      <c r="G557" s="1370"/>
      <c r="H557" s="1370"/>
      <c r="I557" s="1370"/>
      <c r="J557" s="1370"/>
      <c r="K557" s="1370"/>
      <c r="L557" s="1370"/>
      <c r="M557" s="1370"/>
      <c r="N557" s="1370"/>
      <c r="O557" s="1370"/>
      <c r="P557" s="1370"/>
      <c r="Q557" s="1370"/>
      <c r="R557" s="1370"/>
      <c r="S557" s="1370"/>
      <c r="T557" s="1370"/>
      <c r="U557" s="1370"/>
      <c r="V557" s="1370"/>
      <c r="W557" s="1370"/>
      <c r="X557" s="1370"/>
      <c r="Y557" s="1370"/>
      <c r="Z557" s="1370"/>
      <c r="AA557" s="1370"/>
      <c r="AB557" s="1370"/>
    </row>
    <row r="558">
      <c r="A558" s="1383"/>
      <c r="B558" s="1383"/>
      <c r="C558" s="1370"/>
      <c r="D558" s="1370"/>
      <c r="E558" s="1387"/>
      <c r="F558" s="1370"/>
      <c r="G558" s="1370"/>
      <c r="H558" s="1370"/>
      <c r="I558" s="1370"/>
      <c r="J558" s="1370"/>
      <c r="K558" s="1370"/>
      <c r="L558" s="1370"/>
      <c r="M558" s="1370"/>
      <c r="N558" s="1370"/>
      <c r="O558" s="1370"/>
      <c r="P558" s="1370"/>
      <c r="Q558" s="1370"/>
      <c r="R558" s="1370"/>
      <c r="S558" s="1370"/>
      <c r="T558" s="1370"/>
      <c r="U558" s="1370"/>
      <c r="V558" s="1370"/>
      <c r="W558" s="1370"/>
      <c r="X558" s="1370"/>
      <c r="Y558" s="1370"/>
      <c r="Z558" s="1370"/>
      <c r="AA558" s="1370"/>
      <c r="AB558" s="1370"/>
    </row>
    <row r="559">
      <c r="A559" s="1383"/>
      <c r="B559" s="1383"/>
      <c r="C559" s="1370"/>
      <c r="D559" s="1370"/>
      <c r="E559" s="1387"/>
      <c r="F559" s="1370"/>
      <c r="G559" s="1370"/>
      <c r="H559" s="1370"/>
      <c r="I559" s="1370"/>
      <c r="J559" s="1370"/>
      <c r="K559" s="1370"/>
      <c r="L559" s="1370"/>
      <c r="M559" s="1370"/>
      <c r="N559" s="1370"/>
      <c r="O559" s="1370"/>
      <c r="P559" s="1370"/>
      <c r="Q559" s="1370"/>
      <c r="R559" s="1370"/>
      <c r="S559" s="1370"/>
      <c r="T559" s="1370"/>
      <c r="U559" s="1370"/>
      <c r="V559" s="1370"/>
      <c r="W559" s="1370"/>
      <c r="X559" s="1370"/>
      <c r="Y559" s="1370"/>
      <c r="Z559" s="1370"/>
      <c r="AA559" s="1370"/>
      <c r="AB559" s="1370"/>
    </row>
    <row r="560">
      <c r="A560" s="1383"/>
      <c r="B560" s="1383"/>
      <c r="C560" s="1370"/>
      <c r="D560" s="1370"/>
      <c r="E560" s="1387"/>
      <c r="F560" s="1370"/>
      <c r="G560" s="1370"/>
      <c r="H560" s="1370"/>
      <c r="I560" s="1370"/>
      <c r="J560" s="1370"/>
      <c r="K560" s="1370"/>
      <c r="L560" s="1370"/>
      <c r="M560" s="1370"/>
      <c r="N560" s="1370"/>
      <c r="O560" s="1370"/>
      <c r="P560" s="1370"/>
      <c r="Q560" s="1370"/>
      <c r="R560" s="1370"/>
      <c r="S560" s="1370"/>
      <c r="T560" s="1370"/>
      <c r="U560" s="1370"/>
      <c r="V560" s="1370"/>
      <c r="W560" s="1370"/>
      <c r="X560" s="1370"/>
      <c r="Y560" s="1370"/>
      <c r="Z560" s="1370"/>
      <c r="AA560" s="1370"/>
      <c r="AB560" s="1370"/>
    </row>
    <row r="561">
      <c r="A561" s="1383"/>
      <c r="B561" s="1383"/>
      <c r="C561" s="1370"/>
      <c r="D561" s="1370"/>
      <c r="E561" s="1387"/>
      <c r="F561" s="1370"/>
      <c r="G561" s="1370"/>
      <c r="H561" s="1370"/>
      <c r="I561" s="1370"/>
      <c r="J561" s="1370"/>
      <c r="K561" s="1370"/>
      <c r="L561" s="1370"/>
      <c r="M561" s="1370"/>
      <c r="N561" s="1370"/>
      <c r="O561" s="1370"/>
      <c r="P561" s="1370"/>
      <c r="Q561" s="1370"/>
      <c r="R561" s="1370"/>
      <c r="S561" s="1370"/>
      <c r="T561" s="1370"/>
      <c r="U561" s="1370"/>
      <c r="V561" s="1370"/>
      <c r="W561" s="1370"/>
      <c r="X561" s="1370"/>
      <c r="Y561" s="1370"/>
      <c r="Z561" s="1370"/>
      <c r="AA561" s="1370"/>
      <c r="AB561" s="1370"/>
    </row>
    <row r="562">
      <c r="A562" s="1383"/>
      <c r="B562" s="1383"/>
      <c r="C562" s="1370"/>
      <c r="D562" s="1370"/>
      <c r="E562" s="1387"/>
      <c r="F562" s="1370"/>
      <c r="G562" s="1370"/>
      <c r="H562" s="1370"/>
      <c r="I562" s="1370"/>
      <c r="J562" s="1370"/>
      <c r="K562" s="1370"/>
      <c r="L562" s="1370"/>
      <c r="M562" s="1370"/>
      <c r="N562" s="1370"/>
      <c r="O562" s="1370"/>
      <c r="P562" s="1370"/>
      <c r="Q562" s="1370"/>
      <c r="R562" s="1370"/>
      <c r="S562" s="1370"/>
      <c r="T562" s="1370"/>
      <c r="U562" s="1370"/>
      <c r="V562" s="1370"/>
      <c r="W562" s="1370"/>
      <c r="X562" s="1370"/>
      <c r="Y562" s="1370"/>
      <c r="Z562" s="1370"/>
      <c r="AA562" s="1370"/>
      <c r="AB562" s="1370"/>
    </row>
    <row r="563">
      <c r="A563" s="1383"/>
      <c r="B563" s="1383"/>
      <c r="C563" s="1370"/>
      <c r="D563" s="1370"/>
      <c r="E563" s="1387"/>
      <c r="F563" s="1370"/>
      <c r="G563" s="1370"/>
      <c r="H563" s="1370"/>
      <c r="I563" s="1370"/>
      <c r="J563" s="1370"/>
      <c r="K563" s="1370"/>
      <c r="L563" s="1370"/>
      <c r="M563" s="1370"/>
      <c r="N563" s="1370"/>
      <c r="O563" s="1370"/>
      <c r="P563" s="1370"/>
      <c r="Q563" s="1370"/>
      <c r="R563" s="1370"/>
      <c r="S563" s="1370"/>
      <c r="T563" s="1370"/>
      <c r="U563" s="1370"/>
      <c r="V563" s="1370"/>
      <c r="W563" s="1370"/>
      <c r="X563" s="1370"/>
      <c r="Y563" s="1370"/>
      <c r="Z563" s="1370"/>
      <c r="AA563" s="1370"/>
      <c r="AB563" s="1370"/>
    </row>
    <row r="564">
      <c r="A564" s="1383"/>
      <c r="B564" s="1383"/>
      <c r="C564" s="1370"/>
      <c r="D564" s="1370"/>
      <c r="E564" s="1387"/>
      <c r="F564" s="1370"/>
      <c r="G564" s="1370"/>
      <c r="H564" s="1370"/>
      <c r="I564" s="1370"/>
      <c r="J564" s="1370"/>
      <c r="K564" s="1370"/>
      <c r="L564" s="1370"/>
      <c r="M564" s="1370"/>
      <c r="N564" s="1370"/>
      <c r="O564" s="1370"/>
      <c r="P564" s="1370"/>
      <c r="Q564" s="1370"/>
      <c r="R564" s="1370"/>
      <c r="S564" s="1370"/>
      <c r="T564" s="1370"/>
      <c r="U564" s="1370"/>
      <c r="V564" s="1370"/>
      <c r="W564" s="1370"/>
      <c r="X564" s="1370"/>
      <c r="Y564" s="1370"/>
      <c r="Z564" s="1370"/>
      <c r="AA564" s="1370"/>
      <c r="AB564" s="1370"/>
    </row>
    <row r="565">
      <c r="A565" s="1383"/>
      <c r="B565" s="1383"/>
      <c r="C565" s="1370"/>
      <c r="D565" s="1370"/>
      <c r="E565" s="1387"/>
      <c r="F565" s="1370"/>
      <c r="G565" s="1370"/>
      <c r="H565" s="1370"/>
      <c r="I565" s="1370"/>
      <c r="J565" s="1370"/>
      <c r="K565" s="1370"/>
      <c r="L565" s="1370"/>
      <c r="M565" s="1370"/>
      <c r="N565" s="1370"/>
      <c r="O565" s="1370"/>
      <c r="P565" s="1370"/>
      <c r="Q565" s="1370"/>
      <c r="R565" s="1370"/>
      <c r="S565" s="1370"/>
      <c r="T565" s="1370"/>
      <c r="U565" s="1370"/>
      <c r="V565" s="1370"/>
      <c r="W565" s="1370"/>
      <c r="X565" s="1370"/>
      <c r="Y565" s="1370"/>
      <c r="Z565" s="1370"/>
      <c r="AA565" s="1370"/>
      <c r="AB565" s="1370"/>
    </row>
    <row r="566">
      <c r="A566" s="1383"/>
      <c r="B566" s="1383"/>
      <c r="C566" s="1370"/>
      <c r="D566" s="1370"/>
      <c r="E566" s="1387"/>
      <c r="F566" s="1370"/>
      <c r="G566" s="1370"/>
      <c r="H566" s="1370"/>
      <c r="I566" s="1370"/>
      <c r="J566" s="1370"/>
      <c r="K566" s="1370"/>
      <c r="L566" s="1370"/>
      <c r="M566" s="1370"/>
      <c r="N566" s="1370"/>
      <c r="O566" s="1370"/>
      <c r="P566" s="1370"/>
      <c r="Q566" s="1370"/>
      <c r="R566" s="1370"/>
      <c r="S566" s="1370"/>
      <c r="T566" s="1370"/>
      <c r="U566" s="1370"/>
      <c r="V566" s="1370"/>
      <c r="W566" s="1370"/>
      <c r="X566" s="1370"/>
      <c r="Y566" s="1370"/>
      <c r="Z566" s="1370"/>
      <c r="AA566" s="1370"/>
      <c r="AB566" s="1370"/>
    </row>
    <row r="567">
      <c r="A567" s="1383"/>
      <c r="B567" s="1383"/>
      <c r="C567" s="1370"/>
      <c r="D567" s="1370"/>
      <c r="E567" s="1387"/>
      <c r="F567" s="1370"/>
      <c r="G567" s="1370"/>
      <c r="H567" s="1370"/>
      <c r="I567" s="1370"/>
      <c r="J567" s="1370"/>
      <c r="K567" s="1370"/>
      <c r="L567" s="1370"/>
      <c r="M567" s="1370"/>
      <c r="N567" s="1370"/>
      <c r="O567" s="1370"/>
      <c r="P567" s="1370"/>
      <c r="Q567" s="1370"/>
      <c r="R567" s="1370"/>
      <c r="S567" s="1370"/>
      <c r="T567" s="1370"/>
      <c r="U567" s="1370"/>
      <c r="V567" s="1370"/>
      <c r="W567" s="1370"/>
      <c r="X567" s="1370"/>
      <c r="Y567" s="1370"/>
      <c r="Z567" s="1370"/>
      <c r="AA567" s="1370"/>
      <c r="AB567" s="1370"/>
    </row>
    <row r="568">
      <c r="A568" s="1383"/>
      <c r="B568" s="1383"/>
      <c r="C568" s="1370"/>
      <c r="D568" s="1370"/>
      <c r="E568" s="1387"/>
      <c r="F568" s="1370"/>
      <c r="G568" s="1370"/>
      <c r="H568" s="1370"/>
      <c r="I568" s="1370"/>
      <c r="J568" s="1370"/>
      <c r="K568" s="1370"/>
      <c r="L568" s="1370"/>
      <c r="M568" s="1370"/>
      <c r="N568" s="1370"/>
      <c r="O568" s="1370"/>
      <c r="P568" s="1370"/>
      <c r="Q568" s="1370"/>
      <c r="R568" s="1370"/>
      <c r="S568" s="1370"/>
      <c r="T568" s="1370"/>
      <c r="U568" s="1370"/>
      <c r="V568" s="1370"/>
      <c r="W568" s="1370"/>
      <c r="X568" s="1370"/>
      <c r="Y568" s="1370"/>
      <c r="Z568" s="1370"/>
      <c r="AA568" s="1370"/>
      <c r="AB568" s="1370"/>
    </row>
    <row r="569">
      <c r="A569" s="1383"/>
      <c r="B569" s="1383"/>
      <c r="C569" s="1370"/>
      <c r="D569" s="1370"/>
      <c r="E569" s="1387"/>
      <c r="F569" s="1370"/>
      <c r="G569" s="1370"/>
      <c r="H569" s="1370"/>
      <c r="I569" s="1370"/>
      <c r="J569" s="1370"/>
      <c r="K569" s="1370"/>
      <c r="L569" s="1370"/>
      <c r="M569" s="1370"/>
      <c r="N569" s="1370"/>
      <c r="O569" s="1370"/>
      <c r="P569" s="1370"/>
      <c r="Q569" s="1370"/>
      <c r="R569" s="1370"/>
      <c r="S569" s="1370"/>
      <c r="T569" s="1370"/>
      <c r="U569" s="1370"/>
      <c r="V569" s="1370"/>
      <c r="W569" s="1370"/>
      <c r="X569" s="1370"/>
      <c r="Y569" s="1370"/>
      <c r="Z569" s="1370"/>
      <c r="AA569" s="1370"/>
      <c r="AB569" s="1370"/>
    </row>
    <row r="570">
      <c r="A570" s="1383"/>
      <c r="B570" s="1383"/>
      <c r="C570" s="1370"/>
      <c r="D570" s="1370"/>
      <c r="E570" s="1387"/>
      <c r="F570" s="1370"/>
      <c r="G570" s="1370"/>
      <c r="H570" s="1370"/>
      <c r="I570" s="1370"/>
      <c r="J570" s="1370"/>
      <c r="K570" s="1370"/>
      <c r="L570" s="1370"/>
      <c r="M570" s="1370"/>
      <c r="N570" s="1370"/>
      <c r="O570" s="1370"/>
      <c r="P570" s="1370"/>
      <c r="Q570" s="1370"/>
      <c r="R570" s="1370"/>
      <c r="S570" s="1370"/>
      <c r="T570" s="1370"/>
      <c r="U570" s="1370"/>
      <c r="V570" s="1370"/>
      <c r="W570" s="1370"/>
      <c r="X570" s="1370"/>
      <c r="Y570" s="1370"/>
      <c r="Z570" s="1370"/>
      <c r="AA570" s="1370"/>
      <c r="AB570" s="1370"/>
    </row>
    <row r="571">
      <c r="A571" s="1383"/>
      <c r="B571" s="1383"/>
      <c r="C571" s="1370"/>
      <c r="D571" s="1370"/>
      <c r="E571" s="1387"/>
      <c r="F571" s="1370"/>
      <c r="G571" s="1370"/>
      <c r="H571" s="1370"/>
      <c r="I571" s="1370"/>
      <c r="J571" s="1370"/>
      <c r="K571" s="1370"/>
      <c r="L571" s="1370"/>
      <c r="M571" s="1370"/>
      <c r="N571" s="1370"/>
      <c r="O571" s="1370"/>
      <c r="P571" s="1370"/>
      <c r="Q571" s="1370"/>
      <c r="R571" s="1370"/>
      <c r="S571" s="1370"/>
      <c r="T571" s="1370"/>
      <c r="U571" s="1370"/>
      <c r="V571" s="1370"/>
      <c r="W571" s="1370"/>
      <c r="X571" s="1370"/>
      <c r="Y571" s="1370"/>
      <c r="Z571" s="1370"/>
      <c r="AA571" s="1370"/>
      <c r="AB571" s="1370"/>
    </row>
    <row r="572">
      <c r="A572" s="1383"/>
      <c r="B572" s="1383"/>
      <c r="C572" s="1370"/>
      <c r="D572" s="1370"/>
      <c r="E572" s="1387"/>
      <c r="F572" s="1370"/>
      <c r="G572" s="1370"/>
      <c r="H572" s="1370"/>
      <c r="I572" s="1370"/>
      <c r="J572" s="1370"/>
      <c r="K572" s="1370"/>
      <c r="L572" s="1370"/>
      <c r="M572" s="1370"/>
      <c r="N572" s="1370"/>
      <c r="O572" s="1370"/>
      <c r="P572" s="1370"/>
      <c r="Q572" s="1370"/>
      <c r="R572" s="1370"/>
      <c r="S572" s="1370"/>
      <c r="T572" s="1370"/>
      <c r="U572" s="1370"/>
      <c r="V572" s="1370"/>
      <c r="W572" s="1370"/>
      <c r="X572" s="1370"/>
      <c r="Y572" s="1370"/>
      <c r="Z572" s="1370"/>
      <c r="AA572" s="1370"/>
      <c r="AB572" s="1370"/>
    </row>
    <row r="573">
      <c r="A573" s="1383"/>
      <c r="B573" s="1383"/>
      <c r="C573" s="1370"/>
      <c r="D573" s="1370"/>
      <c r="E573" s="1387"/>
      <c r="F573" s="1370"/>
      <c r="G573" s="1370"/>
      <c r="H573" s="1370"/>
      <c r="I573" s="1370"/>
      <c r="J573" s="1370"/>
      <c r="K573" s="1370"/>
      <c r="L573" s="1370"/>
      <c r="M573" s="1370"/>
      <c r="N573" s="1370"/>
      <c r="O573" s="1370"/>
      <c r="P573" s="1370"/>
      <c r="Q573" s="1370"/>
      <c r="R573" s="1370"/>
      <c r="S573" s="1370"/>
      <c r="T573" s="1370"/>
      <c r="U573" s="1370"/>
      <c r="V573" s="1370"/>
      <c r="W573" s="1370"/>
      <c r="X573" s="1370"/>
      <c r="Y573" s="1370"/>
      <c r="Z573" s="1370"/>
      <c r="AA573" s="1370"/>
      <c r="AB573" s="1370"/>
    </row>
    <row r="574">
      <c r="A574" s="1383"/>
      <c r="B574" s="1383"/>
      <c r="C574" s="1370"/>
      <c r="D574" s="1370"/>
      <c r="E574" s="1387"/>
      <c r="F574" s="1370"/>
      <c r="G574" s="1370"/>
      <c r="H574" s="1370"/>
      <c r="I574" s="1370"/>
      <c r="J574" s="1370"/>
      <c r="K574" s="1370"/>
      <c r="L574" s="1370"/>
      <c r="M574" s="1370"/>
      <c r="N574" s="1370"/>
      <c r="O574" s="1370"/>
      <c r="P574" s="1370"/>
      <c r="Q574" s="1370"/>
      <c r="R574" s="1370"/>
      <c r="S574" s="1370"/>
      <c r="T574" s="1370"/>
      <c r="U574" s="1370"/>
      <c r="V574" s="1370"/>
      <c r="W574" s="1370"/>
      <c r="X574" s="1370"/>
      <c r="Y574" s="1370"/>
      <c r="Z574" s="1370"/>
      <c r="AA574" s="1370"/>
      <c r="AB574" s="1370"/>
    </row>
    <row r="575">
      <c r="A575" s="1383"/>
      <c r="B575" s="1383"/>
      <c r="C575" s="1370"/>
      <c r="D575" s="1370"/>
      <c r="E575" s="1387"/>
      <c r="F575" s="1370"/>
      <c r="G575" s="1370"/>
      <c r="H575" s="1370"/>
      <c r="I575" s="1370"/>
      <c r="J575" s="1370"/>
      <c r="K575" s="1370"/>
      <c r="L575" s="1370"/>
      <c r="M575" s="1370"/>
      <c r="N575" s="1370"/>
      <c r="O575" s="1370"/>
      <c r="P575" s="1370"/>
      <c r="Q575" s="1370"/>
      <c r="R575" s="1370"/>
      <c r="S575" s="1370"/>
      <c r="T575" s="1370"/>
      <c r="U575" s="1370"/>
      <c r="V575" s="1370"/>
      <c r="W575" s="1370"/>
      <c r="X575" s="1370"/>
      <c r="Y575" s="1370"/>
      <c r="Z575" s="1370"/>
      <c r="AA575" s="1370"/>
      <c r="AB575" s="1370"/>
    </row>
    <row r="576">
      <c r="A576" s="1383"/>
      <c r="B576" s="1383"/>
      <c r="C576" s="1370"/>
      <c r="D576" s="1370"/>
      <c r="E576" s="1387"/>
      <c r="F576" s="1370"/>
      <c r="G576" s="1370"/>
      <c r="H576" s="1370"/>
      <c r="I576" s="1370"/>
      <c r="J576" s="1370"/>
      <c r="K576" s="1370"/>
      <c r="L576" s="1370"/>
      <c r="M576" s="1370"/>
      <c r="N576" s="1370"/>
      <c r="O576" s="1370"/>
      <c r="P576" s="1370"/>
      <c r="Q576" s="1370"/>
      <c r="R576" s="1370"/>
      <c r="S576" s="1370"/>
      <c r="T576" s="1370"/>
      <c r="U576" s="1370"/>
      <c r="V576" s="1370"/>
      <c r="W576" s="1370"/>
      <c r="X576" s="1370"/>
      <c r="Y576" s="1370"/>
      <c r="Z576" s="1370"/>
      <c r="AA576" s="1370"/>
      <c r="AB576" s="1370"/>
    </row>
    <row r="577">
      <c r="A577" s="1383"/>
      <c r="B577" s="1383"/>
      <c r="C577" s="1370"/>
      <c r="D577" s="1370"/>
      <c r="E577" s="1387"/>
      <c r="F577" s="1370"/>
      <c r="G577" s="1370"/>
      <c r="H577" s="1370"/>
      <c r="I577" s="1370"/>
      <c r="J577" s="1370"/>
      <c r="K577" s="1370"/>
      <c r="L577" s="1370"/>
      <c r="M577" s="1370"/>
      <c r="N577" s="1370"/>
      <c r="O577" s="1370"/>
      <c r="P577" s="1370"/>
      <c r="Q577" s="1370"/>
      <c r="R577" s="1370"/>
      <c r="S577" s="1370"/>
      <c r="T577" s="1370"/>
      <c r="U577" s="1370"/>
      <c r="V577" s="1370"/>
      <c r="W577" s="1370"/>
      <c r="X577" s="1370"/>
      <c r="Y577" s="1370"/>
      <c r="Z577" s="1370"/>
      <c r="AA577" s="1370"/>
      <c r="AB577" s="1370"/>
    </row>
    <row r="578">
      <c r="A578" s="1383"/>
      <c r="B578" s="1383"/>
      <c r="C578" s="1370"/>
      <c r="D578" s="1370"/>
      <c r="E578" s="1387"/>
      <c r="F578" s="1370"/>
      <c r="G578" s="1370"/>
      <c r="H578" s="1370"/>
      <c r="I578" s="1370"/>
      <c r="J578" s="1370"/>
      <c r="K578" s="1370"/>
      <c r="L578" s="1370"/>
      <c r="M578" s="1370"/>
      <c r="N578" s="1370"/>
      <c r="O578" s="1370"/>
      <c r="P578" s="1370"/>
      <c r="Q578" s="1370"/>
      <c r="R578" s="1370"/>
      <c r="S578" s="1370"/>
      <c r="T578" s="1370"/>
      <c r="U578" s="1370"/>
      <c r="V578" s="1370"/>
      <c r="W578" s="1370"/>
      <c r="X578" s="1370"/>
      <c r="Y578" s="1370"/>
      <c r="Z578" s="1370"/>
      <c r="AA578" s="1370"/>
      <c r="AB578" s="1370"/>
    </row>
    <row r="579">
      <c r="A579" s="1383"/>
      <c r="B579" s="1383"/>
      <c r="C579" s="1370"/>
      <c r="D579" s="1370"/>
      <c r="E579" s="1387"/>
      <c r="F579" s="1370"/>
      <c r="G579" s="1370"/>
      <c r="H579" s="1370"/>
      <c r="I579" s="1370"/>
      <c r="J579" s="1370"/>
      <c r="K579" s="1370"/>
      <c r="L579" s="1370"/>
      <c r="M579" s="1370"/>
      <c r="N579" s="1370"/>
      <c r="O579" s="1370"/>
      <c r="P579" s="1370"/>
      <c r="Q579" s="1370"/>
      <c r="R579" s="1370"/>
      <c r="S579" s="1370"/>
      <c r="T579" s="1370"/>
      <c r="U579" s="1370"/>
      <c r="V579" s="1370"/>
      <c r="W579" s="1370"/>
      <c r="X579" s="1370"/>
      <c r="Y579" s="1370"/>
      <c r="Z579" s="1370"/>
      <c r="AA579" s="1370"/>
      <c r="AB579" s="1370"/>
    </row>
    <row r="580">
      <c r="A580" s="1383"/>
      <c r="B580" s="1383"/>
      <c r="C580" s="1370"/>
      <c r="D580" s="1370"/>
      <c r="E580" s="1387"/>
      <c r="F580" s="1370"/>
      <c r="G580" s="1370"/>
      <c r="H580" s="1370"/>
      <c r="I580" s="1370"/>
      <c r="J580" s="1370"/>
      <c r="K580" s="1370"/>
      <c r="L580" s="1370"/>
      <c r="M580" s="1370"/>
      <c r="N580" s="1370"/>
      <c r="O580" s="1370"/>
      <c r="P580" s="1370"/>
      <c r="Q580" s="1370"/>
      <c r="R580" s="1370"/>
      <c r="S580" s="1370"/>
      <c r="T580" s="1370"/>
      <c r="U580" s="1370"/>
      <c r="V580" s="1370"/>
      <c r="W580" s="1370"/>
      <c r="X580" s="1370"/>
      <c r="Y580" s="1370"/>
      <c r="Z580" s="1370"/>
      <c r="AA580" s="1370"/>
      <c r="AB580" s="1370"/>
    </row>
    <row r="581">
      <c r="A581" s="1383"/>
      <c r="B581" s="1383"/>
      <c r="C581" s="1370"/>
      <c r="D581" s="1370"/>
      <c r="E581" s="1387"/>
      <c r="F581" s="1370"/>
      <c r="G581" s="1370"/>
      <c r="H581" s="1370"/>
      <c r="I581" s="1370"/>
      <c r="J581" s="1370"/>
      <c r="K581" s="1370"/>
      <c r="L581" s="1370"/>
      <c r="M581" s="1370"/>
      <c r="N581" s="1370"/>
      <c r="O581" s="1370"/>
      <c r="P581" s="1370"/>
      <c r="Q581" s="1370"/>
      <c r="R581" s="1370"/>
      <c r="S581" s="1370"/>
      <c r="T581" s="1370"/>
      <c r="U581" s="1370"/>
      <c r="V581" s="1370"/>
      <c r="W581" s="1370"/>
      <c r="X581" s="1370"/>
      <c r="Y581" s="1370"/>
      <c r="Z581" s="1370"/>
      <c r="AA581" s="1370"/>
      <c r="AB581" s="1370"/>
    </row>
    <row r="582">
      <c r="A582" s="1383"/>
      <c r="B582" s="1383"/>
      <c r="C582" s="1370"/>
      <c r="D582" s="1370"/>
      <c r="E582" s="1387"/>
      <c r="F582" s="1370"/>
      <c r="G582" s="1370"/>
      <c r="H582" s="1370"/>
      <c r="I582" s="1370"/>
      <c r="J582" s="1370"/>
      <c r="K582" s="1370"/>
      <c r="L582" s="1370"/>
      <c r="M582" s="1370"/>
      <c r="N582" s="1370"/>
      <c r="O582" s="1370"/>
      <c r="P582" s="1370"/>
      <c r="Q582" s="1370"/>
      <c r="R582" s="1370"/>
      <c r="S582" s="1370"/>
      <c r="T582" s="1370"/>
      <c r="U582" s="1370"/>
      <c r="V582" s="1370"/>
      <c r="W582" s="1370"/>
      <c r="X582" s="1370"/>
      <c r="Y582" s="1370"/>
      <c r="Z582" s="1370"/>
      <c r="AA582" s="1370"/>
      <c r="AB582" s="1370"/>
    </row>
    <row r="583">
      <c r="A583" s="1383"/>
      <c r="B583" s="1383"/>
      <c r="C583" s="1370"/>
      <c r="D583" s="1370"/>
      <c r="E583" s="1387"/>
      <c r="F583" s="1370"/>
      <c r="G583" s="1370"/>
      <c r="H583" s="1370"/>
      <c r="I583" s="1370"/>
      <c r="J583" s="1370"/>
      <c r="K583" s="1370"/>
      <c r="L583" s="1370"/>
      <c r="M583" s="1370"/>
      <c r="N583" s="1370"/>
      <c r="O583" s="1370"/>
      <c r="P583" s="1370"/>
      <c r="Q583" s="1370"/>
      <c r="R583" s="1370"/>
      <c r="S583" s="1370"/>
      <c r="T583" s="1370"/>
      <c r="U583" s="1370"/>
      <c r="V583" s="1370"/>
      <c r="W583" s="1370"/>
      <c r="X583" s="1370"/>
      <c r="Y583" s="1370"/>
      <c r="Z583" s="1370"/>
      <c r="AA583" s="1370"/>
      <c r="AB583" s="1370"/>
    </row>
    <row r="584">
      <c r="A584" s="1383"/>
      <c r="B584" s="1383"/>
      <c r="C584" s="1370"/>
      <c r="D584" s="1370"/>
      <c r="E584" s="1387"/>
      <c r="F584" s="1370"/>
      <c r="G584" s="1370"/>
      <c r="H584" s="1370"/>
      <c r="I584" s="1370"/>
      <c r="J584" s="1370"/>
      <c r="K584" s="1370"/>
      <c r="L584" s="1370"/>
      <c r="M584" s="1370"/>
      <c r="N584" s="1370"/>
      <c r="O584" s="1370"/>
      <c r="P584" s="1370"/>
      <c r="Q584" s="1370"/>
      <c r="R584" s="1370"/>
      <c r="S584" s="1370"/>
      <c r="T584" s="1370"/>
      <c r="U584" s="1370"/>
      <c r="V584" s="1370"/>
      <c r="W584" s="1370"/>
      <c r="X584" s="1370"/>
      <c r="Y584" s="1370"/>
      <c r="Z584" s="1370"/>
      <c r="AA584" s="1370"/>
      <c r="AB584" s="1370"/>
    </row>
    <row r="585">
      <c r="A585" s="1383"/>
      <c r="B585" s="1383"/>
      <c r="C585" s="1370"/>
      <c r="D585" s="1370"/>
      <c r="E585" s="1387"/>
      <c r="F585" s="1370"/>
      <c r="G585" s="1370"/>
      <c r="H585" s="1370"/>
      <c r="I585" s="1370"/>
      <c r="J585" s="1370"/>
      <c r="K585" s="1370"/>
      <c r="L585" s="1370"/>
      <c r="M585" s="1370"/>
      <c r="N585" s="1370"/>
      <c r="O585" s="1370"/>
      <c r="P585" s="1370"/>
      <c r="Q585" s="1370"/>
      <c r="R585" s="1370"/>
      <c r="S585" s="1370"/>
      <c r="T585" s="1370"/>
      <c r="U585" s="1370"/>
      <c r="V585" s="1370"/>
      <c r="W585" s="1370"/>
      <c r="X585" s="1370"/>
      <c r="Y585" s="1370"/>
      <c r="Z585" s="1370"/>
      <c r="AA585" s="1370"/>
      <c r="AB585" s="1370"/>
    </row>
    <row r="586">
      <c r="A586" s="1383"/>
      <c r="B586" s="1383"/>
      <c r="C586" s="1370"/>
      <c r="D586" s="1370"/>
      <c r="E586" s="1387"/>
      <c r="F586" s="1370"/>
      <c r="G586" s="1370"/>
      <c r="H586" s="1370"/>
      <c r="I586" s="1370"/>
      <c r="J586" s="1370"/>
      <c r="K586" s="1370"/>
      <c r="L586" s="1370"/>
      <c r="M586" s="1370"/>
      <c r="N586" s="1370"/>
      <c r="O586" s="1370"/>
      <c r="P586" s="1370"/>
      <c r="Q586" s="1370"/>
      <c r="R586" s="1370"/>
      <c r="S586" s="1370"/>
      <c r="T586" s="1370"/>
      <c r="U586" s="1370"/>
      <c r="V586" s="1370"/>
      <c r="W586" s="1370"/>
      <c r="X586" s="1370"/>
      <c r="Y586" s="1370"/>
      <c r="Z586" s="1370"/>
      <c r="AA586" s="1370"/>
      <c r="AB586" s="1370"/>
    </row>
    <row r="587">
      <c r="A587" s="1383"/>
      <c r="B587" s="1383"/>
      <c r="C587" s="1370"/>
      <c r="D587" s="1370"/>
      <c r="E587" s="1387"/>
      <c r="F587" s="1370"/>
      <c r="G587" s="1370"/>
      <c r="H587" s="1370"/>
      <c r="I587" s="1370"/>
      <c r="J587" s="1370"/>
      <c r="K587" s="1370"/>
      <c r="L587" s="1370"/>
      <c r="M587" s="1370"/>
      <c r="N587" s="1370"/>
      <c r="O587" s="1370"/>
      <c r="P587" s="1370"/>
      <c r="Q587" s="1370"/>
      <c r="R587" s="1370"/>
      <c r="S587" s="1370"/>
      <c r="T587" s="1370"/>
      <c r="U587" s="1370"/>
      <c r="V587" s="1370"/>
      <c r="W587" s="1370"/>
      <c r="X587" s="1370"/>
      <c r="Y587" s="1370"/>
      <c r="Z587" s="1370"/>
      <c r="AA587" s="1370"/>
      <c r="AB587" s="1370"/>
    </row>
    <row r="588">
      <c r="A588" s="1383"/>
      <c r="B588" s="1383"/>
      <c r="C588" s="1370"/>
      <c r="D588" s="1370"/>
      <c r="E588" s="1387"/>
      <c r="F588" s="1370"/>
      <c r="G588" s="1370"/>
      <c r="H588" s="1370"/>
      <c r="I588" s="1370"/>
      <c r="J588" s="1370"/>
      <c r="K588" s="1370"/>
      <c r="L588" s="1370"/>
      <c r="M588" s="1370"/>
      <c r="N588" s="1370"/>
      <c r="O588" s="1370"/>
      <c r="P588" s="1370"/>
      <c r="Q588" s="1370"/>
      <c r="R588" s="1370"/>
      <c r="S588" s="1370"/>
      <c r="T588" s="1370"/>
      <c r="U588" s="1370"/>
      <c r="V588" s="1370"/>
      <c r="W588" s="1370"/>
      <c r="X588" s="1370"/>
      <c r="Y588" s="1370"/>
      <c r="Z588" s="1370"/>
      <c r="AA588" s="1370"/>
      <c r="AB588" s="1370"/>
    </row>
    <row r="589">
      <c r="A589" s="1383"/>
      <c r="B589" s="1383"/>
      <c r="C589" s="1370"/>
      <c r="D589" s="1370"/>
      <c r="E589" s="1387"/>
      <c r="F589" s="1370"/>
      <c r="G589" s="1370"/>
      <c r="H589" s="1370"/>
      <c r="I589" s="1370"/>
      <c r="J589" s="1370"/>
      <c r="K589" s="1370"/>
      <c r="L589" s="1370"/>
      <c r="M589" s="1370"/>
      <c r="N589" s="1370"/>
      <c r="O589" s="1370"/>
      <c r="P589" s="1370"/>
      <c r="Q589" s="1370"/>
      <c r="R589" s="1370"/>
      <c r="S589" s="1370"/>
      <c r="T589" s="1370"/>
      <c r="U589" s="1370"/>
      <c r="V589" s="1370"/>
      <c r="W589" s="1370"/>
      <c r="X589" s="1370"/>
      <c r="Y589" s="1370"/>
      <c r="Z589" s="1370"/>
      <c r="AA589" s="1370"/>
      <c r="AB589" s="1370"/>
    </row>
    <row r="590">
      <c r="A590" s="1383"/>
      <c r="B590" s="1383"/>
      <c r="C590" s="1370"/>
      <c r="D590" s="1370"/>
      <c r="E590" s="1387"/>
      <c r="F590" s="1370"/>
      <c r="G590" s="1370"/>
      <c r="H590" s="1370"/>
      <c r="I590" s="1370"/>
      <c r="J590" s="1370"/>
      <c r="K590" s="1370"/>
      <c r="L590" s="1370"/>
      <c r="M590" s="1370"/>
      <c r="N590" s="1370"/>
      <c r="O590" s="1370"/>
      <c r="P590" s="1370"/>
      <c r="Q590" s="1370"/>
      <c r="R590" s="1370"/>
      <c r="S590" s="1370"/>
      <c r="T590" s="1370"/>
      <c r="U590" s="1370"/>
      <c r="V590" s="1370"/>
      <c r="W590" s="1370"/>
      <c r="X590" s="1370"/>
      <c r="Y590" s="1370"/>
      <c r="Z590" s="1370"/>
      <c r="AA590" s="1370"/>
      <c r="AB590" s="1370"/>
    </row>
    <row r="591">
      <c r="A591" s="1383"/>
      <c r="B591" s="1383"/>
      <c r="C591" s="1370"/>
      <c r="D591" s="1370"/>
      <c r="E591" s="1387"/>
      <c r="F591" s="1370"/>
      <c r="G591" s="1370"/>
      <c r="H591" s="1370"/>
      <c r="I591" s="1370"/>
      <c r="J591" s="1370"/>
      <c r="K591" s="1370"/>
      <c r="L591" s="1370"/>
      <c r="M591" s="1370"/>
      <c r="N591" s="1370"/>
      <c r="O591" s="1370"/>
      <c r="P591" s="1370"/>
      <c r="Q591" s="1370"/>
      <c r="R591" s="1370"/>
      <c r="S591" s="1370"/>
      <c r="T591" s="1370"/>
      <c r="U591" s="1370"/>
      <c r="V591" s="1370"/>
      <c r="W591" s="1370"/>
      <c r="X591" s="1370"/>
      <c r="Y591" s="1370"/>
      <c r="Z591" s="1370"/>
      <c r="AA591" s="1370"/>
      <c r="AB591" s="1370"/>
    </row>
    <row r="592">
      <c r="A592" s="1383"/>
      <c r="B592" s="1383"/>
      <c r="C592" s="1370"/>
      <c r="D592" s="1370"/>
      <c r="E592" s="1387"/>
      <c r="F592" s="1370"/>
      <c r="G592" s="1370"/>
      <c r="H592" s="1370"/>
      <c r="I592" s="1370"/>
      <c r="J592" s="1370"/>
      <c r="K592" s="1370"/>
      <c r="L592" s="1370"/>
      <c r="M592" s="1370"/>
      <c r="N592" s="1370"/>
      <c r="O592" s="1370"/>
      <c r="P592" s="1370"/>
      <c r="Q592" s="1370"/>
      <c r="R592" s="1370"/>
      <c r="S592" s="1370"/>
      <c r="T592" s="1370"/>
      <c r="U592" s="1370"/>
      <c r="V592" s="1370"/>
      <c r="W592" s="1370"/>
      <c r="X592" s="1370"/>
      <c r="Y592" s="1370"/>
      <c r="Z592" s="1370"/>
      <c r="AA592" s="1370"/>
      <c r="AB592" s="1370"/>
    </row>
    <row r="593">
      <c r="A593" s="1383"/>
      <c r="B593" s="1383"/>
      <c r="C593" s="1370"/>
      <c r="D593" s="1370"/>
      <c r="E593" s="1387"/>
      <c r="F593" s="1370"/>
      <c r="G593" s="1370"/>
      <c r="H593" s="1370"/>
      <c r="I593" s="1370"/>
      <c r="J593" s="1370"/>
      <c r="K593" s="1370"/>
      <c r="L593" s="1370"/>
      <c r="M593" s="1370"/>
      <c r="N593" s="1370"/>
      <c r="O593" s="1370"/>
      <c r="P593" s="1370"/>
      <c r="Q593" s="1370"/>
      <c r="R593" s="1370"/>
      <c r="S593" s="1370"/>
      <c r="T593" s="1370"/>
      <c r="U593" s="1370"/>
      <c r="V593" s="1370"/>
      <c r="W593" s="1370"/>
      <c r="X593" s="1370"/>
      <c r="Y593" s="1370"/>
      <c r="Z593" s="1370"/>
      <c r="AA593" s="1370"/>
      <c r="AB593" s="1370"/>
    </row>
    <row r="594">
      <c r="A594" s="1383"/>
      <c r="B594" s="1383"/>
      <c r="C594" s="1370"/>
      <c r="D594" s="1370"/>
      <c r="E594" s="1387"/>
      <c r="F594" s="1370"/>
      <c r="G594" s="1370"/>
      <c r="H594" s="1370"/>
      <c r="I594" s="1370"/>
      <c r="J594" s="1370"/>
      <c r="K594" s="1370"/>
      <c r="L594" s="1370"/>
      <c r="M594" s="1370"/>
      <c r="N594" s="1370"/>
      <c r="O594" s="1370"/>
      <c r="P594" s="1370"/>
      <c r="Q594" s="1370"/>
      <c r="R594" s="1370"/>
      <c r="S594" s="1370"/>
      <c r="T594" s="1370"/>
      <c r="U594" s="1370"/>
      <c r="V594" s="1370"/>
      <c r="W594" s="1370"/>
      <c r="X594" s="1370"/>
      <c r="Y594" s="1370"/>
      <c r="Z594" s="1370"/>
      <c r="AA594" s="1370"/>
      <c r="AB594" s="1370"/>
    </row>
    <row r="595">
      <c r="A595" s="1383"/>
      <c r="B595" s="1383"/>
      <c r="C595" s="1370"/>
      <c r="D595" s="1370"/>
      <c r="E595" s="1387"/>
      <c r="F595" s="1370"/>
      <c r="G595" s="1370"/>
      <c r="H595" s="1370"/>
      <c r="I595" s="1370"/>
      <c r="J595" s="1370"/>
      <c r="K595" s="1370"/>
      <c r="L595" s="1370"/>
      <c r="M595" s="1370"/>
      <c r="N595" s="1370"/>
      <c r="O595" s="1370"/>
      <c r="P595" s="1370"/>
      <c r="Q595" s="1370"/>
      <c r="R595" s="1370"/>
      <c r="S595" s="1370"/>
      <c r="T595" s="1370"/>
      <c r="U595" s="1370"/>
      <c r="V595" s="1370"/>
      <c r="W595" s="1370"/>
      <c r="X595" s="1370"/>
      <c r="Y595" s="1370"/>
      <c r="Z595" s="1370"/>
      <c r="AA595" s="1370"/>
      <c r="AB595" s="1370"/>
    </row>
    <row r="596">
      <c r="A596" s="1383"/>
      <c r="B596" s="1383"/>
      <c r="C596" s="1370"/>
      <c r="D596" s="1370"/>
      <c r="E596" s="1387"/>
      <c r="F596" s="1370"/>
      <c r="G596" s="1370"/>
      <c r="H596" s="1370"/>
      <c r="I596" s="1370"/>
      <c r="J596" s="1370"/>
      <c r="K596" s="1370"/>
      <c r="L596" s="1370"/>
      <c r="M596" s="1370"/>
      <c r="N596" s="1370"/>
      <c r="O596" s="1370"/>
      <c r="P596" s="1370"/>
      <c r="Q596" s="1370"/>
      <c r="R596" s="1370"/>
      <c r="S596" s="1370"/>
      <c r="T596" s="1370"/>
      <c r="U596" s="1370"/>
      <c r="V596" s="1370"/>
      <c r="W596" s="1370"/>
      <c r="X596" s="1370"/>
      <c r="Y596" s="1370"/>
      <c r="Z596" s="1370"/>
      <c r="AA596" s="1370"/>
      <c r="AB596" s="1370"/>
    </row>
    <row r="597">
      <c r="A597" s="1383"/>
      <c r="B597" s="1383"/>
      <c r="C597" s="1370"/>
      <c r="D597" s="1370"/>
      <c r="E597" s="1387"/>
      <c r="F597" s="1370"/>
      <c r="G597" s="1370"/>
      <c r="H597" s="1370"/>
      <c r="I597" s="1370"/>
      <c r="J597" s="1370"/>
      <c r="K597" s="1370"/>
      <c r="L597" s="1370"/>
      <c r="M597" s="1370"/>
      <c r="N597" s="1370"/>
      <c r="O597" s="1370"/>
      <c r="P597" s="1370"/>
      <c r="Q597" s="1370"/>
      <c r="R597" s="1370"/>
      <c r="S597" s="1370"/>
      <c r="T597" s="1370"/>
      <c r="U597" s="1370"/>
      <c r="V597" s="1370"/>
      <c r="W597" s="1370"/>
      <c r="X597" s="1370"/>
      <c r="Y597" s="1370"/>
      <c r="Z597" s="1370"/>
      <c r="AA597" s="1370"/>
      <c r="AB597" s="1370"/>
    </row>
    <row r="598">
      <c r="A598" s="1383"/>
      <c r="B598" s="1383"/>
      <c r="C598" s="1370"/>
      <c r="D598" s="1370"/>
      <c r="E598" s="1387"/>
      <c r="F598" s="1370"/>
      <c r="G598" s="1370"/>
      <c r="H598" s="1370"/>
      <c r="I598" s="1370"/>
      <c r="J598" s="1370"/>
      <c r="K598" s="1370"/>
      <c r="L598" s="1370"/>
      <c r="M598" s="1370"/>
      <c r="N598" s="1370"/>
      <c r="O598" s="1370"/>
      <c r="P598" s="1370"/>
      <c r="Q598" s="1370"/>
      <c r="R598" s="1370"/>
      <c r="S598" s="1370"/>
      <c r="T598" s="1370"/>
      <c r="U598" s="1370"/>
      <c r="V598" s="1370"/>
      <c r="W598" s="1370"/>
      <c r="X598" s="1370"/>
      <c r="Y598" s="1370"/>
      <c r="Z598" s="1370"/>
      <c r="AA598" s="1370"/>
      <c r="AB598" s="1370"/>
    </row>
    <row r="599">
      <c r="A599" s="1383"/>
      <c r="B599" s="1383"/>
      <c r="C599" s="1370"/>
      <c r="D599" s="1370"/>
      <c r="E599" s="1387"/>
      <c r="F599" s="1370"/>
      <c r="G599" s="1370"/>
      <c r="H599" s="1370"/>
      <c r="I599" s="1370"/>
      <c r="J599" s="1370"/>
      <c r="K599" s="1370"/>
      <c r="L599" s="1370"/>
      <c r="M599" s="1370"/>
      <c r="N599" s="1370"/>
      <c r="O599" s="1370"/>
      <c r="P599" s="1370"/>
      <c r="Q599" s="1370"/>
      <c r="R599" s="1370"/>
      <c r="S599" s="1370"/>
      <c r="T599" s="1370"/>
      <c r="U599" s="1370"/>
      <c r="V599" s="1370"/>
      <c r="W599" s="1370"/>
      <c r="X599" s="1370"/>
      <c r="Y599" s="1370"/>
      <c r="Z599" s="1370"/>
      <c r="AA599" s="1370"/>
      <c r="AB599" s="1370"/>
    </row>
    <row r="600">
      <c r="A600" s="1383"/>
      <c r="B600" s="1383"/>
      <c r="C600" s="1370"/>
      <c r="D600" s="1370"/>
      <c r="E600" s="1387"/>
      <c r="F600" s="1370"/>
      <c r="G600" s="1370"/>
      <c r="H600" s="1370"/>
      <c r="I600" s="1370"/>
      <c r="J600" s="1370"/>
      <c r="K600" s="1370"/>
      <c r="L600" s="1370"/>
      <c r="M600" s="1370"/>
      <c r="N600" s="1370"/>
      <c r="O600" s="1370"/>
      <c r="P600" s="1370"/>
      <c r="Q600" s="1370"/>
      <c r="R600" s="1370"/>
      <c r="S600" s="1370"/>
      <c r="T600" s="1370"/>
      <c r="U600" s="1370"/>
      <c r="V600" s="1370"/>
      <c r="W600" s="1370"/>
      <c r="X600" s="1370"/>
      <c r="Y600" s="1370"/>
      <c r="Z600" s="1370"/>
      <c r="AA600" s="1370"/>
      <c r="AB600" s="1370"/>
    </row>
    <row r="601">
      <c r="A601" s="1383"/>
      <c r="B601" s="1383"/>
      <c r="C601" s="1370"/>
      <c r="D601" s="1370"/>
      <c r="E601" s="1387"/>
      <c r="F601" s="1370"/>
      <c r="G601" s="1370"/>
      <c r="H601" s="1370"/>
      <c r="I601" s="1370"/>
      <c r="J601" s="1370"/>
      <c r="K601" s="1370"/>
      <c r="L601" s="1370"/>
      <c r="M601" s="1370"/>
      <c r="N601" s="1370"/>
      <c r="O601" s="1370"/>
      <c r="P601" s="1370"/>
      <c r="Q601" s="1370"/>
      <c r="R601" s="1370"/>
      <c r="S601" s="1370"/>
      <c r="T601" s="1370"/>
      <c r="U601" s="1370"/>
      <c r="V601" s="1370"/>
      <c r="W601" s="1370"/>
      <c r="X601" s="1370"/>
      <c r="Y601" s="1370"/>
      <c r="Z601" s="1370"/>
      <c r="AA601" s="1370"/>
      <c r="AB601" s="1370"/>
    </row>
    <row r="602">
      <c r="A602" s="1383"/>
      <c r="B602" s="1383"/>
      <c r="C602" s="1370"/>
      <c r="D602" s="1370"/>
      <c r="E602" s="1387"/>
      <c r="F602" s="1370"/>
      <c r="G602" s="1370"/>
      <c r="H602" s="1370"/>
      <c r="I602" s="1370"/>
      <c r="J602" s="1370"/>
      <c r="K602" s="1370"/>
      <c r="L602" s="1370"/>
      <c r="M602" s="1370"/>
      <c r="N602" s="1370"/>
      <c r="O602" s="1370"/>
      <c r="P602" s="1370"/>
      <c r="Q602" s="1370"/>
      <c r="R602" s="1370"/>
      <c r="S602" s="1370"/>
      <c r="T602" s="1370"/>
      <c r="U602" s="1370"/>
      <c r="V602" s="1370"/>
      <c r="W602" s="1370"/>
      <c r="X602" s="1370"/>
      <c r="Y602" s="1370"/>
      <c r="Z602" s="1370"/>
      <c r="AA602" s="1370"/>
      <c r="AB602" s="1370"/>
    </row>
    <row r="603">
      <c r="A603" s="1383"/>
      <c r="B603" s="1383"/>
      <c r="C603" s="1370"/>
      <c r="D603" s="1370"/>
      <c r="E603" s="1387"/>
      <c r="F603" s="1370"/>
      <c r="G603" s="1370"/>
      <c r="H603" s="1370"/>
      <c r="I603" s="1370"/>
      <c r="J603" s="1370"/>
      <c r="K603" s="1370"/>
      <c r="L603" s="1370"/>
      <c r="M603" s="1370"/>
      <c r="N603" s="1370"/>
      <c r="O603" s="1370"/>
      <c r="P603" s="1370"/>
      <c r="Q603" s="1370"/>
      <c r="R603" s="1370"/>
      <c r="S603" s="1370"/>
      <c r="T603" s="1370"/>
      <c r="U603" s="1370"/>
      <c r="V603" s="1370"/>
      <c r="W603" s="1370"/>
      <c r="X603" s="1370"/>
      <c r="Y603" s="1370"/>
      <c r="Z603" s="1370"/>
      <c r="AA603" s="1370"/>
      <c r="AB603" s="1370"/>
    </row>
    <row r="604">
      <c r="A604" s="1383"/>
      <c r="B604" s="1383"/>
      <c r="C604" s="1370"/>
      <c r="D604" s="1370"/>
      <c r="E604" s="1387"/>
      <c r="F604" s="1370"/>
      <c r="G604" s="1370"/>
      <c r="H604" s="1370"/>
      <c r="I604" s="1370"/>
      <c r="J604" s="1370"/>
      <c r="K604" s="1370"/>
      <c r="L604" s="1370"/>
      <c r="M604" s="1370"/>
      <c r="N604" s="1370"/>
      <c r="O604" s="1370"/>
      <c r="P604" s="1370"/>
      <c r="Q604" s="1370"/>
      <c r="R604" s="1370"/>
      <c r="S604" s="1370"/>
      <c r="T604" s="1370"/>
      <c r="U604" s="1370"/>
      <c r="V604" s="1370"/>
      <c r="W604" s="1370"/>
      <c r="X604" s="1370"/>
      <c r="Y604" s="1370"/>
      <c r="Z604" s="1370"/>
      <c r="AA604" s="1370"/>
      <c r="AB604" s="1370"/>
    </row>
    <row r="605">
      <c r="A605" s="1383"/>
      <c r="B605" s="1383"/>
      <c r="C605" s="1370"/>
      <c r="D605" s="1370"/>
      <c r="E605" s="1387"/>
      <c r="F605" s="1370"/>
      <c r="G605" s="1370"/>
      <c r="H605" s="1370"/>
      <c r="I605" s="1370"/>
      <c r="J605" s="1370"/>
      <c r="K605" s="1370"/>
      <c r="L605" s="1370"/>
      <c r="M605" s="1370"/>
      <c r="N605" s="1370"/>
      <c r="O605" s="1370"/>
      <c r="P605" s="1370"/>
      <c r="Q605" s="1370"/>
      <c r="R605" s="1370"/>
      <c r="S605" s="1370"/>
      <c r="T605" s="1370"/>
      <c r="U605" s="1370"/>
      <c r="V605" s="1370"/>
      <c r="W605" s="1370"/>
      <c r="X605" s="1370"/>
      <c r="Y605" s="1370"/>
      <c r="Z605" s="1370"/>
      <c r="AA605" s="1370"/>
      <c r="AB605" s="1370"/>
    </row>
    <row r="606">
      <c r="A606" s="1383"/>
      <c r="B606" s="1383"/>
      <c r="C606" s="1370"/>
      <c r="D606" s="1370"/>
      <c r="E606" s="1387"/>
      <c r="F606" s="1370"/>
      <c r="G606" s="1370"/>
      <c r="H606" s="1370"/>
      <c r="I606" s="1370"/>
      <c r="J606" s="1370"/>
      <c r="K606" s="1370"/>
      <c r="L606" s="1370"/>
      <c r="M606" s="1370"/>
      <c r="N606" s="1370"/>
      <c r="O606" s="1370"/>
      <c r="P606" s="1370"/>
      <c r="Q606" s="1370"/>
      <c r="R606" s="1370"/>
      <c r="S606" s="1370"/>
      <c r="T606" s="1370"/>
      <c r="U606" s="1370"/>
      <c r="V606" s="1370"/>
      <c r="W606" s="1370"/>
      <c r="X606" s="1370"/>
      <c r="Y606" s="1370"/>
      <c r="Z606" s="1370"/>
      <c r="AA606" s="1370"/>
      <c r="AB606" s="1370"/>
    </row>
    <row r="607">
      <c r="A607" s="1383"/>
      <c r="B607" s="1383"/>
      <c r="C607" s="1370"/>
      <c r="D607" s="1370"/>
      <c r="E607" s="1387"/>
      <c r="F607" s="1370"/>
      <c r="G607" s="1370"/>
      <c r="H607" s="1370"/>
      <c r="I607" s="1370"/>
      <c r="J607" s="1370"/>
      <c r="K607" s="1370"/>
      <c r="L607" s="1370"/>
      <c r="M607" s="1370"/>
      <c r="N607" s="1370"/>
      <c r="O607" s="1370"/>
      <c r="P607" s="1370"/>
      <c r="Q607" s="1370"/>
      <c r="R607" s="1370"/>
      <c r="S607" s="1370"/>
      <c r="T607" s="1370"/>
      <c r="U607" s="1370"/>
      <c r="V607" s="1370"/>
      <c r="W607" s="1370"/>
      <c r="X607" s="1370"/>
      <c r="Y607" s="1370"/>
      <c r="Z607" s="1370"/>
      <c r="AA607" s="1370"/>
      <c r="AB607" s="1370"/>
    </row>
    <row r="608">
      <c r="A608" s="1383"/>
      <c r="B608" s="1383"/>
      <c r="C608" s="1370"/>
      <c r="D608" s="1370"/>
      <c r="E608" s="1387"/>
      <c r="F608" s="1370"/>
      <c r="G608" s="1370"/>
      <c r="H608" s="1370"/>
      <c r="I608" s="1370"/>
      <c r="J608" s="1370"/>
      <c r="K608" s="1370"/>
      <c r="L608" s="1370"/>
      <c r="M608" s="1370"/>
      <c r="N608" s="1370"/>
      <c r="O608" s="1370"/>
      <c r="P608" s="1370"/>
      <c r="Q608" s="1370"/>
      <c r="R608" s="1370"/>
      <c r="S608" s="1370"/>
      <c r="T608" s="1370"/>
      <c r="U608" s="1370"/>
      <c r="V608" s="1370"/>
      <c r="W608" s="1370"/>
      <c r="X608" s="1370"/>
      <c r="Y608" s="1370"/>
      <c r="Z608" s="1370"/>
      <c r="AA608" s="1370"/>
      <c r="AB608" s="1370"/>
    </row>
    <row r="609">
      <c r="A609" s="1383"/>
      <c r="B609" s="1383"/>
      <c r="C609" s="1370"/>
      <c r="D609" s="1370"/>
      <c r="E609" s="1387"/>
      <c r="F609" s="1370"/>
      <c r="G609" s="1370"/>
      <c r="H609" s="1370"/>
      <c r="I609" s="1370"/>
      <c r="J609" s="1370"/>
      <c r="K609" s="1370"/>
      <c r="L609" s="1370"/>
      <c r="M609" s="1370"/>
      <c r="N609" s="1370"/>
      <c r="O609" s="1370"/>
      <c r="P609" s="1370"/>
      <c r="Q609" s="1370"/>
      <c r="R609" s="1370"/>
      <c r="S609" s="1370"/>
      <c r="T609" s="1370"/>
      <c r="U609" s="1370"/>
      <c r="V609" s="1370"/>
      <c r="W609" s="1370"/>
      <c r="X609" s="1370"/>
      <c r="Y609" s="1370"/>
      <c r="Z609" s="1370"/>
      <c r="AA609" s="1370"/>
      <c r="AB609" s="1370"/>
    </row>
    <row r="610">
      <c r="A610" s="1383"/>
      <c r="B610" s="1383"/>
      <c r="C610" s="1370"/>
      <c r="D610" s="1370"/>
      <c r="E610" s="1387"/>
      <c r="F610" s="1370"/>
      <c r="G610" s="1370"/>
      <c r="H610" s="1370"/>
      <c r="I610" s="1370"/>
      <c r="J610" s="1370"/>
      <c r="K610" s="1370"/>
      <c r="L610" s="1370"/>
      <c r="M610" s="1370"/>
      <c r="N610" s="1370"/>
      <c r="O610" s="1370"/>
      <c r="P610" s="1370"/>
      <c r="Q610" s="1370"/>
      <c r="R610" s="1370"/>
      <c r="S610" s="1370"/>
      <c r="T610" s="1370"/>
      <c r="U610" s="1370"/>
      <c r="V610" s="1370"/>
      <c r="W610" s="1370"/>
      <c r="X610" s="1370"/>
      <c r="Y610" s="1370"/>
      <c r="Z610" s="1370"/>
      <c r="AA610" s="1370"/>
      <c r="AB610" s="1370"/>
    </row>
    <row r="611">
      <c r="A611" s="1383"/>
      <c r="B611" s="1383"/>
      <c r="C611" s="1370"/>
      <c r="D611" s="1370"/>
      <c r="E611" s="1387"/>
      <c r="F611" s="1370"/>
      <c r="G611" s="1370"/>
      <c r="H611" s="1370"/>
      <c r="I611" s="1370"/>
      <c r="J611" s="1370"/>
      <c r="K611" s="1370"/>
      <c r="L611" s="1370"/>
      <c r="M611" s="1370"/>
      <c r="N611" s="1370"/>
      <c r="O611" s="1370"/>
      <c r="P611" s="1370"/>
      <c r="Q611" s="1370"/>
      <c r="R611" s="1370"/>
      <c r="S611" s="1370"/>
      <c r="T611" s="1370"/>
      <c r="U611" s="1370"/>
      <c r="V611" s="1370"/>
      <c r="W611" s="1370"/>
      <c r="X611" s="1370"/>
      <c r="Y611" s="1370"/>
      <c r="Z611" s="1370"/>
      <c r="AA611" s="1370"/>
      <c r="AB611" s="1370"/>
    </row>
    <row r="612">
      <c r="A612" s="1383"/>
      <c r="B612" s="1383"/>
      <c r="C612" s="1370"/>
      <c r="D612" s="1370"/>
      <c r="E612" s="1387"/>
      <c r="F612" s="1370"/>
      <c r="G612" s="1370"/>
      <c r="H612" s="1370"/>
      <c r="I612" s="1370"/>
      <c r="J612" s="1370"/>
      <c r="K612" s="1370"/>
      <c r="L612" s="1370"/>
      <c r="M612" s="1370"/>
      <c r="N612" s="1370"/>
      <c r="O612" s="1370"/>
      <c r="P612" s="1370"/>
      <c r="Q612" s="1370"/>
      <c r="R612" s="1370"/>
      <c r="S612" s="1370"/>
      <c r="T612" s="1370"/>
      <c r="U612" s="1370"/>
      <c r="V612" s="1370"/>
      <c r="W612" s="1370"/>
      <c r="X612" s="1370"/>
      <c r="Y612" s="1370"/>
      <c r="Z612" s="1370"/>
      <c r="AA612" s="1370"/>
      <c r="AB612" s="1370"/>
    </row>
    <row r="613">
      <c r="A613" s="1383"/>
      <c r="B613" s="1383"/>
      <c r="C613" s="1370"/>
      <c r="D613" s="1370"/>
      <c r="E613" s="1387"/>
      <c r="F613" s="1370"/>
      <c r="G613" s="1370"/>
      <c r="H613" s="1370"/>
      <c r="I613" s="1370"/>
      <c r="J613" s="1370"/>
      <c r="K613" s="1370"/>
      <c r="L613" s="1370"/>
      <c r="M613" s="1370"/>
      <c r="N613" s="1370"/>
      <c r="O613" s="1370"/>
      <c r="P613" s="1370"/>
      <c r="Q613" s="1370"/>
      <c r="R613" s="1370"/>
      <c r="S613" s="1370"/>
      <c r="T613" s="1370"/>
      <c r="U613" s="1370"/>
      <c r="V613" s="1370"/>
      <c r="W613" s="1370"/>
      <c r="X613" s="1370"/>
      <c r="Y613" s="1370"/>
      <c r="Z613" s="1370"/>
      <c r="AA613" s="1370"/>
      <c r="AB613" s="1370"/>
    </row>
    <row r="614">
      <c r="A614" s="1383"/>
      <c r="B614" s="1383"/>
      <c r="C614" s="1370"/>
      <c r="D614" s="1370"/>
      <c r="E614" s="1387"/>
      <c r="F614" s="1370"/>
      <c r="G614" s="1370"/>
      <c r="H614" s="1370"/>
      <c r="I614" s="1370"/>
      <c r="J614" s="1370"/>
      <c r="K614" s="1370"/>
      <c r="L614" s="1370"/>
      <c r="M614" s="1370"/>
      <c r="N614" s="1370"/>
      <c r="O614" s="1370"/>
      <c r="P614" s="1370"/>
      <c r="Q614" s="1370"/>
      <c r="R614" s="1370"/>
      <c r="S614" s="1370"/>
      <c r="T614" s="1370"/>
      <c r="U614" s="1370"/>
      <c r="V614" s="1370"/>
      <c r="W614" s="1370"/>
      <c r="X614" s="1370"/>
      <c r="Y614" s="1370"/>
      <c r="Z614" s="1370"/>
      <c r="AA614" s="1370"/>
      <c r="AB614" s="1370"/>
    </row>
    <row r="615">
      <c r="A615" s="1383"/>
      <c r="B615" s="1383"/>
      <c r="C615" s="1370"/>
      <c r="D615" s="1370"/>
      <c r="E615" s="1387"/>
      <c r="F615" s="1370"/>
      <c r="G615" s="1370"/>
      <c r="H615" s="1370"/>
      <c r="I615" s="1370"/>
      <c r="J615" s="1370"/>
      <c r="K615" s="1370"/>
      <c r="L615" s="1370"/>
      <c r="M615" s="1370"/>
      <c r="N615" s="1370"/>
      <c r="O615" s="1370"/>
      <c r="P615" s="1370"/>
      <c r="Q615" s="1370"/>
      <c r="R615" s="1370"/>
      <c r="S615" s="1370"/>
      <c r="T615" s="1370"/>
      <c r="U615" s="1370"/>
      <c r="V615" s="1370"/>
      <c r="W615" s="1370"/>
      <c r="X615" s="1370"/>
      <c r="Y615" s="1370"/>
      <c r="Z615" s="1370"/>
      <c r="AA615" s="1370"/>
      <c r="AB615" s="1370"/>
    </row>
    <row r="616">
      <c r="A616" s="1383"/>
      <c r="B616" s="1383"/>
      <c r="C616" s="1370"/>
      <c r="D616" s="1370"/>
      <c r="E616" s="1387"/>
      <c r="F616" s="1370"/>
      <c r="G616" s="1370"/>
      <c r="H616" s="1370"/>
      <c r="I616" s="1370"/>
      <c r="J616" s="1370"/>
      <c r="K616" s="1370"/>
      <c r="L616" s="1370"/>
      <c r="M616" s="1370"/>
      <c r="N616" s="1370"/>
      <c r="O616" s="1370"/>
      <c r="P616" s="1370"/>
      <c r="Q616" s="1370"/>
      <c r="R616" s="1370"/>
      <c r="S616" s="1370"/>
      <c r="T616" s="1370"/>
      <c r="U616" s="1370"/>
      <c r="V616" s="1370"/>
      <c r="W616" s="1370"/>
      <c r="X616" s="1370"/>
      <c r="Y616" s="1370"/>
      <c r="Z616" s="1370"/>
      <c r="AA616" s="1370"/>
      <c r="AB616" s="1370"/>
    </row>
    <row r="617">
      <c r="A617" s="1383"/>
      <c r="B617" s="1383"/>
      <c r="C617" s="1370"/>
      <c r="D617" s="1370"/>
      <c r="E617" s="1387"/>
      <c r="F617" s="1370"/>
      <c r="G617" s="1370"/>
      <c r="H617" s="1370"/>
      <c r="I617" s="1370"/>
      <c r="J617" s="1370"/>
      <c r="K617" s="1370"/>
      <c r="L617" s="1370"/>
      <c r="M617" s="1370"/>
      <c r="N617" s="1370"/>
      <c r="O617" s="1370"/>
      <c r="P617" s="1370"/>
      <c r="Q617" s="1370"/>
      <c r="R617" s="1370"/>
      <c r="S617" s="1370"/>
      <c r="T617" s="1370"/>
      <c r="U617" s="1370"/>
      <c r="V617" s="1370"/>
      <c r="W617" s="1370"/>
      <c r="X617" s="1370"/>
      <c r="Y617" s="1370"/>
      <c r="Z617" s="1370"/>
      <c r="AA617" s="1370"/>
      <c r="AB617" s="1370"/>
    </row>
    <row r="618">
      <c r="A618" s="1383"/>
      <c r="B618" s="1383"/>
      <c r="C618" s="1370"/>
      <c r="D618" s="1370"/>
      <c r="E618" s="1387"/>
      <c r="F618" s="1370"/>
      <c r="G618" s="1370"/>
      <c r="H618" s="1370"/>
      <c r="I618" s="1370"/>
      <c r="J618" s="1370"/>
      <c r="K618" s="1370"/>
      <c r="L618" s="1370"/>
      <c r="M618" s="1370"/>
      <c r="N618" s="1370"/>
      <c r="O618" s="1370"/>
      <c r="P618" s="1370"/>
      <c r="Q618" s="1370"/>
      <c r="R618" s="1370"/>
      <c r="S618" s="1370"/>
      <c r="T618" s="1370"/>
      <c r="U618" s="1370"/>
      <c r="V618" s="1370"/>
      <c r="W618" s="1370"/>
      <c r="X618" s="1370"/>
      <c r="Y618" s="1370"/>
      <c r="Z618" s="1370"/>
      <c r="AA618" s="1370"/>
      <c r="AB618" s="1370"/>
    </row>
    <row r="619">
      <c r="A619" s="1383"/>
      <c r="B619" s="1383"/>
      <c r="C619" s="1370"/>
      <c r="D619" s="1370"/>
      <c r="E619" s="1387"/>
      <c r="F619" s="1370"/>
      <c r="G619" s="1370"/>
      <c r="H619" s="1370"/>
      <c r="I619" s="1370"/>
      <c r="J619" s="1370"/>
      <c r="K619" s="1370"/>
      <c r="L619" s="1370"/>
      <c r="M619" s="1370"/>
      <c r="N619" s="1370"/>
      <c r="O619" s="1370"/>
      <c r="P619" s="1370"/>
      <c r="Q619" s="1370"/>
      <c r="R619" s="1370"/>
      <c r="S619" s="1370"/>
      <c r="T619" s="1370"/>
      <c r="U619" s="1370"/>
      <c r="V619" s="1370"/>
      <c r="W619" s="1370"/>
      <c r="X619" s="1370"/>
      <c r="Y619" s="1370"/>
      <c r="Z619" s="1370"/>
      <c r="AA619" s="1370"/>
      <c r="AB619" s="1370"/>
    </row>
    <row r="620">
      <c r="A620" s="1383"/>
      <c r="B620" s="1383"/>
      <c r="C620" s="1370"/>
      <c r="D620" s="1370"/>
      <c r="E620" s="1387"/>
      <c r="F620" s="1370"/>
      <c r="G620" s="1370"/>
      <c r="H620" s="1370"/>
      <c r="I620" s="1370"/>
      <c r="J620" s="1370"/>
      <c r="K620" s="1370"/>
      <c r="L620" s="1370"/>
      <c r="M620" s="1370"/>
      <c r="N620" s="1370"/>
      <c r="O620" s="1370"/>
      <c r="P620" s="1370"/>
      <c r="Q620" s="1370"/>
      <c r="R620" s="1370"/>
      <c r="S620" s="1370"/>
      <c r="T620" s="1370"/>
      <c r="U620" s="1370"/>
      <c r="V620" s="1370"/>
      <c r="W620" s="1370"/>
      <c r="X620" s="1370"/>
      <c r="Y620" s="1370"/>
      <c r="Z620" s="1370"/>
      <c r="AA620" s="1370"/>
      <c r="AB620" s="1370"/>
    </row>
    <row r="621">
      <c r="A621" s="1383"/>
      <c r="B621" s="1383"/>
      <c r="C621" s="1370"/>
      <c r="D621" s="1370"/>
      <c r="E621" s="1387"/>
      <c r="F621" s="1370"/>
      <c r="G621" s="1370"/>
      <c r="H621" s="1370"/>
      <c r="I621" s="1370"/>
      <c r="J621" s="1370"/>
      <c r="K621" s="1370"/>
      <c r="L621" s="1370"/>
      <c r="M621" s="1370"/>
      <c r="N621" s="1370"/>
      <c r="O621" s="1370"/>
      <c r="P621" s="1370"/>
      <c r="Q621" s="1370"/>
      <c r="R621" s="1370"/>
      <c r="S621" s="1370"/>
      <c r="T621" s="1370"/>
      <c r="U621" s="1370"/>
      <c r="V621" s="1370"/>
      <c r="W621" s="1370"/>
      <c r="X621" s="1370"/>
      <c r="Y621" s="1370"/>
      <c r="Z621" s="1370"/>
      <c r="AA621" s="1370"/>
      <c r="AB621" s="1370"/>
    </row>
    <row r="622">
      <c r="A622" s="1383"/>
      <c r="B622" s="1383"/>
      <c r="C622" s="1370"/>
      <c r="D622" s="1370"/>
      <c r="E622" s="1387"/>
      <c r="F622" s="1370"/>
      <c r="G622" s="1370"/>
      <c r="H622" s="1370"/>
      <c r="I622" s="1370"/>
      <c r="J622" s="1370"/>
      <c r="K622" s="1370"/>
      <c r="L622" s="1370"/>
      <c r="M622" s="1370"/>
      <c r="N622" s="1370"/>
      <c r="O622" s="1370"/>
      <c r="P622" s="1370"/>
      <c r="Q622" s="1370"/>
      <c r="R622" s="1370"/>
      <c r="S622" s="1370"/>
      <c r="T622" s="1370"/>
      <c r="U622" s="1370"/>
      <c r="V622" s="1370"/>
      <c r="W622" s="1370"/>
      <c r="X622" s="1370"/>
      <c r="Y622" s="1370"/>
      <c r="Z622" s="1370"/>
      <c r="AA622" s="1370"/>
      <c r="AB622" s="1370"/>
    </row>
    <row r="623">
      <c r="A623" s="1383"/>
      <c r="B623" s="1383"/>
      <c r="C623" s="1370"/>
      <c r="D623" s="1370"/>
      <c r="E623" s="1387"/>
      <c r="F623" s="1370"/>
      <c r="G623" s="1370"/>
      <c r="H623" s="1370"/>
      <c r="I623" s="1370"/>
      <c r="J623" s="1370"/>
      <c r="K623" s="1370"/>
      <c r="L623" s="1370"/>
      <c r="M623" s="1370"/>
      <c r="N623" s="1370"/>
      <c r="O623" s="1370"/>
      <c r="P623" s="1370"/>
      <c r="Q623" s="1370"/>
      <c r="R623" s="1370"/>
      <c r="S623" s="1370"/>
      <c r="T623" s="1370"/>
      <c r="U623" s="1370"/>
      <c r="V623" s="1370"/>
      <c r="W623" s="1370"/>
      <c r="X623" s="1370"/>
      <c r="Y623" s="1370"/>
      <c r="Z623" s="1370"/>
      <c r="AA623" s="1370"/>
      <c r="AB623" s="1370"/>
    </row>
    <row r="624">
      <c r="A624" s="1383"/>
      <c r="B624" s="1383"/>
      <c r="C624" s="1370"/>
      <c r="D624" s="1370"/>
      <c r="E624" s="1387"/>
      <c r="F624" s="1370"/>
      <c r="G624" s="1370"/>
      <c r="H624" s="1370"/>
      <c r="I624" s="1370"/>
      <c r="J624" s="1370"/>
      <c r="K624" s="1370"/>
      <c r="L624" s="1370"/>
      <c r="M624" s="1370"/>
      <c r="N624" s="1370"/>
      <c r="O624" s="1370"/>
      <c r="P624" s="1370"/>
      <c r="Q624" s="1370"/>
      <c r="R624" s="1370"/>
      <c r="S624" s="1370"/>
      <c r="T624" s="1370"/>
      <c r="U624" s="1370"/>
      <c r="V624" s="1370"/>
      <c r="W624" s="1370"/>
      <c r="X624" s="1370"/>
      <c r="Y624" s="1370"/>
      <c r="Z624" s="1370"/>
      <c r="AA624" s="1370"/>
      <c r="AB624" s="1370"/>
    </row>
    <row r="625">
      <c r="A625" s="1383"/>
      <c r="B625" s="1383"/>
      <c r="C625" s="1370"/>
      <c r="D625" s="1370"/>
      <c r="E625" s="1387"/>
      <c r="F625" s="1370"/>
      <c r="G625" s="1370"/>
      <c r="H625" s="1370"/>
      <c r="I625" s="1370"/>
      <c r="J625" s="1370"/>
      <c r="K625" s="1370"/>
      <c r="L625" s="1370"/>
      <c r="M625" s="1370"/>
      <c r="N625" s="1370"/>
      <c r="O625" s="1370"/>
      <c r="P625" s="1370"/>
      <c r="Q625" s="1370"/>
      <c r="R625" s="1370"/>
      <c r="S625" s="1370"/>
      <c r="T625" s="1370"/>
      <c r="U625" s="1370"/>
      <c r="V625" s="1370"/>
      <c r="W625" s="1370"/>
      <c r="X625" s="1370"/>
      <c r="Y625" s="1370"/>
      <c r="Z625" s="1370"/>
      <c r="AA625" s="1370"/>
      <c r="AB625" s="1370"/>
    </row>
    <row r="626">
      <c r="A626" s="1383"/>
      <c r="B626" s="1383"/>
      <c r="C626" s="1370"/>
      <c r="D626" s="1370"/>
      <c r="E626" s="1387"/>
      <c r="F626" s="1370"/>
      <c r="G626" s="1370"/>
      <c r="H626" s="1370"/>
      <c r="I626" s="1370"/>
      <c r="J626" s="1370"/>
      <c r="K626" s="1370"/>
      <c r="L626" s="1370"/>
      <c r="M626" s="1370"/>
      <c r="N626" s="1370"/>
      <c r="O626" s="1370"/>
      <c r="P626" s="1370"/>
      <c r="Q626" s="1370"/>
      <c r="R626" s="1370"/>
      <c r="S626" s="1370"/>
      <c r="T626" s="1370"/>
      <c r="U626" s="1370"/>
      <c r="V626" s="1370"/>
      <c r="W626" s="1370"/>
      <c r="X626" s="1370"/>
      <c r="Y626" s="1370"/>
      <c r="Z626" s="1370"/>
      <c r="AA626" s="1370"/>
      <c r="AB626" s="1370"/>
    </row>
    <row r="627">
      <c r="A627" s="1383"/>
      <c r="B627" s="1383"/>
      <c r="C627" s="1370"/>
      <c r="D627" s="1370"/>
      <c r="E627" s="1387"/>
      <c r="F627" s="1370"/>
      <c r="G627" s="1370"/>
      <c r="H627" s="1370"/>
      <c r="I627" s="1370"/>
      <c r="J627" s="1370"/>
      <c r="K627" s="1370"/>
      <c r="L627" s="1370"/>
      <c r="M627" s="1370"/>
      <c r="N627" s="1370"/>
      <c r="O627" s="1370"/>
      <c r="P627" s="1370"/>
      <c r="Q627" s="1370"/>
      <c r="R627" s="1370"/>
      <c r="S627" s="1370"/>
      <c r="T627" s="1370"/>
      <c r="U627" s="1370"/>
      <c r="V627" s="1370"/>
      <c r="W627" s="1370"/>
      <c r="X627" s="1370"/>
      <c r="Y627" s="1370"/>
      <c r="Z627" s="1370"/>
      <c r="AA627" s="1370"/>
      <c r="AB627" s="1370"/>
    </row>
    <row r="628">
      <c r="A628" s="1383"/>
      <c r="B628" s="1383"/>
      <c r="C628" s="1370"/>
      <c r="D628" s="1370"/>
      <c r="E628" s="1387"/>
      <c r="F628" s="1370"/>
      <c r="G628" s="1370"/>
      <c r="H628" s="1370"/>
      <c r="I628" s="1370"/>
      <c r="J628" s="1370"/>
      <c r="K628" s="1370"/>
      <c r="L628" s="1370"/>
      <c r="M628" s="1370"/>
      <c r="N628" s="1370"/>
      <c r="O628" s="1370"/>
      <c r="P628" s="1370"/>
      <c r="Q628" s="1370"/>
      <c r="R628" s="1370"/>
      <c r="S628" s="1370"/>
      <c r="T628" s="1370"/>
      <c r="U628" s="1370"/>
      <c r="V628" s="1370"/>
      <c r="W628" s="1370"/>
      <c r="X628" s="1370"/>
      <c r="Y628" s="1370"/>
      <c r="Z628" s="1370"/>
      <c r="AA628" s="1370"/>
      <c r="AB628" s="1370"/>
    </row>
    <row r="629">
      <c r="A629" s="1383"/>
      <c r="B629" s="1383"/>
      <c r="C629" s="1370"/>
      <c r="D629" s="1370"/>
      <c r="E629" s="1387"/>
      <c r="F629" s="1370"/>
      <c r="G629" s="1370"/>
      <c r="H629" s="1370"/>
      <c r="I629" s="1370"/>
      <c r="J629" s="1370"/>
      <c r="K629" s="1370"/>
      <c r="L629" s="1370"/>
      <c r="M629" s="1370"/>
      <c r="N629" s="1370"/>
      <c r="O629" s="1370"/>
      <c r="P629" s="1370"/>
      <c r="Q629" s="1370"/>
      <c r="R629" s="1370"/>
      <c r="S629" s="1370"/>
      <c r="T629" s="1370"/>
      <c r="U629" s="1370"/>
      <c r="V629" s="1370"/>
      <c r="W629" s="1370"/>
      <c r="X629" s="1370"/>
      <c r="Y629" s="1370"/>
      <c r="Z629" s="1370"/>
      <c r="AA629" s="1370"/>
      <c r="AB629" s="1370"/>
    </row>
    <row r="630">
      <c r="A630" s="1383"/>
      <c r="B630" s="1383"/>
      <c r="C630" s="1370"/>
      <c r="D630" s="1370"/>
      <c r="E630" s="1387"/>
      <c r="F630" s="1370"/>
      <c r="G630" s="1370"/>
      <c r="H630" s="1370"/>
      <c r="I630" s="1370"/>
      <c r="J630" s="1370"/>
      <c r="K630" s="1370"/>
      <c r="L630" s="1370"/>
      <c r="M630" s="1370"/>
      <c r="N630" s="1370"/>
      <c r="O630" s="1370"/>
      <c r="P630" s="1370"/>
      <c r="Q630" s="1370"/>
      <c r="R630" s="1370"/>
      <c r="S630" s="1370"/>
      <c r="T630" s="1370"/>
      <c r="U630" s="1370"/>
      <c r="V630" s="1370"/>
      <c r="W630" s="1370"/>
      <c r="X630" s="1370"/>
      <c r="Y630" s="1370"/>
      <c r="Z630" s="1370"/>
      <c r="AA630" s="1370"/>
      <c r="AB630" s="1370"/>
    </row>
    <row r="631">
      <c r="A631" s="1383"/>
      <c r="B631" s="1383"/>
      <c r="C631" s="1370"/>
      <c r="D631" s="1370"/>
      <c r="E631" s="1387"/>
      <c r="F631" s="1370"/>
      <c r="G631" s="1370"/>
      <c r="H631" s="1370"/>
      <c r="I631" s="1370"/>
      <c r="J631" s="1370"/>
      <c r="K631" s="1370"/>
      <c r="L631" s="1370"/>
      <c r="M631" s="1370"/>
      <c r="N631" s="1370"/>
      <c r="O631" s="1370"/>
      <c r="P631" s="1370"/>
      <c r="Q631" s="1370"/>
      <c r="R631" s="1370"/>
      <c r="S631" s="1370"/>
      <c r="T631" s="1370"/>
      <c r="U631" s="1370"/>
      <c r="V631" s="1370"/>
      <c r="W631" s="1370"/>
      <c r="X631" s="1370"/>
      <c r="Y631" s="1370"/>
      <c r="Z631" s="1370"/>
      <c r="AA631" s="1370"/>
      <c r="AB631" s="1370"/>
    </row>
    <row r="632">
      <c r="A632" s="1383"/>
      <c r="B632" s="1383"/>
      <c r="C632" s="1370"/>
      <c r="D632" s="1370"/>
      <c r="E632" s="1387"/>
      <c r="F632" s="1370"/>
      <c r="G632" s="1370"/>
      <c r="H632" s="1370"/>
      <c r="I632" s="1370"/>
      <c r="J632" s="1370"/>
      <c r="K632" s="1370"/>
      <c r="L632" s="1370"/>
      <c r="M632" s="1370"/>
      <c r="N632" s="1370"/>
      <c r="O632" s="1370"/>
      <c r="P632" s="1370"/>
      <c r="Q632" s="1370"/>
      <c r="R632" s="1370"/>
      <c r="S632" s="1370"/>
      <c r="T632" s="1370"/>
      <c r="U632" s="1370"/>
      <c r="V632" s="1370"/>
      <c r="W632" s="1370"/>
      <c r="X632" s="1370"/>
      <c r="Y632" s="1370"/>
      <c r="Z632" s="1370"/>
      <c r="AA632" s="1370"/>
      <c r="AB632" s="1370"/>
    </row>
    <row r="633">
      <c r="A633" s="1383"/>
      <c r="B633" s="1383"/>
      <c r="C633" s="1370"/>
      <c r="D633" s="1370"/>
      <c r="E633" s="1387"/>
      <c r="F633" s="1370"/>
      <c r="G633" s="1370"/>
      <c r="H633" s="1370"/>
      <c r="I633" s="1370"/>
      <c r="J633" s="1370"/>
      <c r="K633" s="1370"/>
      <c r="L633" s="1370"/>
      <c r="M633" s="1370"/>
      <c r="N633" s="1370"/>
      <c r="O633" s="1370"/>
      <c r="P633" s="1370"/>
      <c r="Q633" s="1370"/>
      <c r="R633" s="1370"/>
      <c r="S633" s="1370"/>
      <c r="T633" s="1370"/>
      <c r="U633" s="1370"/>
      <c r="V633" s="1370"/>
      <c r="W633" s="1370"/>
      <c r="X633" s="1370"/>
      <c r="Y633" s="1370"/>
      <c r="Z633" s="1370"/>
      <c r="AA633" s="1370"/>
      <c r="AB633" s="1370"/>
    </row>
    <row r="634">
      <c r="A634" s="1383"/>
      <c r="B634" s="1383"/>
      <c r="C634" s="1370"/>
      <c r="D634" s="1370"/>
      <c r="E634" s="1387"/>
      <c r="F634" s="1370"/>
      <c r="G634" s="1370"/>
      <c r="H634" s="1370"/>
      <c r="I634" s="1370"/>
      <c r="J634" s="1370"/>
      <c r="K634" s="1370"/>
      <c r="L634" s="1370"/>
      <c r="M634" s="1370"/>
      <c r="N634" s="1370"/>
      <c r="O634" s="1370"/>
      <c r="P634" s="1370"/>
      <c r="Q634" s="1370"/>
      <c r="R634" s="1370"/>
      <c r="S634" s="1370"/>
      <c r="T634" s="1370"/>
      <c r="U634" s="1370"/>
      <c r="V634" s="1370"/>
      <c r="W634" s="1370"/>
      <c r="X634" s="1370"/>
      <c r="Y634" s="1370"/>
      <c r="Z634" s="1370"/>
      <c r="AA634" s="1370"/>
      <c r="AB634" s="1370"/>
    </row>
    <row r="635">
      <c r="A635" s="1383"/>
      <c r="B635" s="1383"/>
      <c r="C635" s="1370"/>
      <c r="D635" s="1370"/>
      <c r="E635" s="1387"/>
      <c r="F635" s="1370"/>
      <c r="G635" s="1370"/>
      <c r="H635" s="1370"/>
      <c r="I635" s="1370"/>
      <c r="J635" s="1370"/>
      <c r="K635" s="1370"/>
      <c r="L635" s="1370"/>
      <c r="M635" s="1370"/>
      <c r="N635" s="1370"/>
      <c r="O635" s="1370"/>
      <c r="P635" s="1370"/>
      <c r="Q635" s="1370"/>
      <c r="R635" s="1370"/>
      <c r="S635" s="1370"/>
      <c r="T635" s="1370"/>
      <c r="U635" s="1370"/>
      <c r="V635" s="1370"/>
      <c r="W635" s="1370"/>
      <c r="X635" s="1370"/>
      <c r="Y635" s="1370"/>
      <c r="Z635" s="1370"/>
      <c r="AA635" s="1370"/>
      <c r="AB635" s="1370"/>
    </row>
    <row r="636">
      <c r="A636" s="1383"/>
      <c r="B636" s="1383"/>
      <c r="C636" s="1370"/>
      <c r="D636" s="1370"/>
      <c r="E636" s="1387"/>
      <c r="F636" s="1370"/>
      <c r="G636" s="1370"/>
      <c r="H636" s="1370"/>
      <c r="I636" s="1370"/>
      <c r="J636" s="1370"/>
      <c r="K636" s="1370"/>
      <c r="L636" s="1370"/>
      <c r="M636" s="1370"/>
      <c r="N636" s="1370"/>
      <c r="O636" s="1370"/>
      <c r="P636" s="1370"/>
      <c r="Q636" s="1370"/>
      <c r="R636" s="1370"/>
      <c r="S636" s="1370"/>
      <c r="T636" s="1370"/>
      <c r="U636" s="1370"/>
      <c r="V636" s="1370"/>
      <c r="W636" s="1370"/>
      <c r="X636" s="1370"/>
      <c r="Y636" s="1370"/>
      <c r="Z636" s="1370"/>
      <c r="AA636" s="1370"/>
      <c r="AB636" s="1370"/>
    </row>
    <row r="637">
      <c r="A637" s="1383"/>
      <c r="B637" s="1383"/>
      <c r="C637" s="1370"/>
      <c r="D637" s="1370"/>
      <c r="E637" s="1387"/>
      <c r="F637" s="1370"/>
      <c r="G637" s="1370"/>
      <c r="H637" s="1370"/>
      <c r="I637" s="1370"/>
      <c r="J637" s="1370"/>
      <c r="K637" s="1370"/>
      <c r="L637" s="1370"/>
      <c r="M637" s="1370"/>
      <c r="N637" s="1370"/>
      <c r="O637" s="1370"/>
      <c r="P637" s="1370"/>
      <c r="Q637" s="1370"/>
      <c r="R637" s="1370"/>
      <c r="S637" s="1370"/>
      <c r="T637" s="1370"/>
      <c r="U637" s="1370"/>
      <c r="V637" s="1370"/>
      <c r="W637" s="1370"/>
      <c r="X637" s="1370"/>
      <c r="Y637" s="1370"/>
      <c r="Z637" s="1370"/>
      <c r="AA637" s="1370"/>
      <c r="AB637" s="1370"/>
    </row>
    <row r="638">
      <c r="A638" s="1383"/>
      <c r="B638" s="1383"/>
      <c r="C638" s="1370"/>
      <c r="D638" s="1370"/>
      <c r="E638" s="1387"/>
      <c r="F638" s="1370"/>
      <c r="G638" s="1370"/>
      <c r="H638" s="1370"/>
      <c r="I638" s="1370"/>
      <c r="J638" s="1370"/>
      <c r="K638" s="1370"/>
      <c r="L638" s="1370"/>
      <c r="M638" s="1370"/>
      <c r="N638" s="1370"/>
      <c r="O638" s="1370"/>
      <c r="P638" s="1370"/>
      <c r="Q638" s="1370"/>
      <c r="R638" s="1370"/>
      <c r="S638" s="1370"/>
      <c r="T638" s="1370"/>
      <c r="U638" s="1370"/>
      <c r="V638" s="1370"/>
      <c r="W638" s="1370"/>
      <c r="X638" s="1370"/>
      <c r="Y638" s="1370"/>
      <c r="Z638" s="1370"/>
      <c r="AA638" s="1370"/>
      <c r="AB638" s="1370"/>
    </row>
    <row r="639">
      <c r="A639" s="1383"/>
      <c r="B639" s="1383"/>
      <c r="C639" s="1370"/>
      <c r="D639" s="1370"/>
      <c r="E639" s="1387"/>
      <c r="F639" s="1370"/>
      <c r="G639" s="1370"/>
      <c r="H639" s="1370"/>
      <c r="I639" s="1370"/>
      <c r="J639" s="1370"/>
      <c r="K639" s="1370"/>
      <c r="L639" s="1370"/>
      <c r="M639" s="1370"/>
      <c r="N639" s="1370"/>
      <c r="O639" s="1370"/>
      <c r="P639" s="1370"/>
      <c r="Q639" s="1370"/>
      <c r="R639" s="1370"/>
      <c r="S639" s="1370"/>
      <c r="T639" s="1370"/>
      <c r="U639" s="1370"/>
      <c r="V639" s="1370"/>
      <c r="W639" s="1370"/>
      <c r="X639" s="1370"/>
      <c r="Y639" s="1370"/>
      <c r="Z639" s="1370"/>
      <c r="AA639" s="1370"/>
      <c r="AB639" s="1370"/>
    </row>
    <row r="640">
      <c r="A640" s="1383"/>
      <c r="B640" s="1383"/>
      <c r="C640" s="1370"/>
      <c r="D640" s="1370"/>
      <c r="E640" s="1387"/>
      <c r="F640" s="1370"/>
      <c r="G640" s="1370"/>
      <c r="H640" s="1370"/>
      <c r="I640" s="1370"/>
      <c r="J640" s="1370"/>
      <c r="K640" s="1370"/>
      <c r="L640" s="1370"/>
      <c r="M640" s="1370"/>
      <c r="N640" s="1370"/>
      <c r="O640" s="1370"/>
      <c r="P640" s="1370"/>
      <c r="Q640" s="1370"/>
      <c r="R640" s="1370"/>
      <c r="S640" s="1370"/>
      <c r="T640" s="1370"/>
      <c r="U640" s="1370"/>
      <c r="V640" s="1370"/>
      <c r="W640" s="1370"/>
      <c r="X640" s="1370"/>
      <c r="Y640" s="1370"/>
      <c r="Z640" s="1370"/>
      <c r="AA640" s="1370"/>
      <c r="AB640" s="1370"/>
    </row>
    <row r="641">
      <c r="A641" s="1383"/>
      <c r="B641" s="1383"/>
      <c r="C641" s="1370"/>
      <c r="D641" s="1370"/>
      <c r="E641" s="1387"/>
      <c r="F641" s="1370"/>
      <c r="G641" s="1370"/>
      <c r="H641" s="1370"/>
      <c r="I641" s="1370"/>
      <c r="J641" s="1370"/>
      <c r="K641" s="1370"/>
      <c r="L641" s="1370"/>
      <c r="M641" s="1370"/>
      <c r="N641" s="1370"/>
      <c r="O641" s="1370"/>
      <c r="P641" s="1370"/>
      <c r="Q641" s="1370"/>
      <c r="R641" s="1370"/>
      <c r="S641" s="1370"/>
      <c r="T641" s="1370"/>
      <c r="U641" s="1370"/>
      <c r="V641" s="1370"/>
      <c r="W641" s="1370"/>
      <c r="X641" s="1370"/>
      <c r="Y641" s="1370"/>
      <c r="Z641" s="1370"/>
      <c r="AA641" s="1370"/>
      <c r="AB641" s="1370"/>
    </row>
    <row r="642">
      <c r="A642" s="1383"/>
      <c r="B642" s="1383"/>
      <c r="C642" s="1370"/>
      <c r="D642" s="1370"/>
      <c r="E642" s="1387"/>
      <c r="F642" s="1370"/>
      <c r="G642" s="1370"/>
      <c r="H642" s="1370"/>
      <c r="I642" s="1370"/>
      <c r="J642" s="1370"/>
      <c r="K642" s="1370"/>
      <c r="L642" s="1370"/>
      <c r="M642" s="1370"/>
      <c r="N642" s="1370"/>
      <c r="O642" s="1370"/>
      <c r="P642" s="1370"/>
      <c r="Q642" s="1370"/>
      <c r="R642" s="1370"/>
      <c r="S642" s="1370"/>
      <c r="T642" s="1370"/>
      <c r="U642" s="1370"/>
      <c r="V642" s="1370"/>
      <c r="W642" s="1370"/>
      <c r="X642" s="1370"/>
      <c r="Y642" s="1370"/>
      <c r="Z642" s="1370"/>
      <c r="AA642" s="1370"/>
      <c r="AB642" s="1370"/>
    </row>
    <row r="643">
      <c r="A643" s="1383"/>
      <c r="B643" s="1383"/>
      <c r="C643" s="1370"/>
      <c r="D643" s="1370"/>
      <c r="E643" s="1387"/>
      <c r="F643" s="1370"/>
      <c r="G643" s="1370"/>
      <c r="H643" s="1370"/>
      <c r="I643" s="1370"/>
      <c r="J643" s="1370"/>
      <c r="K643" s="1370"/>
      <c r="L643" s="1370"/>
      <c r="M643" s="1370"/>
      <c r="N643" s="1370"/>
      <c r="O643" s="1370"/>
      <c r="P643" s="1370"/>
      <c r="Q643" s="1370"/>
      <c r="R643" s="1370"/>
      <c r="S643" s="1370"/>
      <c r="T643" s="1370"/>
      <c r="U643" s="1370"/>
      <c r="V643" s="1370"/>
      <c r="W643" s="1370"/>
      <c r="X643" s="1370"/>
      <c r="Y643" s="1370"/>
      <c r="Z643" s="1370"/>
      <c r="AA643" s="1370"/>
      <c r="AB643" s="1370"/>
    </row>
    <row r="644">
      <c r="A644" s="1383"/>
      <c r="B644" s="1383"/>
      <c r="C644" s="1370"/>
      <c r="D644" s="1370"/>
      <c r="E644" s="1387"/>
      <c r="F644" s="1370"/>
      <c r="G644" s="1370"/>
      <c r="H644" s="1370"/>
      <c r="I644" s="1370"/>
      <c r="J644" s="1370"/>
      <c r="K644" s="1370"/>
      <c r="L644" s="1370"/>
      <c r="M644" s="1370"/>
      <c r="N644" s="1370"/>
      <c r="O644" s="1370"/>
      <c r="P644" s="1370"/>
      <c r="Q644" s="1370"/>
      <c r="R644" s="1370"/>
      <c r="S644" s="1370"/>
      <c r="T644" s="1370"/>
      <c r="U644" s="1370"/>
      <c r="V644" s="1370"/>
      <c r="W644" s="1370"/>
      <c r="X644" s="1370"/>
      <c r="Y644" s="1370"/>
      <c r="Z644" s="1370"/>
      <c r="AA644" s="1370"/>
      <c r="AB644" s="1370"/>
    </row>
    <row r="645">
      <c r="A645" s="1383"/>
      <c r="B645" s="1383"/>
      <c r="C645" s="1370"/>
      <c r="D645" s="1370"/>
      <c r="E645" s="1387"/>
      <c r="F645" s="1370"/>
      <c r="G645" s="1370"/>
      <c r="H645" s="1370"/>
      <c r="I645" s="1370"/>
      <c r="J645" s="1370"/>
      <c r="K645" s="1370"/>
      <c r="L645" s="1370"/>
      <c r="M645" s="1370"/>
      <c r="N645" s="1370"/>
      <c r="O645" s="1370"/>
      <c r="P645" s="1370"/>
      <c r="Q645" s="1370"/>
      <c r="R645" s="1370"/>
      <c r="S645" s="1370"/>
      <c r="T645" s="1370"/>
      <c r="U645" s="1370"/>
      <c r="V645" s="1370"/>
      <c r="W645" s="1370"/>
      <c r="X645" s="1370"/>
      <c r="Y645" s="1370"/>
      <c r="Z645" s="1370"/>
      <c r="AA645" s="1370"/>
      <c r="AB645" s="1370"/>
    </row>
    <row r="646">
      <c r="A646" s="1383"/>
      <c r="B646" s="1383"/>
      <c r="C646" s="1370"/>
      <c r="D646" s="1370"/>
      <c r="E646" s="1387"/>
      <c r="F646" s="1370"/>
      <c r="G646" s="1370"/>
      <c r="H646" s="1370"/>
      <c r="I646" s="1370"/>
      <c r="J646" s="1370"/>
      <c r="K646" s="1370"/>
      <c r="L646" s="1370"/>
      <c r="M646" s="1370"/>
      <c r="N646" s="1370"/>
      <c r="O646" s="1370"/>
      <c r="P646" s="1370"/>
      <c r="Q646" s="1370"/>
      <c r="R646" s="1370"/>
      <c r="S646" s="1370"/>
      <c r="T646" s="1370"/>
      <c r="U646" s="1370"/>
      <c r="V646" s="1370"/>
      <c r="W646" s="1370"/>
      <c r="X646" s="1370"/>
      <c r="Y646" s="1370"/>
      <c r="Z646" s="1370"/>
      <c r="AA646" s="1370"/>
      <c r="AB646" s="1370"/>
    </row>
    <row r="647">
      <c r="A647" s="1383"/>
      <c r="B647" s="1383"/>
      <c r="C647" s="1370"/>
      <c r="D647" s="1370"/>
      <c r="E647" s="1387"/>
      <c r="F647" s="1370"/>
      <c r="G647" s="1370"/>
      <c r="H647" s="1370"/>
      <c r="I647" s="1370"/>
      <c r="J647" s="1370"/>
      <c r="K647" s="1370"/>
      <c r="L647" s="1370"/>
      <c r="M647" s="1370"/>
      <c r="N647" s="1370"/>
      <c r="O647" s="1370"/>
      <c r="P647" s="1370"/>
      <c r="Q647" s="1370"/>
      <c r="R647" s="1370"/>
      <c r="S647" s="1370"/>
      <c r="T647" s="1370"/>
      <c r="U647" s="1370"/>
      <c r="V647" s="1370"/>
      <c r="W647" s="1370"/>
      <c r="X647" s="1370"/>
      <c r="Y647" s="1370"/>
      <c r="Z647" s="1370"/>
      <c r="AA647" s="1370"/>
      <c r="AB647" s="1370"/>
    </row>
    <row r="648">
      <c r="A648" s="1383"/>
      <c r="B648" s="1383"/>
      <c r="C648" s="1370"/>
      <c r="D648" s="1370"/>
      <c r="E648" s="1387"/>
      <c r="F648" s="1370"/>
      <c r="G648" s="1370"/>
      <c r="H648" s="1370"/>
      <c r="I648" s="1370"/>
      <c r="J648" s="1370"/>
      <c r="K648" s="1370"/>
      <c r="L648" s="1370"/>
      <c r="M648" s="1370"/>
      <c r="N648" s="1370"/>
      <c r="O648" s="1370"/>
      <c r="P648" s="1370"/>
      <c r="Q648" s="1370"/>
      <c r="R648" s="1370"/>
      <c r="S648" s="1370"/>
      <c r="T648" s="1370"/>
      <c r="U648" s="1370"/>
      <c r="V648" s="1370"/>
      <c r="W648" s="1370"/>
      <c r="X648" s="1370"/>
      <c r="Y648" s="1370"/>
      <c r="Z648" s="1370"/>
      <c r="AA648" s="1370"/>
      <c r="AB648" s="1370"/>
    </row>
    <row r="649">
      <c r="A649" s="1383"/>
      <c r="B649" s="1383"/>
      <c r="C649" s="1370"/>
      <c r="D649" s="1370"/>
      <c r="E649" s="1387"/>
      <c r="F649" s="1370"/>
      <c r="G649" s="1370"/>
      <c r="H649" s="1370"/>
      <c r="I649" s="1370"/>
      <c r="J649" s="1370"/>
      <c r="K649" s="1370"/>
      <c r="L649" s="1370"/>
      <c r="M649" s="1370"/>
      <c r="N649" s="1370"/>
      <c r="O649" s="1370"/>
      <c r="P649" s="1370"/>
      <c r="Q649" s="1370"/>
      <c r="R649" s="1370"/>
      <c r="S649" s="1370"/>
      <c r="T649" s="1370"/>
      <c r="U649" s="1370"/>
      <c r="V649" s="1370"/>
      <c r="W649" s="1370"/>
      <c r="X649" s="1370"/>
      <c r="Y649" s="1370"/>
      <c r="Z649" s="1370"/>
      <c r="AA649" s="1370"/>
      <c r="AB649" s="1370"/>
    </row>
    <row r="650">
      <c r="A650" s="1383"/>
      <c r="B650" s="1383"/>
      <c r="C650" s="1370"/>
      <c r="D650" s="1370"/>
      <c r="E650" s="1387"/>
      <c r="F650" s="1370"/>
      <c r="G650" s="1370"/>
      <c r="H650" s="1370"/>
      <c r="I650" s="1370"/>
      <c r="J650" s="1370"/>
      <c r="K650" s="1370"/>
      <c r="L650" s="1370"/>
      <c r="M650" s="1370"/>
      <c r="N650" s="1370"/>
      <c r="O650" s="1370"/>
      <c r="P650" s="1370"/>
      <c r="Q650" s="1370"/>
      <c r="R650" s="1370"/>
      <c r="S650" s="1370"/>
      <c r="T650" s="1370"/>
      <c r="U650" s="1370"/>
      <c r="V650" s="1370"/>
      <c r="W650" s="1370"/>
      <c r="X650" s="1370"/>
      <c r="Y650" s="1370"/>
      <c r="Z650" s="1370"/>
      <c r="AA650" s="1370"/>
      <c r="AB650" s="1370"/>
    </row>
    <row r="651">
      <c r="A651" s="1383"/>
      <c r="B651" s="1383"/>
      <c r="C651" s="1370"/>
      <c r="D651" s="1370"/>
      <c r="E651" s="1387"/>
      <c r="F651" s="1370"/>
      <c r="G651" s="1370"/>
      <c r="H651" s="1370"/>
      <c r="I651" s="1370"/>
      <c r="J651" s="1370"/>
      <c r="K651" s="1370"/>
      <c r="L651" s="1370"/>
      <c r="M651" s="1370"/>
      <c r="N651" s="1370"/>
      <c r="O651" s="1370"/>
      <c r="P651" s="1370"/>
      <c r="Q651" s="1370"/>
      <c r="R651" s="1370"/>
      <c r="S651" s="1370"/>
      <c r="T651" s="1370"/>
      <c r="U651" s="1370"/>
      <c r="V651" s="1370"/>
      <c r="W651" s="1370"/>
      <c r="X651" s="1370"/>
      <c r="Y651" s="1370"/>
      <c r="Z651" s="1370"/>
      <c r="AA651" s="1370"/>
      <c r="AB651" s="1370"/>
    </row>
    <row r="652">
      <c r="A652" s="1383"/>
      <c r="B652" s="1383"/>
      <c r="C652" s="1370"/>
      <c r="D652" s="1370"/>
      <c r="E652" s="1387"/>
      <c r="F652" s="1370"/>
      <c r="G652" s="1370"/>
      <c r="H652" s="1370"/>
      <c r="I652" s="1370"/>
      <c r="J652" s="1370"/>
      <c r="K652" s="1370"/>
      <c r="L652" s="1370"/>
      <c r="M652" s="1370"/>
      <c r="N652" s="1370"/>
      <c r="O652" s="1370"/>
      <c r="P652" s="1370"/>
      <c r="Q652" s="1370"/>
      <c r="R652" s="1370"/>
      <c r="S652" s="1370"/>
      <c r="T652" s="1370"/>
      <c r="U652" s="1370"/>
      <c r="V652" s="1370"/>
      <c r="W652" s="1370"/>
      <c r="X652" s="1370"/>
      <c r="Y652" s="1370"/>
      <c r="Z652" s="1370"/>
      <c r="AA652" s="1370"/>
      <c r="AB652" s="1370"/>
    </row>
    <row r="653">
      <c r="A653" s="1383"/>
      <c r="B653" s="1383"/>
      <c r="C653" s="1370"/>
      <c r="D653" s="1370"/>
      <c r="E653" s="1387"/>
      <c r="F653" s="1370"/>
      <c r="G653" s="1370"/>
      <c r="H653" s="1370"/>
      <c r="I653" s="1370"/>
      <c r="J653" s="1370"/>
      <c r="K653" s="1370"/>
      <c r="L653" s="1370"/>
      <c r="M653" s="1370"/>
      <c r="N653" s="1370"/>
      <c r="O653" s="1370"/>
      <c r="P653" s="1370"/>
      <c r="Q653" s="1370"/>
      <c r="R653" s="1370"/>
      <c r="S653" s="1370"/>
      <c r="T653" s="1370"/>
      <c r="U653" s="1370"/>
      <c r="V653" s="1370"/>
      <c r="W653" s="1370"/>
      <c r="X653" s="1370"/>
      <c r="Y653" s="1370"/>
      <c r="Z653" s="1370"/>
      <c r="AA653" s="1370"/>
      <c r="AB653" s="1370"/>
    </row>
    <row r="654">
      <c r="A654" s="1383"/>
      <c r="B654" s="1383"/>
      <c r="C654" s="1370"/>
      <c r="D654" s="1370"/>
      <c r="E654" s="1387"/>
      <c r="F654" s="1370"/>
      <c r="G654" s="1370"/>
      <c r="H654" s="1370"/>
      <c r="I654" s="1370"/>
      <c r="J654" s="1370"/>
      <c r="K654" s="1370"/>
      <c r="L654" s="1370"/>
      <c r="M654" s="1370"/>
      <c r="N654" s="1370"/>
      <c r="O654" s="1370"/>
      <c r="P654" s="1370"/>
      <c r="Q654" s="1370"/>
      <c r="R654" s="1370"/>
      <c r="S654" s="1370"/>
      <c r="T654" s="1370"/>
      <c r="U654" s="1370"/>
      <c r="V654" s="1370"/>
      <c r="W654" s="1370"/>
      <c r="X654" s="1370"/>
      <c r="Y654" s="1370"/>
      <c r="Z654" s="1370"/>
      <c r="AA654" s="1370"/>
      <c r="AB654" s="1370"/>
    </row>
    <row r="655">
      <c r="A655" s="1383"/>
      <c r="B655" s="1383"/>
      <c r="C655" s="1370"/>
      <c r="D655" s="1370"/>
      <c r="E655" s="1387"/>
      <c r="F655" s="1370"/>
      <c r="G655" s="1370"/>
      <c r="H655" s="1370"/>
      <c r="I655" s="1370"/>
      <c r="J655" s="1370"/>
      <c r="K655" s="1370"/>
      <c r="L655" s="1370"/>
      <c r="M655" s="1370"/>
      <c r="N655" s="1370"/>
      <c r="O655" s="1370"/>
      <c r="P655" s="1370"/>
      <c r="Q655" s="1370"/>
      <c r="R655" s="1370"/>
      <c r="S655" s="1370"/>
      <c r="T655" s="1370"/>
      <c r="U655" s="1370"/>
      <c r="V655" s="1370"/>
      <c r="W655" s="1370"/>
      <c r="X655" s="1370"/>
      <c r="Y655" s="1370"/>
      <c r="Z655" s="1370"/>
      <c r="AA655" s="1370"/>
      <c r="AB655" s="1370"/>
    </row>
    <row r="656">
      <c r="A656" s="1383"/>
      <c r="B656" s="1383"/>
      <c r="C656" s="1370"/>
      <c r="D656" s="1370"/>
      <c r="E656" s="1387"/>
      <c r="F656" s="1370"/>
      <c r="G656" s="1370"/>
      <c r="H656" s="1370"/>
      <c r="I656" s="1370"/>
      <c r="J656" s="1370"/>
      <c r="K656" s="1370"/>
      <c r="L656" s="1370"/>
      <c r="M656" s="1370"/>
      <c r="N656" s="1370"/>
      <c r="O656" s="1370"/>
      <c r="P656" s="1370"/>
      <c r="Q656" s="1370"/>
      <c r="R656" s="1370"/>
      <c r="S656" s="1370"/>
      <c r="T656" s="1370"/>
      <c r="U656" s="1370"/>
      <c r="V656" s="1370"/>
      <c r="W656" s="1370"/>
      <c r="X656" s="1370"/>
      <c r="Y656" s="1370"/>
      <c r="Z656" s="1370"/>
      <c r="AA656" s="1370"/>
      <c r="AB656" s="1370"/>
    </row>
    <row r="657">
      <c r="A657" s="1383"/>
      <c r="B657" s="1383"/>
      <c r="C657" s="1370"/>
      <c r="D657" s="1370"/>
      <c r="E657" s="1387"/>
      <c r="F657" s="1370"/>
      <c r="G657" s="1370"/>
      <c r="H657" s="1370"/>
      <c r="I657" s="1370"/>
      <c r="J657" s="1370"/>
      <c r="K657" s="1370"/>
      <c r="L657" s="1370"/>
      <c r="M657" s="1370"/>
      <c r="N657" s="1370"/>
      <c r="O657" s="1370"/>
      <c r="P657" s="1370"/>
      <c r="Q657" s="1370"/>
      <c r="R657" s="1370"/>
      <c r="S657" s="1370"/>
      <c r="T657" s="1370"/>
      <c r="U657" s="1370"/>
      <c r="V657" s="1370"/>
      <c r="W657" s="1370"/>
      <c r="X657" s="1370"/>
      <c r="Y657" s="1370"/>
      <c r="Z657" s="1370"/>
      <c r="AA657" s="1370"/>
      <c r="AB657" s="1370"/>
    </row>
    <row r="658">
      <c r="A658" s="1383"/>
      <c r="B658" s="1383"/>
      <c r="C658" s="1370"/>
      <c r="D658" s="1370"/>
      <c r="E658" s="1387"/>
      <c r="F658" s="1370"/>
      <c r="G658" s="1370"/>
      <c r="H658" s="1370"/>
      <c r="I658" s="1370"/>
      <c r="J658" s="1370"/>
      <c r="K658" s="1370"/>
      <c r="L658" s="1370"/>
      <c r="M658" s="1370"/>
      <c r="N658" s="1370"/>
      <c r="O658" s="1370"/>
      <c r="P658" s="1370"/>
      <c r="Q658" s="1370"/>
      <c r="R658" s="1370"/>
      <c r="S658" s="1370"/>
      <c r="T658" s="1370"/>
      <c r="U658" s="1370"/>
      <c r="V658" s="1370"/>
      <c r="W658" s="1370"/>
      <c r="X658" s="1370"/>
      <c r="Y658" s="1370"/>
      <c r="Z658" s="1370"/>
      <c r="AA658" s="1370"/>
      <c r="AB658" s="1370"/>
    </row>
    <row r="659">
      <c r="A659" s="1383"/>
      <c r="B659" s="1383"/>
      <c r="C659" s="1370"/>
      <c r="D659" s="1370"/>
      <c r="E659" s="1387"/>
      <c r="F659" s="1370"/>
      <c r="G659" s="1370"/>
      <c r="H659" s="1370"/>
      <c r="I659" s="1370"/>
      <c r="J659" s="1370"/>
      <c r="K659" s="1370"/>
      <c r="L659" s="1370"/>
      <c r="M659" s="1370"/>
      <c r="N659" s="1370"/>
      <c r="O659" s="1370"/>
      <c r="P659" s="1370"/>
      <c r="Q659" s="1370"/>
      <c r="R659" s="1370"/>
      <c r="S659" s="1370"/>
      <c r="T659" s="1370"/>
      <c r="U659" s="1370"/>
      <c r="V659" s="1370"/>
      <c r="W659" s="1370"/>
      <c r="X659" s="1370"/>
      <c r="Y659" s="1370"/>
      <c r="Z659" s="1370"/>
      <c r="AA659" s="1370"/>
      <c r="AB659" s="1370"/>
    </row>
    <row r="660">
      <c r="A660" s="1383"/>
      <c r="B660" s="1383"/>
      <c r="C660" s="1370"/>
      <c r="D660" s="1370"/>
      <c r="E660" s="1387"/>
      <c r="F660" s="1370"/>
      <c r="G660" s="1370"/>
      <c r="H660" s="1370"/>
      <c r="I660" s="1370"/>
      <c r="J660" s="1370"/>
      <c r="K660" s="1370"/>
      <c r="L660" s="1370"/>
      <c r="M660" s="1370"/>
      <c r="N660" s="1370"/>
      <c r="O660" s="1370"/>
      <c r="P660" s="1370"/>
      <c r="Q660" s="1370"/>
      <c r="R660" s="1370"/>
      <c r="S660" s="1370"/>
      <c r="T660" s="1370"/>
      <c r="U660" s="1370"/>
      <c r="V660" s="1370"/>
      <c r="W660" s="1370"/>
      <c r="X660" s="1370"/>
      <c r="Y660" s="1370"/>
      <c r="Z660" s="1370"/>
      <c r="AA660" s="1370"/>
      <c r="AB660" s="1370"/>
    </row>
    <row r="661">
      <c r="A661" s="1383"/>
      <c r="B661" s="1383"/>
      <c r="C661" s="1370"/>
      <c r="D661" s="1370"/>
      <c r="E661" s="1387"/>
      <c r="F661" s="1370"/>
      <c r="G661" s="1370"/>
      <c r="H661" s="1370"/>
      <c r="I661" s="1370"/>
      <c r="J661" s="1370"/>
      <c r="K661" s="1370"/>
      <c r="L661" s="1370"/>
      <c r="M661" s="1370"/>
      <c r="N661" s="1370"/>
      <c r="O661" s="1370"/>
      <c r="P661" s="1370"/>
      <c r="Q661" s="1370"/>
      <c r="R661" s="1370"/>
      <c r="S661" s="1370"/>
      <c r="T661" s="1370"/>
      <c r="U661" s="1370"/>
      <c r="V661" s="1370"/>
      <c r="W661" s="1370"/>
      <c r="X661" s="1370"/>
      <c r="Y661" s="1370"/>
      <c r="Z661" s="1370"/>
      <c r="AA661" s="1370"/>
      <c r="AB661" s="1370"/>
    </row>
    <row r="662">
      <c r="A662" s="1383"/>
      <c r="B662" s="1383"/>
      <c r="C662" s="1370"/>
      <c r="D662" s="1370"/>
      <c r="E662" s="1387"/>
      <c r="F662" s="1370"/>
      <c r="G662" s="1370"/>
      <c r="H662" s="1370"/>
      <c r="I662" s="1370"/>
      <c r="J662" s="1370"/>
      <c r="K662" s="1370"/>
      <c r="L662" s="1370"/>
      <c r="M662" s="1370"/>
      <c r="N662" s="1370"/>
      <c r="O662" s="1370"/>
      <c r="P662" s="1370"/>
      <c r="Q662" s="1370"/>
      <c r="R662" s="1370"/>
      <c r="S662" s="1370"/>
      <c r="T662" s="1370"/>
      <c r="U662" s="1370"/>
      <c r="V662" s="1370"/>
      <c r="W662" s="1370"/>
      <c r="X662" s="1370"/>
      <c r="Y662" s="1370"/>
      <c r="Z662" s="1370"/>
      <c r="AA662" s="1370"/>
      <c r="AB662" s="1370"/>
    </row>
    <row r="663">
      <c r="A663" s="1383"/>
      <c r="B663" s="1383"/>
      <c r="C663" s="1370"/>
      <c r="D663" s="1370"/>
      <c r="E663" s="1387"/>
      <c r="F663" s="1370"/>
      <c r="G663" s="1370"/>
      <c r="H663" s="1370"/>
      <c r="I663" s="1370"/>
      <c r="J663" s="1370"/>
      <c r="K663" s="1370"/>
      <c r="L663" s="1370"/>
      <c r="M663" s="1370"/>
      <c r="N663" s="1370"/>
      <c r="O663" s="1370"/>
      <c r="P663" s="1370"/>
      <c r="Q663" s="1370"/>
      <c r="R663" s="1370"/>
      <c r="S663" s="1370"/>
      <c r="T663" s="1370"/>
      <c r="U663" s="1370"/>
      <c r="V663" s="1370"/>
      <c r="W663" s="1370"/>
      <c r="X663" s="1370"/>
      <c r="Y663" s="1370"/>
      <c r="Z663" s="1370"/>
      <c r="AA663" s="1370"/>
      <c r="AB663" s="1370"/>
    </row>
    <row r="664">
      <c r="A664" s="1383"/>
      <c r="B664" s="1383"/>
      <c r="C664" s="1370"/>
      <c r="D664" s="1370"/>
      <c r="E664" s="1387"/>
      <c r="F664" s="1370"/>
      <c r="G664" s="1370"/>
      <c r="H664" s="1370"/>
      <c r="I664" s="1370"/>
      <c r="J664" s="1370"/>
      <c r="K664" s="1370"/>
      <c r="L664" s="1370"/>
      <c r="M664" s="1370"/>
      <c r="N664" s="1370"/>
      <c r="O664" s="1370"/>
      <c r="P664" s="1370"/>
      <c r="Q664" s="1370"/>
      <c r="R664" s="1370"/>
      <c r="S664" s="1370"/>
      <c r="T664" s="1370"/>
      <c r="U664" s="1370"/>
      <c r="V664" s="1370"/>
      <c r="W664" s="1370"/>
      <c r="X664" s="1370"/>
      <c r="Y664" s="1370"/>
      <c r="Z664" s="1370"/>
      <c r="AA664" s="1370"/>
      <c r="AB664" s="1370"/>
    </row>
    <row r="665">
      <c r="A665" s="1383"/>
      <c r="B665" s="1383"/>
      <c r="C665" s="1370"/>
      <c r="D665" s="1370"/>
      <c r="E665" s="1387"/>
      <c r="F665" s="1370"/>
      <c r="G665" s="1370"/>
      <c r="H665" s="1370"/>
      <c r="I665" s="1370"/>
      <c r="J665" s="1370"/>
      <c r="K665" s="1370"/>
      <c r="L665" s="1370"/>
      <c r="M665" s="1370"/>
      <c r="N665" s="1370"/>
      <c r="O665" s="1370"/>
      <c r="P665" s="1370"/>
      <c r="Q665" s="1370"/>
      <c r="R665" s="1370"/>
      <c r="S665" s="1370"/>
      <c r="T665" s="1370"/>
      <c r="U665" s="1370"/>
      <c r="V665" s="1370"/>
      <c r="W665" s="1370"/>
      <c r="X665" s="1370"/>
      <c r="Y665" s="1370"/>
      <c r="Z665" s="1370"/>
      <c r="AA665" s="1370"/>
      <c r="AB665" s="1370"/>
    </row>
    <row r="666">
      <c r="A666" s="1383"/>
      <c r="B666" s="1383"/>
      <c r="C666" s="1370"/>
      <c r="D666" s="1370"/>
      <c r="E666" s="1387"/>
      <c r="F666" s="1370"/>
      <c r="G666" s="1370"/>
      <c r="H666" s="1370"/>
      <c r="I666" s="1370"/>
      <c r="J666" s="1370"/>
      <c r="K666" s="1370"/>
      <c r="L666" s="1370"/>
      <c r="M666" s="1370"/>
      <c r="N666" s="1370"/>
      <c r="O666" s="1370"/>
      <c r="P666" s="1370"/>
      <c r="Q666" s="1370"/>
      <c r="R666" s="1370"/>
      <c r="S666" s="1370"/>
      <c r="T666" s="1370"/>
      <c r="U666" s="1370"/>
      <c r="V666" s="1370"/>
      <c r="W666" s="1370"/>
      <c r="X666" s="1370"/>
      <c r="Y666" s="1370"/>
      <c r="Z666" s="1370"/>
      <c r="AA666" s="1370"/>
      <c r="AB666" s="1370"/>
    </row>
    <row r="667">
      <c r="A667" s="1383"/>
      <c r="B667" s="1383"/>
      <c r="C667" s="1370"/>
      <c r="D667" s="1370"/>
      <c r="E667" s="1387"/>
      <c r="F667" s="1370"/>
      <c r="G667" s="1370"/>
      <c r="H667" s="1370"/>
      <c r="I667" s="1370"/>
      <c r="J667" s="1370"/>
      <c r="K667" s="1370"/>
      <c r="L667" s="1370"/>
      <c r="M667" s="1370"/>
      <c r="N667" s="1370"/>
      <c r="O667" s="1370"/>
      <c r="P667" s="1370"/>
      <c r="Q667" s="1370"/>
      <c r="R667" s="1370"/>
      <c r="S667" s="1370"/>
      <c r="T667" s="1370"/>
      <c r="U667" s="1370"/>
      <c r="V667" s="1370"/>
      <c r="W667" s="1370"/>
      <c r="X667" s="1370"/>
      <c r="Y667" s="1370"/>
      <c r="Z667" s="1370"/>
      <c r="AA667" s="1370"/>
      <c r="AB667" s="1370"/>
    </row>
    <row r="668">
      <c r="A668" s="1383"/>
      <c r="B668" s="1383"/>
      <c r="C668" s="1370"/>
      <c r="D668" s="1370"/>
      <c r="E668" s="1387"/>
      <c r="F668" s="1370"/>
      <c r="G668" s="1370"/>
      <c r="H668" s="1370"/>
      <c r="I668" s="1370"/>
      <c r="J668" s="1370"/>
      <c r="K668" s="1370"/>
      <c r="L668" s="1370"/>
      <c r="M668" s="1370"/>
      <c r="N668" s="1370"/>
      <c r="O668" s="1370"/>
      <c r="P668" s="1370"/>
      <c r="Q668" s="1370"/>
      <c r="R668" s="1370"/>
      <c r="S668" s="1370"/>
      <c r="T668" s="1370"/>
      <c r="U668" s="1370"/>
      <c r="V668" s="1370"/>
      <c r="W668" s="1370"/>
      <c r="X668" s="1370"/>
      <c r="Y668" s="1370"/>
      <c r="Z668" s="1370"/>
      <c r="AA668" s="1370"/>
      <c r="AB668" s="1370"/>
    </row>
    <row r="669">
      <c r="A669" s="1383"/>
      <c r="B669" s="1383"/>
      <c r="C669" s="1370"/>
      <c r="D669" s="1370"/>
      <c r="E669" s="1387"/>
      <c r="F669" s="1370"/>
      <c r="G669" s="1370"/>
      <c r="H669" s="1370"/>
      <c r="I669" s="1370"/>
      <c r="J669" s="1370"/>
      <c r="K669" s="1370"/>
      <c r="L669" s="1370"/>
      <c r="M669" s="1370"/>
      <c r="N669" s="1370"/>
      <c r="O669" s="1370"/>
      <c r="P669" s="1370"/>
      <c r="Q669" s="1370"/>
      <c r="R669" s="1370"/>
      <c r="S669" s="1370"/>
      <c r="T669" s="1370"/>
      <c r="U669" s="1370"/>
      <c r="V669" s="1370"/>
      <c r="W669" s="1370"/>
      <c r="X669" s="1370"/>
      <c r="Y669" s="1370"/>
      <c r="Z669" s="1370"/>
      <c r="AA669" s="1370"/>
      <c r="AB669" s="1370"/>
    </row>
    <row r="670">
      <c r="A670" s="1383"/>
      <c r="B670" s="1383"/>
      <c r="C670" s="1370"/>
      <c r="D670" s="1370"/>
      <c r="E670" s="1387"/>
      <c r="F670" s="1370"/>
      <c r="G670" s="1370"/>
      <c r="H670" s="1370"/>
      <c r="I670" s="1370"/>
      <c r="J670" s="1370"/>
      <c r="K670" s="1370"/>
      <c r="L670" s="1370"/>
      <c r="M670" s="1370"/>
      <c r="N670" s="1370"/>
      <c r="O670" s="1370"/>
      <c r="P670" s="1370"/>
      <c r="Q670" s="1370"/>
      <c r="R670" s="1370"/>
      <c r="S670" s="1370"/>
      <c r="T670" s="1370"/>
      <c r="U670" s="1370"/>
      <c r="V670" s="1370"/>
      <c r="W670" s="1370"/>
      <c r="X670" s="1370"/>
      <c r="Y670" s="1370"/>
      <c r="Z670" s="1370"/>
      <c r="AA670" s="1370"/>
      <c r="AB670" s="1370"/>
    </row>
    <row r="671">
      <c r="A671" s="1383"/>
      <c r="B671" s="1383"/>
      <c r="C671" s="1370"/>
      <c r="D671" s="1370"/>
      <c r="E671" s="1387"/>
      <c r="F671" s="1370"/>
      <c r="G671" s="1370"/>
      <c r="H671" s="1370"/>
      <c r="I671" s="1370"/>
      <c r="J671" s="1370"/>
      <c r="K671" s="1370"/>
      <c r="L671" s="1370"/>
      <c r="M671" s="1370"/>
      <c r="N671" s="1370"/>
      <c r="O671" s="1370"/>
      <c r="P671" s="1370"/>
      <c r="Q671" s="1370"/>
      <c r="R671" s="1370"/>
      <c r="S671" s="1370"/>
      <c r="T671" s="1370"/>
      <c r="U671" s="1370"/>
      <c r="V671" s="1370"/>
      <c r="W671" s="1370"/>
      <c r="X671" s="1370"/>
      <c r="Y671" s="1370"/>
      <c r="Z671" s="1370"/>
      <c r="AA671" s="1370"/>
      <c r="AB671" s="1370"/>
    </row>
    <row r="672">
      <c r="A672" s="1383"/>
      <c r="B672" s="1383"/>
      <c r="C672" s="1370"/>
      <c r="D672" s="1370"/>
      <c r="E672" s="1387"/>
      <c r="F672" s="1370"/>
      <c r="G672" s="1370"/>
      <c r="H672" s="1370"/>
      <c r="I672" s="1370"/>
      <c r="J672" s="1370"/>
      <c r="K672" s="1370"/>
      <c r="L672" s="1370"/>
      <c r="M672" s="1370"/>
      <c r="N672" s="1370"/>
      <c r="O672" s="1370"/>
      <c r="P672" s="1370"/>
      <c r="Q672" s="1370"/>
      <c r="R672" s="1370"/>
      <c r="S672" s="1370"/>
      <c r="T672" s="1370"/>
      <c r="U672" s="1370"/>
      <c r="V672" s="1370"/>
      <c r="W672" s="1370"/>
      <c r="X672" s="1370"/>
      <c r="Y672" s="1370"/>
      <c r="Z672" s="1370"/>
      <c r="AA672" s="1370"/>
      <c r="AB672" s="1370"/>
    </row>
    <row r="673">
      <c r="A673" s="1383"/>
      <c r="B673" s="1383"/>
      <c r="C673" s="1370"/>
      <c r="D673" s="1370"/>
      <c r="E673" s="1387"/>
      <c r="F673" s="1370"/>
      <c r="G673" s="1370"/>
      <c r="H673" s="1370"/>
      <c r="I673" s="1370"/>
      <c r="J673" s="1370"/>
      <c r="K673" s="1370"/>
      <c r="L673" s="1370"/>
      <c r="M673" s="1370"/>
      <c r="N673" s="1370"/>
      <c r="O673" s="1370"/>
      <c r="P673" s="1370"/>
      <c r="Q673" s="1370"/>
      <c r="R673" s="1370"/>
      <c r="S673" s="1370"/>
      <c r="T673" s="1370"/>
      <c r="U673" s="1370"/>
      <c r="V673" s="1370"/>
      <c r="W673" s="1370"/>
      <c r="X673" s="1370"/>
      <c r="Y673" s="1370"/>
      <c r="Z673" s="1370"/>
      <c r="AA673" s="1370"/>
      <c r="AB673" s="1370"/>
    </row>
    <row r="674">
      <c r="A674" s="1383"/>
      <c r="B674" s="1383"/>
      <c r="C674" s="1370"/>
      <c r="D674" s="1370"/>
      <c r="E674" s="1387"/>
      <c r="F674" s="1370"/>
      <c r="G674" s="1370"/>
      <c r="H674" s="1370"/>
      <c r="I674" s="1370"/>
      <c r="J674" s="1370"/>
      <c r="K674" s="1370"/>
      <c r="L674" s="1370"/>
      <c r="M674" s="1370"/>
      <c r="N674" s="1370"/>
      <c r="O674" s="1370"/>
      <c r="P674" s="1370"/>
      <c r="Q674" s="1370"/>
      <c r="R674" s="1370"/>
      <c r="S674" s="1370"/>
      <c r="T674" s="1370"/>
      <c r="U674" s="1370"/>
      <c r="V674" s="1370"/>
      <c r="W674" s="1370"/>
      <c r="X674" s="1370"/>
      <c r="Y674" s="1370"/>
      <c r="Z674" s="1370"/>
      <c r="AA674" s="1370"/>
      <c r="AB674" s="1370"/>
    </row>
    <row r="675">
      <c r="A675" s="1383"/>
      <c r="B675" s="1383"/>
      <c r="C675" s="1370"/>
      <c r="D675" s="1370"/>
      <c r="E675" s="1387"/>
      <c r="F675" s="1370"/>
      <c r="G675" s="1370"/>
      <c r="H675" s="1370"/>
      <c r="I675" s="1370"/>
      <c r="J675" s="1370"/>
      <c r="K675" s="1370"/>
      <c r="L675" s="1370"/>
      <c r="M675" s="1370"/>
      <c r="N675" s="1370"/>
      <c r="O675" s="1370"/>
      <c r="P675" s="1370"/>
      <c r="Q675" s="1370"/>
      <c r="R675" s="1370"/>
      <c r="S675" s="1370"/>
      <c r="T675" s="1370"/>
      <c r="U675" s="1370"/>
      <c r="V675" s="1370"/>
      <c r="W675" s="1370"/>
      <c r="X675" s="1370"/>
      <c r="Y675" s="1370"/>
      <c r="Z675" s="1370"/>
      <c r="AA675" s="1370"/>
      <c r="AB675" s="1370"/>
    </row>
    <row r="676">
      <c r="A676" s="1383"/>
      <c r="B676" s="1383"/>
      <c r="C676" s="1370"/>
      <c r="D676" s="1370"/>
      <c r="E676" s="1387"/>
      <c r="F676" s="1370"/>
      <c r="G676" s="1370"/>
      <c r="H676" s="1370"/>
      <c r="I676" s="1370"/>
      <c r="J676" s="1370"/>
      <c r="K676" s="1370"/>
      <c r="L676" s="1370"/>
      <c r="M676" s="1370"/>
      <c r="N676" s="1370"/>
      <c r="O676" s="1370"/>
      <c r="P676" s="1370"/>
      <c r="Q676" s="1370"/>
      <c r="R676" s="1370"/>
      <c r="S676" s="1370"/>
      <c r="T676" s="1370"/>
      <c r="U676" s="1370"/>
      <c r="V676" s="1370"/>
      <c r="W676" s="1370"/>
      <c r="X676" s="1370"/>
      <c r="Y676" s="1370"/>
      <c r="Z676" s="1370"/>
      <c r="AA676" s="1370"/>
      <c r="AB676" s="1370"/>
    </row>
    <row r="677">
      <c r="A677" s="1383"/>
      <c r="B677" s="1383"/>
      <c r="C677" s="1370"/>
      <c r="D677" s="1370"/>
      <c r="E677" s="1387"/>
      <c r="F677" s="1370"/>
      <c r="G677" s="1370"/>
      <c r="H677" s="1370"/>
      <c r="I677" s="1370"/>
      <c r="J677" s="1370"/>
      <c r="K677" s="1370"/>
      <c r="L677" s="1370"/>
      <c r="M677" s="1370"/>
      <c r="N677" s="1370"/>
      <c r="O677" s="1370"/>
      <c r="P677" s="1370"/>
      <c r="Q677" s="1370"/>
      <c r="R677" s="1370"/>
      <c r="S677" s="1370"/>
      <c r="T677" s="1370"/>
      <c r="U677" s="1370"/>
      <c r="V677" s="1370"/>
      <c r="W677" s="1370"/>
      <c r="X677" s="1370"/>
      <c r="Y677" s="1370"/>
      <c r="Z677" s="1370"/>
      <c r="AA677" s="1370"/>
      <c r="AB677" s="1370"/>
    </row>
    <row r="678">
      <c r="A678" s="1383"/>
      <c r="B678" s="1383"/>
      <c r="C678" s="1370"/>
      <c r="D678" s="1370"/>
      <c r="E678" s="1387"/>
      <c r="F678" s="1370"/>
      <c r="G678" s="1370"/>
      <c r="H678" s="1370"/>
      <c r="I678" s="1370"/>
      <c r="J678" s="1370"/>
      <c r="K678" s="1370"/>
      <c r="L678" s="1370"/>
      <c r="M678" s="1370"/>
      <c r="N678" s="1370"/>
      <c r="O678" s="1370"/>
      <c r="P678" s="1370"/>
      <c r="Q678" s="1370"/>
      <c r="R678" s="1370"/>
      <c r="S678" s="1370"/>
      <c r="T678" s="1370"/>
      <c r="U678" s="1370"/>
      <c r="V678" s="1370"/>
      <c r="W678" s="1370"/>
      <c r="X678" s="1370"/>
      <c r="Y678" s="1370"/>
      <c r="Z678" s="1370"/>
      <c r="AA678" s="1370"/>
      <c r="AB678" s="1370"/>
    </row>
    <row r="679">
      <c r="A679" s="1383"/>
      <c r="B679" s="1383"/>
      <c r="C679" s="1370"/>
      <c r="D679" s="1370"/>
      <c r="E679" s="1387"/>
      <c r="F679" s="1370"/>
      <c r="G679" s="1370"/>
      <c r="H679" s="1370"/>
      <c r="I679" s="1370"/>
      <c r="J679" s="1370"/>
      <c r="K679" s="1370"/>
      <c r="L679" s="1370"/>
      <c r="M679" s="1370"/>
      <c r="N679" s="1370"/>
      <c r="O679" s="1370"/>
      <c r="P679" s="1370"/>
      <c r="Q679" s="1370"/>
      <c r="R679" s="1370"/>
      <c r="S679" s="1370"/>
      <c r="T679" s="1370"/>
      <c r="U679" s="1370"/>
      <c r="V679" s="1370"/>
      <c r="W679" s="1370"/>
      <c r="X679" s="1370"/>
      <c r="Y679" s="1370"/>
      <c r="Z679" s="1370"/>
      <c r="AA679" s="1370"/>
      <c r="AB679" s="1370"/>
    </row>
    <row r="680">
      <c r="A680" s="1383"/>
      <c r="B680" s="1383"/>
      <c r="C680" s="1370"/>
      <c r="D680" s="1370"/>
      <c r="E680" s="1387"/>
      <c r="F680" s="1370"/>
      <c r="G680" s="1370"/>
      <c r="H680" s="1370"/>
      <c r="I680" s="1370"/>
      <c r="J680" s="1370"/>
      <c r="K680" s="1370"/>
      <c r="L680" s="1370"/>
      <c r="M680" s="1370"/>
      <c r="N680" s="1370"/>
      <c r="O680" s="1370"/>
      <c r="P680" s="1370"/>
      <c r="Q680" s="1370"/>
      <c r="R680" s="1370"/>
      <c r="S680" s="1370"/>
      <c r="T680" s="1370"/>
      <c r="U680" s="1370"/>
      <c r="V680" s="1370"/>
      <c r="W680" s="1370"/>
      <c r="X680" s="1370"/>
      <c r="Y680" s="1370"/>
      <c r="Z680" s="1370"/>
      <c r="AA680" s="1370"/>
      <c r="AB680" s="1370"/>
    </row>
    <row r="681">
      <c r="A681" s="1383"/>
      <c r="B681" s="1383"/>
      <c r="C681" s="1370"/>
      <c r="D681" s="1370"/>
      <c r="E681" s="1387"/>
      <c r="F681" s="1370"/>
      <c r="G681" s="1370"/>
      <c r="H681" s="1370"/>
      <c r="I681" s="1370"/>
      <c r="J681" s="1370"/>
      <c r="K681" s="1370"/>
      <c r="L681" s="1370"/>
      <c r="M681" s="1370"/>
      <c r="N681" s="1370"/>
      <c r="O681" s="1370"/>
      <c r="P681" s="1370"/>
      <c r="Q681" s="1370"/>
      <c r="R681" s="1370"/>
      <c r="S681" s="1370"/>
      <c r="T681" s="1370"/>
      <c r="U681" s="1370"/>
      <c r="V681" s="1370"/>
      <c r="W681" s="1370"/>
      <c r="X681" s="1370"/>
      <c r="Y681" s="1370"/>
      <c r="Z681" s="1370"/>
      <c r="AA681" s="1370"/>
      <c r="AB681" s="1370"/>
    </row>
    <row r="682">
      <c r="A682" s="1383"/>
      <c r="B682" s="1383"/>
      <c r="C682" s="1370"/>
      <c r="D682" s="1370"/>
      <c r="E682" s="1387"/>
      <c r="F682" s="1370"/>
      <c r="G682" s="1370"/>
      <c r="H682" s="1370"/>
      <c r="I682" s="1370"/>
      <c r="J682" s="1370"/>
      <c r="K682" s="1370"/>
      <c r="L682" s="1370"/>
      <c r="M682" s="1370"/>
      <c r="N682" s="1370"/>
      <c r="O682" s="1370"/>
      <c r="P682" s="1370"/>
      <c r="Q682" s="1370"/>
      <c r="R682" s="1370"/>
      <c r="S682" s="1370"/>
      <c r="T682" s="1370"/>
      <c r="U682" s="1370"/>
      <c r="V682" s="1370"/>
      <c r="W682" s="1370"/>
      <c r="X682" s="1370"/>
      <c r="Y682" s="1370"/>
      <c r="Z682" s="1370"/>
      <c r="AA682" s="1370"/>
      <c r="AB682" s="1370"/>
    </row>
    <row r="683">
      <c r="A683" s="1383"/>
      <c r="B683" s="1383"/>
      <c r="C683" s="1370"/>
      <c r="D683" s="1370"/>
      <c r="E683" s="1387"/>
      <c r="F683" s="1370"/>
      <c r="G683" s="1370"/>
      <c r="H683" s="1370"/>
      <c r="I683" s="1370"/>
      <c r="J683" s="1370"/>
      <c r="K683" s="1370"/>
      <c r="L683" s="1370"/>
      <c r="M683" s="1370"/>
      <c r="N683" s="1370"/>
      <c r="O683" s="1370"/>
      <c r="P683" s="1370"/>
      <c r="Q683" s="1370"/>
      <c r="R683" s="1370"/>
      <c r="S683" s="1370"/>
      <c r="T683" s="1370"/>
      <c r="U683" s="1370"/>
      <c r="V683" s="1370"/>
      <c r="W683" s="1370"/>
      <c r="X683" s="1370"/>
      <c r="Y683" s="1370"/>
      <c r="Z683" s="1370"/>
      <c r="AA683" s="1370"/>
      <c r="AB683" s="1370"/>
    </row>
    <row r="684">
      <c r="A684" s="1383"/>
      <c r="B684" s="1383"/>
      <c r="C684" s="1370"/>
      <c r="D684" s="1370"/>
      <c r="E684" s="1387"/>
      <c r="F684" s="1370"/>
      <c r="G684" s="1370"/>
      <c r="H684" s="1370"/>
      <c r="I684" s="1370"/>
      <c r="J684" s="1370"/>
      <c r="K684" s="1370"/>
      <c r="L684" s="1370"/>
      <c r="M684" s="1370"/>
      <c r="N684" s="1370"/>
      <c r="O684" s="1370"/>
      <c r="P684" s="1370"/>
      <c r="Q684" s="1370"/>
      <c r="R684" s="1370"/>
      <c r="S684" s="1370"/>
      <c r="T684" s="1370"/>
      <c r="U684" s="1370"/>
      <c r="V684" s="1370"/>
      <c r="W684" s="1370"/>
      <c r="X684" s="1370"/>
      <c r="Y684" s="1370"/>
      <c r="Z684" s="1370"/>
      <c r="AA684" s="1370"/>
      <c r="AB684" s="1370"/>
    </row>
    <row r="685">
      <c r="A685" s="1383"/>
      <c r="B685" s="1383"/>
      <c r="C685" s="1370"/>
      <c r="D685" s="1370"/>
      <c r="E685" s="1387"/>
      <c r="F685" s="1370"/>
      <c r="G685" s="1370"/>
      <c r="H685" s="1370"/>
      <c r="I685" s="1370"/>
      <c r="J685" s="1370"/>
      <c r="K685" s="1370"/>
      <c r="L685" s="1370"/>
      <c r="M685" s="1370"/>
      <c r="N685" s="1370"/>
      <c r="O685" s="1370"/>
      <c r="P685" s="1370"/>
      <c r="Q685" s="1370"/>
      <c r="R685" s="1370"/>
      <c r="S685" s="1370"/>
      <c r="T685" s="1370"/>
      <c r="U685" s="1370"/>
      <c r="V685" s="1370"/>
      <c r="W685" s="1370"/>
      <c r="X685" s="1370"/>
      <c r="Y685" s="1370"/>
      <c r="Z685" s="1370"/>
      <c r="AA685" s="1370"/>
      <c r="AB685" s="1370"/>
    </row>
    <row r="686">
      <c r="A686" s="1383"/>
      <c r="B686" s="1383"/>
      <c r="C686" s="1370"/>
      <c r="D686" s="1370"/>
      <c r="E686" s="1387"/>
      <c r="F686" s="1370"/>
      <c r="G686" s="1370"/>
      <c r="H686" s="1370"/>
      <c r="I686" s="1370"/>
      <c r="J686" s="1370"/>
      <c r="K686" s="1370"/>
      <c r="L686" s="1370"/>
      <c r="M686" s="1370"/>
      <c r="N686" s="1370"/>
      <c r="O686" s="1370"/>
      <c r="P686" s="1370"/>
      <c r="Q686" s="1370"/>
      <c r="R686" s="1370"/>
      <c r="S686" s="1370"/>
      <c r="T686" s="1370"/>
      <c r="U686" s="1370"/>
      <c r="V686" s="1370"/>
      <c r="W686" s="1370"/>
      <c r="X686" s="1370"/>
      <c r="Y686" s="1370"/>
      <c r="Z686" s="1370"/>
      <c r="AA686" s="1370"/>
      <c r="AB686" s="1370"/>
    </row>
    <row r="687">
      <c r="A687" s="1383"/>
      <c r="B687" s="1383"/>
      <c r="C687" s="1370"/>
      <c r="D687" s="1370"/>
      <c r="E687" s="1387"/>
      <c r="F687" s="1370"/>
      <c r="G687" s="1370"/>
      <c r="H687" s="1370"/>
      <c r="I687" s="1370"/>
      <c r="J687" s="1370"/>
      <c r="K687" s="1370"/>
      <c r="L687" s="1370"/>
      <c r="M687" s="1370"/>
      <c r="N687" s="1370"/>
      <c r="O687" s="1370"/>
      <c r="P687" s="1370"/>
      <c r="Q687" s="1370"/>
      <c r="R687" s="1370"/>
      <c r="S687" s="1370"/>
      <c r="T687" s="1370"/>
      <c r="U687" s="1370"/>
      <c r="V687" s="1370"/>
      <c r="W687" s="1370"/>
      <c r="X687" s="1370"/>
      <c r="Y687" s="1370"/>
      <c r="Z687" s="1370"/>
      <c r="AA687" s="1370"/>
      <c r="AB687" s="1370"/>
    </row>
    <row r="688">
      <c r="A688" s="1383"/>
      <c r="B688" s="1383"/>
      <c r="C688" s="1370"/>
      <c r="D688" s="1370"/>
      <c r="E688" s="1387"/>
      <c r="F688" s="1370"/>
      <c r="G688" s="1370"/>
      <c r="H688" s="1370"/>
      <c r="I688" s="1370"/>
      <c r="J688" s="1370"/>
      <c r="K688" s="1370"/>
      <c r="L688" s="1370"/>
      <c r="M688" s="1370"/>
      <c r="N688" s="1370"/>
      <c r="O688" s="1370"/>
      <c r="P688" s="1370"/>
      <c r="Q688" s="1370"/>
      <c r="R688" s="1370"/>
      <c r="S688" s="1370"/>
      <c r="T688" s="1370"/>
      <c r="U688" s="1370"/>
      <c r="V688" s="1370"/>
      <c r="W688" s="1370"/>
      <c r="X688" s="1370"/>
      <c r="Y688" s="1370"/>
      <c r="Z688" s="1370"/>
      <c r="AA688" s="1370"/>
      <c r="AB688" s="1370"/>
    </row>
    <row r="689">
      <c r="A689" s="1383"/>
      <c r="B689" s="1383"/>
      <c r="C689" s="1370"/>
      <c r="D689" s="1370"/>
      <c r="E689" s="1387"/>
      <c r="F689" s="1370"/>
      <c r="G689" s="1370"/>
      <c r="H689" s="1370"/>
      <c r="I689" s="1370"/>
      <c r="J689" s="1370"/>
      <c r="K689" s="1370"/>
      <c r="L689" s="1370"/>
      <c r="M689" s="1370"/>
      <c r="N689" s="1370"/>
      <c r="O689" s="1370"/>
      <c r="P689" s="1370"/>
      <c r="Q689" s="1370"/>
      <c r="R689" s="1370"/>
      <c r="S689" s="1370"/>
      <c r="T689" s="1370"/>
      <c r="U689" s="1370"/>
      <c r="V689" s="1370"/>
      <c r="W689" s="1370"/>
      <c r="X689" s="1370"/>
      <c r="Y689" s="1370"/>
      <c r="Z689" s="1370"/>
      <c r="AA689" s="1370"/>
      <c r="AB689" s="1370"/>
    </row>
    <row r="690">
      <c r="A690" s="1383"/>
      <c r="B690" s="1383"/>
      <c r="C690" s="1370"/>
      <c r="D690" s="1370"/>
      <c r="E690" s="1387"/>
      <c r="F690" s="1370"/>
      <c r="G690" s="1370"/>
      <c r="H690" s="1370"/>
      <c r="I690" s="1370"/>
      <c r="J690" s="1370"/>
      <c r="K690" s="1370"/>
      <c r="L690" s="1370"/>
      <c r="M690" s="1370"/>
      <c r="N690" s="1370"/>
      <c r="O690" s="1370"/>
      <c r="P690" s="1370"/>
      <c r="Q690" s="1370"/>
      <c r="R690" s="1370"/>
      <c r="S690" s="1370"/>
      <c r="T690" s="1370"/>
      <c r="U690" s="1370"/>
      <c r="V690" s="1370"/>
      <c r="W690" s="1370"/>
      <c r="X690" s="1370"/>
      <c r="Y690" s="1370"/>
      <c r="Z690" s="1370"/>
      <c r="AA690" s="1370"/>
      <c r="AB690" s="1370"/>
    </row>
    <row r="691">
      <c r="A691" s="1383"/>
      <c r="B691" s="1383"/>
      <c r="C691" s="1370"/>
      <c r="D691" s="1370"/>
      <c r="E691" s="1387"/>
      <c r="F691" s="1370"/>
      <c r="G691" s="1370"/>
      <c r="H691" s="1370"/>
      <c r="I691" s="1370"/>
      <c r="J691" s="1370"/>
      <c r="K691" s="1370"/>
      <c r="L691" s="1370"/>
      <c r="M691" s="1370"/>
      <c r="N691" s="1370"/>
      <c r="O691" s="1370"/>
      <c r="P691" s="1370"/>
      <c r="Q691" s="1370"/>
      <c r="R691" s="1370"/>
      <c r="S691" s="1370"/>
      <c r="T691" s="1370"/>
      <c r="U691" s="1370"/>
      <c r="V691" s="1370"/>
      <c r="W691" s="1370"/>
      <c r="X691" s="1370"/>
      <c r="Y691" s="1370"/>
      <c r="Z691" s="1370"/>
      <c r="AA691" s="1370"/>
      <c r="AB691" s="1370"/>
    </row>
    <row r="692">
      <c r="A692" s="1383"/>
      <c r="B692" s="1383"/>
      <c r="C692" s="1370"/>
      <c r="D692" s="1370"/>
      <c r="E692" s="1387"/>
      <c r="F692" s="1370"/>
      <c r="G692" s="1370"/>
      <c r="H692" s="1370"/>
      <c r="I692" s="1370"/>
      <c r="J692" s="1370"/>
      <c r="K692" s="1370"/>
      <c r="L692" s="1370"/>
      <c r="M692" s="1370"/>
      <c r="N692" s="1370"/>
      <c r="O692" s="1370"/>
      <c r="P692" s="1370"/>
      <c r="Q692" s="1370"/>
      <c r="R692" s="1370"/>
      <c r="S692" s="1370"/>
      <c r="T692" s="1370"/>
      <c r="U692" s="1370"/>
      <c r="V692" s="1370"/>
      <c r="W692" s="1370"/>
      <c r="X692" s="1370"/>
      <c r="Y692" s="1370"/>
      <c r="Z692" s="1370"/>
      <c r="AA692" s="1370"/>
      <c r="AB692" s="1370"/>
    </row>
    <row r="693">
      <c r="A693" s="1383"/>
      <c r="B693" s="1383"/>
      <c r="C693" s="1370"/>
      <c r="D693" s="1370"/>
      <c r="E693" s="1387"/>
      <c r="F693" s="1370"/>
      <c r="G693" s="1370"/>
      <c r="H693" s="1370"/>
      <c r="I693" s="1370"/>
      <c r="J693" s="1370"/>
      <c r="K693" s="1370"/>
      <c r="L693" s="1370"/>
      <c r="M693" s="1370"/>
      <c r="N693" s="1370"/>
      <c r="O693" s="1370"/>
      <c r="P693" s="1370"/>
      <c r="Q693" s="1370"/>
      <c r="R693" s="1370"/>
      <c r="S693" s="1370"/>
      <c r="T693" s="1370"/>
      <c r="U693" s="1370"/>
      <c r="V693" s="1370"/>
      <c r="W693" s="1370"/>
      <c r="X693" s="1370"/>
      <c r="Y693" s="1370"/>
      <c r="Z693" s="1370"/>
      <c r="AA693" s="1370"/>
      <c r="AB693" s="1370"/>
    </row>
    <row r="694">
      <c r="A694" s="1383"/>
      <c r="B694" s="1383"/>
      <c r="C694" s="1370"/>
      <c r="D694" s="1370"/>
      <c r="E694" s="1387"/>
      <c r="F694" s="1370"/>
      <c r="G694" s="1370"/>
      <c r="H694" s="1370"/>
      <c r="I694" s="1370"/>
      <c r="J694" s="1370"/>
      <c r="K694" s="1370"/>
      <c r="L694" s="1370"/>
      <c r="M694" s="1370"/>
      <c r="N694" s="1370"/>
      <c r="O694" s="1370"/>
      <c r="P694" s="1370"/>
      <c r="Q694" s="1370"/>
      <c r="R694" s="1370"/>
      <c r="S694" s="1370"/>
      <c r="T694" s="1370"/>
      <c r="U694" s="1370"/>
      <c r="V694" s="1370"/>
      <c r="W694" s="1370"/>
      <c r="X694" s="1370"/>
      <c r="Y694" s="1370"/>
      <c r="Z694" s="1370"/>
      <c r="AA694" s="1370"/>
      <c r="AB694" s="1370"/>
    </row>
    <row r="695">
      <c r="A695" s="1383"/>
      <c r="B695" s="1383"/>
      <c r="C695" s="1370"/>
      <c r="D695" s="1370"/>
      <c r="E695" s="1387"/>
      <c r="F695" s="1370"/>
      <c r="G695" s="1370"/>
      <c r="H695" s="1370"/>
      <c r="I695" s="1370"/>
      <c r="J695" s="1370"/>
      <c r="K695" s="1370"/>
      <c r="L695" s="1370"/>
      <c r="M695" s="1370"/>
      <c r="N695" s="1370"/>
      <c r="O695" s="1370"/>
      <c r="P695" s="1370"/>
      <c r="Q695" s="1370"/>
      <c r="R695" s="1370"/>
      <c r="S695" s="1370"/>
      <c r="T695" s="1370"/>
      <c r="U695" s="1370"/>
      <c r="V695" s="1370"/>
      <c r="W695" s="1370"/>
      <c r="X695" s="1370"/>
      <c r="Y695" s="1370"/>
      <c r="Z695" s="1370"/>
      <c r="AA695" s="1370"/>
      <c r="AB695" s="1370"/>
    </row>
    <row r="696">
      <c r="A696" s="1383"/>
      <c r="B696" s="1383"/>
      <c r="C696" s="1370"/>
      <c r="D696" s="1370"/>
      <c r="E696" s="1387"/>
      <c r="F696" s="1370"/>
      <c r="G696" s="1370"/>
      <c r="H696" s="1370"/>
      <c r="I696" s="1370"/>
      <c r="J696" s="1370"/>
      <c r="K696" s="1370"/>
      <c r="L696" s="1370"/>
      <c r="M696" s="1370"/>
      <c r="N696" s="1370"/>
      <c r="O696" s="1370"/>
      <c r="P696" s="1370"/>
      <c r="Q696" s="1370"/>
      <c r="R696" s="1370"/>
      <c r="S696" s="1370"/>
      <c r="T696" s="1370"/>
      <c r="U696" s="1370"/>
      <c r="V696" s="1370"/>
      <c r="W696" s="1370"/>
      <c r="X696" s="1370"/>
      <c r="Y696" s="1370"/>
      <c r="Z696" s="1370"/>
      <c r="AA696" s="1370"/>
      <c r="AB696" s="1370"/>
    </row>
    <row r="697">
      <c r="A697" s="1383"/>
      <c r="B697" s="1383"/>
      <c r="C697" s="1370"/>
      <c r="D697" s="1370"/>
      <c r="E697" s="1387"/>
      <c r="F697" s="1370"/>
      <c r="G697" s="1370"/>
      <c r="H697" s="1370"/>
      <c r="I697" s="1370"/>
      <c r="J697" s="1370"/>
      <c r="K697" s="1370"/>
      <c r="L697" s="1370"/>
      <c r="M697" s="1370"/>
      <c r="N697" s="1370"/>
      <c r="O697" s="1370"/>
      <c r="P697" s="1370"/>
      <c r="Q697" s="1370"/>
      <c r="R697" s="1370"/>
      <c r="S697" s="1370"/>
      <c r="T697" s="1370"/>
      <c r="U697" s="1370"/>
      <c r="V697" s="1370"/>
      <c r="W697" s="1370"/>
      <c r="X697" s="1370"/>
      <c r="Y697" s="1370"/>
      <c r="Z697" s="1370"/>
      <c r="AA697" s="1370"/>
      <c r="AB697" s="1370"/>
    </row>
    <row r="698">
      <c r="A698" s="1383"/>
      <c r="B698" s="1383"/>
      <c r="C698" s="1370"/>
      <c r="D698" s="1370"/>
      <c r="E698" s="1387"/>
      <c r="F698" s="1370"/>
      <c r="G698" s="1370"/>
      <c r="H698" s="1370"/>
      <c r="I698" s="1370"/>
      <c r="J698" s="1370"/>
      <c r="K698" s="1370"/>
      <c r="L698" s="1370"/>
      <c r="M698" s="1370"/>
      <c r="N698" s="1370"/>
      <c r="O698" s="1370"/>
      <c r="P698" s="1370"/>
      <c r="Q698" s="1370"/>
      <c r="R698" s="1370"/>
      <c r="S698" s="1370"/>
      <c r="T698" s="1370"/>
      <c r="U698" s="1370"/>
      <c r="V698" s="1370"/>
      <c r="W698" s="1370"/>
      <c r="X698" s="1370"/>
      <c r="Y698" s="1370"/>
      <c r="Z698" s="1370"/>
      <c r="AA698" s="1370"/>
      <c r="AB698" s="1370"/>
    </row>
    <row r="699">
      <c r="A699" s="1383"/>
      <c r="B699" s="1383"/>
      <c r="C699" s="1370"/>
      <c r="D699" s="1370"/>
      <c r="E699" s="1387"/>
      <c r="F699" s="1370"/>
      <c r="G699" s="1370"/>
      <c r="H699" s="1370"/>
      <c r="I699" s="1370"/>
      <c r="J699" s="1370"/>
      <c r="K699" s="1370"/>
      <c r="L699" s="1370"/>
      <c r="M699" s="1370"/>
      <c r="N699" s="1370"/>
      <c r="O699" s="1370"/>
      <c r="P699" s="1370"/>
      <c r="Q699" s="1370"/>
      <c r="R699" s="1370"/>
      <c r="S699" s="1370"/>
      <c r="T699" s="1370"/>
      <c r="U699" s="1370"/>
      <c r="V699" s="1370"/>
      <c r="W699" s="1370"/>
      <c r="X699" s="1370"/>
      <c r="Y699" s="1370"/>
      <c r="Z699" s="1370"/>
      <c r="AA699" s="1370"/>
      <c r="AB699" s="1370"/>
    </row>
    <row r="700">
      <c r="A700" s="1383"/>
      <c r="B700" s="1383"/>
      <c r="C700" s="1370"/>
      <c r="D700" s="1370"/>
      <c r="E700" s="1387"/>
      <c r="F700" s="1370"/>
      <c r="G700" s="1370"/>
      <c r="H700" s="1370"/>
      <c r="I700" s="1370"/>
      <c r="J700" s="1370"/>
      <c r="K700" s="1370"/>
      <c r="L700" s="1370"/>
      <c r="M700" s="1370"/>
      <c r="N700" s="1370"/>
      <c r="O700" s="1370"/>
      <c r="P700" s="1370"/>
      <c r="Q700" s="1370"/>
      <c r="R700" s="1370"/>
      <c r="S700" s="1370"/>
      <c r="T700" s="1370"/>
      <c r="U700" s="1370"/>
      <c r="V700" s="1370"/>
      <c r="W700" s="1370"/>
      <c r="X700" s="1370"/>
      <c r="Y700" s="1370"/>
      <c r="Z700" s="1370"/>
      <c r="AA700" s="1370"/>
      <c r="AB700" s="1370"/>
    </row>
    <row r="701">
      <c r="A701" s="1383"/>
      <c r="B701" s="1383"/>
      <c r="C701" s="1370"/>
      <c r="D701" s="1370"/>
      <c r="E701" s="1387"/>
      <c r="F701" s="1370"/>
      <c r="G701" s="1370"/>
      <c r="H701" s="1370"/>
      <c r="I701" s="1370"/>
      <c r="J701" s="1370"/>
      <c r="K701" s="1370"/>
      <c r="L701" s="1370"/>
      <c r="M701" s="1370"/>
      <c r="N701" s="1370"/>
      <c r="O701" s="1370"/>
      <c r="P701" s="1370"/>
      <c r="Q701" s="1370"/>
      <c r="R701" s="1370"/>
      <c r="S701" s="1370"/>
      <c r="T701" s="1370"/>
      <c r="U701" s="1370"/>
      <c r="V701" s="1370"/>
      <c r="W701" s="1370"/>
      <c r="X701" s="1370"/>
      <c r="Y701" s="1370"/>
      <c r="Z701" s="1370"/>
      <c r="AA701" s="1370"/>
      <c r="AB701" s="1370"/>
    </row>
    <row r="702">
      <c r="A702" s="1383"/>
      <c r="B702" s="1383"/>
      <c r="C702" s="1370"/>
      <c r="D702" s="1370"/>
      <c r="E702" s="1387"/>
      <c r="F702" s="1370"/>
      <c r="G702" s="1370"/>
      <c r="H702" s="1370"/>
      <c r="I702" s="1370"/>
      <c r="J702" s="1370"/>
      <c r="K702" s="1370"/>
      <c r="L702" s="1370"/>
      <c r="M702" s="1370"/>
      <c r="N702" s="1370"/>
      <c r="O702" s="1370"/>
      <c r="P702" s="1370"/>
      <c r="Q702" s="1370"/>
      <c r="R702" s="1370"/>
      <c r="S702" s="1370"/>
      <c r="T702" s="1370"/>
      <c r="U702" s="1370"/>
      <c r="V702" s="1370"/>
      <c r="W702" s="1370"/>
      <c r="X702" s="1370"/>
      <c r="Y702" s="1370"/>
      <c r="Z702" s="1370"/>
      <c r="AA702" s="1370"/>
      <c r="AB702" s="1370"/>
    </row>
    <row r="703">
      <c r="A703" s="1383"/>
      <c r="B703" s="1383"/>
      <c r="C703" s="1370"/>
      <c r="D703" s="1370"/>
      <c r="E703" s="1387"/>
      <c r="F703" s="1370"/>
      <c r="G703" s="1370"/>
      <c r="H703" s="1370"/>
      <c r="I703" s="1370"/>
      <c r="J703" s="1370"/>
      <c r="K703" s="1370"/>
      <c r="L703" s="1370"/>
      <c r="M703" s="1370"/>
      <c r="N703" s="1370"/>
      <c r="O703" s="1370"/>
      <c r="P703" s="1370"/>
      <c r="Q703" s="1370"/>
      <c r="R703" s="1370"/>
      <c r="S703" s="1370"/>
      <c r="T703" s="1370"/>
      <c r="U703" s="1370"/>
      <c r="V703" s="1370"/>
      <c r="W703" s="1370"/>
      <c r="X703" s="1370"/>
      <c r="Y703" s="1370"/>
      <c r="Z703" s="1370"/>
      <c r="AA703" s="1370"/>
      <c r="AB703" s="1370"/>
    </row>
    <row r="704">
      <c r="A704" s="1383"/>
      <c r="B704" s="1383"/>
      <c r="C704" s="1370"/>
      <c r="D704" s="1370"/>
      <c r="E704" s="1387"/>
      <c r="F704" s="1370"/>
      <c r="G704" s="1370"/>
      <c r="H704" s="1370"/>
      <c r="I704" s="1370"/>
      <c r="J704" s="1370"/>
      <c r="K704" s="1370"/>
      <c r="L704" s="1370"/>
      <c r="M704" s="1370"/>
      <c r="N704" s="1370"/>
      <c r="O704" s="1370"/>
      <c r="P704" s="1370"/>
      <c r="Q704" s="1370"/>
      <c r="R704" s="1370"/>
      <c r="S704" s="1370"/>
      <c r="T704" s="1370"/>
      <c r="U704" s="1370"/>
      <c r="V704" s="1370"/>
      <c r="W704" s="1370"/>
      <c r="X704" s="1370"/>
      <c r="Y704" s="1370"/>
      <c r="Z704" s="1370"/>
      <c r="AA704" s="1370"/>
      <c r="AB704" s="1370"/>
    </row>
    <row r="705">
      <c r="A705" s="1383"/>
      <c r="B705" s="1383"/>
      <c r="C705" s="1370"/>
      <c r="D705" s="1370"/>
      <c r="E705" s="1387"/>
      <c r="F705" s="1370"/>
      <c r="G705" s="1370"/>
      <c r="H705" s="1370"/>
      <c r="I705" s="1370"/>
      <c r="J705" s="1370"/>
      <c r="K705" s="1370"/>
      <c r="L705" s="1370"/>
      <c r="M705" s="1370"/>
      <c r="N705" s="1370"/>
      <c r="O705" s="1370"/>
      <c r="P705" s="1370"/>
      <c r="Q705" s="1370"/>
      <c r="R705" s="1370"/>
      <c r="S705" s="1370"/>
      <c r="T705" s="1370"/>
      <c r="U705" s="1370"/>
      <c r="V705" s="1370"/>
      <c r="W705" s="1370"/>
      <c r="X705" s="1370"/>
      <c r="Y705" s="1370"/>
      <c r="Z705" s="1370"/>
      <c r="AA705" s="1370"/>
      <c r="AB705" s="1370"/>
    </row>
    <row r="706">
      <c r="A706" s="1383"/>
      <c r="B706" s="1383"/>
      <c r="C706" s="1370"/>
      <c r="D706" s="1370"/>
      <c r="E706" s="1387"/>
      <c r="F706" s="1370"/>
      <c r="G706" s="1370"/>
      <c r="H706" s="1370"/>
      <c r="I706" s="1370"/>
      <c r="J706" s="1370"/>
      <c r="K706" s="1370"/>
      <c r="L706" s="1370"/>
      <c r="M706" s="1370"/>
      <c r="N706" s="1370"/>
      <c r="O706" s="1370"/>
      <c r="P706" s="1370"/>
      <c r="Q706" s="1370"/>
      <c r="R706" s="1370"/>
      <c r="S706" s="1370"/>
      <c r="T706" s="1370"/>
      <c r="U706" s="1370"/>
      <c r="V706" s="1370"/>
      <c r="W706" s="1370"/>
      <c r="X706" s="1370"/>
      <c r="Y706" s="1370"/>
      <c r="Z706" s="1370"/>
      <c r="AA706" s="1370"/>
      <c r="AB706" s="1370"/>
    </row>
    <row r="707">
      <c r="A707" s="1383"/>
      <c r="B707" s="1383"/>
      <c r="C707" s="1370"/>
      <c r="D707" s="1370"/>
      <c r="E707" s="1387"/>
      <c r="F707" s="1370"/>
      <c r="G707" s="1370"/>
      <c r="H707" s="1370"/>
      <c r="I707" s="1370"/>
      <c r="J707" s="1370"/>
      <c r="K707" s="1370"/>
      <c r="L707" s="1370"/>
      <c r="M707" s="1370"/>
      <c r="N707" s="1370"/>
      <c r="O707" s="1370"/>
      <c r="P707" s="1370"/>
      <c r="Q707" s="1370"/>
      <c r="R707" s="1370"/>
      <c r="S707" s="1370"/>
      <c r="T707" s="1370"/>
      <c r="U707" s="1370"/>
      <c r="V707" s="1370"/>
      <c r="W707" s="1370"/>
      <c r="X707" s="1370"/>
      <c r="Y707" s="1370"/>
      <c r="Z707" s="1370"/>
      <c r="AA707" s="1370"/>
      <c r="AB707" s="1370"/>
    </row>
    <row r="708">
      <c r="A708" s="1383"/>
      <c r="B708" s="1383"/>
      <c r="C708" s="1370"/>
      <c r="D708" s="1370"/>
      <c r="E708" s="1387"/>
      <c r="F708" s="1370"/>
      <c r="G708" s="1370"/>
      <c r="H708" s="1370"/>
      <c r="I708" s="1370"/>
      <c r="J708" s="1370"/>
      <c r="K708" s="1370"/>
      <c r="L708" s="1370"/>
      <c r="M708" s="1370"/>
      <c r="N708" s="1370"/>
      <c r="O708" s="1370"/>
      <c r="P708" s="1370"/>
      <c r="Q708" s="1370"/>
      <c r="R708" s="1370"/>
      <c r="S708" s="1370"/>
      <c r="T708" s="1370"/>
      <c r="U708" s="1370"/>
      <c r="V708" s="1370"/>
      <c r="W708" s="1370"/>
      <c r="X708" s="1370"/>
      <c r="Y708" s="1370"/>
      <c r="Z708" s="1370"/>
      <c r="AA708" s="1370"/>
      <c r="AB708" s="1370"/>
    </row>
    <row r="709">
      <c r="A709" s="1383"/>
      <c r="B709" s="1383"/>
      <c r="C709" s="1370"/>
      <c r="D709" s="1370"/>
      <c r="E709" s="1387"/>
      <c r="F709" s="1370"/>
      <c r="G709" s="1370"/>
      <c r="H709" s="1370"/>
      <c r="I709" s="1370"/>
      <c r="J709" s="1370"/>
      <c r="K709" s="1370"/>
      <c r="L709" s="1370"/>
      <c r="M709" s="1370"/>
      <c r="N709" s="1370"/>
      <c r="O709" s="1370"/>
      <c r="P709" s="1370"/>
      <c r="Q709" s="1370"/>
      <c r="R709" s="1370"/>
      <c r="S709" s="1370"/>
      <c r="T709" s="1370"/>
      <c r="U709" s="1370"/>
      <c r="V709" s="1370"/>
      <c r="W709" s="1370"/>
      <c r="X709" s="1370"/>
      <c r="Y709" s="1370"/>
      <c r="Z709" s="1370"/>
      <c r="AA709" s="1370"/>
      <c r="AB709" s="1370"/>
    </row>
    <row r="710">
      <c r="A710" s="1383"/>
      <c r="B710" s="1383"/>
      <c r="C710" s="1370"/>
      <c r="D710" s="1370"/>
      <c r="E710" s="1387"/>
      <c r="F710" s="1370"/>
      <c r="G710" s="1370"/>
      <c r="H710" s="1370"/>
      <c r="I710" s="1370"/>
      <c r="J710" s="1370"/>
      <c r="K710" s="1370"/>
      <c r="L710" s="1370"/>
      <c r="M710" s="1370"/>
      <c r="N710" s="1370"/>
      <c r="O710" s="1370"/>
      <c r="P710" s="1370"/>
      <c r="Q710" s="1370"/>
      <c r="R710" s="1370"/>
      <c r="S710" s="1370"/>
      <c r="T710" s="1370"/>
      <c r="U710" s="1370"/>
      <c r="V710" s="1370"/>
      <c r="W710" s="1370"/>
      <c r="X710" s="1370"/>
      <c r="Y710" s="1370"/>
      <c r="Z710" s="1370"/>
      <c r="AA710" s="1370"/>
      <c r="AB710" s="1370"/>
    </row>
    <row r="711">
      <c r="A711" s="1383"/>
      <c r="B711" s="1383"/>
      <c r="C711" s="1370"/>
      <c r="D711" s="1370"/>
      <c r="E711" s="1387"/>
      <c r="F711" s="1370"/>
      <c r="G711" s="1370"/>
      <c r="H711" s="1370"/>
      <c r="I711" s="1370"/>
      <c r="J711" s="1370"/>
      <c r="K711" s="1370"/>
      <c r="L711" s="1370"/>
      <c r="M711" s="1370"/>
      <c r="N711" s="1370"/>
      <c r="O711" s="1370"/>
      <c r="P711" s="1370"/>
      <c r="Q711" s="1370"/>
      <c r="R711" s="1370"/>
      <c r="S711" s="1370"/>
      <c r="T711" s="1370"/>
      <c r="U711" s="1370"/>
      <c r="V711" s="1370"/>
      <c r="W711" s="1370"/>
      <c r="X711" s="1370"/>
      <c r="Y711" s="1370"/>
      <c r="Z711" s="1370"/>
      <c r="AA711" s="1370"/>
      <c r="AB711" s="1370"/>
    </row>
    <row r="712">
      <c r="A712" s="1383"/>
      <c r="B712" s="1383"/>
      <c r="C712" s="1370"/>
      <c r="D712" s="1370"/>
      <c r="E712" s="1387"/>
      <c r="F712" s="1370"/>
      <c r="G712" s="1370"/>
      <c r="H712" s="1370"/>
      <c r="I712" s="1370"/>
      <c r="J712" s="1370"/>
      <c r="K712" s="1370"/>
      <c r="L712" s="1370"/>
      <c r="M712" s="1370"/>
      <c r="N712" s="1370"/>
      <c r="O712" s="1370"/>
      <c r="P712" s="1370"/>
      <c r="Q712" s="1370"/>
      <c r="R712" s="1370"/>
      <c r="S712" s="1370"/>
      <c r="T712" s="1370"/>
      <c r="U712" s="1370"/>
      <c r="V712" s="1370"/>
      <c r="W712" s="1370"/>
      <c r="X712" s="1370"/>
      <c r="Y712" s="1370"/>
      <c r="Z712" s="1370"/>
      <c r="AA712" s="1370"/>
      <c r="AB712" s="1370"/>
    </row>
    <row r="713">
      <c r="A713" s="1383"/>
      <c r="B713" s="1383"/>
      <c r="C713" s="1370"/>
      <c r="D713" s="1370"/>
      <c r="E713" s="1387"/>
      <c r="F713" s="1370"/>
      <c r="G713" s="1370"/>
      <c r="H713" s="1370"/>
      <c r="I713" s="1370"/>
      <c r="J713" s="1370"/>
      <c r="K713" s="1370"/>
      <c r="L713" s="1370"/>
      <c r="M713" s="1370"/>
      <c r="N713" s="1370"/>
      <c r="O713" s="1370"/>
      <c r="P713" s="1370"/>
      <c r="Q713" s="1370"/>
      <c r="R713" s="1370"/>
      <c r="S713" s="1370"/>
      <c r="T713" s="1370"/>
      <c r="U713" s="1370"/>
      <c r="V713" s="1370"/>
      <c r="W713" s="1370"/>
      <c r="X713" s="1370"/>
      <c r="Y713" s="1370"/>
      <c r="Z713" s="1370"/>
      <c r="AA713" s="1370"/>
      <c r="AB713" s="1370"/>
    </row>
    <row r="714">
      <c r="A714" s="1383"/>
      <c r="B714" s="1383"/>
      <c r="C714" s="1370"/>
      <c r="D714" s="1370"/>
      <c r="E714" s="1387"/>
      <c r="F714" s="1370"/>
      <c r="G714" s="1370"/>
      <c r="H714" s="1370"/>
      <c r="I714" s="1370"/>
      <c r="J714" s="1370"/>
      <c r="K714" s="1370"/>
      <c r="L714" s="1370"/>
      <c r="M714" s="1370"/>
      <c r="N714" s="1370"/>
      <c r="O714" s="1370"/>
      <c r="P714" s="1370"/>
      <c r="Q714" s="1370"/>
      <c r="R714" s="1370"/>
      <c r="S714" s="1370"/>
      <c r="T714" s="1370"/>
      <c r="U714" s="1370"/>
      <c r="V714" s="1370"/>
      <c r="W714" s="1370"/>
      <c r="X714" s="1370"/>
      <c r="Y714" s="1370"/>
      <c r="Z714" s="1370"/>
      <c r="AA714" s="1370"/>
      <c r="AB714" s="1370"/>
    </row>
    <row r="715">
      <c r="A715" s="1383"/>
      <c r="B715" s="1383"/>
      <c r="C715" s="1370"/>
      <c r="D715" s="1370"/>
      <c r="E715" s="1387"/>
      <c r="F715" s="1370"/>
      <c r="G715" s="1370"/>
      <c r="H715" s="1370"/>
      <c r="I715" s="1370"/>
      <c r="J715" s="1370"/>
      <c r="K715" s="1370"/>
      <c r="L715" s="1370"/>
      <c r="M715" s="1370"/>
      <c r="N715" s="1370"/>
      <c r="O715" s="1370"/>
      <c r="P715" s="1370"/>
      <c r="Q715" s="1370"/>
      <c r="R715" s="1370"/>
      <c r="S715" s="1370"/>
      <c r="T715" s="1370"/>
      <c r="U715" s="1370"/>
      <c r="V715" s="1370"/>
      <c r="W715" s="1370"/>
      <c r="X715" s="1370"/>
      <c r="Y715" s="1370"/>
      <c r="Z715" s="1370"/>
      <c r="AA715" s="1370"/>
      <c r="AB715" s="1370"/>
    </row>
    <row r="716">
      <c r="A716" s="1383"/>
      <c r="B716" s="1383"/>
      <c r="C716" s="1370"/>
      <c r="D716" s="1370"/>
      <c r="E716" s="1387"/>
      <c r="F716" s="1370"/>
      <c r="G716" s="1370"/>
      <c r="H716" s="1370"/>
      <c r="I716" s="1370"/>
      <c r="J716" s="1370"/>
      <c r="K716" s="1370"/>
      <c r="L716" s="1370"/>
      <c r="M716" s="1370"/>
      <c r="N716" s="1370"/>
      <c r="O716" s="1370"/>
      <c r="P716" s="1370"/>
      <c r="Q716" s="1370"/>
      <c r="R716" s="1370"/>
      <c r="S716" s="1370"/>
      <c r="T716" s="1370"/>
      <c r="U716" s="1370"/>
      <c r="V716" s="1370"/>
      <c r="W716" s="1370"/>
      <c r="X716" s="1370"/>
      <c r="Y716" s="1370"/>
      <c r="Z716" s="1370"/>
      <c r="AA716" s="1370"/>
      <c r="AB716" s="1370"/>
    </row>
    <row r="717">
      <c r="A717" s="1383"/>
      <c r="B717" s="1383"/>
      <c r="C717" s="1370"/>
      <c r="D717" s="1370"/>
      <c r="E717" s="1387"/>
      <c r="F717" s="1370"/>
      <c r="G717" s="1370"/>
      <c r="H717" s="1370"/>
      <c r="I717" s="1370"/>
      <c r="J717" s="1370"/>
      <c r="K717" s="1370"/>
      <c r="L717" s="1370"/>
      <c r="M717" s="1370"/>
      <c r="N717" s="1370"/>
      <c r="O717" s="1370"/>
      <c r="P717" s="1370"/>
      <c r="Q717" s="1370"/>
      <c r="R717" s="1370"/>
      <c r="S717" s="1370"/>
      <c r="T717" s="1370"/>
      <c r="U717" s="1370"/>
      <c r="V717" s="1370"/>
      <c r="W717" s="1370"/>
      <c r="X717" s="1370"/>
      <c r="Y717" s="1370"/>
      <c r="Z717" s="1370"/>
      <c r="AA717" s="1370"/>
      <c r="AB717" s="1370"/>
    </row>
    <row r="718">
      <c r="A718" s="1383"/>
      <c r="B718" s="1383"/>
      <c r="C718" s="1370"/>
      <c r="D718" s="1370"/>
      <c r="E718" s="1387"/>
      <c r="F718" s="1370"/>
      <c r="G718" s="1370"/>
      <c r="H718" s="1370"/>
      <c r="I718" s="1370"/>
      <c r="J718" s="1370"/>
      <c r="K718" s="1370"/>
      <c r="L718" s="1370"/>
      <c r="M718" s="1370"/>
      <c r="N718" s="1370"/>
      <c r="O718" s="1370"/>
      <c r="P718" s="1370"/>
      <c r="Q718" s="1370"/>
      <c r="R718" s="1370"/>
      <c r="S718" s="1370"/>
      <c r="T718" s="1370"/>
      <c r="U718" s="1370"/>
      <c r="V718" s="1370"/>
      <c r="W718" s="1370"/>
      <c r="X718" s="1370"/>
      <c r="Y718" s="1370"/>
      <c r="Z718" s="1370"/>
      <c r="AA718" s="1370"/>
      <c r="AB718" s="1370"/>
    </row>
    <row r="719">
      <c r="A719" s="1383"/>
      <c r="B719" s="1383"/>
      <c r="C719" s="1370"/>
      <c r="D719" s="1370"/>
      <c r="E719" s="1387"/>
      <c r="F719" s="1370"/>
      <c r="G719" s="1370"/>
      <c r="H719" s="1370"/>
      <c r="I719" s="1370"/>
      <c r="J719" s="1370"/>
      <c r="K719" s="1370"/>
      <c r="L719" s="1370"/>
      <c r="M719" s="1370"/>
      <c r="N719" s="1370"/>
      <c r="O719" s="1370"/>
      <c r="P719" s="1370"/>
      <c r="Q719" s="1370"/>
      <c r="R719" s="1370"/>
      <c r="S719" s="1370"/>
      <c r="T719" s="1370"/>
      <c r="U719" s="1370"/>
      <c r="V719" s="1370"/>
      <c r="W719" s="1370"/>
      <c r="X719" s="1370"/>
      <c r="Y719" s="1370"/>
      <c r="Z719" s="1370"/>
      <c r="AA719" s="1370"/>
      <c r="AB719" s="1370"/>
    </row>
    <row r="720">
      <c r="A720" s="1383"/>
      <c r="B720" s="1383"/>
      <c r="C720" s="1370"/>
      <c r="D720" s="1370"/>
      <c r="E720" s="1387"/>
      <c r="F720" s="1370"/>
      <c r="G720" s="1370"/>
      <c r="H720" s="1370"/>
      <c r="I720" s="1370"/>
      <c r="J720" s="1370"/>
      <c r="K720" s="1370"/>
      <c r="L720" s="1370"/>
      <c r="M720" s="1370"/>
      <c r="N720" s="1370"/>
      <c r="O720" s="1370"/>
      <c r="P720" s="1370"/>
      <c r="Q720" s="1370"/>
      <c r="R720" s="1370"/>
      <c r="S720" s="1370"/>
      <c r="T720" s="1370"/>
      <c r="U720" s="1370"/>
      <c r="V720" s="1370"/>
      <c r="W720" s="1370"/>
      <c r="X720" s="1370"/>
      <c r="Y720" s="1370"/>
      <c r="Z720" s="1370"/>
      <c r="AA720" s="1370"/>
      <c r="AB720" s="1370"/>
    </row>
    <row r="721">
      <c r="A721" s="1383"/>
      <c r="B721" s="1383"/>
      <c r="C721" s="1370"/>
      <c r="D721" s="1370"/>
      <c r="E721" s="1387"/>
      <c r="F721" s="1370"/>
      <c r="G721" s="1370"/>
      <c r="H721" s="1370"/>
      <c r="I721" s="1370"/>
      <c r="J721" s="1370"/>
      <c r="K721" s="1370"/>
      <c r="L721" s="1370"/>
      <c r="M721" s="1370"/>
      <c r="N721" s="1370"/>
      <c r="O721" s="1370"/>
      <c r="P721" s="1370"/>
      <c r="Q721" s="1370"/>
      <c r="R721" s="1370"/>
      <c r="S721" s="1370"/>
      <c r="T721" s="1370"/>
      <c r="U721" s="1370"/>
      <c r="V721" s="1370"/>
      <c r="W721" s="1370"/>
      <c r="X721" s="1370"/>
      <c r="Y721" s="1370"/>
      <c r="Z721" s="1370"/>
      <c r="AA721" s="1370"/>
      <c r="AB721" s="1370"/>
    </row>
    <row r="722">
      <c r="A722" s="1383"/>
      <c r="B722" s="1383"/>
      <c r="C722" s="1370"/>
      <c r="D722" s="1370"/>
      <c r="E722" s="1387"/>
      <c r="F722" s="1370"/>
      <c r="G722" s="1370"/>
      <c r="H722" s="1370"/>
      <c r="I722" s="1370"/>
      <c r="J722" s="1370"/>
      <c r="K722" s="1370"/>
      <c r="L722" s="1370"/>
      <c r="M722" s="1370"/>
      <c r="N722" s="1370"/>
      <c r="O722" s="1370"/>
      <c r="P722" s="1370"/>
      <c r="Q722" s="1370"/>
      <c r="R722" s="1370"/>
      <c r="S722" s="1370"/>
      <c r="T722" s="1370"/>
      <c r="U722" s="1370"/>
      <c r="V722" s="1370"/>
      <c r="W722" s="1370"/>
      <c r="X722" s="1370"/>
      <c r="Y722" s="1370"/>
      <c r="Z722" s="1370"/>
      <c r="AA722" s="1370"/>
      <c r="AB722" s="1370"/>
    </row>
    <row r="723">
      <c r="A723" s="1383"/>
      <c r="B723" s="1383"/>
      <c r="C723" s="1370"/>
      <c r="D723" s="1370"/>
      <c r="E723" s="1387"/>
      <c r="F723" s="1370"/>
      <c r="G723" s="1370"/>
      <c r="H723" s="1370"/>
      <c r="I723" s="1370"/>
      <c r="J723" s="1370"/>
      <c r="K723" s="1370"/>
      <c r="L723" s="1370"/>
      <c r="M723" s="1370"/>
      <c r="N723" s="1370"/>
      <c r="O723" s="1370"/>
      <c r="P723" s="1370"/>
      <c r="Q723" s="1370"/>
      <c r="R723" s="1370"/>
      <c r="S723" s="1370"/>
      <c r="T723" s="1370"/>
      <c r="U723" s="1370"/>
      <c r="V723" s="1370"/>
      <c r="W723" s="1370"/>
      <c r="X723" s="1370"/>
      <c r="Y723" s="1370"/>
      <c r="Z723" s="1370"/>
      <c r="AA723" s="1370"/>
      <c r="AB723" s="1370"/>
    </row>
    <row r="724">
      <c r="A724" s="1383"/>
      <c r="B724" s="1383"/>
      <c r="C724" s="1370"/>
      <c r="D724" s="1370"/>
      <c r="E724" s="1387"/>
      <c r="F724" s="1370"/>
      <c r="G724" s="1370"/>
      <c r="H724" s="1370"/>
      <c r="I724" s="1370"/>
      <c r="J724" s="1370"/>
      <c r="K724" s="1370"/>
      <c r="L724" s="1370"/>
      <c r="M724" s="1370"/>
      <c r="N724" s="1370"/>
      <c r="O724" s="1370"/>
      <c r="P724" s="1370"/>
      <c r="Q724" s="1370"/>
      <c r="R724" s="1370"/>
      <c r="S724" s="1370"/>
      <c r="T724" s="1370"/>
      <c r="U724" s="1370"/>
      <c r="V724" s="1370"/>
      <c r="W724" s="1370"/>
      <c r="X724" s="1370"/>
      <c r="Y724" s="1370"/>
      <c r="Z724" s="1370"/>
      <c r="AA724" s="1370"/>
      <c r="AB724" s="1370"/>
    </row>
    <row r="725">
      <c r="A725" s="1383"/>
      <c r="B725" s="1383"/>
      <c r="C725" s="1370"/>
      <c r="D725" s="1370"/>
      <c r="E725" s="1387"/>
      <c r="F725" s="1370"/>
      <c r="G725" s="1370"/>
      <c r="H725" s="1370"/>
      <c r="I725" s="1370"/>
      <c r="J725" s="1370"/>
      <c r="K725" s="1370"/>
      <c r="L725" s="1370"/>
      <c r="M725" s="1370"/>
      <c r="N725" s="1370"/>
      <c r="O725" s="1370"/>
      <c r="P725" s="1370"/>
      <c r="Q725" s="1370"/>
      <c r="R725" s="1370"/>
      <c r="S725" s="1370"/>
      <c r="T725" s="1370"/>
      <c r="U725" s="1370"/>
      <c r="V725" s="1370"/>
      <c r="W725" s="1370"/>
      <c r="X725" s="1370"/>
      <c r="Y725" s="1370"/>
      <c r="Z725" s="1370"/>
      <c r="AA725" s="1370"/>
      <c r="AB725" s="1370"/>
    </row>
    <row r="726">
      <c r="A726" s="1383"/>
      <c r="B726" s="1383"/>
      <c r="C726" s="1370"/>
      <c r="D726" s="1370"/>
      <c r="E726" s="1387"/>
      <c r="F726" s="1370"/>
      <c r="G726" s="1370"/>
      <c r="H726" s="1370"/>
      <c r="I726" s="1370"/>
      <c r="J726" s="1370"/>
      <c r="K726" s="1370"/>
      <c r="L726" s="1370"/>
      <c r="M726" s="1370"/>
      <c r="N726" s="1370"/>
      <c r="O726" s="1370"/>
      <c r="P726" s="1370"/>
      <c r="Q726" s="1370"/>
      <c r="R726" s="1370"/>
      <c r="S726" s="1370"/>
      <c r="T726" s="1370"/>
      <c r="U726" s="1370"/>
      <c r="V726" s="1370"/>
      <c r="W726" s="1370"/>
      <c r="X726" s="1370"/>
      <c r="Y726" s="1370"/>
      <c r="Z726" s="1370"/>
      <c r="AA726" s="1370"/>
      <c r="AB726" s="1370"/>
    </row>
    <row r="727">
      <c r="A727" s="1383"/>
      <c r="B727" s="1383"/>
      <c r="C727" s="1370"/>
      <c r="D727" s="1370"/>
      <c r="E727" s="1387"/>
      <c r="F727" s="1370"/>
      <c r="G727" s="1370"/>
      <c r="H727" s="1370"/>
      <c r="I727" s="1370"/>
      <c r="J727" s="1370"/>
      <c r="K727" s="1370"/>
      <c r="L727" s="1370"/>
      <c r="M727" s="1370"/>
      <c r="N727" s="1370"/>
      <c r="O727" s="1370"/>
      <c r="P727" s="1370"/>
      <c r="Q727" s="1370"/>
      <c r="R727" s="1370"/>
      <c r="S727" s="1370"/>
      <c r="T727" s="1370"/>
      <c r="U727" s="1370"/>
      <c r="V727" s="1370"/>
      <c r="W727" s="1370"/>
      <c r="X727" s="1370"/>
      <c r="Y727" s="1370"/>
      <c r="Z727" s="1370"/>
      <c r="AA727" s="1370"/>
      <c r="AB727" s="1370"/>
    </row>
    <row r="728">
      <c r="A728" s="1383"/>
      <c r="B728" s="1383"/>
      <c r="C728" s="1370"/>
      <c r="D728" s="1370"/>
      <c r="E728" s="1387"/>
      <c r="F728" s="1370"/>
      <c r="G728" s="1370"/>
      <c r="H728" s="1370"/>
      <c r="I728" s="1370"/>
      <c r="J728" s="1370"/>
      <c r="K728" s="1370"/>
      <c r="L728" s="1370"/>
      <c r="M728" s="1370"/>
      <c r="N728" s="1370"/>
      <c r="O728" s="1370"/>
      <c r="P728" s="1370"/>
      <c r="Q728" s="1370"/>
      <c r="R728" s="1370"/>
      <c r="S728" s="1370"/>
      <c r="T728" s="1370"/>
      <c r="U728" s="1370"/>
      <c r="V728" s="1370"/>
      <c r="W728" s="1370"/>
      <c r="X728" s="1370"/>
      <c r="Y728" s="1370"/>
      <c r="Z728" s="1370"/>
      <c r="AA728" s="1370"/>
      <c r="AB728" s="1370"/>
    </row>
    <row r="729">
      <c r="A729" s="1383"/>
      <c r="B729" s="1383"/>
      <c r="C729" s="1370"/>
      <c r="D729" s="1370"/>
      <c r="E729" s="1387"/>
      <c r="F729" s="1370"/>
      <c r="G729" s="1370"/>
      <c r="H729" s="1370"/>
      <c r="I729" s="1370"/>
      <c r="J729" s="1370"/>
      <c r="K729" s="1370"/>
      <c r="L729" s="1370"/>
      <c r="M729" s="1370"/>
      <c r="N729" s="1370"/>
      <c r="O729" s="1370"/>
      <c r="P729" s="1370"/>
      <c r="Q729" s="1370"/>
      <c r="R729" s="1370"/>
      <c r="S729" s="1370"/>
      <c r="T729" s="1370"/>
      <c r="U729" s="1370"/>
      <c r="V729" s="1370"/>
      <c r="W729" s="1370"/>
      <c r="X729" s="1370"/>
      <c r="Y729" s="1370"/>
      <c r="Z729" s="1370"/>
      <c r="AA729" s="1370"/>
      <c r="AB729" s="1370"/>
    </row>
    <row r="730">
      <c r="A730" s="1383"/>
      <c r="B730" s="1383"/>
      <c r="C730" s="1370"/>
      <c r="D730" s="1370"/>
      <c r="E730" s="1387"/>
      <c r="F730" s="1370"/>
      <c r="G730" s="1370"/>
      <c r="H730" s="1370"/>
      <c r="I730" s="1370"/>
      <c r="J730" s="1370"/>
      <c r="K730" s="1370"/>
      <c r="L730" s="1370"/>
      <c r="M730" s="1370"/>
      <c r="N730" s="1370"/>
      <c r="O730" s="1370"/>
      <c r="P730" s="1370"/>
      <c r="Q730" s="1370"/>
      <c r="R730" s="1370"/>
      <c r="S730" s="1370"/>
      <c r="T730" s="1370"/>
      <c r="U730" s="1370"/>
      <c r="V730" s="1370"/>
      <c r="W730" s="1370"/>
      <c r="X730" s="1370"/>
      <c r="Y730" s="1370"/>
      <c r="Z730" s="1370"/>
      <c r="AA730" s="1370"/>
      <c r="AB730" s="1370"/>
    </row>
    <row r="731">
      <c r="A731" s="1383"/>
      <c r="B731" s="1383"/>
      <c r="C731" s="1370"/>
      <c r="D731" s="1370"/>
      <c r="E731" s="1387"/>
      <c r="F731" s="1370"/>
      <c r="G731" s="1370"/>
      <c r="H731" s="1370"/>
      <c r="I731" s="1370"/>
      <c r="J731" s="1370"/>
      <c r="K731" s="1370"/>
      <c r="L731" s="1370"/>
      <c r="M731" s="1370"/>
      <c r="N731" s="1370"/>
      <c r="O731" s="1370"/>
      <c r="P731" s="1370"/>
      <c r="Q731" s="1370"/>
      <c r="R731" s="1370"/>
      <c r="S731" s="1370"/>
      <c r="T731" s="1370"/>
      <c r="U731" s="1370"/>
      <c r="V731" s="1370"/>
      <c r="W731" s="1370"/>
      <c r="X731" s="1370"/>
      <c r="Y731" s="1370"/>
      <c r="Z731" s="1370"/>
      <c r="AA731" s="1370"/>
      <c r="AB731" s="1370"/>
    </row>
    <row r="732">
      <c r="A732" s="1383"/>
      <c r="B732" s="1383"/>
      <c r="C732" s="1370"/>
      <c r="D732" s="1370"/>
      <c r="E732" s="1387"/>
      <c r="F732" s="1370"/>
      <c r="G732" s="1370"/>
      <c r="H732" s="1370"/>
      <c r="I732" s="1370"/>
      <c r="J732" s="1370"/>
      <c r="K732" s="1370"/>
      <c r="L732" s="1370"/>
      <c r="M732" s="1370"/>
      <c r="N732" s="1370"/>
      <c r="O732" s="1370"/>
      <c r="P732" s="1370"/>
      <c r="Q732" s="1370"/>
      <c r="R732" s="1370"/>
      <c r="S732" s="1370"/>
      <c r="T732" s="1370"/>
      <c r="U732" s="1370"/>
      <c r="V732" s="1370"/>
      <c r="W732" s="1370"/>
      <c r="X732" s="1370"/>
      <c r="Y732" s="1370"/>
      <c r="Z732" s="1370"/>
      <c r="AA732" s="1370"/>
      <c r="AB732" s="1370"/>
    </row>
    <row r="733">
      <c r="A733" s="1383"/>
      <c r="B733" s="1383"/>
      <c r="C733" s="1370"/>
      <c r="D733" s="1370"/>
      <c r="E733" s="1387"/>
      <c r="F733" s="1370"/>
      <c r="G733" s="1370"/>
      <c r="H733" s="1370"/>
      <c r="I733" s="1370"/>
      <c r="J733" s="1370"/>
      <c r="K733" s="1370"/>
      <c r="L733" s="1370"/>
      <c r="M733" s="1370"/>
      <c r="N733" s="1370"/>
      <c r="O733" s="1370"/>
      <c r="P733" s="1370"/>
      <c r="Q733" s="1370"/>
      <c r="R733" s="1370"/>
      <c r="S733" s="1370"/>
      <c r="T733" s="1370"/>
      <c r="U733" s="1370"/>
      <c r="V733" s="1370"/>
      <c r="W733" s="1370"/>
      <c r="X733" s="1370"/>
      <c r="Y733" s="1370"/>
      <c r="Z733" s="1370"/>
      <c r="AA733" s="1370"/>
      <c r="AB733" s="1370"/>
    </row>
    <row r="734">
      <c r="A734" s="1383"/>
      <c r="B734" s="1383"/>
      <c r="C734" s="1370"/>
      <c r="D734" s="1370"/>
      <c r="E734" s="1387"/>
      <c r="F734" s="1370"/>
      <c r="G734" s="1370"/>
      <c r="H734" s="1370"/>
      <c r="I734" s="1370"/>
      <c r="J734" s="1370"/>
      <c r="K734" s="1370"/>
      <c r="L734" s="1370"/>
      <c r="M734" s="1370"/>
      <c r="N734" s="1370"/>
      <c r="O734" s="1370"/>
      <c r="P734" s="1370"/>
      <c r="Q734" s="1370"/>
      <c r="R734" s="1370"/>
      <c r="S734" s="1370"/>
      <c r="T734" s="1370"/>
      <c r="U734" s="1370"/>
      <c r="V734" s="1370"/>
      <c r="W734" s="1370"/>
      <c r="X734" s="1370"/>
      <c r="Y734" s="1370"/>
      <c r="Z734" s="1370"/>
      <c r="AA734" s="1370"/>
      <c r="AB734" s="1370"/>
    </row>
    <row r="735">
      <c r="A735" s="1383"/>
      <c r="B735" s="1383"/>
      <c r="C735" s="1370"/>
      <c r="D735" s="1370"/>
      <c r="E735" s="1387"/>
      <c r="F735" s="1370"/>
      <c r="G735" s="1370"/>
      <c r="H735" s="1370"/>
      <c r="I735" s="1370"/>
      <c r="J735" s="1370"/>
      <c r="K735" s="1370"/>
      <c r="L735" s="1370"/>
      <c r="M735" s="1370"/>
      <c r="N735" s="1370"/>
      <c r="O735" s="1370"/>
      <c r="P735" s="1370"/>
      <c r="Q735" s="1370"/>
      <c r="R735" s="1370"/>
      <c r="S735" s="1370"/>
      <c r="T735" s="1370"/>
      <c r="U735" s="1370"/>
      <c r="V735" s="1370"/>
      <c r="W735" s="1370"/>
      <c r="X735" s="1370"/>
      <c r="Y735" s="1370"/>
      <c r="Z735" s="1370"/>
      <c r="AA735" s="1370"/>
      <c r="AB735" s="1370"/>
    </row>
    <row r="736">
      <c r="A736" s="1383"/>
      <c r="B736" s="1383"/>
      <c r="C736" s="1370"/>
      <c r="D736" s="1370"/>
      <c r="E736" s="1387"/>
      <c r="F736" s="1370"/>
      <c r="G736" s="1370"/>
      <c r="H736" s="1370"/>
      <c r="I736" s="1370"/>
      <c r="J736" s="1370"/>
      <c r="K736" s="1370"/>
      <c r="L736" s="1370"/>
      <c r="M736" s="1370"/>
      <c r="N736" s="1370"/>
      <c r="O736" s="1370"/>
      <c r="P736" s="1370"/>
      <c r="Q736" s="1370"/>
      <c r="R736" s="1370"/>
      <c r="S736" s="1370"/>
      <c r="T736" s="1370"/>
      <c r="U736" s="1370"/>
      <c r="V736" s="1370"/>
      <c r="W736" s="1370"/>
      <c r="X736" s="1370"/>
      <c r="Y736" s="1370"/>
      <c r="Z736" s="1370"/>
      <c r="AA736" s="1370"/>
      <c r="AB736" s="1370"/>
    </row>
    <row r="737">
      <c r="A737" s="1383"/>
      <c r="B737" s="1383"/>
      <c r="C737" s="1370"/>
      <c r="D737" s="1370"/>
      <c r="E737" s="1387"/>
      <c r="F737" s="1370"/>
      <c r="G737" s="1370"/>
      <c r="H737" s="1370"/>
      <c r="I737" s="1370"/>
      <c r="J737" s="1370"/>
      <c r="K737" s="1370"/>
      <c r="L737" s="1370"/>
      <c r="M737" s="1370"/>
      <c r="N737" s="1370"/>
      <c r="O737" s="1370"/>
      <c r="P737" s="1370"/>
      <c r="Q737" s="1370"/>
      <c r="R737" s="1370"/>
      <c r="S737" s="1370"/>
      <c r="T737" s="1370"/>
      <c r="U737" s="1370"/>
      <c r="V737" s="1370"/>
      <c r="W737" s="1370"/>
      <c r="X737" s="1370"/>
      <c r="Y737" s="1370"/>
      <c r="Z737" s="1370"/>
      <c r="AA737" s="1370"/>
      <c r="AB737" s="1370"/>
    </row>
    <row r="738">
      <c r="A738" s="1383"/>
      <c r="B738" s="1383"/>
      <c r="C738" s="1370"/>
      <c r="D738" s="1370"/>
      <c r="E738" s="1387"/>
      <c r="F738" s="1370"/>
      <c r="G738" s="1370"/>
      <c r="H738" s="1370"/>
      <c r="I738" s="1370"/>
      <c r="J738" s="1370"/>
      <c r="K738" s="1370"/>
      <c r="L738" s="1370"/>
      <c r="M738" s="1370"/>
      <c r="N738" s="1370"/>
      <c r="O738" s="1370"/>
      <c r="P738" s="1370"/>
      <c r="Q738" s="1370"/>
      <c r="R738" s="1370"/>
      <c r="S738" s="1370"/>
      <c r="T738" s="1370"/>
      <c r="U738" s="1370"/>
      <c r="V738" s="1370"/>
      <c r="W738" s="1370"/>
      <c r="X738" s="1370"/>
      <c r="Y738" s="1370"/>
      <c r="Z738" s="1370"/>
      <c r="AA738" s="1370"/>
      <c r="AB738" s="1370"/>
    </row>
    <row r="739">
      <c r="A739" s="1383"/>
      <c r="B739" s="1383"/>
      <c r="C739" s="1370"/>
      <c r="D739" s="1370"/>
      <c r="E739" s="1387"/>
      <c r="F739" s="1370"/>
      <c r="G739" s="1370"/>
      <c r="H739" s="1370"/>
      <c r="I739" s="1370"/>
      <c r="J739" s="1370"/>
      <c r="K739" s="1370"/>
      <c r="L739" s="1370"/>
      <c r="M739" s="1370"/>
      <c r="N739" s="1370"/>
      <c r="O739" s="1370"/>
      <c r="P739" s="1370"/>
      <c r="Q739" s="1370"/>
      <c r="R739" s="1370"/>
      <c r="S739" s="1370"/>
      <c r="T739" s="1370"/>
      <c r="U739" s="1370"/>
      <c r="V739" s="1370"/>
      <c r="W739" s="1370"/>
      <c r="X739" s="1370"/>
      <c r="Y739" s="1370"/>
      <c r="Z739" s="1370"/>
      <c r="AA739" s="1370"/>
      <c r="AB739" s="1370"/>
    </row>
    <row r="740">
      <c r="A740" s="1383"/>
      <c r="B740" s="1383"/>
      <c r="C740" s="1370"/>
      <c r="D740" s="1370"/>
      <c r="E740" s="1387"/>
      <c r="F740" s="1370"/>
      <c r="G740" s="1370"/>
      <c r="H740" s="1370"/>
      <c r="I740" s="1370"/>
      <c r="J740" s="1370"/>
      <c r="K740" s="1370"/>
      <c r="L740" s="1370"/>
      <c r="M740" s="1370"/>
      <c r="N740" s="1370"/>
      <c r="O740" s="1370"/>
      <c r="P740" s="1370"/>
      <c r="Q740" s="1370"/>
      <c r="R740" s="1370"/>
      <c r="S740" s="1370"/>
      <c r="T740" s="1370"/>
      <c r="U740" s="1370"/>
      <c r="V740" s="1370"/>
      <c r="W740" s="1370"/>
      <c r="X740" s="1370"/>
      <c r="Y740" s="1370"/>
      <c r="Z740" s="1370"/>
      <c r="AA740" s="1370"/>
      <c r="AB740" s="1370"/>
    </row>
    <row r="741">
      <c r="A741" s="1383"/>
      <c r="B741" s="1383"/>
      <c r="C741" s="1370"/>
      <c r="D741" s="1370"/>
      <c r="E741" s="1387"/>
      <c r="F741" s="1370"/>
      <c r="G741" s="1370"/>
      <c r="H741" s="1370"/>
      <c r="I741" s="1370"/>
      <c r="J741" s="1370"/>
      <c r="K741" s="1370"/>
      <c r="L741" s="1370"/>
      <c r="M741" s="1370"/>
      <c r="N741" s="1370"/>
      <c r="O741" s="1370"/>
      <c r="P741" s="1370"/>
      <c r="Q741" s="1370"/>
      <c r="R741" s="1370"/>
      <c r="S741" s="1370"/>
      <c r="T741" s="1370"/>
      <c r="U741" s="1370"/>
      <c r="V741" s="1370"/>
      <c r="W741" s="1370"/>
      <c r="X741" s="1370"/>
      <c r="Y741" s="1370"/>
      <c r="Z741" s="1370"/>
      <c r="AA741" s="1370"/>
      <c r="AB741" s="1370"/>
    </row>
    <row r="742">
      <c r="A742" s="1383"/>
      <c r="B742" s="1383"/>
      <c r="C742" s="1370"/>
      <c r="D742" s="1370"/>
      <c r="E742" s="1387"/>
      <c r="F742" s="1370"/>
      <c r="G742" s="1370"/>
      <c r="H742" s="1370"/>
      <c r="I742" s="1370"/>
      <c r="J742" s="1370"/>
      <c r="K742" s="1370"/>
      <c r="L742" s="1370"/>
      <c r="M742" s="1370"/>
      <c r="N742" s="1370"/>
      <c r="O742" s="1370"/>
      <c r="P742" s="1370"/>
      <c r="Q742" s="1370"/>
      <c r="R742" s="1370"/>
      <c r="S742" s="1370"/>
      <c r="T742" s="1370"/>
      <c r="U742" s="1370"/>
      <c r="V742" s="1370"/>
      <c r="W742" s="1370"/>
      <c r="X742" s="1370"/>
      <c r="Y742" s="1370"/>
      <c r="Z742" s="1370"/>
      <c r="AA742" s="1370"/>
      <c r="AB742" s="1370"/>
    </row>
    <row r="743">
      <c r="A743" s="1383"/>
      <c r="B743" s="1383"/>
      <c r="C743" s="1370"/>
      <c r="D743" s="1370"/>
      <c r="E743" s="1387"/>
      <c r="F743" s="1370"/>
      <c r="G743" s="1370"/>
      <c r="H743" s="1370"/>
      <c r="I743" s="1370"/>
      <c r="J743" s="1370"/>
      <c r="K743" s="1370"/>
      <c r="L743" s="1370"/>
      <c r="M743" s="1370"/>
      <c r="N743" s="1370"/>
      <c r="O743" s="1370"/>
      <c r="P743" s="1370"/>
      <c r="Q743" s="1370"/>
      <c r="R743" s="1370"/>
      <c r="S743" s="1370"/>
      <c r="T743" s="1370"/>
      <c r="U743" s="1370"/>
      <c r="V743" s="1370"/>
      <c r="W743" s="1370"/>
      <c r="X743" s="1370"/>
      <c r="Y743" s="1370"/>
      <c r="Z743" s="1370"/>
      <c r="AA743" s="1370"/>
      <c r="AB743" s="1370"/>
    </row>
    <row r="744">
      <c r="A744" s="1383"/>
      <c r="B744" s="1383"/>
      <c r="C744" s="1370"/>
      <c r="D744" s="1370"/>
      <c r="E744" s="1387"/>
      <c r="F744" s="1370"/>
      <c r="G744" s="1370"/>
      <c r="H744" s="1370"/>
      <c r="I744" s="1370"/>
      <c r="J744" s="1370"/>
      <c r="K744" s="1370"/>
      <c r="L744" s="1370"/>
      <c r="M744" s="1370"/>
      <c r="N744" s="1370"/>
      <c r="O744" s="1370"/>
      <c r="P744" s="1370"/>
      <c r="Q744" s="1370"/>
      <c r="R744" s="1370"/>
      <c r="S744" s="1370"/>
      <c r="T744" s="1370"/>
      <c r="U744" s="1370"/>
      <c r="V744" s="1370"/>
      <c r="W744" s="1370"/>
      <c r="X744" s="1370"/>
      <c r="Y744" s="1370"/>
      <c r="Z744" s="1370"/>
      <c r="AA744" s="1370"/>
      <c r="AB744" s="1370"/>
    </row>
    <row r="745">
      <c r="A745" s="1383"/>
      <c r="B745" s="1383"/>
      <c r="C745" s="1370"/>
      <c r="D745" s="1370"/>
      <c r="E745" s="1387"/>
      <c r="F745" s="1370"/>
      <c r="G745" s="1370"/>
      <c r="H745" s="1370"/>
      <c r="I745" s="1370"/>
      <c r="J745" s="1370"/>
      <c r="K745" s="1370"/>
      <c r="L745" s="1370"/>
      <c r="M745" s="1370"/>
      <c r="N745" s="1370"/>
      <c r="O745" s="1370"/>
      <c r="P745" s="1370"/>
      <c r="Q745" s="1370"/>
      <c r="R745" s="1370"/>
      <c r="S745" s="1370"/>
      <c r="T745" s="1370"/>
      <c r="U745" s="1370"/>
      <c r="V745" s="1370"/>
      <c r="W745" s="1370"/>
      <c r="X745" s="1370"/>
      <c r="Y745" s="1370"/>
      <c r="Z745" s="1370"/>
      <c r="AA745" s="1370"/>
      <c r="AB745" s="1370"/>
    </row>
    <row r="746">
      <c r="A746" s="1383"/>
      <c r="B746" s="1383"/>
      <c r="C746" s="1370"/>
      <c r="D746" s="1370"/>
      <c r="E746" s="1387"/>
      <c r="F746" s="1370"/>
      <c r="G746" s="1370"/>
      <c r="H746" s="1370"/>
      <c r="I746" s="1370"/>
      <c r="J746" s="1370"/>
      <c r="K746" s="1370"/>
      <c r="L746" s="1370"/>
      <c r="M746" s="1370"/>
      <c r="N746" s="1370"/>
      <c r="O746" s="1370"/>
      <c r="P746" s="1370"/>
      <c r="Q746" s="1370"/>
      <c r="R746" s="1370"/>
      <c r="S746" s="1370"/>
      <c r="T746" s="1370"/>
      <c r="U746" s="1370"/>
      <c r="V746" s="1370"/>
      <c r="W746" s="1370"/>
      <c r="X746" s="1370"/>
      <c r="Y746" s="1370"/>
      <c r="Z746" s="1370"/>
      <c r="AA746" s="1370"/>
      <c r="AB746" s="1370"/>
    </row>
    <row r="747">
      <c r="A747" s="1383"/>
      <c r="B747" s="1383"/>
      <c r="C747" s="1370"/>
      <c r="D747" s="1370"/>
      <c r="E747" s="1387"/>
      <c r="F747" s="1370"/>
      <c r="G747" s="1370"/>
      <c r="H747" s="1370"/>
      <c r="I747" s="1370"/>
      <c r="J747" s="1370"/>
      <c r="K747" s="1370"/>
      <c r="L747" s="1370"/>
      <c r="M747" s="1370"/>
      <c r="N747" s="1370"/>
      <c r="O747" s="1370"/>
      <c r="P747" s="1370"/>
      <c r="Q747" s="1370"/>
      <c r="R747" s="1370"/>
      <c r="S747" s="1370"/>
      <c r="T747" s="1370"/>
      <c r="U747" s="1370"/>
      <c r="V747" s="1370"/>
      <c r="W747" s="1370"/>
      <c r="X747" s="1370"/>
      <c r="Y747" s="1370"/>
      <c r="Z747" s="1370"/>
      <c r="AA747" s="1370"/>
      <c r="AB747" s="1370"/>
    </row>
    <row r="748">
      <c r="A748" s="1383"/>
      <c r="B748" s="1383"/>
      <c r="C748" s="1370"/>
      <c r="D748" s="1370"/>
      <c r="E748" s="1387"/>
      <c r="F748" s="1370"/>
      <c r="G748" s="1370"/>
      <c r="H748" s="1370"/>
      <c r="I748" s="1370"/>
      <c r="J748" s="1370"/>
      <c r="K748" s="1370"/>
      <c r="L748" s="1370"/>
      <c r="M748" s="1370"/>
      <c r="N748" s="1370"/>
      <c r="O748" s="1370"/>
      <c r="P748" s="1370"/>
      <c r="Q748" s="1370"/>
      <c r="R748" s="1370"/>
      <c r="S748" s="1370"/>
      <c r="T748" s="1370"/>
      <c r="U748" s="1370"/>
      <c r="V748" s="1370"/>
      <c r="W748" s="1370"/>
      <c r="X748" s="1370"/>
      <c r="Y748" s="1370"/>
      <c r="Z748" s="1370"/>
      <c r="AA748" s="1370"/>
      <c r="AB748" s="1370"/>
    </row>
    <row r="749">
      <c r="A749" s="1383"/>
      <c r="B749" s="1383"/>
      <c r="C749" s="1370"/>
      <c r="D749" s="1370"/>
      <c r="E749" s="1387"/>
      <c r="F749" s="1370"/>
      <c r="G749" s="1370"/>
      <c r="H749" s="1370"/>
      <c r="I749" s="1370"/>
      <c r="J749" s="1370"/>
      <c r="K749" s="1370"/>
      <c r="L749" s="1370"/>
      <c r="M749" s="1370"/>
      <c r="N749" s="1370"/>
      <c r="O749" s="1370"/>
      <c r="P749" s="1370"/>
      <c r="Q749" s="1370"/>
      <c r="R749" s="1370"/>
      <c r="S749" s="1370"/>
      <c r="T749" s="1370"/>
      <c r="U749" s="1370"/>
      <c r="V749" s="1370"/>
      <c r="W749" s="1370"/>
      <c r="X749" s="1370"/>
      <c r="Y749" s="1370"/>
      <c r="Z749" s="1370"/>
      <c r="AA749" s="1370"/>
      <c r="AB749" s="1370"/>
    </row>
    <row r="750">
      <c r="A750" s="1383"/>
      <c r="B750" s="1383"/>
      <c r="C750" s="1370"/>
      <c r="D750" s="1370"/>
      <c r="E750" s="1387"/>
      <c r="F750" s="1370"/>
      <c r="G750" s="1370"/>
      <c r="H750" s="1370"/>
      <c r="I750" s="1370"/>
      <c r="J750" s="1370"/>
      <c r="K750" s="1370"/>
      <c r="L750" s="1370"/>
      <c r="M750" s="1370"/>
      <c r="N750" s="1370"/>
      <c r="O750" s="1370"/>
      <c r="P750" s="1370"/>
      <c r="Q750" s="1370"/>
      <c r="R750" s="1370"/>
      <c r="S750" s="1370"/>
      <c r="T750" s="1370"/>
      <c r="U750" s="1370"/>
      <c r="V750" s="1370"/>
      <c r="W750" s="1370"/>
      <c r="X750" s="1370"/>
      <c r="Y750" s="1370"/>
      <c r="Z750" s="1370"/>
      <c r="AA750" s="1370"/>
      <c r="AB750" s="1370"/>
    </row>
    <row r="751">
      <c r="A751" s="1383"/>
      <c r="B751" s="1383"/>
      <c r="C751" s="1370"/>
      <c r="D751" s="1370"/>
      <c r="E751" s="1387"/>
      <c r="F751" s="1370"/>
      <c r="G751" s="1370"/>
      <c r="H751" s="1370"/>
      <c r="I751" s="1370"/>
      <c r="J751" s="1370"/>
      <c r="K751" s="1370"/>
      <c r="L751" s="1370"/>
      <c r="M751" s="1370"/>
      <c r="N751" s="1370"/>
      <c r="O751" s="1370"/>
      <c r="P751" s="1370"/>
      <c r="Q751" s="1370"/>
      <c r="R751" s="1370"/>
      <c r="S751" s="1370"/>
      <c r="T751" s="1370"/>
      <c r="U751" s="1370"/>
      <c r="V751" s="1370"/>
      <c r="W751" s="1370"/>
      <c r="X751" s="1370"/>
      <c r="Y751" s="1370"/>
      <c r="Z751" s="1370"/>
      <c r="AA751" s="1370"/>
      <c r="AB751" s="1370"/>
    </row>
    <row r="752">
      <c r="A752" s="1383"/>
      <c r="B752" s="1383"/>
      <c r="C752" s="1370"/>
      <c r="D752" s="1370"/>
      <c r="E752" s="1387"/>
      <c r="F752" s="1370"/>
      <c r="G752" s="1370"/>
      <c r="H752" s="1370"/>
      <c r="I752" s="1370"/>
      <c r="J752" s="1370"/>
      <c r="K752" s="1370"/>
      <c r="L752" s="1370"/>
      <c r="M752" s="1370"/>
      <c r="N752" s="1370"/>
      <c r="O752" s="1370"/>
      <c r="P752" s="1370"/>
      <c r="Q752" s="1370"/>
      <c r="R752" s="1370"/>
      <c r="S752" s="1370"/>
      <c r="T752" s="1370"/>
      <c r="U752" s="1370"/>
      <c r="V752" s="1370"/>
      <c r="W752" s="1370"/>
      <c r="X752" s="1370"/>
      <c r="Y752" s="1370"/>
      <c r="Z752" s="1370"/>
      <c r="AA752" s="1370"/>
      <c r="AB752" s="1370"/>
    </row>
    <row r="753">
      <c r="A753" s="1383"/>
      <c r="B753" s="1383"/>
      <c r="C753" s="1370"/>
      <c r="D753" s="1370"/>
      <c r="E753" s="1387"/>
      <c r="F753" s="1370"/>
      <c r="G753" s="1370"/>
      <c r="H753" s="1370"/>
      <c r="I753" s="1370"/>
      <c r="J753" s="1370"/>
      <c r="K753" s="1370"/>
      <c r="L753" s="1370"/>
      <c r="M753" s="1370"/>
      <c r="N753" s="1370"/>
      <c r="O753" s="1370"/>
      <c r="P753" s="1370"/>
      <c r="Q753" s="1370"/>
      <c r="R753" s="1370"/>
      <c r="S753" s="1370"/>
      <c r="T753" s="1370"/>
      <c r="U753" s="1370"/>
      <c r="V753" s="1370"/>
      <c r="W753" s="1370"/>
      <c r="X753" s="1370"/>
      <c r="Y753" s="1370"/>
      <c r="Z753" s="1370"/>
      <c r="AA753" s="1370"/>
      <c r="AB753" s="1370"/>
    </row>
    <row r="754">
      <c r="A754" s="1383"/>
      <c r="B754" s="1383"/>
      <c r="C754" s="1370"/>
      <c r="D754" s="1370"/>
      <c r="E754" s="1387"/>
      <c r="F754" s="1370"/>
      <c r="G754" s="1370"/>
      <c r="H754" s="1370"/>
      <c r="I754" s="1370"/>
      <c r="J754" s="1370"/>
      <c r="K754" s="1370"/>
      <c r="L754" s="1370"/>
      <c r="M754" s="1370"/>
      <c r="N754" s="1370"/>
      <c r="O754" s="1370"/>
      <c r="P754" s="1370"/>
      <c r="Q754" s="1370"/>
      <c r="R754" s="1370"/>
      <c r="S754" s="1370"/>
      <c r="T754" s="1370"/>
      <c r="U754" s="1370"/>
      <c r="V754" s="1370"/>
      <c r="W754" s="1370"/>
      <c r="X754" s="1370"/>
      <c r="Y754" s="1370"/>
      <c r="Z754" s="1370"/>
      <c r="AA754" s="1370"/>
      <c r="AB754" s="1370"/>
    </row>
    <row r="755">
      <c r="A755" s="1383"/>
      <c r="B755" s="1383"/>
      <c r="C755" s="1370"/>
      <c r="D755" s="1370"/>
      <c r="E755" s="1387"/>
      <c r="F755" s="1370"/>
      <c r="G755" s="1370"/>
      <c r="H755" s="1370"/>
      <c r="I755" s="1370"/>
      <c r="J755" s="1370"/>
      <c r="K755" s="1370"/>
      <c r="L755" s="1370"/>
      <c r="M755" s="1370"/>
      <c r="N755" s="1370"/>
      <c r="O755" s="1370"/>
      <c r="P755" s="1370"/>
      <c r="Q755" s="1370"/>
      <c r="R755" s="1370"/>
      <c r="S755" s="1370"/>
      <c r="T755" s="1370"/>
      <c r="U755" s="1370"/>
      <c r="V755" s="1370"/>
      <c r="W755" s="1370"/>
      <c r="X755" s="1370"/>
      <c r="Y755" s="1370"/>
      <c r="Z755" s="1370"/>
      <c r="AA755" s="1370"/>
      <c r="AB755" s="1370"/>
    </row>
    <row r="756">
      <c r="A756" s="1383"/>
      <c r="B756" s="1383"/>
      <c r="C756" s="1370"/>
      <c r="D756" s="1370"/>
      <c r="E756" s="1387"/>
      <c r="F756" s="1370"/>
      <c r="G756" s="1370"/>
      <c r="H756" s="1370"/>
      <c r="I756" s="1370"/>
      <c r="J756" s="1370"/>
      <c r="K756" s="1370"/>
      <c r="L756" s="1370"/>
      <c r="M756" s="1370"/>
      <c r="N756" s="1370"/>
      <c r="O756" s="1370"/>
      <c r="P756" s="1370"/>
      <c r="Q756" s="1370"/>
      <c r="R756" s="1370"/>
      <c r="S756" s="1370"/>
      <c r="T756" s="1370"/>
      <c r="U756" s="1370"/>
      <c r="V756" s="1370"/>
      <c r="W756" s="1370"/>
      <c r="X756" s="1370"/>
      <c r="Y756" s="1370"/>
      <c r="Z756" s="1370"/>
      <c r="AA756" s="1370"/>
      <c r="AB756" s="1370"/>
    </row>
    <row r="757">
      <c r="A757" s="1383"/>
      <c r="B757" s="1383"/>
      <c r="C757" s="1370"/>
      <c r="D757" s="1370"/>
      <c r="E757" s="1387"/>
      <c r="F757" s="1370"/>
      <c r="G757" s="1370"/>
      <c r="H757" s="1370"/>
      <c r="I757" s="1370"/>
      <c r="J757" s="1370"/>
      <c r="K757" s="1370"/>
      <c r="L757" s="1370"/>
      <c r="M757" s="1370"/>
      <c r="N757" s="1370"/>
      <c r="O757" s="1370"/>
      <c r="P757" s="1370"/>
      <c r="Q757" s="1370"/>
      <c r="R757" s="1370"/>
      <c r="S757" s="1370"/>
      <c r="T757" s="1370"/>
      <c r="U757" s="1370"/>
      <c r="V757" s="1370"/>
      <c r="W757" s="1370"/>
      <c r="X757" s="1370"/>
      <c r="Y757" s="1370"/>
      <c r="Z757" s="1370"/>
      <c r="AA757" s="1370"/>
      <c r="AB757" s="1370"/>
    </row>
    <row r="758">
      <c r="A758" s="1383"/>
      <c r="B758" s="1383"/>
      <c r="C758" s="1370"/>
      <c r="D758" s="1370"/>
      <c r="E758" s="1387"/>
      <c r="F758" s="1370"/>
      <c r="G758" s="1370"/>
      <c r="H758" s="1370"/>
      <c r="I758" s="1370"/>
      <c r="J758" s="1370"/>
      <c r="K758" s="1370"/>
      <c r="L758" s="1370"/>
      <c r="M758" s="1370"/>
      <c r="N758" s="1370"/>
      <c r="O758" s="1370"/>
      <c r="P758" s="1370"/>
      <c r="Q758" s="1370"/>
      <c r="R758" s="1370"/>
      <c r="S758" s="1370"/>
      <c r="T758" s="1370"/>
      <c r="U758" s="1370"/>
      <c r="V758" s="1370"/>
      <c r="W758" s="1370"/>
      <c r="X758" s="1370"/>
      <c r="Y758" s="1370"/>
      <c r="Z758" s="1370"/>
      <c r="AA758" s="1370"/>
      <c r="AB758" s="1370"/>
    </row>
    <row r="759">
      <c r="A759" s="1383"/>
      <c r="B759" s="1383"/>
      <c r="C759" s="1370"/>
      <c r="D759" s="1370"/>
      <c r="E759" s="1387"/>
      <c r="F759" s="1370"/>
      <c r="G759" s="1370"/>
      <c r="H759" s="1370"/>
      <c r="I759" s="1370"/>
      <c r="J759" s="1370"/>
      <c r="K759" s="1370"/>
      <c r="L759" s="1370"/>
      <c r="M759" s="1370"/>
      <c r="N759" s="1370"/>
      <c r="O759" s="1370"/>
      <c r="P759" s="1370"/>
      <c r="Q759" s="1370"/>
      <c r="R759" s="1370"/>
      <c r="S759" s="1370"/>
      <c r="T759" s="1370"/>
      <c r="U759" s="1370"/>
      <c r="V759" s="1370"/>
      <c r="W759" s="1370"/>
      <c r="X759" s="1370"/>
      <c r="Y759" s="1370"/>
      <c r="Z759" s="1370"/>
      <c r="AA759" s="1370"/>
      <c r="AB759" s="1370"/>
    </row>
    <row r="760">
      <c r="A760" s="1383"/>
      <c r="B760" s="1383"/>
      <c r="C760" s="1370"/>
      <c r="D760" s="1370"/>
      <c r="E760" s="1387"/>
      <c r="F760" s="1370"/>
      <c r="G760" s="1370"/>
      <c r="H760" s="1370"/>
      <c r="I760" s="1370"/>
      <c r="J760" s="1370"/>
      <c r="K760" s="1370"/>
      <c r="L760" s="1370"/>
      <c r="M760" s="1370"/>
      <c r="N760" s="1370"/>
      <c r="O760" s="1370"/>
      <c r="P760" s="1370"/>
      <c r="Q760" s="1370"/>
      <c r="R760" s="1370"/>
      <c r="S760" s="1370"/>
      <c r="T760" s="1370"/>
      <c r="U760" s="1370"/>
      <c r="V760" s="1370"/>
      <c r="W760" s="1370"/>
      <c r="X760" s="1370"/>
      <c r="Y760" s="1370"/>
      <c r="Z760" s="1370"/>
      <c r="AA760" s="1370"/>
      <c r="AB760" s="1370"/>
    </row>
    <row r="761">
      <c r="A761" s="1383"/>
      <c r="B761" s="1383"/>
      <c r="C761" s="1370"/>
      <c r="D761" s="1370"/>
      <c r="E761" s="1387"/>
      <c r="F761" s="1370"/>
      <c r="G761" s="1370"/>
      <c r="H761" s="1370"/>
      <c r="I761" s="1370"/>
      <c r="J761" s="1370"/>
      <c r="K761" s="1370"/>
      <c r="L761" s="1370"/>
      <c r="M761" s="1370"/>
      <c r="N761" s="1370"/>
      <c r="O761" s="1370"/>
      <c r="P761" s="1370"/>
      <c r="Q761" s="1370"/>
      <c r="R761" s="1370"/>
      <c r="S761" s="1370"/>
      <c r="T761" s="1370"/>
      <c r="U761" s="1370"/>
      <c r="V761" s="1370"/>
      <c r="W761" s="1370"/>
      <c r="X761" s="1370"/>
      <c r="Y761" s="1370"/>
      <c r="Z761" s="1370"/>
      <c r="AA761" s="1370"/>
      <c r="AB761" s="1370"/>
    </row>
    <row r="762">
      <c r="A762" s="1383"/>
      <c r="B762" s="1383"/>
      <c r="C762" s="1370"/>
      <c r="D762" s="1370"/>
      <c r="E762" s="1387"/>
      <c r="F762" s="1370"/>
      <c r="G762" s="1370"/>
      <c r="H762" s="1370"/>
      <c r="I762" s="1370"/>
      <c r="J762" s="1370"/>
      <c r="K762" s="1370"/>
      <c r="L762" s="1370"/>
      <c r="M762" s="1370"/>
      <c r="N762" s="1370"/>
      <c r="O762" s="1370"/>
      <c r="P762" s="1370"/>
      <c r="Q762" s="1370"/>
      <c r="R762" s="1370"/>
      <c r="S762" s="1370"/>
      <c r="T762" s="1370"/>
      <c r="U762" s="1370"/>
      <c r="V762" s="1370"/>
      <c r="W762" s="1370"/>
      <c r="X762" s="1370"/>
      <c r="Y762" s="1370"/>
      <c r="Z762" s="1370"/>
      <c r="AA762" s="1370"/>
      <c r="AB762" s="1370"/>
    </row>
    <row r="763">
      <c r="A763" s="1383"/>
      <c r="B763" s="1383"/>
      <c r="C763" s="1370"/>
      <c r="D763" s="1370"/>
      <c r="E763" s="1387"/>
      <c r="F763" s="1370"/>
      <c r="G763" s="1370"/>
      <c r="H763" s="1370"/>
      <c r="I763" s="1370"/>
      <c r="J763" s="1370"/>
      <c r="K763" s="1370"/>
      <c r="L763" s="1370"/>
      <c r="M763" s="1370"/>
      <c r="N763" s="1370"/>
      <c r="O763" s="1370"/>
      <c r="P763" s="1370"/>
      <c r="Q763" s="1370"/>
      <c r="R763" s="1370"/>
      <c r="S763" s="1370"/>
      <c r="T763" s="1370"/>
      <c r="U763" s="1370"/>
      <c r="V763" s="1370"/>
      <c r="W763" s="1370"/>
      <c r="X763" s="1370"/>
      <c r="Y763" s="1370"/>
      <c r="Z763" s="1370"/>
      <c r="AA763" s="1370"/>
      <c r="AB763" s="1370"/>
    </row>
    <row r="764">
      <c r="A764" s="1383"/>
      <c r="B764" s="1383"/>
      <c r="C764" s="1370"/>
      <c r="D764" s="1370"/>
      <c r="E764" s="1387"/>
      <c r="F764" s="1370"/>
      <c r="G764" s="1370"/>
      <c r="H764" s="1370"/>
      <c r="I764" s="1370"/>
      <c r="J764" s="1370"/>
      <c r="K764" s="1370"/>
      <c r="L764" s="1370"/>
      <c r="M764" s="1370"/>
      <c r="N764" s="1370"/>
      <c r="O764" s="1370"/>
      <c r="P764" s="1370"/>
      <c r="Q764" s="1370"/>
      <c r="R764" s="1370"/>
      <c r="S764" s="1370"/>
      <c r="T764" s="1370"/>
      <c r="U764" s="1370"/>
      <c r="V764" s="1370"/>
      <c r="W764" s="1370"/>
      <c r="X764" s="1370"/>
      <c r="Y764" s="1370"/>
      <c r="Z764" s="1370"/>
      <c r="AA764" s="1370"/>
      <c r="AB764" s="1370"/>
    </row>
    <row r="765">
      <c r="A765" s="1383"/>
      <c r="B765" s="1383"/>
      <c r="C765" s="1370"/>
      <c r="D765" s="1370"/>
      <c r="E765" s="1387"/>
      <c r="F765" s="1370"/>
      <c r="G765" s="1370"/>
      <c r="H765" s="1370"/>
      <c r="I765" s="1370"/>
      <c r="J765" s="1370"/>
      <c r="K765" s="1370"/>
      <c r="L765" s="1370"/>
      <c r="M765" s="1370"/>
      <c r="N765" s="1370"/>
      <c r="O765" s="1370"/>
      <c r="P765" s="1370"/>
      <c r="Q765" s="1370"/>
      <c r="R765" s="1370"/>
      <c r="S765" s="1370"/>
      <c r="T765" s="1370"/>
      <c r="U765" s="1370"/>
      <c r="V765" s="1370"/>
      <c r="W765" s="1370"/>
      <c r="X765" s="1370"/>
      <c r="Y765" s="1370"/>
      <c r="Z765" s="1370"/>
      <c r="AA765" s="1370"/>
      <c r="AB765" s="1370"/>
    </row>
    <row r="766">
      <c r="A766" s="1383"/>
      <c r="B766" s="1383"/>
      <c r="C766" s="1370"/>
      <c r="D766" s="1370"/>
      <c r="E766" s="1387"/>
      <c r="F766" s="1370"/>
      <c r="G766" s="1370"/>
      <c r="H766" s="1370"/>
      <c r="I766" s="1370"/>
      <c r="J766" s="1370"/>
      <c r="K766" s="1370"/>
      <c r="L766" s="1370"/>
      <c r="M766" s="1370"/>
      <c r="N766" s="1370"/>
      <c r="O766" s="1370"/>
      <c r="P766" s="1370"/>
      <c r="Q766" s="1370"/>
      <c r="R766" s="1370"/>
      <c r="S766" s="1370"/>
      <c r="T766" s="1370"/>
      <c r="U766" s="1370"/>
      <c r="V766" s="1370"/>
      <c r="W766" s="1370"/>
      <c r="X766" s="1370"/>
      <c r="Y766" s="1370"/>
      <c r="Z766" s="1370"/>
      <c r="AA766" s="1370"/>
      <c r="AB766" s="1370"/>
    </row>
    <row r="767">
      <c r="A767" s="1383"/>
      <c r="B767" s="1383"/>
      <c r="C767" s="1370"/>
      <c r="D767" s="1370"/>
      <c r="E767" s="1387"/>
      <c r="F767" s="1370"/>
      <c r="G767" s="1370"/>
      <c r="H767" s="1370"/>
      <c r="I767" s="1370"/>
      <c r="J767" s="1370"/>
      <c r="K767" s="1370"/>
      <c r="L767" s="1370"/>
      <c r="M767" s="1370"/>
      <c r="N767" s="1370"/>
      <c r="O767" s="1370"/>
      <c r="P767" s="1370"/>
      <c r="Q767" s="1370"/>
      <c r="R767" s="1370"/>
      <c r="S767" s="1370"/>
      <c r="T767" s="1370"/>
      <c r="U767" s="1370"/>
      <c r="V767" s="1370"/>
      <c r="W767" s="1370"/>
      <c r="X767" s="1370"/>
      <c r="Y767" s="1370"/>
      <c r="Z767" s="1370"/>
      <c r="AA767" s="1370"/>
      <c r="AB767" s="1370"/>
    </row>
    <row r="768">
      <c r="A768" s="1383"/>
      <c r="B768" s="1383"/>
      <c r="C768" s="1370"/>
      <c r="D768" s="1370"/>
      <c r="E768" s="1387"/>
      <c r="F768" s="1370"/>
      <c r="G768" s="1370"/>
      <c r="H768" s="1370"/>
      <c r="I768" s="1370"/>
      <c r="J768" s="1370"/>
      <c r="K768" s="1370"/>
      <c r="L768" s="1370"/>
      <c r="M768" s="1370"/>
      <c r="N768" s="1370"/>
      <c r="O768" s="1370"/>
      <c r="P768" s="1370"/>
      <c r="Q768" s="1370"/>
      <c r="R768" s="1370"/>
      <c r="S768" s="1370"/>
      <c r="T768" s="1370"/>
      <c r="U768" s="1370"/>
      <c r="V768" s="1370"/>
      <c r="W768" s="1370"/>
      <c r="X768" s="1370"/>
      <c r="Y768" s="1370"/>
      <c r="Z768" s="1370"/>
      <c r="AA768" s="1370"/>
      <c r="AB768" s="1370"/>
    </row>
    <row r="769">
      <c r="A769" s="1383"/>
      <c r="B769" s="1383"/>
      <c r="C769" s="1370"/>
      <c r="D769" s="1370"/>
      <c r="E769" s="1387"/>
      <c r="F769" s="1370"/>
      <c r="G769" s="1370"/>
      <c r="H769" s="1370"/>
      <c r="I769" s="1370"/>
      <c r="J769" s="1370"/>
      <c r="K769" s="1370"/>
      <c r="L769" s="1370"/>
      <c r="M769" s="1370"/>
      <c r="N769" s="1370"/>
      <c r="O769" s="1370"/>
      <c r="P769" s="1370"/>
      <c r="Q769" s="1370"/>
      <c r="R769" s="1370"/>
      <c r="S769" s="1370"/>
      <c r="T769" s="1370"/>
      <c r="U769" s="1370"/>
      <c r="V769" s="1370"/>
      <c r="W769" s="1370"/>
      <c r="X769" s="1370"/>
      <c r="Y769" s="1370"/>
      <c r="Z769" s="1370"/>
      <c r="AA769" s="1370"/>
      <c r="AB769" s="1370"/>
    </row>
    <row r="770">
      <c r="A770" s="1383"/>
      <c r="B770" s="1383"/>
      <c r="C770" s="1370"/>
      <c r="D770" s="1370"/>
      <c r="E770" s="1387"/>
      <c r="F770" s="1370"/>
      <c r="G770" s="1370"/>
      <c r="H770" s="1370"/>
      <c r="I770" s="1370"/>
      <c r="J770" s="1370"/>
      <c r="K770" s="1370"/>
      <c r="L770" s="1370"/>
      <c r="M770" s="1370"/>
      <c r="N770" s="1370"/>
      <c r="O770" s="1370"/>
      <c r="P770" s="1370"/>
      <c r="Q770" s="1370"/>
      <c r="R770" s="1370"/>
      <c r="S770" s="1370"/>
      <c r="T770" s="1370"/>
      <c r="U770" s="1370"/>
      <c r="V770" s="1370"/>
      <c r="W770" s="1370"/>
      <c r="X770" s="1370"/>
      <c r="Y770" s="1370"/>
      <c r="Z770" s="1370"/>
      <c r="AA770" s="1370"/>
      <c r="AB770" s="1370"/>
    </row>
    <row r="771">
      <c r="A771" s="1383"/>
      <c r="B771" s="1383"/>
      <c r="C771" s="1370"/>
      <c r="D771" s="1370"/>
      <c r="E771" s="1387"/>
      <c r="F771" s="1370"/>
      <c r="G771" s="1370"/>
      <c r="H771" s="1370"/>
      <c r="I771" s="1370"/>
      <c r="J771" s="1370"/>
      <c r="K771" s="1370"/>
      <c r="L771" s="1370"/>
      <c r="M771" s="1370"/>
      <c r="N771" s="1370"/>
      <c r="O771" s="1370"/>
      <c r="P771" s="1370"/>
      <c r="Q771" s="1370"/>
      <c r="R771" s="1370"/>
      <c r="S771" s="1370"/>
      <c r="T771" s="1370"/>
      <c r="U771" s="1370"/>
      <c r="V771" s="1370"/>
      <c r="W771" s="1370"/>
      <c r="X771" s="1370"/>
      <c r="Y771" s="1370"/>
      <c r="Z771" s="1370"/>
      <c r="AA771" s="1370"/>
      <c r="AB771" s="1370"/>
    </row>
    <row r="772">
      <c r="A772" s="1383"/>
      <c r="B772" s="1383"/>
      <c r="C772" s="1370"/>
      <c r="D772" s="1370"/>
      <c r="E772" s="1387"/>
      <c r="F772" s="1370"/>
      <c r="G772" s="1370"/>
      <c r="H772" s="1370"/>
      <c r="I772" s="1370"/>
      <c r="J772" s="1370"/>
      <c r="K772" s="1370"/>
      <c r="L772" s="1370"/>
      <c r="M772" s="1370"/>
      <c r="N772" s="1370"/>
      <c r="O772" s="1370"/>
      <c r="P772" s="1370"/>
      <c r="Q772" s="1370"/>
      <c r="R772" s="1370"/>
      <c r="S772" s="1370"/>
      <c r="T772" s="1370"/>
      <c r="U772" s="1370"/>
      <c r="V772" s="1370"/>
      <c r="W772" s="1370"/>
      <c r="X772" s="1370"/>
      <c r="Y772" s="1370"/>
      <c r="Z772" s="1370"/>
      <c r="AA772" s="1370"/>
      <c r="AB772" s="1370"/>
    </row>
    <row r="773">
      <c r="A773" s="1383"/>
      <c r="B773" s="1383"/>
      <c r="C773" s="1370"/>
      <c r="D773" s="1370"/>
      <c r="E773" s="1387"/>
      <c r="F773" s="1370"/>
      <c r="G773" s="1370"/>
      <c r="H773" s="1370"/>
      <c r="I773" s="1370"/>
      <c r="J773" s="1370"/>
      <c r="K773" s="1370"/>
      <c r="L773" s="1370"/>
      <c r="M773" s="1370"/>
      <c r="N773" s="1370"/>
      <c r="O773" s="1370"/>
      <c r="P773" s="1370"/>
      <c r="Q773" s="1370"/>
      <c r="R773" s="1370"/>
      <c r="S773" s="1370"/>
      <c r="T773" s="1370"/>
      <c r="U773" s="1370"/>
      <c r="V773" s="1370"/>
      <c r="W773" s="1370"/>
      <c r="X773" s="1370"/>
      <c r="Y773" s="1370"/>
      <c r="Z773" s="1370"/>
      <c r="AA773" s="1370"/>
      <c r="AB773" s="1370"/>
    </row>
    <row r="774">
      <c r="A774" s="1383"/>
      <c r="B774" s="1383"/>
      <c r="C774" s="1370"/>
      <c r="D774" s="1370"/>
      <c r="E774" s="1387"/>
      <c r="F774" s="1370"/>
      <c r="G774" s="1370"/>
      <c r="H774" s="1370"/>
      <c r="I774" s="1370"/>
      <c r="J774" s="1370"/>
      <c r="K774" s="1370"/>
      <c r="L774" s="1370"/>
      <c r="M774" s="1370"/>
      <c r="N774" s="1370"/>
      <c r="O774" s="1370"/>
      <c r="P774" s="1370"/>
      <c r="Q774" s="1370"/>
      <c r="R774" s="1370"/>
      <c r="S774" s="1370"/>
      <c r="T774" s="1370"/>
      <c r="U774" s="1370"/>
      <c r="V774" s="1370"/>
      <c r="W774" s="1370"/>
      <c r="X774" s="1370"/>
      <c r="Y774" s="1370"/>
      <c r="Z774" s="1370"/>
      <c r="AA774" s="1370"/>
      <c r="AB774" s="1370"/>
    </row>
    <row r="775">
      <c r="A775" s="1383"/>
      <c r="B775" s="1383"/>
      <c r="C775" s="1370"/>
      <c r="D775" s="1370"/>
      <c r="E775" s="1387"/>
      <c r="F775" s="1370"/>
      <c r="G775" s="1370"/>
      <c r="H775" s="1370"/>
      <c r="I775" s="1370"/>
      <c r="J775" s="1370"/>
      <c r="K775" s="1370"/>
      <c r="L775" s="1370"/>
      <c r="M775" s="1370"/>
      <c r="N775" s="1370"/>
      <c r="O775" s="1370"/>
      <c r="P775" s="1370"/>
      <c r="Q775" s="1370"/>
      <c r="R775" s="1370"/>
      <c r="S775" s="1370"/>
      <c r="T775" s="1370"/>
      <c r="U775" s="1370"/>
      <c r="V775" s="1370"/>
      <c r="W775" s="1370"/>
      <c r="X775" s="1370"/>
      <c r="Y775" s="1370"/>
      <c r="Z775" s="1370"/>
      <c r="AA775" s="1370"/>
      <c r="AB775" s="1370"/>
    </row>
    <row r="776">
      <c r="A776" s="1383"/>
      <c r="B776" s="1383"/>
      <c r="C776" s="1370"/>
      <c r="D776" s="1370"/>
      <c r="E776" s="1387"/>
      <c r="F776" s="1370"/>
      <c r="G776" s="1370"/>
      <c r="H776" s="1370"/>
      <c r="I776" s="1370"/>
      <c r="J776" s="1370"/>
      <c r="K776" s="1370"/>
      <c r="L776" s="1370"/>
      <c r="M776" s="1370"/>
      <c r="N776" s="1370"/>
      <c r="O776" s="1370"/>
      <c r="P776" s="1370"/>
      <c r="Q776" s="1370"/>
      <c r="R776" s="1370"/>
      <c r="S776" s="1370"/>
      <c r="T776" s="1370"/>
      <c r="U776" s="1370"/>
      <c r="V776" s="1370"/>
      <c r="W776" s="1370"/>
      <c r="X776" s="1370"/>
      <c r="Y776" s="1370"/>
      <c r="Z776" s="1370"/>
      <c r="AA776" s="1370"/>
      <c r="AB776" s="1370"/>
    </row>
    <row r="777">
      <c r="A777" s="1383"/>
      <c r="B777" s="1383"/>
      <c r="C777" s="1370"/>
      <c r="D777" s="1370"/>
      <c r="E777" s="1387"/>
      <c r="F777" s="1370"/>
      <c r="G777" s="1370"/>
      <c r="H777" s="1370"/>
      <c r="I777" s="1370"/>
      <c r="J777" s="1370"/>
      <c r="K777" s="1370"/>
      <c r="L777" s="1370"/>
      <c r="M777" s="1370"/>
      <c r="N777" s="1370"/>
      <c r="O777" s="1370"/>
      <c r="P777" s="1370"/>
      <c r="Q777" s="1370"/>
      <c r="R777" s="1370"/>
      <c r="S777" s="1370"/>
      <c r="T777" s="1370"/>
      <c r="U777" s="1370"/>
      <c r="V777" s="1370"/>
      <c r="W777" s="1370"/>
      <c r="X777" s="1370"/>
      <c r="Y777" s="1370"/>
      <c r="Z777" s="1370"/>
      <c r="AA777" s="1370"/>
      <c r="AB777" s="1370"/>
    </row>
    <row r="778">
      <c r="A778" s="1383"/>
      <c r="B778" s="1383"/>
      <c r="C778" s="1370"/>
      <c r="D778" s="1370"/>
      <c r="E778" s="1387"/>
      <c r="F778" s="1370"/>
      <c r="G778" s="1370"/>
      <c r="H778" s="1370"/>
      <c r="I778" s="1370"/>
      <c r="J778" s="1370"/>
      <c r="K778" s="1370"/>
      <c r="L778" s="1370"/>
      <c r="M778" s="1370"/>
      <c r="N778" s="1370"/>
      <c r="O778" s="1370"/>
      <c r="P778" s="1370"/>
      <c r="Q778" s="1370"/>
      <c r="R778" s="1370"/>
      <c r="S778" s="1370"/>
      <c r="T778" s="1370"/>
      <c r="U778" s="1370"/>
      <c r="V778" s="1370"/>
      <c r="W778" s="1370"/>
      <c r="X778" s="1370"/>
      <c r="Y778" s="1370"/>
      <c r="Z778" s="1370"/>
      <c r="AA778" s="1370"/>
      <c r="AB778" s="1370"/>
    </row>
    <row r="779">
      <c r="A779" s="1383"/>
      <c r="B779" s="1383"/>
      <c r="C779" s="1370"/>
      <c r="D779" s="1370"/>
      <c r="E779" s="1387"/>
      <c r="F779" s="1370"/>
      <c r="G779" s="1370"/>
      <c r="H779" s="1370"/>
      <c r="I779" s="1370"/>
      <c r="J779" s="1370"/>
      <c r="K779" s="1370"/>
      <c r="L779" s="1370"/>
      <c r="M779" s="1370"/>
      <c r="N779" s="1370"/>
      <c r="O779" s="1370"/>
      <c r="P779" s="1370"/>
      <c r="Q779" s="1370"/>
      <c r="R779" s="1370"/>
      <c r="S779" s="1370"/>
      <c r="T779" s="1370"/>
      <c r="U779" s="1370"/>
      <c r="V779" s="1370"/>
      <c r="W779" s="1370"/>
      <c r="X779" s="1370"/>
      <c r="Y779" s="1370"/>
      <c r="Z779" s="1370"/>
      <c r="AA779" s="1370"/>
      <c r="AB779" s="1370"/>
    </row>
    <row r="780">
      <c r="A780" s="1383"/>
      <c r="B780" s="1383"/>
      <c r="C780" s="1370"/>
      <c r="D780" s="1370"/>
      <c r="E780" s="1387"/>
      <c r="F780" s="1370"/>
      <c r="G780" s="1370"/>
      <c r="H780" s="1370"/>
      <c r="I780" s="1370"/>
      <c r="J780" s="1370"/>
      <c r="K780" s="1370"/>
      <c r="L780" s="1370"/>
      <c r="M780" s="1370"/>
      <c r="N780" s="1370"/>
      <c r="O780" s="1370"/>
      <c r="P780" s="1370"/>
      <c r="Q780" s="1370"/>
      <c r="R780" s="1370"/>
      <c r="S780" s="1370"/>
      <c r="T780" s="1370"/>
      <c r="U780" s="1370"/>
      <c r="V780" s="1370"/>
      <c r="W780" s="1370"/>
      <c r="X780" s="1370"/>
      <c r="Y780" s="1370"/>
      <c r="Z780" s="1370"/>
      <c r="AA780" s="1370"/>
      <c r="AB780" s="1370"/>
    </row>
    <row r="781">
      <c r="A781" s="1383"/>
      <c r="B781" s="1383"/>
      <c r="C781" s="1370"/>
      <c r="D781" s="1370"/>
      <c r="E781" s="1387"/>
      <c r="F781" s="1370"/>
      <c r="G781" s="1370"/>
      <c r="H781" s="1370"/>
      <c r="I781" s="1370"/>
      <c r="J781" s="1370"/>
      <c r="K781" s="1370"/>
      <c r="L781" s="1370"/>
      <c r="M781" s="1370"/>
      <c r="N781" s="1370"/>
      <c r="O781" s="1370"/>
      <c r="P781" s="1370"/>
      <c r="Q781" s="1370"/>
      <c r="R781" s="1370"/>
      <c r="S781" s="1370"/>
      <c r="T781" s="1370"/>
      <c r="U781" s="1370"/>
      <c r="V781" s="1370"/>
      <c r="W781" s="1370"/>
      <c r="X781" s="1370"/>
      <c r="Y781" s="1370"/>
      <c r="Z781" s="1370"/>
      <c r="AA781" s="1370"/>
      <c r="AB781" s="1370"/>
    </row>
    <row r="782">
      <c r="A782" s="1383"/>
      <c r="B782" s="1383"/>
      <c r="C782" s="1370"/>
      <c r="D782" s="1370"/>
      <c r="E782" s="1387"/>
      <c r="F782" s="1370"/>
      <c r="G782" s="1370"/>
      <c r="H782" s="1370"/>
      <c r="I782" s="1370"/>
      <c r="J782" s="1370"/>
      <c r="K782" s="1370"/>
      <c r="L782" s="1370"/>
      <c r="M782" s="1370"/>
      <c r="N782" s="1370"/>
      <c r="O782" s="1370"/>
      <c r="P782" s="1370"/>
      <c r="Q782" s="1370"/>
      <c r="R782" s="1370"/>
      <c r="S782" s="1370"/>
      <c r="T782" s="1370"/>
      <c r="U782" s="1370"/>
      <c r="V782" s="1370"/>
      <c r="W782" s="1370"/>
      <c r="X782" s="1370"/>
      <c r="Y782" s="1370"/>
      <c r="Z782" s="1370"/>
      <c r="AA782" s="1370"/>
      <c r="AB782" s="1370"/>
    </row>
    <row r="783">
      <c r="A783" s="1383"/>
      <c r="B783" s="1383"/>
      <c r="C783" s="1370"/>
      <c r="D783" s="1370"/>
      <c r="E783" s="1387"/>
      <c r="F783" s="1370"/>
      <c r="G783" s="1370"/>
      <c r="H783" s="1370"/>
      <c r="I783" s="1370"/>
      <c r="J783" s="1370"/>
      <c r="K783" s="1370"/>
      <c r="L783" s="1370"/>
      <c r="M783" s="1370"/>
      <c r="N783" s="1370"/>
      <c r="O783" s="1370"/>
      <c r="P783" s="1370"/>
      <c r="Q783" s="1370"/>
      <c r="R783" s="1370"/>
      <c r="S783" s="1370"/>
      <c r="T783" s="1370"/>
      <c r="U783" s="1370"/>
      <c r="V783" s="1370"/>
      <c r="W783" s="1370"/>
      <c r="X783" s="1370"/>
      <c r="Y783" s="1370"/>
      <c r="Z783" s="1370"/>
      <c r="AA783" s="1370"/>
      <c r="AB783" s="1370"/>
    </row>
    <row r="784">
      <c r="A784" s="1383"/>
      <c r="B784" s="1383"/>
      <c r="C784" s="1370"/>
      <c r="D784" s="1370"/>
      <c r="E784" s="1387"/>
      <c r="F784" s="1370"/>
      <c r="G784" s="1370"/>
      <c r="H784" s="1370"/>
      <c r="I784" s="1370"/>
      <c r="J784" s="1370"/>
      <c r="K784" s="1370"/>
      <c r="L784" s="1370"/>
      <c r="M784" s="1370"/>
      <c r="N784" s="1370"/>
      <c r="O784" s="1370"/>
      <c r="P784" s="1370"/>
      <c r="Q784" s="1370"/>
      <c r="R784" s="1370"/>
      <c r="S784" s="1370"/>
      <c r="T784" s="1370"/>
      <c r="U784" s="1370"/>
      <c r="V784" s="1370"/>
      <c r="W784" s="1370"/>
      <c r="X784" s="1370"/>
      <c r="Y784" s="1370"/>
      <c r="Z784" s="1370"/>
      <c r="AA784" s="1370"/>
      <c r="AB784" s="1370"/>
    </row>
    <row r="785">
      <c r="A785" s="1383"/>
      <c r="B785" s="1383"/>
      <c r="C785" s="1370"/>
      <c r="D785" s="1370"/>
      <c r="E785" s="1387"/>
      <c r="F785" s="1370"/>
      <c r="G785" s="1370"/>
      <c r="H785" s="1370"/>
      <c r="I785" s="1370"/>
      <c r="J785" s="1370"/>
      <c r="K785" s="1370"/>
      <c r="L785" s="1370"/>
      <c r="M785" s="1370"/>
      <c r="N785" s="1370"/>
      <c r="O785" s="1370"/>
      <c r="P785" s="1370"/>
      <c r="Q785" s="1370"/>
      <c r="R785" s="1370"/>
      <c r="S785" s="1370"/>
      <c r="T785" s="1370"/>
      <c r="U785" s="1370"/>
      <c r="V785" s="1370"/>
      <c r="W785" s="1370"/>
      <c r="X785" s="1370"/>
      <c r="Y785" s="1370"/>
      <c r="Z785" s="1370"/>
      <c r="AA785" s="1370"/>
      <c r="AB785" s="1370"/>
    </row>
    <row r="786">
      <c r="A786" s="1383"/>
      <c r="B786" s="1383"/>
      <c r="C786" s="1370"/>
      <c r="D786" s="1370"/>
      <c r="E786" s="1387"/>
      <c r="F786" s="1370"/>
      <c r="G786" s="1370"/>
      <c r="H786" s="1370"/>
      <c r="I786" s="1370"/>
      <c r="J786" s="1370"/>
      <c r="K786" s="1370"/>
      <c r="L786" s="1370"/>
      <c r="M786" s="1370"/>
      <c r="N786" s="1370"/>
      <c r="O786" s="1370"/>
      <c r="P786" s="1370"/>
      <c r="Q786" s="1370"/>
      <c r="R786" s="1370"/>
      <c r="S786" s="1370"/>
      <c r="T786" s="1370"/>
      <c r="U786" s="1370"/>
      <c r="V786" s="1370"/>
      <c r="W786" s="1370"/>
      <c r="X786" s="1370"/>
      <c r="Y786" s="1370"/>
      <c r="Z786" s="1370"/>
      <c r="AA786" s="1370"/>
      <c r="AB786" s="1370"/>
    </row>
    <row r="787">
      <c r="A787" s="1383"/>
      <c r="B787" s="1383"/>
      <c r="C787" s="1370"/>
      <c r="D787" s="1370"/>
      <c r="E787" s="1387"/>
      <c r="F787" s="1370"/>
      <c r="G787" s="1370"/>
      <c r="H787" s="1370"/>
      <c r="I787" s="1370"/>
      <c r="J787" s="1370"/>
      <c r="K787" s="1370"/>
      <c r="L787" s="1370"/>
      <c r="M787" s="1370"/>
      <c r="N787" s="1370"/>
      <c r="O787" s="1370"/>
      <c r="P787" s="1370"/>
      <c r="Q787" s="1370"/>
      <c r="R787" s="1370"/>
      <c r="S787" s="1370"/>
      <c r="T787" s="1370"/>
      <c r="U787" s="1370"/>
      <c r="V787" s="1370"/>
      <c r="W787" s="1370"/>
      <c r="X787" s="1370"/>
      <c r="Y787" s="1370"/>
      <c r="Z787" s="1370"/>
      <c r="AA787" s="1370"/>
      <c r="AB787" s="1370"/>
    </row>
    <row r="788">
      <c r="A788" s="1383"/>
      <c r="B788" s="1383"/>
      <c r="C788" s="1370"/>
      <c r="D788" s="1370"/>
      <c r="E788" s="1387"/>
      <c r="F788" s="1370"/>
      <c r="G788" s="1370"/>
      <c r="H788" s="1370"/>
      <c r="I788" s="1370"/>
      <c r="J788" s="1370"/>
      <c r="K788" s="1370"/>
      <c r="L788" s="1370"/>
      <c r="M788" s="1370"/>
      <c r="N788" s="1370"/>
      <c r="O788" s="1370"/>
      <c r="P788" s="1370"/>
      <c r="Q788" s="1370"/>
      <c r="R788" s="1370"/>
      <c r="S788" s="1370"/>
      <c r="T788" s="1370"/>
      <c r="U788" s="1370"/>
      <c r="V788" s="1370"/>
      <c r="W788" s="1370"/>
      <c r="X788" s="1370"/>
      <c r="Y788" s="1370"/>
      <c r="Z788" s="1370"/>
      <c r="AA788" s="1370"/>
      <c r="AB788" s="1370"/>
    </row>
    <row r="789">
      <c r="A789" s="1383"/>
      <c r="B789" s="1383"/>
      <c r="C789" s="1370"/>
      <c r="D789" s="1370"/>
      <c r="E789" s="1387"/>
      <c r="F789" s="1370"/>
      <c r="G789" s="1370"/>
      <c r="H789" s="1370"/>
      <c r="I789" s="1370"/>
      <c r="J789" s="1370"/>
      <c r="K789" s="1370"/>
      <c r="L789" s="1370"/>
      <c r="M789" s="1370"/>
      <c r="N789" s="1370"/>
      <c r="O789" s="1370"/>
      <c r="P789" s="1370"/>
      <c r="Q789" s="1370"/>
      <c r="R789" s="1370"/>
      <c r="S789" s="1370"/>
      <c r="T789" s="1370"/>
      <c r="U789" s="1370"/>
      <c r="V789" s="1370"/>
      <c r="W789" s="1370"/>
      <c r="X789" s="1370"/>
      <c r="Y789" s="1370"/>
      <c r="Z789" s="1370"/>
      <c r="AA789" s="1370"/>
      <c r="AB789" s="1370"/>
    </row>
    <row r="790">
      <c r="A790" s="1383"/>
      <c r="B790" s="1383"/>
      <c r="C790" s="1370"/>
      <c r="D790" s="1370"/>
      <c r="E790" s="1387"/>
      <c r="F790" s="1370"/>
      <c r="G790" s="1370"/>
      <c r="H790" s="1370"/>
      <c r="I790" s="1370"/>
      <c r="J790" s="1370"/>
      <c r="K790" s="1370"/>
      <c r="L790" s="1370"/>
      <c r="M790" s="1370"/>
      <c r="N790" s="1370"/>
      <c r="O790" s="1370"/>
      <c r="P790" s="1370"/>
      <c r="Q790" s="1370"/>
      <c r="R790" s="1370"/>
      <c r="S790" s="1370"/>
      <c r="T790" s="1370"/>
      <c r="U790" s="1370"/>
      <c r="V790" s="1370"/>
      <c r="W790" s="1370"/>
      <c r="X790" s="1370"/>
      <c r="Y790" s="1370"/>
      <c r="Z790" s="1370"/>
      <c r="AA790" s="1370"/>
      <c r="AB790" s="1370"/>
    </row>
    <row r="791">
      <c r="A791" s="1383"/>
      <c r="B791" s="1383"/>
      <c r="C791" s="1370"/>
      <c r="D791" s="1370"/>
      <c r="E791" s="1387"/>
      <c r="F791" s="1370"/>
      <c r="G791" s="1370"/>
      <c r="H791" s="1370"/>
      <c r="I791" s="1370"/>
      <c r="J791" s="1370"/>
      <c r="K791" s="1370"/>
      <c r="L791" s="1370"/>
      <c r="M791" s="1370"/>
      <c r="N791" s="1370"/>
      <c r="O791" s="1370"/>
      <c r="P791" s="1370"/>
      <c r="Q791" s="1370"/>
      <c r="R791" s="1370"/>
      <c r="S791" s="1370"/>
      <c r="T791" s="1370"/>
      <c r="U791" s="1370"/>
      <c r="V791" s="1370"/>
      <c r="W791" s="1370"/>
      <c r="X791" s="1370"/>
      <c r="Y791" s="1370"/>
      <c r="Z791" s="1370"/>
      <c r="AA791" s="1370"/>
      <c r="AB791" s="1370"/>
    </row>
    <row r="792">
      <c r="A792" s="1383"/>
      <c r="B792" s="1383"/>
      <c r="C792" s="1370"/>
      <c r="D792" s="1370"/>
      <c r="E792" s="1387"/>
      <c r="F792" s="1370"/>
      <c r="G792" s="1370"/>
      <c r="H792" s="1370"/>
      <c r="I792" s="1370"/>
      <c r="J792" s="1370"/>
      <c r="K792" s="1370"/>
      <c r="L792" s="1370"/>
      <c r="M792" s="1370"/>
      <c r="N792" s="1370"/>
      <c r="O792" s="1370"/>
      <c r="P792" s="1370"/>
      <c r="Q792" s="1370"/>
      <c r="R792" s="1370"/>
      <c r="S792" s="1370"/>
      <c r="T792" s="1370"/>
      <c r="U792" s="1370"/>
      <c r="V792" s="1370"/>
      <c r="W792" s="1370"/>
      <c r="X792" s="1370"/>
      <c r="Y792" s="1370"/>
      <c r="Z792" s="1370"/>
      <c r="AA792" s="1370"/>
      <c r="AB792" s="1370"/>
    </row>
    <row r="793">
      <c r="A793" s="1383"/>
      <c r="B793" s="1383"/>
      <c r="C793" s="1370"/>
      <c r="D793" s="1370"/>
      <c r="E793" s="1387"/>
      <c r="F793" s="1370"/>
      <c r="G793" s="1370"/>
      <c r="H793" s="1370"/>
      <c r="I793" s="1370"/>
      <c r="J793" s="1370"/>
      <c r="K793" s="1370"/>
      <c r="L793" s="1370"/>
      <c r="M793" s="1370"/>
      <c r="N793" s="1370"/>
      <c r="O793" s="1370"/>
      <c r="P793" s="1370"/>
      <c r="Q793" s="1370"/>
      <c r="R793" s="1370"/>
      <c r="S793" s="1370"/>
      <c r="T793" s="1370"/>
      <c r="U793" s="1370"/>
      <c r="V793" s="1370"/>
      <c r="W793" s="1370"/>
      <c r="X793" s="1370"/>
      <c r="Y793" s="1370"/>
      <c r="Z793" s="1370"/>
      <c r="AA793" s="1370"/>
      <c r="AB793" s="1370"/>
    </row>
    <row r="794">
      <c r="A794" s="1383"/>
      <c r="B794" s="1383"/>
      <c r="C794" s="1370"/>
      <c r="D794" s="1370"/>
      <c r="E794" s="1387"/>
      <c r="F794" s="1370"/>
      <c r="G794" s="1370"/>
      <c r="H794" s="1370"/>
      <c r="I794" s="1370"/>
      <c r="J794" s="1370"/>
      <c r="K794" s="1370"/>
      <c r="L794" s="1370"/>
      <c r="M794" s="1370"/>
      <c r="N794" s="1370"/>
      <c r="O794" s="1370"/>
      <c r="P794" s="1370"/>
      <c r="Q794" s="1370"/>
      <c r="R794" s="1370"/>
      <c r="S794" s="1370"/>
      <c r="T794" s="1370"/>
      <c r="U794" s="1370"/>
      <c r="V794" s="1370"/>
      <c r="W794" s="1370"/>
      <c r="X794" s="1370"/>
      <c r="Y794" s="1370"/>
      <c r="Z794" s="1370"/>
      <c r="AA794" s="1370"/>
      <c r="AB794" s="1370"/>
    </row>
    <row r="795">
      <c r="A795" s="1383"/>
      <c r="B795" s="1383"/>
      <c r="C795" s="1370"/>
      <c r="D795" s="1370"/>
      <c r="E795" s="1387"/>
      <c r="F795" s="1370"/>
      <c r="G795" s="1370"/>
      <c r="H795" s="1370"/>
      <c r="I795" s="1370"/>
      <c r="J795" s="1370"/>
      <c r="K795" s="1370"/>
      <c r="L795" s="1370"/>
      <c r="M795" s="1370"/>
      <c r="N795" s="1370"/>
      <c r="O795" s="1370"/>
      <c r="P795" s="1370"/>
      <c r="Q795" s="1370"/>
      <c r="R795" s="1370"/>
      <c r="S795" s="1370"/>
      <c r="T795" s="1370"/>
      <c r="U795" s="1370"/>
      <c r="V795" s="1370"/>
      <c r="W795" s="1370"/>
      <c r="X795" s="1370"/>
      <c r="Y795" s="1370"/>
      <c r="Z795" s="1370"/>
      <c r="AA795" s="1370"/>
      <c r="AB795" s="1370"/>
    </row>
    <row r="796">
      <c r="A796" s="1383"/>
      <c r="B796" s="1383"/>
      <c r="C796" s="1370"/>
      <c r="D796" s="1370"/>
      <c r="E796" s="1387"/>
      <c r="F796" s="1370"/>
      <c r="G796" s="1370"/>
      <c r="H796" s="1370"/>
      <c r="I796" s="1370"/>
      <c r="J796" s="1370"/>
      <c r="K796" s="1370"/>
      <c r="L796" s="1370"/>
      <c r="M796" s="1370"/>
      <c r="N796" s="1370"/>
      <c r="O796" s="1370"/>
      <c r="P796" s="1370"/>
      <c r="Q796" s="1370"/>
      <c r="R796" s="1370"/>
      <c r="S796" s="1370"/>
      <c r="T796" s="1370"/>
      <c r="U796" s="1370"/>
      <c r="V796" s="1370"/>
      <c r="W796" s="1370"/>
      <c r="X796" s="1370"/>
      <c r="Y796" s="1370"/>
      <c r="Z796" s="1370"/>
      <c r="AA796" s="1370"/>
      <c r="AB796" s="1370"/>
    </row>
    <row r="797">
      <c r="A797" s="1383"/>
      <c r="B797" s="1383"/>
      <c r="C797" s="1370"/>
      <c r="D797" s="1370"/>
      <c r="E797" s="1387"/>
      <c r="F797" s="1370"/>
      <c r="G797" s="1370"/>
      <c r="H797" s="1370"/>
      <c r="I797" s="1370"/>
      <c r="J797" s="1370"/>
      <c r="K797" s="1370"/>
      <c r="L797" s="1370"/>
      <c r="M797" s="1370"/>
      <c r="N797" s="1370"/>
      <c r="O797" s="1370"/>
      <c r="P797" s="1370"/>
      <c r="Q797" s="1370"/>
      <c r="R797" s="1370"/>
      <c r="S797" s="1370"/>
      <c r="T797" s="1370"/>
      <c r="U797" s="1370"/>
      <c r="V797" s="1370"/>
      <c r="W797" s="1370"/>
      <c r="X797" s="1370"/>
      <c r="Y797" s="1370"/>
      <c r="Z797" s="1370"/>
      <c r="AA797" s="1370"/>
      <c r="AB797" s="1370"/>
    </row>
    <row r="798">
      <c r="A798" s="1383"/>
      <c r="B798" s="1383"/>
      <c r="C798" s="1370"/>
      <c r="D798" s="1370"/>
      <c r="E798" s="1387"/>
      <c r="F798" s="1370"/>
      <c r="G798" s="1370"/>
      <c r="H798" s="1370"/>
      <c r="I798" s="1370"/>
      <c r="J798" s="1370"/>
      <c r="K798" s="1370"/>
      <c r="L798" s="1370"/>
      <c r="M798" s="1370"/>
      <c r="N798" s="1370"/>
      <c r="O798" s="1370"/>
      <c r="P798" s="1370"/>
      <c r="Q798" s="1370"/>
      <c r="R798" s="1370"/>
      <c r="S798" s="1370"/>
      <c r="T798" s="1370"/>
      <c r="U798" s="1370"/>
      <c r="V798" s="1370"/>
      <c r="W798" s="1370"/>
      <c r="X798" s="1370"/>
      <c r="Y798" s="1370"/>
      <c r="Z798" s="1370"/>
      <c r="AA798" s="1370"/>
      <c r="AB798" s="1370"/>
    </row>
    <row r="799">
      <c r="A799" s="1383"/>
      <c r="B799" s="1383"/>
      <c r="C799" s="1370"/>
      <c r="D799" s="1370"/>
      <c r="E799" s="1387"/>
      <c r="F799" s="1370"/>
      <c r="G799" s="1370"/>
      <c r="H799" s="1370"/>
      <c r="I799" s="1370"/>
      <c r="J799" s="1370"/>
      <c r="K799" s="1370"/>
      <c r="L799" s="1370"/>
      <c r="M799" s="1370"/>
      <c r="N799" s="1370"/>
      <c r="O799" s="1370"/>
      <c r="P799" s="1370"/>
      <c r="Q799" s="1370"/>
      <c r="R799" s="1370"/>
      <c r="S799" s="1370"/>
      <c r="T799" s="1370"/>
      <c r="U799" s="1370"/>
      <c r="V799" s="1370"/>
      <c r="W799" s="1370"/>
      <c r="X799" s="1370"/>
      <c r="Y799" s="1370"/>
      <c r="Z799" s="1370"/>
      <c r="AA799" s="1370"/>
      <c r="AB799" s="1370"/>
    </row>
    <row r="800">
      <c r="A800" s="1383"/>
      <c r="B800" s="1383"/>
      <c r="C800" s="1370"/>
      <c r="D800" s="1370"/>
      <c r="E800" s="1387"/>
      <c r="F800" s="1370"/>
      <c r="G800" s="1370"/>
      <c r="H800" s="1370"/>
      <c r="I800" s="1370"/>
      <c r="J800" s="1370"/>
      <c r="K800" s="1370"/>
      <c r="L800" s="1370"/>
      <c r="M800" s="1370"/>
      <c r="N800" s="1370"/>
      <c r="O800" s="1370"/>
      <c r="P800" s="1370"/>
      <c r="Q800" s="1370"/>
      <c r="R800" s="1370"/>
      <c r="S800" s="1370"/>
      <c r="T800" s="1370"/>
      <c r="U800" s="1370"/>
      <c r="V800" s="1370"/>
      <c r="W800" s="1370"/>
      <c r="X800" s="1370"/>
      <c r="Y800" s="1370"/>
      <c r="Z800" s="1370"/>
      <c r="AA800" s="1370"/>
      <c r="AB800" s="1370"/>
    </row>
    <row r="801">
      <c r="A801" s="1383"/>
      <c r="B801" s="1383"/>
      <c r="C801" s="1370"/>
      <c r="D801" s="1370"/>
      <c r="E801" s="1387"/>
      <c r="F801" s="1370"/>
      <c r="G801" s="1370"/>
      <c r="H801" s="1370"/>
      <c r="I801" s="1370"/>
      <c r="J801" s="1370"/>
      <c r="K801" s="1370"/>
      <c r="L801" s="1370"/>
      <c r="M801" s="1370"/>
      <c r="N801" s="1370"/>
      <c r="O801" s="1370"/>
      <c r="P801" s="1370"/>
      <c r="Q801" s="1370"/>
      <c r="R801" s="1370"/>
      <c r="S801" s="1370"/>
      <c r="T801" s="1370"/>
      <c r="U801" s="1370"/>
      <c r="V801" s="1370"/>
      <c r="W801" s="1370"/>
      <c r="X801" s="1370"/>
      <c r="Y801" s="1370"/>
      <c r="Z801" s="1370"/>
      <c r="AA801" s="1370"/>
      <c r="AB801" s="1370"/>
    </row>
    <row r="802">
      <c r="A802" s="1383"/>
      <c r="B802" s="1383"/>
      <c r="C802" s="1370"/>
      <c r="D802" s="1370"/>
      <c r="E802" s="1387"/>
      <c r="F802" s="1370"/>
      <c r="G802" s="1370"/>
      <c r="H802" s="1370"/>
      <c r="I802" s="1370"/>
      <c r="J802" s="1370"/>
      <c r="K802" s="1370"/>
      <c r="L802" s="1370"/>
      <c r="M802" s="1370"/>
      <c r="N802" s="1370"/>
      <c r="O802" s="1370"/>
      <c r="P802" s="1370"/>
      <c r="Q802" s="1370"/>
      <c r="R802" s="1370"/>
      <c r="S802" s="1370"/>
      <c r="T802" s="1370"/>
      <c r="U802" s="1370"/>
      <c r="V802" s="1370"/>
      <c r="W802" s="1370"/>
      <c r="X802" s="1370"/>
      <c r="Y802" s="1370"/>
      <c r="Z802" s="1370"/>
      <c r="AA802" s="1370"/>
      <c r="AB802" s="1370"/>
    </row>
    <row r="803">
      <c r="A803" s="1383"/>
      <c r="B803" s="1383"/>
      <c r="C803" s="1370"/>
      <c r="D803" s="1370"/>
      <c r="E803" s="1387"/>
      <c r="F803" s="1370"/>
      <c r="G803" s="1370"/>
      <c r="H803" s="1370"/>
      <c r="I803" s="1370"/>
      <c r="J803" s="1370"/>
      <c r="K803" s="1370"/>
      <c r="L803" s="1370"/>
      <c r="M803" s="1370"/>
      <c r="N803" s="1370"/>
      <c r="O803" s="1370"/>
      <c r="P803" s="1370"/>
      <c r="Q803" s="1370"/>
      <c r="R803" s="1370"/>
      <c r="S803" s="1370"/>
      <c r="T803" s="1370"/>
      <c r="U803" s="1370"/>
      <c r="V803" s="1370"/>
      <c r="W803" s="1370"/>
      <c r="X803" s="1370"/>
      <c r="Y803" s="1370"/>
      <c r="Z803" s="1370"/>
      <c r="AA803" s="1370"/>
      <c r="AB803" s="1370"/>
    </row>
    <row r="804">
      <c r="A804" s="1383"/>
      <c r="B804" s="1383"/>
      <c r="C804" s="1370"/>
      <c r="D804" s="1370"/>
      <c r="E804" s="1387"/>
      <c r="F804" s="1370"/>
      <c r="G804" s="1370"/>
      <c r="H804" s="1370"/>
      <c r="I804" s="1370"/>
      <c r="J804" s="1370"/>
      <c r="K804" s="1370"/>
      <c r="L804" s="1370"/>
      <c r="M804" s="1370"/>
      <c r="N804" s="1370"/>
      <c r="O804" s="1370"/>
      <c r="P804" s="1370"/>
      <c r="Q804" s="1370"/>
      <c r="R804" s="1370"/>
      <c r="S804" s="1370"/>
      <c r="T804" s="1370"/>
      <c r="U804" s="1370"/>
      <c r="V804" s="1370"/>
      <c r="W804" s="1370"/>
      <c r="X804" s="1370"/>
      <c r="Y804" s="1370"/>
      <c r="Z804" s="1370"/>
      <c r="AA804" s="1370"/>
      <c r="AB804" s="1370"/>
    </row>
    <row r="805">
      <c r="A805" s="1383"/>
      <c r="B805" s="1383"/>
      <c r="C805" s="1370"/>
      <c r="D805" s="1370"/>
      <c r="E805" s="1387"/>
      <c r="F805" s="1370"/>
      <c r="G805" s="1370"/>
      <c r="H805" s="1370"/>
      <c r="I805" s="1370"/>
      <c r="J805" s="1370"/>
      <c r="K805" s="1370"/>
      <c r="L805" s="1370"/>
      <c r="M805" s="1370"/>
      <c r="N805" s="1370"/>
      <c r="O805" s="1370"/>
      <c r="P805" s="1370"/>
      <c r="Q805" s="1370"/>
      <c r="R805" s="1370"/>
      <c r="S805" s="1370"/>
      <c r="T805" s="1370"/>
      <c r="U805" s="1370"/>
      <c r="V805" s="1370"/>
      <c r="W805" s="1370"/>
      <c r="X805" s="1370"/>
      <c r="Y805" s="1370"/>
      <c r="Z805" s="1370"/>
      <c r="AA805" s="1370"/>
      <c r="AB805" s="1370"/>
    </row>
    <row r="806">
      <c r="A806" s="1383"/>
      <c r="B806" s="1383"/>
      <c r="C806" s="1370"/>
      <c r="D806" s="1370"/>
      <c r="E806" s="1387"/>
      <c r="F806" s="1370"/>
      <c r="G806" s="1370"/>
      <c r="H806" s="1370"/>
      <c r="I806" s="1370"/>
      <c r="J806" s="1370"/>
      <c r="K806" s="1370"/>
      <c r="L806" s="1370"/>
      <c r="M806" s="1370"/>
      <c r="N806" s="1370"/>
      <c r="O806" s="1370"/>
      <c r="P806" s="1370"/>
      <c r="Q806" s="1370"/>
      <c r="R806" s="1370"/>
      <c r="S806" s="1370"/>
      <c r="T806" s="1370"/>
      <c r="U806" s="1370"/>
      <c r="V806" s="1370"/>
      <c r="W806" s="1370"/>
      <c r="X806" s="1370"/>
      <c r="Y806" s="1370"/>
      <c r="Z806" s="1370"/>
      <c r="AA806" s="1370"/>
      <c r="AB806" s="1370"/>
    </row>
    <row r="807">
      <c r="A807" s="1383"/>
      <c r="B807" s="1383"/>
      <c r="C807" s="1370"/>
      <c r="D807" s="1370"/>
      <c r="E807" s="1387"/>
      <c r="F807" s="1370"/>
      <c r="G807" s="1370"/>
      <c r="H807" s="1370"/>
      <c r="I807" s="1370"/>
      <c r="J807" s="1370"/>
      <c r="K807" s="1370"/>
      <c r="L807" s="1370"/>
      <c r="M807" s="1370"/>
      <c r="N807" s="1370"/>
      <c r="O807" s="1370"/>
      <c r="P807" s="1370"/>
      <c r="Q807" s="1370"/>
      <c r="R807" s="1370"/>
      <c r="S807" s="1370"/>
      <c r="T807" s="1370"/>
      <c r="U807" s="1370"/>
      <c r="V807" s="1370"/>
      <c r="W807" s="1370"/>
      <c r="X807" s="1370"/>
      <c r="Y807" s="1370"/>
      <c r="Z807" s="1370"/>
      <c r="AA807" s="1370"/>
      <c r="AB807" s="1370"/>
    </row>
    <row r="808">
      <c r="A808" s="1383"/>
      <c r="B808" s="1383"/>
      <c r="C808" s="1370"/>
      <c r="D808" s="1370"/>
      <c r="E808" s="1387"/>
      <c r="F808" s="1370"/>
      <c r="G808" s="1370"/>
      <c r="H808" s="1370"/>
      <c r="I808" s="1370"/>
      <c r="J808" s="1370"/>
      <c r="K808" s="1370"/>
      <c r="L808" s="1370"/>
      <c r="M808" s="1370"/>
      <c r="N808" s="1370"/>
      <c r="O808" s="1370"/>
      <c r="P808" s="1370"/>
      <c r="Q808" s="1370"/>
      <c r="R808" s="1370"/>
      <c r="S808" s="1370"/>
      <c r="T808" s="1370"/>
      <c r="U808" s="1370"/>
      <c r="V808" s="1370"/>
      <c r="W808" s="1370"/>
      <c r="X808" s="1370"/>
      <c r="Y808" s="1370"/>
      <c r="Z808" s="1370"/>
      <c r="AA808" s="1370"/>
      <c r="AB808" s="1370"/>
    </row>
    <row r="809">
      <c r="A809" s="1383"/>
      <c r="B809" s="1383"/>
      <c r="C809" s="1370"/>
      <c r="D809" s="1370"/>
      <c r="E809" s="1387"/>
      <c r="F809" s="1370"/>
      <c r="G809" s="1370"/>
      <c r="H809" s="1370"/>
      <c r="I809" s="1370"/>
      <c r="J809" s="1370"/>
      <c r="K809" s="1370"/>
      <c r="L809" s="1370"/>
      <c r="M809" s="1370"/>
      <c r="N809" s="1370"/>
      <c r="O809" s="1370"/>
      <c r="P809" s="1370"/>
      <c r="Q809" s="1370"/>
      <c r="R809" s="1370"/>
      <c r="S809" s="1370"/>
      <c r="T809" s="1370"/>
      <c r="U809" s="1370"/>
      <c r="V809" s="1370"/>
      <c r="W809" s="1370"/>
      <c r="X809" s="1370"/>
      <c r="Y809" s="1370"/>
      <c r="Z809" s="1370"/>
      <c r="AA809" s="1370"/>
      <c r="AB809" s="1370"/>
    </row>
    <row r="810">
      <c r="A810" s="1383"/>
      <c r="B810" s="1383"/>
      <c r="C810" s="1370"/>
      <c r="D810" s="1370"/>
      <c r="E810" s="1387"/>
      <c r="F810" s="1370"/>
      <c r="G810" s="1370"/>
      <c r="H810" s="1370"/>
      <c r="I810" s="1370"/>
      <c r="J810" s="1370"/>
      <c r="K810" s="1370"/>
      <c r="L810" s="1370"/>
      <c r="M810" s="1370"/>
      <c r="N810" s="1370"/>
      <c r="O810" s="1370"/>
      <c r="P810" s="1370"/>
      <c r="Q810" s="1370"/>
      <c r="R810" s="1370"/>
      <c r="S810" s="1370"/>
      <c r="T810" s="1370"/>
      <c r="U810" s="1370"/>
      <c r="V810" s="1370"/>
      <c r="W810" s="1370"/>
      <c r="X810" s="1370"/>
      <c r="Y810" s="1370"/>
      <c r="Z810" s="1370"/>
      <c r="AA810" s="1370"/>
      <c r="AB810" s="1370"/>
    </row>
    <row r="811">
      <c r="A811" s="1383"/>
      <c r="B811" s="1383"/>
      <c r="C811" s="1370"/>
      <c r="D811" s="1370"/>
      <c r="E811" s="1387"/>
      <c r="F811" s="1370"/>
      <c r="G811" s="1370"/>
      <c r="H811" s="1370"/>
      <c r="I811" s="1370"/>
      <c r="J811" s="1370"/>
      <c r="K811" s="1370"/>
      <c r="L811" s="1370"/>
      <c r="M811" s="1370"/>
      <c r="N811" s="1370"/>
      <c r="O811" s="1370"/>
      <c r="P811" s="1370"/>
      <c r="Q811" s="1370"/>
      <c r="R811" s="1370"/>
      <c r="S811" s="1370"/>
      <c r="T811" s="1370"/>
      <c r="U811" s="1370"/>
      <c r="V811" s="1370"/>
      <c r="W811" s="1370"/>
      <c r="X811" s="1370"/>
      <c r="Y811" s="1370"/>
      <c r="Z811" s="1370"/>
      <c r="AA811" s="1370"/>
      <c r="AB811" s="1370"/>
    </row>
    <row r="812">
      <c r="A812" s="1383"/>
      <c r="B812" s="1383"/>
      <c r="C812" s="1370"/>
      <c r="D812" s="1370"/>
      <c r="E812" s="1387"/>
      <c r="F812" s="1370"/>
      <c r="G812" s="1370"/>
      <c r="H812" s="1370"/>
      <c r="I812" s="1370"/>
      <c r="J812" s="1370"/>
      <c r="K812" s="1370"/>
      <c r="L812" s="1370"/>
      <c r="M812" s="1370"/>
      <c r="N812" s="1370"/>
      <c r="O812" s="1370"/>
      <c r="P812" s="1370"/>
      <c r="Q812" s="1370"/>
      <c r="R812" s="1370"/>
      <c r="S812" s="1370"/>
      <c r="T812" s="1370"/>
      <c r="U812" s="1370"/>
      <c r="V812" s="1370"/>
      <c r="W812" s="1370"/>
      <c r="X812" s="1370"/>
      <c r="Y812" s="1370"/>
      <c r="Z812" s="1370"/>
      <c r="AA812" s="1370"/>
      <c r="AB812" s="1370"/>
    </row>
    <row r="813">
      <c r="A813" s="1383"/>
      <c r="B813" s="1383"/>
      <c r="C813" s="1370"/>
      <c r="D813" s="1370"/>
      <c r="E813" s="1387"/>
      <c r="F813" s="1370"/>
      <c r="G813" s="1370"/>
      <c r="H813" s="1370"/>
      <c r="I813" s="1370"/>
      <c r="J813" s="1370"/>
      <c r="K813" s="1370"/>
      <c r="L813" s="1370"/>
      <c r="M813" s="1370"/>
      <c r="N813" s="1370"/>
      <c r="O813" s="1370"/>
      <c r="P813" s="1370"/>
      <c r="Q813" s="1370"/>
      <c r="R813" s="1370"/>
      <c r="S813" s="1370"/>
      <c r="T813" s="1370"/>
      <c r="U813" s="1370"/>
      <c r="V813" s="1370"/>
      <c r="W813" s="1370"/>
      <c r="X813" s="1370"/>
      <c r="Y813" s="1370"/>
      <c r="Z813" s="1370"/>
      <c r="AA813" s="1370"/>
      <c r="AB813" s="1370"/>
    </row>
    <row r="814">
      <c r="A814" s="1383"/>
      <c r="B814" s="1383"/>
      <c r="C814" s="1370"/>
      <c r="D814" s="1370"/>
      <c r="E814" s="1387"/>
      <c r="F814" s="1370"/>
      <c r="G814" s="1370"/>
      <c r="H814" s="1370"/>
      <c r="I814" s="1370"/>
      <c r="J814" s="1370"/>
      <c r="K814" s="1370"/>
      <c r="L814" s="1370"/>
      <c r="M814" s="1370"/>
      <c r="N814" s="1370"/>
      <c r="O814" s="1370"/>
      <c r="P814" s="1370"/>
      <c r="Q814" s="1370"/>
      <c r="R814" s="1370"/>
      <c r="S814" s="1370"/>
      <c r="T814" s="1370"/>
      <c r="U814" s="1370"/>
      <c r="V814" s="1370"/>
      <c r="W814" s="1370"/>
      <c r="X814" s="1370"/>
      <c r="Y814" s="1370"/>
      <c r="Z814" s="1370"/>
      <c r="AA814" s="1370"/>
      <c r="AB814" s="1370"/>
    </row>
    <row r="815">
      <c r="A815" s="1383"/>
      <c r="B815" s="1383"/>
      <c r="C815" s="1370"/>
      <c r="D815" s="1370"/>
      <c r="E815" s="1387"/>
      <c r="F815" s="1370"/>
      <c r="G815" s="1370"/>
      <c r="H815" s="1370"/>
      <c r="I815" s="1370"/>
      <c r="J815" s="1370"/>
      <c r="K815" s="1370"/>
      <c r="L815" s="1370"/>
      <c r="M815" s="1370"/>
      <c r="N815" s="1370"/>
      <c r="O815" s="1370"/>
      <c r="P815" s="1370"/>
      <c r="Q815" s="1370"/>
      <c r="R815" s="1370"/>
      <c r="S815" s="1370"/>
      <c r="T815" s="1370"/>
      <c r="U815" s="1370"/>
      <c r="V815" s="1370"/>
      <c r="W815" s="1370"/>
      <c r="X815" s="1370"/>
      <c r="Y815" s="1370"/>
      <c r="Z815" s="1370"/>
      <c r="AA815" s="1370"/>
      <c r="AB815" s="1370"/>
    </row>
    <row r="816">
      <c r="A816" s="1383"/>
      <c r="B816" s="1383"/>
      <c r="C816" s="1370"/>
      <c r="D816" s="1370"/>
      <c r="E816" s="1387"/>
      <c r="F816" s="1370"/>
      <c r="G816" s="1370"/>
      <c r="H816" s="1370"/>
      <c r="I816" s="1370"/>
      <c r="J816" s="1370"/>
      <c r="K816" s="1370"/>
      <c r="L816" s="1370"/>
      <c r="M816" s="1370"/>
      <c r="N816" s="1370"/>
      <c r="O816" s="1370"/>
      <c r="P816" s="1370"/>
      <c r="Q816" s="1370"/>
      <c r="R816" s="1370"/>
      <c r="S816" s="1370"/>
      <c r="T816" s="1370"/>
      <c r="U816" s="1370"/>
      <c r="V816" s="1370"/>
      <c r="W816" s="1370"/>
      <c r="X816" s="1370"/>
      <c r="Y816" s="1370"/>
      <c r="Z816" s="1370"/>
      <c r="AA816" s="1370"/>
      <c r="AB816" s="1370"/>
    </row>
    <row r="817">
      <c r="A817" s="1383"/>
      <c r="B817" s="1383"/>
      <c r="C817" s="1370"/>
      <c r="D817" s="1370"/>
      <c r="E817" s="1387"/>
      <c r="F817" s="1370"/>
      <c r="G817" s="1370"/>
      <c r="H817" s="1370"/>
      <c r="I817" s="1370"/>
      <c r="J817" s="1370"/>
      <c r="K817" s="1370"/>
      <c r="L817" s="1370"/>
      <c r="M817" s="1370"/>
      <c r="N817" s="1370"/>
      <c r="O817" s="1370"/>
      <c r="P817" s="1370"/>
      <c r="Q817" s="1370"/>
      <c r="R817" s="1370"/>
      <c r="S817" s="1370"/>
      <c r="T817" s="1370"/>
      <c r="U817" s="1370"/>
      <c r="V817" s="1370"/>
      <c r="W817" s="1370"/>
      <c r="X817" s="1370"/>
      <c r="Y817" s="1370"/>
      <c r="Z817" s="1370"/>
      <c r="AA817" s="1370"/>
      <c r="AB817" s="1370"/>
    </row>
    <row r="818">
      <c r="A818" s="1383"/>
      <c r="B818" s="1383"/>
      <c r="C818" s="1370"/>
      <c r="D818" s="1370"/>
      <c r="E818" s="1387"/>
      <c r="F818" s="1370"/>
      <c r="G818" s="1370"/>
      <c r="H818" s="1370"/>
      <c r="I818" s="1370"/>
      <c r="J818" s="1370"/>
      <c r="K818" s="1370"/>
      <c r="L818" s="1370"/>
      <c r="M818" s="1370"/>
      <c r="N818" s="1370"/>
      <c r="O818" s="1370"/>
      <c r="P818" s="1370"/>
      <c r="Q818" s="1370"/>
      <c r="R818" s="1370"/>
      <c r="S818" s="1370"/>
      <c r="T818" s="1370"/>
      <c r="U818" s="1370"/>
      <c r="V818" s="1370"/>
      <c r="W818" s="1370"/>
      <c r="X818" s="1370"/>
      <c r="Y818" s="1370"/>
      <c r="Z818" s="1370"/>
      <c r="AA818" s="1370"/>
      <c r="AB818" s="1370"/>
    </row>
    <row r="819">
      <c r="A819" s="1383"/>
      <c r="B819" s="1383"/>
      <c r="C819" s="1370"/>
      <c r="D819" s="1370"/>
      <c r="E819" s="1387"/>
      <c r="F819" s="1370"/>
      <c r="G819" s="1370"/>
      <c r="H819" s="1370"/>
      <c r="I819" s="1370"/>
      <c r="J819" s="1370"/>
      <c r="K819" s="1370"/>
      <c r="L819" s="1370"/>
      <c r="M819" s="1370"/>
      <c r="N819" s="1370"/>
      <c r="O819" s="1370"/>
      <c r="P819" s="1370"/>
      <c r="Q819" s="1370"/>
      <c r="R819" s="1370"/>
      <c r="S819" s="1370"/>
      <c r="T819" s="1370"/>
      <c r="U819" s="1370"/>
      <c r="V819" s="1370"/>
      <c r="W819" s="1370"/>
      <c r="X819" s="1370"/>
      <c r="Y819" s="1370"/>
      <c r="Z819" s="1370"/>
      <c r="AA819" s="1370"/>
      <c r="AB819" s="1370"/>
    </row>
    <row r="820">
      <c r="A820" s="1383"/>
      <c r="B820" s="1383"/>
      <c r="C820" s="1370"/>
      <c r="D820" s="1370"/>
      <c r="E820" s="1387"/>
      <c r="F820" s="1370"/>
      <c r="G820" s="1370"/>
      <c r="H820" s="1370"/>
      <c r="I820" s="1370"/>
      <c r="J820" s="1370"/>
      <c r="K820" s="1370"/>
      <c r="L820" s="1370"/>
      <c r="M820" s="1370"/>
      <c r="N820" s="1370"/>
      <c r="O820" s="1370"/>
      <c r="P820" s="1370"/>
      <c r="Q820" s="1370"/>
      <c r="R820" s="1370"/>
      <c r="S820" s="1370"/>
      <c r="T820" s="1370"/>
      <c r="U820" s="1370"/>
      <c r="V820" s="1370"/>
      <c r="W820" s="1370"/>
      <c r="X820" s="1370"/>
      <c r="Y820" s="1370"/>
      <c r="Z820" s="1370"/>
      <c r="AA820" s="1370"/>
      <c r="AB820" s="1370"/>
    </row>
    <row r="821">
      <c r="A821" s="1383"/>
      <c r="B821" s="1383"/>
      <c r="C821" s="1370"/>
      <c r="D821" s="1370"/>
      <c r="E821" s="1387"/>
      <c r="F821" s="1370"/>
      <c r="G821" s="1370"/>
      <c r="H821" s="1370"/>
      <c r="I821" s="1370"/>
      <c r="J821" s="1370"/>
      <c r="K821" s="1370"/>
      <c r="L821" s="1370"/>
      <c r="M821" s="1370"/>
      <c r="N821" s="1370"/>
      <c r="O821" s="1370"/>
      <c r="P821" s="1370"/>
      <c r="Q821" s="1370"/>
      <c r="R821" s="1370"/>
      <c r="S821" s="1370"/>
      <c r="T821" s="1370"/>
      <c r="U821" s="1370"/>
      <c r="V821" s="1370"/>
      <c r="W821" s="1370"/>
      <c r="X821" s="1370"/>
      <c r="Y821" s="1370"/>
      <c r="Z821" s="1370"/>
      <c r="AA821" s="1370"/>
      <c r="AB821" s="1370"/>
    </row>
    <row r="822">
      <c r="A822" s="1383"/>
      <c r="B822" s="1383"/>
      <c r="C822" s="1370"/>
      <c r="D822" s="1370"/>
      <c r="E822" s="1387"/>
      <c r="F822" s="1370"/>
      <c r="G822" s="1370"/>
      <c r="H822" s="1370"/>
      <c r="I822" s="1370"/>
      <c r="J822" s="1370"/>
      <c r="K822" s="1370"/>
      <c r="L822" s="1370"/>
      <c r="M822" s="1370"/>
      <c r="N822" s="1370"/>
      <c r="O822" s="1370"/>
      <c r="P822" s="1370"/>
      <c r="Q822" s="1370"/>
      <c r="R822" s="1370"/>
      <c r="S822" s="1370"/>
      <c r="T822" s="1370"/>
      <c r="U822" s="1370"/>
      <c r="V822" s="1370"/>
      <c r="W822" s="1370"/>
      <c r="X822" s="1370"/>
      <c r="Y822" s="1370"/>
      <c r="Z822" s="1370"/>
      <c r="AA822" s="1370"/>
      <c r="AB822" s="1370"/>
    </row>
    <row r="823">
      <c r="A823" s="1383"/>
      <c r="B823" s="1383"/>
      <c r="C823" s="1370"/>
      <c r="D823" s="1370"/>
      <c r="E823" s="1387"/>
      <c r="F823" s="1370"/>
      <c r="G823" s="1370"/>
      <c r="H823" s="1370"/>
      <c r="I823" s="1370"/>
      <c r="J823" s="1370"/>
      <c r="K823" s="1370"/>
      <c r="L823" s="1370"/>
      <c r="M823" s="1370"/>
      <c r="N823" s="1370"/>
      <c r="O823" s="1370"/>
      <c r="P823" s="1370"/>
      <c r="Q823" s="1370"/>
      <c r="R823" s="1370"/>
      <c r="S823" s="1370"/>
      <c r="T823" s="1370"/>
      <c r="U823" s="1370"/>
      <c r="V823" s="1370"/>
      <c r="W823" s="1370"/>
      <c r="X823" s="1370"/>
      <c r="Y823" s="1370"/>
      <c r="Z823" s="1370"/>
      <c r="AA823" s="1370"/>
      <c r="AB823" s="1370"/>
    </row>
    <row r="824">
      <c r="A824" s="1383"/>
      <c r="B824" s="1383"/>
      <c r="C824" s="1370"/>
      <c r="D824" s="1370"/>
      <c r="E824" s="1387"/>
      <c r="F824" s="1370"/>
      <c r="G824" s="1370"/>
      <c r="H824" s="1370"/>
      <c r="I824" s="1370"/>
      <c r="J824" s="1370"/>
      <c r="K824" s="1370"/>
      <c r="L824" s="1370"/>
      <c r="M824" s="1370"/>
      <c r="N824" s="1370"/>
      <c r="O824" s="1370"/>
      <c r="P824" s="1370"/>
      <c r="Q824" s="1370"/>
      <c r="R824" s="1370"/>
      <c r="S824" s="1370"/>
      <c r="T824" s="1370"/>
      <c r="U824" s="1370"/>
      <c r="V824" s="1370"/>
      <c r="W824" s="1370"/>
      <c r="X824" s="1370"/>
      <c r="Y824" s="1370"/>
      <c r="Z824" s="1370"/>
      <c r="AA824" s="1370"/>
      <c r="AB824" s="1370"/>
    </row>
    <row r="825">
      <c r="A825" s="1383"/>
      <c r="B825" s="1383"/>
      <c r="C825" s="1370"/>
      <c r="D825" s="1370"/>
      <c r="E825" s="1387"/>
      <c r="F825" s="1370"/>
      <c r="G825" s="1370"/>
      <c r="H825" s="1370"/>
      <c r="I825" s="1370"/>
      <c r="J825" s="1370"/>
      <c r="K825" s="1370"/>
      <c r="L825" s="1370"/>
      <c r="M825" s="1370"/>
      <c r="N825" s="1370"/>
      <c r="O825" s="1370"/>
      <c r="P825" s="1370"/>
      <c r="Q825" s="1370"/>
      <c r="R825" s="1370"/>
      <c r="S825" s="1370"/>
      <c r="T825" s="1370"/>
      <c r="U825" s="1370"/>
      <c r="V825" s="1370"/>
      <c r="W825" s="1370"/>
      <c r="X825" s="1370"/>
      <c r="Y825" s="1370"/>
      <c r="Z825" s="1370"/>
      <c r="AA825" s="1370"/>
      <c r="AB825" s="1370"/>
    </row>
    <row r="826">
      <c r="A826" s="1383"/>
      <c r="B826" s="1383"/>
      <c r="C826" s="1370"/>
      <c r="D826" s="1370"/>
      <c r="E826" s="1387"/>
      <c r="F826" s="1370"/>
      <c r="G826" s="1370"/>
      <c r="H826" s="1370"/>
      <c r="I826" s="1370"/>
      <c r="J826" s="1370"/>
      <c r="K826" s="1370"/>
      <c r="L826" s="1370"/>
      <c r="M826" s="1370"/>
      <c r="N826" s="1370"/>
      <c r="O826" s="1370"/>
      <c r="P826" s="1370"/>
      <c r="Q826" s="1370"/>
      <c r="R826" s="1370"/>
      <c r="S826" s="1370"/>
      <c r="T826" s="1370"/>
      <c r="U826" s="1370"/>
      <c r="V826" s="1370"/>
      <c r="W826" s="1370"/>
      <c r="X826" s="1370"/>
      <c r="Y826" s="1370"/>
      <c r="Z826" s="1370"/>
      <c r="AA826" s="1370"/>
      <c r="AB826" s="1370"/>
    </row>
    <row r="827">
      <c r="A827" s="1383"/>
      <c r="B827" s="1383"/>
      <c r="C827" s="1370"/>
      <c r="D827" s="1370"/>
      <c r="E827" s="1387"/>
      <c r="F827" s="1370"/>
      <c r="G827" s="1370"/>
      <c r="H827" s="1370"/>
      <c r="I827" s="1370"/>
      <c r="J827" s="1370"/>
      <c r="K827" s="1370"/>
      <c r="L827" s="1370"/>
      <c r="M827" s="1370"/>
      <c r="N827" s="1370"/>
      <c r="O827" s="1370"/>
      <c r="P827" s="1370"/>
      <c r="Q827" s="1370"/>
      <c r="R827" s="1370"/>
      <c r="S827" s="1370"/>
      <c r="T827" s="1370"/>
      <c r="U827" s="1370"/>
      <c r="V827" s="1370"/>
      <c r="W827" s="1370"/>
      <c r="X827" s="1370"/>
      <c r="Y827" s="1370"/>
      <c r="Z827" s="1370"/>
      <c r="AA827" s="1370"/>
      <c r="AB827" s="1370"/>
    </row>
    <row r="828">
      <c r="A828" s="1383"/>
      <c r="B828" s="1383"/>
      <c r="C828" s="1370"/>
      <c r="D828" s="1370"/>
      <c r="E828" s="1387"/>
      <c r="F828" s="1370"/>
      <c r="G828" s="1370"/>
      <c r="H828" s="1370"/>
      <c r="I828" s="1370"/>
      <c r="J828" s="1370"/>
      <c r="K828" s="1370"/>
      <c r="L828" s="1370"/>
      <c r="M828" s="1370"/>
      <c r="N828" s="1370"/>
      <c r="O828" s="1370"/>
      <c r="P828" s="1370"/>
      <c r="Q828" s="1370"/>
      <c r="R828" s="1370"/>
      <c r="S828" s="1370"/>
      <c r="T828" s="1370"/>
      <c r="U828" s="1370"/>
      <c r="V828" s="1370"/>
      <c r="W828" s="1370"/>
      <c r="X828" s="1370"/>
      <c r="Y828" s="1370"/>
      <c r="Z828" s="1370"/>
      <c r="AA828" s="1370"/>
      <c r="AB828" s="1370"/>
    </row>
    <row r="829">
      <c r="A829" s="1383"/>
      <c r="B829" s="1383"/>
      <c r="C829" s="1370"/>
      <c r="D829" s="1370"/>
      <c r="E829" s="1387"/>
      <c r="F829" s="1370"/>
      <c r="G829" s="1370"/>
      <c r="H829" s="1370"/>
      <c r="I829" s="1370"/>
      <c r="J829" s="1370"/>
      <c r="K829" s="1370"/>
      <c r="L829" s="1370"/>
      <c r="M829" s="1370"/>
      <c r="N829" s="1370"/>
      <c r="O829" s="1370"/>
      <c r="P829" s="1370"/>
      <c r="Q829" s="1370"/>
      <c r="R829" s="1370"/>
      <c r="S829" s="1370"/>
      <c r="T829" s="1370"/>
      <c r="U829" s="1370"/>
      <c r="V829" s="1370"/>
      <c r="W829" s="1370"/>
      <c r="X829" s="1370"/>
      <c r="Y829" s="1370"/>
      <c r="Z829" s="1370"/>
      <c r="AA829" s="1370"/>
      <c r="AB829" s="1370"/>
    </row>
    <row r="830">
      <c r="A830" s="1383"/>
      <c r="B830" s="1383"/>
      <c r="C830" s="1370"/>
      <c r="D830" s="1370"/>
      <c r="E830" s="1387"/>
      <c r="F830" s="1370"/>
      <c r="G830" s="1370"/>
      <c r="H830" s="1370"/>
      <c r="I830" s="1370"/>
      <c r="J830" s="1370"/>
      <c r="K830" s="1370"/>
      <c r="L830" s="1370"/>
      <c r="M830" s="1370"/>
      <c r="N830" s="1370"/>
      <c r="O830" s="1370"/>
      <c r="P830" s="1370"/>
      <c r="Q830" s="1370"/>
      <c r="R830" s="1370"/>
      <c r="S830" s="1370"/>
      <c r="T830" s="1370"/>
      <c r="U830" s="1370"/>
      <c r="V830" s="1370"/>
      <c r="W830" s="1370"/>
      <c r="X830" s="1370"/>
      <c r="Y830" s="1370"/>
      <c r="Z830" s="1370"/>
      <c r="AA830" s="1370"/>
      <c r="AB830" s="1370"/>
    </row>
    <row r="831">
      <c r="A831" s="1383"/>
      <c r="B831" s="1383"/>
      <c r="C831" s="1370"/>
      <c r="D831" s="1370"/>
      <c r="E831" s="1387"/>
      <c r="F831" s="1370"/>
      <c r="G831" s="1370"/>
      <c r="H831" s="1370"/>
      <c r="I831" s="1370"/>
      <c r="J831" s="1370"/>
      <c r="K831" s="1370"/>
      <c r="L831" s="1370"/>
      <c r="M831" s="1370"/>
      <c r="N831" s="1370"/>
      <c r="O831" s="1370"/>
      <c r="P831" s="1370"/>
      <c r="Q831" s="1370"/>
      <c r="R831" s="1370"/>
      <c r="S831" s="1370"/>
      <c r="T831" s="1370"/>
      <c r="U831" s="1370"/>
      <c r="V831" s="1370"/>
      <c r="W831" s="1370"/>
      <c r="X831" s="1370"/>
      <c r="Y831" s="1370"/>
      <c r="Z831" s="1370"/>
      <c r="AA831" s="1370"/>
      <c r="AB831" s="1370"/>
    </row>
    <row r="832">
      <c r="A832" s="1383"/>
      <c r="B832" s="1383"/>
      <c r="C832" s="1370"/>
      <c r="D832" s="1370"/>
      <c r="E832" s="1387"/>
      <c r="F832" s="1370"/>
      <c r="G832" s="1370"/>
      <c r="H832" s="1370"/>
      <c r="I832" s="1370"/>
      <c r="J832" s="1370"/>
      <c r="K832" s="1370"/>
      <c r="L832" s="1370"/>
      <c r="M832" s="1370"/>
      <c r="N832" s="1370"/>
      <c r="O832" s="1370"/>
      <c r="P832" s="1370"/>
      <c r="Q832" s="1370"/>
      <c r="R832" s="1370"/>
      <c r="S832" s="1370"/>
      <c r="T832" s="1370"/>
      <c r="U832" s="1370"/>
      <c r="V832" s="1370"/>
      <c r="W832" s="1370"/>
      <c r="X832" s="1370"/>
      <c r="Y832" s="1370"/>
      <c r="Z832" s="1370"/>
      <c r="AA832" s="1370"/>
      <c r="AB832" s="1370"/>
    </row>
    <row r="833">
      <c r="A833" s="1383"/>
      <c r="B833" s="1383"/>
      <c r="C833" s="1370"/>
      <c r="D833" s="1370"/>
      <c r="E833" s="1387"/>
      <c r="F833" s="1370"/>
      <c r="G833" s="1370"/>
      <c r="H833" s="1370"/>
      <c r="I833" s="1370"/>
      <c r="J833" s="1370"/>
      <c r="K833" s="1370"/>
      <c r="L833" s="1370"/>
      <c r="M833" s="1370"/>
      <c r="N833" s="1370"/>
      <c r="O833" s="1370"/>
      <c r="P833" s="1370"/>
      <c r="Q833" s="1370"/>
      <c r="R833" s="1370"/>
      <c r="S833" s="1370"/>
      <c r="T833" s="1370"/>
      <c r="U833" s="1370"/>
      <c r="V833" s="1370"/>
      <c r="W833" s="1370"/>
      <c r="X833" s="1370"/>
      <c r="Y833" s="1370"/>
      <c r="Z833" s="1370"/>
      <c r="AA833" s="1370"/>
      <c r="AB833" s="1370"/>
    </row>
    <row r="834">
      <c r="A834" s="1383"/>
      <c r="B834" s="1383"/>
      <c r="C834" s="1370"/>
      <c r="D834" s="1370"/>
      <c r="E834" s="1387"/>
      <c r="F834" s="1370"/>
      <c r="G834" s="1370"/>
      <c r="H834" s="1370"/>
      <c r="I834" s="1370"/>
      <c r="J834" s="1370"/>
      <c r="K834" s="1370"/>
      <c r="L834" s="1370"/>
      <c r="M834" s="1370"/>
      <c r="N834" s="1370"/>
      <c r="O834" s="1370"/>
      <c r="P834" s="1370"/>
      <c r="Q834" s="1370"/>
      <c r="R834" s="1370"/>
      <c r="S834" s="1370"/>
      <c r="T834" s="1370"/>
      <c r="U834" s="1370"/>
      <c r="V834" s="1370"/>
      <c r="W834" s="1370"/>
      <c r="X834" s="1370"/>
      <c r="Y834" s="1370"/>
      <c r="Z834" s="1370"/>
      <c r="AA834" s="1370"/>
      <c r="AB834" s="1370"/>
    </row>
    <row r="835">
      <c r="A835" s="1383"/>
      <c r="B835" s="1383"/>
      <c r="C835" s="1370"/>
      <c r="D835" s="1370"/>
      <c r="E835" s="1387"/>
      <c r="F835" s="1370"/>
      <c r="G835" s="1370"/>
      <c r="H835" s="1370"/>
      <c r="I835" s="1370"/>
      <c r="J835" s="1370"/>
      <c r="K835" s="1370"/>
      <c r="L835" s="1370"/>
      <c r="M835" s="1370"/>
      <c r="N835" s="1370"/>
      <c r="O835" s="1370"/>
      <c r="P835" s="1370"/>
      <c r="Q835" s="1370"/>
      <c r="R835" s="1370"/>
      <c r="S835" s="1370"/>
      <c r="T835" s="1370"/>
      <c r="U835" s="1370"/>
      <c r="V835" s="1370"/>
      <c r="W835" s="1370"/>
      <c r="X835" s="1370"/>
      <c r="Y835" s="1370"/>
      <c r="Z835" s="1370"/>
      <c r="AA835" s="1370"/>
      <c r="AB835" s="1370"/>
    </row>
    <row r="836">
      <c r="A836" s="1383"/>
      <c r="B836" s="1383"/>
      <c r="C836" s="1370"/>
      <c r="D836" s="1370"/>
      <c r="E836" s="1387"/>
      <c r="F836" s="1370"/>
      <c r="G836" s="1370"/>
      <c r="H836" s="1370"/>
      <c r="I836" s="1370"/>
      <c r="J836" s="1370"/>
      <c r="K836" s="1370"/>
      <c r="L836" s="1370"/>
      <c r="M836" s="1370"/>
      <c r="N836" s="1370"/>
      <c r="O836" s="1370"/>
      <c r="P836" s="1370"/>
      <c r="Q836" s="1370"/>
      <c r="R836" s="1370"/>
      <c r="S836" s="1370"/>
      <c r="T836" s="1370"/>
      <c r="U836" s="1370"/>
      <c r="V836" s="1370"/>
      <c r="W836" s="1370"/>
      <c r="X836" s="1370"/>
      <c r="Y836" s="1370"/>
      <c r="Z836" s="1370"/>
      <c r="AA836" s="1370"/>
      <c r="AB836" s="1370"/>
    </row>
    <row r="837">
      <c r="A837" s="1383"/>
      <c r="B837" s="1383"/>
      <c r="C837" s="1370"/>
      <c r="D837" s="1370"/>
      <c r="E837" s="1387"/>
      <c r="F837" s="1370"/>
      <c r="G837" s="1370"/>
      <c r="H837" s="1370"/>
      <c r="I837" s="1370"/>
      <c r="J837" s="1370"/>
      <c r="K837" s="1370"/>
      <c r="L837" s="1370"/>
      <c r="M837" s="1370"/>
      <c r="N837" s="1370"/>
      <c r="O837" s="1370"/>
      <c r="P837" s="1370"/>
      <c r="Q837" s="1370"/>
      <c r="R837" s="1370"/>
      <c r="S837" s="1370"/>
      <c r="T837" s="1370"/>
      <c r="U837" s="1370"/>
      <c r="V837" s="1370"/>
      <c r="W837" s="1370"/>
      <c r="X837" s="1370"/>
      <c r="Y837" s="1370"/>
      <c r="Z837" s="1370"/>
      <c r="AA837" s="1370"/>
      <c r="AB837" s="1370"/>
    </row>
    <row r="838">
      <c r="A838" s="1383"/>
      <c r="B838" s="1383"/>
      <c r="C838" s="1370"/>
      <c r="D838" s="1370"/>
      <c r="E838" s="1387"/>
      <c r="F838" s="1370"/>
      <c r="G838" s="1370"/>
      <c r="H838" s="1370"/>
      <c r="I838" s="1370"/>
      <c r="J838" s="1370"/>
      <c r="K838" s="1370"/>
      <c r="L838" s="1370"/>
      <c r="M838" s="1370"/>
      <c r="N838" s="1370"/>
      <c r="O838" s="1370"/>
      <c r="P838" s="1370"/>
      <c r="Q838" s="1370"/>
      <c r="R838" s="1370"/>
      <c r="S838" s="1370"/>
      <c r="T838" s="1370"/>
      <c r="U838" s="1370"/>
      <c r="V838" s="1370"/>
      <c r="W838" s="1370"/>
      <c r="X838" s="1370"/>
      <c r="Y838" s="1370"/>
      <c r="Z838" s="1370"/>
      <c r="AA838" s="1370"/>
      <c r="AB838" s="1370"/>
    </row>
    <row r="839">
      <c r="A839" s="1383"/>
      <c r="B839" s="1383"/>
      <c r="C839" s="1370"/>
      <c r="D839" s="1370"/>
      <c r="E839" s="1387"/>
      <c r="F839" s="1370"/>
      <c r="G839" s="1370"/>
      <c r="H839" s="1370"/>
      <c r="I839" s="1370"/>
      <c r="J839" s="1370"/>
      <c r="K839" s="1370"/>
      <c r="L839" s="1370"/>
      <c r="M839" s="1370"/>
      <c r="N839" s="1370"/>
      <c r="O839" s="1370"/>
      <c r="P839" s="1370"/>
      <c r="Q839" s="1370"/>
      <c r="R839" s="1370"/>
      <c r="S839" s="1370"/>
      <c r="T839" s="1370"/>
      <c r="U839" s="1370"/>
      <c r="V839" s="1370"/>
      <c r="W839" s="1370"/>
      <c r="X839" s="1370"/>
      <c r="Y839" s="1370"/>
      <c r="Z839" s="1370"/>
      <c r="AA839" s="1370"/>
      <c r="AB839" s="1370"/>
    </row>
    <row r="840">
      <c r="A840" s="1383"/>
      <c r="B840" s="1383"/>
      <c r="C840" s="1370"/>
      <c r="D840" s="1370"/>
      <c r="E840" s="1387"/>
      <c r="F840" s="1370"/>
      <c r="G840" s="1370"/>
      <c r="H840" s="1370"/>
      <c r="I840" s="1370"/>
      <c r="J840" s="1370"/>
      <c r="K840" s="1370"/>
      <c r="L840" s="1370"/>
      <c r="M840" s="1370"/>
      <c r="N840" s="1370"/>
      <c r="O840" s="1370"/>
      <c r="P840" s="1370"/>
      <c r="Q840" s="1370"/>
      <c r="R840" s="1370"/>
      <c r="S840" s="1370"/>
      <c r="T840" s="1370"/>
      <c r="U840" s="1370"/>
      <c r="V840" s="1370"/>
      <c r="W840" s="1370"/>
      <c r="X840" s="1370"/>
      <c r="Y840" s="1370"/>
      <c r="Z840" s="1370"/>
      <c r="AA840" s="1370"/>
      <c r="AB840" s="1370"/>
    </row>
    <row r="841">
      <c r="A841" s="1383"/>
      <c r="B841" s="1383"/>
      <c r="C841" s="1370"/>
      <c r="D841" s="1370"/>
      <c r="E841" s="1387"/>
      <c r="F841" s="1370"/>
      <c r="G841" s="1370"/>
      <c r="H841" s="1370"/>
      <c r="I841" s="1370"/>
      <c r="J841" s="1370"/>
      <c r="K841" s="1370"/>
      <c r="L841" s="1370"/>
      <c r="M841" s="1370"/>
      <c r="N841" s="1370"/>
      <c r="O841" s="1370"/>
      <c r="P841" s="1370"/>
      <c r="Q841" s="1370"/>
      <c r="R841" s="1370"/>
      <c r="S841" s="1370"/>
      <c r="T841" s="1370"/>
      <c r="U841" s="1370"/>
      <c r="V841" s="1370"/>
      <c r="W841" s="1370"/>
      <c r="X841" s="1370"/>
      <c r="Y841" s="1370"/>
      <c r="Z841" s="1370"/>
      <c r="AA841" s="1370"/>
      <c r="AB841" s="1370"/>
    </row>
    <row r="842">
      <c r="A842" s="1383"/>
      <c r="B842" s="1383"/>
      <c r="C842" s="1370"/>
      <c r="D842" s="1370"/>
      <c r="E842" s="1387"/>
      <c r="F842" s="1370"/>
      <c r="G842" s="1370"/>
      <c r="H842" s="1370"/>
      <c r="I842" s="1370"/>
      <c r="J842" s="1370"/>
      <c r="K842" s="1370"/>
      <c r="L842" s="1370"/>
      <c r="M842" s="1370"/>
      <c r="N842" s="1370"/>
      <c r="O842" s="1370"/>
      <c r="P842" s="1370"/>
      <c r="Q842" s="1370"/>
      <c r="R842" s="1370"/>
      <c r="S842" s="1370"/>
      <c r="T842" s="1370"/>
      <c r="U842" s="1370"/>
      <c r="V842" s="1370"/>
      <c r="W842" s="1370"/>
      <c r="X842" s="1370"/>
      <c r="Y842" s="1370"/>
      <c r="Z842" s="1370"/>
      <c r="AA842" s="1370"/>
      <c r="AB842" s="1370"/>
    </row>
    <row r="843">
      <c r="A843" s="1383"/>
      <c r="B843" s="1383"/>
      <c r="C843" s="1370"/>
      <c r="D843" s="1370"/>
      <c r="E843" s="1387"/>
      <c r="F843" s="1370"/>
      <c r="G843" s="1370"/>
      <c r="H843" s="1370"/>
      <c r="I843" s="1370"/>
      <c r="J843" s="1370"/>
      <c r="K843" s="1370"/>
      <c r="L843" s="1370"/>
      <c r="M843" s="1370"/>
      <c r="N843" s="1370"/>
      <c r="O843" s="1370"/>
      <c r="P843" s="1370"/>
      <c r="Q843" s="1370"/>
      <c r="R843" s="1370"/>
      <c r="S843" s="1370"/>
      <c r="T843" s="1370"/>
      <c r="U843" s="1370"/>
      <c r="V843" s="1370"/>
      <c r="W843" s="1370"/>
      <c r="X843" s="1370"/>
      <c r="Y843" s="1370"/>
      <c r="Z843" s="1370"/>
      <c r="AA843" s="1370"/>
      <c r="AB843" s="1370"/>
    </row>
    <row r="844">
      <c r="A844" s="1383"/>
      <c r="B844" s="1383"/>
      <c r="C844" s="1370"/>
      <c r="D844" s="1370"/>
      <c r="E844" s="1387"/>
      <c r="F844" s="1370"/>
      <c r="G844" s="1370"/>
      <c r="H844" s="1370"/>
      <c r="I844" s="1370"/>
      <c r="J844" s="1370"/>
      <c r="K844" s="1370"/>
      <c r="L844" s="1370"/>
      <c r="M844" s="1370"/>
      <c r="N844" s="1370"/>
      <c r="O844" s="1370"/>
      <c r="P844" s="1370"/>
      <c r="Q844" s="1370"/>
      <c r="R844" s="1370"/>
      <c r="S844" s="1370"/>
      <c r="T844" s="1370"/>
      <c r="U844" s="1370"/>
      <c r="V844" s="1370"/>
      <c r="W844" s="1370"/>
      <c r="X844" s="1370"/>
      <c r="Y844" s="1370"/>
      <c r="Z844" s="1370"/>
      <c r="AA844" s="1370"/>
      <c r="AB844" s="1370"/>
    </row>
    <row r="845">
      <c r="A845" s="1383"/>
      <c r="B845" s="1383"/>
      <c r="C845" s="1370"/>
      <c r="D845" s="1370"/>
      <c r="E845" s="1387"/>
      <c r="F845" s="1370"/>
      <c r="G845" s="1370"/>
      <c r="H845" s="1370"/>
      <c r="I845" s="1370"/>
      <c r="J845" s="1370"/>
      <c r="K845" s="1370"/>
      <c r="L845" s="1370"/>
      <c r="M845" s="1370"/>
      <c r="N845" s="1370"/>
      <c r="O845" s="1370"/>
      <c r="P845" s="1370"/>
      <c r="Q845" s="1370"/>
      <c r="R845" s="1370"/>
      <c r="S845" s="1370"/>
      <c r="T845" s="1370"/>
      <c r="U845" s="1370"/>
      <c r="V845" s="1370"/>
      <c r="W845" s="1370"/>
      <c r="X845" s="1370"/>
      <c r="Y845" s="1370"/>
      <c r="Z845" s="1370"/>
      <c r="AA845" s="1370"/>
      <c r="AB845" s="1370"/>
    </row>
    <row r="846">
      <c r="A846" s="1383"/>
      <c r="B846" s="1383"/>
      <c r="C846" s="1370"/>
      <c r="D846" s="1370"/>
      <c r="E846" s="1387"/>
      <c r="F846" s="1370"/>
      <c r="G846" s="1370"/>
      <c r="H846" s="1370"/>
      <c r="I846" s="1370"/>
      <c r="J846" s="1370"/>
      <c r="K846" s="1370"/>
      <c r="L846" s="1370"/>
      <c r="M846" s="1370"/>
      <c r="N846" s="1370"/>
      <c r="O846" s="1370"/>
      <c r="P846" s="1370"/>
      <c r="Q846" s="1370"/>
      <c r="R846" s="1370"/>
      <c r="S846" s="1370"/>
      <c r="T846" s="1370"/>
      <c r="U846" s="1370"/>
      <c r="V846" s="1370"/>
      <c r="W846" s="1370"/>
      <c r="X846" s="1370"/>
      <c r="Y846" s="1370"/>
      <c r="Z846" s="1370"/>
      <c r="AA846" s="1370"/>
      <c r="AB846" s="1370"/>
    </row>
    <row r="847">
      <c r="A847" s="1383"/>
      <c r="B847" s="1383"/>
      <c r="C847" s="1370"/>
      <c r="D847" s="1370"/>
      <c r="E847" s="1387"/>
      <c r="F847" s="1370"/>
      <c r="G847" s="1370"/>
      <c r="H847" s="1370"/>
      <c r="I847" s="1370"/>
      <c r="J847" s="1370"/>
      <c r="K847" s="1370"/>
      <c r="L847" s="1370"/>
      <c r="M847" s="1370"/>
      <c r="N847" s="1370"/>
      <c r="O847" s="1370"/>
      <c r="P847" s="1370"/>
      <c r="Q847" s="1370"/>
      <c r="R847" s="1370"/>
      <c r="S847" s="1370"/>
      <c r="T847" s="1370"/>
      <c r="U847" s="1370"/>
      <c r="V847" s="1370"/>
      <c r="W847" s="1370"/>
      <c r="X847" s="1370"/>
      <c r="Y847" s="1370"/>
      <c r="Z847" s="1370"/>
      <c r="AA847" s="1370"/>
      <c r="AB847" s="1370"/>
    </row>
    <row r="848">
      <c r="A848" s="1383"/>
      <c r="B848" s="1383"/>
      <c r="C848" s="1370"/>
      <c r="D848" s="1370"/>
      <c r="E848" s="1387"/>
      <c r="F848" s="1370"/>
      <c r="G848" s="1370"/>
      <c r="H848" s="1370"/>
      <c r="I848" s="1370"/>
      <c r="J848" s="1370"/>
      <c r="K848" s="1370"/>
      <c r="L848" s="1370"/>
      <c r="M848" s="1370"/>
      <c r="N848" s="1370"/>
      <c r="O848" s="1370"/>
      <c r="P848" s="1370"/>
      <c r="Q848" s="1370"/>
      <c r="R848" s="1370"/>
      <c r="S848" s="1370"/>
      <c r="T848" s="1370"/>
      <c r="U848" s="1370"/>
      <c r="V848" s="1370"/>
      <c r="W848" s="1370"/>
      <c r="X848" s="1370"/>
      <c r="Y848" s="1370"/>
      <c r="Z848" s="1370"/>
      <c r="AA848" s="1370"/>
      <c r="AB848" s="1370"/>
    </row>
    <row r="849">
      <c r="A849" s="1383"/>
      <c r="B849" s="1383"/>
      <c r="C849" s="1370"/>
      <c r="D849" s="1370"/>
      <c r="E849" s="1387"/>
      <c r="F849" s="1370"/>
      <c r="G849" s="1370"/>
      <c r="H849" s="1370"/>
      <c r="I849" s="1370"/>
      <c r="J849" s="1370"/>
      <c r="K849" s="1370"/>
      <c r="L849" s="1370"/>
      <c r="M849" s="1370"/>
      <c r="N849" s="1370"/>
      <c r="O849" s="1370"/>
      <c r="P849" s="1370"/>
      <c r="Q849" s="1370"/>
      <c r="R849" s="1370"/>
      <c r="S849" s="1370"/>
      <c r="T849" s="1370"/>
      <c r="U849" s="1370"/>
      <c r="V849" s="1370"/>
      <c r="W849" s="1370"/>
      <c r="X849" s="1370"/>
      <c r="Y849" s="1370"/>
      <c r="Z849" s="1370"/>
      <c r="AA849" s="1370"/>
      <c r="AB849" s="1370"/>
    </row>
    <row r="850">
      <c r="A850" s="1383"/>
      <c r="B850" s="1383"/>
      <c r="C850" s="1370"/>
      <c r="D850" s="1370"/>
      <c r="E850" s="1387"/>
      <c r="F850" s="1370"/>
      <c r="G850" s="1370"/>
      <c r="H850" s="1370"/>
      <c r="I850" s="1370"/>
      <c r="J850" s="1370"/>
      <c r="K850" s="1370"/>
      <c r="L850" s="1370"/>
      <c r="M850" s="1370"/>
      <c r="N850" s="1370"/>
      <c r="O850" s="1370"/>
      <c r="P850" s="1370"/>
      <c r="Q850" s="1370"/>
      <c r="R850" s="1370"/>
      <c r="S850" s="1370"/>
      <c r="T850" s="1370"/>
      <c r="U850" s="1370"/>
      <c r="V850" s="1370"/>
      <c r="W850" s="1370"/>
      <c r="X850" s="1370"/>
      <c r="Y850" s="1370"/>
      <c r="Z850" s="1370"/>
      <c r="AA850" s="1370"/>
      <c r="AB850" s="1370"/>
    </row>
    <row r="851">
      <c r="A851" s="1383"/>
      <c r="B851" s="1383"/>
      <c r="C851" s="1370"/>
      <c r="D851" s="1370"/>
      <c r="E851" s="1387"/>
      <c r="F851" s="1370"/>
      <c r="G851" s="1370"/>
      <c r="H851" s="1370"/>
      <c r="I851" s="1370"/>
      <c r="J851" s="1370"/>
      <c r="K851" s="1370"/>
      <c r="L851" s="1370"/>
      <c r="M851" s="1370"/>
      <c r="N851" s="1370"/>
      <c r="O851" s="1370"/>
      <c r="P851" s="1370"/>
      <c r="Q851" s="1370"/>
      <c r="R851" s="1370"/>
      <c r="S851" s="1370"/>
      <c r="T851" s="1370"/>
      <c r="U851" s="1370"/>
      <c r="V851" s="1370"/>
      <c r="W851" s="1370"/>
      <c r="X851" s="1370"/>
      <c r="Y851" s="1370"/>
      <c r="Z851" s="1370"/>
      <c r="AA851" s="1370"/>
      <c r="AB851" s="1370"/>
    </row>
    <row r="852">
      <c r="A852" s="1383"/>
      <c r="B852" s="1383"/>
      <c r="C852" s="1370"/>
      <c r="D852" s="1370"/>
      <c r="E852" s="1387"/>
      <c r="F852" s="1370"/>
      <c r="G852" s="1370"/>
      <c r="H852" s="1370"/>
      <c r="I852" s="1370"/>
      <c r="J852" s="1370"/>
      <c r="K852" s="1370"/>
      <c r="L852" s="1370"/>
      <c r="M852" s="1370"/>
      <c r="N852" s="1370"/>
      <c r="O852" s="1370"/>
      <c r="P852" s="1370"/>
      <c r="Q852" s="1370"/>
      <c r="R852" s="1370"/>
      <c r="S852" s="1370"/>
      <c r="T852" s="1370"/>
      <c r="U852" s="1370"/>
      <c r="V852" s="1370"/>
      <c r="W852" s="1370"/>
      <c r="X852" s="1370"/>
      <c r="Y852" s="1370"/>
      <c r="Z852" s="1370"/>
      <c r="AA852" s="1370"/>
      <c r="AB852" s="1370"/>
    </row>
    <row r="853">
      <c r="A853" s="1383"/>
      <c r="B853" s="1383"/>
      <c r="C853" s="1370"/>
      <c r="D853" s="1370"/>
      <c r="E853" s="1387"/>
      <c r="F853" s="1370"/>
      <c r="G853" s="1370"/>
      <c r="H853" s="1370"/>
      <c r="I853" s="1370"/>
      <c r="J853" s="1370"/>
      <c r="K853" s="1370"/>
      <c r="L853" s="1370"/>
      <c r="M853" s="1370"/>
      <c r="N853" s="1370"/>
      <c r="O853" s="1370"/>
      <c r="P853" s="1370"/>
      <c r="Q853" s="1370"/>
      <c r="R853" s="1370"/>
      <c r="S853" s="1370"/>
      <c r="T853" s="1370"/>
      <c r="U853" s="1370"/>
      <c r="V853" s="1370"/>
      <c r="W853" s="1370"/>
      <c r="X853" s="1370"/>
      <c r="Y853" s="1370"/>
      <c r="Z853" s="1370"/>
      <c r="AA853" s="1370"/>
      <c r="AB853" s="1370"/>
    </row>
    <row r="854">
      <c r="A854" s="1383"/>
      <c r="B854" s="1383"/>
      <c r="C854" s="1370"/>
      <c r="D854" s="1370"/>
      <c r="E854" s="1387"/>
      <c r="F854" s="1370"/>
      <c r="G854" s="1370"/>
      <c r="H854" s="1370"/>
      <c r="I854" s="1370"/>
      <c r="J854" s="1370"/>
      <c r="K854" s="1370"/>
      <c r="L854" s="1370"/>
      <c r="M854" s="1370"/>
      <c r="N854" s="1370"/>
      <c r="O854" s="1370"/>
      <c r="P854" s="1370"/>
      <c r="Q854" s="1370"/>
      <c r="R854" s="1370"/>
      <c r="S854" s="1370"/>
      <c r="T854" s="1370"/>
      <c r="U854" s="1370"/>
      <c r="V854" s="1370"/>
      <c r="W854" s="1370"/>
      <c r="X854" s="1370"/>
      <c r="Y854" s="1370"/>
      <c r="Z854" s="1370"/>
      <c r="AA854" s="1370"/>
      <c r="AB854" s="1370"/>
    </row>
    <row r="855">
      <c r="A855" s="1383"/>
      <c r="B855" s="1383"/>
      <c r="C855" s="1370"/>
      <c r="D855" s="1370"/>
      <c r="E855" s="1387"/>
      <c r="F855" s="1370"/>
      <c r="G855" s="1370"/>
      <c r="H855" s="1370"/>
      <c r="I855" s="1370"/>
      <c r="J855" s="1370"/>
      <c r="K855" s="1370"/>
      <c r="L855" s="1370"/>
      <c r="M855" s="1370"/>
      <c r="N855" s="1370"/>
      <c r="O855" s="1370"/>
      <c r="P855" s="1370"/>
      <c r="Q855" s="1370"/>
      <c r="R855" s="1370"/>
      <c r="S855" s="1370"/>
      <c r="T855" s="1370"/>
      <c r="U855" s="1370"/>
      <c r="V855" s="1370"/>
      <c r="W855" s="1370"/>
      <c r="X855" s="1370"/>
      <c r="Y855" s="1370"/>
      <c r="Z855" s="1370"/>
      <c r="AA855" s="1370"/>
      <c r="AB855" s="1370"/>
    </row>
    <row r="856">
      <c r="A856" s="1383"/>
      <c r="B856" s="1383"/>
      <c r="C856" s="1370"/>
      <c r="D856" s="1370"/>
      <c r="E856" s="1387"/>
      <c r="F856" s="1370"/>
      <c r="G856" s="1370"/>
      <c r="H856" s="1370"/>
      <c r="I856" s="1370"/>
      <c r="J856" s="1370"/>
      <c r="K856" s="1370"/>
      <c r="L856" s="1370"/>
      <c r="M856" s="1370"/>
      <c r="N856" s="1370"/>
      <c r="O856" s="1370"/>
      <c r="P856" s="1370"/>
      <c r="Q856" s="1370"/>
      <c r="R856" s="1370"/>
      <c r="S856" s="1370"/>
      <c r="T856" s="1370"/>
      <c r="U856" s="1370"/>
      <c r="V856" s="1370"/>
      <c r="W856" s="1370"/>
      <c r="X856" s="1370"/>
      <c r="Y856" s="1370"/>
      <c r="Z856" s="1370"/>
      <c r="AA856" s="1370"/>
      <c r="AB856" s="1370"/>
    </row>
    <row r="857">
      <c r="A857" s="1383"/>
      <c r="B857" s="1383"/>
      <c r="C857" s="1370"/>
      <c r="D857" s="1370"/>
      <c r="E857" s="1387"/>
      <c r="F857" s="1370"/>
      <c r="G857" s="1370"/>
      <c r="H857" s="1370"/>
      <c r="I857" s="1370"/>
      <c r="J857" s="1370"/>
      <c r="K857" s="1370"/>
      <c r="L857" s="1370"/>
      <c r="M857" s="1370"/>
      <c r="N857" s="1370"/>
      <c r="O857" s="1370"/>
      <c r="P857" s="1370"/>
      <c r="Q857" s="1370"/>
      <c r="R857" s="1370"/>
      <c r="S857" s="1370"/>
      <c r="T857" s="1370"/>
      <c r="U857" s="1370"/>
      <c r="V857" s="1370"/>
      <c r="W857" s="1370"/>
      <c r="X857" s="1370"/>
      <c r="Y857" s="1370"/>
      <c r="Z857" s="1370"/>
      <c r="AA857" s="1370"/>
      <c r="AB857" s="1370"/>
    </row>
    <row r="858">
      <c r="A858" s="1383"/>
      <c r="B858" s="1383"/>
      <c r="C858" s="1370"/>
      <c r="D858" s="1370"/>
      <c r="E858" s="1387"/>
      <c r="F858" s="1370"/>
      <c r="G858" s="1370"/>
      <c r="H858" s="1370"/>
      <c r="I858" s="1370"/>
      <c r="J858" s="1370"/>
      <c r="K858" s="1370"/>
      <c r="L858" s="1370"/>
      <c r="M858" s="1370"/>
      <c r="N858" s="1370"/>
      <c r="O858" s="1370"/>
      <c r="P858" s="1370"/>
      <c r="Q858" s="1370"/>
      <c r="R858" s="1370"/>
      <c r="S858" s="1370"/>
      <c r="T858" s="1370"/>
      <c r="U858" s="1370"/>
      <c r="V858" s="1370"/>
      <c r="W858" s="1370"/>
      <c r="X858" s="1370"/>
      <c r="Y858" s="1370"/>
      <c r="Z858" s="1370"/>
      <c r="AA858" s="1370"/>
      <c r="AB858" s="1370"/>
    </row>
    <row r="859">
      <c r="A859" s="1383"/>
      <c r="B859" s="1383"/>
      <c r="C859" s="1370"/>
      <c r="D859" s="1370"/>
      <c r="E859" s="1387"/>
      <c r="F859" s="1370"/>
      <c r="G859" s="1370"/>
      <c r="H859" s="1370"/>
      <c r="I859" s="1370"/>
      <c r="J859" s="1370"/>
      <c r="K859" s="1370"/>
      <c r="L859" s="1370"/>
      <c r="M859" s="1370"/>
      <c r="N859" s="1370"/>
      <c r="O859" s="1370"/>
      <c r="P859" s="1370"/>
      <c r="Q859" s="1370"/>
      <c r="R859" s="1370"/>
      <c r="S859" s="1370"/>
      <c r="T859" s="1370"/>
      <c r="U859" s="1370"/>
      <c r="V859" s="1370"/>
      <c r="W859" s="1370"/>
      <c r="X859" s="1370"/>
      <c r="Y859" s="1370"/>
      <c r="Z859" s="1370"/>
      <c r="AA859" s="1370"/>
      <c r="AB859" s="1370"/>
    </row>
    <row r="860">
      <c r="A860" s="1383"/>
      <c r="B860" s="1383"/>
      <c r="C860" s="1370"/>
      <c r="D860" s="1370"/>
      <c r="E860" s="1387"/>
      <c r="F860" s="1370"/>
      <c r="G860" s="1370"/>
      <c r="H860" s="1370"/>
      <c r="I860" s="1370"/>
      <c r="J860" s="1370"/>
      <c r="K860" s="1370"/>
      <c r="L860" s="1370"/>
      <c r="M860" s="1370"/>
      <c r="N860" s="1370"/>
      <c r="O860" s="1370"/>
      <c r="P860" s="1370"/>
      <c r="Q860" s="1370"/>
      <c r="R860" s="1370"/>
      <c r="S860" s="1370"/>
      <c r="T860" s="1370"/>
      <c r="U860" s="1370"/>
      <c r="V860" s="1370"/>
      <c r="W860" s="1370"/>
      <c r="X860" s="1370"/>
      <c r="Y860" s="1370"/>
      <c r="Z860" s="1370"/>
      <c r="AA860" s="1370"/>
      <c r="AB860" s="1370"/>
    </row>
    <row r="861">
      <c r="A861" s="1383"/>
      <c r="B861" s="1383"/>
      <c r="C861" s="1370"/>
      <c r="D861" s="1370"/>
      <c r="E861" s="1387"/>
      <c r="F861" s="1370"/>
      <c r="G861" s="1370"/>
      <c r="H861" s="1370"/>
      <c r="I861" s="1370"/>
      <c r="J861" s="1370"/>
      <c r="K861" s="1370"/>
      <c r="L861" s="1370"/>
      <c r="M861" s="1370"/>
      <c r="N861" s="1370"/>
      <c r="O861" s="1370"/>
      <c r="P861" s="1370"/>
      <c r="Q861" s="1370"/>
      <c r="R861" s="1370"/>
      <c r="S861" s="1370"/>
      <c r="T861" s="1370"/>
      <c r="U861" s="1370"/>
      <c r="V861" s="1370"/>
      <c r="W861" s="1370"/>
      <c r="X861" s="1370"/>
      <c r="Y861" s="1370"/>
      <c r="Z861" s="1370"/>
      <c r="AA861" s="1370"/>
      <c r="AB861" s="1370"/>
    </row>
    <row r="862">
      <c r="A862" s="1383"/>
      <c r="B862" s="1383"/>
      <c r="C862" s="1370"/>
      <c r="D862" s="1370"/>
      <c r="E862" s="1387"/>
      <c r="F862" s="1370"/>
      <c r="G862" s="1370"/>
      <c r="H862" s="1370"/>
      <c r="I862" s="1370"/>
      <c r="J862" s="1370"/>
      <c r="K862" s="1370"/>
      <c r="L862" s="1370"/>
      <c r="M862" s="1370"/>
      <c r="N862" s="1370"/>
      <c r="O862" s="1370"/>
      <c r="P862" s="1370"/>
      <c r="Q862" s="1370"/>
      <c r="R862" s="1370"/>
      <c r="S862" s="1370"/>
      <c r="T862" s="1370"/>
      <c r="U862" s="1370"/>
      <c r="V862" s="1370"/>
      <c r="W862" s="1370"/>
      <c r="X862" s="1370"/>
      <c r="Y862" s="1370"/>
      <c r="Z862" s="1370"/>
      <c r="AA862" s="1370"/>
      <c r="AB862" s="1370"/>
    </row>
    <row r="863">
      <c r="A863" s="1383"/>
      <c r="B863" s="1383"/>
      <c r="C863" s="1370"/>
      <c r="D863" s="1370"/>
      <c r="E863" s="1387"/>
      <c r="F863" s="1370"/>
      <c r="G863" s="1370"/>
      <c r="H863" s="1370"/>
      <c r="I863" s="1370"/>
      <c r="J863" s="1370"/>
      <c r="K863" s="1370"/>
      <c r="L863" s="1370"/>
      <c r="M863" s="1370"/>
      <c r="N863" s="1370"/>
      <c r="O863" s="1370"/>
      <c r="P863" s="1370"/>
      <c r="Q863" s="1370"/>
      <c r="R863" s="1370"/>
      <c r="S863" s="1370"/>
      <c r="T863" s="1370"/>
      <c r="U863" s="1370"/>
      <c r="V863" s="1370"/>
      <c r="W863" s="1370"/>
      <c r="X863" s="1370"/>
      <c r="Y863" s="1370"/>
      <c r="Z863" s="1370"/>
      <c r="AA863" s="1370"/>
      <c r="AB863" s="1370"/>
    </row>
    <row r="864">
      <c r="A864" s="1383"/>
      <c r="B864" s="1383"/>
      <c r="C864" s="1370"/>
      <c r="D864" s="1370"/>
      <c r="E864" s="1387"/>
      <c r="F864" s="1370"/>
      <c r="G864" s="1370"/>
      <c r="H864" s="1370"/>
      <c r="I864" s="1370"/>
      <c r="J864" s="1370"/>
      <c r="K864" s="1370"/>
      <c r="L864" s="1370"/>
      <c r="M864" s="1370"/>
      <c r="N864" s="1370"/>
      <c r="O864" s="1370"/>
      <c r="P864" s="1370"/>
      <c r="Q864" s="1370"/>
      <c r="R864" s="1370"/>
      <c r="S864" s="1370"/>
      <c r="T864" s="1370"/>
      <c r="U864" s="1370"/>
      <c r="V864" s="1370"/>
      <c r="W864" s="1370"/>
      <c r="X864" s="1370"/>
      <c r="Y864" s="1370"/>
      <c r="Z864" s="1370"/>
      <c r="AA864" s="1370"/>
      <c r="AB864" s="1370"/>
    </row>
    <row r="865">
      <c r="A865" s="1383"/>
      <c r="B865" s="1383"/>
      <c r="C865" s="1370"/>
      <c r="D865" s="1370"/>
      <c r="E865" s="1387"/>
      <c r="F865" s="1370"/>
      <c r="G865" s="1370"/>
      <c r="H865" s="1370"/>
      <c r="I865" s="1370"/>
      <c r="J865" s="1370"/>
      <c r="K865" s="1370"/>
      <c r="L865" s="1370"/>
      <c r="M865" s="1370"/>
      <c r="N865" s="1370"/>
      <c r="O865" s="1370"/>
      <c r="P865" s="1370"/>
      <c r="Q865" s="1370"/>
      <c r="R865" s="1370"/>
      <c r="S865" s="1370"/>
      <c r="T865" s="1370"/>
      <c r="U865" s="1370"/>
      <c r="V865" s="1370"/>
      <c r="W865" s="1370"/>
      <c r="X865" s="1370"/>
      <c r="Y865" s="1370"/>
      <c r="Z865" s="1370"/>
      <c r="AA865" s="1370"/>
      <c r="AB865" s="1370"/>
    </row>
    <row r="866">
      <c r="A866" s="1383"/>
      <c r="B866" s="1383"/>
      <c r="C866" s="1370"/>
      <c r="D866" s="1370"/>
      <c r="E866" s="1387"/>
      <c r="F866" s="1370"/>
      <c r="G866" s="1370"/>
      <c r="H866" s="1370"/>
      <c r="I866" s="1370"/>
      <c r="J866" s="1370"/>
      <c r="K866" s="1370"/>
      <c r="L866" s="1370"/>
      <c r="M866" s="1370"/>
      <c r="N866" s="1370"/>
      <c r="O866" s="1370"/>
      <c r="P866" s="1370"/>
      <c r="Q866" s="1370"/>
      <c r="R866" s="1370"/>
      <c r="S866" s="1370"/>
      <c r="T866" s="1370"/>
      <c r="U866" s="1370"/>
      <c r="V866" s="1370"/>
      <c r="W866" s="1370"/>
      <c r="X866" s="1370"/>
      <c r="Y866" s="1370"/>
      <c r="Z866" s="1370"/>
      <c r="AA866" s="1370"/>
      <c r="AB866" s="1370"/>
    </row>
    <row r="867">
      <c r="A867" s="1383"/>
      <c r="B867" s="1383"/>
      <c r="C867" s="1370"/>
      <c r="D867" s="1370"/>
      <c r="E867" s="1387"/>
      <c r="F867" s="1370"/>
      <c r="G867" s="1370"/>
      <c r="H867" s="1370"/>
      <c r="I867" s="1370"/>
      <c r="J867" s="1370"/>
      <c r="K867" s="1370"/>
      <c r="L867" s="1370"/>
      <c r="M867" s="1370"/>
      <c r="N867" s="1370"/>
      <c r="O867" s="1370"/>
      <c r="P867" s="1370"/>
      <c r="Q867" s="1370"/>
      <c r="R867" s="1370"/>
      <c r="S867" s="1370"/>
      <c r="T867" s="1370"/>
      <c r="U867" s="1370"/>
      <c r="V867" s="1370"/>
      <c r="W867" s="1370"/>
      <c r="X867" s="1370"/>
      <c r="Y867" s="1370"/>
      <c r="Z867" s="1370"/>
      <c r="AA867" s="1370"/>
      <c r="AB867" s="1370"/>
    </row>
    <row r="868">
      <c r="A868" s="1383"/>
      <c r="B868" s="1383"/>
      <c r="C868" s="1370"/>
      <c r="D868" s="1370"/>
      <c r="E868" s="1387"/>
      <c r="F868" s="1370"/>
      <c r="G868" s="1370"/>
      <c r="H868" s="1370"/>
      <c r="I868" s="1370"/>
      <c r="J868" s="1370"/>
      <c r="K868" s="1370"/>
      <c r="L868" s="1370"/>
      <c r="M868" s="1370"/>
      <c r="N868" s="1370"/>
      <c r="O868" s="1370"/>
      <c r="P868" s="1370"/>
      <c r="Q868" s="1370"/>
      <c r="R868" s="1370"/>
      <c r="S868" s="1370"/>
      <c r="T868" s="1370"/>
      <c r="U868" s="1370"/>
      <c r="V868" s="1370"/>
      <c r="W868" s="1370"/>
      <c r="X868" s="1370"/>
      <c r="Y868" s="1370"/>
      <c r="Z868" s="1370"/>
      <c r="AA868" s="1370"/>
      <c r="AB868" s="1370"/>
    </row>
    <row r="869">
      <c r="A869" s="1383"/>
      <c r="B869" s="1383"/>
      <c r="C869" s="1370"/>
      <c r="D869" s="1370"/>
      <c r="E869" s="1387"/>
      <c r="F869" s="1370"/>
      <c r="G869" s="1370"/>
      <c r="H869" s="1370"/>
      <c r="I869" s="1370"/>
      <c r="J869" s="1370"/>
      <c r="K869" s="1370"/>
      <c r="L869" s="1370"/>
      <c r="M869" s="1370"/>
      <c r="N869" s="1370"/>
      <c r="O869" s="1370"/>
      <c r="P869" s="1370"/>
      <c r="Q869" s="1370"/>
      <c r="R869" s="1370"/>
      <c r="S869" s="1370"/>
      <c r="T869" s="1370"/>
      <c r="U869" s="1370"/>
      <c r="V869" s="1370"/>
      <c r="W869" s="1370"/>
      <c r="X869" s="1370"/>
      <c r="Y869" s="1370"/>
      <c r="Z869" s="1370"/>
      <c r="AA869" s="1370"/>
      <c r="AB869" s="1370"/>
    </row>
    <row r="870">
      <c r="A870" s="1383"/>
      <c r="B870" s="1383"/>
      <c r="C870" s="1370"/>
      <c r="D870" s="1370"/>
      <c r="E870" s="1387"/>
      <c r="F870" s="1370"/>
      <c r="G870" s="1370"/>
      <c r="H870" s="1370"/>
      <c r="I870" s="1370"/>
      <c r="J870" s="1370"/>
      <c r="K870" s="1370"/>
      <c r="L870" s="1370"/>
      <c r="M870" s="1370"/>
      <c r="N870" s="1370"/>
      <c r="O870" s="1370"/>
      <c r="P870" s="1370"/>
      <c r="Q870" s="1370"/>
      <c r="R870" s="1370"/>
      <c r="S870" s="1370"/>
      <c r="T870" s="1370"/>
      <c r="U870" s="1370"/>
      <c r="V870" s="1370"/>
      <c r="W870" s="1370"/>
      <c r="X870" s="1370"/>
      <c r="Y870" s="1370"/>
      <c r="Z870" s="1370"/>
      <c r="AA870" s="1370"/>
      <c r="AB870" s="1370"/>
    </row>
    <row r="871">
      <c r="A871" s="1383"/>
      <c r="B871" s="1383"/>
      <c r="C871" s="1370"/>
      <c r="D871" s="1370"/>
      <c r="E871" s="1387"/>
      <c r="F871" s="1370"/>
      <c r="G871" s="1370"/>
      <c r="H871" s="1370"/>
      <c r="I871" s="1370"/>
      <c r="J871" s="1370"/>
      <c r="K871" s="1370"/>
      <c r="L871" s="1370"/>
      <c r="M871" s="1370"/>
      <c r="N871" s="1370"/>
      <c r="O871" s="1370"/>
      <c r="P871" s="1370"/>
      <c r="Q871" s="1370"/>
      <c r="R871" s="1370"/>
      <c r="S871" s="1370"/>
      <c r="T871" s="1370"/>
      <c r="U871" s="1370"/>
      <c r="V871" s="1370"/>
      <c r="W871" s="1370"/>
      <c r="X871" s="1370"/>
      <c r="Y871" s="1370"/>
      <c r="Z871" s="1370"/>
      <c r="AA871" s="1370"/>
      <c r="AB871" s="1370"/>
    </row>
    <row r="872">
      <c r="A872" s="1383"/>
      <c r="B872" s="1383"/>
      <c r="C872" s="1370"/>
      <c r="D872" s="1370"/>
      <c r="E872" s="1387"/>
      <c r="F872" s="1370"/>
      <c r="G872" s="1370"/>
      <c r="H872" s="1370"/>
      <c r="I872" s="1370"/>
      <c r="J872" s="1370"/>
      <c r="K872" s="1370"/>
      <c r="L872" s="1370"/>
      <c r="M872" s="1370"/>
      <c r="N872" s="1370"/>
      <c r="O872" s="1370"/>
      <c r="P872" s="1370"/>
      <c r="Q872" s="1370"/>
      <c r="R872" s="1370"/>
      <c r="S872" s="1370"/>
      <c r="T872" s="1370"/>
      <c r="U872" s="1370"/>
      <c r="V872" s="1370"/>
      <c r="W872" s="1370"/>
      <c r="X872" s="1370"/>
      <c r="Y872" s="1370"/>
      <c r="Z872" s="1370"/>
      <c r="AA872" s="1370"/>
      <c r="AB872" s="1370"/>
    </row>
    <row r="873">
      <c r="A873" s="1383"/>
      <c r="B873" s="1383"/>
      <c r="C873" s="1370"/>
      <c r="D873" s="1370"/>
      <c r="E873" s="1387"/>
      <c r="F873" s="1370"/>
      <c r="G873" s="1370"/>
      <c r="H873" s="1370"/>
      <c r="I873" s="1370"/>
      <c r="J873" s="1370"/>
      <c r="K873" s="1370"/>
      <c r="L873" s="1370"/>
      <c r="M873" s="1370"/>
      <c r="N873" s="1370"/>
      <c r="O873" s="1370"/>
      <c r="P873" s="1370"/>
      <c r="Q873" s="1370"/>
      <c r="R873" s="1370"/>
      <c r="S873" s="1370"/>
      <c r="T873" s="1370"/>
      <c r="U873" s="1370"/>
      <c r="V873" s="1370"/>
      <c r="W873" s="1370"/>
      <c r="X873" s="1370"/>
      <c r="Y873" s="1370"/>
      <c r="Z873" s="1370"/>
      <c r="AA873" s="1370"/>
      <c r="AB873" s="1370"/>
    </row>
    <row r="874">
      <c r="A874" s="1383"/>
      <c r="B874" s="1383"/>
      <c r="C874" s="1370"/>
      <c r="D874" s="1370"/>
      <c r="E874" s="1387"/>
      <c r="F874" s="1370"/>
      <c r="G874" s="1370"/>
      <c r="H874" s="1370"/>
      <c r="I874" s="1370"/>
      <c r="J874" s="1370"/>
      <c r="K874" s="1370"/>
      <c r="L874" s="1370"/>
      <c r="M874" s="1370"/>
      <c r="N874" s="1370"/>
      <c r="O874" s="1370"/>
      <c r="P874" s="1370"/>
      <c r="Q874" s="1370"/>
      <c r="R874" s="1370"/>
      <c r="S874" s="1370"/>
      <c r="T874" s="1370"/>
      <c r="U874" s="1370"/>
      <c r="V874" s="1370"/>
      <c r="W874" s="1370"/>
      <c r="X874" s="1370"/>
      <c r="Y874" s="1370"/>
      <c r="Z874" s="1370"/>
      <c r="AA874" s="1370"/>
      <c r="AB874" s="1370"/>
    </row>
    <row r="875">
      <c r="A875" s="1383"/>
      <c r="B875" s="1383"/>
      <c r="C875" s="1370"/>
      <c r="D875" s="1370"/>
      <c r="E875" s="1387"/>
      <c r="F875" s="1370"/>
      <c r="G875" s="1370"/>
      <c r="H875" s="1370"/>
      <c r="I875" s="1370"/>
      <c r="J875" s="1370"/>
      <c r="K875" s="1370"/>
      <c r="L875" s="1370"/>
      <c r="M875" s="1370"/>
      <c r="N875" s="1370"/>
      <c r="O875" s="1370"/>
      <c r="P875" s="1370"/>
      <c r="Q875" s="1370"/>
      <c r="R875" s="1370"/>
      <c r="S875" s="1370"/>
      <c r="T875" s="1370"/>
      <c r="U875" s="1370"/>
      <c r="V875" s="1370"/>
      <c r="W875" s="1370"/>
      <c r="X875" s="1370"/>
      <c r="Y875" s="1370"/>
      <c r="Z875" s="1370"/>
      <c r="AA875" s="1370"/>
      <c r="AB875" s="1370"/>
    </row>
    <row r="876">
      <c r="A876" s="1383"/>
      <c r="B876" s="1383"/>
      <c r="C876" s="1370"/>
      <c r="D876" s="1370"/>
      <c r="E876" s="1387"/>
      <c r="F876" s="1370"/>
      <c r="G876" s="1370"/>
      <c r="H876" s="1370"/>
      <c r="I876" s="1370"/>
      <c r="J876" s="1370"/>
      <c r="K876" s="1370"/>
      <c r="L876" s="1370"/>
      <c r="M876" s="1370"/>
      <c r="N876" s="1370"/>
      <c r="O876" s="1370"/>
      <c r="P876" s="1370"/>
      <c r="Q876" s="1370"/>
      <c r="R876" s="1370"/>
      <c r="S876" s="1370"/>
      <c r="T876" s="1370"/>
      <c r="U876" s="1370"/>
      <c r="V876" s="1370"/>
      <c r="W876" s="1370"/>
      <c r="X876" s="1370"/>
      <c r="Y876" s="1370"/>
      <c r="Z876" s="1370"/>
      <c r="AA876" s="1370"/>
      <c r="AB876" s="1370"/>
    </row>
    <row r="877">
      <c r="A877" s="1383"/>
      <c r="B877" s="1383"/>
      <c r="C877" s="1370"/>
      <c r="D877" s="1370"/>
      <c r="E877" s="1387"/>
      <c r="F877" s="1370"/>
      <c r="G877" s="1370"/>
      <c r="H877" s="1370"/>
      <c r="I877" s="1370"/>
      <c r="J877" s="1370"/>
      <c r="K877" s="1370"/>
      <c r="L877" s="1370"/>
      <c r="M877" s="1370"/>
      <c r="N877" s="1370"/>
      <c r="O877" s="1370"/>
      <c r="P877" s="1370"/>
      <c r="Q877" s="1370"/>
      <c r="R877" s="1370"/>
      <c r="S877" s="1370"/>
      <c r="T877" s="1370"/>
      <c r="U877" s="1370"/>
      <c r="V877" s="1370"/>
      <c r="W877" s="1370"/>
      <c r="X877" s="1370"/>
      <c r="Y877" s="1370"/>
      <c r="Z877" s="1370"/>
      <c r="AA877" s="1370"/>
      <c r="AB877" s="1370"/>
    </row>
    <row r="878">
      <c r="A878" s="1383"/>
      <c r="B878" s="1383"/>
      <c r="C878" s="1370"/>
      <c r="D878" s="1370"/>
      <c r="E878" s="1387"/>
      <c r="F878" s="1370"/>
      <c r="G878" s="1370"/>
      <c r="H878" s="1370"/>
      <c r="I878" s="1370"/>
      <c r="J878" s="1370"/>
      <c r="K878" s="1370"/>
      <c r="L878" s="1370"/>
      <c r="M878" s="1370"/>
      <c r="N878" s="1370"/>
      <c r="O878" s="1370"/>
      <c r="P878" s="1370"/>
      <c r="Q878" s="1370"/>
      <c r="R878" s="1370"/>
      <c r="S878" s="1370"/>
      <c r="T878" s="1370"/>
      <c r="U878" s="1370"/>
      <c r="V878" s="1370"/>
      <c r="W878" s="1370"/>
      <c r="X878" s="1370"/>
      <c r="Y878" s="1370"/>
      <c r="Z878" s="1370"/>
      <c r="AA878" s="1370"/>
      <c r="AB878" s="1370"/>
    </row>
    <row r="879">
      <c r="A879" s="1383"/>
      <c r="B879" s="1383"/>
      <c r="C879" s="1370"/>
      <c r="D879" s="1370"/>
      <c r="E879" s="1387"/>
      <c r="F879" s="1370"/>
      <c r="G879" s="1370"/>
      <c r="H879" s="1370"/>
      <c r="I879" s="1370"/>
      <c r="J879" s="1370"/>
      <c r="K879" s="1370"/>
      <c r="L879" s="1370"/>
      <c r="M879" s="1370"/>
      <c r="N879" s="1370"/>
      <c r="O879" s="1370"/>
      <c r="P879" s="1370"/>
      <c r="Q879" s="1370"/>
      <c r="R879" s="1370"/>
      <c r="S879" s="1370"/>
      <c r="T879" s="1370"/>
      <c r="U879" s="1370"/>
      <c r="V879" s="1370"/>
      <c r="W879" s="1370"/>
      <c r="X879" s="1370"/>
      <c r="Y879" s="1370"/>
      <c r="Z879" s="1370"/>
      <c r="AA879" s="1370"/>
      <c r="AB879" s="1370"/>
    </row>
    <row r="880">
      <c r="A880" s="1383"/>
      <c r="B880" s="1383"/>
      <c r="C880" s="1370"/>
      <c r="D880" s="1370"/>
      <c r="E880" s="1387"/>
      <c r="F880" s="1370"/>
      <c r="G880" s="1370"/>
      <c r="H880" s="1370"/>
      <c r="I880" s="1370"/>
      <c r="J880" s="1370"/>
      <c r="K880" s="1370"/>
      <c r="L880" s="1370"/>
      <c r="M880" s="1370"/>
      <c r="N880" s="1370"/>
      <c r="O880" s="1370"/>
      <c r="P880" s="1370"/>
      <c r="Q880" s="1370"/>
      <c r="R880" s="1370"/>
      <c r="S880" s="1370"/>
      <c r="T880" s="1370"/>
      <c r="U880" s="1370"/>
      <c r="V880" s="1370"/>
      <c r="W880" s="1370"/>
      <c r="X880" s="1370"/>
      <c r="Y880" s="1370"/>
      <c r="Z880" s="1370"/>
      <c r="AA880" s="1370"/>
      <c r="AB880" s="1370"/>
    </row>
    <row r="881">
      <c r="A881" s="1383"/>
      <c r="B881" s="1383"/>
      <c r="C881" s="1370"/>
      <c r="D881" s="1370"/>
      <c r="E881" s="1387"/>
      <c r="F881" s="1370"/>
      <c r="G881" s="1370"/>
      <c r="H881" s="1370"/>
      <c r="I881" s="1370"/>
      <c r="J881" s="1370"/>
      <c r="K881" s="1370"/>
      <c r="L881" s="1370"/>
      <c r="M881" s="1370"/>
      <c r="N881" s="1370"/>
      <c r="O881" s="1370"/>
      <c r="P881" s="1370"/>
      <c r="Q881" s="1370"/>
      <c r="R881" s="1370"/>
      <c r="S881" s="1370"/>
      <c r="T881" s="1370"/>
      <c r="U881" s="1370"/>
      <c r="V881" s="1370"/>
      <c r="W881" s="1370"/>
      <c r="X881" s="1370"/>
      <c r="Y881" s="1370"/>
      <c r="Z881" s="1370"/>
      <c r="AA881" s="1370"/>
      <c r="AB881" s="1370"/>
    </row>
    <row r="882">
      <c r="A882" s="1383"/>
      <c r="B882" s="1383"/>
      <c r="C882" s="1370"/>
      <c r="D882" s="1370"/>
      <c r="E882" s="1387"/>
      <c r="F882" s="1370"/>
      <c r="G882" s="1370"/>
      <c r="H882" s="1370"/>
      <c r="I882" s="1370"/>
      <c r="J882" s="1370"/>
      <c r="K882" s="1370"/>
      <c r="L882" s="1370"/>
      <c r="M882" s="1370"/>
      <c r="N882" s="1370"/>
      <c r="O882" s="1370"/>
      <c r="P882" s="1370"/>
      <c r="Q882" s="1370"/>
      <c r="R882" s="1370"/>
      <c r="S882" s="1370"/>
      <c r="T882" s="1370"/>
      <c r="U882" s="1370"/>
      <c r="V882" s="1370"/>
      <c r="W882" s="1370"/>
      <c r="X882" s="1370"/>
      <c r="Y882" s="1370"/>
      <c r="Z882" s="1370"/>
      <c r="AA882" s="1370"/>
      <c r="AB882" s="1370"/>
    </row>
    <row r="883">
      <c r="A883" s="1383"/>
      <c r="B883" s="1383"/>
      <c r="C883" s="1370"/>
      <c r="D883" s="1370"/>
      <c r="E883" s="1387"/>
      <c r="F883" s="1370"/>
      <c r="G883" s="1370"/>
      <c r="H883" s="1370"/>
      <c r="I883" s="1370"/>
      <c r="J883" s="1370"/>
      <c r="K883" s="1370"/>
      <c r="L883" s="1370"/>
      <c r="M883" s="1370"/>
      <c r="N883" s="1370"/>
      <c r="O883" s="1370"/>
      <c r="P883" s="1370"/>
      <c r="Q883" s="1370"/>
      <c r="R883" s="1370"/>
      <c r="S883" s="1370"/>
      <c r="T883" s="1370"/>
      <c r="U883" s="1370"/>
      <c r="V883" s="1370"/>
      <c r="W883" s="1370"/>
      <c r="X883" s="1370"/>
      <c r="Y883" s="1370"/>
      <c r="Z883" s="1370"/>
      <c r="AA883" s="1370"/>
      <c r="AB883" s="1370"/>
    </row>
    <row r="884">
      <c r="A884" s="1383"/>
      <c r="B884" s="1383"/>
      <c r="C884" s="1370"/>
      <c r="D884" s="1370"/>
      <c r="E884" s="1387"/>
      <c r="F884" s="1370"/>
      <c r="G884" s="1370"/>
      <c r="H884" s="1370"/>
      <c r="I884" s="1370"/>
      <c r="J884" s="1370"/>
      <c r="K884" s="1370"/>
      <c r="L884" s="1370"/>
      <c r="M884" s="1370"/>
      <c r="N884" s="1370"/>
      <c r="O884" s="1370"/>
      <c r="P884" s="1370"/>
      <c r="Q884" s="1370"/>
      <c r="R884" s="1370"/>
      <c r="S884" s="1370"/>
      <c r="T884" s="1370"/>
      <c r="U884" s="1370"/>
      <c r="V884" s="1370"/>
      <c r="W884" s="1370"/>
      <c r="X884" s="1370"/>
      <c r="Y884" s="1370"/>
      <c r="Z884" s="1370"/>
      <c r="AA884" s="1370"/>
      <c r="AB884" s="1370"/>
    </row>
    <row r="885">
      <c r="A885" s="1383"/>
      <c r="B885" s="1383"/>
      <c r="C885" s="1370"/>
      <c r="D885" s="1370"/>
      <c r="E885" s="1387"/>
      <c r="F885" s="1370"/>
      <c r="G885" s="1370"/>
      <c r="H885" s="1370"/>
      <c r="I885" s="1370"/>
      <c r="J885" s="1370"/>
      <c r="K885" s="1370"/>
      <c r="L885" s="1370"/>
      <c r="M885" s="1370"/>
      <c r="N885" s="1370"/>
      <c r="O885" s="1370"/>
      <c r="P885" s="1370"/>
      <c r="Q885" s="1370"/>
      <c r="R885" s="1370"/>
      <c r="S885" s="1370"/>
      <c r="T885" s="1370"/>
      <c r="U885" s="1370"/>
      <c r="V885" s="1370"/>
      <c r="W885" s="1370"/>
      <c r="X885" s="1370"/>
      <c r="Y885" s="1370"/>
      <c r="Z885" s="1370"/>
      <c r="AA885" s="1370"/>
      <c r="AB885" s="1370"/>
    </row>
    <row r="886">
      <c r="A886" s="1383"/>
      <c r="B886" s="1383"/>
      <c r="C886" s="1370"/>
      <c r="D886" s="1370"/>
      <c r="E886" s="1387"/>
      <c r="F886" s="1370"/>
      <c r="G886" s="1370"/>
      <c r="H886" s="1370"/>
      <c r="I886" s="1370"/>
      <c r="J886" s="1370"/>
      <c r="K886" s="1370"/>
      <c r="L886" s="1370"/>
      <c r="M886" s="1370"/>
      <c r="N886" s="1370"/>
      <c r="O886" s="1370"/>
      <c r="P886" s="1370"/>
      <c r="Q886" s="1370"/>
      <c r="R886" s="1370"/>
      <c r="S886" s="1370"/>
      <c r="T886" s="1370"/>
      <c r="U886" s="1370"/>
      <c r="V886" s="1370"/>
      <c r="W886" s="1370"/>
      <c r="X886" s="1370"/>
      <c r="Y886" s="1370"/>
      <c r="Z886" s="1370"/>
      <c r="AA886" s="1370"/>
      <c r="AB886" s="1370"/>
    </row>
    <row r="887">
      <c r="A887" s="1383"/>
      <c r="B887" s="1383"/>
      <c r="C887" s="1370"/>
      <c r="D887" s="1370"/>
      <c r="E887" s="1387"/>
      <c r="F887" s="1370"/>
      <c r="G887" s="1370"/>
      <c r="H887" s="1370"/>
      <c r="I887" s="1370"/>
      <c r="J887" s="1370"/>
      <c r="K887" s="1370"/>
      <c r="L887" s="1370"/>
      <c r="M887" s="1370"/>
      <c r="N887" s="1370"/>
      <c r="O887" s="1370"/>
      <c r="P887" s="1370"/>
      <c r="Q887" s="1370"/>
      <c r="R887" s="1370"/>
      <c r="S887" s="1370"/>
      <c r="T887" s="1370"/>
      <c r="U887" s="1370"/>
      <c r="V887" s="1370"/>
      <c r="W887" s="1370"/>
      <c r="X887" s="1370"/>
      <c r="Y887" s="1370"/>
      <c r="Z887" s="1370"/>
      <c r="AA887" s="1370"/>
      <c r="AB887" s="1370"/>
    </row>
    <row r="888">
      <c r="A888" s="1383"/>
      <c r="B888" s="1383"/>
      <c r="C888" s="1370"/>
      <c r="D888" s="1370"/>
      <c r="E888" s="1387"/>
      <c r="F888" s="1370"/>
      <c r="G888" s="1370"/>
      <c r="H888" s="1370"/>
      <c r="I888" s="1370"/>
      <c r="J888" s="1370"/>
      <c r="K888" s="1370"/>
      <c r="L888" s="1370"/>
      <c r="M888" s="1370"/>
      <c r="N888" s="1370"/>
      <c r="O888" s="1370"/>
      <c r="P888" s="1370"/>
      <c r="Q888" s="1370"/>
      <c r="R888" s="1370"/>
      <c r="S888" s="1370"/>
      <c r="T888" s="1370"/>
      <c r="U888" s="1370"/>
      <c r="V888" s="1370"/>
      <c r="W888" s="1370"/>
      <c r="X888" s="1370"/>
      <c r="Y888" s="1370"/>
      <c r="Z888" s="1370"/>
      <c r="AA888" s="1370"/>
      <c r="AB888" s="1370"/>
    </row>
    <row r="889">
      <c r="A889" s="1383"/>
      <c r="B889" s="1383"/>
      <c r="C889" s="1370"/>
      <c r="D889" s="1370"/>
      <c r="E889" s="1387"/>
      <c r="F889" s="1370"/>
      <c r="G889" s="1370"/>
      <c r="H889" s="1370"/>
      <c r="I889" s="1370"/>
      <c r="J889" s="1370"/>
      <c r="K889" s="1370"/>
      <c r="L889" s="1370"/>
      <c r="M889" s="1370"/>
      <c r="N889" s="1370"/>
      <c r="O889" s="1370"/>
      <c r="P889" s="1370"/>
      <c r="Q889" s="1370"/>
      <c r="R889" s="1370"/>
      <c r="S889" s="1370"/>
      <c r="T889" s="1370"/>
      <c r="U889" s="1370"/>
      <c r="V889" s="1370"/>
      <c r="W889" s="1370"/>
      <c r="X889" s="1370"/>
      <c r="Y889" s="1370"/>
      <c r="Z889" s="1370"/>
      <c r="AA889" s="1370"/>
      <c r="AB889" s="1370"/>
    </row>
    <row r="890">
      <c r="A890" s="1383"/>
      <c r="B890" s="1383"/>
      <c r="C890" s="1370"/>
      <c r="D890" s="1370"/>
      <c r="E890" s="1387"/>
      <c r="F890" s="1370"/>
      <c r="G890" s="1370"/>
      <c r="H890" s="1370"/>
      <c r="I890" s="1370"/>
      <c r="J890" s="1370"/>
      <c r="K890" s="1370"/>
      <c r="L890" s="1370"/>
      <c r="M890" s="1370"/>
      <c r="N890" s="1370"/>
      <c r="O890" s="1370"/>
      <c r="P890" s="1370"/>
      <c r="Q890" s="1370"/>
      <c r="R890" s="1370"/>
      <c r="S890" s="1370"/>
      <c r="T890" s="1370"/>
      <c r="U890" s="1370"/>
      <c r="V890" s="1370"/>
      <c r="W890" s="1370"/>
      <c r="X890" s="1370"/>
      <c r="Y890" s="1370"/>
      <c r="Z890" s="1370"/>
      <c r="AA890" s="1370"/>
      <c r="AB890" s="1370"/>
    </row>
    <row r="891">
      <c r="A891" s="1383"/>
      <c r="B891" s="1383"/>
      <c r="C891" s="1370"/>
      <c r="D891" s="1370"/>
      <c r="E891" s="1387"/>
      <c r="F891" s="1370"/>
      <c r="G891" s="1370"/>
      <c r="H891" s="1370"/>
      <c r="I891" s="1370"/>
      <c r="J891" s="1370"/>
      <c r="K891" s="1370"/>
      <c r="L891" s="1370"/>
      <c r="M891" s="1370"/>
      <c r="N891" s="1370"/>
      <c r="O891" s="1370"/>
      <c r="P891" s="1370"/>
      <c r="Q891" s="1370"/>
      <c r="R891" s="1370"/>
      <c r="S891" s="1370"/>
      <c r="T891" s="1370"/>
      <c r="U891" s="1370"/>
      <c r="V891" s="1370"/>
      <c r="W891" s="1370"/>
      <c r="X891" s="1370"/>
      <c r="Y891" s="1370"/>
      <c r="Z891" s="1370"/>
      <c r="AA891" s="1370"/>
      <c r="AB891" s="1370"/>
    </row>
    <row r="892">
      <c r="A892" s="1383"/>
      <c r="B892" s="1383"/>
      <c r="C892" s="1370"/>
      <c r="D892" s="1370"/>
      <c r="E892" s="1387"/>
      <c r="F892" s="1370"/>
      <c r="G892" s="1370"/>
      <c r="H892" s="1370"/>
      <c r="I892" s="1370"/>
      <c r="J892" s="1370"/>
      <c r="K892" s="1370"/>
      <c r="L892" s="1370"/>
      <c r="M892" s="1370"/>
      <c r="N892" s="1370"/>
      <c r="O892" s="1370"/>
      <c r="P892" s="1370"/>
      <c r="Q892" s="1370"/>
      <c r="R892" s="1370"/>
      <c r="S892" s="1370"/>
      <c r="T892" s="1370"/>
      <c r="U892" s="1370"/>
      <c r="V892" s="1370"/>
      <c r="W892" s="1370"/>
      <c r="X892" s="1370"/>
      <c r="Y892" s="1370"/>
      <c r="Z892" s="1370"/>
      <c r="AA892" s="1370"/>
      <c r="AB892" s="1370"/>
    </row>
    <row r="893">
      <c r="A893" s="1383"/>
      <c r="B893" s="1383"/>
      <c r="C893" s="1370"/>
      <c r="D893" s="1370"/>
      <c r="E893" s="1387"/>
      <c r="F893" s="1370"/>
      <c r="G893" s="1370"/>
      <c r="H893" s="1370"/>
      <c r="I893" s="1370"/>
      <c r="J893" s="1370"/>
      <c r="K893" s="1370"/>
      <c r="L893" s="1370"/>
      <c r="M893" s="1370"/>
      <c r="N893" s="1370"/>
      <c r="O893" s="1370"/>
      <c r="P893" s="1370"/>
      <c r="Q893" s="1370"/>
      <c r="R893" s="1370"/>
      <c r="S893" s="1370"/>
      <c r="T893" s="1370"/>
      <c r="U893" s="1370"/>
      <c r="V893" s="1370"/>
      <c r="W893" s="1370"/>
      <c r="X893" s="1370"/>
      <c r="Y893" s="1370"/>
      <c r="Z893" s="1370"/>
      <c r="AA893" s="1370"/>
      <c r="AB893" s="1370"/>
    </row>
    <row r="894">
      <c r="A894" s="1383"/>
      <c r="B894" s="1383"/>
      <c r="C894" s="1370"/>
      <c r="D894" s="1370"/>
      <c r="E894" s="1387"/>
      <c r="F894" s="1370"/>
      <c r="G894" s="1370"/>
      <c r="H894" s="1370"/>
      <c r="I894" s="1370"/>
      <c r="J894" s="1370"/>
      <c r="K894" s="1370"/>
      <c r="L894" s="1370"/>
      <c r="M894" s="1370"/>
      <c r="N894" s="1370"/>
      <c r="O894" s="1370"/>
      <c r="P894" s="1370"/>
      <c r="Q894" s="1370"/>
      <c r="R894" s="1370"/>
      <c r="S894" s="1370"/>
      <c r="T894" s="1370"/>
      <c r="U894" s="1370"/>
      <c r="V894" s="1370"/>
      <c r="W894" s="1370"/>
      <c r="X894" s="1370"/>
      <c r="Y894" s="1370"/>
      <c r="Z894" s="1370"/>
      <c r="AA894" s="1370"/>
      <c r="AB894" s="1370"/>
    </row>
    <row r="895">
      <c r="A895" s="1383"/>
      <c r="B895" s="1383"/>
      <c r="C895" s="1370"/>
      <c r="D895" s="1370"/>
      <c r="E895" s="1387"/>
      <c r="F895" s="1370"/>
      <c r="G895" s="1370"/>
      <c r="H895" s="1370"/>
      <c r="I895" s="1370"/>
      <c r="J895" s="1370"/>
      <c r="K895" s="1370"/>
      <c r="L895" s="1370"/>
      <c r="M895" s="1370"/>
      <c r="N895" s="1370"/>
      <c r="O895" s="1370"/>
      <c r="P895" s="1370"/>
      <c r="Q895" s="1370"/>
      <c r="R895" s="1370"/>
      <c r="S895" s="1370"/>
      <c r="T895" s="1370"/>
      <c r="U895" s="1370"/>
      <c r="V895" s="1370"/>
      <c r="W895" s="1370"/>
      <c r="X895" s="1370"/>
      <c r="Y895" s="1370"/>
      <c r="Z895" s="1370"/>
      <c r="AA895" s="1370"/>
      <c r="AB895" s="1370"/>
    </row>
    <row r="896">
      <c r="A896" s="1383"/>
      <c r="B896" s="1383"/>
      <c r="C896" s="1370"/>
      <c r="D896" s="1370"/>
      <c r="E896" s="1387"/>
      <c r="F896" s="1370"/>
      <c r="G896" s="1370"/>
      <c r="H896" s="1370"/>
      <c r="I896" s="1370"/>
      <c r="J896" s="1370"/>
      <c r="K896" s="1370"/>
      <c r="L896" s="1370"/>
      <c r="M896" s="1370"/>
      <c r="N896" s="1370"/>
      <c r="O896" s="1370"/>
      <c r="P896" s="1370"/>
      <c r="Q896" s="1370"/>
      <c r="R896" s="1370"/>
      <c r="S896" s="1370"/>
      <c r="T896" s="1370"/>
      <c r="U896" s="1370"/>
      <c r="V896" s="1370"/>
      <c r="W896" s="1370"/>
      <c r="X896" s="1370"/>
      <c r="Y896" s="1370"/>
      <c r="Z896" s="1370"/>
      <c r="AA896" s="1370"/>
      <c r="AB896" s="1370"/>
    </row>
    <row r="897">
      <c r="A897" s="1383"/>
      <c r="B897" s="1383"/>
      <c r="C897" s="1370"/>
      <c r="D897" s="1370"/>
      <c r="E897" s="1387"/>
      <c r="F897" s="1370"/>
      <c r="G897" s="1370"/>
      <c r="H897" s="1370"/>
      <c r="I897" s="1370"/>
      <c r="J897" s="1370"/>
      <c r="K897" s="1370"/>
      <c r="L897" s="1370"/>
      <c r="M897" s="1370"/>
      <c r="N897" s="1370"/>
      <c r="O897" s="1370"/>
      <c r="P897" s="1370"/>
      <c r="Q897" s="1370"/>
      <c r="R897" s="1370"/>
      <c r="S897" s="1370"/>
      <c r="T897" s="1370"/>
      <c r="U897" s="1370"/>
      <c r="V897" s="1370"/>
      <c r="W897" s="1370"/>
      <c r="X897" s="1370"/>
      <c r="Y897" s="1370"/>
      <c r="Z897" s="1370"/>
      <c r="AA897" s="1370"/>
      <c r="AB897" s="1370"/>
    </row>
    <row r="898">
      <c r="A898" s="1383"/>
      <c r="B898" s="1383"/>
      <c r="C898" s="1370"/>
      <c r="D898" s="1370"/>
      <c r="E898" s="1387"/>
      <c r="F898" s="1370"/>
      <c r="G898" s="1370"/>
      <c r="H898" s="1370"/>
      <c r="I898" s="1370"/>
      <c r="J898" s="1370"/>
      <c r="K898" s="1370"/>
      <c r="L898" s="1370"/>
      <c r="M898" s="1370"/>
      <c r="N898" s="1370"/>
      <c r="O898" s="1370"/>
      <c r="P898" s="1370"/>
      <c r="Q898" s="1370"/>
      <c r="R898" s="1370"/>
      <c r="S898" s="1370"/>
      <c r="T898" s="1370"/>
      <c r="U898" s="1370"/>
      <c r="V898" s="1370"/>
      <c r="W898" s="1370"/>
      <c r="X898" s="1370"/>
      <c r="Y898" s="1370"/>
      <c r="Z898" s="1370"/>
      <c r="AA898" s="1370"/>
      <c r="AB898" s="1370"/>
    </row>
    <row r="899">
      <c r="A899" s="1383"/>
      <c r="B899" s="1383"/>
      <c r="C899" s="1370"/>
      <c r="D899" s="1370"/>
      <c r="E899" s="1387"/>
      <c r="F899" s="1370"/>
      <c r="G899" s="1370"/>
      <c r="H899" s="1370"/>
      <c r="I899" s="1370"/>
      <c r="J899" s="1370"/>
      <c r="K899" s="1370"/>
      <c r="L899" s="1370"/>
      <c r="M899" s="1370"/>
      <c r="N899" s="1370"/>
      <c r="O899" s="1370"/>
      <c r="P899" s="1370"/>
      <c r="Q899" s="1370"/>
      <c r="R899" s="1370"/>
      <c r="S899" s="1370"/>
      <c r="T899" s="1370"/>
      <c r="U899" s="1370"/>
      <c r="V899" s="1370"/>
      <c r="W899" s="1370"/>
      <c r="X899" s="1370"/>
      <c r="Y899" s="1370"/>
      <c r="Z899" s="1370"/>
      <c r="AA899" s="1370"/>
      <c r="AB899" s="1370"/>
    </row>
    <row r="900">
      <c r="A900" s="1383"/>
      <c r="B900" s="1383"/>
      <c r="C900" s="1370"/>
      <c r="D900" s="1370"/>
      <c r="E900" s="1387"/>
      <c r="F900" s="1370"/>
      <c r="G900" s="1370"/>
      <c r="H900" s="1370"/>
      <c r="I900" s="1370"/>
      <c r="J900" s="1370"/>
      <c r="K900" s="1370"/>
      <c r="L900" s="1370"/>
      <c r="M900" s="1370"/>
      <c r="N900" s="1370"/>
      <c r="O900" s="1370"/>
      <c r="P900" s="1370"/>
      <c r="Q900" s="1370"/>
      <c r="R900" s="1370"/>
      <c r="S900" s="1370"/>
      <c r="T900" s="1370"/>
      <c r="U900" s="1370"/>
      <c r="V900" s="1370"/>
      <c r="W900" s="1370"/>
      <c r="X900" s="1370"/>
      <c r="Y900" s="1370"/>
      <c r="Z900" s="1370"/>
      <c r="AA900" s="1370"/>
      <c r="AB900" s="1370"/>
    </row>
    <row r="901">
      <c r="A901" s="1383"/>
      <c r="B901" s="1383"/>
      <c r="C901" s="1370"/>
      <c r="D901" s="1370"/>
      <c r="E901" s="1387"/>
      <c r="F901" s="1370"/>
      <c r="G901" s="1370"/>
      <c r="H901" s="1370"/>
      <c r="I901" s="1370"/>
      <c r="J901" s="1370"/>
      <c r="K901" s="1370"/>
      <c r="L901" s="1370"/>
      <c r="M901" s="1370"/>
      <c r="N901" s="1370"/>
      <c r="O901" s="1370"/>
      <c r="P901" s="1370"/>
      <c r="Q901" s="1370"/>
      <c r="R901" s="1370"/>
      <c r="S901" s="1370"/>
      <c r="T901" s="1370"/>
      <c r="U901" s="1370"/>
      <c r="V901" s="1370"/>
      <c r="W901" s="1370"/>
      <c r="X901" s="1370"/>
      <c r="Y901" s="1370"/>
      <c r="Z901" s="1370"/>
      <c r="AA901" s="1370"/>
      <c r="AB901" s="1370"/>
    </row>
    <row r="902">
      <c r="A902" s="1383"/>
      <c r="B902" s="1383"/>
      <c r="C902" s="1370"/>
      <c r="D902" s="1370"/>
      <c r="E902" s="1387"/>
      <c r="F902" s="1370"/>
      <c r="G902" s="1370"/>
      <c r="H902" s="1370"/>
      <c r="I902" s="1370"/>
      <c r="J902" s="1370"/>
      <c r="K902" s="1370"/>
      <c r="L902" s="1370"/>
      <c r="M902" s="1370"/>
      <c r="N902" s="1370"/>
      <c r="O902" s="1370"/>
      <c r="P902" s="1370"/>
      <c r="Q902" s="1370"/>
      <c r="R902" s="1370"/>
      <c r="S902" s="1370"/>
      <c r="T902" s="1370"/>
      <c r="U902" s="1370"/>
      <c r="V902" s="1370"/>
      <c r="W902" s="1370"/>
      <c r="X902" s="1370"/>
      <c r="Y902" s="1370"/>
      <c r="Z902" s="1370"/>
      <c r="AA902" s="1370"/>
      <c r="AB902" s="1370"/>
    </row>
    <row r="903">
      <c r="A903" s="1383"/>
      <c r="B903" s="1383"/>
      <c r="C903" s="1370"/>
      <c r="D903" s="1370"/>
      <c r="E903" s="1387"/>
      <c r="F903" s="1370"/>
      <c r="G903" s="1370"/>
      <c r="H903" s="1370"/>
      <c r="I903" s="1370"/>
      <c r="J903" s="1370"/>
      <c r="K903" s="1370"/>
      <c r="L903" s="1370"/>
      <c r="M903" s="1370"/>
      <c r="N903" s="1370"/>
      <c r="O903" s="1370"/>
      <c r="P903" s="1370"/>
      <c r="Q903" s="1370"/>
      <c r="R903" s="1370"/>
      <c r="S903" s="1370"/>
      <c r="T903" s="1370"/>
      <c r="U903" s="1370"/>
      <c r="V903" s="1370"/>
      <c r="W903" s="1370"/>
      <c r="X903" s="1370"/>
      <c r="Y903" s="1370"/>
      <c r="Z903" s="1370"/>
      <c r="AA903" s="1370"/>
      <c r="AB903" s="1370"/>
    </row>
    <row r="904">
      <c r="A904" s="1383"/>
      <c r="B904" s="1383"/>
      <c r="C904" s="1370"/>
      <c r="D904" s="1370"/>
      <c r="E904" s="1387"/>
      <c r="F904" s="1370"/>
      <c r="G904" s="1370"/>
      <c r="H904" s="1370"/>
      <c r="I904" s="1370"/>
      <c r="J904" s="1370"/>
      <c r="K904" s="1370"/>
      <c r="L904" s="1370"/>
      <c r="M904" s="1370"/>
      <c r="N904" s="1370"/>
      <c r="O904" s="1370"/>
      <c r="P904" s="1370"/>
      <c r="Q904" s="1370"/>
      <c r="R904" s="1370"/>
      <c r="S904" s="1370"/>
      <c r="T904" s="1370"/>
      <c r="U904" s="1370"/>
      <c r="V904" s="1370"/>
      <c r="W904" s="1370"/>
      <c r="X904" s="1370"/>
      <c r="Y904" s="1370"/>
      <c r="Z904" s="1370"/>
      <c r="AA904" s="1370"/>
      <c r="AB904" s="1370"/>
    </row>
    <row r="905">
      <c r="A905" s="1383"/>
      <c r="B905" s="1383"/>
      <c r="C905" s="1370"/>
      <c r="D905" s="1370"/>
      <c r="E905" s="1387"/>
      <c r="F905" s="1370"/>
      <c r="G905" s="1370"/>
      <c r="H905" s="1370"/>
      <c r="I905" s="1370"/>
      <c r="J905" s="1370"/>
      <c r="K905" s="1370"/>
      <c r="L905" s="1370"/>
      <c r="M905" s="1370"/>
      <c r="N905" s="1370"/>
      <c r="O905" s="1370"/>
      <c r="P905" s="1370"/>
      <c r="Q905" s="1370"/>
      <c r="R905" s="1370"/>
      <c r="S905" s="1370"/>
      <c r="T905" s="1370"/>
      <c r="U905" s="1370"/>
      <c r="V905" s="1370"/>
      <c r="W905" s="1370"/>
      <c r="X905" s="1370"/>
      <c r="Y905" s="1370"/>
      <c r="Z905" s="1370"/>
      <c r="AA905" s="1370"/>
      <c r="AB905" s="1370"/>
    </row>
    <row r="906">
      <c r="A906" s="1383"/>
      <c r="B906" s="1383"/>
      <c r="C906" s="1370"/>
      <c r="D906" s="1370"/>
      <c r="E906" s="1387"/>
      <c r="F906" s="1370"/>
      <c r="G906" s="1370"/>
      <c r="H906" s="1370"/>
      <c r="I906" s="1370"/>
      <c r="J906" s="1370"/>
      <c r="K906" s="1370"/>
      <c r="L906" s="1370"/>
      <c r="M906" s="1370"/>
      <c r="N906" s="1370"/>
      <c r="O906" s="1370"/>
      <c r="P906" s="1370"/>
      <c r="Q906" s="1370"/>
      <c r="R906" s="1370"/>
      <c r="S906" s="1370"/>
      <c r="T906" s="1370"/>
      <c r="U906" s="1370"/>
      <c r="V906" s="1370"/>
      <c r="W906" s="1370"/>
      <c r="X906" s="1370"/>
      <c r="Y906" s="1370"/>
      <c r="Z906" s="1370"/>
      <c r="AA906" s="1370"/>
      <c r="AB906" s="1370"/>
    </row>
    <row r="907">
      <c r="A907" s="1383"/>
      <c r="B907" s="1383"/>
      <c r="C907" s="1370"/>
      <c r="D907" s="1370"/>
      <c r="E907" s="1387"/>
      <c r="F907" s="1370"/>
      <c r="G907" s="1370"/>
      <c r="H907" s="1370"/>
      <c r="I907" s="1370"/>
      <c r="J907" s="1370"/>
      <c r="K907" s="1370"/>
      <c r="L907" s="1370"/>
      <c r="M907" s="1370"/>
      <c r="N907" s="1370"/>
      <c r="O907" s="1370"/>
      <c r="P907" s="1370"/>
      <c r="Q907" s="1370"/>
      <c r="R907" s="1370"/>
      <c r="S907" s="1370"/>
      <c r="T907" s="1370"/>
      <c r="U907" s="1370"/>
      <c r="V907" s="1370"/>
      <c r="W907" s="1370"/>
      <c r="X907" s="1370"/>
      <c r="Y907" s="1370"/>
      <c r="Z907" s="1370"/>
      <c r="AA907" s="1370"/>
      <c r="AB907" s="1370"/>
    </row>
    <row r="908">
      <c r="A908" s="1383"/>
      <c r="B908" s="1383"/>
      <c r="C908" s="1370"/>
      <c r="D908" s="1370"/>
      <c r="E908" s="1387"/>
      <c r="F908" s="1370"/>
      <c r="G908" s="1370"/>
      <c r="H908" s="1370"/>
      <c r="I908" s="1370"/>
      <c r="J908" s="1370"/>
      <c r="K908" s="1370"/>
      <c r="L908" s="1370"/>
      <c r="M908" s="1370"/>
      <c r="N908" s="1370"/>
      <c r="O908" s="1370"/>
      <c r="P908" s="1370"/>
      <c r="Q908" s="1370"/>
      <c r="R908" s="1370"/>
      <c r="S908" s="1370"/>
      <c r="T908" s="1370"/>
      <c r="U908" s="1370"/>
      <c r="V908" s="1370"/>
      <c r="W908" s="1370"/>
      <c r="X908" s="1370"/>
      <c r="Y908" s="1370"/>
      <c r="Z908" s="1370"/>
      <c r="AA908" s="1370"/>
      <c r="AB908" s="1370"/>
    </row>
    <row r="909">
      <c r="A909" s="1383"/>
      <c r="B909" s="1383"/>
      <c r="C909" s="1370"/>
      <c r="D909" s="1370"/>
      <c r="E909" s="1387"/>
      <c r="F909" s="1370"/>
      <c r="G909" s="1370"/>
      <c r="H909" s="1370"/>
      <c r="I909" s="1370"/>
      <c r="J909" s="1370"/>
      <c r="K909" s="1370"/>
      <c r="L909" s="1370"/>
      <c r="M909" s="1370"/>
      <c r="N909" s="1370"/>
      <c r="O909" s="1370"/>
      <c r="P909" s="1370"/>
      <c r="Q909" s="1370"/>
      <c r="R909" s="1370"/>
      <c r="S909" s="1370"/>
      <c r="T909" s="1370"/>
      <c r="U909" s="1370"/>
      <c r="V909" s="1370"/>
      <c r="W909" s="1370"/>
      <c r="X909" s="1370"/>
      <c r="Y909" s="1370"/>
      <c r="Z909" s="1370"/>
      <c r="AA909" s="1370"/>
      <c r="AB909" s="1370"/>
    </row>
    <row r="910">
      <c r="A910" s="1383"/>
      <c r="B910" s="1383"/>
      <c r="C910" s="1370"/>
      <c r="D910" s="1370"/>
      <c r="E910" s="1387"/>
      <c r="F910" s="1370"/>
      <c r="G910" s="1370"/>
      <c r="H910" s="1370"/>
      <c r="I910" s="1370"/>
      <c r="J910" s="1370"/>
      <c r="K910" s="1370"/>
      <c r="L910" s="1370"/>
      <c r="M910" s="1370"/>
      <c r="N910" s="1370"/>
      <c r="O910" s="1370"/>
      <c r="P910" s="1370"/>
      <c r="Q910" s="1370"/>
      <c r="R910" s="1370"/>
      <c r="S910" s="1370"/>
      <c r="T910" s="1370"/>
      <c r="U910" s="1370"/>
      <c r="V910" s="1370"/>
      <c r="W910" s="1370"/>
      <c r="X910" s="1370"/>
      <c r="Y910" s="1370"/>
      <c r="Z910" s="1370"/>
      <c r="AA910" s="1370"/>
      <c r="AB910" s="1370"/>
    </row>
    <row r="911">
      <c r="A911" s="1383"/>
      <c r="B911" s="1383"/>
      <c r="C911" s="1370"/>
      <c r="D911" s="1370"/>
      <c r="E911" s="1387"/>
      <c r="F911" s="1370"/>
      <c r="G911" s="1370"/>
      <c r="H911" s="1370"/>
      <c r="I911" s="1370"/>
      <c r="J911" s="1370"/>
      <c r="K911" s="1370"/>
      <c r="L911" s="1370"/>
      <c r="M911" s="1370"/>
      <c r="N911" s="1370"/>
      <c r="O911" s="1370"/>
      <c r="P911" s="1370"/>
      <c r="Q911" s="1370"/>
      <c r="R911" s="1370"/>
      <c r="S911" s="1370"/>
      <c r="T911" s="1370"/>
      <c r="U911" s="1370"/>
      <c r="V911" s="1370"/>
      <c r="W911" s="1370"/>
      <c r="X911" s="1370"/>
      <c r="Y911" s="1370"/>
      <c r="Z911" s="1370"/>
      <c r="AA911" s="1370"/>
      <c r="AB911" s="1370"/>
    </row>
    <row r="912">
      <c r="A912" s="1383"/>
      <c r="B912" s="1383"/>
      <c r="C912" s="1370"/>
      <c r="D912" s="1370"/>
      <c r="E912" s="1387"/>
      <c r="F912" s="1370"/>
      <c r="G912" s="1370"/>
      <c r="H912" s="1370"/>
      <c r="I912" s="1370"/>
      <c r="J912" s="1370"/>
      <c r="K912" s="1370"/>
      <c r="L912" s="1370"/>
      <c r="M912" s="1370"/>
      <c r="N912" s="1370"/>
      <c r="O912" s="1370"/>
      <c r="P912" s="1370"/>
      <c r="Q912" s="1370"/>
      <c r="R912" s="1370"/>
      <c r="S912" s="1370"/>
      <c r="T912" s="1370"/>
      <c r="U912" s="1370"/>
      <c r="V912" s="1370"/>
      <c r="W912" s="1370"/>
      <c r="X912" s="1370"/>
      <c r="Y912" s="1370"/>
      <c r="Z912" s="1370"/>
      <c r="AA912" s="1370"/>
      <c r="AB912" s="1370"/>
    </row>
    <row r="913">
      <c r="A913" s="1383"/>
      <c r="B913" s="1383"/>
      <c r="C913" s="1370"/>
      <c r="D913" s="1370"/>
      <c r="E913" s="1387"/>
      <c r="F913" s="1370"/>
      <c r="G913" s="1370"/>
      <c r="H913" s="1370"/>
      <c r="I913" s="1370"/>
      <c r="J913" s="1370"/>
      <c r="K913" s="1370"/>
      <c r="L913" s="1370"/>
      <c r="M913" s="1370"/>
      <c r="N913" s="1370"/>
      <c r="O913" s="1370"/>
      <c r="P913" s="1370"/>
      <c r="Q913" s="1370"/>
      <c r="R913" s="1370"/>
      <c r="S913" s="1370"/>
      <c r="T913" s="1370"/>
      <c r="U913" s="1370"/>
      <c r="V913" s="1370"/>
      <c r="W913" s="1370"/>
      <c r="X913" s="1370"/>
      <c r="Y913" s="1370"/>
      <c r="Z913" s="1370"/>
      <c r="AA913" s="1370"/>
      <c r="AB913" s="1370"/>
    </row>
    <row r="914">
      <c r="A914" s="1383"/>
      <c r="B914" s="1383"/>
      <c r="C914" s="1370"/>
      <c r="D914" s="1370"/>
      <c r="E914" s="1387"/>
      <c r="F914" s="1370"/>
      <c r="G914" s="1370"/>
      <c r="H914" s="1370"/>
      <c r="I914" s="1370"/>
      <c r="J914" s="1370"/>
      <c r="K914" s="1370"/>
      <c r="L914" s="1370"/>
      <c r="M914" s="1370"/>
      <c r="N914" s="1370"/>
      <c r="O914" s="1370"/>
      <c r="P914" s="1370"/>
      <c r="Q914" s="1370"/>
      <c r="R914" s="1370"/>
      <c r="S914" s="1370"/>
      <c r="T914" s="1370"/>
      <c r="U914" s="1370"/>
      <c r="V914" s="1370"/>
      <c r="W914" s="1370"/>
      <c r="X914" s="1370"/>
      <c r="Y914" s="1370"/>
      <c r="Z914" s="1370"/>
      <c r="AA914" s="1370"/>
      <c r="AB914" s="1370"/>
    </row>
    <row r="915">
      <c r="A915" s="1383"/>
      <c r="B915" s="1383"/>
      <c r="C915" s="1370"/>
      <c r="D915" s="1370"/>
      <c r="E915" s="1387"/>
      <c r="F915" s="1370"/>
      <c r="G915" s="1370"/>
      <c r="H915" s="1370"/>
      <c r="I915" s="1370"/>
      <c r="J915" s="1370"/>
      <c r="K915" s="1370"/>
      <c r="L915" s="1370"/>
      <c r="M915" s="1370"/>
      <c r="N915" s="1370"/>
      <c r="O915" s="1370"/>
      <c r="P915" s="1370"/>
      <c r="Q915" s="1370"/>
      <c r="R915" s="1370"/>
      <c r="S915" s="1370"/>
      <c r="T915" s="1370"/>
      <c r="U915" s="1370"/>
      <c r="V915" s="1370"/>
      <c r="W915" s="1370"/>
      <c r="X915" s="1370"/>
      <c r="Y915" s="1370"/>
      <c r="Z915" s="1370"/>
      <c r="AA915" s="1370"/>
      <c r="AB915" s="1370"/>
    </row>
    <row r="916">
      <c r="A916" s="1383"/>
      <c r="B916" s="1383"/>
      <c r="C916" s="1370"/>
      <c r="D916" s="1370"/>
      <c r="E916" s="1387"/>
      <c r="F916" s="1370"/>
      <c r="G916" s="1370"/>
      <c r="H916" s="1370"/>
      <c r="I916" s="1370"/>
      <c r="J916" s="1370"/>
      <c r="K916" s="1370"/>
      <c r="L916" s="1370"/>
      <c r="M916" s="1370"/>
      <c r="N916" s="1370"/>
      <c r="O916" s="1370"/>
      <c r="P916" s="1370"/>
      <c r="Q916" s="1370"/>
      <c r="R916" s="1370"/>
      <c r="S916" s="1370"/>
      <c r="T916" s="1370"/>
      <c r="U916" s="1370"/>
      <c r="V916" s="1370"/>
      <c r="W916" s="1370"/>
      <c r="X916" s="1370"/>
      <c r="Y916" s="1370"/>
      <c r="Z916" s="1370"/>
      <c r="AA916" s="1370"/>
      <c r="AB916" s="1370"/>
    </row>
    <row r="917">
      <c r="A917" s="1383"/>
      <c r="B917" s="1383"/>
      <c r="C917" s="1370"/>
      <c r="D917" s="1370"/>
      <c r="E917" s="1387"/>
      <c r="F917" s="1370"/>
      <c r="G917" s="1370"/>
      <c r="H917" s="1370"/>
      <c r="I917" s="1370"/>
      <c r="J917" s="1370"/>
      <c r="K917" s="1370"/>
      <c r="L917" s="1370"/>
      <c r="M917" s="1370"/>
      <c r="N917" s="1370"/>
      <c r="O917" s="1370"/>
      <c r="P917" s="1370"/>
      <c r="Q917" s="1370"/>
      <c r="R917" s="1370"/>
      <c r="S917" s="1370"/>
      <c r="T917" s="1370"/>
      <c r="U917" s="1370"/>
      <c r="V917" s="1370"/>
      <c r="W917" s="1370"/>
      <c r="X917" s="1370"/>
      <c r="Y917" s="1370"/>
      <c r="Z917" s="1370"/>
      <c r="AA917" s="1370"/>
      <c r="AB917" s="1370"/>
    </row>
    <row r="918">
      <c r="A918" s="1383"/>
      <c r="B918" s="1383"/>
      <c r="C918" s="1370"/>
      <c r="D918" s="1370"/>
      <c r="E918" s="1387"/>
      <c r="F918" s="1370"/>
      <c r="G918" s="1370"/>
      <c r="H918" s="1370"/>
      <c r="I918" s="1370"/>
      <c r="J918" s="1370"/>
      <c r="K918" s="1370"/>
      <c r="L918" s="1370"/>
      <c r="M918" s="1370"/>
      <c r="N918" s="1370"/>
      <c r="O918" s="1370"/>
      <c r="P918" s="1370"/>
      <c r="Q918" s="1370"/>
      <c r="R918" s="1370"/>
      <c r="S918" s="1370"/>
      <c r="T918" s="1370"/>
      <c r="U918" s="1370"/>
      <c r="V918" s="1370"/>
      <c r="W918" s="1370"/>
      <c r="X918" s="1370"/>
      <c r="Y918" s="1370"/>
      <c r="Z918" s="1370"/>
      <c r="AA918" s="1370"/>
      <c r="AB918" s="1370"/>
    </row>
    <row r="919">
      <c r="A919" s="1383"/>
      <c r="B919" s="1383"/>
      <c r="C919" s="1370"/>
      <c r="D919" s="1370"/>
      <c r="E919" s="1387"/>
      <c r="F919" s="1370"/>
      <c r="G919" s="1370"/>
      <c r="H919" s="1370"/>
      <c r="I919" s="1370"/>
      <c r="J919" s="1370"/>
      <c r="K919" s="1370"/>
      <c r="L919" s="1370"/>
      <c r="M919" s="1370"/>
      <c r="N919" s="1370"/>
      <c r="O919" s="1370"/>
      <c r="P919" s="1370"/>
      <c r="Q919" s="1370"/>
      <c r="R919" s="1370"/>
      <c r="S919" s="1370"/>
      <c r="T919" s="1370"/>
      <c r="U919" s="1370"/>
      <c r="V919" s="1370"/>
      <c r="W919" s="1370"/>
      <c r="X919" s="1370"/>
      <c r="Y919" s="1370"/>
      <c r="Z919" s="1370"/>
      <c r="AA919" s="1370"/>
      <c r="AB919" s="1370"/>
    </row>
    <row r="920">
      <c r="A920" s="1383"/>
      <c r="B920" s="1383"/>
      <c r="C920" s="1370"/>
      <c r="D920" s="1370"/>
      <c r="E920" s="1387"/>
      <c r="F920" s="1370"/>
      <c r="G920" s="1370"/>
      <c r="H920" s="1370"/>
      <c r="I920" s="1370"/>
      <c r="J920" s="1370"/>
      <c r="K920" s="1370"/>
      <c r="L920" s="1370"/>
      <c r="M920" s="1370"/>
      <c r="N920" s="1370"/>
      <c r="O920" s="1370"/>
      <c r="P920" s="1370"/>
      <c r="Q920" s="1370"/>
      <c r="R920" s="1370"/>
      <c r="S920" s="1370"/>
      <c r="T920" s="1370"/>
      <c r="U920" s="1370"/>
      <c r="V920" s="1370"/>
      <c r="W920" s="1370"/>
      <c r="X920" s="1370"/>
      <c r="Y920" s="1370"/>
      <c r="Z920" s="1370"/>
      <c r="AA920" s="1370"/>
      <c r="AB920" s="1370"/>
    </row>
    <row r="921">
      <c r="A921" s="1383"/>
      <c r="B921" s="1383"/>
      <c r="C921" s="1370"/>
      <c r="D921" s="1370"/>
      <c r="E921" s="1387"/>
      <c r="F921" s="1370"/>
      <c r="G921" s="1370"/>
      <c r="H921" s="1370"/>
      <c r="I921" s="1370"/>
      <c r="J921" s="1370"/>
      <c r="K921" s="1370"/>
      <c r="L921" s="1370"/>
      <c r="M921" s="1370"/>
      <c r="N921" s="1370"/>
      <c r="O921" s="1370"/>
      <c r="P921" s="1370"/>
      <c r="Q921" s="1370"/>
      <c r="R921" s="1370"/>
      <c r="S921" s="1370"/>
      <c r="T921" s="1370"/>
      <c r="U921" s="1370"/>
      <c r="V921" s="1370"/>
      <c r="W921" s="1370"/>
      <c r="X921" s="1370"/>
      <c r="Y921" s="1370"/>
      <c r="Z921" s="1370"/>
      <c r="AA921" s="1370"/>
      <c r="AB921" s="1370"/>
    </row>
    <row r="922">
      <c r="A922" s="1383"/>
      <c r="B922" s="1383"/>
      <c r="C922" s="1370"/>
      <c r="D922" s="1370"/>
      <c r="E922" s="1387"/>
      <c r="F922" s="1370"/>
      <c r="G922" s="1370"/>
      <c r="H922" s="1370"/>
      <c r="I922" s="1370"/>
      <c r="J922" s="1370"/>
      <c r="K922" s="1370"/>
      <c r="L922" s="1370"/>
      <c r="M922" s="1370"/>
      <c r="N922" s="1370"/>
      <c r="O922" s="1370"/>
      <c r="P922" s="1370"/>
      <c r="Q922" s="1370"/>
      <c r="R922" s="1370"/>
      <c r="S922" s="1370"/>
      <c r="T922" s="1370"/>
      <c r="U922" s="1370"/>
      <c r="V922" s="1370"/>
      <c r="W922" s="1370"/>
      <c r="X922" s="1370"/>
      <c r="Y922" s="1370"/>
      <c r="Z922" s="1370"/>
      <c r="AA922" s="1370"/>
      <c r="AB922" s="1370"/>
    </row>
    <row r="923">
      <c r="A923" s="1383"/>
      <c r="B923" s="1383"/>
      <c r="C923" s="1370"/>
      <c r="D923" s="1370"/>
      <c r="E923" s="1387"/>
      <c r="F923" s="1370"/>
      <c r="G923" s="1370"/>
      <c r="H923" s="1370"/>
      <c r="I923" s="1370"/>
      <c r="J923" s="1370"/>
      <c r="K923" s="1370"/>
      <c r="L923" s="1370"/>
      <c r="M923" s="1370"/>
      <c r="N923" s="1370"/>
      <c r="O923" s="1370"/>
      <c r="P923" s="1370"/>
      <c r="Q923" s="1370"/>
      <c r="R923" s="1370"/>
      <c r="S923" s="1370"/>
      <c r="T923" s="1370"/>
      <c r="U923" s="1370"/>
      <c r="V923" s="1370"/>
      <c r="W923" s="1370"/>
      <c r="X923" s="1370"/>
      <c r="Y923" s="1370"/>
      <c r="Z923" s="1370"/>
      <c r="AA923" s="1370"/>
      <c r="AB923" s="1370"/>
    </row>
    <row r="924">
      <c r="A924" s="1383"/>
      <c r="B924" s="1383"/>
      <c r="C924" s="1370"/>
      <c r="D924" s="1370"/>
      <c r="E924" s="1387"/>
      <c r="F924" s="1370"/>
      <c r="G924" s="1370"/>
      <c r="H924" s="1370"/>
      <c r="I924" s="1370"/>
      <c r="J924" s="1370"/>
      <c r="K924" s="1370"/>
      <c r="L924" s="1370"/>
      <c r="M924" s="1370"/>
      <c r="N924" s="1370"/>
      <c r="O924" s="1370"/>
      <c r="P924" s="1370"/>
      <c r="Q924" s="1370"/>
      <c r="R924" s="1370"/>
      <c r="S924" s="1370"/>
      <c r="T924" s="1370"/>
      <c r="U924" s="1370"/>
      <c r="V924" s="1370"/>
      <c r="W924" s="1370"/>
      <c r="X924" s="1370"/>
      <c r="Y924" s="1370"/>
      <c r="Z924" s="1370"/>
      <c r="AA924" s="1370"/>
      <c r="AB924" s="1370"/>
    </row>
    <row r="925">
      <c r="A925" s="1383"/>
      <c r="B925" s="1383"/>
      <c r="C925" s="1370"/>
      <c r="D925" s="1370"/>
      <c r="E925" s="1387"/>
      <c r="F925" s="1370"/>
      <c r="G925" s="1370"/>
      <c r="H925" s="1370"/>
      <c r="I925" s="1370"/>
      <c r="J925" s="1370"/>
      <c r="K925" s="1370"/>
      <c r="L925" s="1370"/>
      <c r="M925" s="1370"/>
      <c r="N925" s="1370"/>
      <c r="O925" s="1370"/>
      <c r="P925" s="1370"/>
      <c r="Q925" s="1370"/>
      <c r="R925" s="1370"/>
      <c r="S925" s="1370"/>
      <c r="T925" s="1370"/>
      <c r="U925" s="1370"/>
      <c r="V925" s="1370"/>
      <c r="W925" s="1370"/>
      <c r="X925" s="1370"/>
      <c r="Y925" s="1370"/>
      <c r="Z925" s="1370"/>
      <c r="AA925" s="1370"/>
      <c r="AB925" s="1370"/>
    </row>
    <row r="926">
      <c r="A926" s="1383"/>
      <c r="B926" s="1383"/>
      <c r="C926" s="1370"/>
      <c r="D926" s="1370"/>
      <c r="E926" s="1387"/>
      <c r="F926" s="1370"/>
      <c r="G926" s="1370"/>
      <c r="H926" s="1370"/>
      <c r="I926" s="1370"/>
      <c r="J926" s="1370"/>
      <c r="K926" s="1370"/>
      <c r="L926" s="1370"/>
      <c r="M926" s="1370"/>
      <c r="N926" s="1370"/>
      <c r="O926" s="1370"/>
      <c r="P926" s="1370"/>
      <c r="Q926" s="1370"/>
      <c r="R926" s="1370"/>
      <c r="S926" s="1370"/>
      <c r="T926" s="1370"/>
      <c r="U926" s="1370"/>
      <c r="V926" s="1370"/>
      <c r="W926" s="1370"/>
      <c r="X926" s="1370"/>
      <c r="Y926" s="1370"/>
      <c r="Z926" s="1370"/>
      <c r="AA926" s="1370"/>
      <c r="AB926" s="1370"/>
    </row>
    <row r="927">
      <c r="A927" s="1383"/>
      <c r="B927" s="1383"/>
      <c r="C927" s="1370"/>
      <c r="D927" s="1370"/>
      <c r="E927" s="1387"/>
      <c r="F927" s="1370"/>
      <c r="G927" s="1370"/>
      <c r="H927" s="1370"/>
      <c r="I927" s="1370"/>
      <c r="J927" s="1370"/>
      <c r="K927" s="1370"/>
      <c r="L927" s="1370"/>
      <c r="M927" s="1370"/>
      <c r="N927" s="1370"/>
      <c r="O927" s="1370"/>
      <c r="P927" s="1370"/>
      <c r="Q927" s="1370"/>
      <c r="R927" s="1370"/>
      <c r="S927" s="1370"/>
      <c r="T927" s="1370"/>
      <c r="U927" s="1370"/>
      <c r="V927" s="1370"/>
      <c r="W927" s="1370"/>
      <c r="X927" s="1370"/>
      <c r="Y927" s="1370"/>
      <c r="Z927" s="1370"/>
      <c r="AA927" s="1370"/>
      <c r="AB927" s="1370"/>
    </row>
    <row r="928">
      <c r="A928" s="1383"/>
      <c r="B928" s="1383"/>
      <c r="C928" s="1370"/>
      <c r="D928" s="1370"/>
      <c r="E928" s="1387"/>
      <c r="F928" s="1370"/>
      <c r="G928" s="1370"/>
      <c r="H928" s="1370"/>
      <c r="I928" s="1370"/>
      <c r="J928" s="1370"/>
      <c r="K928" s="1370"/>
      <c r="L928" s="1370"/>
      <c r="M928" s="1370"/>
      <c r="N928" s="1370"/>
      <c r="O928" s="1370"/>
      <c r="P928" s="1370"/>
      <c r="Q928" s="1370"/>
      <c r="R928" s="1370"/>
      <c r="S928" s="1370"/>
      <c r="T928" s="1370"/>
      <c r="U928" s="1370"/>
      <c r="V928" s="1370"/>
      <c r="W928" s="1370"/>
      <c r="X928" s="1370"/>
      <c r="Y928" s="1370"/>
      <c r="Z928" s="1370"/>
      <c r="AA928" s="1370"/>
      <c r="AB928" s="1370"/>
    </row>
    <row r="929">
      <c r="A929" s="1383"/>
      <c r="B929" s="1383"/>
      <c r="C929" s="1370"/>
      <c r="D929" s="1370"/>
      <c r="E929" s="1387"/>
      <c r="F929" s="1370"/>
      <c r="G929" s="1370"/>
      <c r="H929" s="1370"/>
      <c r="I929" s="1370"/>
      <c r="J929" s="1370"/>
      <c r="K929" s="1370"/>
      <c r="L929" s="1370"/>
      <c r="M929" s="1370"/>
      <c r="N929" s="1370"/>
      <c r="O929" s="1370"/>
      <c r="P929" s="1370"/>
      <c r="Q929" s="1370"/>
      <c r="R929" s="1370"/>
      <c r="S929" s="1370"/>
      <c r="T929" s="1370"/>
      <c r="U929" s="1370"/>
      <c r="V929" s="1370"/>
      <c r="W929" s="1370"/>
      <c r="X929" s="1370"/>
      <c r="Y929" s="1370"/>
      <c r="Z929" s="1370"/>
      <c r="AA929" s="1370"/>
      <c r="AB929" s="1370"/>
    </row>
    <row r="930">
      <c r="A930" s="1383"/>
      <c r="B930" s="1383"/>
      <c r="C930" s="1370"/>
      <c r="D930" s="1370"/>
      <c r="E930" s="1387"/>
      <c r="F930" s="1370"/>
      <c r="G930" s="1370"/>
      <c r="H930" s="1370"/>
      <c r="I930" s="1370"/>
      <c r="J930" s="1370"/>
      <c r="K930" s="1370"/>
      <c r="L930" s="1370"/>
      <c r="M930" s="1370"/>
      <c r="N930" s="1370"/>
      <c r="O930" s="1370"/>
      <c r="P930" s="1370"/>
      <c r="Q930" s="1370"/>
      <c r="R930" s="1370"/>
      <c r="S930" s="1370"/>
      <c r="T930" s="1370"/>
      <c r="U930" s="1370"/>
      <c r="V930" s="1370"/>
      <c r="W930" s="1370"/>
      <c r="X930" s="1370"/>
      <c r="Y930" s="1370"/>
      <c r="Z930" s="1370"/>
      <c r="AA930" s="1370"/>
      <c r="AB930" s="1370"/>
    </row>
    <row r="931">
      <c r="A931" s="1383"/>
      <c r="B931" s="1383"/>
      <c r="C931" s="1370"/>
      <c r="D931" s="1370"/>
      <c r="E931" s="1387"/>
      <c r="F931" s="1370"/>
      <c r="G931" s="1370"/>
      <c r="H931" s="1370"/>
      <c r="I931" s="1370"/>
      <c r="J931" s="1370"/>
      <c r="K931" s="1370"/>
      <c r="L931" s="1370"/>
      <c r="M931" s="1370"/>
      <c r="N931" s="1370"/>
      <c r="O931" s="1370"/>
      <c r="P931" s="1370"/>
      <c r="Q931" s="1370"/>
      <c r="R931" s="1370"/>
      <c r="S931" s="1370"/>
      <c r="T931" s="1370"/>
      <c r="U931" s="1370"/>
      <c r="V931" s="1370"/>
      <c r="W931" s="1370"/>
      <c r="X931" s="1370"/>
      <c r="Y931" s="1370"/>
      <c r="Z931" s="1370"/>
      <c r="AA931" s="1370"/>
      <c r="AB931" s="1370"/>
    </row>
    <row r="932">
      <c r="A932" s="1383"/>
      <c r="B932" s="1383"/>
      <c r="C932" s="1370"/>
      <c r="D932" s="1370"/>
      <c r="E932" s="1387"/>
      <c r="F932" s="1370"/>
      <c r="G932" s="1370"/>
      <c r="H932" s="1370"/>
      <c r="I932" s="1370"/>
      <c r="J932" s="1370"/>
      <c r="K932" s="1370"/>
      <c r="L932" s="1370"/>
      <c r="M932" s="1370"/>
      <c r="N932" s="1370"/>
      <c r="O932" s="1370"/>
      <c r="P932" s="1370"/>
      <c r="Q932" s="1370"/>
      <c r="R932" s="1370"/>
      <c r="S932" s="1370"/>
      <c r="T932" s="1370"/>
      <c r="U932" s="1370"/>
      <c r="V932" s="1370"/>
      <c r="W932" s="1370"/>
      <c r="X932" s="1370"/>
      <c r="Y932" s="1370"/>
      <c r="Z932" s="1370"/>
      <c r="AA932" s="1370"/>
      <c r="AB932" s="1370"/>
    </row>
    <row r="933">
      <c r="A933" s="1383"/>
      <c r="B933" s="1383"/>
      <c r="C933" s="1370"/>
      <c r="D933" s="1370"/>
      <c r="E933" s="1387"/>
      <c r="F933" s="1370"/>
      <c r="G933" s="1370"/>
      <c r="H933" s="1370"/>
      <c r="I933" s="1370"/>
      <c r="J933" s="1370"/>
      <c r="K933" s="1370"/>
      <c r="L933" s="1370"/>
      <c r="M933" s="1370"/>
      <c r="N933" s="1370"/>
      <c r="O933" s="1370"/>
      <c r="P933" s="1370"/>
      <c r="Q933" s="1370"/>
      <c r="R933" s="1370"/>
      <c r="S933" s="1370"/>
      <c r="T933" s="1370"/>
      <c r="U933" s="1370"/>
      <c r="V933" s="1370"/>
      <c r="W933" s="1370"/>
      <c r="X933" s="1370"/>
      <c r="Y933" s="1370"/>
      <c r="Z933" s="1370"/>
      <c r="AA933" s="1370"/>
      <c r="AB933" s="1370"/>
    </row>
    <row r="934">
      <c r="A934" s="1383"/>
      <c r="B934" s="1383"/>
      <c r="C934" s="1370"/>
      <c r="D934" s="1370"/>
      <c r="E934" s="1387"/>
      <c r="F934" s="1370"/>
      <c r="G934" s="1370"/>
      <c r="H934" s="1370"/>
      <c r="I934" s="1370"/>
      <c r="J934" s="1370"/>
      <c r="K934" s="1370"/>
      <c r="L934" s="1370"/>
      <c r="M934" s="1370"/>
      <c r="N934" s="1370"/>
      <c r="O934" s="1370"/>
      <c r="P934" s="1370"/>
      <c r="Q934" s="1370"/>
      <c r="R934" s="1370"/>
      <c r="S934" s="1370"/>
      <c r="T934" s="1370"/>
      <c r="U934" s="1370"/>
      <c r="V934" s="1370"/>
      <c r="W934" s="1370"/>
      <c r="X934" s="1370"/>
      <c r="Y934" s="1370"/>
      <c r="Z934" s="1370"/>
      <c r="AA934" s="1370"/>
      <c r="AB934" s="1370"/>
    </row>
    <row r="935">
      <c r="A935" s="1383"/>
      <c r="B935" s="1383"/>
      <c r="C935" s="1370"/>
      <c r="D935" s="1370"/>
      <c r="E935" s="1387"/>
      <c r="F935" s="1370"/>
      <c r="G935" s="1370"/>
      <c r="H935" s="1370"/>
      <c r="I935" s="1370"/>
      <c r="J935" s="1370"/>
      <c r="K935" s="1370"/>
      <c r="L935" s="1370"/>
      <c r="M935" s="1370"/>
      <c r="N935" s="1370"/>
      <c r="O935" s="1370"/>
      <c r="P935" s="1370"/>
      <c r="Q935" s="1370"/>
      <c r="R935" s="1370"/>
      <c r="S935" s="1370"/>
      <c r="T935" s="1370"/>
      <c r="U935" s="1370"/>
      <c r="V935" s="1370"/>
      <c r="W935" s="1370"/>
      <c r="X935" s="1370"/>
      <c r="Y935" s="1370"/>
      <c r="Z935" s="1370"/>
      <c r="AA935" s="1370"/>
      <c r="AB935" s="1370"/>
    </row>
    <row r="936">
      <c r="A936" s="1383"/>
      <c r="B936" s="1383"/>
      <c r="C936" s="1370"/>
      <c r="D936" s="1370"/>
      <c r="E936" s="1387"/>
      <c r="F936" s="1370"/>
      <c r="G936" s="1370"/>
      <c r="H936" s="1370"/>
      <c r="I936" s="1370"/>
      <c r="J936" s="1370"/>
      <c r="K936" s="1370"/>
      <c r="L936" s="1370"/>
      <c r="M936" s="1370"/>
      <c r="N936" s="1370"/>
      <c r="O936" s="1370"/>
      <c r="P936" s="1370"/>
      <c r="Q936" s="1370"/>
      <c r="R936" s="1370"/>
      <c r="S936" s="1370"/>
      <c r="T936" s="1370"/>
      <c r="U936" s="1370"/>
      <c r="V936" s="1370"/>
      <c r="W936" s="1370"/>
      <c r="X936" s="1370"/>
      <c r="Y936" s="1370"/>
      <c r="Z936" s="1370"/>
      <c r="AA936" s="1370"/>
      <c r="AB936" s="1370"/>
    </row>
    <row r="937">
      <c r="A937" s="1383"/>
      <c r="B937" s="1383"/>
      <c r="C937" s="1370"/>
      <c r="D937" s="1370"/>
      <c r="E937" s="1387"/>
      <c r="F937" s="1370"/>
      <c r="G937" s="1370"/>
      <c r="H937" s="1370"/>
      <c r="I937" s="1370"/>
      <c r="J937" s="1370"/>
      <c r="K937" s="1370"/>
      <c r="L937" s="1370"/>
      <c r="M937" s="1370"/>
      <c r="N937" s="1370"/>
      <c r="O937" s="1370"/>
      <c r="P937" s="1370"/>
      <c r="Q937" s="1370"/>
      <c r="R937" s="1370"/>
      <c r="S937" s="1370"/>
      <c r="T937" s="1370"/>
      <c r="U937" s="1370"/>
      <c r="V937" s="1370"/>
      <c r="W937" s="1370"/>
      <c r="X937" s="1370"/>
      <c r="Y937" s="1370"/>
      <c r="Z937" s="1370"/>
      <c r="AA937" s="1370"/>
      <c r="AB937" s="1370"/>
    </row>
    <row r="938">
      <c r="A938" s="1383"/>
      <c r="B938" s="1383"/>
      <c r="C938" s="1370"/>
      <c r="D938" s="1370"/>
      <c r="E938" s="1387"/>
      <c r="F938" s="1370"/>
      <c r="G938" s="1370"/>
      <c r="H938" s="1370"/>
      <c r="I938" s="1370"/>
      <c r="J938" s="1370"/>
      <c r="K938" s="1370"/>
      <c r="L938" s="1370"/>
      <c r="M938" s="1370"/>
      <c r="N938" s="1370"/>
      <c r="O938" s="1370"/>
      <c r="P938" s="1370"/>
      <c r="Q938" s="1370"/>
      <c r="R938" s="1370"/>
      <c r="S938" s="1370"/>
      <c r="T938" s="1370"/>
      <c r="U938" s="1370"/>
      <c r="V938" s="1370"/>
      <c r="W938" s="1370"/>
      <c r="X938" s="1370"/>
      <c r="Y938" s="1370"/>
      <c r="Z938" s="1370"/>
      <c r="AA938" s="1370"/>
      <c r="AB938" s="1370"/>
    </row>
    <row r="939">
      <c r="A939" s="1383"/>
      <c r="B939" s="1383"/>
      <c r="C939" s="1370"/>
      <c r="D939" s="1370"/>
      <c r="E939" s="1387"/>
      <c r="F939" s="1370"/>
      <c r="G939" s="1370"/>
      <c r="H939" s="1370"/>
      <c r="I939" s="1370"/>
      <c r="J939" s="1370"/>
      <c r="K939" s="1370"/>
      <c r="L939" s="1370"/>
      <c r="M939" s="1370"/>
      <c r="N939" s="1370"/>
      <c r="O939" s="1370"/>
      <c r="P939" s="1370"/>
      <c r="Q939" s="1370"/>
      <c r="R939" s="1370"/>
      <c r="S939" s="1370"/>
      <c r="T939" s="1370"/>
      <c r="U939" s="1370"/>
      <c r="V939" s="1370"/>
      <c r="W939" s="1370"/>
      <c r="X939" s="1370"/>
      <c r="Y939" s="1370"/>
      <c r="Z939" s="1370"/>
      <c r="AA939" s="1370"/>
      <c r="AB939" s="1370"/>
    </row>
    <row r="940">
      <c r="A940" s="1383"/>
      <c r="B940" s="1383"/>
      <c r="C940" s="1370"/>
      <c r="D940" s="1370"/>
      <c r="E940" s="1387"/>
      <c r="F940" s="1370"/>
      <c r="G940" s="1370"/>
      <c r="H940" s="1370"/>
      <c r="I940" s="1370"/>
      <c r="J940" s="1370"/>
      <c r="K940" s="1370"/>
      <c r="L940" s="1370"/>
      <c r="M940" s="1370"/>
      <c r="N940" s="1370"/>
      <c r="O940" s="1370"/>
      <c r="P940" s="1370"/>
      <c r="Q940" s="1370"/>
      <c r="R940" s="1370"/>
      <c r="S940" s="1370"/>
      <c r="T940" s="1370"/>
      <c r="U940" s="1370"/>
      <c r="V940" s="1370"/>
      <c r="W940" s="1370"/>
      <c r="X940" s="1370"/>
      <c r="Y940" s="1370"/>
      <c r="Z940" s="1370"/>
      <c r="AA940" s="1370"/>
      <c r="AB940" s="1370"/>
    </row>
    <row r="941">
      <c r="A941" s="1383"/>
      <c r="B941" s="1383"/>
      <c r="C941" s="1370"/>
      <c r="D941" s="1370"/>
      <c r="E941" s="1387"/>
      <c r="F941" s="1370"/>
      <c r="G941" s="1370"/>
      <c r="H941" s="1370"/>
      <c r="I941" s="1370"/>
      <c r="J941" s="1370"/>
      <c r="K941" s="1370"/>
      <c r="L941" s="1370"/>
      <c r="M941" s="1370"/>
      <c r="N941" s="1370"/>
      <c r="O941" s="1370"/>
      <c r="P941" s="1370"/>
      <c r="Q941" s="1370"/>
      <c r="R941" s="1370"/>
      <c r="S941" s="1370"/>
      <c r="T941" s="1370"/>
      <c r="U941" s="1370"/>
      <c r="V941" s="1370"/>
      <c r="W941" s="1370"/>
      <c r="X941" s="1370"/>
      <c r="Y941" s="1370"/>
      <c r="Z941" s="1370"/>
      <c r="AA941" s="1370"/>
      <c r="AB941" s="1370"/>
    </row>
    <row r="942">
      <c r="A942" s="1383"/>
      <c r="B942" s="1383"/>
      <c r="C942" s="1370"/>
      <c r="D942" s="1370"/>
      <c r="E942" s="1387"/>
      <c r="F942" s="1370"/>
      <c r="G942" s="1370"/>
      <c r="H942" s="1370"/>
      <c r="I942" s="1370"/>
      <c r="J942" s="1370"/>
      <c r="K942" s="1370"/>
      <c r="L942" s="1370"/>
      <c r="M942" s="1370"/>
      <c r="N942" s="1370"/>
      <c r="O942" s="1370"/>
      <c r="P942" s="1370"/>
      <c r="Q942" s="1370"/>
      <c r="R942" s="1370"/>
      <c r="S942" s="1370"/>
      <c r="T942" s="1370"/>
      <c r="U942" s="1370"/>
      <c r="V942" s="1370"/>
      <c r="W942" s="1370"/>
      <c r="X942" s="1370"/>
      <c r="Y942" s="1370"/>
      <c r="Z942" s="1370"/>
      <c r="AA942" s="1370"/>
      <c r="AB942" s="1370"/>
    </row>
    <row r="943">
      <c r="A943" s="1383"/>
      <c r="B943" s="1383"/>
      <c r="C943" s="1370"/>
      <c r="D943" s="1370"/>
      <c r="E943" s="1387"/>
      <c r="F943" s="1370"/>
      <c r="G943" s="1370"/>
      <c r="H943" s="1370"/>
      <c r="I943" s="1370"/>
      <c r="J943" s="1370"/>
      <c r="K943" s="1370"/>
      <c r="L943" s="1370"/>
      <c r="M943" s="1370"/>
      <c r="N943" s="1370"/>
      <c r="O943" s="1370"/>
      <c r="P943" s="1370"/>
      <c r="Q943" s="1370"/>
      <c r="R943" s="1370"/>
      <c r="S943" s="1370"/>
      <c r="T943" s="1370"/>
      <c r="U943" s="1370"/>
      <c r="V943" s="1370"/>
      <c r="W943" s="1370"/>
      <c r="X943" s="1370"/>
      <c r="Y943" s="1370"/>
      <c r="Z943" s="1370"/>
      <c r="AA943" s="1370"/>
      <c r="AB943" s="1370"/>
    </row>
    <row r="944">
      <c r="A944" s="1383"/>
      <c r="B944" s="1383"/>
      <c r="C944" s="1370"/>
      <c r="D944" s="1370"/>
      <c r="E944" s="1387"/>
      <c r="F944" s="1370"/>
      <c r="G944" s="1370"/>
      <c r="H944" s="1370"/>
      <c r="I944" s="1370"/>
      <c r="J944" s="1370"/>
      <c r="K944" s="1370"/>
      <c r="L944" s="1370"/>
      <c r="M944" s="1370"/>
      <c r="N944" s="1370"/>
      <c r="O944" s="1370"/>
      <c r="P944" s="1370"/>
      <c r="Q944" s="1370"/>
      <c r="R944" s="1370"/>
      <c r="S944" s="1370"/>
      <c r="T944" s="1370"/>
      <c r="U944" s="1370"/>
      <c r="V944" s="1370"/>
      <c r="W944" s="1370"/>
      <c r="X944" s="1370"/>
      <c r="Y944" s="1370"/>
      <c r="Z944" s="1370"/>
      <c r="AA944" s="1370"/>
      <c r="AB944" s="1370"/>
    </row>
    <row r="945">
      <c r="A945" s="1383"/>
      <c r="B945" s="1383"/>
      <c r="C945" s="1370"/>
      <c r="D945" s="1370"/>
      <c r="E945" s="1387"/>
      <c r="F945" s="1370"/>
      <c r="G945" s="1370"/>
      <c r="H945" s="1370"/>
      <c r="I945" s="1370"/>
      <c r="J945" s="1370"/>
      <c r="K945" s="1370"/>
      <c r="L945" s="1370"/>
      <c r="M945" s="1370"/>
      <c r="N945" s="1370"/>
      <c r="O945" s="1370"/>
      <c r="P945" s="1370"/>
      <c r="Q945" s="1370"/>
      <c r="R945" s="1370"/>
      <c r="S945" s="1370"/>
      <c r="T945" s="1370"/>
      <c r="U945" s="1370"/>
      <c r="V945" s="1370"/>
      <c r="W945" s="1370"/>
      <c r="X945" s="1370"/>
      <c r="Y945" s="1370"/>
      <c r="Z945" s="1370"/>
      <c r="AA945" s="1370"/>
      <c r="AB945" s="1370"/>
    </row>
    <row r="946">
      <c r="A946" s="1383"/>
      <c r="B946" s="1383"/>
      <c r="C946" s="1370"/>
      <c r="D946" s="1370"/>
      <c r="E946" s="1387"/>
      <c r="F946" s="1370"/>
      <c r="G946" s="1370"/>
      <c r="H946" s="1370"/>
      <c r="I946" s="1370"/>
      <c r="J946" s="1370"/>
      <c r="K946" s="1370"/>
      <c r="L946" s="1370"/>
      <c r="M946" s="1370"/>
      <c r="N946" s="1370"/>
      <c r="O946" s="1370"/>
      <c r="P946" s="1370"/>
      <c r="Q946" s="1370"/>
      <c r="R946" s="1370"/>
      <c r="S946" s="1370"/>
      <c r="T946" s="1370"/>
      <c r="U946" s="1370"/>
      <c r="V946" s="1370"/>
      <c r="W946" s="1370"/>
      <c r="X946" s="1370"/>
      <c r="Y946" s="1370"/>
      <c r="Z946" s="1370"/>
      <c r="AA946" s="1370"/>
      <c r="AB946" s="1370"/>
    </row>
    <row r="947">
      <c r="A947" s="1383"/>
      <c r="B947" s="1383"/>
      <c r="C947" s="1370"/>
      <c r="D947" s="1370"/>
      <c r="E947" s="1387"/>
      <c r="F947" s="1370"/>
      <c r="G947" s="1370"/>
      <c r="H947" s="1370"/>
      <c r="I947" s="1370"/>
      <c r="J947" s="1370"/>
      <c r="K947" s="1370"/>
      <c r="L947" s="1370"/>
      <c r="M947" s="1370"/>
      <c r="N947" s="1370"/>
      <c r="O947" s="1370"/>
      <c r="P947" s="1370"/>
      <c r="Q947" s="1370"/>
      <c r="R947" s="1370"/>
      <c r="S947" s="1370"/>
      <c r="T947" s="1370"/>
      <c r="U947" s="1370"/>
      <c r="V947" s="1370"/>
      <c r="W947" s="1370"/>
      <c r="X947" s="1370"/>
      <c r="Y947" s="1370"/>
      <c r="Z947" s="1370"/>
      <c r="AA947" s="1370"/>
      <c r="AB947" s="1370"/>
    </row>
    <row r="948">
      <c r="A948" s="1383"/>
      <c r="B948" s="1383"/>
      <c r="C948" s="1370"/>
      <c r="D948" s="1370"/>
      <c r="E948" s="1387"/>
      <c r="F948" s="1370"/>
      <c r="G948" s="1370"/>
      <c r="H948" s="1370"/>
      <c r="I948" s="1370"/>
      <c r="J948" s="1370"/>
      <c r="K948" s="1370"/>
      <c r="L948" s="1370"/>
      <c r="M948" s="1370"/>
      <c r="N948" s="1370"/>
      <c r="O948" s="1370"/>
      <c r="P948" s="1370"/>
      <c r="Q948" s="1370"/>
      <c r="R948" s="1370"/>
      <c r="S948" s="1370"/>
      <c r="T948" s="1370"/>
      <c r="U948" s="1370"/>
      <c r="V948" s="1370"/>
      <c r="W948" s="1370"/>
      <c r="X948" s="1370"/>
      <c r="Y948" s="1370"/>
      <c r="Z948" s="1370"/>
      <c r="AA948" s="1370"/>
      <c r="AB948" s="1370"/>
    </row>
    <row r="949">
      <c r="A949" s="1383"/>
      <c r="B949" s="1383"/>
      <c r="C949" s="1370"/>
      <c r="D949" s="1370"/>
      <c r="E949" s="1387"/>
      <c r="F949" s="1370"/>
      <c r="G949" s="1370"/>
      <c r="H949" s="1370"/>
      <c r="I949" s="1370"/>
      <c r="J949" s="1370"/>
      <c r="K949" s="1370"/>
      <c r="L949" s="1370"/>
      <c r="M949" s="1370"/>
      <c r="N949" s="1370"/>
      <c r="O949" s="1370"/>
      <c r="P949" s="1370"/>
      <c r="Q949" s="1370"/>
      <c r="R949" s="1370"/>
      <c r="S949" s="1370"/>
      <c r="T949" s="1370"/>
      <c r="U949" s="1370"/>
      <c r="V949" s="1370"/>
      <c r="W949" s="1370"/>
      <c r="X949" s="1370"/>
      <c r="Y949" s="1370"/>
      <c r="Z949" s="1370"/>
      <c r="AA949" s="1370"/>
      <c r="AB949" s="1370"/>
    </row>
    <row r="950">
      <c r="A950" s="1383"/>
      <c r="B950" s="1383"/>
      <c r="C950" s="1370"/>
      <c r="D950" s="1370"/>
      <c r="E950" s="1387"/>
      <c r="F950" s="1370"/>
      <c r="G950" s="1370"/>
      <c r="H950" s="1370"/>
      <c r="I950" s="1370"/>
      <c r="J950" s="1370"/>
      <c r="K950" s="1370"/>
      <c r="L950" s="1370"/>
      <c r="M950" s="1370"/>
      <c r="N950" s="1370"/>
      <c r="O950" s="1370"/>
      <c r="P950" s="1370"/>
      <c r="Q950" s="1370"/>
      <c r="R950" s="1370"/>
      <c r="S950" s="1370"/>
      <c r="T950" s="1370"/>
      <c r="U950" s="1370"/>
      <c r="V950" s="1370"/>
      <c r="W950" s="1370"/>
      <c r="X950" s="1370"/>
      <c r="Y950" s="1370"/>
      <c r="Z950" s="1370"/>
      <c r="AA950" s="1370"/>
      <c r="AB950" s="1370"/>
    </row>
    <row r="951">
      <c r="A951" s="1383"/>
      <c r="B951" s="1383"/>
      <c r="C951" s="1370"/>
      <c r="D951" s="1370"/>
      <c r="E951" s="1387"/>
      <c r="F951" s="1370"/>
      <c r="G951" s="1370"/>
      <c r="H951" s="1370"/>
      <c r="I951" s="1370"/>
      <c r="J951" s="1370"/>
      <c r="K951" s="1370"/>
      <c r="L951" s="1370"/>
      <c r="M951" s="1370"/>
      <c r="N951" s="1370"/>
      <c r="O951" s="1370"/>
      <c r="P951" s="1370"/>
      <c r="Q951" s="1370"/>
      <c r="R951" s="1370"/>
      <c r="S951" s="1370"/>
      <c r="T951" s="1370"/>
      <c r="U951" s="1370"/>
      <c r="V951" s="1370"/>
      <c r="W951" s="1370"/>
      <c r="X951" s="1370"/>
      <c r="Y951" s="1370"/>
      <c r="Z951" s="1370"/>
      <c r="AA951" s="1370"/>
      <c r="AB951" s="1370"/>
    </row>
    <row r="952">
      <c r="A952" s="1383"/>
      <c r="B952" s="1383"/>
      <c r="C952" s="1370"/>
      <c r="D952" s="1370"/>
      <c r="E952" s="1387"/>
      <c r="F952" s="1370"/>
      <c r="G952" s="1370"/>
      <c r="H952" s="1370"/>
      <c r="I952" s="1370"/>
      <c r="J952" s="1370"/>
      <c r="K952" s="1370"/>
      <c r="L952" s="1370"/>
      <c r="M952" s="1370"/>
      <c r="N952" s="1370"/>
      <c r="O952" s="1370"/>
      <c r="P952" s="1370"/>
      <c r="Q952" s="1370"/>
      <c r="R952" s="1370"/>
      <c r="S952" s="1370"/>
      <c r="T952" s="1370"/>
      <c r="U952" s="1370"/>
      <c r="V952" s="1370"/>
      <c r="W952" s="1370"/>
      <c r="X952" s="1370"/>
      <c r="Y952" s="1370"/>
      <c r="Z952" s="1370"/>
      <c r="AA952" s="1370"/>
      <c r="AB952" s="1370"/>
    </row>
    <row r="953">
      <c r="A953" s="1383"/>
      <c r="B953" s="1383"/>
      <c r="C953" s="1370"/>
      <c r="D953" s="1370"/>
      <c r="E953" s="1387"/>
      <c r="F953" s="1370"/>
      <c r="G953" s="1370"/>
      <c r="H953" s="1370"/>
      <c r="I953" s="1370"/>
      <c r="J953" s="1370"/>
      <c r="K953" s="1370"/>
      <c r="L953" s="1370"/>
      <c r="M953" s="1370"/>
      <c r="N953" s="1370"/>
      <c r="O953" s="1370"/>
      <c r="P953" s="1370"/>
      <c r="Q953" s="1370"/>
      <c r="R953" s="1370"/>
      <c r="S953" s="1370"/>
      <c r="T953" s="1370"/>
      <c r="U953" s="1370"/>
      <c r="V953" s="1370"/>
      <c r="W953" s="1370"/>
      <c r="X953" s="1370"/>
      <c r="Y953" s="1370"/>
      <c r="Z953" s="1370"/>
      <c r="AA953" s="1370"/>
      <c r="AB953" s="1370"/>
    </row>
    <row r="954">
      <c r="A954" s="1383"/>
      <c r="B954" s="1383"/>
      <c r="C954" s="1370"/>
      <c r="D954" s="1370"/>
      <c r="E954" s="1387"/>
      <c r="F954" s="1370"/>
      <c r="G954" s="1370"/>
      <c r="H954" s="1370"/>
      <c r="I954" s="1370"/>
      <c r="J954" s="1370"/>
      <c r="K954" s="1370"/>
      <c r="L954" s="1370"/>
      <c r="M954" s="1370"/>
      <c r="N954" s="1370"/>
      <c r="O954" s="1370"/>
      <c r="P954" s="1370"/>
      <c r="Q954" s="1370"/>
      <c r="R954" s="1370"/>
      <c r="S954" s="1370"/>
      <c r="T954" s="1370"/>
      <c r="U954" s="1370"/>
      <c r="V954" s="1370"/>
      <c r="W954" s="1370"/>
      <c r="X954" s="1370"/>
      <c r="Y954" s="1370"/>
      <c r="Z954" s="1370"/>
      <c r="AA954" s="1370"/>
      <c r="AB954" s="1370"/>
    </row>
    <row r="955">
      <c r="A955" s="1383"/>
      <c r="B955" s="1383"/>
      <c r="C955" s="1370"/>
      <c r="D955" s="1370"/>
      <c r="E955" s="1387"/>
      <c r="F955" s="1370"/>
      <c r="G955" s="1370"/>
      <c r="H955" s="1370"/>
      <c r="I955" s="1370"/>
      <c r="J955" s="1370"/>
      <c r="K955" s="1370"/>
      <c r="L955" s="1370"/>
      <c r="M955" s="1370"/>
      <c r="N955" s="1370"/>
      <c r="O955" s="1370"/>
      <c r="P955" s="1370"/>
      <c r="Q955" s="1370"/>
      <c r="R955" s="1370"/>
      <c r="S955" s="1370"/>
      <c r="T955" s="1370"/>
      <c r="U955" s="1370"/>
      <c r="V955" s="1370"/>
      <c r="W955" s="1370"/>
      <c r="X955" s="1370"/>
      <c r="Y955" s="1370"/>
      <c r="Z955" s="1370"/>
      <c r="AA955" s="1370"/>
      <c r="AB955" s="1370"/>
    </row>
    <row r="956">
      <c r="A956" s="1383"/>
      <c r="B956" s="1383"/>
      <c r="C956" s="1370"/>
      <c r="D956" s="1370"/>
      <c r="E956" s="1387"/>
      <c r="F956" s="1370"/>
      <c r="G956" s="1370"/>
      <c r="H956" s="1370"/>
      <c r="I956" s="1370"/>
      <c r="J956" s="1370"/>
      <c r="K956" s="1370"/>
      <c r="L956" s="1370"/>
      <c r="M956" s="1370"/>
      <c r="N956" s="1370"/>
      <c r="O956" s="1370"/>
      <c r="P956" s="1370"/>
      <c r="Q956" s="1370"/>
      <c r="R956" s="1370"/>
      <c r="S956" s="1370"/>
      <c r="T956" s="1370"/>
      <c r="U956" s="1370"/>
      <c r="V956" s="1370"/>
      <c r="W956" s="1370"/>
      <c r="X956" s="1370"/>
      <c r="Y956" s="1370"/>
      <c r="Z956" s="1370"/>
      <c r="AA956" s="1370"/>
      <c r="AB956" s="1370"/>
    </row>
    <row r="957">
      <c r="A957" s="1383"/>
      <c r="B957" s="1383"/>
      <c r="C957" s="1370"/>
      <c r="D957" s="1370"/>
      <c r="E957" s="1387"/>
      <c r="F957" s="1370"/>
      <c r="G957" s="1370"/>
      <c r="H957" s="1370"/>
      <c r="I957" s="1370"/>
      <c r="J957" s="1370"/>
      <c r="K957" s="1370"/>
      <c r="L957" s="1370"/>
      <c r="M957" s="1370"/>
      <c r="N957" s="1370"/>
      <c r="O957" s="1370"/>
      <c r="P957" s="1370"/>
      <c r="Q957" s="1370"/>
      <c r="R957" s="1370"/>
      <c r="S957" s="1370"/>
      <c r="T957" s="1370"/>
      <c r="U957" s="1370"/>
      <c r="V957" s="1370"/>
      <c r="W957" s="1370"/>
      <c r="X957" s="1370"/>
      <c r="Y957" s="1370"/>
      <c r="Z957" s="1370"/>
      <c r="AA957" s="1370"/>
      <c r="AB957" s="1370"/>
    </row>
    <row r="958">
      <c r="A958" s="1383"/>
      <c r="B958" s="1383"/>
      <c r="C958" s="1370"/>
      <c r="D958" s="1370"/>
      <c r="E958" s="1387"/>
      <c r="F958" s="1370"/>
      <c r="G958" s="1370"/>
      <c r="H958" s="1370"/>
      <c r="I958" s="1370"/>
      <c r="J958" s="1370"/>
      <c r="K958" s="1370"/>
      <c r="L958" s="1370"/>
      <c r="M958" s="1370"/>
      <c r="N958" s="1370"/>
      <c r="O958" s="1370"/>
      <c r="P958" s="1370"/>
      <c r="Q958" s="1370"/>
      <c r="R958" s="1370"/>
      <c r="S958" s="1370"/>
      <c r="T958" s="1370"/>
      <c r="U958" s="1370"/>
      <c r="V958" s="1370"/>
      <c r="W958" s="1370"/>
      <c r="X958" s="1370"/>
      <c r="Y958" s="1370"/>
      <c r="Z958" s="1370"/>
      <c r="AA958" s="1370"/>
      <c r="AB958" s="1370"/>
    </row>
    <row r="959">
      <c r="A959" s="1383"/>
      <c r="B959" s="1383"/>
      <c r="C959" s="1370"/>
      <c r="D959" s="1370"/>
      <c r="E959" s="1387"/>
      <c r="F959" s="1370"/>
      <c r="G959" s="1370"/>
      <c r="H959" s="1370"/>
      <c r="I959" s="1370"/>
      <c r="J959" s="1370"/>
      <c r="K959" s="1370"/>
      <c r="L959" s="1370"/>
      <c r="M959" s="1370"/>
      <c r="N959" s="1370"/>
      <c r="O959" s="1370"/>
      <c r="P959" s="1370"/>
      <c r="Q959" s="1370"/>
      <c r="R959" s="1370"/>
      <c r="S959" s="1370"/>
      <c r="T959" s="1370"/>
      <c r="U959" s="1370"/>
      <c r="V959" s="1370"/>
      <c r="W959" s="1370"/>
      <c r="X959" s="1370"/>
      <c r="Y959" s="1370"/>
      <c r="Z959" s="1370"/>
      <c r="AA959" s="1370"/>
      <c r="AB959" s="1370"/>
    </row>
    <row r="960">
      <c r="A960" s="1383"/>
      <c r="B960" s="1383"/>
      <c r="C960" s="1370"/>
      <c r="D960" s="1370"/>
      <c r="E960" s="1387"/>
      <c r="F960" s="1370"/>
      <c r="G960" s="1370"/>
      <c r="H960" s="1370"/>
      <c r="I960" s="1370"/>
      <c r="J960" s="1370"/>
      <c r="K960" s="1370"/>
      <c r="L960" s="1370"/>
      <c r="M960" s="1370"/>
      <c r="N960" s="1370"/>
      <c r="O960" s="1370"/>
      <c r="P960" s="1370"/>
      <c r="Q960" s="1370"/>
      <c r="R960" s="1370"/>
      <c r="S960" s="1370"/>
      <c r="T960" s="1370"/>
      <c r="U960" s="1370"/>
      <c r="V960" s="1370"/>
      <c r="W960" s="1370"/>
      <c r="X960" s="1370"/>
      <c r="Y960" s="1370"/>
      <c r="Z960" s="1370"/>
      <c r="AA960" s="1370"/>
      <c r="AB960" s="1370"/>
    </row>
    <row r="961">
      <c r="A961" s="1383"/>
      <c r="B961" s="1383"/>
      <c r="C961" s="1370"/>
      <c r="D961" s="1370"/>
      <c r="E961" s="1387"/>
      <c r="F961" s="1370"/>
      <c r="G961" s="1370"/>
      <c r="H961" s="1370"/>
      <c r="I961" s="1370"/>
      <c r="J961" s="1370"/>
      <c r="K961" s="1370"/>
      <c r="L961" s="1370"/>
      <c r="M961" s="1370"/>
      <c r="N961" s="1370"/>
      <c r="O961" s="1370"/>
      <c r="P961" s="1370"/>
      <c r="Q961" s="1370"/>
      <c r="R961" s="1370"/>
      <c r="S961" s="1370"/>
      <c r="T961" s="1370"/>
      <c r="U961" s="1370"/>
      <c r="V961" s="1370"/>
      <c r="W961" s="1370"/>
      <c r="X961" s="1370"/>
      <c r="Y961" s="1370"/>
      <c r="Z961" s="1370"/>
      <c r="AA961" s="1370"/>
      <c r="AB961" s="1370"/>
    </row>
    <row r="962">
      <c r="A962" s="1383"/>
      <c r="B962" s="1383"/>
      <c r="C962" s="1370"/>
      <c r="D962" s="1370"/>
      <c r="E962" s="1387"/>
      <c r="F962" s="1370"/>
      <c r="G962" s="1370"/>
      <c r="H962" s="1370"/>
      <c r="I962" s="1370"/>
      <c r="J962" s="1370"/>
      <c r="K962" s="1370"/>
      <c r="L962" s="1370"/>
      <c r="M962" s="1370"/>
      <c r="N962" s="1370"/>
      <c r="O962" s="1370"/>
      <c r="P962" s="1370"/>
      <c r="Q962" s="1370"/>
      <c r="R962" s="1370"/>
      <c r="S962" s="1370"/>
      <c r="T962" s="1370"/>
      <c r="U962" s="1370"/>
      <c r="V962" s="1370"/>
      <c r="W962" s="1370"/>
      <c r="X962" s="1370"/>
      <c r="Y962" s="1370"/>
      <c r="Z962" s="1370"/>
      <c r="AA962" s="1370"/>
      <c r="AB962" s="1370"/>
    </row>
    <row r="963">
      <c r="A963" s="1383"/>
      <c r="B963" s="1383"/>
      <c r="C963" s="1370"/>
      <c r="D963" s="1370"/>
      <c r="E963" s="1387"/>
      <c r="F963" s="1370"/>
      <c r="G963" s="1370"/>
      <c r="H963" s="1370"/>
      <c r="I963" s="1370"/>
      <c r="J963" s="1370"/>
      <c r="K963" s="1370"/>
      <c r="L963" s="1370"/>
      <c r="M963" s="1370"/>
      <c r="N963" s="1370"/>
      <c r="O963" s="1370"/>
      <c r="P963" s="1370"/>
      <c r="Q963" s="1370"/>
      <c r="R963" s="1370"/>
      <c r="S963" s="1370"/>
      <c r="T963" s="1370"/>
      <c r="U963" s="1370"/>
      <c r="V963" s="1370"/>
      <c r="W963" s="1370"/>
      <c r="X963" s="1370"/>
      <c r="Y963" s="1370"/>
      <c r="Z963" s="1370"/>
      <c r="AA963" s="1370"/>
      <c r="AB963" s="1370"/>
    </row>
    <row r="964">
      <c r="A964" s="1383"/>
      <c r="B964" s="1383"/>
      <c r="C964" s="1370"/>
      <c r="D964" s="1370"/>
      <c r="E964" s="1387"/>
      <c r="F964" s="1370"/>
      <c r="G964" s="1370"/>
      <c r="H964" s="1370"/>
      <c r="I964" s="1370"/>
      <c r="J964" s="1370"/>
      <c r="K964" s="1370"/>
      <c r="L964" s="1370"/>
      <c r="M964" s="1370"/>
      <c r="N964" s="1370"/>
      <c r="O964" s="1370"/>
      <c r="P964" s="1370"/>
      <c r="Q964" s="1370"/>
      <c r="R964" s="1370"/>
      <c r="S964" s="1370"/>
      <c r="T964" s="1370"/>
      <c r="U964" s="1370"/>
      <c r="V964" s="1370"/>
      <c r="W964" s="1370"/>
      <c r="X964" s="1370"/>
      <c r="Y964" s="1370"/>
      <c r="Z964" s="1370"/>
      <c r="AA964" s="1370"/>
      <c r="AB964" s="1370"/>
    </row>
    <row r="965">
      <c r="A965" s="1383"/>
      <c r="B965" s="1383"/>
      <c r="C965" s="1370"/>
      <c r="D965" s="1370"/>
      <c r="E965" s="1387"/>
      <c r="F965" s="1370"/>
      <c r="G965" s="1370"/>
      <c r="H965" s="1370"/>
      <c r="I965" s="1370"/>
      <c r="J965" s="1370"/>
      <c r="K965" s="1370"/>
      <c r="L965" s="1370"/>
      <c r="M965" s="1370"/>
      <c r="N965" s="1370"/>
      <c r="O965" s="1370"/>
      <c r="P965" s="1370"/>
      <c r="Q965" s="1370"/>
      <c r="R965" s="1370"/>
      <c r="S965" s="1370"/>
      <c r="T965" s="1370"/>
      <c r="U965" s="1370"/>
      <c r="V965" s="1370"/>
      <c r="W965" s="1370"/>
      <c r="X965" s="1370"/>
      <c r="Y965" s="1370"/>
      <c r="Z965" s="1370"/>
      <c r="AA965" s="1370"/>
      <c r="AB965" s="1370"/>
    </row>
    <row r="966">
      <c r="A966" s="1383"/>
      <c r="B966" s="1383"/>
      <c r="C966" s="1370"/>
      <c r="D966" s="1370"/>
      <c r="E966" s="1387"/>
      <c r="F966" s="1370"/>
      <c r="G966" s="1370"/>
      <c r="H966" s="1370"/>
      <c r="I966" s="1370"/>
      <c r="J966" s="1370"/>
      <c r="K966" s="1370"/>
      <c r="L966" s="1370"/>
      <c r="M966" s="1370"/>
      <c r="N966" s="1370"/>
      <c r="O966" s="1370"/>
      <c r="P966" s="1370"/>
      <c r="Q966" s="1370"/>
      <c r="R966" s="1370"/>
      <c r="S966" s="1370"/>
      <c r="T966" s="1370"/>
      <c r="U966" s="1370"/>
      <c r="V966" s="1370"/>
      <c r="W966" s="1370"/>
      <c r="X966" s="1370"/>
      <c r="Y966" s="1370"/>
      <c r="Z966" s="1370"/>
      <c r="AA966" s="1370"/>
      <c r="AB966" s="1370"/>
    </row>
    <row r="967">
      <c r="A967" s="1383"/>
      <c r="B967" s="1383"/>
      <c r="C967" s="1370"/>
      <c r="D967" s="1370"/>
      <c r="E967" s="1387"/>
      <c r="F967" s="1370"/>
      <c r="G967" s="1370"/>
      <c r="H967" s="1370"/>
      <c r="I967" s="1370"/>
      <c r="J967" s="1370"/>
      <c r="K967" s="1370"/>
      <c r="L967" s="1370"/>
      <c r="M967" s="1370"/>
      <c r="N967" s="1370"/>
      <c r="O967" s="1370"/>
      <c r="P967" s="1370"/>
      <c r="Q967" s="1370"/>
      <c r="R967" s="1370"/>
      <c r="S967" s="1370"/>
      <c r="T967" s="1370"/>
      <c r="U967" s="1370"/>
      <c r="V967" s="1370"/>
      <c r="W967" s="1370"/>
      <c r="X967" s="1370"/>
      <c r="Y967" s="1370"/>
      <c r="Z967" s="1370"/>
      <c r="AA967" s="1370"/>
      <c r="AB967" s="1370"/>
    </row>
    <row r="968">
      <c r="A968" s="1383"/>
      <c r="B968" s="1383"/>
      <c r="C968" s="1370"/>
      <c r="D968" s="1370"/>
      <c r="E968" s="1387"/>
      <c r="F968" s="1370"/>
      <c r="G968" s="1370"/>
      <c r="H968" s="1370"/>
      <c r="I968" s="1370"/>
      <c r="J968" s="1370"/>
      <c r="K968" s="1370"/>
      <c r="L968" s="1370"/>
      <c r="M968" s="1370"/>
      <c r="N968" s="1370"/>
      <c r="O968" s="1370"/>
      <c r="P968" s="1370"/>
      <c r="Q968" s="1370"/>
      <c r="R968" s="1370"/>
      <c r="S968" s="1370"/>
      <c r="T968" s="1370"/>
      <c r="U968" s="1370"/>
      <c r="V968" s="1370"/>
      <c r="W968" s="1370"/>
      <c r="X968" s="1370"/>
      <c r="Y968" s="1370"/>
      <c r="Z968" s="1370"/>
      <c r="AA968" s="1370"/>
      <c r="AB968" s="1370"/>
    </row>
    <row r="969">
      <c r="A969" s="1383"/>
      <c r="B969" s="1383"/>
      <c r="C969" s="1370"/>
      <c r="D969" s="1370"/>
      <c r="E969" s="1387"/>
      <c r="F969" s="1370"/>
      <c r="G969" s="1370"/>
      <c r="H969" s="1370"/>
      <c r="I969" s="1370"/>
      <c r="J969" s="1370"/>
      <c r="K969" s="1370"/>
      <c r="L969" s="1370"/>
      <c r="M969" s="1370"/>
      <c r="N969" s="1370"/>
      <c r="O969" s="1370"/>
      <c r="P969" s="1370"/>
      <c r="Q969" s="1370"/>
      <c r="R969" s="1370"/>
      <c r="S969" s="1370"/>
      <c r="T969" s="1370"/>
      <c r="U969" s="1370"/>
      <c r="V969" s="1370"/>
      <c r="W969" s="1370"/>
      <c r="X969" s="1370"/>
      <c r="Y969" s="1370"/>
      <c r="Z969" s="1370"/>
      <c r="AA969" s="1370"/>
      <c r="AB969" s="1370"/>
    </row>
    <row r="970">
      <c r="A970" s="1383"/>
      <c r="B970" s="1383"/>
      <c r="C970" s="1370"/>
      <c r="D970" s="1370"/>
      <c r="E970" s="1387"/>
      <c r="F970" s="1370"/>
      <c r="G970" s="1370"/>
      <c r="H970" s="1370"/>
      <c r="I970" s="1370"/>
      <c r="J970" s="1370"/>
      <c r="K970" s="1370"/>
      <c r="L970" s="1370"/>
      <c r="M970" s="1370"/>
      <c r="N970" s="1370"/>
      <c r="O970" s="1370"/>
      <c r="P970" s="1370"/>
      <c r="Q970" s="1370"/>
      <c r="R970" s="1370"/>
      <c r="S970" s="1370"/>
      <c r="T970" s="1370"/>
      <c r="U970" s="1370"/>
      <c r="V970" s="1370"/>
      <c r="W970" s="1370"/>
      <c r="X970" s="1370"/>
      <c r="Y970" s="1370"/>
      <c r="Z970" s="1370"/>
      <c r="AA970" s="1370"/>
      <c r="AB970" s="1370"/>
    </row>
    <row r="971">
      <c r="A971" s="1383"/>
      <c r="B971" s="1383"/>
      <c r="C971" s="1370"/>
      <c r="D971" s="1370"/>
      <c r="E971" s="1387"/>
      <c r="F971" s="1370"/>
      <c r="G971" s="1370"/>
      <c r="H971" s="1370"/>
      <c r="I971" s="1370"/>
      <c r="J971" s="1370"/>
      <c r="K971" s="1370"/>
      <c r="L971" s="1370"/>
      <c r="M971" s="1370"/>
      <c r="N971" s="1370"/>
      <c r="O971" s="1370"/>
      <c r="P971" s="1370"/>
      <c r="Q971" s="1370"/>
      <c r="R971" s="1370"/>
      <c r="S971" s="1370"/>
      <c r="T971" s="1370"/>
      <c r="U971" s="1370"/>
      <c r="V971" s="1370"/>
      <c r="W971" s="1370"/>
      <c r="X971" s="1370"/>
      <c r="Y971" s="1370"/>
      <c r="Z971" s="1370"/>
      <c r="AA971" s="1370"/>
      <c r="AB971" s="1370"/>
    </row>
    <row r="972">
      <c r="A972" s="1383"/>
      <c r="B972" s="1383"/>
      <c r="C972" s="1370"/>
      <c r="D972" s="1370"/>
      <c r="E972" s="1387"/>
      <c r="F972" s="1370"/>
      <c r="G972" s="1370"/>
      <c r="H972" s="1370"/>
      <c r="I972" s="1370"/>
      <c r="J972" s="1370"/>
      <c r="K972" s="1370"/>
      <c r="L972" s="1370"/>
      <c r="M972" s="1370"/>
      <c r="N972" s="1370"/>
      <c r="O972" s="1370"/>
      <c r="P972" s="1370"/>
      <c r="Q972" s="1370"/>
      <c r="R972" s="1370"/>
      <c r="S972" s="1370"/>
      <c r="T972" s="1370"/>
      <c r="U972" s="1370"/>
      <c r="V972" s="1370"/>
      <c r="W972" s="1370"/>
      <c r="X972" s="1370"/>
      <c r="Y972" s="1370"/>
      <c r="Z972" s="1370"/>
      <c r="AA972" s="1370"/>
      <c r="AB972" s="1370"/>
    </row>
    <row r="973">
      <c r="A973" s="1383"/>
      <c r="B973" s="1383"/>
      <c r="C973" s="1370"/>
      <c r="D973" s="1370"/>
      <c r="E973" s="1387"/>
      <c r="F973" s="1370"/>
      <c r="G973" s="1370"/>
      <c r="H973" s="1370"/>
      <c r="I973" s="1370"/>
      <c r="J973" s="1370"/>
      <c r="K973" s="1370"/>
      <c r="L973" s="1370"/>
      <c r="M973" s="1370"/>
      <c r="N973" s="1370"/>
      <c r="O973" s="1370"/>
      <c r="P973" s="1370"/>
      <c r="Q973" s="1370"/>
      <c r="R973" s="1370"/>
      <c r="S973" s="1370"/>
      <c r="T973" s="1370"/>
      <c r="U973" s="1370"/>
      <c r="V973" s="1370"/>
      <c r="W973" s="1370"/>
      <c r="X973" s="1370"/>
      <c r="Y973" s="1370"/>
      <c r="Z973" s="1370"/>
      <c r="AA973" s="1370"/>
      <c r="AB973" s="1370"/>
    </row>
    <row r="974">
      <c r="A974" s="1383"/>
      <c r="B974" s="1383"/>
      <c r="C974" s="1370"/>
      <c r="D974" s="1370"/>
      <c r="E974" s="1387"/>
      <c r="F974" s="1370"/>
      <c r="G974" s="1370"/>
      <c r="H974" s="1370"/>
      <c r="I974" s="1370"/>
      <c r="J974" s="1370"/>
      <c r="K974" s="1370"/>
      <c r="L974" s="1370"/>
      <c r="M974" s="1370"/>
      <c r="N974" s="1370"/>
      <c r="O974" s="1370"/>
      <c r="P974" s="1370"/>
      <c r="Q974" s="1370"/>
      <c r="R974" s="1370"/>
      <c r="S974" s="1370"/>
      <c r="T974" s="1370"/>
      <c r="U974" s="1370"/>
      <c r="V974" s="1370"/>
      <c r="W974" s="1370"/>
      <c r="X974" s="1370"/>
      <c r="Y974" s="1370"/>
      <c r="Z974" s="1370"/>
      <c r="AA974" s="1370"/>
      <c r="AB974" s="1370"/>
    </row>
    <row r="975">
      <c r="A975" s="1383"/>
      <c r="B975" s="1383"/>
      <c r="C975" s="1370"/>
      <c r="D975" s="1370"/>
      <c r="E975" s="1387"/>
      <c r="F975" s="1370"/>
      <c r="G975" s="1370"/>
      <c r="H975" s="1370"/>
      <c r="I975" s="1370"/>
      <c r="J975" s="1370"/>
      <c r="K975" s="1370"/>
      <c r="L975" s="1370"/>
      <c r="M975" s="1370"/>
      <c r="N975" s="1370"/>
      <c r="O975" s="1370"/>
      <c r="P975" s="1370"/>
      <c r="Q975" s="1370"/>
      <c r="R975" s="1370"/>
      <c r="S975" s="1370"/>
      <c r="T975" s="1370"/>
      <c r="U975" s="1370"/>
      <c r="V975" s="1370"/>
      <c r="W975" s="1370"/>
      <c r="X975" s="1370"/>
      <c r="Y975" s="1370"/>
      <c r="Z975" s="1370"/>
      <c r="AA975" s="1370"/>
      <c r="AB975" s="1370"/>
    </row>
    <row r="976">
      <c r="A976" s="1383"/>
      <c r="B976" s="1383"/>
      <c r="C976" s="1370"/>
      <c r="D976" s="1370"/>
      <c r="E976" s="1387"/>
      <c r="F976" s="1370"/>
      <c r="G976" s="1370"/>
      <c r="H976" s="1370"/>
      <c r="I976" s="1370"/>
      <c r="J976" s="1370"/>
      <c r="K976" s="1370"/>
      <c r="L976" s="1370"/>
      <c r="M976" s="1370"/>
      <c r="N976" s="1370"/>
      <c r="O976" s="1370"/>
      <c r="P976" s="1370"/>
      <c r="Q976" s="1370"/>
      <c r="R976" s="1370"/>
      <c r="S976" s="1370"/>
      <c r="T976" s="1370"/>
      <c r="U976" s="1370"/>
      <c r="V976" s="1370"/>
      <c r="W976" s="1370"/>
      <c r="X976" s="1370"/>
      <c r="Y976" s="1370"/>
      <c r="Z976" s="1370"/>
      <c r="AA976" s="1370"/>
      <c r="AB976" s="1370"/>
    </row>
    <row r="977">
      <c r="A977" s="1383"/>
      <c r="B977" s="1383"/>
      <c r="C977" s="1370"/>
      <c r="D977" s="1370"/>
      <c r="E977" s="1387"/>
      <c r="F977" s="1370"/>
      <c r="G977" s="1370"/>
      <c r="H977" s="1370"/>
      <c r="I977" s="1370"/>
      <c r="J977" s="1370"/>
      <c r="K977" s="1370"/>
      <c r="L977" s="1370"/>
      <c r="M977" s="1370"/>
      <c r="N977" s="1370"/>
      <c r="O977" s="1370"/>
      <c r="P977" s="1370"/>
      <c r="Q977" s="1370"/>
      <c r="R977" s="1370"/>
      <c r="S977" s="1370"/>
      <c r="T977" s="1370"/>
      <c r="U977" s="1370"/>
      <c r="V977" s="1370"/>
      <c r="W977" s="1370"/>
      <c r="X977" s="1370"/>
      <c r="Y977" s="1370"/>
      <c r="Z977" s="1370"/>
      <c r="AA977" s="1370"/>
      <c r="AB977" s="1370"/>
    </row>
    <row r="978">
      <c r="A978" s="1383"/>
      <c r="B978" s="1383"/>
      <c r="C978" s="1370"/>
      <c r="D978" s="1370"/>
      <c r="E978" s="1387"/>
      <c r="F978" s="1370"/>
      <c r="G978" s="1370"/>
      <c r="H978" s="1370"/>
      <c r="I978" s="1370"/>
      <c r="J978" s="1370"/>
      <c r="K978" s="1370"/>
      <c r="L978" s="1370"/>
      <c r="M978" s="1370"/>
      <c r="N978" s="1370"/>
      <c r="O978" s="1370"/>
      <c r="P978" s="1370"/>
      <c r="Q978" s="1370"/>
      <c r="R978" s="1370"/>
      <c r="S978" s="1370"/>
      <c r="T978" s="1370"/>
      <c r="U978" s="1370"/>
      <c r="V978" s="1370"/>
      <c r="W978" s="1370"/>
      <c r="X978" s="1370"/>
      <c r="Y978" s="1370"/>
      <c r="Z978" s="1370"/>
      <c r="AA978" s="1370"/>
      <c r="AB978" s="1370"/>
    </row>
    <row r="979">
      <c r="A979" s="1383"/>
      <c r="B979" s="1383"/>
      <c r="C979" s="1370"/>
      <c r="D979" s="1370"/>
      <c r="E979" s="1387"/>
      <c r="F979" s="1370"/>
      <c r="G979" s="1370"/>
      <c r="H979" s="1370"/>
      <c r="I979" s="1370"/>
      <c r="J979" s="1370"/>
      <c r="K979" s="1370"/>
      <c r="L979" s="1370"/>
      <c r="M979" s="1370"/>
      <c r="N979" s="1370"/>
      <c r="O979" s="1370"/>
      <c r="P979" s="1370"/>
      <c r="Q979" s="1370"/>
      <c r="R979" s="1370"/>
      <c r="S979" s="1370"/>
      <c r="T979" s="1370"/>
      <c r="U979" s="1370"/>
      <c r="V979" s="1370"/>
      <c r="W979" s="1370"/>
      <c r="X979" s="1370"/>
      <c r="Y979" s="1370"/>
      <c r="Z979" s="1370"/>
      <c r="AA979" s="1370"/>
      <c r="AB979" s="1370"/>
    </row>
    <row r="980">
      <c r="A980" s="1383"/>
      <c r="B980" s="1383"/>
      <c r="C980" s="1370"/>
      <c r="D980" s="1370"/>
      <c r="E980" s="1387"/>
      <c r="F980" s="1370"/>
      <c r="G980" s="1370"/>
      <c r="H980" s="1370"/>
      <c r="I980" s="1370"/>
      <c r="J980" s="1370"/>
      <c r="K980" s="1370"/>
      <c r="L980" s="1370"/>
      <c r="M980" s="1370"/>
      <c r="N980" s="1370"/>
      <c r="O980" s="1370"/>
      <c r="P980" s="1370"/>
      <c r="Q980" s="1370"/>
      <c r="R980" s="1370"/>
      <c r="S980" s="1370"/>
      <c r="T980" s="1370"/>
      <c r="U980" s="1370"/>
      <c r="V980" s="1370"/>
      <c r="W980" s="1370"/>
      <c r="X980" s="1370"/>
      <c r="Y980" s="1370"/>
      <c r="Z980" s="1370"/>
      <c r="AA980" s="1370"/>
      <c r="AB980" s="1370"/>
    </row>
    <row r="981">
      <c r="A981" s="1383"/>
      <c r="B981" s="1383"/>
      <c r="C981" s="1370"/>
      <c r="D981" s="1370"/>
      <c r="E981" s="1387"/>
      <c r="F981" s="1370"/>
      <c r="G981" s="1370"/>
      <c r="H981" s="1370"/>
      <c r="I981" s="1370"/>
      <c r="J981" s="1370"/>
      <c r="K981" s="1370"/>
      <c r="L981" s="1370"/>
      <c r="M981" s="1370"/>
      <c r="N981" s="1370"/>
      <c r="O981" s="1370"/>
      <c r="P981" s="1370"/>
      <c r="Q981" s="1370"/>
      <c r="R981" s="1370"/>
      <c r="S981" s="1370"/>
      <c r="T981" s="1370"/>
      <c r="U981" s="1370"/>
      <c r="V981" s="1370"/>
      <c r="W981" s="1370"/>
      <c r="X981" s="1370"/>
      <c r="Y981" s="1370"/>
      <c r="Z981" s="1370"/>
      <c r="AA981" s="1370"/>
      <c r="AB981" s="1370"/>
    </row>
    <row r="982">
      <c r="A982" s="1383"/>
      <c r="B982" s="1383"/>
      <c r="C982" s="1370"/>
      <c r="D982" s="1370"/>
      <c r="E982" s="1387"/>
      <c r="F982" s="1370"/>
      <c r="G982" s="1370"/>
      <c r="H982" s="1370"/>
      <c r="I982" s="1370"/>
      <c r="J982" s="1370"/>
      <c r="K982" s="1370"/>
      <c r="L982" s="1370"/>
      <c r="M982" s="1370"/>
      <c r="N982" s="1370"/>
      <c r="O982" s="1370"/>
      <c r="P982" s="1370"/>
      <c r="Q982" s="1370"/>
      <c r="R982" s="1370"/>
      <c r="S982" s="1370"/>
      <c r="T982" s="1370"/>
      <c r="U982" s="1370"/>
      <c r="V982" s="1370"/>
      <c r="W982" s="1370"/>
      <c r="X982" s="1370"/>
      <c r="Y982" s="1370"/>
      <c r="Z982" s="1370"/>
      <c r="AA982" s="1370"/>
      <c r="AB982" s="1370"/>
    </row>
    <row r="983">
      <c r="A983" s="1383"/>
      <c r="B983" s="1383"/>
      <c r="C983" s="1370"/>
      <c r="D983" s="1370"/>
      <c r="E983" s="1387"/>
      <c r="F983" s="1370"/>
      <c r="G983" s="1370"/>
      <c r="H983" s="1370"/>
      <c r="I983" s="1370"/>
      <c r="J983" s="1370"/>
      <c r="K983" s="1370"/>
      <c r="L983" s="1370"/>
      <c r="M983" s="1370"/>
      <c r="N983" s="1370"/>
      <c r="O983" s="1370"/>
      <c r="P983" s="1370"/>
      <c r="Q983" s="1370"/>
      <c r="R983" s="1370"/>
      <c r="S983" s="1370"/>
      <c r="T983" s="1370"/>
      <c r="U983" s="1370"/>
      <c r="V983" s="1370"/>
      <c r="W983" s="1370"/>
      <c r="X983" s="1370"/>
      <c r="Y983" s="1370"/>
      <c r="Z983" s="1370"/>
      <c r="AA983" s="1370"/>
      <c r="AB983" s="1370"/>
    </row>
    <row r="984">
      <c r="A984" s="1383"/>
      <c r="B984" s="1383"/>
      <c r="C984" s="1370"/>
      <c r="D984" s="1370"/>
      <c r="E984" s="1387"/>
      <c r="F984" s="1370"/>
      <c r="G984" s="1370"/>
      <c r="H984" s="1370"/>
      <c r="I984" s="1370"/>
      <c r="J984" s="1370"/>
      <c r="K984" s="1370"/>
      <c r="L984" s="1370"/>
      <c r="M984" s="1370"/>
      <c r="N984" s="1370"/>
      <c r="O984" s="1370"/>
      <c r="P984" s="1370"/>
      <c r="Q984" s="1370"/>
      <c r="R984" s="1370"/>
      <c r="S984" s="1370"/>
      <c r="T984" s="1370"/>
      <c r="U984" s="1370"/>
      <c r="V984" s="1370"/>
      <c r="W984" s="1370"/>
      <c r="X984" s="1370"/>
      <c r="Y984" s="1370"/>
      <c r="Z984" s="1370"/>
      <c r="AA984" s="1370"/>
      <c r="AB984" s="1370"/>
    </row>
    <row r="985">
      <c r="A985" s="1383"/>
      <c r="B985" s="1383"/>
      <c r="C985" s="1370"/>
      <c r="D985" s="1370"/>
      <c r="E985" s="1387"/>
      <c r="F985" s="1370"/>
      <c r="G985" s="1370"/>
      <c r="H985" s="1370"/>
      <c r="I985" s="1370"/>
      <c r="J985" s="1370"/>
      <c r="K985" s="1370"/>
      <c r="L985" s="1370"/>
      <c r="M985" s="1370"/>
      <c r="N985" s="1370"/>
      <c r="O985" s="1370"/>
      <c r="P985" s="1370"/>
      <c r="Q985" s="1370"/>
      <c r="R985" s="1370"/>
      <c r="S985" s="1370"/>
      <c r="T985" s="1370"/>
      <c r="U985" s="1370"/>
      <c r="V985" s="1370"/>
      <c r="W985" s="1370"/>
      <c r="X985" s="1370"/>
      <c r="Y985" s="1370"/>
      <c r="Z985" s="1370"/>
      <c r="AA985" s="1370"/>
      <c r="AB985" s="1370"/>
    </row>
    <row r="986">
      <c r="A986" s="1383"/>
      <c r="B986" s="1383"/>
      <c r="C986" s="1370"/>
      <c r="D986" s="1370"/>
      <c r="E986" s="1387"/>
      <c r="F986" s="1370"/>
      <c r="G986" s="1370"/>
      <c r="H986" s="1370"/>
      <c r="I986" s="1370"/>
      <c r="J986" s="1370"/>
      <c r="K986" s="1370"/>
      <c r="L986" s="1370"/>
      <c r="M986" s="1370"/>
      <c r="N986" s="1370"/>
      <c r="O986" s="1370"/>
      <c r="P986" s="1370"/>
      <c r="Q986" s="1370"/>
      <c r="R986" s="1370"/>
      <c r="S986" s="1370"/>
      <c r="T986" s="1370"/>
      <c r="U986" s="1370"/>
      <c r="V986" s="1370"/>
      <c r="W986" s="1370"/>
      <c r="X986" s="1370"/>
      <c r="Y986" s="1370"/>
      <c r="Z986" s="1370"/>
      <c r="AA986" s="1370"/>
      <c r="AB986" s="1370"/>
    </row>
    <row r="987">
      <c r="A987" s="1383"/>
      <c r="B987" s="1383"/>
      <c r="C987" s="1370"/>
      <c r="D987" s="1370"/>
      <c r="E987" s="1387"/>
      <c r="F987" s="1370"/>
      <c r="G987" s="1370"/>
      <c r="H987" s="1370"/>
      <c r="I987" s="1370"/>
      <c r="J987" s="1370"/>
      <c r="K987" s="1370"/>
      <c r="L987" s="1370"/>
      <c r="M987" s="1370"/>
      <c r="N987" s="1370"/>
      <c r="O987" s="1370"/>
      <c r="P987" s="1370"/>
      <c r="Q987" s="1370"/>
      <c r="R987" s="1370"/>
      <c r="S987" s="1370"/>
      <c r="T987" s="1370"/>
      <c r="U987" s="1370"/>
      <c r="V987" s="1370"/>
      <c r="W987" s="1370"/>
      <c r="X987" s="1370"/>
      <c r="Y987" s="1370"/>
      <c r="Z987" s="1370"/>
      <c r="AA987" s="1370"/>
      <c r="AB987" s="1370"/>
    </row>
    <row r="988">
      <c r="A988" s="1383"/>
      <c r="B988" s="1383"/>
      <c r="C988" s="1370"/>
      <c r="D988" s="1370"/>
      <c r="E988" s="1387"/>
      <c r="F988" s="1370"/>
      <c r="G988" s="1370"/>
      <c r="H988" s="1370"/>
      <c r="I988" s="1370"/>
      <c r="J988" s="1370"/>
      <c r="K988" s="1370"/>
      <c r="L988" s="1370"/>
      <c r="M988" s="1370"/>
      <c r="N988" s="1370"/>
      <c r="O988" s="1370"/>
      <c r="P988" s="1370"/>
      <c r="Q988" s="1370"/>
      <c r="R988" s="1370"/>
      <c r="S988" s="1370"/>
      <c r="T988" s="1370"/>
      <c r="U988" s="1370"/>
      <c r="V988" s="1370"/>
      <c r="W988" s="1370"/>
      <c r="X988" s="1370"/>
      <c r="Y988" s="1370"/>
      <c r="Z988" s="1370"/>
      <c r="AA988" s="1370"/>
      <c r="AB988" s="1370"/>
    </row>
    <row r="989">
      <c r="A989" s="1383"/>
      <c r="B989" s="1383"/>
      <c r="C989" s="1370"/>
      <c r="D989" s="1370"/>
      <c r="E989" s="1387"/>
      <c r="F989" s="1370"/>
      <c r="G989" s="1370"/>
      <c r="H989" s="1370"/>
      <c r="I989" s="1370"/>
      <c r="J989" s="1370"/>
      <c r="K989" s="1370"/>
      <c r="L989" s="1370"/>
      <c r="M989" s="1370"/>
      <c r="N989" s="1370"/>
      <c r="O989" s="1370"/>
      <c r="P989" s="1370"/>
      <c r="Q989" s="1370"/>
      <c r="R989" s="1370"/>
      <c r="S989" s="1370"/>
      <c r="T989" s="1370"/>
      <c r="U989" s="1370"/>
      <c r="V989" s="1370"/>
      <c r="W989" s="1370"/>
      <c r="X989" s="1370"/>
      <c r="Y989" s="1370"/>
      <c r="Z989" s="1370"/>
      <c r="AA989" s="1370"/>
      <c r="AB989" s="1370"/>
    </row>
    <row r="990">
      <c r="A990" s="1383"/>
      <c r="B990" s="1383"/>
      <c r="C990" s="1370"/>
      <c r="D990" s="1370"/>
      <c r="E990" s="1387"/>
      <c r="F990" s="1370"/>
      <c r="G990" s="1370"/>
      <c r="H990" s="1370"/>
      <c r="I990" s="1370"/>
      <c r="J990" s="1370"/>
      <c r="K990" s="1370"/>
      <c r="L990" s="1370"/>
      <c r="M990" s="1370"/>
      <c r="N990" s="1370"/>
      <c r="O990" s="1370"/>
      <c r="P990" s="1370"/>
      <c r="Q990" s="1370"/>
      <c r="R990" s="1370"/>
      <c r="S990" s="1370"/>
      <c r="T990" s="1370"/>
      <c r="U990" s="1370"/>
      <c r="V990" s="1370"/>
      <c r="W990" s="1370"/>
      <c r="X990" s="1370"/>
      <c r="Y990" s="1370"/>
      <c r="Z990" s="1370"/>
      <c r="AA990" s="1370"/>
      <c r="AB990" s="1370"/>
    </row>
    <row r="991">
      <c r="A991" s="1383"/>
      <c r="B991" s="1383"/>
      <c r="C991" s="1370"/>
      <c r="D991" s="1370"/>
      <c r="E991" s="1387"/>
      <c r="F991" s="1370"/>
      <c r="G991" s="1370"/>
      <c r="H991" s="1370"/>
      <c r="I991" s="1370"/>
      <c r="J991" s="1370"/>
      <c r="K991" s="1370"/>
      <c r="L991" s="1370"/>
      <c r="M991" s="1370"/>
      <c r="N991" s="1370"/>
      <c r="O991" s="1370"/>
      <c r="P991" s="1370"/>
      <c r="Q991" s="1370"/>
      <c r="R991" s="1370"/>
      <c r="S991" s="1370"/>
      <c r="T991" s="1370"/>
      <c r="U991" s="1370"/>
      <c r="V991" s="1370"/>
      <c r="W991" s="1370"/>
      <c r="X991" s="1370"/>
      <c r="Y991" s="1370"/>
      <c r="Z991" s="1370"/>
      <c r="AA991" s="1370"/>
      <c r="AB991" s="1370"/>
    </row>
    <row r="992">
      <c r="A992" s="1383"/>
      <c r="B992" s="1383"/>
      <c r="C992" s="1370"/>
      <c r="D992" s="1370"/>
      <c r="E992" s="1387"/>
      <c r="F992" s="1370"/>
      <c r="G992" s="1370"/>
      <c r="H992" s="1370"/>
      <c r="I992" s="1370"/>
      <c r="J992" s="1370"/>
      <c r="K992" s="1370"/>
      <c r="L992" s="1370"/>
      <c r="M992" s="1370"/>
      <c r="N992" s="1370"/>
      <c r="O992" s="1370"/>
      <c r="P992" s="1370"/>
      <c r="Q992" s="1370"/>
      <c r="R992" s="1370"/>
      <c r="S992" s="1370"/>
      <c r="T992" s="1370"/>
      <c r="U992" s="1370"/>
      <c r="V992" s="1370"/>
      <c r="W992" s="1370"/>
      <c r="X992" s="1370"/>
      <c r="Y992" s="1370"/>
      <c r="Z992" s="1370"/>
      <c r="AA992" s="1370"/>
      <c r="AB992" s="1370"/>
    </row>
    <row r="993">
      <c r="A993" s="1383"/>
      <c r="B993" s="1383"/>
      <c r="C993" s="1370"/>
      <c r="D993" s="1370"/>
      <c r="E993" s="1387"/>
      <c r="F993" s="1370"/>
      <c r="G993" s="1370"/>
      <c r="H993" s="1370"/>
      <c r="I993" s="1370"/>
      <c r="J993" s="1370"/>
      <c r="K993" s="1370"/>
      <c r="L993" s="1370"/>
      <c r="M993" s="1370"/>
      <c r="N993" s="1370"/>
      <c r="O993" s="1370"/>
      <c r="P993" s="1370"/>
      <c r="Q993" s="1370"/>
      <c r="R993" s="1370"/>
      <c r="S993" s="1370"/>
      <c r="T993" s="1370"/>
      <c r="U993" s="1370"/>
      <c r="V993" s="1370"/>
      <c r="W993" s="1370"/>
      <c r="X993" s="1370"/>
      <c r="Y993" s="1370"/>
      <c r="Z993" s="1370"/>
      <c r="AA993" s="1370"/>
      <c r="AB993" s="1370"/>
    </row>
    <row r="994">
      <c r="A994" s="1383"/>
      <c r="B994" s="1383"/>
      <c r="C994" s="1370"/>
      <c r="D994" s="1370"/>
      <c r="E994" s="1387"/>
      <c r="F994" s="1370"/>
      <c r="G994" s="1370"/>
      <c r="H994" s="1370"/>
      <c r="I994" s="1370"/>
      <c r="J994" s="1370"/>
      <c r="K994" s="1370"/>
      <c r="L994" s="1370"/>
      <c r="M994" s="1370"/>
      <c r="N994" s="1370"/>
      <c r="O994" s="1370"/>
      <c r="P994" s="1370"/>
      <c r="Q994" s="1370"/>
      <c r="R994" s="1370"/>
      <c r="S994" s="1370"/>
      <c r="T994" s="1370"/>
      <c r="U994" s="1370"/>
      <c r="V994" s="1370"/>
      <c r="W994" s="1370"/>
      <c r="X994" s="1370"/>
      <c r="Y994" s="1370"/>
      <c r="Z994" s="1370"/>
      <c r="AA994" s="1370"/>
      <c r="AB994" s="1370"/>
    </row>
    <row r="995">
      <c r="A995" s="1383"/>
      <c r="B995" s="1383"/>
      <c r="C995" s="1370"/>
      <c r="D995" s="1370"/>
      <c r="E995" s="1387"/>
      <c r="F995" s="1370"/>
      <c r="G995" s="1370"/>
      <c r="H995" s="1370"/>
      <c r="I995" s="1370"/>
      <c r="J995" s="1370"/>
      <c r="K995" s="1370"/>
      <c r="L995" s="1370"/>
      <c r="M995" s="1370"/>
      <c r="N995" s="1370"/>
      <c r="O995" s="1370"/>
      <c r="P995" s="1370"/>
      <c r="Q995" s="1370"/>
      <c r="R995" s="1370"/>
      <c r="S995" s="1370"/>
      <c r="T995" s="1370"/>
      <c r="U995" s="1370"/>
      <c r="V995" s="1370"/>
      <c r="W995" s="1370"/>
      <c r="X995" s="1370"/>
      <c r="Y995" s="1370"/>
      <c r="Z995" s="1370"/>
      <c r="AA995" s="1370"/>
      <c r="AB995" s="1370"/>
    </row>
    <row r="996">
      <c r="A996" s="1383"/>
      <c r="B996" s="1383"/>
      <c r="C996" s="1370"/>
      <c r="D996" s="1370"/>
      <c r="E996" s="1387"/>
      <c r="F996" s="1370"/>
      <c r="G996" s="1370"/>
      <c r="H996" s="1370"/>
      <c r="I996" s="1370"/>
      <c r="J996" s="1370"/>
      <c r="K996" s="1370"/>
      <c r="L996" s="1370"/>
      <c r="M996" s="1370"/>
      <c r="N996" s="1370"/>
      <c r="O996" s="1370"/>
      <c r="P996" s="1370"/>
      <c r="Q996" s="1370"/>
      <c r="R996" s="1370"/>
      <c r="S996" s="1370"/>
      <c r="T996" s="1370"/>
      <c r="U996" s="1370"/>
      <c r="V996" s="1370"/>
      <c r="W996" s="1370"/>
      <c r="X996" s="1370"/>
      <c r="Y996" s="1370"/>
      <c r="Z996" s="1370"/>
      <c r="AA996" s="1370"/>
      <c r="AB996" s="1370"/>
    </row>
    <row r="997">
      <c r="A997" s="1383"/>
      <c r="B997" s="1383"/>
      <c r="C997" s="1370"/>
      <c r="D997" s="1370"/>
      <c r="E997" s="1387"/>
      <c r="F997" s="1370"/>
      <c r="G997" s="1370"/>
      <c r="H997" s="1370"/>
      <c r="I997" s="1370"/>
      <c r="J997" s="1370"/>
      <c r="K997" s="1370"/>
      <c r="L997" s="1370"/>
      <c r="M997" s="1370"/>
      <c r="N997" s="1370"/>
      <c r="O997" s="1370"/>
      <c r="P997" s="1370"/>
      <c r="Q997" s="1370"/>
      <c r="R997" s="1370"/>
      <c r="S997" s="1370"/>
      <c r="T997" s="1370"/>
      <c r="U997" s="1370"/>
      <c r="V997" s="1370"/>
      <c r="W997" s="1370"/>
      <c r="X997" s="1370"/>
      <c r="Y997" s="1370"/>
      <c r="Z997" s="1370"/>
      <c r="AA997" s="1370"/>
      <c r="AB997" s="1370"/>
    </row>
    <row r="998">
      <c r="A998" s="1383"/>
      <c r="B998" s="1383"/>
      <c r="C998" s="1370"/>
      <c r="D998" s="1370"/>
      <c r="E998" s="1387"/>
      <c r="F998" s="1370"/>
      <c r="G998" s="1370"/>
      <c r="H998" s="1370"/>
      <c r="I998" s="1370"/>
      <c r="J998" s="1370"/>
      <c r="K998" s="1370"/>
      <c r="L998" s="1370"/>
      <c r="M998" s="1370"/>
      <c r="N998" s="1370"/>
      <c r="O998" s="1370"/>
      <c r="P998" s="1370"/>
      <c r="Q998" s="1370"/>
      <c r="R998" s="1370"/>
      <c r="S998" s="1370"/>
      <c r="T998" s="1370"/>
      <c r="U998" s="1370"/>
      <c r="V998" s="1370"/>
      <c r="W998" s="1370"/>
      <c r="X998" s="1370"/>
      <c r="Y998" s="1370"/>
      <c r="Z998" s="1370"/>
      <c r="AA998" s="1370"/>
      <c r="AB998" s="1370"/>
    </row>
    <row r="999">
      <c r="A999" s="1383"/>
      <c r="B999" s="1383"/>
      <c r="C999" s="1370"/>
      <c r="D999" s="1370"/>
      <c r="E999" s="1387"/>
      <c r="F999" s="1370"/>
      <c r="G999" s="1370"/>
      <c r="H999" s="1370"/>
      <c r="I999" s="1370"/>
      <c r="J999" s="1370"/>
      <c r="K999" s="1370"/>
      <c r="L999" s="1370"/>
      <c r="M999" s="1370"/>
      <c r="N999" s="1370"/>
      <c r="O999" s="1370"/>
      <c r="P999" s="1370"/>
      <c r="Q999" s="1370"/>
      <c r="R999" s="1370"/>
      <c r="S999" s="1370"/>
      <c r="T999" s="1370"/>
      <c r="U999" s="1370"/>
      <c r="V999" s="1370"/>
      <c r="W999" s="1370"/>
      <c r="X999" s="1370"/>
      <c r="Y999" s="1370"/>
      <c r="Z999" s="1370"/>
      <c r="AA999" s="1370"/>
      <c r="AB999" s="1370"/>
    </row>
    <row r="1000">
      <c r="A1000" s="1383"/>
      <c r="B1000" s="1383"/>
      <c r="C1000" s="1370"/>
      <c r="D1000" s="1370"/>
      <c r="E1000" s="1387"/>
      <c r="F1000" s="1370"/>
      <c r="G1000" s="1370"/>
      <c r="H1000" s="1370"/>
      <c r="I1000" s="1370"/>
      <c r="J1000" s="1370"/>
      <c r="K1000" s="1370"/>
      <c r="L1000" s="1370"/>
      <c r="M1000" s="1370"/>
      <c r="N1000" s="1370"/>
      <c r="O1000" s="1370"/>
      <c r="P1000" s="1370"/>
      <c r="Q1000" s="1370"/>
      <c r="R1000" s="1370"/>
      <c r="S1000" s="1370"/>
      <c r="T1000" s="1370"/>
      <c r="U1000" s="1370"/>
      <c r="V1000" s="1370"/>
      <c r="W1000" s="1370"/>
      <c r="X1000" s="1370"/>
      <c r="Y1000" s="1370"/>
      <c r="Z1000" s="1370"/>
      <c r="AA1000" s="1370"/>
      <c r="AB1000" s="1370"/>
    </row>
    <row r="1001">
      <c r="A1001" s="1383"/>
      <c r="B1001" s="1383"/>
      <c r="C1001" s="1370"/>
      <c r="D1001" s="1370"/>
      <c r="E1001" s="1387"/>
      <c r="F1001" s="1370"/>
      <c r="G1001" s="1370"/>
      <c r="H1001" s="1370"/>
      <c r="I1001" s="1370"/>
      <c r="J1001" s="1370"/>
      <c r="K1001" s="1370"/>
      <c r="L1001" s="1370"/>
      <c r="M1001" s="1370"/>
      <c r="N1001" s="1370"/>
      <c r="O1001" s="1370"/>
      <c r="P1001" s="1370"/>
      <c r="Q1001" s="1370"/>
      <c r="R1001" s="1370"/>
      <c r="S1001" s="1370"/>
      <c r="T1001" s="1370"/>
      <c r="U1001" s="1370"/>
      <c r="V1001" s="1370"/>
      <c r="W1001" s="1370"/>
      <c r="X1001" s="1370"/>
      <c r="Y1001" s="1370"/>
      <c r="Z1001" s="1370"/>
      <c r="AA1001" s="1370"/>
      <c r="AB1001" s="1370"/>
    </row>
  </sheetData>
  <mergeCells count="1">
    <mergeCell ref="B1:E1"/>
  </mergeCell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sheetData>
    <row r="1">
      <c r="A1" s="1388" t="s">
        <v>590</v>
      </c>
      <c r="B1" s="1389" t="s">
        <v>686</v>
      </c>
      <c r="C1" s="1389" t="s">
        <v>614</v>
      </c>
      <c r="D1" s="1389" t="s">
        <v>676</v>
      </c>
      <c r="E1" s="1389" t="s">
        <v>662</v>
      </c>
      <c r="F1" s="1389" t="s">
        <v>640</v>
      </c>
      <c r="G1" s="1389" t="s">
        <v>628</v>
      </c>
      <c r="H1" s="1389" t="s">
        <v>685</v>
      </c>
      <c r="I1" s="1389" t="s">
        <v>673</v>
      </c>
      <c r="J1" s="1389" t="s">
        <v>667</v>
      </c>
      <c r="K1" s="1389" t="s">
        <v>682</v>
      </c>
      <c r="L1" s="1389" t="s">
        <v>620</v>
      </c>
      <c r="M1" s="1388" t="s">
        <v>645</v>
      </c>
      <c r="N1" s="1389" t="s">
        <v>684</v>
      </c>
      <c r="O1" s="1389" t="s">
        <v>659</v>
      </c>
      <c r="P1" s="1389" t="s">
        <v>633</v>
      </c>
      <c r="Q1" s="1389" t="s">
        <v>616</v>
      </c>
      <c r="R1" s="1389" t="s">
        <v>661</v>
      </c>
      <c r="S1" s="1389" t="s">
        <v>636</v>
      </c>
      <c r="T1" s="1389" t="s">
        <v>626</v>
      </c>
      <c r="U1" s="1389" t="s">
        <v>680</v>
      </c>
      <c r="V1" s="1389" t="s">
        <v>642</v>
      </c>
      <c r="W1" s="1389" t="s">
        <v>594</v>
      </c>
      <c r="X1" s="1389" t="s">
        <v>623</v>
      </c>
      <c r="Y1" s="1389" t="s">
        <v>644</v>
      </c>
      <c r="Z1" s="1389" t="s">
        <v>624</v>
      </c>
      <c r="AA1" s="1389" t="s">
        <v>666</v>
      </c>
      <c r="AB1" s="1389" t="s">
        <v>630</v>
      </c>
      <c r="AC1" s="1389" t="s">
        <v>672</v>
      </c>
      <c r="AD1" s="1389" t="s">
        <v>660</v>
      </c>
      <c r="AE1" s="1389" t="s">
        <v>681</v>
      </c>
      <c r="AF1" s="1389" t="s">
        <v>643</v>
      </c>
      <c r="AG1" s="1389" t="s">
        <v>600</v>
      </c>
      <c r="AH1" s="1389" t="s">
        <v>612</v>
      </c>
      <c r="AI1" s="1389" t="s">
        <v>621</v>
      </c>
      <c r="AJ1" s="1389" t="s">
        <v>679</v>
      </c>
      <c r="AK1" s="1389" t="s">
        <v>627</v>
      </c>
      <c r="AL1" s="1389" t="s">
        <v>617</v>
      </c>
      <c r="AM1" s="1389" t="s">
        <v>663</v>
      </c>
      <c r="AN1" s="1389" t="s">
        <v>629</v>
      </c>
      <c r="AO1" s="1389" t="s">
        <v>634</v>
      </c>
      <c r="AP1" s="1389" t="s">
        <v>674</v>
      </c>
      <c r="AQ1" s="1389" t="s">
        <v>677</v>
      </c>
      <c r="AR1" s="1389" t="s">
        <v>658</v>
      </c>
      <c r="AS1" s="1389" t="s">
        <v>668</v>
      </c>
      <c r="AT1" s="1389" t="s">
        <v>671</v>
      </c>
      <c r="AU1" s="1389" t="s">
        <v>632</v>
      </c>
      <c r="AV1" s="1389" t="s">
        <v>678</v>
      </c>
      <c r="AW1" s="1389" t="s">
        <v>675</v>
      </c>
      <c r="AX1" s="1389" t="s">
        <v>683</v>
      </c>
      <c r="AY1" s="1389" t="s">
        <v>641</v>
      </c>
      <c r="AZ1" s="1389" t="s">
        <v>622</v>
      </c>
      <c r="BA1" s="1389" t="s">
        <v>635</v>
      </c>
      <c r="BB1" s="1389" t="s">
        <v>670</v>
      </c>
      <c r="BC1" s="1390" t="s">
        <v>1197</v>
      </c>
      <c r="BD1" s="1389" t="s">
        <v>631</v>
      </c>
      <c r="BE1" s="1390" t="s">
        <v>1197</v>
      </c>
    </row>
    <row r="2">
      <c r="A2" s="1388">
        <v>1.0</v>
      </c>
      <c r="B2" s="1388" t="s">
        <v>681</v>
      </c>
      <c r="C2" s="1388" t="s">
        <v>671</v>
      </c>
      <c r="D2" s="1388" t="s">
        <v>686</v>
      </c>
      <c r="E2" s="1388" t="s">
        <v>621</v>
      </c>
      <c r="F2" s="1388" t="s">
        <v>679</v>
      </c>
      <c r="G2" s="1388" t="s">
        <v>661</v>
      </c>
      <c r="H2" s="1388" t="s">
        <v>675</v>
      </c>
      <c r="I2" s="1388" t="s">
        <v>659</v>
      </c>
      <c r="J2" s="1388" t="s">
        <v>620</v>
      </c>
      <c r="K2" s="1388" t="s">
        <v>684</v>
      </c>
      <c r="L2" s="1388" t="s">
        <v>684</v>
      </c>
      <c r="M2" s="1388" t="s">
        <v>679</v>
      </c>
      <c r="N2" s="1388" t="s">
        <v>682</v>
      </c>
      <c r="O2" s="1388" t="s">
        <v>667</v>
      </c>
      <c r="P2" s="1388" t="s">
        <v>673</v>
      </c>
      <c r="Q2" s="1388" t="s">
        <v>633</v>
      </c>
      <c r="R2" s="1388" t="s">
        <v>636</v>
      </c>
      <c r="S2" s="1388" t="s">
        <v>661</v>
      </c>
      <c r="T2" s="1388" t="s">
        <v>600</v>
      </c>
      <c r="U2" s="1388" t="s">
        <v>672</v>
      </c>
      <c r="V2" s="1388" t="s">
        <v>624</v>
      </c>
      <c r="W2" s="1388" t="s">
        <v>630</v>
      </c>
      <c r="X2" s="1388" t="s">
        <v>634</v>
      </c>
      <c r="Y2" s="1388" t="s">
        <v>672</v>
      </c>
      <c r="Z2" s="1388" t="s">
        <v>643</v>
      </c>
      <c r="AA2" s="1388" t="s">
        <v>594</v>
      </c>
      <c r="AB2" s="1388" t="s">
        <v>658</v>
      </c>
      <c r="AC2" s="1388" t="s">
        <v>622</v>
      </c>
      <c r="AD2" s="1388" t="s">
        <v>640</v>
      </c>
      <c r="AE2" s="1388" t="s">
        <v>644</v>
      </c>
      <c r="AF2" s="1388" t="s">
        <v>631</v>
      </c>
      <c r="AG2" s="1388" t="s">
        <v>594</v>
      </c>
      <c r="AH2" s="1388" t="s">
        <v>622</v>
      </c>
      <c r="AI2" s="1388" t="s">
        <v>628</v>
      </c>
      <c r="AJ2" s="1388" t="s">
        <v>676</v>
      </c>
      <c r="AK2" s="1388" t="s">
        <v>624</v>
      </c>
      <c r="AL2" s="1388" t="s">
        <v>636</v>
      </c>
      <c r="AM2" s="1388" t="s">
        <v>661</v>
      </c>
      <c r="AN2" s="1388" t="s">
        <v>628</v>
      </c>
      <c r="AO2" s="1388" t="s">
        <v>659</v>
      </c>
      <c r="AP2" s="1388" t="s">
        <v>636</v>
      </c>
      <c r="AQ2" s="1388" t="s">
        <v>685</v>
      </c>
      <c r="AR2" s="1388" t="s">
        <v>630</v>
      </c>
      <c r="AS2" s="1388" t="s">
        <v>627</v>
      </c>
      <c r="AT2" s="1388" t="s">
        <v>614</v>
      </c>
      <c r="AU2" s="1388" t="s">
        <v>616</v>
      </c>
      <c r="AV2" s="1388" t="s">
        <v>671</v>
      </c>
      <c r="AW2" s="1388" t="s">
        <v>686</v>
      </c>
      <c r="AX2" s="1388" t="s">
        <v>635</v>
      </c>
      <c r="AY2" s="1388" t="s">
        <v>631</v>
      </c>
      <c r="AZ2" s="1388" t="s">
        <v>658</v>
      </c>
      <c r="BA2" s="1388" t="s">
        <v>624</v>
      </c>
      <c r="BB2" s="1388" t="s">
        <v>682</v>
      </c>
      <c r="BC2" s="1388"/>
      <c r="BD2" s="1388" t="s">
        <v>658</v>
      </c>
      <c r="BE2" s="1388"/>
    </row>
    <row r="3">
      <c r="A3" s="1388">
        <v>2.0</v>
      </c>
      <c r="B3" s="1388" t="s">
        <v>675</v>
      </c>
      <c r="C3" s="1388" t="s">
        <v>636</v>
      </c>
      <c r="D3" s="1388" t="s">
        <v>678</v>
      </c>
      <c r="E3" s="1388" t="s">
        <v>629</v>
      </c>
      <c r="F3" s="1388" t="s">
        <v>617</v>
      </c>
      <c r="G3" s="1388" t="s">
        <v>663</v>
      </c>
      <c r="H3" s="1388" t="s">
        <v>677</v>
      </c>
      <c r="I3" s="1388" t="s">
        <v>645</v>
      </c>
      <c r="J3" s="1388" t="s">
        <v>623</v>
      </c>
      <c r="K3" s="1388" t="s">
        <v>626</v>
      </c>
      <c r="L3" s="1388" t="s">
        <v>670</v>
      </c>
      <c r="M3" s="1388" t="s">
        <v>660</v>
      </c>
      <c r="N3" s="1388" t="s">
        <v>626</v>
      </c>
      <c r="O3" s="1388" t="s">
        <v>634</v>
      </c>
      <c r="P3" s="1388" t="s">
        <v>674</v>
      </c>
      <c r="Q3" s="1388" t="s">
        <v>632</v>
      </c>
      <c r="R3" s="1388" t="s">
        <v>628</v>
      </c>
      <c r="S3" s="1388" t="s">
        <v>614</v>
      </c>
      <c r="T3" s="1388" t="s">
        <v>685</v>
      </c>
      <c r="U3" s="1388" t="s">
        <v>612</v>
      </c>
      <c r="V3" s="1388" t="s">
        <v>627</v>
      </c>
      <c r="W3" s="1388" t="s">
        <v>666</v>
      </c>
      <c r="X3" s="1388" t="s">
        <v>620</v>
      </c>
      <c r="Y3" s="1388" t="s">
        <v>631</v>
      </c>
      <c r="Z3" s="1388" t="s">
        <v>627</v>
      </c>
      <c r="AA3" s="1388" t="s">
        <v>612</v>
      </c>
      <c r="AB3" s="1388" t="s">
        <v>622</v>
      </c>
      <c r="AC3" s="1388" t="s">
        <v>644</v>
      </c>
      <c r="AD3" s="1388" t="s">
        <v>617</v>
      </c>
      <c r="AE3" s="1388" t="s">
        <v>641</v>
      </c>
      <c r="AF3" s="1388" t="s">
        <v>641</v>
      </c>
      <c r="AG3" s="1388" t="s">
        <v>666</v>
      </c>
      <c r="AH3" s="1388" t="s">
        <v>680</v>
      </c>
      <c r="AI3" s="1388" t="s">
        <v>629</v>
      </c>
      <c r="AJ3" s="1388" t="s">
        <v>640</v>
      </c>
      <c r="AK3" s="1388" t="s">
        <v>642</v>
      </c>
      <c r="AL3" s="1388" t="s">
        <v>660</v>
      </c>
      <c r="AM3" s="1388" t="s">
        <v>628</v>
      </c>
      <c r="AN3" s="1388" t="s">
        <v>621</v>
      </c>
      <c r="AO3" s="1388" t="s">
        <v>623</v>
      </c>
      <c r="AP3" s="1388" t="s">
        <v>663</v>
      </c>
      <c r="AQ3" s="1388" t="s">
        <v>682</v>
      </c>
      <c r="AR3" s="1388" t="s">
        <v>622</v>
      </c>
      <c r="AS3" s="1388" t="s">
        <v>642</v>
      </c>
      <c r="AT3" s="1388" t="s">
        <v>635</v>
      </c>
      <c r="AU3" s="1388" t="s">
        <v>633</v>
      </c>
      <c r="AV3" s="1388" t="s">
        <v>676</v>
      </c>
      <c r="AW3" s="1388" t="s">
        <v>685</v>
      </c>
      <c r="AX3" s="1388" t="s">
        <v>641</v>
      </c>
      <c r="AY3" s="1388" t="s">
        <v>643</v>
      </c>
      <c r="AZ3" s="1388" t="s">
        <v>672</v>
      </c>
      <c r="BA3" s="1388" t="s">
        <v>683</v>
      </c>
      <c r="BB3" s="1388" t="s">
        <v>620</v>
      </c>
      <c r="BC3" s="1388"/>
      <c r="BD3" s="1388" t="s">
        <v>644</v>
      </c>
      <c r="BE3" s="1388"/>
    </row>
    <row r="4">
      <c r="A4" s="1388">
        <v>3.0</v>
      </c>
      <c r="B4" s="1388" t="s">
        <v>676</v>
      </c>
      <c r="C4" s="1388" t="s">
        <v>668</v>
      </c>
      <c r="D4" s="1388" t="s">
        <v>679</v>
      </c>
      <c r="E4" s="1388" t="s">
        <v>616</v>
      </c>
      <c r="F4" s="1388" t="s">
        <v>660</v>
      </c>
      <c r="G4" s="1388" t="s">
        <v>629</v>
      </c>
      <c r="H4" s="1388" t="s">
        <v>626</v>
      </c>
      <c r="I4" s="1388" t="s">
        <v>633</v>
      </c>
      <c r="J4" s="1388" t="s">
        <v>659</v>
      </c>
      <c r="K4" s="1388" t="s">
        <v>677</v>
      </c>
      <c r="L4" s="1388" t="s">
        <v>623</v>
      </c>
      <c r="M4" s="1388" t="s">
        <v>673</v>
      </c>
      <c r="N4" s="1388" t="s">
        <v>620</v>
      </c>
      <c r="O4" s="1388" t="s">
        <v>645</v>
      </c>
      <c r="P4" s="1388" t="s">
        <v>632</v>
      </c>
      <c r="Q4" s="1388" t="s">
        <v>662</v>
      </c>
      <c r="R4" s="1388" t="s">
        <v>663</v>
      </c>
      <c r="S4" s="1388" t="s">
        <v>617</v>
      </c>
      <c r="T4" s="1388" t="s">
        <v>682</v>
      </c>
      <c r="U4" s="1388" t="s">
        <v>666</v>
      </c>
      <c r="V4" s="1388" t="s">
        <v>668</v>
      </c>
      <c r="W4" s="1388" t="s">
        <v>600</v>
      </c>
      <c r="X4" s="1388" t="s">
        <v>667</v>
      </c>
      <c r="Y4" s="1388" t="s">
        <v>681</v>
      </c>
      <c r="Z4" s="1388" t="s">
        <v>642</v>
      </c>
      <c r="AA4" s="1388" t="s">
        <v>680</v>
      </c>
      <c r="AB4" s="1388" t="s">
        <v>594</v>
      </c>
      <c r="AC4" s="1388" t="s">
        <v>680</v>
      </c>
      <c r="AD4" s="1388" t="s">
        <v>645</v>
      </c>
      <c r="AE4" s="1388" t="s">
        <v>686</v>
      </c>
      <c r="AF4" s="1388" t="s">
        <v>624</v>
      </c>
      <c r="AG4" s="1388" t="s">
        <v>626</v>
      </c>
      <c r="AH4" s="1388" t="s">
        <v>666</v>
      </c>
      <c r="AI4" s="1388" t="s">
        <v>662</v>
      </c>
      <c r="AJ4" s="1388" t="s">
        <v>645</v>
      </c>
      <c r="AK4" s="1388" t="s">
        <v>668</v>
      </c>
      <c r="AL4" s="1388" t="s">
        <v>640</v>
      </c>
      <c r="AM4" s="1388" t="s">
        <v>632</v>
      </c>
      <c r="AN4" s="1388" t="s">
        <v>662</v>
      </c>
      <c r="AO4" s="1388" t="s">
        <v>670</v>
      </c>
      <c r="AP4" s="1388" t="s">
        <v>633</v>
      </c>
      <c r="AQ4" s="1388" t="s">
        <v>676</v>
      </c>
      <c r="AR4" s="1388" t="s">
        <v>631</v>
      </c>
      <c r="AS4" s="1390" t="s">
        <v>614</v>
      </c>
      <c r="AT4" s="1388" t="s">
        <v>683</v>
      </c>
      <c r="AU4" s="1388" t="s">
        <v>663</v>
      </c>
      <c r="AV4" s="1388" t="s">
        <v>686</v>
      </c>
      <c r="AW4" s="1388" t="s">
        <v>680</v>
      </c>
      <c r="AX4" s="1388" t="s">
        <v>671</v>
      </c>
      <c r="AY4" s="1388" t="s">
        <v>681</v>
      </c>
      <c r="AZ4" s="1388" t="s">
        <v>612</v>
      </c>
      <c r="BA4" s="1388" t="s">
        <v>671</v>
      </c>
      <c r="BB4" s="1388" t="s">
        <v>634</v>
      </c>
      <c r="BC4" s="1388"/>
      <c r="BD4" s="1388" t="s">
        <v>641</v>
      </c>
      <c r="BE4" s="1388"/>
    </row>
    <row r="5">
      <c r="A5" s="1390">
        <v>4.0</v>
      </c>
      <c r="B5" s="1388" t="s">
        <v>678</v>
      </c>
      <c r="C5" s="1388"/>
      <c r="D5" s="1388" t="s">
        <v>677</v>
      </c>
      <c r="E5" s="1388"/>
      <c r="F5" s="1388"/>
      <c r="G5" s="1388" t="s">
        <v>621</v>
      </c>
      <c r="H5" s="1388"/>
      <c r="I5" s="1388"/>
      <c r="J5" s="1388"/>
      <c r="K5" s="1388" t="s">
        <v>670</v>
      </c>
      <c r="L5" s="1388" t="s">
        <v>667</v>
      </c>
      <c r="M5" s="1388" t="s">
        <v>659</v>
      </c>
      <c r="N5" s="1388"/>
      <c r="O5" s="1388" t="s">
        <v>673</v>
      </c>
      <c r="P5" s="1388" t="s">
        <v>616</v>
      </c>
      <c r="Q5" s="1388"/>
      <c r="R5" s="1388"/>
      <c r="S5" s="1388" t="s">
        <v>674</v>
      </c>
      <c r="T5" s="1388" t="s">
        <v>684</v>
      </c>
      <c r="U5" s="1388" t="s">
        <v>675</v>
      </c>
      <c r="V5" s="1388"/>
      <c r="W5" s="1388"/>
      <c r="X5" s="1388"/>
      <c r="Y5" s="1388"/>
      <c r="Z5" s="1388" t="s">
        <v>635</v>
      </c>
      <c r="AA5" s="1388" t="s">
        <v>600</v>
      </c>
      <c r="AB5" s="1388"/>
      <c r="AC5" s="1388"/>
      <c r="AD5" s="1388"/>
      <c r="AE5" s="1388"/>
      <c r="AF5" s="1388"/>
      <c r="AG5" s="1388"/>
      <c r="AH5" s="1388"/>
      <c r="AI5" s="1388"/>
      <c r="AJ5" s="1388"/>
      <c r="AK5" s="1388"/>
      <c r="AL5" s="1388"/>
      <c r="AM5" s="1388" t="s">
        <v>674</v>
      </c>
      <c r="AN5" s="1388"/>
      <c r="AO5" s="1388"/>
      <c r="AP5" s="1388"/>
      <c r="AQ5" s="1388"/>
      <c r="AR5" s="1388"/>
      <c r="AS5" s="1388"/>
      <c r="AT5" s="1388" t="s">
        <v>678</v>
      </c>
      <c r="AU5" s="1388"/>
      <c r="AV5" s="1388"/>
      <c r="AW5" s="1388"/>
      <c r="AX5" s="1388"/>
      <c r="AY5" s="1388" t="s">
        <v>683</v>
      </c>
      <c r="AZ5" s="1388" t="s">
        <v>630</v>
      </c>
      <c r="BA5" s="1388"/>
      <c r="BB5" s="1388"/>
      <c r="BC5" s="1388"/>
      <c r="BD5" s="1388" t="s">
        <v>643</v>
      </c>
      <c r="BE5" s="1388"/>
    </row>
    <row r="6">
      <c r="A6" s="1390" t="s">
        <v>689</v>
      </c>
      <c r="B6" s="1388" t="s">
        <v>1198</v>
      </c>
      <c r="C6" s="1388" t="s">
        <v>1199</v>
      </c>
      <c r="D6" s="1388" t="s">
        <v>1198</v>
      </c>
      <c r="E6" s="1388" t="s">
        <v>1199</v>
      </c>
      <c r="F6" s="1388" t="s">
        <v>1199</v>
      </c>
      <c r="G6" s="1388" t="s">
        <v>1198</v>
      </c>
      <c r="H6" s="1388" t="s">
        <v>1199</v>
      </c>
      <c r="I6" s="1388" t="s">
        <v>1200</v>
      </c>
      <c r="J6" s="1388" t="s">
        <v>1199</v>
      </c>
      <c r="K6" s="1388" t="s">
        <v>1198</v>
      </c>
      <c r="L6" s="1388" t="s">
        <v>1198</v>
      </c>
      <c r="M6" s="1388" t="s">
        <v>1198</v>
      </c>
      <c r="N6" s="1388" t="s">
        <v>1200</v>
      </c>
      <c r="O6" s="1388" t="s">
        <v>1198</v>
      </c>
      <c r="P6" s="1388" t="s">
        <v>1198</v>
      </c>
      <c r="Q6" s="1388" t="s">
        <v>1199</v>
      </c>
      <c r="R6" s="1388" t="s">
        <v>1200</v>
      </c>
      <c r="S6" s="1388" t="s">
        <v>1198</v>
      </c>
      <c r="T6" s="1388" t="s">
        <v>1198</v>
      </c>
      <c r="U6" s="1388" t="s">
        <v>1198</v>
      </c>
      <c r="V6" s="1388" t="s">
        <v>1199</v>
      </c>
      <c r="W6" s="1388" t="s">
        <v>1199</v>
      </c>
      <c r="X6" s="1388" t="s">
        <v>1199</v>
      </c>
      <c r="Y6" s="1388" t="s">
        <v>1199</v>
      </c>
      <c r="Z6" s="1388" t="s">
        <v>1198</v>
      </c>
      <c r="AA6" s="1388" t="s">
        <v>1198</v>
      </c>
      <c r="AB6" s="1388" t="s">
        <v>1199</v>
      </c>
      <c r="AC6" s="1388" t="s">
        <v>1199</v>
      </c>
      <c r="AD6" s="1388" t="s">
        <v>1199</v>
      </c>
      <c r="AE6" s="1388" t="s">
        <v>1199</v>
      </c>
      <c r="AF6" s="1388" t="s">
        <v>1200</v>
      </c>
      <c r="AG6" s="1388" t="s">
        <v>1199</v>
      </c>
      <c r="AH6" s="1388" t="s">
        <v>1200</v>
      </c>
      <c r="AI6" s="1388" t="s">
        <v>1199</v>
      </c>
      <c r="AJ6" s="1388" t="s">
        <v>1199</v>
      </c>
      <c r="AK6" s="1388" t="s">
        <v>1199</v>
      </c>
      <c r="AL6" s="1388" t="s">
        <v>1199</v>
      </c>
      <c r="AM6" s="1388" t="s">
        <v>1198</v>
      </c>
      <c r="AN6" s="1388" t="s">
        <v>1199</v>
      </c>
      <c r="AO6" s="1388" t="s">
        <v>1199</v>
      </c>
      <c r="AP6" s="1388" t="s">
        <v>1199</v>
      </c>
      <c r="AQ6" s="1388" t="s">
        <v>1199</v>
      </c>
      <c r="AR6" s="1388" t="s">
        <v>1199</v>
      </c>
      <c r="AS6" s="1388" t="s">
        <v>1199</v>
      </c>
      <c r="AT6" s="1388" t="s">
        <v>1198</v>
      </c>
      <c r="AU6" s="1388" t="s">
        <v>1199</v>
      </c>
      <c r="AV6" s="1388" t="s">
        <v>1200</v>
      </c>
      <c r="AW6" s="1388" t="s">
        <v>1199</v>
      </c>
      <c r="AX6" s="1388" t="s">
        <v>1199</v>
      </c>
      <c r="AY6" s="1388" t="s">
        <v>1198</v>
      </c>
      <c r="AZ6" s="1388" t="s">
        <v>1198</v>
      </c>
      <c r="BA6" s="1388" t="s">
        <v>1199</v>
      </c>
      <c r="BB6" s="1388" t="s">
        <v>1199</v>
      </c>
      <c r="BC6" s="1388"/>
      <c r="BD6" s="1388" t="s">
        <v>1198</v>
      </c>
      <c r="BE6" s="1388"/>
    </row>
    <row r="7">
      <c r="A7" s="1388"/>
      <c r="B7" s="1389"/>
      <c r="C7" s="1389"/>
      <c r="D7" s="1389"/>
      <c r="E7" s="1389"/>
      <c r="F7" s="1389"/>
      <c r="G7" s="1389"/>
      <c r="H7" s="1389"/>
      <c r="I7" s="1389"/>
      <c r="J7" s="1389"/>
      <c r="K7" s="1389"/>
      <c r="L7" s="1389"/>
      <c r="M7" s="1388"/>
      <c r="N7" s="1389"/>
      <c r="O7" s="1389"/>
      <c r="P7" s="1389"/>
      <c r="Q7" s="1389"/>
      <c r="R7" s="1389"/>
      <c r="S7" s="1389"/>
      <c r="T7" s="1389"/>
      <c r="U7" s="1389"/>
      <c r="V7" s="1389"/>
      <c r="W7" s="1389"/>
      <c r="X7" s="1389"/>
      <c r="Y7" s="1389"/>
      <c r="Z7" s="1389"/>
      <c r="AA7" s="1389"/>
      <c r="AB7" s="1389"/>
      <c r="AC7" s="1389"/>
      <c r="AD7" s="1389"/>
      <c r="AE7" s="1389"/>
      <c r="AF7" s="1389"/>
      <c r="AG7" s="1389"/>
      <c r="AH7" s="1389"/>
      <c r="AI7" s="1389"/>
      <c r="AJ7" s="1389"/>
      <c r="AK7" s="1389"/>
      <c r="AL7" s="1389"/>
      <c r="AM7" s="1389"/>
      <c r="AN7" s="1389"/>
      <c r="AO7" s="1389"/>
      <c r="AP7" s="1389"/>
      <c r="AQ7" s="1389"/>
      <c r="AR7" s="1389"/>
      <c r="AS7" s="1389"/>
      <c r="AT7" s="1389"/>
      <c r="AU7" s="1389"/>
      <c r="AV7" s="1389"/>
      <c r="AW7" s="1389"/>
      <c r="AX7" s="1389"/>
      <c r="AY7" s="1389"/>
      <c r="AZ7" s="1389"/>
      <c r="BA7" s="1389"/>
      <c r="BB7" s="1389"/>
      <c r="BC7" s="1389"/>
      <c r="BD7" s="1389"/>
      <c r="BE7" s="1389"/>
    </row>
    <row r="8">
      <c r="A8" s="1388"/>
      <c r="B8" s="1388"/>
      <c r="C8" s="1388"/>
      <c r="D8" s="1388"/>
      <c r="E8" s="1388"/>
      <c r="F8" s="1388"/>
      <c r="G8" s="1388"/>
      <c r="H8" s="1388"/>
      <c r="I8" s="1388"/>
      <c r="J8" s="1388"/>
      <c r="K8" s="1388"/>
      <c r="L8" s="1388"/>
      <c r="M8" s="1388"/>
      <c r="N8" s="1388"/>
      <c r="O8" s="1388"/>
      <c r="P8" s="1388"/>
      <c r="Q8" s="1388"/>
      <c r="R8" s="1388"/>
      <c r="S8" s="1388"/>
      <c r="T8" s="1388"/>
      <c r="U8" s="1388"/>
      <c r="V8" s="1388"/>
      <c r="W8" s="1388"/>
      <c r="X8" s="1388"/>
      <c r="Y8" s="1388"/>
      <c r="Z8" s="1388"/>
      <c r="AA8" s="1388"/>
      <c r="AB8" s="1388"/>
      <c r="AC8" s="1388"/>
      <c r="AD8" s="1388"/>
      <c r="AE8" s="1388"/>
      <c r="AF8" s="1388"/>
      <c r="AG8" s="1388"/>
      <c r="AH8" s="1388"/>
      <c r="AI8" s="1388"/>
      <c r="AJ8" s="1388"/>
      <c r="AK8" s="1388"/>
      <c r="AL8" s="1388"/>
      <c r="AM8" s="1388"/>
      <c r="AN8" s="1388"/>
      <c r="AO8" s="1388"/>
      <c r="AP8" s="1388"/>
      <c r="AQ8" s="1388"/>
      <c r="AR8" s="1388"/>
      <c r="AS8" s="1388"/>
      <c r="AT8" s="1388"/>
      <c r="AU8" s="1388"/>
      <c r="AV8" s="1388"/>
      <c r="AW8" s="1388"/>
      <c r="AX8" s="1388"/>
      <c r="AY8" s="1388"/>
      <c r="AZ8" s="1388"/>
      <c r="BA8" s="1388"/>
      <c r="BB8" s="1388"/>
      <c r="BC8" s="1388"/>
      <c r="BD8" s="1388"/>
      <c r="BE8" s="1388"/>
    </row>
    <row r="9">
      <c r="A9" s="1388"/>
      <c r="B9" s="1388"/>
      <c r="C9" s="1388"/>
      <c r="D9" s="1388"/>
      <c r="E9" s="1388"/>
      <c r="F9" s="1388"/>
      <c r="G9" s="1388"/>
      <c r="H9" s="1388"/>
      <c r="I9" s="1388"/>
      <c r="J9" s="1388"/>
      <c r="K9" s="1388"/>
      <c r="L9" s="1388"/>
      <c r="M9" s="1388"/>
      <c r="N9" s="1388"/>
      <c r="O9" s="1388"/>
      <c r="P9" s="1388"/>
      <c r="Q9" s="1388"/>
      <c r="R9" s="1388"/>
      <c r="S9" s="1388"/>
      <c r="T9" s="1388"/>
      <c r="U9" s="1388"/>
      <c r="V9" s="1388"/>
      <c r="W9" s="1388"/>
      <c r="X9" s="1388"/>
      <c r="Y9" s="1388"/>
      <c r="Z9" s="1388"/>
      <c r="AA9" s="1388"/>
      <c r="AB9" s="1388"/>
      <c r="AC9" s="1388"/>
      <c r="AD9" s="1388"/>
      <c r="AE9" s="1388"/>
      <c r="AF9" s="1388"/>
      <c r="AG9" s="1388"/>
      <c r="AH9" s="1388"/>
      <c r="AI9" s="1388"/>
      <c r="AJ9" s="1388"/>
      <c r="AK9" s="1388"/>
      <c r="AL9" s="1388"/>
      <c r="AM9" s="1388"/>
      <c r="AN9" s="1388"/>
      <c r="AO9" s="1388"/>
      <c r="AP9" s="1388"/>
      <c r="AQ9" s="1388"/>
      <c r="AR9" s="1388"/>
      <c r="AS9" s="1388"/>
      <c r="AT9" s="1388"/>
      <c r="AU9" s="1388"/>
      <c r="AV9" s="1388"/>
      <c r="AW9" s="1388"/>
      <c r="AX9" s="1388"/>
      <c r="AY9" s="1388"/>
      <c r="AZ9" s="1388"/>
      <c r="BA9" s="1388"/>
      <c r="BB9" s="1388"/>
      <c r="BC9" s="1388"/>
      <c r="BD9" s="1388"/>
      <c r="BE9" s="1388"/>
    </row>
    <row r="10">
      <c r="A10" s="1388"/>
      <c r="B10" s="1388"/>
      <c r="C10" s="1388"/>
      <c r="D10" s="1388"/>
      <c r="E10" s="1388"/>
      <c r="F10" s="1388"/>
      <c r="G10" s="1388"/>
      <c r="H10" s="1388"/>
      <c r="I10" s="1388"/>
      <c r="J10" s="1388"/>
      <c r="K10" s="1388"/>
      <c r="L10" s="1388"/>
      <c r="M10" s="1388"/>
      <c r="N10" s="1388"/>
      <c r="O10" s="1388"/>
      <c r="P10" s="1388"/>
      <c r="Q10" s="1388"/>
      <c r="R10" s="1388"/>
      <c r="S10" s="1388"/>
      <c r="T10" s="1388"/>
      <c r="U10" s="1388"/>
      <c r="V10" s="1388"/>
      <c r="W10" s="1388"/>
      <c r="X10" s="1388"/>
      <c r="Y10" s="1388"/>
      <c r="Z10" s="1388"/>
      <c r="AA10" s="1388"/>
      <c r="AB10" s="1388"/>
      <c r="AC10" s="1388"/>
      <c r="AD10" s="1388"/>
      <c r="AE10" s="1388"/>
      <c r="AF10" s="1388"/>
      <c r="AG10" s="1388"/>
      <c r="AH10" s="1388"/>
      <c r="AI10" s="1388"/>
      <c r="AJ10" s="1388"/>
      <c r="AK10" s="1388"/>
      <c r="AL10" s="1388"/>
      <c r="AM10" s="1388"/>
      <c r="AN10" s="1388"/>
      <c r="AO10" s="1388"/>
      <c r="AP10" s="1388"/>
      <c r="AQ10" s="1388"/>
      <c r="AR10" s="1388"/>
      <c r="AS10" s="1388"/>
      <c r="AT10" s="1388"/>
      <c r="AU10" s="1388"/>
      <c r="AV10" s="1388"/>
      <c r="AW10" s="1388"/>
      <c r="AX10" s="1388"/>
      <c r="AY10" s="1388"/>
      <c r="AZ10" s="1388"/>
      <c r="BA10" s="1388"/>
      <c r="BB10" s="1388"/>
      <c r="BC10" s="1388"/>
      <c r="BD10" s="1388"/>
      <c r="BE10" s="1388"/>
    </row>
    <row r="11">
      <c r="A11" s="1390"/>
      <c r="B11" s="1388"/>
      <c r="C11" s="1388"/>
      <c r="D11" s="1388"/>
      <c r="E11" s="1388"/>
      <c r="F11" s="1388"/>
      <c r="G11" s="1388"/>
      <c r="H11" s="1388"/>
      <c r="I11" s="1388"/>
      <c r="J11" s="1388"/>
      <c r="K11" s="1388"/>
      <c r="L11" s="1388"/>
      <c r="M11" s="1388"/>
      <c r="N11" s="1388"/>
      <c r="O11" s="1388"/>
      <c r="P11" s="1388"/>
      <c r="Q11" s="1388"/>
      <c r="R11" s="1388"/>
      <c r="S11" s="1388"/>
      <c r="T11" s="1388"/>
      <c r="U11" s="1388"/>
      <c r="V11" s="1388"/>
      <c r="W11" s="1388"/>
      <c r="X11" s="1388"/>
      <c r="Y11" s="1388"/>
      <c r="Z11" s="1388"/>
      <c r="AA11" s="1388"/>
      <c r="AB11" s="1388"/>
      <c r="AC11" s="1388"/>
      <c r="AD11" s="1388"/>
      <c r="AE11" s="1388"/>
      <c r="AF11" s="1388"/>
      <c r="AG11" s="1388"/>
      <c r="AH11" s="1388"/>
      <c r="AI11" s="1388"/>
      <c r="AJ11" s="1388"/>
      <c r="AK11" s="1388"/>
      <c r="AL11" s="1388"/>
      <c r="AM11" s="1388"/>
      <c r="AN11" s="1388"/>
      <c r="AO11" s="1388"/>
      <c r="AP11" s="1388"/>
      <c r="AQ11" s="1388"/>
      <c r="AR11" s="1388"/>
      <c r="AS11" s="1388"/>
      <c r="AT11" s="1388"/>
      <c r="AU11" s="1388"/>
      <c r="AV11" s="1388"/>
      <c r="AW11" s="1388"/>
      <c r="AX11" s="1388"/>
      <c r="AY11" s="1388"/>
      <c r="AZ11" s="1388"/>
      <c r="BA11" s="1388"/>
      <c r="BB11" s="1388"/>
      <c r="BC11" s="1388"/>
      <c r="BD11" s="1388"/>
      <c r="BE11" s="1388"/>
    </row>
    <row r="12">
      <c r="A12" s="1390"/>
      <c r="B12" s="1388"/>
      <c r="C12" s="1388"/>
      <c r="D12" s="1388"/>
      <c r="E12" s="1388"/>
      <c r="F12" s="1388"/>
      <c r="G12" s="1388"/>
      <c r="H12" s="1388"/>
      <c r="I12" s="1388"/>
      <c r="J12" s="1388"/>
      <c r="K12" s="1388"/>
      <c r="L12" s="1388"/>
      <c r="M12" s="1388"/>
      <c r="N12" s="1388"/>
      <c r="O12" s="1388"/>
      <c r="P12" s="1388"/>
      <c r="Q12" s="1388"/>
      <c r="R12" s="1388"/>
      <c r="S12" s="1388"/>
      <c r="T12" s="1388"/>
      <c r="U12" s="1388"/>
      <c r="V12" s="1388"/>
      <c r="W12" s="1388"/>
      <c r="X12" s="1388"/>
      <c r="Y12" s="1388"/>
      <c r="Z12" s="1388"/>
      <c r="AA12" s="1388"/>
      <c r="AB12" s="1388"/>
      <c r="AC12" s="1388"/>
      <c r="AD12" s="1388"/>
      <c r="AE12" s="1388"/>
      <c r="AF12" s="1388"/>
      <c r="AG12" s="1388"/>
      <c r="AH12" s="1388"/>
      <c r="AI12" s="1388"/>
      <c r="AJ12" s="1388"/>
      <c r="AK12" s="1388"/>
      <c r="AL12" s="1388"/>
      <c r="AM12" s="1388"/>
      <c r="AN12" s="1388"/>
      <c r="AO12" s="1388"/>
      <c r="AP12" s="1388"/>
      <c r="AQ12" s="1388"/>
      <c r="AR12" s="1388"/>
      <c r="AS12" s="1388"/>
      <c r="AT12" s="1388"/>
      <c r="AU12" s="1388"/>
      <c r="AV12" s="1388"/>
      <c r="AW12" s="1388"/>
      <c r="AX12" s="1388"/>
      <c r="AY12" s="1388"/>
      <c r="AZ12" s="1388"/>
      <c r="BA12" s="1388"/>
      <c r="BB12" s="1388"/>
      <c r="BC12" s="1388"/>
      <c r="BD12" s="1388"/>
      <c r="BE12" s="1388"/>
    </row>
    <row r="13">
      <c r="A13" s="1388"/>
      <c r="B13" s="1389"/>
      <c r="C13" s="1389"/>
      <c r="D13" s="1389"/>
      <c r="E13" s="1389"/>
      <c r="F13" s="1389"/>
      <c r="G13" s="1389"/>
      <c r="H13" s="1389"/>
      <c r="I13" s="1389"/>
      <c r="J13" s="1389"/>
      <c r="K13" s="1389"/>
      <c r="L13" s="1389"/>
      <c r="M13" s="1388"/>
      <c r="N13" s="1389"/>
      <c r="O13" s="1389"/>
      <c r="P13" s="1389"/>
      <c r="Q13" s="1389"/>
      <c r="R13" s="1389"/>
      <c r="S13" s="1389"/>
      <c r="T13" s="1389"/>
      <c r="U13" s="1389"/>
      <c r="V13" s="1389"/>
      <c r="W13" s="1389"/>
      <c r="X13" s="1389"/>
      <c r="Y13" s="1389"/>
      <c r="Z13" s="1389"/>
      <c r="AA13" s="1389"/>
      <c r="AB13" s="1389"/>
      <c r="AC13" s="1389"/>
      <c r="AD13" s="1389"/>
      <c r="AE13" s="1389"/>
      <c r="AF13" s="1389"/>
      <c r="AG13" s="1389"/>
      <c r="AH13" s="1389"/>
      <c r="AI13" s="1389"/>
      <c r="AJ13" s="1389"/>
      <c r="AK13" s="1389"/>
      <c r="AL13" s="1389"/>
      <c r="AM13" s="1389"/>
      <c r="AN13" s="1389"/>
      <c r="AO13" s="1389"/>
      <c r="AP13" s="1389"/>
      <c r="AQ13" s="1389"/>
      <c r="AR13" s="1389"/>
      <c r="AS13" s="1389"/>
      <c r="AT13" s="1389"/>
      <c r="AU13" s="1389"/>
      <c r="AV13" s="1389"/>
      <c r="AW13" s="1389"/>
      <c r="AX13" s="1389"/>
      <c r="AY13" s="1389"/>
      <c r="AZ13" s="1389"/>
      <c r="BA13" s="1389"/>
      <c r="BB13" s="1389"/>
      <c r="BC13" s="1389"/>
      <c r="BD13" s="1389"/>
      <c r="BE13" s="1389"/>
    </row>
    <row r="14">
      <c r="A14" s="1388"/>
      <c r="B14" s="1388"/>
      <c r="C14" s="1388"/>
      <c r="D14" s="1388"/>
      <c r="E14" s="1388"/>
      <c r="F14" s="1388"/>
      <c r="G14" s="1388"/>
      <c r="H14" s="1388"/>
      <c r="I14" s="1388"/>
      <c r="J14" s="1388"/>
      <c r="K14" s="1388"/>
      <c r="L14" s="1388"/>
      <c r="M14" s="1388"/>
      <c r="N14" s="1388"/>
      <c r="O14" s="1388"/>
      <c r="P14" s="1388"/>
      <c r="Q14" s="1388"/>
      <c r="R14" s="1388"/>
      <c r="S14" s="1388"/>
      <c r="T14" s="1388"/>
      <c r="U14" s="1388"/>
      <c r="V14" s="1388"/>
      <c r="W14" s="1388"/>
      <c r="X14" s="1388"/>
      <c r="Y14" s="1388"/>
      <c r="Z14" s="1388"/>
      <c r="AA14" s="1388"/>
      <c r="AB14" s="1388"/>
      <c r="AC14" s="1388"/>
      <c r="AD14" s="1388"/>
      <c r="AE14" s="1388"/>
      <c r="AF14" s="1388"/>
      <c r="AG14" s="1388"/>
      <c r="AH14" s="1388"/>
      <c r="AI14" s="1388"/>
      <c r="AJ14" s="1388"/>
      <c r="AK14" s="1388"/>
      <c r="AL14" s="1388"/>
      <c r="AM14" s="1388"/>
      <c r="AN14" s="1388"/>
      <c r="AO14" s="1388"/>
      <c r="AP14" s="1388"/>
      <c r="AQ14" s="1388"/>
      <c r="AR14" s="1388"/>
      <c r="AS14" s="1388"/>
      <c r="AT14" s="1388"/>
      <c r="AU14" s="1388"/>
      <c r="AV14" s="1388"/>
      <c r="AW14" s="1388"/>
      <c r="AX14" s="1388"/>
      <c r="AY14" s="1388"/>
      <c r="AZ14" s="1388"/>
      <c r="BA14" s="1388"/>
      <c r="BB14" s="1388"/>
      <c r="BC14" s="1388"/>
      <c r="BD14" s="1388"/>
      <c r="BE14" s="1388"/>
    </row>
    <row r="15">
      <c r="A15" s="1388"/>
      <c r="B15" s="1388"/>
      <c r="C15" s="1388"/>
      <c r="D15" s="1388"/>
      <c r="E15" s="1388"/>
      <c r="F15" s="1388"/>
      <c r="G15" s="1388"/>
      <c r="H15" s="1388"/>
      <c r="I15" s="1388"/>
      <c r="J15" s="1388"/>
      <c r="K15" s="1388"/>
      <c r="L15" s="1388"/>
      <c r="M15" s="1388"/>
      <c r="N15" s="1388"/>
      <c r="O15" s="1388"/>
      <c r="P15" s="1388"/>
      <c r="Q15" s="1388"/>
      <c r="R15" s="1388"/>
      <c r="S15" s="1388"/>
      <c r="T15" s="1388"/>
      <c r="U15" s="1388"/>
      <c r="V15" s="1388"/>
      <c r="W15" s="1388"/>
      <c r="X15" s="1388"/>
      <c r="Y15" s="1388"/>
      <c r="Z15" s="1388"/>
      <c r="AA15" s="1388"/>
      <c r="AB15" s="1388"/>
      <c r="AC15" s="1388"/>
      <c r="AD15" s="1388"/>
      <c r="AE15" s="1388"/>
      <c r="AF15" s="1388"/>
      <c r="AG15" s="1388"/>
      <c r="AH15" s="1388"/>
      <c r="AI15" s="1388"/>
      <c r="AJ15" s="1388"/>
      <c r="AK15" s="1388"/>
      <c r="AL15" s="1388"/>
      <c r="AM15" s="1388"/>
      <c r="AN15" s="1388"/>
      <c r="AO15" s="1388"/>
      <c r="AP15" s="1388"/>
      <c r="AQ15" s="1388"/>
      <c r="AR15" s="1388"/>
      <c r="AS15" s="1388"/>
      <c r="AT15" s="1388"/>
      <c r="AU15" s="1388"/>
      <c r="AV15" s="1388"/>
      <c r="AW15" s="1388"/>
      <c r="AX15" s="1388"/>
      <c r="AY15" s="1388"/>
      <c r="AZ15" s="1388"/>
      <c r="BA15" s="1388"/>
      <c r="BB15" s="1388"/>
      <c r="BC15" s="1388"/>
      <c r="BD15" s="1388"/>
      <c r="BE15" s="1388"/>
    </row>
    <row r="16">
      <c r="A16" s="1388"/>
      <c r="B16" s="1388"/>
      <c r="C16" s="1388"/>
      <c r="D16" s="1388"/>
      <c r="E16" s="1388"/>
      <c r="F16" s="1388"/>
      <c r="G16" s="1388"/>
      <c r="H16" s="1388"/>
      <c r="I16" s="1388"/>
      <c r="J16" s="1388"/>
      <c r="K16" s="1388"/>
      <c r="L16" s="1388"/>
      <c r="M16" s="1388"/>
      <c r="N16" s="1388"/>
      <c r="O16" s="1388"/>
      <c r="P16" s="1388"/>
      <c r="Q16" s="1388"/>
      <c r="R16" s="1388"/>
      <c r="S16" s="1388"/>
      <c r="T16" s="1388"/>
      <c r="U16" s="1388"/>
      <c r="V16" s="1388"/>
      <c r="W16" s="1388"/>
      <c r="X16" s="1388"/>
      <c r="Y16" s="1388"/>
      <c r="Z16" s="1388"/>
      <c r="AA16" s="1388"/>
      <c r="AB16" s="1388"/>
      <c r="AC16" s="1388"/>
      <c r="AD16" s="1388"/>
      <c r="AE16" s="1388"/>
      <c r="AF16" s="1388"/>
      <c r="AG16" s="1388"/>
      <c r="AH16" s="1388"/>
      <c r="AI16" s="1388"/>
      <c r="AJ16" s="1388"/>
      <c r="AK16" s="1388"/>
      <c r="AL16" s="1388"/>
      <c r="AM16" s="1388"/>
      <c r="AN16" s="1388"/>
      <c r="AO16" s="1388"/>
      <c r="AP16" s="1388"/>
      <c r="AQ16" s="1388"/>
      <c r="AR16" s="1388"/>
      <c r="AS16" s="1388"/>
      <c r="AT16" s="1388"/>
      <c r="AU16" s="1388"/>
      <c r="AV16" s="1388"/>
      <c r="AW16" s="1388"/>
      <c r="AX16" s="1388"/>
      <c r="AY16" s="1388"/>
      <c r="AZ16" s="1388"/>
      <c r="BA16" s="1388"/>
      <c r="BB16" s="1388"/>
      <c r="BC16" s="1388"/>
      <c r="BD16" s="1388"/>
      <c r="BE16" s="1388"/>
    </row>
    <row r="17">
      <c r="A17" s="1390"/>
      <c r="B17" s="1388"/>
      <c r="C17" s="1388"/>
      <c r="D17" s="1388"/>
      <c r="E17" s="1388"/>
      <c r="F17" s="1388"/>
      <c r="G17" s="1388"/>
      <c r="H17" s="1388"/>
      <c r="I17" s="1388"/>
      <c r="J17" s="1388"/>
      <c r="K17" s="1388"/>
      <c r="L17" s="1388"/>
      <c r="M17" s="1388"/>
      <c r="N17" s="1388"/>
      <c r="O17" s="1388"/>
      <c r="P17" s="1388"/>
      <c r="Q17" s="1388"/>
      <c r="R17" s="1388"/>
      <c r="S17" s="1388"/>
      <c r="T17" s="1388"/>
      <c r="U17" s="1388"/>
      <c r="V17" s="1388"/>
      <c r="W17" s="1388"/>
      <c r="X17" s="1388"/>
      <c r="Y17" s="1388"/>
      <c r="Z17" s="1388"/>
      <c r="AA17" s="1388"/>
      <c r="AB17" s="1388"/>
      <c r="AC17" s="1388"/>
      <c r="AD17" s="1388"/>
      <c r="AE17" s="1388"/>
      <c r="AF17" s="1388"/>
      <c r="AG17" s="1388"/>
      <c r="AH17" s="1388"/>
      <c r="AI17" s="1388"/>
      <c r="AJ17" s="1388"/>
      <c r="AK17" s="1388"/>
      <c r="AL17" s="1388"/>
      <c r="AM17" s="1388"/>
      <c r="AN17" s="1388"/>
      <c r="AO17" s="1388"/>
      <c r="AP17" s="1388"/>
      <c r="AQ17" s="1388"/>
      <c r="AR17" s="1388"/>
      <c r="AS17" s="1388"/>
      <c r="AT17" s="1388"/>
      <c r="AU17" s="1388"/>
      <c r="AV17" s="1388"/>
      <c r="AW17" s="1388"/>
      <c r="AX17" s="1388"/>
      <c r="AY17" s="1388"/>
      <c r="AZ17" s="1388"/>
      <c r="BA17" s="1388"/>
      <c r="BB17" s="1388"/>
      <c r="BC17" s="1388"/>
      <c r="BD17" s="1388"/>
      <c r="BE17" s="1388"/>
    </row>
    <row r="18">
      <c r="A18" s="1390"/>
      <c r="B18" s="1388"/>
      <c r="C18" s="1388"/>
      <c r="D18" s="1388"/>
      <c r="E18" s="1388"/>
      <c r="F18" s="1388"/>
      <c r="G18" s="1388"/>
      <c r="H18" s="1388"/>
      <c r="I18" s="1388"/>
      <c r="J18" s="1388"/>
      <c r="K18" s="1388"/>
      <c r="L18" s="1388"/>
      <c r="M18" s="1388"/>
      <c r="N18" s="1388"/>
      <c r="O18" s="1388"/>
      <c r="P18" s="1388"/>
      <c r="Q18" s="1388"/>
      <c r="R18" s="1388"/>
      <c r="S18" s="1388"/>
      <c r="T18" s="1388"/>
      <c r="U18" s="1388"/>
      <c r="V18" s="1388"/>
      <c r="W18" s="1388"/>
      <c r="X18" s="1388"/>
      <c r="Y18" s="1388"/>
      <c r="Z18" s="1388"/>
      <c r="AA18" s="1388"/>
      <c r="AB18" s="1388"/>
      <c r="AC18" s="1388"/>
      <c r="AD18" s="1388"/>
      <c r="AE18" s="1388"/>
      <c r="AF18" s="1388"/>
      <c r="AG18" s="1388"/>
      <c r="AH18" s="1388"/>
      <c r="AI18" s="1388"/>
      <c r="AJ18" s="1388"/>
      <c r="AK18" s="1388"/>
      <c r="AL18" s="1388"/>
      <c r="AM18" s="1388"/>
      <c r="AN18" s="1388"/>
      <c r="AO18" s="1388"/>
      <c r="AP18" s="1388"/>
      <c r="AQ18" s="1388"/>
      <c r="AR18" s="1388"/>
      <c r="AS18" s="1388"/>
      <c r="AT18" s="1388"/>
      <c r="AU18" s="1388"/>
      <c r="AV18" s="1388"/>
      <c r="AW18" s="1388"/>
      <c r="AX18" s="1388"/>
      <c r="AY18" s="1388"/>
      <c r="AZ18" s="1388"/>
      <c r="BA18" s="1388"/>
      <c r="BB18" s="1388"/>
      <c r="BC18" s="1388"/>
      <c r="BD18" s="1388"/>
      <c r="BE18" s="1388"/>
    </row>
    <row r="19">
      <c r="A19" s="1388"/>
      <c r="B19" s="1389"/>
      <c r="C19" s="1389"/>
      <c r="D19" s="1389"/>
      <c r="E19" s="1389"/>
      <c r="F19" s="1389"/>
      <c r="G19" s="1389"/>
      <c r="H19" s="1389"/>
      <c r="I19" s="1389"/>
      <c r="J19" s="1389"/>
      <c r="K19" s="1389"/>
      <c r="L19" s="1389"/>
      <c r="M19" s="1388"/>
      <c r="N19" s="1389"/>
      <c r="O19" s="1389"/>
      <c r="P19" s="1389"/>
      <c r="Q19" s="1389"/>
      <c r="R19" s="1389"/>
      <c r="S19" s="1389"/>
      <c r="T19" s="1389"/>
      <c r="U19" s="1389"/>
      <c r="V19" s="1389"/>
      <c r="W19" s="1389"/>
      <c r="X19" s="1389"/>
      <c r="Y19" s="1389"/>
      <c r="Z19" s="1389"/>
      <c r="AA19" s="1389"/>
      <c r="AB19" s="1389"/>
      <c r="AC19" s="1389"/>
      <c r="AD19" s="1389"/>
      <c r="AE19" s="1389"/>
      <c r="AF19" s="1389"/>
      <c r="AG19" s="1389"/>
      <c r="AH19" s="1389"/>
      <c r="AI19" s="1389"/>
      <c r="AJ19" s="1389"/>
      <c r="AK19" s="1389"/>
      <c r="AL19" s="1389"/>
      <c r="AM19" s="1389"/>
      <c r="AN19" s="1389"/>
      <c r="AO19" s="1389"/>
      <c r="AP19" s="1389"/>
      <c r="AQ19" s="1389"/>
      <c r="AR19" s="1389"/>
      <c r="AS19" s="1389"/>
      <c r="AT19" s="1389"/>
      <c r="AU19" s="1389"/>
      <c r="AV19" s="1389"/>
      <c r="AW19" s="1389"/>
      <c r="AX19" s="1389"/>
      <c r="AY19" s="1389"/>
      <c r="AZ19" s="1389"/>
      <c r="BA19" s="1389"/>
      <c r="BB19" s="1389"/>
      <c r="BC19" s="1389"/>
      <c r="BD19" s="1389"/>
      <c r="BE19" s="1389"/>
    </row>
    <row r="20">
      <c r="A20" s="1388"/>
      <c r="B20" s="1388"/>
      <c r="C20" s="1388"/>
      <c r="D20" s="1388"/>
      <c r="E20" s="1388"/>
      <c r="F20" s="1388"/>
      <c r="G20" s="1388"/>
      <c r="H20" s="1388"/>
      <c r="I20" s="1388"/>
      <c r="J20" s="1388"/>
      <c r="K20" s="1388"/>
      <c r="L20" s="1388"/>
      <c r="M20" s="1388"/>
      <c r="N20" s="1388"/>
      <c r="O20" s="1388"/>
      <c r="P20" s="1388"/>
      <c r="Q20" s="1388"/>
      <c r="R20" s="1388"/>
      <c r="S20" s="1388"/>
      <c r="T20" s="1388"/>
      <c r="U20" s="1388"/>
      <c r="V20" s="1388"/>
      <c r="W20" s="1388"/>
      <c r="X20" s="1388"/>
      <c r="Y20" s="1388"/>
      <c r="Z20" s="1388"/>
      <c r="AA20" s="1388"/>
      <c r="AB20" s="1388"/>
      <c r="AC20" s="1388"/>
      <c r="AD20" s="1388"/>
      <c r="AE20" s="1388"/>
      <c r="AF20" s="1388"/>
      <c r="AG20" s="1388"/>
      <c r="AH20" s="1388"/>
      <c r="AI20" s="1388"/>
      <c r="AJ20" s="1388"/>
      <c r="AK20" s="1388"/>
      <c r="AL20" s="1388"/>
      <c r="AM20" s="1388"/>
      <c r="AN20" s="1388"/>
      <c r="AO20" s="1388"/>
      <c r="AP20" s="1388"/>
      <c r="AQ20" s="1388"/>
      <c r="AR20" s="1388"/>
      <c r="AS20" s="1388"/>
      <c r="AT20" s="1388"/>
      <c r="AU20" s="1388"/>
      <c r="AV20" s="1388"/>
      <c r="AW20" s="1388"/>
      <c r="AX20" s="1388"/>
      <c r="AY20" s="1388"/>
      <c r="AZ20" s="1388"/>
      <c r="BA20" s="1388"/>
      <c r="BB20" s="1388"/>
      <c r="BC20" s="1388"/>
      <c r="BD20" s="1388"/>
      <c r="BE20" s="1388"/>
    </row>
    <row r="21">
      <c r="A21" s="1388"/>
      <c r="B21" s="1388"/>
      <c r="C21" s="1388"/>
      <c r="D21" s="1388"/>
      <c r="E21" s="1388"/>
      <c r="F21" s="1388"/>
      <c r="G21" s="1388"/>
      <c r="H21" s="1388"/>
      <c r="I21" s="1388"/>
      <c r="J21" s="1388"/>
      <c r="K21" s="1388"/>
      <c r="L21" s="1388"/>
      <c r="M21" s="1388"/>
      <c r="N21" s="1388"/>
      <c r="O21" s="1388"/>
      <c r="P21" s="1388"/>
      <c r="Q21" s="1388"/>
      <c r="R21" s="1388"/>
      <c r="S21" s="1388"/>
      <c r="T21" s="1388"/>
      <c r="U21" s="1388"/>
      <c r="V21" s="1388"/>
      <c r="W21" s="1388"/>
      <c r="X21" s="1388"/>
      <c r="Y21" s="1388"/>
      <c r="Z21" s="1388"/>
      <c r="AA21" s="1388"/>
      <c r="AB21" s="1388"/>
      <c r="AC21" s="1388"/>
      <c r="AD21" s="1388"/>
      <c r="AE21" s="1388"/>
      <c r="AF21" s="1388"/>
      <c r="AG21" s="1388"/>
      <c r="AH21" s="1388"/>
      <c r="AI21" s="1388"/>
      <c r="AJ21" s="1388"/>
      <c r="AK21" s="1388"/>
      <c r="AL21" s="1388"/>
      <c r="AM21" s="1388"/>
      <c r="AN21" s="1388"/>
      <c r="AO21" s="1388"/>
      <c r="AP21" s="1388"/>
      <c r="AQ21" s="1388"/>
      <c r="AR21" s="1388"/>
      <c r="AS21" s="1388"/>
      <c r="AT21" s="1388"/>
      <c r="AU21" s="1388"/>
      <c r="AV21" s="1388"/>
      <c r="AW21" s="1388"/>
      <c r="AX21" s="1388"/>
      <c r="AY21" s="1388"/>
      <c r="AZ21" s="1388"/>
      <c r="BA21" s="1388"/>
      <c r="BB21" s="1388"/>
      <c r="BC21" s="1388"/>
      <c r="BD21" s="1388"/>
      <c r="BE21" s="1388"/>
    </row>
    <row r="22">
      <c r="A22" s="1388"/>
      <c r="B22" s="1388"/>
      <c r="C22" s="1388"/>
      <c r="D22" s="1388"/>
      <c r="E22" s="1388"/>
      <c r="F22" s="1388"/>
      <c r="G22" s="1388"/>
      <c r="H22" s="1388"/>
      <c r="I22" s="1388"/>
      <c r="J22" s="1388"/>
      <c r="K22" s="1388"/>
      <c r="L22" s="1388"/>
      <c r="M22" s="1388"/>
      <c r="N22" s="1388"/>
      <c r="O22" s="1388"/>
      <c r="P22" s="1388"/>
      <c r="Q22" s="1388"/>
      <c r="R22" s="1388"/>
      <c r="S22" s="1388"/>
      <c r="T22" s="1388"/>
      <c r="U22" s="1388"/>
      <c r="V22" s="1388"/>
      <c r="W22" s="1388"/>
      <c r="X22" s="1388"/>
      <c r="Y22" s="1388"/>
      <c r="Z22" s="1388"/>
      <c r="AA22" s="1388"/>
      <c r="AB22" s="1388"/>
      <c r="AC22" s="1388"/>
      <c r="AD22" s="1388"/>
      <c r="AE22" s="1388"/>
      <c r="AF22" s="1388"/>
      <c r="AG22" s="1388"/>
      <c r="AH22" s="1388"/>
      <c r="AI22" s="1388"/>
      <c r="AJ22" s="1388"/>
      <c r="AK22" s="1388"/>
      <c r="AL22" s="1388"/>
      <c r="AM22" s="1388"/>
      <c r="AN22" s="1388"/>
      <c r="AO22" s="1388"/>
      <c r="AP22" s="1388"/>
      <c r="AQ22" s="1388"/>
      <c r="AR22" s="1388"/>
      <c r="AS22" s="1388"/>
      <c r="AT22" s="1388"/>
      <c r="AU22" s="1388"/>
      <c r="AV22" s="1388"/>
      <c r="AW22" s="1388"/>
      <c r="AX22" s="1388"/>
      <c r="AY22" s="1388"/>
      <c r="AZ22" s="1388"/>
      <c r="BA22" s="1388"/>
      <c r="BB22" s="1388"/>
      <c r="BC22" s="1388"/>
      <c r="BD22" s="1388"/>
      <c r="BE22" s="1388"/>
    </row>
    <row r="23">
      <c r="A23" s="1390"/>
      <c r="B23" s="1388"/>
      <c r="C23" s="1388"/>
      <c r="D23" s="1388"/>
      <c r="E23" s="1388"/>
      <c r="F23" s="1388"/>
      <c r="G23" s="1388"/>
      <c r="H23" s="1388"/>
      <c r="I23" s="1388"/>
      <c r="J23" s="1388"/>
      <c r="K23" s="1388"/>
      <c r="L23" s="1388"/>
      <c r="M23" s="1388"/>
      <c r="N23" s="1388"/>
      <c r="O23" s="1388"/>
      <c r="P23" s="1388"/>
      <c r="Q23" s="1388"/>
      <c r="R23" s="1388"/>
      <c r="S23" s="1388"/>
      <c r="T23" s="1388"/>
      <c r="U23" s="1388"/>
      <c r="V23" s="1388"/>
      <c r="W23" s="1388"/>
      <c r="X23" s="1388"/>
      <c r="Y23" s="1388"/>
      <c r="Z23" s="1388"/>
      <c r="AA23" s="1388"/>
      <c r="AB23" s="1388"/>
      <c r="AC23" s="1388"/>
      <c r="AD23" s="1388"/>
      <c r="AE23" s="1388"/>
      <c r="AF23" s="1388"/>
      <c r="AG23" s="1388"/>
      <c r="AH23" s="1388"/>
      <c r="AI23" s="1388"/>
      <c r="AJ23" s="1388"/>
      <c r="AK23" s="1388"/>
      <c r="AL23" s="1388"/>
      <c r="AM23" s="1388"/>
      <c r="AN23" s="1388"/>
      <c r="AO23" s="1388"/>
      <c r="AP23" s="1388"/>
      <c r="AQ23" s="1388"/>
      <c r="AR23" s="1388"/>
      <c r="AS23" s="1388"/>
      <c r="AT23" s="1388"/>
      <c r="AU23" s="1388"/>
      <c r="AV23" s="1388"/>
      <c r="AW23" s="1388"/>
      <c r="AX23" s="1388"/>
      <c r="AY23" s="1388"/>
      <c r="AZ23" s="1388"/>
      <c r="BA23" s="1388"/>
      <c r="BB23" s="1388"/>
      <c r="BC23" s="1388"/>
      <c r="BD23" s="1388"/>
      <c r="BE23" s="1388"/>
    </row>
    <row r="24">
      <c r="A24" s="1390"/>
      <c r="B24" s="1388"/>
      <c r="C24" s="1388"/>
      <c r="D24" s="1388"/>
      <c r="E24" s="1388"/>
      <c r="F24" s="1388"/>
      <c r="G24" s="1388"/>
      <c r="H24" s="1388"/>
      <c r="I24" s="1388"/>
      <c r="J24" s="1388"/>
      <c r="K24" s="1388"/>
      <c r="L24" s="1388"/>
      <c r="M24" s="1388"/>
      <c r="N24" s="1388"/>
      <c r="O24" s="1388"/>
      <c r="P24" s="1388"/>
      <c r="Q24" s="1388"/>
      <c r="R24" s="1388"/>
      <c r="S24" s="1388"/>
      <c r="T24" s="1388"/>
      <c r="U24" s="1388"/>
      <c r="V24" s="1388"/>
      <c r="W24" s="1388"/>
      <c r="X24" s="1388"/>
      <c r="Y24" s="1388"/>
      <c r="Z24" s="1388"/>
      <c r="AA24" s="1388"/>
      <c r="AB24" s="1388"/>
      <c r="AC24" s="1388"/>
      <c r="AD24" s="1388"/>
      <c r="AE24" s="1388"/>
      <c r="AF24" s="1388"/>
      <c r="AG24" s="1388"/>
      <c r="AH24" s="1388"/>
      <c r="AI24" s="1388"/>
      <c r="AJ24" s="1388"/>
      <c r="AK24" s="1388"/>
      <c r="AL24" s="1388"/>
      <c r="AM24" s="1388"/>
      <c r="AN24" s="1388"/>
      <c r="AO24" s="1388"/>
      <c r="AP24" s="1388"/>
      <c r="AQ24" s="1388"/>
      <c r="AR24" s="1388"/>
      <c r="AS24" s="1388"/>
      <c r="AT24" s="1388"/>
      <c r="AU24" s="1388"/>
      <c r="AV24" s="1388"/>
      <c r="AW24" s="1388"/>
      <c r="AX24" s="1388"/>
      <c r="AY24" s="1388"/>
      <c r="AZ24" s="1388"/>
      <c r="BA24" s="1388"/>
      <c r="BB24" s="1388"/>
      <c r="BC24" s="1388"/>
      <c r="BD24" s="1388"/>
      <c r="BE24" s="1388"/>
    </row>
    <row r="25">
      <c r="A25" s="1388"/>
      <c r="B25" s="1389"/>
      <c r="C25" s="1389"/>
      <c r="D25" s="1389"/>
      <c r="E25" s="1389"/>
      <c r="F25" s="1389"/>
      <c r="G25" s="1389"/>
      <c r="H25" s="1389"/>
      <c r="I25" s="1389"/>
      <c r="J25" s="1389"/>
      <c r="K25" s="1389"/>
      <c r="L25" s="1389"/>
      <c r="M25" s="1388"/>
      <c r="N25" s="1389"/>
      <c r="O25" s="1389"/>
      <c r="P25" s="1389"/>
      <c r="Q25" s="1389"/>
      <c r="R25" s="1389"/>
      <c r="S25" s="1389"/>
      <c r="T25" s="1389"/>
      <c r="U25" s="1389"/>
      <c r="V25" s="1389"/>
      <c r="W25" s="1389"/>
      <c r="X25" s="1389"/>
      <c r="Y25" s="1389"/>
      <c r="Z25" s="1389"/>
      <c r="AA25" s="1389"/>
      <c r="AB25" s="1389"/>
      <c r="AC25" s="1389"/>
      <c r="AD25" s="1389"/>
      <c r="AE25" s="1389"/>
      <c r="AF25" s="1389"/>
      <c r="AG25" s="1389"/>
      <c r="AH25" s="1389"/>
      <c r="AI25" s="1389"/>
      <c r="AJ25" s="1389"/>
      <c r="AK25" s="1389"/>
      <c r="AL25" s="1389"/>
      <c r="AM25" s="1389"/>
      <c r="AN25" s="1389"/>
      <c r="AO25" s="1389"/>
      <c r="AP25" s="1389"/>
      <c r="AQ25" s="1389"/>
      <c r="AR25" s="1389"/>
      <c r="AS25" s="1389"/>
      <c r="AT25" s="1389"/>
      <c r="AU25" s="1389"/>
      <c r="AV25" s="1389"/>
      <c r="AW25" s="1389"/>
      <c r="AX25" s="1389"/>
      <c r="AY25" s="1389"/>
      <c r="AZ25" s="1389"/>
      <c r="BA25" s="1389"/>
      <c r="BB25" s="1389"/>
      <c r="BC25" s="1389"/>
      <c r="BD25" s="1389"/>
      <c r="BE25" s="1389"/>
    </row>
    <row r="26">
      <c r="A26" s="1388"/>
      <c r="B26" s="1388"/>
      <c r="C26" s="1388"/>
      <c r="D26" s="1388"/>
      <c r="E26" s="1388"/>
      <c r="F26" s="1388"/>
      <c r="G26" s="1388"/>
      <c r="H26" s="1388"/>
      <c r="I26" s="1388"/>
      <c r="J26" s="1388"/>
      <c r="K26" s="1388"/>
      <c r="L26" s="1388"/>
      <c r="M26" s="1388"/>
      <c r="N26" s="1388"/>
      <c r="O26" s="1388"/>
      <c r="P26" s="1388"/>
      <c r="Q26" s="1388"/>
      <c r="R26" s="1388"/>
      <c r="S26" s="1388"/>
      <c r="T26" s="1388"/>
      <c r="U26" s="1388"/>
      <c r="V26" s="1388"/>
      <c r="W26" s="1388"/>
      <c r="X26" s="1388"/>
      <c r="Y26" s="1388"/>
      <c r="Z26" s="1388"/>
      <c r="AA26" s="1388"/>
      <c r="AB26" s="1388"/>
      <c r="AC26" s="1388"/>
      <c r="AD26" s="1388"/>
      <c r="AE26" s="1388"/>
      <c r="AF26" s="1388"/>
      <c r="AG26" s="1388"/>
      <c r="AH26" s="1388"/>
      <c r="AI26" s="1388"/>
      <c r="AJ26" s="1388"/>
      <c r="AK26" s="1388"/>
      <c r="AL26" s="1388"/>
      <c r="AM26" s="1388"/>
      <c r="AN26" s="1388"/>
      <c r="AO26" s="1388"/>
      <c r="AP26" s="1388"/>
      <c r="AQ26" s="1388"/>
      <c r="AR26" s="1388"/>
      <c r="AS26" s="1388"/>
      <c r="AT26" s="1388"/>
      <c r="AU26" s="1388"/>
      <c r="AV26" s="1388"/>
      <c r="AW26" s="1388"/>
      <c r="AX26" s="1388"/>
      <c r="AY26" s="1388"/>
      <c r="AZ26" s="1388"/>
      <c r="BA26" s="1388"/>
      <c r="BB26" s="1388"/>
      <c r="BC26" s="1388"/>
      <c r="BD26" s="1388"/>
      <c r="BE26" s="1388"/>
    </row>
    <row r="27">
      <c r="A27" s="1388"/>
      <c r="B27" s="1388"/>
      <c r="C27" s="1388"/>
      <c r="D27" s="1388"/>
      <c r="E27" s="1388"/>
      <c r="F27" s="1388"/>
      <c r="G27" s="1388"/>
      <c r="H27" s="1388"/>
      <c r="I27" s="1388"/>
      <c r="J27" s="1388"/>
      <c r="K27" s="1388"/>
      <c r="L27" s="1388"/>
      <c r="M27" s="1388"/>
      <c r="N27" s="1388"/>
      <c r="O27" s="1388"/>
      <c r="P27" s="1388"/>
      <c r="Q27" s="1388"/>
      <c r="R27" s="1388"/>
      <c r="S27" s="1388"/>
      <c r="T27" s="1388"/>
      <c r="U27" s="1388"/>
      <c r="V27" s="1388"/>
      <c r="W27" s="1388"/>
      <c r="X27" s="1388"/>
      <c r="Y27" s="1388"/>
      <c r="Z27" s="1388"/>
      <c r="AA27" s="1388"/>
      <c r="AB27" s="1388"/>
      <c r="AC27" s="1388"/>
      <c r="AD27" s="1388"/>
      <c r="AE27" s="1388"/>
      <c r="AF27" s="1388"/>
      <c r="AG27" s="1388"/>
      <c r="AH27" s="1388"/>
      <c r="AI27" s="1388"/>
      <c r="AJ27" s="1388"/>
      <c r="AK27" s="1388"/>
      <c r="AL27" s="1388"/>
      <c r="AM27" s="1388"/>
      <c r="AN27" s="1388"/>
      <c r="AO27" s="1388"/>
      <c r="AP27" s="1388"/>
      <c r="AQ27" s="1388"/>
      <c r="AR27" s="1388"/>
      <c r="AS27" s="1388"/>
      <c r="AT27" s="1388"/>
      <c r="AU27" s="1388"/>
      <c r="AV27" s="1388"/>
      <c r="AW27" s="1388"/>
      <c r="AX27" s="1388"/>
      <c r="AY27" s="1388"/>
      <c r="AZ27" s="1388"/>
      <c r="BA27" s="1388"/>
      <c r="BB27" s="1388"/>
      <c r="BC27" s="1388"/>
      <c r="BD27" s="1388"/>
      <c r="BE27" s="1388"/>
    </row>
    <row r="28">
      <c r="A28" s="1388"/>
      <c r="B28" s="1388"/>
      <c r="C28" s="1388"/>
      <c r="D28" s="1388"/>
      <c r="E28" s="1388"/>
      <c r="F28" s="1388"/>
      <c r="G28" s="1388"/>
      <c r="H28" s="1388"/>
      <c r="I28" s="1388"/>
      <c r="J28" s="1388"/>
      <c r="K28" s="1388"/>
      <c r="L28" s="1388"/>
      <c r="M28" s="1388"/>
      <c r="N28" s="1388"/>
      <c r="O28" s="1388"/>
      <c r="P28" s="1388"/>
      <c r="Q28" s="1388"/>
      <c r="R28" s="1388"/>
      <c r="S28" s="1388"/>
      <c r="T28" s="1388"/>
      <c r="U28" s="1388"/>
      <c r="V28" s="1388"/>
      <c r="W28" s="1388"/>
      <c r="X28" s="1388"/>
      <c r="Y28" s="1388"/>
      <c r="Z28" s="1388"/>
      <c r="AA28" s="1388"/>
      <c r="AB28" s="1388"/>
      <c r="AC28" s="1388"/>
      <c r="AD28" s="1388"/>
      <c r="AE28" s="1388"/>
      <c r="AF28" s="1388"/>
      <c r="AG28" s="1388"/>
      <c r="AH28" s="1388"/>
      <c r="AI28" s="1388"/>
      <c r="AJ28" s="1388"/>
      <c r="AK28" s="1388"/>
      <c r="AL28" s="1388"/>
      <c r="AM28" s="1388"/>
      <c r="AN28" s="1388"/>
      <c r="AO28" s="1388"/>
      <c r="AP28" s="1388"/>
      <c r="AQ28" s="1388"/>
      <c r="AR28" s="1388"/>
      <c r="AS28" s="1388"/>
      <c r="AT28" s="1388"/>
      <c r="AU28" s="1388"/>
      <c r="AV28" s="1388"/>
      <c r="AW28" s="1388"/>
      <c r="AX28" s="1388"/>
      <c r="AY28" s="1388"/>
      <c r="AZ28" s="1388"/>
      <c r="BA28" s="1388"/>
      <c r="BB28" s="1388"/>
      <c r="BC28" s="1388"/>
      <c r="BD28" s="1388"/>
      <c r="BE28" s="1388"/>
    </row>
    <row r="29">
      <c r="A29" s="1390"/>
      <c r="B29" s="1388"/>
      <c r="C29" s="1388"/>
      <c r="D29" s="1388"/>
      <c r="E29" s="1388"/>
      <c r="F29" s="1388"/>
      <c r="G29" s="1388"/>
      <c r="H29" s="1388"/>
      <c r="I29" s="1388"/>
      <c r="J29" s="1388"/>
      <c r="K29" s="1388"/>
      <c r="L29" s="1388"/>
      <c r="M29" s="1388"/>
      <c r="N29" s="1388"/>
      <c r="O29" s="1388"/>
      <c r="P29" s="1388"/>
      <c r="Q29" s="1388"/>
      <c r="R29" s="1388"/>
      <c r="S29" s="1388"/>
      <c r="T29" s="1388"/>
      <c r="U29" s="1388"/>
      <c r="V29" s="1388"/>
      <c r="W29" s="1388"/>
      <c r="X29" s="1388"/>
      <c r="Y29" s="1388"/>
      <c r="Z29" s="1388"/>
      <c r="AA29" s="1388"/>
      <c r="AB29" s="1388"/>
      <c r="AC29" s="1388"/>
      <c r="AD29" s="1388"/>
      <c r="AE29" s="1388"/>
      <c r="AF29" s="1388"/>
      <c r="AG29" s="1388"/>
      <c r="AH29" s="1388"/>
      <c r="AI29" s="1388"/>
      <c r="AJ29" s="1388"/>
      <c r="AK29" s="1388"/>
      <c r="AL29" s="1388"/>
      <c r="AM29" s="1388"/>
      <c r="AN29" s="1388"/>
      <c r="AO29" s="1388"/>
      <c r="AP29" s="1388"/>
      <c r="AQ29" s="1388"/>
      <c r="AR29" s="1388"/>
      <c r="AS29" s="1388"/>
      <c r="AT29" s="1388"/>
      <c r="AU29" s="1388"/>
      <c r="AV29" s="1388"/>
      <c r="AW29" s="1388"/>
      <c r="AX29" s="1388"/>
      <c r="AY29" s="1388"/>
      <c r="AZ29" s="1388"/>
      <c r="BA29" s="1388"/>
      <c r="BB29" s="1388"/>
      <c r="BC29" s="1388"/>
      <c r="BD29" s="1388"/>
      <c r="BE29" s="1388"/>
    </row>
    <row r="30">
      <c r="A30" s="1390"/>
      <c r="B30" s="1388"/>
      <c r="C30" s="1388"/>
      <c r="D30" s="1388"/>
      <c r="E30" s="1388"/>
      <c r="F30" s="1388"/>
      <c r="G30" s="1388"/>
      <c r="H30" s="1388"/>
      <c r="I30" s="1388"/>
      <c r="J30" s="1388"/>
      <c r="K30" s="1388"/>
      <c r="L30" s="1388"/>
      <c r="M30" s="1388"/>
      <c r="N30" s="1388"/>
      <c r="O30" s="1388"/>
      <c r="P30" s="1388"/>
      <c r="Q30" s="1388"/>
      <c r="R30" s="1388"/>
      <c r="S30" s="1388"/>
      <c r="T30" s="1388"/>
      <c r="U30" s="1388"/>
      <c r="V30" s="1388"/>
      <c r="W30" s="1388"/>
      <c r="X30" s="1388"/>
      <c r="Y30" s="1388"/>
      <c r="Z30" s="1388"/>
      <c r="AA30" s="1388"/>
      <c r="AB30" s="1388"/>
      <c r="AC30" s="1388"/>
      <c r="AD30" s="1388"/>
      <c r="AE30" s="1388"/>
      <c r="AF30" s="1388"/>
      <c r="AG30" s="1388"/>
      <c r="AH30" s="1388"/>
      <c r="AI30" s="1388"/>
      <c r="AJ30" s="1388"/>
      <c r="AK30" s="1388"/>
      <c r="AL30" s="1388"/>
      <c r="AM30" s="1388"/>
      <c r="AN30" s="1388"/>
      <c r="AO30" s="1388"/>
      <c r="AP30" s="1388"/>
      <c r="AQ30" s="1388"/>
      <c r="AR30" s="1388"/>
      <c r="AS30" s="1388"/>
      <c r="AT30" s="1388"/>
      <c r="AU30" s="1388"/>
      <c r="AV30" s="1388"/>
      <c r="AW30" s="1388"/>
      <c r="AX30" s="1388"/>
      <c r="AY30" s="1388"/>
      <c r="AZ30" s="1388"/>
      <c r="BA30" s="1388"/>
      <c r="BB30" s="1388"/>
      <c r="BC30" s="1388"/>
      <c r="BD30" s="1388"/>
      <c r="BE30" s="1388"/>
    </row>
    <row r="31">
      <c r="A31" s="1388"/>
      <c r="B31" s="1389"/>
      <c r="C31" s="1389"/>
      <c r="D31" s="1389"/>
      <c r="E31" s="1389"/>
      <c r="F31" s="1389"/>
      <c r="G31" s="1389"/>
      <c r="H31" s="1389"/>
      <c r="I31" s="1389"/>
      <c r="J31" s="1389"/>
      <c r="K31" s="1389"/>
      <c r="L31" s="1389"/>
      <c r="M31" s="1388"/>
      <c r="N31" s="1389"/>
      <c r="O31" s="1389"/>
      <c r="P31" s="1389"/>
      <c r="Q31" s="1389"/>
      <c r="R31" s="1389"/>
      <c r="S31" s="1389"/>
      <c r="T31" s="1389"/>
      <c r="U31" s="1389"/>
      <c r="V31" s="1389"/>
      <c r="W31" s="1389"/>
      <c r="X31" s="1389"/>
      <c r="Y31" s="1389"/>
      <c r="Z31" s="1389"/>
      <c r="AA31" s="1389"/>
      <c r="AB31" s="1389"/>
      <c r="AC31" s="1389"/>
      <c r="AD31" s="1389"/>
      <c r="AE31" s="1389"/>
      <c r="AF31" s="1389"/>
      <c r="AG31" s="1389"/>
      <c r="AH31" s="1389"/>
      <c r="AI31" s="1389"/>
      <c r="AJ31" s="1389"/>
      <c r="AK31" s="1389"/>
      <c r="AL31" s="1389"/>
      <c r="AM31" s="1389"/>
      <c r="AN31" s="1389"/>
      <c r="AO31" s="1389"/>
      <c r="AP31" s="1389"/>
      <c r="AQ31" s="1389"/>
      <c r="AR31" s="1389"/>
      <c r="AS31" s="1389"/>
      <c r="AT31" s="1389"/>
      <c r="AU31" s="1389"/>
      <c r="AV31" s="1389"/>
      <c r="AW31" s="1389"/>
      <c r="AX31" s="1389"/>
      <c r="AY31" s="1389"/>
      <c r="AZ31" s="1389"/>
      <c r="BA31" s="1389"/>
      <c r="BB31" s="1389"/>
      <c r="BC31" s="1389"/>
      <c r="BD31" s="1389"/>
      <c r="BE31" s="1389"/>
    </row>
    <row r="32">
      <c r="A32" s="1388"/>
      <c r="B32" s="1388"/>
      <c r="C32" s="1388"/>
      <c r="D32" s="1388"/>
      <c r="E32" s="1388"/>
      <c r="F32" s="1388"/>
      <c r="G32" s="1388"/>
      <c r="H32" s="1388"/>
      <c r="I32" s="1388"/>
      <c r="J32" s="1388"/>
      <c r="K32" s="1388"/>
      <c r="L32" s="1388"/>
      <c r="M32" s="1388"/>
      <c r="N32" s="1388"/>
      <c r="O32" s="1388"/>
      <c r="P32" s="1388"/>
      <c r="Q32" s="1388"/>
      <c r="R32" s="1388"/>
      <c r="S32" s="1388"/>
      <c r="T32" s="1388"/>
      <c r="U32" s="1388"/>
      <c r="V32" s="1388"/>
      <c r="W32" s="1388"/>
      <c r="X32" s="1388"/>
      <c r="Y32" s="1388"/>
      <c r="Z32" s="1388"/>
      <c r="AA32" s="1388"/>
      <c r="AB32" s="1388"/>
      <c r="AC32" s="1388"/>
      <c r="AD32" s="1388"/>
      <c r="AE32" s="1388"/>
      <c r="AF32" s="1388"/>
      <c r="AG32" s="1388"/>
      <c r="AH32" s="1388"/>
      <c r="AI32" s="1388"/>
      <c r="AJ32" s="1388"/>
      <c r="AK32" s="1388"/>
      <c r="AL32" s="1388"/>
      <c r="AM32" s="1388"/>
      <c r="AN32" s="1388"/>
      <c r="AO32" s="1388"/>
      <c r="AP32" s="1388"/>
      <c r="AQ32" s="1388"/>
      <c r="AR32" s="1388"/>
      <c r="AS32" s="1388"/>
      <c r="AT32" s="1388"/>
      <c r="AU32" s="1388"/>
      <c r="AV32" s="1388"/>
      <c r="AW32" s="1388"/>
      <c r="AX32" s="1388"/>
      <c r="AY32" s="1388"/>
      <c r="AZ32" s="1388"/>
      <c r="BA32" s="1388"/>
      <c r="BB32" s="1388"/>
      <c r="BC32" s="1388"/>
      <c r="BD32" s="1388"/>
      <c r="BE32" s="1388"/>
    </row>
    <row r="33">
      <c r="A33" s="1388"/>
      <c r="B33" s="1388"/>
      <c r="C33" s="1388"/>
      <c r="D33" s="1388"/>
      <c r="E33" s="1388"/>
      <c r="F33" s="1388"/>
      <c r="G33" s="1388"/>
      <c r="H33" s="1388"/>
      <c r="I33" s="1388"/>
      <c r="J33" s="1388"/>
      <c r="K33" s="1388"/>
      <c r="L33" s="1388"/>
      <c r="M33" s="1388"/>
      <c r="N33" s="1388"/>
      <c r="O33" s="1388"/>
      <c r="P33" s="1388"/>
      <c r="Q33" s="1388"/>
      <c r="R33" s="1388"/>
      <c r="S33" s="1388"/>
      <c r="T33" s="1388"/>
      <c r="U33" s="1388"/>
      <c r="V33" s="1388"/>
      <c r="W33" s="1388"/>
      <c r="X33" s="1388"/>
      <c r="Y33" s="1388"/>
      <c r="Z33" s="1388"/>
      <c r="AA33" s="1388"/>
      <c r="AB33" s="1388"/>
      <c r="AC33" s="1388"/>
      <c r="AD33" s="1388"/>
      <c r="AE33" s="1388"/>
      <c r="AF33" s="1388"/>
      <c r="AG33" s="1388"/>
      <c r="AH33" s="1388"/>
      <c r="AI33" s="1388"/>
      <c r="AJ33" s="1388"/>
      <c r="AK33" s="1388"/>
      <c r="AL33" s="1388"/>
      <c r="AM33" s="1388"/>
      <c r="AN33" s="1388"/>
      <c r="AO33" s="1388"/>
      <c r="AP33" s="1388"/>
      <c r="AQ33" s="1388"/>
      <c r="AR33" s="1388"/>
      <c r="AS33" s="1388"/>
      <c r="AT33" s="1388"/>
      <c r="AU33" s="1388"/>
      <c r="AV33" s="1388"/>
      <c r="AW33" s="1388"/>
      <c r="AX33" s="1388"/>
      <c r="AY33" s="1388"/>
      <c r="AZ33" s="1388"/>
      <c r="BA33" s="1388"/>
      <c r="BB33" s="1388"/>
      <c r="BC33" s="1388"/>
      <c r="BD33" s="1388"/>
      <c r="BE33" s="1388"/>
    </row>
    <row r="34">
      <c r="A34" s="1388"/>
      <c r="B34" s="1388"/>
      <c r="C34" s="1388"/>
      <c r="D34" s="1388"/>
      <c r="E34" s="1388"/>
      <c r="F34" s="1388"/>
      <c r="G34" s="1388"/>
      <c r="H34" s="1388"/>
      <c r="I34" s="1388"/>
      <c r="J34" s="1388"/>
      <c r="K34" s="1388"/>
      <c r="L34" s="1388"/>
      <c r="M34" s="1388"/>
      <c r="N34" s="1388"/>
      <c r="O34" s="1388"/>
      <c r="P34" s="1388"/>
      <c r="Q34" s="1388"/>
      <c r="R34" s="1388"/>
      <c r="S34" s="1388"/>
      <c r="T34" s="1388"/>
      <c r="U34" s="1388"/>
      <c r="V34" s="1388"/>
      <c r="W34" s="1388"/>
      <c r="X34" s="1388"/>
      <c r="Y34" s="1388"/>
      <c r="Z34" s="1388"/>
      <c r="AA34" s="1388"/>
      <c r="AB34" s="1388"/>
      <c r="AC34" s="1388"/>
      <c r="AD34" s="1388"/>
      <c r="AE34" s="1388"/>
      <c r="AF34" s="1388"/>
      <c r="AG34" s="1388"/>
      <c r="AH34" s="1388"/>
      <c r="AI34" s="1388"/>
      <c r="AJ34" s="1388"/>
      <c r="AK34" s="1388"/>
      <c r="AL34" s="1388"/>
      <c r="AM34" s="1388"/>
      <c r="AN34" s="1388"/>
      <c r="AO34" s="1388"/>
      <c r="AP34" s="1388"/>
      <c r="AQ34" s="1388"/>
      <c r="AR34" s="1388"/>
      <c r="AS34" s="1388"/>
      <c r="AT34" s="1388"/>
      <c r="AU34" s="1388"/>
      <c r="AV34" s="1388"/>
      <c r="AW34" s="1388"/>
      <c r="AX34" s="1388"/>
      <c r="AY34" s="1388"/>
      <c r="AZ34" s="1388"/>
      <c r="BA34" s="1388"/>
      <c r="BB34" s="1388"/>
      <c r="BC34" s="1388"/>
      <c r="BD34" s="1388"/>
      <c r="BE34" s="1388"/>
    </row>
    <row r="35">
      <c r="A35" s="1390"/>
      <c r="B35" s="1388"/>
      <c r="C35" s="1388"/>
      <c r="D35" s="1388"/>
      <c r="E35" s="1388"/>
      <c r="F35" s="1388"/>
      <c r="G35" s="1388"/>
      <c r="H35" s="1388"/>
      <c r="I35" s="1388"/>
      <c r="J35" s="1388"/>
      <c r="K35" s="1388"/>
      <c r="L35" s="1388"/>
      <c r="M35" s="1388"/>
      <c r="N35" s="1388"/>
      <c r="O35" s="1388"/>
      <c r="P35" s="1388"/>
      <c r="Q35" s="1388"/>
      <c r="R35" s="1388"/>
      <c r="S35" s="1388"/>
      <c r="T35" s="1388"/>
      <c r="U35" s="1388"/>
      <c r="V35" s="1388"/>
      <c r="W35" s="1388"/>
      <c r="X35" s="1388"/>
      <c r="Y35" s="1388"/>
      <c r="Z35" s="1388"/>
      <c r="AA35" s="1388"/>
      <c r="AB35" s="1388"/>
      <c r="AC35" s="1388"/>
      <c r="AD35" s="1388"/>
      <c r="AE35" s="1388"/>
      <c r="AF35" s="1388"/>
      <c r="AG35" s="1388"/>
      <c r="AH35" s="1388"/>
      <c r="AI35" s="1388"/>
      <c r="AJ35" s="1388"/>
      <c r="AK35" s="1388"/>
      <c r="AL35" s="1388"/>
      <c r="AM35" s="1388"/>
      <c r="AN35" s="1388"/>
      <c r="AO35" s="1388"/>
      <c r="AP35" s="1388"/>
      <c r="AQ35" s="1388"/>
      <c r="AR35" s="1388"/>
      <c r="AS35" s="1388"/>
      <c r="AT35" s="1388"/>
      <c r="AU35" s="1388"/>
      <c r="AV35" s="1388"/>
      <c r="AW35" s="1388"/>
      <c r="AX35" s="1388"/>
      <c r="AY35" s="1388"/>
      <c r="AZ35" s="1388"/>
      <c r="BA35" s="1388"/>
      <c r="BB35" s="1388"/>
      <c r="BC35" s="1388"/>
      <c r="BD35" s="1388"/>
      <c r="BE35" s="1388"/>
    </row>
    <row r="36">
      <c r="A36" s="1390"/>
      <c r="B36" s="1388"/>
      <c r="C36" s="1388"/>
      <c r="D36" s="1388"/>
      <c r="E36" s="1388"/>
      <c r="F36" s="1388"/>
      <c r="G36" s="1388"/>
      <c r="H36" s="1388"/>
      <c r="I36" s="1388"/>
      <c r="J36" s="1388"/>
      <c r="K36" s="1388"/>
      <c r="L36" s="1388"/>
      <c r="M36" s="1388"/>
      <c r="N36" s="1388"/>
      <c r="O36" s="1388"/>
      <c r="P36" s="1388"/>
      <c r="Q36" s="1388"/>
      <c r="R36" s="1388"/>
      <c r="S36" s="1388"/>
      <c r="T36" s="1388"/>
      <c r="U36" s="1388"/>
      <c r="V36" s="1388"/>
      <c r="W36" s="1388"/>
      <c r="X36" s="1388"/>
      <c r="Y36" s="1388"/>
      <c r="Z36" s="1388"/>
      <c r="AA36" s="1388"/>
      <c r="AB36" s="1388"/>
      <c r="AC36" s="1388"/>
      <c r="AD36" s="1388"/>
      <c r="AE36" s="1388"/>
      <c r="AF36" s="1388"/>
      <c r="AG36" s="1388"/>
      <c r="AH36" s="1388"/>
      <c r="AI36" s="1388"/>
      <c r="AJ36" s="1388"/>
      <c r="AK36" s="1388"/>
      <c r="AL36" s="1388"/>
      <c r="AM36" s="1388"/>
      <c r="AN36" s="1388"/>
      <c r="AO36" s="1388"/>
      <c r="AP36" s="1388"/>
      <c r="AQ36" s="1388"/>
      <c r="AR36" s="1388"/>
      <c r="AS36" s="1388"/>
      <c r="AT36" s="1388"/>
      <c r="AU36" s="1388"/>
      <c r="AV36" s="1388"/>
      <c r="AW36" s="1388"/>
      <c r="AX36" s="1388"/>
      <c r="AY36" s="1388"/>
      <c r="AZ36" s="1388"/>
      <c r="BA36" s="1388"/>
      <c r="BB36" s="1388"/>
      <c r="BC36" s="1388"/>
      <c r="BD36" s="1388"/>
      <c r="BE36" s="1388"/>
    </row>
    <row r="37">
      <c r="A37" s="1388"/>
      <c r="B37" s="1389"/>
      <c r="C37" s="1389"/>
      <c r="D37" s="1389"/>
      <c r="E37" s="1389"/>
      <c r="F37" s="1389"/>
      <c r="G37" s="1389"/>
      <c r="H37" s="1389"/>
      <c r="I37" s="1389"/>
      <c r="J37" s="1389"/>
      <c r="K37" s="1389"/>
      <c r="L37" s="1389"/>
      <c r="M37" s="1388"/>
      <c r="N37" s="1389"/>
      <c r="O37" s="1389"/>
      <c r="P37" s="1389"/>
      <c r="Q37" s="1389"/>
      <c r="R37" s="1389"/>
      <c r="S37" s="1389"/>
      <c r="T37" s="1389"/>
      <c r="U37" s="1389"/>
      <c r="V37" s="1389"/>
      <c r="W37" s="1389"/>
      <c r="X37" s="1389"/>
      <c r="Y37" s="1389"/>
      <c r="Z37" s="1389"/>
      <c r="AA37" s="1389"/>
      <c r="AB37" s="1389"/>
      <c r="AC37" s="1389"/>
      <c r="AD37" s="1389"/>
      <c r="AE37" s="1389"/>
      <c r="AF37" s="1389"/>
      <c r="AG37" s="1389"/>
      <c r="AH37" s="1389"/>
      <c r="AI37" s="1389"/>
      <c r="AJ37" s="1389"/>
      <c r="AK37" s="1389"/>
      <c r="AL37" s="1389"/>
      <c r="AM37" s="1389"/>
      <c r="AN37" s="1389"/>
      <c r="AO37" s="1389"/>
      <c r="AP37" s="1389"/>
      <c r="AQ37" s="1389"/>
      <c r="AR37" s="1389"/>
      <c r="AS37" s="1389"/>
      <c r="AT37" s="1389"/>
      <c r="AU37" s="1389"/>
      <c r="AV37" s="1389"/>
      <c r="AW37" s="1389"/>
      <c r="AX37" s="1389"/>
      <c r="AY37" s="1389"/>
      <c r="AZ37" s="1389"/>
      <c r="BA37" s="1389"/>
      <c r="BB37" s="1389"/>
      <c r="BC37" s="1389"/>
      <c r="BD37" s="1389"/>
      <c r="BE37" s="1389"/>
    </row>
    <row r="38">
      <c r="A38" s="1388"/>
      <c r="B38" s="1388"/>
      <c r="C38" s="1388"/>
      <c r="D38" s="1388"/>
      <c r="E38" s="1388"/>
      <c r="F38" s="1388"/>
      <c r="G38" s="1388"/>
      <c r="H38" s="1388"/>
      <c r="I38" s="1388"/>
      <c r="J38" s="1388"/>
      <c r="K38" s="1388"/>
      <c r="L38" s="1388"/>
      <c r="M38" s="1388"/>
      <c r="N38" s="1388"/>
      <c r="O38" s="1388"/>
      <c r="P38" s="1388"/>
      <c r="Q38" s="1388"/>
      <c r="R38" s="1388"/>
      <c r="S38" s="1388"/>
      <c r="T38" s="1388"/>
      <c r="U38" s="1388"/>
      <c r="V38" s="1388"/>
      <c r="W38" s="1388"/>
      <c r="X38" s="1388"/>
      <c r="Y38" s="1388"/>
      <c r="Z38" s="1388"/>
      <c r="AA38" s="1388"/>
      <c r="AB38" s="1388"/>
      <c r="AC38" s="1388"/>
      <c r="AD38" s="1388"/>
      <c r="AE38" s="1388"/>
      <c r="AF38" s="1388"/>
      <c r="AG38" s="1388"/>
      <c r="AH38" s="1388"/>
      <c r="AI38" s="1388"/>
      <c r="AJ38" s="1388"/>
      <c r="AK38" s="1388"/>
      <c r="AL38" s="1388"/>
      <c r="AM38" s="1388"/>
      <c r="AN38" s="1388"/>
      <c r="AO38" s="1388"/>
      <c r="AP38" s="1388"/>
      <c r="AQ38" s="1388"/>
      <c r="AR38" s="1388"/>
      <c r="AS38" s="1388"/>
      <c r="AT38" s="1388"/>
      <c r="AU38" s="1388"/>
      <c r="AV38" s="1388"/>
      <c r="AW38" s="1388"/>
      <c r="AX38" s="1388"/>
      <c r="AY38" s="1388"/>
      <c r="AZ38" s="1388"/>
      <c r="BA38" s="1388"/>
      <c r="BB38" s="1388"/>
      <c r="BC38" s="1388"/>
      <c r="BD38" s="1388"/>
      <c r="BE38" s="1388"/>
    </row>
    <row r="39">
      <c r="A39" s="1388"/>
      <c r="B39" s="1388"/>
      <c r="C39" s="1388"/>
      <c r="D39" s="1388"/>
      <c r="E39" s="1388"/>
      <c r="F39" s="1388"/>
      <c r="G39" s="1388"/>
      <c r="H39" s="1388"/>
      <c r="I39" s="1388"/>
      <c r="J39" s="1388"/>
      <c r="K39" s="1388"/>
      <c r="L39" s="1388"/>
      <c r="M39" s="1388"/>
      <c r="N39" s="1388"/>
      <c r="O39" s="1388"/>
      <c r="P39" s="1388"/>
      <c r="Q39" s="1388"/>
      <c r="R39" s="1388"/>
      <c r="S39" s="1388"/>
      <c r="T39" s="1388"/>
      <c r="U39" s="1388"/>
      <c r="V39" s="1388"/>
      <c r="W39" s="1388"/>
      <c r="X39" s="1388"/>
      <c r="Y39" s="1388"/>
      <c r="Z39" s="1388"/>
      <c r="AA39" s="1388"/>
      <c r="AB39" s="1388"/>
      <c r="AC39" s="1388"/>
      <c r="AD39" s="1388"/>
      <c r="AE39" s="1388"/>
      <c r="AF39" s="1388"/>
      <c r="AG39" s="1388"/>
      <c r="AH39" s="1388"/>
      <c r="AI39" s="1388"/>
      <c r="AJ39" s="1388"/>
      <c r="AK39" s="1388"/>
      <c r="AL39" s="1388"/>
      <c r="AM39" s="1388"/>
      <c r="AN39" s="1388"/>
      <c r="AO39" s="1388"/>
      <c r="AP39" s="1388"/>
      <c r="AQ39" s="1388"/>
      <c r="AR39" s="1388"/>
      <c r="AS39" s="1388"/>
      <c r="AT39" s="1388"/>
      <c r="AU39" s="1388"/>
      <c r="AV39" s="1388"/>
      <c r="AW39" s="1388"/>
      <c r="AX39" s="1388"/>
      <c r="AY39" s="1388"/>
      <c r="AZ39" s="1388"/>
      <c r="BA39" s="1388"/>
      <c r="BB39" s="1388"/>
      <c r="BC39" s="1388"/>
      <c r="BD39" s="1388"/>
      <c r="BE39" s="1388"/>
    </row>
    <row r="40">
      <c r="A40" s="1388"/>
      <c r="B40" s="1388"/>
      <c r="C40" s="1388"/>
      <c r="D40" s="1388"/>
      <c r="E40" s="1388"/>
      <c r="F40" s="1388"/>
      <c r="G40" s="1388"/>
      <c r="H40" s="1388"/>
      <c r="I40" s="1388"/>
      <c r="J40" s="1388"/>
      <c r="K40" s="1388"/>
      <c r="L40" s="1388"/>
      <c r="M40" s="1388"/>
      <c r="N40" s="1388"/>
      <c r="O40" s="1388"/>
      <c r="P40" s="1388"/>
      <c r="Q40" s="1388"/>
      <c r="R40" s="1388"/>
      <c r="S40" s="1388"/>
      <c r="T40" s="1388"/>
      <c r="U40" s="1388"/>
      <c r="V40" s="1388"/>
      <c r="W40" s="1388"/>
      <c r="X40" s="1388"/>
      <c r="Y40" s="1388"/>
      <c r="Z40" s="1388"/>
      <c r="AA40" s="1388"/>
      <c r="AB40" s="1388"/>
      <c r="AC40" s="1388"/>
      <c r="AD40" s="1388"/>
      <c r="AE40" s="1388"/>
      <c r="AF40" s="1388"/>
      <c r="AG40" s="1388"/>
      <c r="AH40" s="1388"/>
      <c r="AI40" s="1388"/>
      <c r="AJ40" s="1388"/>
      <c r="AK40" s="1388"/>
      <c r="AL40" s="1388"/>
      <c r="AM40" s="1388"/>
      <c r="AN40" s="1388"/>
      <c r="AO40" s="1388"/>
      <c r="AP40" s="1388"/>
      <c r="AQ40" s="1388"/>
      <c r="AR40" s="1388"/>
      <c r="AS40" s="1388"/>
      <c r="AT40" s="1388"/>
      <c r="AU40" s="1388"/>
      <c r="AV40" s="1388"/>
      <c r="AW40" s="1388"/>
      <c r="AX40" s="1388"/>
      <c r="AY40" s="1388"/>
      <c r="AZ40" s="1388"/>
      <c r="BA40" s="1388"/>
      <c r="BB40" s="1388"/>
      <c r="BC40" s="1388"/>
      <c r="BD40" s="1388"/>
      <c r="BE40" s="1388"/>
    </row>
    <row r="41">
      <c r="A41" s="1390"/>
      <c r="B41" s="1388"/>
      <c r="C41" s="1388"/>
      <c r="D41" s="1388"/>
      <c r="E41" s="1388"/>
      <c r="F41" s="1388"/>
      <c r="G41" s="1388"/>
      <c r="H41" s="1388"/>
      <c r="I41" s="1388"/>
      <c r="J41" s="1388"/>
      <c r="K41" s="1388"/>
      <c r="L41" s="1388"/>
      <c r="M41" s="1388"/>
      <c r="N41" s="1388"/>
      <c r="O41" s="1388"/>
      <c r="P41" s="1388"/>
      <c r="Q41" s="1388"/>
      <c r="R41" s="1388"/>
      <c r="S41" s="1388"/>
      <c r="T41" s="1388"/>
      <c r="U41" s="1388"/>
      <c r="V41" s="1388"/>
      <c r="W41" s="1388"/>
      <c r="X41" s="1388"/>
      <c r="Y41" s="1388"/>
      <c r="Z41" s="1388"/>
      <c r="AA41" s="1388"/>
      <c r="AB41" s="1388"/>
      <c r="AC41" s="1388"/>
      <c r="AD41" s="1388"/>
      <c r="AE41" s="1388"/>
      <c r="AF41" s="1388"/>
      <c r="AG41" s="1388"/>
      <c r="AH41" s="1388"/>
      <c r="AI41" s="1388"/>
      <c r="AJ41" s="1388"/>
      <c r="AK41" s="1388"/>
      <c r="AL41" s="1388"/>
      <c r="AM41" s="1388"/>
      <c r="AN41" s="1388"/>
      <c r="AO41" s="1388"/>
      <c r="AP41" s="1388"/>
      <c r="AQ41" s="1388"/>
      <c r="AR41" s="1388"/>
      <c r="AS41" s="1388"/>
      <c r="AT41" s="1388"/>
      <c r="AU41" s="1388"/>
      <c r="AV41" s="1388"/>
      <c r="AW41" s="1388"/>
      <c r="AX41" s="1388"/>
      <c r="AY41" s="1388"/>
      <c r="AZ41" s="1388"/>
      <c r="BA41" s="1388"/>
      <c r="BB41" s="1388"/>
      <c r="BC41" s="1388"/>
      <c r="BD41" s="1388"/>
      <c r="BE41" s="1388"/>
    </row>
    <row r="42">
      <c r="A42" s="1390"/>
      <c r="B42" s="1388"/>
      <c r="C42" s="1388"/>
      <c r="D42" s="1388"/>
      <c r="E42" s="1388"/>
      <c r="F42" s="1388"/>
      <c r="G42" s="1388"/>
      <c r="H42" s="1388"/>
      <c r="I42" s="1388"/>
      <c r="J42" s="1388"/>
      <c r="K42" s="1388"/>
      <c r="L42" s="1388"/>
      <c r="M42" s="1388"/>
      <c r="N42" s="1388"/>
      <c r="O42" s="1388"/>
      <c r="P42" s="1388"/>
      <c r="Q42" s="1388"/>
      <c r="R42" s="1388"/>
      <c r="S42" s="1388"/>
      <c r="T42" s="1388"/>
      <c r="U42" s="1388"/>
      <c r="V42" s="1388"/>
      <c r="W42" s="1388"/>
      <c r="X42" s="1388"/>
      <c r="Y42" s="1388"/>
      <c r="Z42" s="1388"/>
      <c r="AA42" s="1388"/>
      <c r="AB42" s="1388"/>
      <c r="AC42" s="1388"/>
      <c r="AD42" s="1388"/>
      <c r="AE42" s="1388"/>
      <c r="AF42" s="1388"/>
      <c r="AG42" s="1388"/>
      <c r="AH42" s="1388"/>
      <c r="AI42" s="1388"/>
      <c r="AJ42" s="1388"/>
      <c r="AK42" s="1388"/>
      <c r="AL42" s="1388"/>
      <c r="AM42" s="1388"/>
      <c r="AN42" s="1388"/>
      <c r="AO42" s="1388"/>
      <c r="AP42" s="1388"/>
      <c r="AQ42" s="1388"/>
      <c r="AR42" s="1388"/>
      <c r="AS42" s="1388"/>
      <c r="AT42" s="1388"/>
      <c r="AU42" s="1388"/>
      <c r="AV42" s="1388"/>
      <c r="AW42" s="1388"/>
      <c r="AX42" s="1388"/>
      <c r="AY42" s="1388"/>
      <c r="AZ42" s="1388"/>
      <c r="BA42" s="1388"/>
      <c r="BB42" s="1388"/>
      <c r="BC42" s="1388"/>
      <c r="BD42" s="1388"/>
      <c r="BE42" s="1388"/>
    </row>
    <row r="43">
      <c r="A43" s="1388"/>
      <c r="B43" s="1389"/>
      <c r="C43" s="1389"/>
      <c r="D43" s="1389"/>
      <c r="E43" s="1389"/>
      <c r="F43" s="1389"/>
      <c r="G43" s="1389"/>
      <c r="H43" s="1389"/>
      <c r="I43" s="1389"/>
      <c r="J43" s="1389"/>
      <c r="K43" s="1389"/>
      <c r="L43" s="1389"/>
      <c r="M43" s="1388"/>
      <c r="N43" s="1389"/>
      <c r="O43" s="1389"/>
      <c r="P43" s="1389"/>
      <c r="Q43" s="1389"/>
      <c r="R43" s="1389"/>
      <c r="S43" s="1389"/>
      <c r="T43" s="1389"/>
      <c r="U43" s="1389"/>
      <c r="V43" s="1389"/>
      <c r="W43" s="1389"/>
      <c r="X43" s="1389"/>
      <c r="Y43" s="1389"/>
      <c r="Z43" s="1389"/>
      <c r="AA43" s="1389"/>
      <c r="AB43" s="1389"/>
      <c r="AC43" s="1389"/>
      <c r="AD43" s="1389"/>
      <c r="AE43" s="1389"/>
      <c r="AF43" s="1389"/>
      <c r="AG43" s="1389"/>
      <c r="AH43" s="1389"/>
      <c r="AI43" s="1389"/>
      <c r="AJ43" s="1389"/>
      <c r="AK43" s="1389"/>
      <c r="AL43" s="1389"/>
      <c r="AM43" s="1389"/>
      <c r="AN43" s="1389"/>
      <c r="AO43" s="1389"/>
      <c r="AP43" s="1389"/>
      <c r="AQ43" s="1389"/>
      <c r="AR43" s="1389"/>
      <c r="AS43" s="1389"/>
      <c r="AT43" s="1389"/>
      <c r="AU43" s="1389"/>
      <c r="AV43" s="1389"/>
      <c r="AW43" s="1389"/>
      <c r="AX43" s="1389"/>
      <c r="AY43" s="1389"/>
      <c r="AZ43" s="1389"/>
      <c r="BA43" s="1389"/>
      <c r="BB43" s="1389"/>
      <c r="BC43" s="1389"/>
      <c r="BD43" s="1389"/>
      <c r="BE43" s="1389"/>
    </row>
    <row r="44">
      <c r="A44" s="1388"/>
      <c r="B44" s="1388"/>
      <c r="C44" s="1388"/>
      <c r="D44" s="1388"/>
      <c r="E44" s="1388"/>
      <c r="F44" s="1388"/>
      <c r="G44" s="1388"/>
      <c r="H44" s="1388"/>
      <c r="I44" s="1388"/>
      <c r="J44" s="1388"/>
      <c r="K44" s="1388"/>
      <c r="L44" s="1388"/>
      <c r="M44" s="1388"/>
      <c r="N44" s="1388"/>
      <c r="O44" s="1388"/>
      <c r="P44" s="1388"/>
      <c r="Q44" s="1388"/>
      <c r="R44" s="1388"/>
      <c r="S44" s="1388"/>
      <c r="T44" s="1388"/>
      <c r="U44" s="1388"/>
      <c r="V44" s="1388"/>
      <c r="W44" s="1388"/>
      <c r="X44" s="1388"/>
      <c r="Y44" s="1388"/>
      <c r="Z44" s="1388"/>
      <c r="AA44" s="1388"/>
      <c r="AB44" s="1388"/>
      <c r="AC44" s="1388"/>
      <c r="AD44" s="1388"/>
      <c r="AE44" s="1388"/>
      <c r="AF44" s="1388"/>
      <c r="AG44" s="1388"/>
      <c r="AH44" s="1388"/>
      <c r="AI44" s="1388"/>
      <c r="AJ44" s="1388"/>
      <c r="AK44" s="1388"/>
      <c r="AL44" s="1388"/>
      <c r="AM44" s="1388"/>
      <c r="AN44" s="1388"/>
      <c r="AO44" s="1388"/>
      <c r="AP44" s="1388"/>
      <c r="AQ44" s="1388"/>
      <c r="AR44" s="1388"/>
      <c r="AS44" s="1388"/>
      <c r="AT44" s="1388"/>
      <c r="AU44" s="1388"/>
      <c r="AV44" s="1388"/>
      <c r="AW44" s="1388"/>
      <c r="AX44" s="1388"/>
      <c r="AY44" s="1388"/>
      <c r="AZ44" s="1388"/>
      <c r="BA44" s="1388"/>
      <c r="BB44" s="1388"/>
      <c r="BC44" s="1388"/>
      <c r="BD44" s="1388"/>
      <c r="BE44" s="1388"/>
    </row>
    <row r="45">
      <c r="A45" s="1388"/>
      <c r="B45" s="1388"/>
      <c r="C45" s="1388"/>
      <c r="D45" s="1388"/>
      <c r="E45" s="1388"/>
      <c r="F45" s="1388"/>
      <c r="G45" s="1388"/>
      <c r="H45" s="1388"/>
      <c r="I45" s="1388"/>
      <c r="J45" s="1388"/>
      <c r="K45" s="1388"/>
      <c r="L45" s="1388"/>
      <c r="M45" s="1388"/>
      <c r="N45" s="1388"/>
      <c r="O45" s="1388"/>
      <c r="P45" s="1388"/>
      <c r="Q45" s="1388"/>
      <c r="R45" s="1388"/>
      <c r="S45" s="1388"/>
      <c r="T45" s="1388"/>
      <c r="U45" s="1388"/>
      <c r="V45" s="1388"/>
      <c r="W45" s="1388"/>
      <c r="X45" s="1388"/>
      <c r="Y45" s="1388"/>
      <c r="Z45" s="1388"/>
      <c r="AA45" s="1388"/>
      <c r="AB45" s="1388"/>
      <c r="AC45" s="1388"/>
      <c r="AD45" s="1388"/>
      <c r="AE45" s="1388"/>
      <c r="AF45" s="1388"/>
      <c r="AG45" s="1388"/>
      <c r="AH45" s="1388"/>
      <c r="AI45" s="1388"/>
      <c r="AJ45" s="1388"/>
      <c r="AK45" s="1388"/>
      <c r="AL45" s="1388"/>
      <c r="AM45" s="1388"/>
      <c r="AN45" s="1388"/>
      <c r="AO45" s="1388"/>
      <c r="AP45" s="1388"/>
      <c r="AQ45" s="1388"/>
      <c r="AR45" s="1388"/>
      <c r="AS45" s="1388"/>
      <c r="AT45" s="1388"/>
      <c r="AU45" s="1388"/>
      <c r="AV45" s="1388"/>
      <c r="AW45" s="1388"/>
      <c r="AX45" s="1388"/>
      <c r="AY45" s="1388"/>
      <c r="AZ45" s="1388"/>
      <c r="BA45" s="1388"/>
      <c r="BB45" s="1388"/>
      <c r="BC45" s="1388"/>
      <c r="BD45" s="1388"/>
      <c r="BE45" s="1388"/>
    </row>
    <row r="46">
      <c r="A46" s="1388"/>
      <c r="B46" s="1388"/>
      <c r="C46" s="1388"/>
      <c r="D46" s="1388"/>
      <c r="E46" s="1388"/>
      <c r="F46" s="1388"/>
      <c r="G46" s="1388"/>
      <c r="H46" s="1388"/>
      <c r="I46" s="1388"/>
      <c r="J46" s="1388"/>
      <c r="K46" s="1388"/>
      <c r="L46" s="1388"/>
      <c r="M46" s="1388"/>
      <c r="N46" s="1388"/>
      <c r="O46" s="1388"/>
      <c r="P46" s="1388"/>
      <c r="Q46" s="1388"/>
      <c r="R46" s="1388"/>
      <c r="S46" s="1388"/>
      <c r="T46" s="1388"/>
      <c r="U46" s="1388"/>
      <c r="V46" s="1388"/>
      <c r="W46" s="1388"/>
      <c r="X46" s="1388"/>
      <c r="Y46" s="1388"/>
      <c r="Z46" s="1388"/>
      <c r="AA46" s="1388"/>
      <c r="AB46" s="1388"/>
      <c r="AC46" s="1388"/>
      <c r="AD46" s="1388"/>
      <c r="AE46" s="1388"/>
      <c r="AF46" s="1388"/>
      <c r="AG46" s="1388"/>
      <c r="AH46" s="1388"/>
      <c r="AI46" s="1388"/>
      <c r="AJ46" s="1388"/>
      <c r="AK46" s="1388"/>
      <c r="AL46" s="1388"/>
      <c r="AM46" s="1388"/>
      <c r="AN46" s="1388"/>
      <c r="AO46" s="1388"/>
      <c r="AP46" s="1388"/>
      <c r="AQ46" s="1388"/>
      <c r="AR46" s="1388"/>
      <c r="AS46" s="1388"/>
      <c r="AT46" s="1388"/>
      <c r="AU46" s="1388"/>
      <c r="AV46" s="1388"/>
      <c r="AW46" s="1388"/>
      <c r="AX46" s="1388"/>
      <c r="AY46" s="1388"/>
      <c r="AZ46" s="1388"/>
      <c r="BA46" s="1388"/>
      <c r="BB46" s="1388"/>
      <c r="BC46" s="1388"/>
      <c r="BD46" s="1388"/>
      <c r="BE46" s="1388"/>
    </row>
    <row r="47">
      <c r="A47" s="1390"/>
      <c r="B47" s="1388"/>
      <c r="C47" s="1388"/>
      <c r="D47" s="1388"/>
      <c r="E47" s="1388"/>
      <c r="F47" s="1388"/>
      <c r="G47" s="1388"/>
      <c r="H47" s="1388"/>
      <c r="I47" s="1388"/>
      <c r="J47" s="1388"/>
      <c r="K47" s="1388"/>
      <c r="L47" s="1388"/>
      <c r="M47" s="1388"/>
      <c r="N47" s="1388"/>
      <c r="O47" s="1388"/>
      <c r="P47" s="1388"/>
      <c r="Q47" s="1388"/>
      <c r="R47" s="1388"/>
      <c r="S47" s="1388"/>
      <c r="T47" s="1388"/>
      <c r="U47" s="1388"/>
      <c r="V47" s="1388"/>
      <c r="W47" s="1388"/>
      <c r="X47" s="1388"/>
      <c r="Y47" s="1388"/>
      <c r="Z47" s="1388"/>
      <c r="AA47" s="1388"/>
      <c r="AB47" s="1388"/>
      <c r="AC47" s="1388"/>
      <c r="AD47" s="1388"/>
      <c r="AE47" s="1388"/>
      <c r="AF47" s="1388"/>
      <c r="AG47" s="1388"/>
      <c r="AH47" s="1388"/>
      <c r="AI47" s="1388"/>
      <c r="AJ47" s="1388"/>
      <c r="AK47" s="1388"/>
      <c r="AL47" s="1388"/>
      <c r="AM47" s="1388"/>
      <c r="AN47" s="1388"/>
      <c r="AO47" s="1388"/>
      <c r="AP47" s="1388"/>
      <c r="AQ47" s="1388"/>
      <c r="AR47" s="1388"/>
      <c r="AS47" s="1388"/>
      <c r="AT47" s="1388"/>
      <c r="AU47" s="1388"/>
      <c r="AV47" s="1388"/>
      <c r="AW47" s="1388"/>
      <c r="AX47" s="1388"/>
      <c r="AY47" s="1388"/>
      <c r="AZ47" s="1388"/>
      <c r="BA47" s="1388"/>
      <c r="BB47" s="1388"/>
      <c r="BC47" s="1388"/>
      <c r="BD47" s="1388"/>
      <c r="BE47" s="1388"/>
    </row>
    <row r="48">
      <c r="A48" s="1390"/>
      <c r="B48" s="1388"/>
      <c r="C48" s="1388"/>
      <c r="D48" s="1388"/>
      <c r="E48" s="1388"/>
      <c r="F48" s="1388"/>
      <c r="G48" s="1388"/>
      <c r="H48" s="1388"/>
      <c r="I48" s="1388"/>
      <c r="J48" s="1388"/>
      <c r="K48" s="1388"/>
      <c r="L48" s="1388"/>
      <c r="M48" s="1388"/>
      <c r="N48" s="1388"/>
      <c r="O48" s="1388"/>
      <c r="P48" s="1388"/>
      <c r="Q48" s="1388"/>
      <c r="R48" s="1388"/>
      <c r="S48" s="1388"/>
      <c r="T48" s="1388"/>
      <c r="U48" s="1388"/>
      <c r="V48" s="1388"/>
      <c r="W48" s="1388"/>
      <c r="X48" s="1388"/>
      <c r="Y48" s="1388"/>
      <c r="Z48" s="1388"/>
      <c r="AA48" s="1388"/>
      <c r="AB48" s="1388"/>
      <c r="AC48" s="1388"/>
      <c r="AD48" s="1388"/>
      <c r="AE48" s="1388"/>
      <c r="AF48" s="1388"/>
      <c r="AG48" s="1388"/>
      <c r="AH48" s="1388"/>
      <c r="AI48" s="1388"/>
      <c r="AJ48" s="1388"/>
      <c r="AK48" s="1388"/>
      <c r="AL48" s="1388"/>
      <c r="AM48" s="1388"/>
      <c r="AN48" s="1388"/>
      <c r="AO48" s="1388"/>
      <c r="AP48" s="1388"/>
      <c r="AQ48" s="1388"/>
      <c r="AR48" s="1388"/>
      <c r="AS48" s="1388"/>
      <c r="AT48" s="1388"/>
      <c r="AU48" s="1388"/>
      <c r="AV48" s="1388"/>
      <c r="AW48" s="1388"/>
      <c r="AX48" s="1388"/>
      <c r="AY48" s="1388"/>
      <c r="AZ48" s="1388"/>
      <c r="BA48" s="1388"/>
      <c r="BB48" s="1388"/>
      <c r="BC48" s="1388"/>
      <c r="BD48" s="1388"/>
      <c r="BE48" s="1388"/>
    </row>
    <row r="49">
      <c r="A49" s="1388"/>
      <c r="B49" s="1389"/>
      <c r="C49" s="1389"/>
      <c r="D49" s="1389"/>
      <c r="E49" s="1389"/>
      <c r="F49" s="1389"/>
      <c r="G49" s="1389"/>
      <c r="H49" s="1389"/>
      <c r="I49" s="1389"/>
      <c r="J49" s="1389"/>
      <c r="K49" s="1389"/>
      <c r="L49" s="1389"/>
      <c r="M49" s="1388"/>
      <c r="N49" s="1389"/>
      <c r="O49" s="1389"/>
      <c r="P49" s="1389"/>
      <c r="Q49" s="1389"/>
      <c r="R49" s="1389"/>
      <c r="S49" s="1389"/>
      <c r="T49" s="1389"/>
      <c r="U49" s="1389"/>
      <c r="V49" s="1389"/>
      <c r="W49" s="1389"/>
      <c r="X49" s="1389"/>
      <c r="Y49" s="1389"/>
      <c r="Z49" s="1389"/>
      <c r="AA49" s="1389"/>
      <c r="AB49" s="1389"/>
      <c r="AC49" s="1389"/>
      <c r="AD49" s="1389"/>
      <c r="AE49" s="1389"/>
      <c r="AF49" s="1389"/>
      <c r="AG49" s="1389"/>
      <c r="AH49" s="1389"/>
      <c r="AI49" s="1389"/>
      <c r="AJ49" s="1389"/>
      <c r="AK49" s="1389"/>
      <c r="AL49" s="1389"/>
      <c r="AM49" s="1389"/>
      <c r="AN49" s="1389"/>
      <c r="AO49" s="1389"/>
      <c r="AP49" s="1389"/>
      <c r="AQ49" s="1389"/>
      <c r="AR49" s="1389"/>
      <c r="AS49" s="1389"/>
      <c r="AT49" s="1389"/>
      <c r="AU49" s="1389"/>
      <c r="AV49" s="1389"/>
      <c r="AW49" s="1389"/>
      <c r="AX49" s="1389"/>
      <c r="AY49" s="1389"/>
      <c r="AZ49" s="1389"/>
      <c r="BA49" s="1389"/>
      <c r="BB49" s="1389"/>
      <c r="BC49" s="1389"/>
      <c r="BD49" s="1389"/>
      <c r="BE49" s="1389"/>
    </row>
    <row r="50">
      <c r="A50" s="1388"/>
      <c r="B50" s="1388"/>
      <c r="C50" s="1388"/>
      <c r="D50" s="1388"/>
      <c r="E50" s="1388"/>
      <c r="F50" s="1388"/>
      <c r="G50" s="1388"/>
      <c r="H50" s="1388"/>
      <c r="I50" s="1388"/>
      <c r="J50" s="1388"/>
      <c r="K50" s="1388"/>
      <c r="L50" s="1388"/>
      <c r="M50" s="1388"/>
      <c r="N50" s="1388"/>
      <c r="O50" s="1388"/>
      <c r="P50" s="1388"/>
      <c r="Q50" s="1388"/>
      <c r="R50" s="1388"/>
      <c r="S50" s="1388"/>
      <c r="T50" s="1388"/>
      <c r="U50" s="1388"/>
      <c r="V50" s="1388"/>
      <c r="W50" s="1388"/>
      <c r="X50" s="1388"/>
      <c r="Y50" s="1388"/>
      <c r="Z50" s="1388"/>
      <c r="AA50" s="1388"/>
      <c r="AB50" s="1388"/>
      <c r="AC50" s="1388"/>
      <c r="AD50" s="1388"/>
      <c r="AE50" s="1388"/>
      <c r="AF50" s="1388"/>
      <c r="AG50" s="1388"/>
      <c r="AH50" s="1388"/>
      <c r="AI50" s="1388"/>
      <c r="AJ50" s="1388"/>
      <c r="AK50" s="1388"/>
      <c r="AL50" s="1388"/>
      <c r="AM50" s="1388"/>
      <c r="AN50" s="1388"/>
      <c r="AO50" s="1388"/>
      <c r="AP50" s="1388"/>
      <c r="AQ50" s="1388"/>
      <c r="AR50" s="1388"/>
      <c r="AS50" s="1388"/>
      <c r="AT50" s="1388"/>
      <c r="AU50" s="1388"/>
      <c r="AV50" s="1388"/>
      <c r="AW50" s="1388"/>
      <c r="AX50" s="1388"/>
      <c r="AY50" s="1388"/>
      <c r="AZ50" s="1388"/>
      <c r="BA50" s="1388"/>
      <c r="BB50" s="1388"/>
      <c r="BC50" s="1388"/>
      <c r="BD50" s="1388"/>
      <c r="BE50" s="1388"/>
    </row>
    <row r="51">
      <c r="A51" s="1388"/>
      <c r="B51" s="1388"/>
      <c r="C51" s="1388"/>
      <c r="D51" s="1388"/>
      <c r="E51" s="1388"/>
      <c r="F51" s="1388"/>
      <c r="G51" s="1388"/>
      <c r="H51" s="1388"/>
      <c r="I51" s="1388"/>
      <c r="J51" s="1388"/>
      <c r="K51" s="1388"/>
      <c r="L51" s="1388"/>
      <c r="M51" s="1388"/>
      <c r="N51" s="1388"/>
      <c r="O51" s="1388"/>
      <c r="P51" s="1388"/>
      <c r="Q51" s="1388"/>
      <c r="R51" s="1388"/>
      <c r="S51" s="1388"/>
      <c r="T51" s="1388"/>
      <c r="U51" s="1388"/>
      <c r="V51" s="1388"/>
      <c r="W51" s="1388"/>
      <c r="X51" s="1388"/>
      <c r="Y51" s="1388"/>
      <c r="Z51" s="1388"/>
      <c r="AA51" s="1388"/>
      <c r="AB51" s="1388"/>
      <c r="AC51" s="1388"/>
      <c r="AD51" s="1388"/>
      <c r="AE51" s="1388"/>
      <c r="AF51" s="1388"/>
      <c r="AG51" s="1388"/>
      <c r="AH51" s="1388"/>
      <c r="AI51" s="1388"/>
      <c r="AJ51" s="1388"/>
      <c r="AK51" s="1388"/>
      <c r="AL51" s="1388"/>
      <c r="AM51" s="1388"/>
      <c r="AN51" s="1388"/>
      <c r="AO51" s="1388"/>
      <c r="AP51" s="1388"/>
      <c r="AQ51" s="1388"/>
      <c r="AR51" s="1388"/>
      <c r="AS51" s="1388"/>
      <c r="AT51" s="1388"/>
      <c r="AU51" s="1388"/>
      <c r="AV51" s="1388"/>
      <c r="AW51" s="1388"/>
      <c r="AX51" s="1388"/>
      <c r="AY51" s="1388"/>
      <c r="AZ51" s="1388"/>
      <c r="BA51" s="1388"/>
      <c r="BB51" s="1388"/>
      <c r="BC51" s="1388"/>
      <c r="BD51" s="1388"/>
      <c r="BE51" s="1388"/>
    </row>
    <row r="52">
      <c r="A52" s="1388"/>
      <c r="B52" s="1388"/>
      <c r="C52" s="1388"/>
      <c r="D52" s="1388"/>
      <c r="E52" s="1388"/>
      <c r="F52" s="1388"/>
      <c r="G52" s="1388"/>
      <c r="H52" s="1388"/>
      <c r="I52" s="1388"/>
      <c r="J52" s="1388"/>
      <c r="K52" s="1388"/>
      <c r="L52" s="1388"/>
      <c r="M52" s="1388"/>
      <c r="N52" s="1388"/>
      <c r="O52" s="1388"/>
      <c r="P52" s="1388"/>
      <c r="Q52" s="1388"/>
      <c r="R52" s="1388"/>
      <c r="S52" s="1388"/>
      <c r="T52" s="1388"/>
      <c r="U52" s="1388"/>
      <c r="V52" s="1388"/>
      <c r="W52" s="1388"/>
      <c r="X52" s="1388"/>
      <c r="Y52" s="1388"/>
      <c r="Z52" s="1388"/>
      <c r="AA52" s="1388"/>
      <c r="AB52" s="1388"/>
      <c r="AC52" s="1388"/>
      <c r="AD52" s="1388"/>
      <c r="AE52" s="1388"/>
      <c r="AF52" s="1388"/>
      <c r="AG52" s="1388"/>
      <c r="AH52" s="1388"/>
      <c r="AI52" s="1388"/>
      <c r="AJ52" s="1388"/>
      <c r="AK52" s="1388"/>
      <c r="AL52" s="1388"/>
      <c r="AM52" s="1388"/>
      <c r="AN52" s="1388"/>
      <c r="AO52" s="1388"/>
      <c r="AP52" s="1388"/>
      <c r="AQ52" s="1388"/>
      <c r="AR52" s="1388"/>
      <c r="AS52" s="1388"/>
      <c r="AT52" s="1388"/>
      <c r="AU52" s="1388"/>
      <c r="AV52" s="1388"/>
      <c r="AW52" s="1388"/>
      <c r="AX52" s="1388"/>
      <c r="AY52" s="1388"/>
      <c r="AZ52" s="1388"/>
      <c r="BA52" s="1388"/>
      <c r="BB52" s="1388"/>
      <c r="BC52" s="1388"/>
      <c r="BD52" s="1388"/>
      <c r="BE52" s="1388"/>
    </row>
    <row r="53">
      <c r="A53" s="1390"/>
      <c r="B53" s="1388"/>
      <c r="C53" s="1388"/>
      <c r="D53" s="1388"/>
      <c r="E53" s="1388"/>
      <c r="F53" s="1388"/>
      <c r="G53" s="1388"/>
      <c r="H53" s="1388"/>
      <c r="I53" s="1388"/>
      <c r="J53" s="1388"/>
      <c r="K53" s="1388"/>
      <c r="L53" s="1388"/>
      <c r="M53" s="1388"/>
      <c r="N53" s="1388"/>
      <c r="O53" s="1388"/>
      <c r="P53" s="1388"/>
      <c r="Q53" s="1388"/>
      <c r="R53" s="1388"/>
      <c r="S53" s="1388"/>
      <c r="T53" s="1388"/>
      <c r="U53" s="1388"/>
      <c r="V53" s="1388"/>
      <c r="W53" s="1388"/>
      <c r="X53" s="1388"/>
      <c r="Y53" s="1388"/>
      <c r="Z53" s="1388"/>
      <c r="AA53" s="1388"/>
      <c r="AB53" s="1388"/>
      <c r="AC53" s="1388"/>
      <c r="AD53" s="1388"/>
      <c r="AE53" s="1388"/>
      <c r="AF53" s="1388"/>
      <c r="AG53" s="1388"/>
      <c r="AH53" s="1388"/>
      <c r="AI53" s="1388"/>
      <c r="AJ53" s="1388"/>
      <c r="AK53" s="1388"/>
      <c r="AL53" s="1388"/>
      <c r="AM53" s="1388"/>
      <c r="AN53" s="1388"/>
      <c r="AO53" s="1388"/>
      <c r="AP53" s="1388"/>
      <c r="AQ53" s="1388"/>
      <c r="AR53" s="1388"/>
      <c r="AS53" s="1388"/>
      <c r="AT53" s="1388"/>
      <c r="AU53" s="1388"/>
      <c r="AV53" s="1388"/>
      <c r="AW53" s="1388"/>
      <c r="AX53" s="1388"/>
      <c r="AY53" s="1388"/>
      <c r="AZ53" s="1388"/>
      <c r="BA53" s="1388"/>
      <c r="BB53" s="1388"/>
      <c r="BC53" s="1388"/>
      <c r="BD53" s="1388"/>
      <c r="BE53" s="1388"/>
    </row>
    <row r="54">
      <c r="A54" s="1390"/>
      <c r="B54" s="1388"/>
      <c r="C54" s="1388"/>
      <c r="D54" s="1388"/>
      <c r="E54" s="1388"/>
      <c r="F54" s="1388"/>
      <c r="G54" s="1388"/>
      <c r="H54" s="1388"/>
      <c r="I54" s="1388"/>
      <c r="J54" s="1388"/>
      <c r="K54" s="1388"/>
      <c r="L54" s="1388"/>
      <c r="M54" s="1388"/>
      <c r="N54" s="1388"/>
      <c r="O54" s="1388"/>
      <c r="P54" s="1388"/>
      <c r="Q54" s="1388"/>
      <c r="R54" s="1388"/>
      <c r="S54" s="1388"/>
      <c r="T54" s="1388"/>
      <c r="U54" s="1388"/>
      <c r="V54" s="1388"/>
      <c r="W54" s="1388"/>
      <c r="X54" s="1388"/>
      <c r="Y54" s="1388"/>
      <c r="Z54" s="1388"/>
      <c r="AA54" s="1388"/>
      <c r="AB54" s="1388"/>
      <c r="AC54" s="1388"/>
      <c r="AD54" s="1388"/>
      <c r="AE54" s="1388"/>
      <c r="AF54" s="1388"/>
      <c r="AG54" s="1388"/>
      <c r="AH54" s="1388"/>
      <c r="AI54" s="1388"/>
      <c r="AJ54" s="1388"/>
      <c r="AK54" s="1388"/>
      <c r="AL54" s="1388"/>
      <c r="AM54" s="1388"/>
      <c r="AN54" s="1388"/>
      <c r="AO54" s="1388"/>
      <c r="AP54" s="1388"/>
      <c r="AQ54" s="1388"/>
      <c r="AR54" s="1388"/>
      <c r="AS54" s="1388"/>
      <c r="AT54" s="1388"/>
      <c r="AU54" s="1388"/>
      <c r="AV54" s="1388"/>
      <c r="AW54" s="1388"/>
      <c r="AX54" s="1388"/>
      <c r="AY54" s="1388"/>
      <c r="AZ54" s="1388"/>
      <c r="BA54" s="1388"/>
      <c r="BB54" s="1388"/>
      <c r="BC54" s="1388"/>
      <c r="BD54" s="1388"/>
      <c r="BE54" s="1388"/>
    </row>
    <row r="55">
      <c r="A55" s="1389"/>
      <c r="B55" s="1388"/>
      <c r="C55" s="1388"/>
      <c r="D55" s="1388"/>
      <c r="E55" s="1388"/>
      <c r="F55" s="1388"/>
      <c r="G55" s="1391"/>
      <c r="H55" s="1392"/>
      <c r="I55" s="1389"/>
      <c r="J55" s="1389"/>
      <c r="K55" s="1389"/>
      <c r="L55" s="1389"/>
      <c r="M55" s="1389"/>
      <c r="N55" s="1389"/>
      <c r="O55" s="1389"/>
      <c r="P55" s="1389"/>
      <c r="Q55" s="1389"/>
      <c r="R55" s="1389"/>
      <c r="S55" s="1389"/>
      <c r="T55" s="1389"/>
      <c r="U55" s="1389"/>
      <c r="V55" s="1389"/>
      <c r="W55" s="1389"/>
      <c r="X55" s="1389"/>
      <c r="Y55" s="1389"/>
      <c r="Z55" s="1389"/>
      <c r="AA55" s="1389"/>
      <c r="AB55" s="1389"/>
      <c r="AC55" s="1389"/>
      <c r="AD55" s="1389"/>
      <c r="AE55" s="1389"/>
      <c r="AF55" s="1389"/>
      <c r="AG55" s="1389"/>
      <c r="AH55" s="1389"/>
      <c r="AI55" s="1389"/>
      <c r="AJ55" s="1389"/>
      <c r="AK55" s="1389"/>
      <c r="AL55" s="1389"/>
      <c r="AM55" s="1389"/>
      <c r="AN55" s="1389"/>
      <c r="AO55" s="1389"/>
      <c r="AP55" s="1389"/>
      <c r="AQ55" s="1389"/>
      <c r="AR55" s="1389"/>
      <c r="AS55" s="1389"/>
      <c r="AT55" s="1389"/>
      <c r="AU55" s="1389"/>
      <c r="AV55" s="1389"/>
      <c r="AW55" s="1389"/>
      <c r="AX55" s="1389"/>
      <c r="AY55" s="1389"/>
      <c r="AZ55" s="1389"/>
      <c r="BA55" s="1389"/>
      <c r="BB55" s="1389"/>
      <c r="BC55" s="1389"/>
      <c r="BD55" s="1389"/>
      <c r="BE55" s="1389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1.22" defaultRowHeight="15.75"/>
  <cols>
    <col customWidth="1" min="1" max="28" width="13.11"/>
  </cols>
  <sheetData>
    <row r="1" ht="14.25" customHeight="1">
      <c r="A1" s="1393"/>
      <c r="B1" s="1393"/>
      <c r="F1" s="1394"/>
      <c r="G1" s="1395"/>
      <c r="H1" s="1395"/>
      <c r="I1" s="1395"/>
      <c r="J1" s="1395"/>
      <c r="K1" s="1395"/>
      <c r="L1" s="1395"/>
      <c r="M1" s="1395"/>
      <c r="N1" s="1395"/>
      <c r="O1" s="1395"/>
      <c r="P1" s="1395"/>
      <c r="Q1" s="1395"/>
      <c r="R1" s="1395"/>
      <c r="S1" s="1395"/>
      <c r="T1" s="1395"/>
      <c r="U1" s="1395"/>
      <c r="V1" s="1395"/>
      <c r="W1" s="1395"/>
      <c r="X1" s="1395"/>
      <c r="Y1" s="1395"/>
      <c r="Z1" s="1395"/>
      <c r="AA1" s="1395"/>
      <c r="AB1" s="1395"/>
    </row>
    <row r="2" ht="14.25" customHeight="1">
      <c r="A2" s="1396"/>
      <c r="B2" s="1396"/>
      <c r="C2" s="1397"/>
      <c r="D2" s="1397"/>
      <c r="E2" s="1397"/>
      <c r="F2" s="1397"/>
      <c r="G2" s="1398"/>
      <c r="H2" s="1398"/>
      <c r="I2" s="1398"/>
      <c r="J2" s="1398"/>
      <c r="K2" s="1398"/>
      <c r="L2" s="1398"/>
      <c r="M2" s="1398"/>
      <c r="N2" s="1398"/>
      <c r="O2" s="1398"/>
      <c r="P2" s="1398"/>
      <c r="Q2" s="1398"/>
      <c r="R2" s="1398"/>
      <c r="S2" s="1398"/>
      <c r="T2" s="1398"/>
      <c r="U2" s="1398"/>
      <c r="V2" s="1398"/>
      <c r="W2" s="1398"/>
      <c r="X2" s="1398"/>
      <c r="Y2" s="1398"/>
      <c r="Z2" s="1398"/>
      <c r="AA2" s="1398"/>
      <c r="AB2" s="1398"/>
    </row>
    <row r="3" ht="14.25" customHeight="1">
      <c r="A3" s="1396"/>
      <c r="B3" s="1396"/>
      <c r="C3" s="1399"/>
      <c r="D3" s="1399"/>
      <c r="E3" s="1399"/>
      <c r="F3" s="1397"/>
      <c r="G3" s="1396"/>
      <c r="H3" s="1398"/>
      <c r="I3" s="1398"/>
      <c r="J3" s="1398"/>
      <c r="K3" s="1398"/>
      <c r="L3" s="1398"/>
      <c r="M3" s="1398"/>
      <c r="N3" s="1398"/>
      <c r="O3" s="1398"/>
      <c r="P3" s="1398"/>
      <c r="Q3" s="1398"/>
      <c r="R3" s="1398"/>
      <c r="S3" s="1398"/>
      <c r="T3" s="1398"/>
      <c r="U3" s="1398"/>
      <c r="V3" s="1398"/>
      <c r="W3" s="1398"/>
      <c r="X3" s="1398"/>
      <c r="Y3" s="1398"/>
      <c r="Z3" s="1398"/>
      <c r="AA3" s="1398"/>
      <c r="AB3" s="1398"/>
    </row>
    <row r="4" ht="14.25" customHeight="1">
      <c r="A4" s="1396"/>
      <c r="B4" s="1396"/>
      <c r="C4" s="1399"/>
      <c r="D4" s="1399"/>
      <c r="E4" s="1400"/>
      <c r="F4" s="1397"/>
      <c r="G4" s="1401"/>
      <c r="H4" s="1398"/>
      <c r="I4" s="1398"/>
      <c r="J4" s="1398"/>
      <c r="K4" s="1398"/>
      <c r="L4" s="1398"/>
      <c r="M4" s="1398"/>
      <c r="N4" s="1398"/>
      <c r="O4" s="1398"/>
      <c r="P4" s="1398"/>
      <c r="Q4" s="1398"/>
      <c r="R4" s="1398"/>
      <c r="S4" s="1398"/>
      <c r="T4" s="1398"/>
      <c r="U4" s="1398"/>
      <c r="V4" s="1398"/>
      <c r="W4" s="1398"/>
      <c r="X4" s="1398"/>
      <c r="Y4" s="1398"/>
      <c r="Z4" s="1398"/>
      <c r="AA4" s="1398"/>
      <c r="AB4" s="1398"/>
    </row>
    <row r="5" ht="14.25" customHeight="1">
      <c r="A5" s="1396"/>
      <c r="B5" s="1396"/>
      <c r="C5" s="1399"/>
      <c r="D5" s="1399"/>
      <c r="E5" s="1399"/>
      <c r="F5" s="1397"/>
      <c r="G5" s="1398"/>
      <c r="H5" s="1398"/>
      <c r="I5" s="1398"/>
      <c r="J5" s="1398"/>
      <c r="K5" s="1398"/>
      <c r="L5" s="1398"/>
      <c r="M5" s="1398"/>
      <c r="N5" s="1398"/>
      <c r="O5" s="1398"/>
      <c r="P5" s="1398"/>
      <c r="Q5" s="1398"/>
      <c r="R5" s="1398"/>
      <c r="S5" s="1398"/>
      <c r="T5" s="1398"/>
      <c r="U5" s="1398"/>
      <c r="V5" s="1398"/>
      <c r="W5" s="1398"/>
      <c r="X5" s="1398"/>
      <c r="Y5" s="1398"/>
      <c r="Z5" s="1398"/>
      <c r="AA5" s="1398"/>
      <c r="AB5" s="1398"/>
    </row>
    <row r="6" ht="14.25" customHeight="1">
      <c r="A6" s="1396"/>
      <c r="B6" s="1396"/>
      <c r="C6" s="1399"/>
      <c r="D6" s="1399"/>
      <c r="E6" s="1402"/>
      <c r="F6" s="1397"/>
      <c r="G6" s="1398"/>
      <c r="H6" s="1398"/>
      <c r="I6" s="1398"/>
      <c r="J6" s="1398"/>
      <c r="K6" s="1398"/>
      <c r="L6" s="1398"/>
      <c r="M6" s="1398"/>
      <c r="N6" s="1398"/>
      <c r="O6" s="1398"/>
      <c r="P6" s="1398"/>
      <c r="Q6" s="1398"/>
      <c r="R6" s="1398"/>
      <c r="S6" s="1398"/>
      <c r="T6" s="1398"/>
      <c r="U6" s="1398"/>
      <c r="V6" s="1398"/>
      <c r="W6" s="1398"/>
      <c r="X6" s="1398"/>
      <c r="Y6" s="1398"/>
      <c r="Z6" s="1398"/>
      <c r="AA6" s="1398"/>
      <c r="AB6" s="1398"/>
    </row>
    <row r="7" ht="14.25" customHeight="1">
      <c r="A7" s="1396"/>
      <c r="B7" s="1396"/>
      <c r="C7" s="1399"/>
      <c r="D7" s="1399"/>
      <c r="E7" s="1399"/>
      <c r="F7" s="1397"/>
      <c r="G7" s="1398"/>
      <c r="H7" s="1398"/>
      <c r="I7" s="1398"/>
      <c r="J7" s="1398"/>
      <c r="K7" s="1398"/>
      <c r="L7" s="1398"/>
      <c r="M7" s="1398"/>
      <c r="N7" s="1398"/>
      <c r="O7" s="1398"/>
      <c r="P7" s="1398"/>
      <c r="Q7" s="1398"/>
      <c r="R7" s="1398"/>
      <c r="S7" s="1398"/>
      <c r="T7" s="1398"/>
      <c r="U7" s="1398"/>
      <c r="V7" s="1398"/>
      <c r="W7" s="1398"/>
      <c r="X7" s="1398"/>
      <c r="Y7" s="1398"/>
      <c r="Z7" s="1398"/>
      <c r="AA7" s="1398"/>
      <c r="AB7" s="1398"/>
    </row>
    <row r="8" ht="14.25" customHeight="1">
      <c r="A8" s="1396"/>
      <c r="B8" s="1396"/>
      <c r="C8" s="1399"/>
      <c r="D8" s="1399"/>
      <c r="E8" s="1399"/>
      <c r="F8" s="1397"/>
      <c r="G8" s="1398"/>
      <c r="H8" s="1398"/>
      <c r="I8" s="1398"/>
      <c r="J8" s="1398"/>
      <c r="K8" s="1398"/>
      <c r="L8" s="1398"/>
      <c r="M8" s="1398"/>
      <c r="N8" s="1398"/>
      <c r="O8" s="1398"/>
      <c r="P8" s="1398"/>
      <c r="Q8" s="1398"/>
      <c r="R8" s="1398"/>
      <c r="S8" s="1398"/>
      <c r="T8" s="1398"/>
      <c r="U8" s="1398"/>
      <c r="V8" s="1398"/>
      <c r="W8" s="1398"/>
      <c r="X8" s="1398"/>
      <c r="Y8" s="1398"/>
      <c r="Z8" s="1398"/>
      <c r="AA8" s="1398"/>
      <c r="AB8" s="1398"/>
    </row>
    <row r="9" ht="14.25" customHeight="1">
      <c r="A9" s="1396"/>
      <c r="B9" s="1396"/>
      <c r="C9" s="1399"/>
      <c r="D9" s="1399"/>
      <c r="E9" s="1399"/>
      <c r="F9" s="1397"/>
      <c r="G9" s="1398"/>
      <c r="H9" s="1398"/>
      <c r="I9" s="1398"/>
      <c r="J9" s="1398"/>
      <c r="K9" s="1398"/>
      <c r="L9" s="1398"/>
      <c r="M9" s="1398"/>
      <c r="N9" s="1398"/>
      <c r="O9" s="1398"/>
      <c r="P9" s="1398"/>
      <c r="Q9" s="1398"/>
      <c r="R9" s="1398"/>
      <c r="S9" s="1398"/>
      <c r="T9" s="1398"/>
      <c r="U9" s="1398"/>
      <c r="V9" s="1398"/>
      <c r="W9" s="1398"/>
      <c r="X9" s="1398"/>
      <c r="Y9" s="1398"/>
      <c r="Z9" s="1398"/>
      <c r="AA9" s="1398"/>
      <c r="AB9" s="1398"/>
    </row>
    <row r="10" ht="14.25" customHeight="1">
      <c r="A10" s="1403"/>
      <c r="B10" s="1403"/>
      <c r="C10" s="1395"/>
      <c r="D10" s="1395"/>
      <c r="E10" s="1404"/>
      <c r="F10" s="1405"/>
      <c r="G10" s="1395"/>
      <c r="H10" s="1395"/>
      <c r="I10" s="1395"/>
      <c r="J10" s="1395"/>
      <c r="K10" s="1395"/>
      <c r="L10" s="1395"/>
      <c r="M10" s="1395"/>
      <c r="N10" s="1395"/>
      <c r="O10" s="1395"/>
      <c r="P10" s="1395"/>
      <c r="Q10" s="1395"/>
      <c r="R10" s="1395"/>
      <c r="S10" s="1395"/>
      <c r="T10" s="1395"/>
      <c r="U10" s="1395"/>
      <c r="V10" s="1395"/>
      <c r="W10" s="1395"/>
      <c r="X10" s="1395"/>
      <c r="Y10" s="1395"/>
      <c r="Z10" s="1395"/>
      <c r="AA10" s="1395"/>
      <c r="AB10" s="1395"/>
    </row>
    <row r="11" ht="14.25" customHeight="1">
      <c r="A11" s="1403"/>
      <c r="B11" s="1403"/>
      <c r="C11" s="1395"/>
      <c r="D11" s="1395"/>
      <c r="E11" s="1404"/>
      <c r="F11" s="1405"/>
      <c r="G11" s="1395"/>
      <c r="H11" s="1395"/>
      <c r="I11" s="1395"/>
      <c r="J11" s="1395"/>
      <c r="K11" s="1395"/>
      <c r="L11" s="1395"/>
      <c r="M11" s="1395"/>
      <c r="N11" s="1395"/>
      <c r="O11" s="1395"/>
      <c r="P11" s="1395"/>
      <c r="Q11" s="1395"/>
      <c r="R11" s="1395"/>
      <c r="S11" s="1395"/>
      <c r="T11" s="1395"/>
      <c r="U11" s="1395"/>
      <c r="V11" s="1395"/>
      <c r="W11" s="1395"/>
      <c r="X11" s="1395"/>
      <c r="Y11" s="1395"/>
      <c r="Z11" s="1395"/>
      <c r="AA11" s="1395"/>
      <c r="AB11" s="1395"/>
    </row>
    <row r="12" ht="14.25" customHeight="1">
      <c r="A12" s="1403"/>
      <c r="B12" s="1403"/>
      <c r="C12" s="1395"/>
      <c r="D12" s="1395"/>
      <c r="E12" s="1404"/>
      <c r="F12" s="1406"/>
      <c r="G12" s="1395"/>
      <c r="H12" s="1395"/>
      <c r="I12" s="1395"/>
      <c r="J12" s="1395"/>
      <c r="K12" s="1395"/>
      <c r="L12" s="1395"/>
      <c r="M12" s="1395"/>
      <c r="N12" s="1395"/>
      <c r="O12" s="1395"/>
      <c r="P12" s="1395"/>
      <c r="Q12" s="1395"/>
      <c r="R12" s="1395"/>
      <c r="S12" s="1395"/>
      <c r="T12" s="1395"/>
      <c r="U12" s="1395"/>
      <c r="V12" s="1395"/>
      <c r="W12" s="1395"/>
      <c r="X12" s="1395"/>
      <c r="Y12" s="1395"/>
      <c r="Z12" s="1395"/>
      <c r="AA12" s="1395"/>
      <c r="AB12" s="1395"/>
    </row>
    <row r="13" ht="14.25" customHeight="1">
      <c r="A13" s="1403"/>
      <c r="B13" s="1403"/>
      <c r="C13" s="1395"/>
      <c r="D13" s="1395"/>
      <c r="E13" s="1407"/>
      <c r="F13" s="1395"/>
      <c r="G13" s="1395"/>
      <c r="H13" s="1395"/>
      <c r="I13" s="1395"/>
      <c r="J13" s="1395"/>
      <c r="K13" s="1395"/>
      <c r="L13" s="1395"/>
      <c r="M13" s="1395"/>
      <c r="N13" s="1395"/>
      <c r="O13" s="1395"/>
      <c r="P13" s="1395"/>
      <c r="Q13" s="1395"/>
      <c r="R13" s="1395"/>
      <c r="S13" s="1395"/>
      <c r="T13" s="1395"/>
      <c r="U13" s="1395"/>
      <c r="V13" s="1395"/>
      <c r="W13" s="1395"/>
      <c r="X13" s="1395"/>
      <c r="Y13" s="1395"/>
      <c r="Z13" s="1395"/>
      <c r="AA13" s="1395"/>
      <c r="AB13" s="1395"/>
    </row>
    <row r="14" ht="14.25" customHeight="1">
      <c r="A14" s="1403"/>
      <c r="B14" s="1403"/>
      <c r="C14" s="1395"/>
      <c r="D14" s="1395"/>
      <c r="E14" s="1407"/>
      <c r="F14" s="1395"/>
      <c r="G14" s="1395"/>
      <c r="H14" s="1395"/>
      <c r="I14" s="1395"/>
      <c r="J14" s="1395"/>
      <c r="K14" s="1395"/>
      <c r="L14" s="1395"/>
      <c r="M14" s="1395"/>
      <c r="N14" s="1395"/>
      <c r="O14" s="1395"/>
      <c r="P14" s="1395"/>
      <c r="Q14" s="1395"/>
      <c r="R14" s="1395"/>
      <c r="S14" s="1395"/>
      <c r="T14" s="1395"/>
      <c r="U14" s="1395"/>
      <c r="V14" s="1395"/>
      <c r="W14" s="1395"/>
      <c r="X14" s="1395"/>
      <c r="Y14" s="1395"/>
      <c r="Z14" s="1395"/>
      <c r="AA14" s="1395"/>
      <c r="AB14" s="1395"/>
    </row>
    <row r="15" ht="14.25" customHeight="1">
      <c r="A15" s="1403"/>
      <c r="B15" s="1403"/>
      <c r="C15" s="1395"/>
      <c r="D15" s="1395"/>
      <c r="E15" s="1407"/>
      <c r="F15" s="1395"/>
      <c r="G15" s="1395"/>
      <c r="H15" s="1395"/>
      <c r="I15" s="1395"/>
      <c r="J15" s="1395"/>
      <c r="K15" s="1395"/>
      <c r="L15" s="1395"/>
      <c r="M15" s="1395"/>
      <c r="N15" s="1395"/>
      <c r="O15" s="1395"/>
      <c r="P15" s="1395"/>
      <c r="Q15" s="1395"/>
      <c r="R15" s="1395"/>
      <c r="S15" s="1395"/>
      <c r="T15" s="1395"/>
      <c r="U15" s="1395"/>
      <c r="V15" s="1395"/>
      <c r="W15" s="1395"/>
      <c r="X15" s="1395"/>
      <c r="Y15" s="1395"/>
      <c r="Z15" s="1395"/>
      <c r="AA15" s="1395"/>
      <c r="AB15" s="1395"/>
    </row>
    <row r="16" ht="14.25" customHeight="1">
      <c r="A16" s="1403"/>
      <c r="B16" s="1403"/>
      <c r="C16" s="1395"/>
      <c r="D16" s="1395"/>
      <c r="E16" s="1407"/>
      <c r="F16" s="1395"/>
      <c r="G16" s="1395"/>
      <c r="H16" s="1395"/>
      <c r="I16" s="1395"/>
      <c r="J16" s="1395"/>
      <c r="K16" s="1395"/>
      <c r="L16" s="1395"/>
      <c r="M16" s="1395"/>
      <c r="N16" s="1395"/>
      <c r="O16" s="1395"/>
      <c r="P16" s="1395"/>
      <c r="Q16" s="1395"/>
      <c r="R16" s="1395"/>
      <c r="S16" s="1395"/>
      <c r="T16" s="1395"/>
      <c r="U16" s="1395"/>
      <c r="V16" s="1395"/>
      <c r="W16" s="1395"/>
      <c r="X16" s="1395"/>
      <c r="Y16" s="1395"/>
      <c r="Z16" s="1395"/>
      <c r="AA16" s="1395"/>
      <c r="AB16" s="1395"/>
    </row>
    <row r="17" ht="14.25" customHeight="1">
      <c r="A17" s="1403"/>
      <c r="B17" s="1403"/>
      <c r="C17" s="1395"/>
      <c r="D17" s="1395"/>
      <c r="E17" s="1407"/>
      <c r="F17" s="1395"/>
      <c r="G17" s="1395"/>
      <c r="H17" s="1395"/>
      <c r="I17" s="1395"/>
      <c r="J17" s="1395"/>
      <c r="K17" s="1395"/>
      <c r="L17" s="1395"/>
      <c r="M17" s="1395"/>
      <c r="N17" s="1395"/>
      <c r="O17" s="1395"/>
      <c r="P17" s="1395"/>
      <c r="Q17" s="1395"/>
      <c r="R17" s="1395"/>
      <c r="S17" s="1395"/>
      <c r="T17" s="1395"/>
      <c r="U17" s="1395"/>
      <c r="V17" s="1395"/>
      <c r="W17" s="1395"/>
      <c r="X17" s="1395"/>
      <c r="Y17" s="1395"/>
      <c r="Z17" s="1395"/>
      <c r="AA17" s="1395"/>
      <c r="AB17" s="1395"/>
    </row>
    <row r="18" ht="14.25" customHeight="1">
      <c r="A18" s="1403"/>
      <c r="B18" s="1403"/>
      <c r="C18" s="1395"/>
      <c r="D18" s="1395"/>
      <c r="E18" s="1407"/>
      <c r="F18" s="1395"/>
      <c r="G18" s="1395"/>
      <c r="H18" s="1395"/>
      <c r="I18" s="1395"/>
      <c r="J18" s="1395"/>
      <c r="K18" s="1395"/>
      <c r="L18" s="1395"/>
      <c r="M18" s="1395"/>
      <c r="N18" s="1395"/>
      <c r="O18" s="1395"/>
      <c r="P18" s="1395"/>
      <c r="Q18" s="1395"/>
      <c r="R18" s="1395"/>
      <c r="S18" s="1395"/>
      <c r="T18" s="1395"/>
      <c r="U18" s="1395"/>
      <c r="V18" s="1395"/>
      <c r="W18" s="1395"/>
      <c r="X18" s="1395"/>
      <c r="Y18" s="1395"/>
      <c r="Z18" s="1395"/>
      <c r="AA18" s="1395"/>
      <c r="AB18" s="1395"/>
    </row>
    <row r="19" ht="14.25" customHeight="1">
      <c r="A19" s="1403"/>
      <c r="B19" s="1403"/>
      <c r="C19" s="1395"/>
      <c r="D19" s="1395"/>
      <c r="E19" s="1407"/>
      <c r="F19" s="1395"/>
      <c r="G19" s="1395"/>
      <c r="H19" s="1395"/>
      <c r="I19" s="1395"/>
      <c r="J19" s="1395"/>
      <c r="K19" s="1395"/>
      <c r="L19" s="1395"/>
      <c r="M19" s="1395"/>
      <c r="N19" s="1395"/>
      <c r="O19" s="1395"/>
      <c r="P19" s="1395"/>
      <c r="Q19" s="1395"/>
      <c r="R19" s="1395"/>
      <c r="S19" s="1395"/>
      <c r="T19" s="1395"/>
      <c r="U19" s="1395"/>
      <c r="V19" s="1395"/>
      <c r="W19" s="1395"/>
      <c r="X19" s="1395"/>
      <c r="Y19" s="1395"/>
      <c r="Z19" s="1395"/>
      <c r="AA19" s="1395"/>
      <c r="AB19" s="1395"/>
    </row>
    <row r="20" ht="14.25" customHeight="1">
      <c r="A20" s="1403"/>
      <c r="B20" s="1403"/>
      <c r="C20" s="1395"/>
      <c r="D20" s="1395"/>
      <c r="E20" s="1407"/>
      <c r="F20" s="1395"/>
      <c r="G20" s="1395"/>
      <c r="H20" s="1395"/>
      <c r="I20" s="1395"/>
      <c r="J20" s="1395"/>
      <c r="K20" s="1395"/>
      <c r="L20" s="1395"/>
      <c r="M20" s="1395"/>
      <c r="N20" s="1395"/>
      <c r="O20" s="1395"/>
      <c r="P20" s="1395"/>
      <c r="Q20" s="1395"/>
      <c r="R20" s="1395"/>
      <c r="S20" s="1395"/>
      <c r="T20" s="1395"/>
      <c r="U20" s="1395"/>
      <c r="V20" s="1395"/>
      <c r="W20" s="1395"/>
      <c r="X20" s="1395"/>
      <c r="Y20" s="1395"/>
      <c r="Z20" s="1395"/>
      <c r="AA20" s="1395"/>
      <c r="AB20" s="1395"/>
    </row>
    <row r="21" ht="14.25" customHeight="1">
      <c r="A21" s="1403"/>
      <c r="B21" s="1403"/>
      <c r="C21" s="1395"/>
      <c r="D21" s="1395"/>
      <c r="E21" s="1407"/>
      <c r="F21" s="1395"/>
      <c r="G21" s="1395"/>
      <c r="H21" s="1395"/>
      <c r="I21" s="1395"/>
      <c r="J21" s="1395"/>
      <c r="K21" s="1395"/>
      <c r="L21" s="1395"/>
      <c r="M21" s="1395"/>
      <c r="N21" s="1395"/>
      <c r="O21" s="1395"/>
      <c r="P21" s="1395"/>
      <c r="Q21" s="1395"/>
      <c r="R21" s="1395"/>
      <c r="S21" s="1395"/>
      <c r="T21" s="1395"/>
      <c r="U21" s="1395"/>
      <c r="V21" s="1395"/>
      <c r="W21" s="1395"/>
      <c r="X21" s="1395"/>
      <c r="Y21" s="1395"/>
      <c r="Z21" s="1395"/>
      <c r="AA21" s="1395"/>
      <c r="AB21" s="1395"/>
    </row>
    <row r="22" ht="14.25" customHeight="1">
      <c r="A22" s="1403"/>
      <c r="B22" s="1403"/>
      <c r="C22" s="1395"/>
      <c r="D22" s="1395"/>
      <c r="E22" s="1407"/>
      <c r="F22" s="1395"/>
      <c r="G22" s="1395"/>
      <c r="H22" s="1395"/>
      <c r="I22" s="1395"/>
      <c r="J22" s="1395"/>
      <c r="K22" s="1395"/>
      <c r="L22" s="1395"/>
      <c r="M22" s="1395"/>
      <c r="N22" s="1395"/>
      <c r="O22" s="1395"/>
      <c r="P22" s="1395"/>
      <c r="Q22" s="1395"/>
      <c r="R22" s="1395"/>
      <c r="S22" s="1395"/>
      <c r="T22" s="1395"/>
      <c r="U22" s="1395"/>
      <c r="V22" s="1395"/>
      <c r="W22" s="1395"/>
      <c r="X22" s="1395"/>
      <c r="Y22" s="1395"/>
      <c r="Z22" s="1395"/>
      <c r="AA22" s="1395"/>
      <c r="AB22" s="1395"/>
    </row>
    <row r="23" ht="14.25" customHeight="1">
      <c r="A23" s="1403"/>
      <c r="B23" s="1403"/>
      <c r="C23" s="1395"/>
      <c r="D23" s="1395"/>
      <c r="E23" s="1407"/>
      <c r="F23" s="1395"/>
      <c r="G23" s="1395"/>
      <c r="H23" s="1395"/>
      <c r="I23" s="1395"/>
      <c r="J23" s="1395"/>
      <c r="K23" s="1395"/>
      <c r="L23" s="1395"/>
      <c r="M23" s="1395"/>
      <c r="N23" s="1395"/>
      <c r="O23" s="1395"/>
      <c r="P23" s="1395"/>
      <c r="Q23" s="1395"/>
      <c r="R23" s="1395"/>
      <c r="S23" s="1395"/>
      <c r="T23" s="1395"/>
      <c r="U23" s="1395"/>
      <c r="V23" s="1395"/>
      <c r="W23" s="1395"/>
      <c r="X23" s="1395"/>
      <c r="Y23" s="1395"/>
      <c r="Z23" s="1395"/>
      <c r="AA23" s="1395"/>
      <c r="AB23" s="1395"/>
    </row>
    <row r="24" ht="14.25" customHeight="1">
      <c r="A24" s="1403"/>
      <c r="B24" s="1403"/>
      <c r="C24" s="1395"/>
      <c r="D24" s="1395"/>
      <c r="E24" s="1407"/>
      <c r="F24" s="1395"/>
      <c r="G24" s="1395"/>
      <c r="H24" s="1395"/>
      <c r="I24" s="1395"/>
      <c r="J24" s="1395"/>
      <c r="K24" s="1395"/>
      <c r="L24" s="1395"/>
      <c r="M24" s="1395"/>
      <c r="N24" s="1395"/>
      <c r="O24" s="1395"/>
      <c r="P24" s="1395"/>
      <c r="Q24" s="1395"/>
      <c r="R24" s="1395"/>
      <c r="S24" s="1395"/>
      <c r="T24" s="1395"/>
      <c r="U24" s="1395"/>
      <c r="V24" s="1395"/>
      <c r="W24" s="1395"/>
      <c r="X24" s="1395"/>
      <c r="Y24" s="1395"/>
      <c r="Z24" s="1395"/>
      <c r="AA24" s="1395"/>
      <c r="AB24" s="1395"/>
    </row>
    <row r="25" ht="14.25" customHeight="1">
      <c r="A25" s="1403"/>
      <c r="B25" s="1403"/>
      <c r="C25" s="1395"/>
      <c r="D25" s="1395"/>
      <c r="E25" s="1407"/>
      <c r="F25" s="1395"/>
      <c r="G25" s="1395"/>
      <c r="H25" s="1395"/>
      <c r="I25" s="1395"/>
      <c r="J25" s="1395"/>
      <c r="K25" s="1395"/>
      <c r="L25" s="1395"/>
      <c r="M25" s="1395"/>
      <c r="N25" s="1395"/>
      <c r="O25" s="1395"/>
      <c r="P25" s="1395"/>
      <c r="Q25" s="1395"/>
      <c r="R25" s="1395"/>
      <c r="S25" s="1395"/>
      <c r="T25" s="1395"/>
      <c r="U25" s="1395"/>
      <c r="V25" s="1395"/>
      <c r="W25" s="1395"/>
      <c r="X25" s="1395"/>
      <c r="Y25" s="1395"/>
      <c r="Z25" s="1395"/>
      <c r="AA25" s="1395"/>
      <c r="AB25" s="1395"/>
    </row>
    <row r="26" ht="14.25" customHeight="1">
      <c r="A26" s="1403"/>
      <c r="B26" s="1403"/>
      <c r="C26" s="1395"/>
      <c r="D26" s="1395"/>
      <c r="E26" s="1407"/>
      <c r="F26" s="1395"/>
      <c r="G26" s="1395"/>
      <c r="H26" s="1395"/>
      <c r="I26" s="1395"/>
      <c r="J26" s="1395"/>
      <c r="K26" s="1395"/>
      <c r="L26" s="1395"/>
      <c r="M26" s="1395"/>
      <c r="N26" s="1395"/>
      <c r="O26" s="1395"/>
      <c r="P26" s="1395"/>
      <c r="Q26" s="1395"/>
      <c r="R26" s="1395"/>
      <c r="S26" s="1395"/>
      <c r="T26" s="1395"/>
      <c r="U26" s="1395"/>
      <c r="V26" s="1395"/>
      <c r="W26" s="1395"/>
      <c r="X26" s="1395"/>
      <c r="Y26" s="1395"/>
      <c r="Z26" s="1395"/>
      <c r="AA26" s="1395"/>
      <c r="AB26" s="1395"/>
    </row>
    <row r="27" ht="14.25" customHeight="1">
      <c r="A27" s="1403"/>
      <c r="B27" s="1403"/>
      <c r="C27" s="1395"/>
      <c r="D27" s="1395"/>
      <c r="E27" s="1407"/>
      <c r="F27" s="1395"/>
      <c r="G27" s="1395"/>
      <c r="H27" s="1395"/>
      <c r="I27" s="1395"/>
      <c r="J27" s="1395"/>
      <c r="K27" s="1395"/>
      <c r="L27" s="1395"/>
      <c r="M27" s="1395"/>
      <c r="N27" s="1395"/>
      <c r="O27" s="1395"/>
      <c r="P27" s="1395"/>
      <c r="Q27" s="1395"/>
      <c r="R27" s="1395"/>
      <c r="S27" s="1395"/>
      <c r="T27" s="1395"/>
      <c r="U27" s="1395"/>
      <c r="V27" s="1395"/>
      <c r="W27" s="1395"/>
      <c r="X27" s="1395"/>
      <c r="Y27" s="1395"/>
      <c r="Z27" s="1395"/>
      <c r="AA27" s="1395"/>
      <c r="AB27" s="1395"/>
    </row>
    <row r="28" ht="14.25" customHeight="1">
      <c r="A28" s="1403"/>
      <c r="B28" s="1403"/>
      <c r="C28" s="1395"/>
      <c r="D28" s="1395"/>
      <c r="E28" s="1407"/>
      <c r="F28" s="1395"/>
      <c r="G28" s="1395"/>
      <c r="H28" s="1395"/>
      <c r="I28" s="1395"/>
      <c r="J28" s="1395"/>
      <c r="K28" s="1395"/>
      <c r="L28" s="1395"/>
      <c r="M28" s="1395"/>
      <c r="N28" s="1395"/>
      <c r="O28" s="1395"/>
      <c r="P28" s="1395"/>
      <c r="Q28" s="1395"/>
      <c r="R28" s="1395"/>
      <c r="S28" s="1395"/>
      <c r="T28" s="1395"/>
      <c r="U28" s="1395"/>
      <c r="V28" s="1395"/>
      <c r="W28" s="1395"/>
      <c r="X28" s="1395"/>
      <c r="Y28" s="1395"/>
      <c r="Z28" s="1395"/>
      <c r="AA28" s="1395"/>
      <c r="AB28" s="1395"/>
    </row>
    <row r="29" ht="14.25" customHeight="1">
      <c r="A29" s="1403"/>
      <c r="B29" s="1403"/>
      <c r="C29" s="1395"/>
      <c r="D29" s="1395"/>
      <c r="E29" s="1407"/>
      <c r="F29" s="1395"/>
      <c r="G29" s="1395"/>
      <c r="H29" s="1395"/>
      <c r="I29" s="1395"/>
      <c r="J29" s="1395"/>
      <c r="K29" s="1395"/>
      <c r="L29" s="1395"/>
      <c r="M29" s="1395"/>
      <c r="N29" s="1395"/>
      <c r="O29" s="1395"/>
      <c r="P29" s="1395"/>
      <c r="Q29" s="1395"/>
      <c r="R29" s="1395"/>
      <c r="S29" s="1395"/>
      <c r="T29" s="1395"/>
      <c r="U29" s="1395"/>
      <c r="V29" s="1395"/>
      <c r="W29" s="1395"/>
      <c r="X29" s="1395"/>
      <c r="Y29" s="1395"/>
      <c r="Z29" s="1395"/>
      <c r="AA29" s="1395"/>
      <c r="AB29" s="1395"/>
    </row>
    <row r="30" ht="14.25" customHeight="1">
      <c r="A30" s="1403"/>
      <c r="B30" s="1403"/>
      <c r="C30" s="1395"/>
      <c r="D30" s="1395"/>
      <c r="E30" s="1407"/>
      <c r="F30" s="1395"/>
      <c r="G30" s="1395"/>
      <c r="H30" s="1395"/>
      <c r="I30" s="1395"/>
      <c r="J30" s="1395"/>
      <c r="K30" s="1395"/>
      <c r="L30" s="1395"/>
      <c r="M30" s="1395"/>
      <c r="N30" s="1395"/>
      <c r="O30" s="1395"/>
      <c r="P30" s="1395"/>
      <c r="Q30" s="1395"/>
      <c r="R30" s="1395"/>
      <c r="S30" s="1395"/>
      <c r="T30" s="1395"/>
      <c r="U30" s="1395"/>
      <c r="V30" s="1395"/>
      <c r="W30" s="1395"/>
      <c r="X30" s="1395"/>
      <c r="Y30" s="1395"/>
      <c r="Z30" s="1395"/>
      <c r="AA30" s="1395"/>
      <c r="AB30" s="1395"/>
    </row>
    <row r="31" ht="14.25" customHeight="1">
      <c r="A31" s="1403"/>
      <c r="B31" s="1403"/>
      <c r="C31" s="1395"/>
      <c r="D31" s="1395"/>
      <c r="E31" s="1407"/>
      <c r="F31" s="1395"/>
      <c r="G31" s="1395"/>
      <c r="H31" s="1395"/>
      <c r="I31" s="1395"/>
      <c r="J31" s="1395"/>
      <c r="K31" s="1395"/>
      <c r="L31" s="1395"/>
      <c r="M31" s="1395"/>
      <c r="N31" s="1395"/>
      <c r="O31" s="1395"/>
      <c r="P31" s="1395"/>
      <c r="Q31" s="1395"/>
      <c r="R31" s="1395"/>
      <c r="S31" s="1395"/>
      <c r="T31" s="1395"/>
      <c r="U31" s="1395"/>
      <c r="V31" s="1395"/>
      <c r="W31" s="1395"/>
      <c r="X31" s="1395"/>
      <c r="Y31" s="1395"/>
      <c r="Z31" s="1395"/>
      <c r="AA31" s="1395"/>
      <c r="AB31" s="1395"/>
    </row>
    <row r="32" ht="14.25" customHeight="1">
      <c r="A32" s="1403"/>
      <c r="B32" s="1403"/>
      <c r="C32" s="1395"/>
      <c r="D32" s="1395"/>
      <c r="E32" s="1407"/>
      <c r="F32" s="1395"/>
      <c r="G32" s="1395"/>
      <c r="H32" s="1395"/>
      <c r="I32" s="1395"/>
      <c r="J32" s="1395"/>
      <c r="K32" s="1395"/>
      <c r="L32" s="1395"/>
      <c r="M32" s="1395"/>
      <c r="N32" s="1395"/>
      <c r="O32" s="1395"/>
      <c r="P32" s="1395"/>
      <c r="Q32" s="1395"/>
      <c r="R32" s="1395"/>
      <c r="S32" s="1395"/>
      <c r="T32" s="1395"/>
      <c r="U32" s="1395"/>
      <c r="V32" s="1395"/>
      <c r="W32" s="1395"/>
      <c r="X32" s="1395"/>
      <c r="Y32" s="1395"/>
      <c r="Z32" s="1395"/>
      <c r="AA32" s="1395"/>
      <c r="AB32" s="1395"/>
    </row>
    <row r="33" ht="14.25" customHeight="1">
      <c r="A33" s="1403"/>
      <c r="B33" s="1403"/>
      <c r="C33" s="1395"/>
      <c r="D33" s="1395"/>
      <c r="E33" s="1407"/>
      <c r="F33" s="1395"/>
      <c r="G33" s="1395"/>
      <c r="H33" s="1395"/>
      <c r="I33" s="1395"/>
      <c r="J33" s="1395"/>
      <c r="K33" s="1395"/>
      <c r="L33" s="1395"/>
      <c r="M33" s="1395"/>
      <c r="N33" s="1395"/>
      <c r="O33" s="1395"/>
      <c r="P33" s="1395"/>
      <c r="Q33" s="1395"/>
      <c r="R33" s="1395"/>
      <c r="S33" s="1395"/>
      <c r="T33" s="1395"/>
      <c r="U33" s="1395"/>
      <c r="V33" s="1395"/>
      <c r="W33" s="1395"/>
      <c r="X33" s="1395"/>
      <c r="Y33" s="1395"/>
      <c r="Z33" s="1395"/>
      <c r="AA33" s="1395"/>
      <c r="AB33" s="1395"/>
    </row>
    <row r="34" ht="14.25" customHeight="1">
      <c r="A34" s="1403"/>
      <c r="B34" s="1403"/>
      <c r="C34" s="1395"/>
      <c r="D34" s="1395"/>
      <c r="E34" s="1407"/>
      <c r="F34" s="1395"/>
      <c r="G34" s="1395"/>
      <c r="H34" s="1395"/>
      <c r="I34" s="1395"/>
      <c r="J34" s="1395"/>
      <c r="K34" s="1395"/>
      <c r="L34" s="1395"/>
      <c r="M34" s="1395"/>
      <c r="N34" s="1395"/>
      <c r="O34" s="1395"/>
      <c r="P34" s="1395"/>
      <c r="Q34" s="1395"/>
      <c r="R34" s="1395"/>
      <c r="S34" s="1395"/>
      <c r="T34" s="1395"/>
      <c r="U34" s="1395"/>
      <c r="V34" s="1395"/>
      <c r="W34" s="1395"/>
      <c r="X34" s="1395"/>
      <c r="Y34" s="1395"/>
      <c r="Z34" s="1395"/>
      <c r="AA34" s="1395"/>
      <c r="AB34" s="1395"/>
    </row>
    <row r="35" ht="14.25" customHeight="1">
      <c r="A35" s="1403"/>
      <c r="B35" s="1403"/>
      <c r="C35" s="1395"/>
      <c r="D35" s="1395"/>
      <c r="E35" s="1407"/>
      <c r="F35" s="1395"/>
      <c r="G35" s="1395"/>
      <c r="H35" s="1395"/>
      <c r="I35" s="1395"/>
      <c r="J35" s="1395"/>
      <c r="K35" s="1395"/>
      <c r="L35" s="1395"/>
      <c r="M35" s="1395"/>
      <c r="N35" s="1395"/>
      <c r="O35" s="1395"/>
      <c r="P35" s="1395"/>
      <c r="Q35" s="1395"/>
      <c r="R35" s="1395"/>
      <c r="S35" s="1395"/>
      <c r="T35" s="1395"/>
      <c r="U35" s="1395"/>
      <c r="V35" s="1395"/>
      <c r="W35" s="1395"/>
      <c r="X35" s="1395"/>
      <c r="Y35" s="1395"/>
      <c r="Z35" s="1395"/>
      <c r="AA35" s="1395"/>
      <c r="AB35" s="1395"/>
    </row>
    <row r="36" ht="14.25" customHeight="1">
      <c r="A36" s="1403"/>
      <c r="B36" s="1403"/>
      <c r="C36" s="1395"/>
      <c r="D36" s="1395"/>
      <c r="E36" s="1407"/>
      <c r="F36" s="1395"/>
      <c r="G36" s="1395"/>
      <c r="H36" s="1395"/>
      <c r="I36" s="1395"/>
      <c r="J36" s="1395"/>
      <c r="K36" s="1395"/>
      <c r="L36" s="1395"/>
      <c r="M36" s="1395"/>
      <c r="N36" s="1395"/>
      <c r="O36" s="1395"/>
      <c r="P36" s="1395"/>
      <c r="Q36" s="1395"/>
      <c r="R36" s="1395"/>
      <c r="S36" s="1395"/>
      <c r="T36" s="1395"/>
      <c r="U36" s="1395"/>
      <c r="V36" s="1395"/>
      <c r="W36" s="1395"/>
      <c r="X36" s="1395"/>
      <c r="Y36" s="1395"/>
      <c r="Z36" s="1395"/>
      <c r="AA36" s="1395"/>
      <c r="AB36" s="1395"/>
    </row>
    <row r="37" ht="14.25" customHeight="1">
      <c r="A37" s="1403"/>
      <c r="B37" s="1403"/>
      <c r="C37" s="1395"/>
      <c r="D37" s="1395"/>
      <c r="E37" s="1407"/>
      <c r="F37" s="1395"/>
      <c r="G37" s="1395"/>
      <c r="H37" s="1395"/>
      <c r="I37" s="1395"/>
      <c r="J37" s="1395"/>
      <c r="K37" s="1395"/>
      <c r="L37" s="1395"/>
      <c r="M37" s="1395"/>
      <c r="N37" s="1395"/>
      <c r="O37" s="1395"/>
      <c r="P37" s="1395"/>
      <c r="Q37" s="1395"/>
      <c r="R37" s="1395"/>
      <c r="S37" s="1395"/>
      <c r="T37" s="1395"/>
      <c r="U37" s="1395"/>
      <c r="V37" s="1395"/>
      <c r="W37" s="1395"/>
      <c r="X37" s="1395"/>
      <c r="Y37" s="1395"/>
      <c r="Z37" s="1395"/>
      <c r="AA37" s="1395"/>
      <c r="AB37" s="1395"/>
    </row>
    <row r="38" ht="14.25" customHeight="1">
      <c r="A38" s="1403"/>
      <c r="B38" s="1403"/>
      <c r="C38" s="1395"/>
      <c r="D38" s="1395"/>
      <c r="E38" s="1407"/>
      <c r="F38" s="1395"/>
      <c r="G38" s="1395"/>
      <c r="H38" s="1395"/>
      <c r="I38" s="1395"/>
      <c r="J38" s="1395"/>
      <c r="K38" s="1395"/>
      <c r="L38" s="1395"/>
      <c r="M38" s="1395"/>
      <c r="N38" s="1395"/>
      <c r="O38" s="1395"/>
      <c r="P38" s="1395"/>
      <c r="Q38" s="1395"/>
      <c r="R38" s="1395"/>
      <c r="S38" s="1395"/>
      <c r="T38" s="1395"/>
      <c r="U38" s="1395"/>
      <c r="V38" s="1395"/>
      <c r="W38" s="1395"/>
      <c r="X38" s="1395"/>
      <c r="Y38" s="1395"/>
      <c r="Z38" s="1395"/>
      <c r="AA38" s="1395"/>
      <c r="AB38" s="1395"/>
    </row>
    <row r="39" ht="14.25" customHeight="1">
      <c r="A39" s="1403"/>
      <c r="B39" s="1403"/>
      <c r="C39" s="1395"/>
      <c r="D39" s="1395"/>
      <c r="E39" s="1407"/>
      <c r="F39" s="1395"/>
      <c r="G39" s="1395"/>
      <c r="H39" s="1395"/>
      <c r="I39" s="1395"/>
      <c r="J39" s="1395"/>
      <c r="K39" s="1395"/>
      <c r="L39" s="1395"/>
      <c r="M39" s="1395"/>
      <c r="N39" s="1395"/>
      <c r="O39" s="1395"/>
      <c r="P39" s="1395"/>
      <c r="Q39" s="1395"/>
      <c r="R39" s="1395"/>
      <c r="S39" s="1395"/>
      <c r="T39" s="1395"/>
      <c r="U39" s="1395"/>
      <c r="V39" s="1395"/>
      <c r="W39" s="1395"/>
      <c r="X39" s="1395"/>
      <c r="Y39" s="1395"/>
      <c r="Z39" s="1395"/>
      <c r="AA39" s="1395"/>
      <c r="AB39" s="1395"/>
    </row>
    <row r="40" ht="14.25" customHeight="1">
      <c r="A40" s="1403"/>
      <c r="B40" s="1403"/>
      <c r="C40" s="1395"/>
      <c r="D40" s="1395"/>
      <c r="E40" s="1407"/>
      <c r="F40" s="1395"/>
      <c r="G40" s="1395"/>
      <c r="H40" s="1395"/>
      <c r="I40" s="1395"/>
      <c r="J40" s="1395"/>
      <c r="K40" s="1395"/>
      <c r="L40" s="1395"/>
      <c r="M40" s="1395"/>
      <c r="N40" s="1395"/>
      <c r="O40" s="1395"/>
      <c r="P40" s="1395"/>
      <c r="Q40" s="1395"/>
      <c r="R40" s="1395"/>
      <c r="S40" s="1395"/>
      <c r="T40" s="1395"/>
      <c r="U40" s="1395"/>
      <c r="V40" s="1395"/>
      <c r="W40" s="1395"/>
      <c r="X40" s="1395"/>
      <c r="Y40" s="1395"/>
      <c r="Z40" s="1395"/>
      <c r="AA40" s="1395"/>
      <c r="AB40" s="1395"/>
    </row>
    <row r="41" ht="14.25" customHeight="1">
      <c r="A41" s="1403"/>
      <c r="B41" s="1403"/>
      <c r="C41" s="1395"/>
      <c r="D41" s="1395"/>
      <c r="E41" s="1407"/>
      <c r="F41" s="1395"/>
      <c r="G41" s="1395"/>
      <c r="H41" s="1395"/>
      <c r="I41" s="1395"/>
      <c r="J41" s="1395"/>
      <c r="K41" s="1395"/>
      <c r="L41" s="1395"/>
      <c r="M41" s="1395"/>
      <c r="N41" s="1395"/>
      <c r="O41" s="1395"/>
      <c r="P41" s="1395"/>
      <c r="Q41" s="1395"/>
      <c r="R41" s="1395"/>
      <c r="S41" s="1395"/>
      <c r="T41" s="1395"/>
      <c r="U41" s="1395"/>
      <c r="V41" s="1395"/>
      <c r="W41" s="1395"/>
      <c r="X41" s="1395"/>
      <c r="Y41" s="1395"/>
      <c r="Z41" s="1395"/>
      <c r="AA41" s="1395"/>
      <c r="AB41" s="1395"/>
    </row>
    <row r="42" ht="14.25" customHeight="1">
      <c r="A42" s="1403"/>
      <c r="B42" s="1403"/>
      <c r="C42" s="1395"/>
      <c r="D42" s="1395"/>
      <c r="E42" s="1407"/>
      <c r="F42" s="1395"/>
      <c r="G42" s="1395"/>
      <c r="H42" s="1395"/>
      <c r="I42" s="1395"/>
      <c r="J42" s="1395"/>
      <c r="K42" s="1395"/>
      <c r="L42" s="1395"/>
      <c r="M42" s="1395"/>
      <c r="N42" s="1395"/>
      <c r="O42" s="1395"/>
      <c r="P42" s="1395"/>
      <c r="Q42" s="1395"/>
      <c r="R42" s="1395"/>
      <c r="S42" s="1395"/>
      <c r="T42" s="1395"/>
      <c r="U42" s="1395"/>
      <c r="V42" s="1395"/>
      <c r="W42" s="1395"/>
      <c r="X42" s="1395"/>
      <c r="Y42" s="1395"/>
      <c r="Z42" s="1395"/>
      <c r="AA42" s="1395"/>
      <c r="AB42" s="1395"/>
    </row>
    <row r="43" ht="14.25" customHeight="1">
      <c r="A43" s="1403"/>
      <c r="B43" s="1403"/>
      <c r="C43" s="1395"/>
      <c r="D43" s="1395"/>
      <c r="E43" s="1407"/>
      <c r="F43" s="1395"/>
      <c r="G43" s="1395"/>
      <c r="H43" s="1395"/>
      <c r="I43" s="1395"/>
      <c r="J43" s="1395"/>
      <c r="K43" s="1395"/>
      <c r="L43" s="1395"/>
      <c r="M43" s="1395"/>
      <c r="N43" s="1395"/>
      <c r="O43" s="1395"/>
      <c r="P43" s="1395"/>
      <c r="Q43" s="1395"/>
      <c r="R43" s="1395"/>
      <c r="S43" s="1395"/>
      <c r="T43" s="1395"/>
      <c r="U43" s="1395"/>
      <c r="V43" s="1395"/>
      <c r="W43" s="1395"/>
      <c r="X43" s="1395"/>
      <c r="Y43" s="1395"/>
      <c r="Z43" s="1395"/>
      <c r="AA43" s="1395"/>
      <c r="AB43" s="1395"/>
    </row>
    <row r="44" ht="14.25" customHeight="1">
      <c r="A44" s="1403"/>
      <c r="B44" s="1403"/>
      <c r="C44" s="1395"/>
      <c r="D44" s="1395"/>
      <c r="E44" s="1407"/>
      <c r="F44" s="1395"/>
      <c r="G44" s="1395"/>
      <c r="H44" s="1395"/>
      <c r="I44" s="1395"/>
      <c r="J44" s="1395"/>
      <c r="K44" s="1395"/>
      <c r="L44" s="1395"/>
      <c r="M44" s="1395"/>
      <c r="N44" s="1395"/>
      <c r="O44" s="1395"/>
      <c r="P44" s="1395"/>
      <c r="Q44" s="1395"/>
      <c r="R44" s="1395"/>
      <c r="S44" s="1395"/>
      <c r="T44" s="1395"/>
      <c r="U44" s="1395"/>
      <c r="V44" s="1395"/>
      <c r="W44" s="1395"/>
      <c r="X44" s="1395"/>
      <c r="Y44" s="1395"/>
      <c r="Z44" s="1395"/>
      <c r="AA44" s="1395"/>
      <c r="AB44" s="1395"/>
    </row>
    <row r="45" ht="14.25" customHeight="1">
      <c r="A45" s="1403"/>
      <c r="B45" s="1403"/>
      <c r="C45" s="1395"/>
      <c r="D45" s="1395"/>
      <c r="E45" s="1407"/>
      <c r="F45" s="1395"/>
      <c r="G45" s="1395"/>
      <c r="H45" s="1395"/>
      <c r="I45" s="1395"/>
      <c r="J45" s="1395"/>
      <c r="K45" s="1395"/>
      <c r="L45" s="1395"/>
      <c r="M45" s="1395"/>
      <c r="N45" s="1395"/>
      <c r="O45" s="1395"/>
      <c r="P45" s="1395"/>
      <c r="Q45" s="1395"/>
      <c r="R45" s="1395"/>
      <c r="S45" s="1395"/>
      <c r="T45" s="1395"/>
      <c r="U45" s="1395"/>
      <c r="V45" s="1395"/>
      <c r="W45" s="1395"/>
      <c r="X45" s="1395"/>
      <c r="Y45" s="1395"/>
      <c r="Z45" s="1395"/>
      <c r="AA45" s="1395"/>
      <c r="AB45" s="1395"/>
    </row>
    <row r="46" ht="14.25" customHeight="1">
      <c r="A46" s="1403"/>
      <c r="B46" s="1403"/>
      <c r="C46" s="1395"/>
      <c r="D46" s="1395"/>
      <c r="E46" s="1407"/>
      <c r="F46" s="1395"/>
      <c r="G46" s="1395"/>
      <c r="H46" s="1395"/>
      <c r="I46" s="1395"/>
      <c r="J46" s="1395"/>
      <c r="K46" s="1395"/>
      <c r="L46" s="1395"/>
      <c r="M46" s="1395"/>
      <c r="N46" s="1395"/>
      <c r="O46" s="1395"/>
      <c r="P46" s="1395"/>
      <c r="Q46" s="1395"/>
      <c r="R46" s="1395"/>
      <c r="S46" s="1395"/>
      <c r="T46" s="1395"/>
      <c r="U46" s="1395"/>
      <c r="V46" s="1395"/>
      <c r="W46" s="1395"/>
      <c r="X46" s="1395"/>
      <c r="Y46" s="1395"/>
      <c r="Z46" s="1395"/>
      <c r="AA46" s="1395"/>
      <c r="AB46" s="1395"/>
    </row>
    <row r="47" ht="14.25" customHeight="1">
      <c r="A47" s="1403"/>
      <c r="B47" s="1403"/>
      <c r="C47" s="1395"/>
      <c r="D47" s="1395"/>
      <c r="E47" s="1407"/>
      <c r="F47" s="1395"/>
      <c r="G47" s="1395"/>
      <c r="H47" s="1395"/>
      <c r="I47" s="1395"/>
      <c r="J47" s="1395"/>
      <c r="K47" s="1395"/>
      <c r="L47" s="1395"/>
      <c r="M47" s="1395"/>
      <c r="N47" s="1395"/>
      <c r="O47" s="1395"/>
      <c r="P47" s="1395"/>
      <c r="Q47" s="1395"/>
      <c r="R47" s="1395"/>
      <c r="S47" s="1395"/>
      <c r="T47" s="1395"/>
      <c r="U47" s="1395"/>
      <c r="V47" s="1395"/>
      <c r="W47" s="1395"/>
      <c r="X47" s="1395"/>
      <c r="Y47" s="1395"/>
      <c r="Z47" s="1395"/>
      <c r="AA47" s="1395"/>
      <c r="AB47" s="1395"/>
    </row>
    <row r="48" ht="14.25" customHeight="1">
      <c r="A48" s="1403"/>
      <c r="B48" s="1403"/>
      <c r="C48" s="1395"/>
      <c r="D48" s="1395"/>
      <c r="E48" s="1407"/>
      <c r="F48" s="1395"/>
      <c r="G48" s="1395"/>
      <c r="H48" s="1395"/>
      <c r="I48" s="1395"/>
      <c r="J48" s="1395"/>
      <c r="K48" s="1395"/>
      <c r="L48" s="1395"/>
      <c r="M48" s="1395"/>
      <c r="N48" s="1395"/>
      <c r="O48" s="1395"/>
      <c r="P48" s="1395"/>
      <c r="Q48" s="1395"/>
      <c r="R48" s="1395"/>
      <c r="S48" s="1395"/>
      <c r="T48" s="1395"/>
      <c r="U48" s="1395"/>
      <c r="V48" s="1395"/>
      <c r="W48" s="1395"/>
      <c r="X48" s="1395"/>
      <c r="Y48" s="1395"/>
      <c r="Z48" s="1395"/>
      <c r="AA48" s="1395"/>
      <c r="AB48" s="1395"/>
    </row>
    <row r="49" ht="14.25" customHeight="1">
      <c r="A49" s="1403"/>
      <c r="B49" s="1403"/>
      <c r="C49" s="1395"/>
      <c r="D49" s="1395"/>
      <c r="E49" s="1407"/>
      <c r="F49" s="1395"/>
      <c r="G49" s="1395"/>
      <c r="H49" s="1395"/>
      <c r="I49" s="1395"/>
      <c r="J49" s="1395"/>
      <c r="K49" s="1395"/>
      <c r="L49" s="1395"/>
      <c r="M49" s="1395"/>
      <c r="N49" s="1395"/>
      <c r="O49" s="1395"/>
      <c r="P49" s="1395"/>
      <c r="Q49" s="1395"/>
      <c r="R49" s="1395"/>
      <c r="S49" s="1395"/>
      <c r="T49" s="1395"/>
      <c r="U49" s="1395"/>
      <c r="V49" s="1395"/>
      <c r="W49" s="1395"/>
      <c r="X49" s="1395"/>
      <c r="Y49" s="1395"/>
      <c r="Z49" s="1395"/>
      <c r="AA49" s="1395"/>
      <c r="AB49" s="1395"/>
    </row>
    <row r="50" ht="14.25" customHeight="1">
      <c r="A50" s="1403"/>
      <c r="B50" s="1403"/>
      <c r="C50" s="1395"/>
      <c r="D50" s="1395"/>
      <c r="E50" s="1407"/>
      <c r="F50" s="1395"/>
      <c r="G50" s="1395"/>
      <c r="H50" s="1395"/>
      <c r="I50" s="1395"/>
      <c r="J50" s="1395"/>
      <c r="K50" s="1395"/>
      <c r="L50" s="1395"/>
      <c r="M50" s="1395"/>
      <c r="N50" s="1395"/>
      <c r="O50" s="1395"/>
      <c r="P50" s="1395"/>
      <c r="Q50" s="1395"/>
      <c r="R50" s="1395"/>
      <c r="S50" s="1395"/>
      <c r="T50" s="1395"/>
      <c r="U50" s="1395"/>
      <c r="V50" s="1395"/>
      <c r="W50" s="1395"/>
      <c r="X50" s="1395"/>
      <c r="Y50" s="1395"/>
      <c r="Z50" s="1395"/>
      <c r="AA50" s="1395"/>
      <c r="AB50" s="1395"/>
    </row>
    <row r="51" ht="14.25" customHeight="1">
      <c r="A51" s="1403"/>
      <c r="B51" s="1403"/>
      <c r="C51" s="1395"/>
      <c r="D51" s="1395"/>
      <c r="E51" s="1407"/>
      <c r="F51" s="1395"/>
      <c r="G51" s="1395"/>
      <c r="H51" s="1395"/>
      <c r="I51" s="1395"/>
      <c r="J51" s="1395"/>
      <c r="K51" s="1395"/>
      <c r="L51" s="1395"/>
      <c r="M51" s="1395"/>
      <c r="N51" s="1395"/>
      <c r="O51" s="1395"/>
      <c r="P51" s="1395"/>
      <c r="Q51" s="1395"/>
      <c r="R51" s="1395"/>
      <c r="S51" s="1395"/>
      <c r="T51" s="1395"/>
      <c r="U51" s="1395"/>
      <c r="V51" s="1395"/>
      <c r="W51" s="1395"/>
      <c r="X51" s="1395"/>
      <c r="Y51" s="1395"/>
      <c r="Z51" s="1395"/>
      <c r="AA51" s="1395"/>
      <c r="AB51" s="1395"/>
    </row>
    <row r="52" ht="14.25" customHeight="1">
      <c r="A52" s="1403"/>
      <c r="B52" s="1403"/>
      <c r="C52" s="1395"/>
      <c r="D52" s="1395"/>
      <c r="E52" s="1407"/>
      <c r="F52" s="1395"/>
      <c r="G52" s="1395"/>
      <c r="H52" s="1395"/>
      <c r="I52" s="1395"/>
      <c r="J52" s="1395"/>
      <c r="K52" s="1395"/>
      <c r="L52" s="1395"/>
      <c r="M52" s="1395"/>
      <c r="N52" s="1395"/>
      <c r="O52" s="1395"/>
      <c r="P52" s="1395"/>
      <c r="Q52" s="1395"/>
      <c r="R52" s="1395"/>
      <c r="S52" s="1395"/>
      <c r="T52" s="1395"/>
      <c r="U52" s="1395"/>
      <c r="V52" s="1395"/>
      <c r="W52" s="1395"/>
      <c r="X52" s="1395"/>
      <c r="Y52" s="1395"/>
      <c r="Z52" s="1395"/>
      <c r="AA52" s="1395"/>
      <c r="AB52" s="1395"/>
    </row>
    <row r="53" ht="14.25" customHeight="1">
      <c r="A53" s="1403"/>
      <c r="B53" s="1403"/>
      <c r="C53" s="1395"/>
      <c r="D53" s="1395"/>
      <c r="E53" s="1407"/>
      <c r="F53" s="1395"/>
      <c r="G53" s="1395"/>
      <c r="H53" s="1395"/>
      <c r="I53" s="1395"/>
      <c r="J53" s="1395"/>
      <c r="K53" s="1395"/>
      <c r="L53" s="1395"/>
      <c r="M53" s="1395"/>
      <c r="N53" s="1395"/>
      <c r="O53" s="1395"/>
      <c r="P53" s="1395"/>
      <c r="Q53" s="1395"/>
      <c r="R53" s="1395"/>
      <c r="S53" s="1395"/>
      <c r="T53" s="1395"/>
      <c r="U53" s="1395"/>
      <c r="V53" s="1395"/>
      <c r="W53" s="1395"/>
      <c r="X53" s="1395"/>
      <c r="Y53" s="1395"/>
      <c r="Z53" s="1395"/>
      <c r="AA53" s="1395"/>
      <c r="AB53" s="1395"/>
    </row>
    <row r="54" ht="14.25" customHeight="1">
      <c r="A54" s="1403"/>
      <c r="B54" s="1403"/>
      <c r="C54" s="1395"/>
      <c r="D54" s="1395"/>
      <c r="E54" s="1407"/>
      <c r="F54" s="1395"/>
      <c r="G54" s="1395"/>
      <c r="H54" s="1395"/>
      <c r="I54" s="1395"/>
      <c r="J54" s="1395"/>
      <c r="K54" s="1395"/>
      <c r="L54" s="1395"/>
      <c r="M54" s="1395"/>
      <c r="N54" s="1395"/>
      <c r="O54" s="1395"/>
      <c r="P54" s="1395"/>
      <c r="Q54" s="1395"/>
      <c r="R54" s="1395"/>
      <c r="S54" s="1395"/>
      <c r="T54" s="1395"/>
      <c r="U54" s="1395"/>
      <c r="V54" s="1395"/>
      <c r="W54" s="1395"/>
      <c r="X54" s="1395"/>
      <c r="Y54" s="1395"/>
      <c r="Z54" s="1395"/>
      <c r="AA54" s="1395"/>
      <c r="AB54" s="1395"/>
    </row>
    <row r="55" ht="14.25" customHeight="1">
      <c r="A55" s="1403"/>
      <c r="B55" s="1403"/>
      <c r="C55" s="1395"/>
      <c r="D55" s="1395"/>
      <c r="E55" s="1407"/>
      <c r="F55" s="1395"/>
      <c r="G55" s="1395"/>
      <c r="H55" s="1395"/>
      <c r="I55" s="1395"/>
      <c r="J55" s="1395"/>
      <c r="K55" s="1395"/>
      <c r="L55" s="1395"/>
      <c r="M55" s="1395"/>
      <c r="N55" s="1395"/>
      <c r="O55" s="1395"/>
      <c r="P55" s="1395"/>
      <c r="Q55" s="1395"/>
      <c r="R55" s="1395"/>
      <c r="S55" s="1395"/>
      <c r="T55" s="1395"/>
      <c r="U55" s="1395"/>
      <c r="V55" s="1395"/>
      <c r="W55" s="1395"/>
      <c r="X55" s="1395"/>
      <c r="Y55" s="1395"/>
      <c r="Z55" s="1395"/>
      <c r="AA55" s="1395"/>
      <c r="AB55" s="1395"/>
    </row>
    <row r="56" ht="14.25" customHeight="1">
      <c r="A56" s="1403"/>
      <c r="B56" s="1403"/>
      <c r="C56" s="1395"/>
      <c r="D56" s="1395"/>
      <c r="E56" s="1407"/>
      <c r="F56" s="1395"/>
      <c r="G56" s="1395"/>
      <c r="H56" s="1395"/>
      <c r="I56" s="1395"/>
      <c r="J56" s="1395"/>
      <c r="K56" s="1395"/>
      <c r="L56" s="1395"/>
      <c r="M56" s="1395"/>
      <c r="N56" s="1395"/>
      <c r="O56" s="1395"/>
      <c r="P56" s="1395"/>
      <c r="Q56" s="1395"/>
      <c r="R56" s="1395"/>
      <c r="S56" s="1395"/>
      <c r="T56" s="1395"/>
      <c r="U56" s="1395"/>
      <c r="V56" s="1395"/>
      <c r="W56" s="1395"/>
      <c r="X56" s="1395"/>
      <c r="Y56" s="1395"/>
      <c r="Z56" s="1395"/>
      <c r="AA56" s="1395"/>
      <c r="AB56" s="1395"/>
    </row>
    <row r="57" ht="14.25" customHeight="1">
      <c r="A57" s="1403"/>
      <c r="B57" s="1403"/>
      <c r="C57" s="1395"/>
      <c r="D57" s="1395"/>
      <c r="E57" s="1407"/>
      <c r="F57" s="1395"/>
      <c r="G57" s="1395"/>
      <c r="H57" s="1395"/>
      <c r="I57" s="1395"/>
      <c r="J57" s="1395"/>
      <c r="K57" s="1395"/>
      <c r="L57" s="1395"/>
      <c r="M57" s="1395"/>
      <c r="N57" s="1395"/>
      <c r="O57" s="1395"/>
      <c r="P57" s="1395"/>
      <c r="Q57" s="1395"/>
      <c r="R57" s="1395"/>
      <c r="S57" s="1395"/>
      <c r="T57" s="1395"/>
      <c r="U57" s="1395"/>
      <c r="V57" s="1395"/>
      <c r="W57" s="1395"/>
      <c r="X57" s="1395"/>
      <c r="Y57" s="1395"/>
      <c r="Z57" s="1395"/>
      <c r="AA57" s="1395"/>
      <c r="AB57" s="1395"/>
    </row>
    <row r="58" ht="14.25" customHeight="1">
      <c r="A58" s="1403"/>
      <c r="B58" s="1403"/>
      <c r="C58" s="1395"/>
      <c r="D58" s="1395"/>
      <c r="E58" s="1407"/>
      <c r="F58" s="1395"/>
      <c r="G58" s="1395"/>
      <c r="H58" s="1395"/>
      <c r="I58" s="1395"/>
      <c r="J58" s="1395"/>
      <c r="K58" s="1395"/>
      <c r="L58" s="1395"/>
      <c r="M58" s="1395"/>
      <c r="N58" s="1395"/>
      <c r="O58" s="1395"/>
      <c r="P58" s="1395"/>
      <c r="Q58" s="1395"/>
      <c r="R58" s="1395"/>
      <c r="S58" s="1395"/>
      <c r="T58" s="1395"/>
      <c r="U58" s="1395"/>
      <c r="V58" s="1395"/>
      <c r="W58" s="1395"/>
      <c r="X58" s="1395"/>
      <c r="Y58" s="1395"/>
      <c r="Z58" s="1395"/>
      <c r="AA58" s="1395"/>
      <c r="AB58" s="1395"/>
    </row>
    <row r="59" ht="14.25" customHeight="1">
      <c r="A59" s="1403"/>
      <c r="B59" s="1403"/>
      <c r="C59" s="1395"/>
      <c r="D59" s="1395"/>
      <c r="E59" s="1407"/>
      <c r="F59" s="1395"/>
      <c r="G59" s="1395"/>
      <c r="H59" s="1395"/>
      <c r="I59" s="1395"/>
      <c r="J59" s="1395"/>
      <c r="K59" s="1395"/>
      <c r="L59" s="1395"/>
      <c r="M59" s="1395"/>
      <c r="N59" s="1395"/>
      <c r="O59" s="1395"/>
      <c r="P59" s="1395"/>
      <c r="Q59" s="1395"/>
      <c r="R59" s="1395"/>
      <c r="S59" s="1395"/>
      <c r="T59" s="1395"/>
      <c r="U59" s="1395"/>
      <c r="V59" s="1395"/>
      <c r="W59" s="1395"/>
      <c r="X59" s="1395"/>
      <c r="Y59" s="1395"/>
      <c r="Z59" s="1395"/>
      <c r="AA59" s="1395"/>
      <c r="AB59" s="1395"/>
    </row>
    <row r="60" ht="14.25" customHeight="1">
      <c r="A60" s="1403"/>
      <c r="B60" s="1403"/>
      <c r="C60" s="1395"/>
      <c r="D60" s="1395"/>
      <c r="E60" s="1407"/>
      <c r="F60" s="1395"/>
      <c r="G60" s="1395"/>
      <c r="H60" s="1395"/>
      <c r="I60" s="1395"/>
      <c r="J60" s="1395"/>
      <c r="K60" s="1395"/>
      <c r="L60" s="1395"/>
      <c r="M60" s="1395"/>
      <c r="N60" s="1395"/>
      <c r="O60" s="1395"/>
      <c r="P60" s="1395"/>
      <c r="Q60" s="1395"/>
      <c r="R60" s="1395"/>
      <c r="S60" s="1395"/>
      <c r="T60" s="1395"/>
      <c r="U60" s="1395"/>
      <c r="V60" s="1395"/>
      <c r="W60" s="1395"/>
      <c r="X60" s="1395"/>
      <c r="Y60" s="1395"/>
      <c r="Z60" s="1395"/>
      <c r="AA60" s="1395"/>
      <c r="AB60" s="1395"/>
    </row>
    <row r="61" ht="14.25" customHeight="1">
      <c r="A61" s="1403"/>
      <c r="B61" s="1403"/>
      <c r="C61" s="1395"/>
      <c r="D61" s="1395"/>
      <c r="E61" s="1407"/>
      <c r="F61" s="1395"/>
      <c r="G61" s="1395"/>
      <c r="H61" s="1395"/>
      <c r="I61" s="1395"/>
      <c r="J61" s="1395"/>
      <c r="K61" s="1395"/>
      <c r="L61" s="1395"/>
      <c r="M61" s="1395"/>
      <c r="N61" s="1395"/>
      <c r="O61" s="1395"/>
      <c r="P61" s="1395"/>
      <c r="Q61" s="1395"/>
      <c r="R61" s="1395"/>
      <c r="S61" s="1395"/>
      <c r="T61" s="1395"/>
      <c r="U61" s="1395"/>
      <c r="V61" s="1395"/>
      <c r="W61" s="1395"/>
      <c r="X61" s="1395"/>
      <c r="Y61" s="1395"/>
      <c r="Z61" s="1395"/>
      <c r="AA61" s="1395"/>
      <c r="AB61" s="1395"/>
    </row>
    <row r="62" ht="14.25" customHeight="1">
      <c r="A62" s="1403"/>
      <c r="B62" s="1403"/>
      <c r="C62" s="1395"/>
      <c r="D62" s="1395"/>
      <c r="E62" s="1407"/>
      <c r="F62" s="1395"/>
      <c r="G62" s="1395"/>
      <c r="H62" s="1395"/>
      <c r="I62" s="1395"/>
      <c r="J62" s="1395"/>
      <c r="K62" s="1395"/>
      <c r="L62" s="1395"/>
      <c r="M62" s="1395"/>
      <c r="N62" s="1395"/>
      <c r="O62" s="1395"/>
      <c r="P62" s="1395"/>
      <c r="Q62" s="1395"/>
      <c r="R62" s="1395"/>
      <c r="S62" s="1395"/>
      <c r="T62" s="1395"/>
      <c r="U62" s="1395"/>
      <c r="V62" s="1395"/>
      <c r="W62" s="1395"/>
      <c r="X62" s="1395"/>
      <c r="Y62" s="1395"/>
      <c r="Z62" s="1395"/>
      <c r="AA62" s="1395"/>
      <c r="AB62" s="1395"/>
    </row>
    <row r="63" ht="14.25" customHeight="1">
      <c r="A63" s="1403"/>
      <c r="B63" s="1403"/>
      <c r="C63" s="1395"/>
      <c r="D63" s="1395"/>
      <c r="E63" s="1407"/>
      <c r="F63" s="1395"/>
      <c r="G63" s="1395"/>
      <c r="H63" s="1395"/>
      <c r="I63" s="1395"/>
      <c r="J63" s="1395"/>
      <c r="K63" s="1395"/>
      <c r="L63" s="1395"/>
      <c r="M63" s="1395"/>
      <c r="N63" s="1395"/>
      <c r="O63" s="1395"/>
      <c r="P63" s="1395"/>
      <c r="Q63" s="1395"/>
      <c r="R63" s="1395"/>
      <c r="S63" s="1395"/>
      <c r="T63" s="1395"/>
      <c r="U63" s="1395"/>
      <c r="V63" s="1395"/>
      <c r="W63" s="1395"/>
      <c r="X63" s="1395"/>
      <c r="Y63" s="1395"/>
      <c r="Z63" s="1395"/>
      <c r="AA63" s="1395"/>
      <c r="AB63" s="1395"/>
    </row>
    <row r="64" ht="14.25" customHeight="1">
      <c r="A64" s="1403"/>
      <c r="B64" s="1403"/>
      <c r="C64" s="1395"/>
      <c r="D64" s="1395"/>
      <c r="E64" s="1407"/>
      <c r="F64" s="1395"/>
      <c r="G64" s="1395"/>
      <c r="H64" s="1395"/>
      <c r="I64" s="1395"/>
      <c r="J64" s="1395"/>
      <c r="K64" s="1395"/>
      <c r="L64" s="1395"/>
      <c r="M64" s="1395"/>
      <c r="N64" s="1395"/>
      <c r="O64" s="1395"/>
      <c r="P64" s="1395"/>
      <c r="Q64" s="1395"/>
      <c r="R64" s="1395"/>
      <c r="S64" s="1395"/>
      <c r="T64" s="1395"/>
      <c r="U64" s="1395"/>
      <c r="V64" s="1395"/>
      <c r="W64" s="1395"/>
      <c r="X64" s="1395"/>
      <c r="Y64" s="1395"/>
      <c r="Z64" s="1395"/>
      <c r="AA64" s="1395"/>
      <c r="AB64" s="1395"/>
    </row>
    <row r="65" ht="14.25" customHeight="1">
      <c r="A65" s="1403"/>
      <c r="B65" s="1403"/>
      <c r="C65" s="1395"/>
      <c r="D65" s="1395"/>
      <c r="E65" s="1407"/>
      <c r="F65" s="1395"/>
      <c r="G65" s="1395"/>
      <c r="H65" s="1395"/>
      <c r="I65" s="1395"/>
      <c r="J65" s="1395"/>
      <c r="K65" s="1395"/>
      <c r="L65" s="1395"/>
      <c r="M65" s="1395"/>
      <c r="N65" s="1395"/>
      <c r="O65" s="1395"/>
      <c r="P65" s="1395"/>
      <c r="Q65" s="1395"/>
      <c r="R65" s="1395"/>
      <c r="S65" s="1395"/>
      <c r="T65" s="1395"/>
      <c r="U65" s="1395"/>
      <c r="V65" s="1395"/>
      <c r="W65" s="1395"/>
      <c r="X65" s="1395"/>
      <c r="Y65" s="1395"/>
      <c r="Z65" s="1395"/>
      <c r="AA65" s="1395"/>
      <c r="AB65" s="1395"/>
    </row>
    <row r="66" ht="14.25" customHeight="1">
      <c r="A66" s="1403"/>
      <c r="B66" s="1403"/>
      <c r="C66" s="1395"/>
      <c r="D66" s="1395"/>
      <c r="E66" s="1407"/>
      <c r="F66" s="1395"/>
      <c r="G66" s="1395"/>
      <c r="H66" s="1395"/>
      <c r="I66" s="1395"/>
      <c r="J66" s="1395"/>
      <c r="K66" s="1395"/>
      <c r="L66" s="1395"/>
      <c r="M66" s="1395"/>
      <c r="N66" s="1395"/>
      <c r="O66" s="1395"/>
      <c r="P66" s="1395"/>
      <c r="Q66" s="1395"/>
      <c r="R66" s="1395"/>
      <c r="S66" s="1395"/>
      <c r="T66" s="1395"/>
      <c r="U66" s="1395"/>
      <c r="V66" s="1395"/>
      <c r="W66" s="1395"/>
      <c r="X66" s="1395"/>
      <c r="Y66" s="1395"/>
      <c r="Z66" s="1395"/>
      <c r="AA66" s="1395"/>
      <c r="AB66" s="1395"/>
    </row>
    <row r="67" ht="14.25" customHeight="1">
      <c r="A67" s="1403"/>
      <c r="B67" s="1403"/>
      <c r="C67" s="1395"/>
      <c r="D67" s="1395"/>
      <c r="E67" s="1407"/>
      <c r="F67" s="1395"/>
      <c r="G67" s="1395"/>
      <c r="H67" s="1395"/>
      <c r="I67" s="1395"/>
      <c r="J67" s="1395"/>
      <c r="K67" s="1395"/>
      <c r="L67" s="1395"/>
      <c r="M67" s="1395"/>
      <c r="N67" s="1395"/>
      <c r="O67" s="1395"/>
      <c r="P67" s="1395"/>
      <c r="Q67" s="1395"/>
      <c r="R67" s="1395"/>
      <c r="S67" s="1395"/>
      <c r="T67" s="1395"/>
      <c r="U67" s="1395"/>
      <c r="V67" s="1395"/>
      <c r="W67" s="1395"/>
      <c r="X67" s="1395"/>
      <c r="Y67" s="1395"/>
      <c r="Z67" s="1395"/>
      <c r="AA67" s="1395"/>
      <c r="AB67" s="1395"/>
    </row>
    <row r="68" ht="14.25" customHeight="1">
      <c r="A68" s="1403"/>
      <c r="B68" s="1403"/>
      <c r="C68" s="1395"/>
      <c r="D68" s="1395"/>
      <c r="E68" s="1407"/>
      <c r="F68" s="1395"/>
      <c r="G68" s="1395"/>
      <c r="H68" s="1395"/>
      <c r="I68" s="1395"/>
      <c r="J68" s="1395"/>
      <c r="K68" s="1395"/>
      <c r="L68" s="1395"/>
      <c r="M68" s="1395"/>
      <c r="N68" s="1395"/>
      <c r="O68" s="1395"/>
      <c r="P68" s="1395"/>
      <c r="Q68" s="1395"/>
      <c r="R68" s="1395"/>
      <c r="S68" s="1395"/>
      <c r="T68" s="1395"/>
      <c r="U68" s="1395"/>
      <c r="V68" s="1395"/>
      <c r="W68" s="1395"/>
      <c r="X68" s="1395"/>
      <c r="Y68" s="1395"/>
      <c r="Z68" s="1395"/>
      <c r="AA68" s="1395"/>
      <c r="AB68" s="1395"/>
    </row>
    <row r="69" ht="14.25" customHeight="1">
      <c r="A69" s="1403"/>
      <c r="B69" s="1403"/>
      <c r="C69" s="1395"/>
      <c r="D69" s="1395"/>
      <c r="E69" s="1407"/>
      <c r="F69" s="1395"/>
      <c r="G69" s="1395"/>
      <c r="H69" s="1395"/>
      <c r="I69" s="1395"/>
      <c r="J69" s="1395"/>
      <c r="K69" s="1395"/>
      <c r="L69" s="1395"/>
      <c r="M69" s="1395"/>
      <c r="N69" s="1395"/>
      <c r="O69" s="1395"/>
      <c r="P69" s="1395"/>
      <c r="Q69" s="1395"/>
      <c r="R69" s="1395"/>
      <c r="S69" s="1395"/>
      <c r="T69" s="1395"/>
      <c r="U69" s="1395"/>
      <c r="V69" s="1395"/>
      <c r="W69" s="1395"/>
      <c r="X69" s="1395"/>
      <c r="Y69" s="1395"/>
      <c r="Z69" s="1395"/>
      <c r="AA69" s="1395"/>
      <c r="AB69" s="1395"/>
    </row>
    <row r="70" ht="14.25" customHeight="1">
      <c r="A70" s="1403"/>
      <c r="B70" s="1403"/>
      <c r="C70" s="1395"/>
      <c r="D70" s="1395"/>
      <c r="E70" s="1407"/>
      <c r="F70" s="1395"/>
      <c r="G70" s="1395"/>
      <c r="H70" s="1395"/>
      <c r="I70" s="1395"/>
      <c r="J70" s="1395"/>
      <c r="K70" s="1395"/>
      <c r="L70" s="1395"/>
      <c r="M70" s="1395"/>
      <c r="N70" s="1395"/>
      <c r="O70" s="1395"/>
      <c r="P70" s="1395"/>
      <c r="Q70" s="1395"/>
      <c r="R70" s="1395"/>
      <c r="S70" s="1395"/>
      <c r="T70" s="1395"/>
      <c r="U70" s="1395"/>
      <c r="V70" s="1395"/>
      <c r="W70" s="1395"/>
      <c r="X70" s="1395"/>
      <c r="Y70" s="1395"/>
      <c r="Z70" s="1395"/>
      <c r="AA70" s="1395"/>
      <c r="AB70" s="1395"/>
    </row>
    <row r="71" ht="14.25" customHeight="1">
      <c r="A71" s="1403"/>
      <c r="B71" s="1403"/>
      <c r="C71" s="1395"/>
      <c r="D71" s="1395"/>
      <c r="E71" s="1407"/>
      <c r="F71" s="1395"/>
      <c r="G71" s="1395"/>
      <c r="H71" s="1395"/>
      <c r="I71" s="1395"/>
      <c r="J71" s="1395"/>
      <c r="K71" s="1395"/>
      <c r="L71" s="1395"/>
      <c r="M71" s="1395"/>
      <c r="N71" s="1395"/>
      <c r="O71" s="1395"/>
      <c r="P71" s="1395"/>
      <c r="Q71" s="1395"/>
      <c r="R71" s="1395"/>
      <c r="S71" s="1395"/>
      <c r="T71" s="1395"/>
      <c r="U71" s="1395"/>
      <c r="V71" s="1395"/>
      <c r="W71" s="1395"/>
      <c r="X71" s="1395"/>
      <c r="Y71" s="1395"/>
      <c r="Z71" s="1395"/>
      <c r="AA71" s="1395"/>
      <c r="AB71" s="1395"/>
    </row>
    <row r="72" ht="14.25" customHeight="1">
      <c r="A72" s="1403"/>
      <c r="B72" s="1403"/>
      <c r="C72" s="1395"/>
      <c r="D72" s="1395"/>
      <c r="E72" s="1407"/>
      <c r="F72" s="1395"/>
      <c r="G72" s="1395"/>
      <c r="H72" s="1395"/>
      <c r="I72" s="1395"/>
      <c r="J72" s="1395"/>
      <c r="K72" s="1395"/>
      <c r="L72" s="1395"/>
      <c r="M72" s="1395"/>
      <c r="N72" s="1395"/>
      <c r="O72" s="1395"/>
      <c r="P72" s="1395"/>
      <c r="Q72" s="1395"/>
      <c r="R72" s="1395"/>
      <c r="S72" s="1395"/>
      <c r="T72" s="1395"/>
      <c r="U72" s="1395"/>
      <c r="V72" s="1395"/>
      <c r="W72" s="1395"/>
      <c r="X72" s="1395"/>
      <c r="Y72" s="1395"/>
      <c r="Z72" s="1395"/>
      <c r="AA72" s="1395"/>
      <c r="AB72" s="1395"/>
    </row>
    <row r="73" ht="14.25" customHeight="1">
      <c r="A73" s="1403"/>
      <c r="B73" s="1403"/>
      <c r="C73" s="1395"/>
      <c r="D73" s="1395"/>
      <c r="E73" s="1407"/>
      <c r="F73" s="1395"/>
      <c r="G73" s="1395"/>
      <c r="H73" s="1395"/>
      <c r="I73" s="1395"/>
      <c r="J73" s="1395"/>
      <c r="K73" s="1395"/>
      <c r="L73" s="1395"/>
      <c r="M73" s="1395"/>
      <c r="N73" s="1395"/>
      <c r="O73" s="1395"/>
      <c r="P73" s="1395"/>
      <c r="Q73" s="1395"/>
      <c r="R73" s="1395"/>
      <c r="S73" s="1395"/>
      <c r="T73" s="1395"/>
      <c r="U73" s="1395"/>
      <c r="V73" s="1395"/>
      <c r="W73" s="1395"/>
      <c r="X73" s="1395"/>
      <c r="Y73" s="1395"/>
      <c r="Z73" s="1395"/>
      <c r="AA73" s="1395"/>
      <c r="AB73" s="1395"/>
    </row>
    <row r="74" ht="14.25" customHeight="1">
      <c r="A74" s="1403"/>
      <c r="B74" s="1403"/>
      <c r="C74" s="1395"/>
      <c r="D74" s="1395"/>
      <c r="E74" s="1407"/>
      <c r="F74" s="1395"/>
      <c r="G74" s="1395"/>
      <c r="H74" s="1395"/>
      <c r="I74" s="1395"/>
      <c r="J74" s="1395"/>
      <c r="K74" s="1395"/>
      <c r="L74" s="1395"/>
      <c r="M74" s="1395"/>
      <c r="N74" s="1395"/>
      <c r="O74" s="1395"/>
      <c r="P74" s="1395"/>
      <c r="Q74" s="1395"/>
      <c r="R74" s="1395"/>
      <c r="S74" s="1395"/>
      <c r="T74" s="1395"/>
      <c r="U74" s="1395"/>
      <c r="V74" s="1395"/>
      <c r="W74" s="1395"/>
      <c r="X74" s="1395"/>
      <c r="Y74" s="1395"/>
      <c r="Z74" s="1395"/>
      <c r="AA74" s="1395"/>
      <c r="AB74" s="1395"/>
    </row>
    <row r="75" ht="14.25" customHeight="1">
      <c r="A75" s="1403"/>
      <c r="B75" s="1403"/>
      <c r="C75" s="1395"/>
      <c r="D75" s="1395"/>
      <c r="E75" s="1407"/>
      <c r="F75" s="1395"/>
      <c r="G75" s="1395"/>
      <c r="H75" s="1395"/>
      <c r="I75" s="1395"/>
      <c r="J75" s="1395"/>
      <c r="K75" s="1395"/>
      <c r="L75" s="1395"/>
      <c r="M75" s="1395"/>
      <c r="N75" s="1395"/>
      <c r="O75" s="1395"/>
      <c r="P75" s="1395"/>
      <c r="Q75" s="1395"/>
      <c r="R75" s="1395"/>
      <c r="S75" s="1395"/>
      <c r="T75" s="1395"/>
      <c r="U75" s="1395"/>
      <c r="V75" s="1395"/>
      <c r="W75" s="1395"/>
      <c r="X75" s="1395"/>
      <c r="Y75" s="1395"/>
      <c r="Z75" s="1395"/>
      <c r="AA75" s="1395"/>
      <c r="AB75" s="1395"/>
    </row>
    <row r="76" ht="14.25" customHeight="1">
      <c r="A76" s="1403"/>
      <c r="B76" s="1403"/>
      <c r="C76" s="1395"/>
      <c r="D76" s="1395"/>
      <c r="E76" s="1407"/>
      <c r="F76" s="1395"/>
      <c r="G76" s="1395"/>
      <c r="H76" s="1395"/>
      <c r="I76" s="1395"/>
      <c r="J76" s="1395"/>
      <c r="K76" s="1395"/>
      <c r="L76" s="1395"/>
      <c r="M76" s="1395"/>
      <c r="N76" s="1395"/>
      <c r="O76" s="1395"/>
      <c r="P76" s="1395"/>
      <c r="Q76" s="1395"/>
      <c r="R76" s="1395"/>
      <c r="S76" s="1395"/>
      <c r="T76" s="1395"/>
      <c r="U76" s="1395"/>
      <c r="V76" s="1395"/>
      <c r="W76" s="1395"/>
      <c r="X76" s="1395"/>
      <c r="Y76" s="1395"/>
      <c r="Z76" s="1395"/>
      <c r="AA76" s="1395"/>
      <c r="AB76" s="1395"/>
    </row>
    <row r="77" ht="14.25" customHeight="1">
      <c r="A77" s="1403"/>
      <c r="B77" s="1403"/>
      <c r="C77" s="1395"/>
      <c r="D77" s="1395"/>
      <c r="E77" s="1407"/>
      <c r="F77" s="1395"/>
      <c r="G77" s="1395"/>
      <c r="H77" s="1395"/>
      <c r="I77" s="1395"/>
      <c r="J77" s="1395"/>
      <c r="K77" s="1395"/>
      <c r="L77" s="1395"/>
      <c r="M77" s="1395"/>
      <c r="N77" s="1395"/>
      <c r="O77" s="1395"/>
      <c r="P77" s="1395"/>
      <c r="Q77" s="1395"/>
      <c r="R77" s="1395"/>
      <c r="S77" s="1395"/>
      <c r="T77" s="1395"/>
      <c r="U77" s="1395"/>
      <c r="V77" s="1395"/>
      <c r="W77" s="1395"/>
      <c r="X77" s="1395"/>
      <c r="Y77" s="1395"/>
      <c r="Z77" s="1395"/>
      <c r="AA77" s="1395"/>
      <c r="AB77" s="1395"/>
    </row>
    <row r="78" ht="14.25" customHeight="1">
      <c r="A78" s="1403"/>
      <c r="B78" s="1403"/>
      <c r="C78" s="1395"/>
      <c r="D78" s="1395"/>
      <c r="E78" s="1407"/>
      <c r="F78" s="1395"/>
      <c r="G78" s="1395"/>
      <c r="H78" s="1395"/>
      <c r="I78" s="1395"/>
      <c r="J78" s="1395"/>
      <c r="K78" s="1395"/>
      <c r="L78" s="1395"/>
      <c r="M78" s="1395"/>
      <c r="N78" s="1395"/>
      <c r="O78" s="1395"/>
      <c r="P78" s="1395"/>
      <c r="Q78" s="1395"/>
      <c r="R78" s="1395"/>
      <c r="S78" s="1395"/>
      <c r="T78" s="1395"/>
      <c r="U78" s="1395"/>
      <c r="V78" s="1395"/>
      <c r="W78" s="1395"/>
      <c r="X78" s="1395"/>
      <c r="Y78" s="1395"/>
      <c r="Z78" s="1395"/>
      <c r="AA78" s="1395"/>
      <c r="AB78" s="1395"/>
    </row>
    <row r="79" ht="14.25" customHeight="1">
      <c r="A79" s="1403"/>
      <c r="B79" s="1403"/>
      <c r="C79" s="1395"/>
      <c r="D79" s="1395"/>
      <c r="E79" s="1407"/>
      <c r="F79" s="1395"/>
      <c r="G79" s="1395"/>
      <c r="H79" s="1395"/>
      <c r="I79" s="1395"/>
      <c r="J79" s="1395"/>
      <c r="K79" s="1395"/>
      <c r="L79" s="1395"/>
      <c r="M79" s="1395"/>
      <c r="N79" s="1395"/>
      <c r="O79" s="1395"/>
      <c r="P79" s="1395"/>
      <c r="Q79" s="1395"/>
      <c r="R79" s="1395"/>
      <c r="S79" s="1395"/>
      <c r="T79" s="1395"/>
      <c r="U79" s="1395"/>
      <c r="V79" s="1395"/>
      <c r="W79" s="1395"/>
      <c r="X79" s="1395"/>
      <c r="Y79" s="1395"/>
      <c r="Z79" s="1395"/>
      <c r="AA79" s="1395"/>
      <c r="AB79" s="1395"/>
    </row>
    <row r="80" ht="14.25" customHeight="1">
      <c r="A80" s="1403"/>
      <c r="B80" s="1403"/>
      <c r="C80" s="1395"/>
      <c r="D80" s="1395"/>
      <c r="E80" s="1407"/>
      <c r="F80" s="1395"/>
      <c r="G80" s="1395"/>
      <c r="H80" s="1395"/>
      <c r="I80" s="1395"/>
      <c r="J80" s="1395"/>
      <c r="K80" s="1395"/>
      <c r="L80" s="1395"/>
      <c r="M80" s="1395"/>
      <c r="N80" s="1395"/>
      <c r="O80" s="1395"/>
      <c r="P80" s="1395"/>
      <c r="Q80" s="1395"/>
      <c r="R80" s="1395"/>
      <c r="S80" s="1395"/>
      <c r="T80" s="1395"/>
      <c r="U80" s="1395"/>
      <c r="V80" s="1395"/>
      <c r="W80" s="1395"/>
      <c r="X80" s="1395"/>
      <c r="Y80" s="1395"/>
      <c r="Z80" s="1395"/>
      <c r="AA80" s="1395"/>
      <c r="AB80" s="1395"/>
    </row>
    <row r="81" ht="14.25" customHeight="1">
      <c r="A81" s="1403"/>
      <c r="B81" s="1403"/>
      <c r="C81" s="1395"/>
      <c r="D81" s="1395"/>
      <c r="E81" s="1407"/>
      <c r="F81" s="1395"/>
      <c r="G81" s="1395"/>
      <c r="H81" s="1395"/>
      <c r="I81" s="1395"/>
      <c r="J81" s="1395"/>
      <c r="K81" s="1395"/>
      <c r="L81" s="1395"/>
      <c r="M81" s="1395"/>
      <c r="N81" s="1395"/>
      <c r="O81" s="1395"/>
      <c r="P81" s="1395"/>
      <c r="Q81" s="1395"/>
      <c r="R81" s="1395"/>
      <c r="S81" s="1395"/>
      <c r="T81" s="1395"/>
      <c r="U81" s="1395"/>
      <c r="V81" s="1395"/>
      <c r="W81" s="1395"/>
      <c r="X81" s="1395"/>
      <c r="Y81" s="1395"/>
      <c r="Z81" s="1395"/>
      <c r="AA81" s="1395"/>
      <c r="AB81" s="1395"/>
    </row>
    <row r="82" ht="14.25" customHeight="1">
      <c r="A82" s="1403"/>
      <c r="B82" s="1403"/>
      <c r="C82" s="1395"/>
      <c r="D82" s="1395"/>
      <c r="E82" s="1407"/>
      <c r="F82" s="1395"/>
      <c r="G82" s="1395"/>
      <c r="H82" s="1395"/>
      <c r="I82" s="1395"/>
      <c r="J82" s="1395"/>
      <c r="K82" s="1395"/>
      <c r="L82" s="1395"/>
      <c r="M82" s="1395"/>
      <c r="N82" s="1395"/>
      <c r="O82" s="1395"/>
      <c r="P82" s="1395"/>
      <c r="Q82" s="1395"/>
      <c r="R82" s="1395"/>
      <c r="S82" s="1395"/>
      <c r="T82" s="1395"/>
      <c r="U82" s="1395"/>
      <c r="V82" s="1395"/>
      <c r="W82" s="1395"/>
      <c r="X82" s="1395"/>
      <c r="Y82" s="1395"/>
      <c r="Z82" s="1395"/>
      <c r="AA82" s="1395"/>
      <c r="AB82" s="1395"/>
    </row>
    <row r="83" ht="14.25" customHeight="1">
      <c r="A83" s="1403"/>
      <c r="B83" s="1403"/>
      <c r="C83" s="1395"/>
      <c r="D83" s="1395"/>
      <c r="E83" s="1407"/>
      <c r="F83" s="1395"/>
      <c r="G83" s="1395"/>
      <c r="H83" s="1395"/>
      <c r="I83" s="1395"/>
      <c r="J83" s="1395"/>
      <c r="K83" s="1395"/>
      <c r="L83" s="1395"/>
      <c r="M83" s="1395"/>
      <c r="N83" s="1395"/>
      <c r="O83" s="1395"/>
      <c r="P83" s="1395"/>
      <c r="Q83" s="1395"/>
      <c r="R83" s="1395"/>
      <c r="S83" s="1395"/>
      <c r="T83" s="1395"/>
      <c r="U83" s="1395"/>
      <c r="V83" s="1395"/>
      <c r="W83" s="1395"/>
      <c r="X83" s="1395"/>
      <c r="Y83" s="1395"/>
      <c r="Z83" s="1395"/>
      <c r="AA83" s="1395"/>
      <c r="AB83" s="1395"/>
    </row>
    <row r="84" ht="14.25" customHeight="1">
      <c r="A84" s="1403"/>
      <c r="B84" s="1403"/>
      <c r="C84" s="1395"/>
      <c r="D84" s="1395"/>
      <c r="E84" s="1407"/>
      <c r="F84" s="1395"/>
      <c r="G84" s="1395"/>
      <c r="H84" s="1395"/>
      <c r="I84" s="1395"/>
      <c r="J84" s="1395"/>
      <c r="K84" s="1395"/>
      <c r="L84" s="1395"/>
      <c r="M84" s="1395"/>
      <c r="N84" s="1395"/>
      <c r="O84" s="1395"/>
      <c r="P84" s="1395"/>
      <c r="Q84" s="1395"/>
      <c r="R84" s="1395"/>
      <c r="S84" s="1395"/>
      <c r="T84" s="1395"/>
      <c r="U84" s="1395"/>
      <c r="V84" s="1395"/>
      <c r="W84" s="1395"/>
      <c r="X84" s="1395"/>
      <c r="Y84" s="1395"/>
      <c r="Z84" s="1395"/>
      <c r="AA84" s="1395"/>
      <c r="AB84" s="1395"/>
    </row>
    <row r="85" ht="14.25" customHeight="1">
      <c r="A85" s="1403"/>
      <c r="B85" s="1403"/>
      <c r="C85" s="1395"/>
      <c r="D85" s="1395"/>
      <c r="E85" s="1407"/>
      <c r="F85" s="1395"/>
      <c r="G85" s="1395"/>
      <c r="H85" s="1395"/>
      <c r="I85" s="1395"/>
      <c r="J85" s="1395"/>
      <c r="K85" s="1395"/>
      <c r="L85" s="1395"/>
      <c r="M85" s="1395"/>
      <c r="N85" s="1395"/>
      <c r="O85" s="1395"/>
      <c r="P85" s="1395"/>
      <c r="Q85" s="1395"/>
      <c r="R85" s="1395"/>
      <c r="S85" s="1395"/>
      <c r="T85" s="1395"/>
      <c r="U85" s="1395"/>
      <c r="V85" s="1395"/>
      <c r="W85" s="1395"/>
      <c r="X85" s="1395"/>
      <c r="Y85" s="1395"/>
      <c r="Z85" s="1395"/>
      <c r="AA85" s="1395"/>
      <c r="AB85" s="1395"/>
    </row>
    <row r="86" ht="14.25" customHeight="1">
      <c r="A86" s="1403"/>
      <c r="B86" s="1403"/>
      <c r="C86" s="1395"/>
      <c r="D86" s="1395"/>
      <c r="E86" s="1407"/>
      <c r="F86" s="1395"/>
      <c r="G86" s="1395"/>
      <c r="H86" s="1395"/>
      <c r="I86" s="1395"/>
      <c r="J86" s="1395"/>
      <c r="K86" s="1395"/>
      <c r="L86" s="1395"/>
      <c r="M86" s="1395"/>
      <c r="N86" s="1395"/>
      <c r="O86" s="1395"/>
      <c r="P86" s="1395"/>
      <c r="Q86" s="1395"/>
      <c r="R86" s="1395"/>
      <c r="S86" s="1395"/>
      <c r="T86" s="1395"/>
      <c r="U86" s="1395"/>
      <c r="V86" s="1395"/>
      <c r="W86" s="1395"/>
      <c r="X86" s="1395"/>
      <c r="Y86" s="1395"/>
      <c r="Z86" s="1395"/>
      <c r="AA86" s="1395"/>
      <c r="AB86" s="1395"/>
    </row>
    <row r="87" ht="14.25" customHeight="1">
      <c r="A87" s="1403"/>
      <c r="B87" s="1403"/>
      <c r="C87" s="1395"/>
      <c r="D87" s="1395"/>
      <c r="E87" s="1407"/>
      <c r="F87" s="1395"/>
      <c r="G87" s="1395"/>
      <c r="H87" s="1395"/>
      <c r="I87" s="1395"/>
      <c r="J87" s="1395"/>
      <c r="K87" s="1395"/>
      <c r="L87" s="1395"/>
      <c r="M87" s="1395"/>
      <c r="N87" s="1395"/>
      <c r="O87" s="1395"/>
      <c r="P87" s="1395"/>
      <c r="Q87" s="1395"/>
      <c r="R87" s="1395"/>
      <c r="S87" s="1395"/>
      <c r="T87" s="1395"/>
      <c r="U87" s="1395"/>
      <c r="V87" s="1395"/>
      <c r="W87" s="1395"/>
      <c r="X87" s="1395"/>
      <c r="Y87" s="1395"/>
      <c r="Z87" s="1395"/>
      <c r="AA87" s="1395"/>
      <c r="AB87" s="1395"/>
    </row>
    <row r="88" ht="14.25" customHeight="1">
      <c r="A88" s="1403"/>
      <c r="B88" s="1403"/>
      <c r="C88" s="1395"/>
      <c r="D88" s="1395"/>
      <c r="E88" s="1407"/>
      <c r="F88" s="1395"/>
      <c r="G88" s="1395"/>
      <c r="H88" s="1395"/>
      <c r="I88" s="1395"/>
      <c r="J88" s="1395"/>
      <c r="K88" s="1395"/>
      <c r="L88" s="1395"/>
      <c r="M88" s="1395"/>
      <c r="N88" s="1395"/>
      <c r="O88" s="1395"/>
      <c r="P88" s="1395"/>
      <c r="Q88" s="1395"/>
      <c r="R88" s="1395"/>
      <c r="S88" s="1395"/>
      <c r="T88" s="1395"/>
      <c r="U88" s="1395"/>
      <c r="V88" s="1395"/>
      <c r="W88" s="1395"/>
      <c r="X88" s="1395"/>
      <c r="Y88" s="1395"/>
      <c r="Z88" s="1395"/>
      <c r="AA88" s="1395"/>
      <c r="AB88" s="1395"/>
    </row>
    <row r="89" ht="14.25" customHeight="1">
      <c r="A89" s="1403"/>
      <c r="B89" s="1403"/>
      <c r="C89" s="1395"/>
      <c r="D89" s="1395"/>
      <c r="E89" s="1407"/>
      <c r="F89" s="1395"/>
      <c r="G89" s="1395"/>
      <c r="H89" s="1395"/>
      <c r="I89" s="1395"/>
      <c r="J89" s="1395"/>
      <c r="K89" s="1395"/>
      <c r="L89" s="1395"/>
      <c r="M89" s="1395"/>
      <c r="N89" s="1395"/>
      <c r="O89" s="1395"/>
      <c r="P89" s="1395"/>
      <c r="Q89" s="1395"/>
      <c r="R89" s="1395"/>
      <c r="S89" s="1395"/>
      <c r="T89" s="1395"/>
      <c r="U89" s="1395"/>
      <c r="V89" s="1395"/>
      <c r="W89" s="1395"/>
      <c r="X89" s="1395"/>
      <c r="Y89" s="1395"/>
      <c r="Z89" s="1395"/>
      <c r="AA89" s="1395"/>
      <c r="AB89" s="1395"/>
    </row>
    <row r="90" ht="14.25" customHeight="1">
      <c r="A90" s="1403"/>
      <c r="B90" s="1403"/>
      <c r="C90" s="1395"/>
      <c r="D90" s="1395"/>
      <c r="E90" s="1407"/>
      <c r="F90" s="1395"/>
      <c r="G90" s="1395"/>
      <c r="H90" s="1395"/>
      <c r="I90" s="1395"/>
      <c r="J90" s="1395"/>
      <c r="K90" s="1395"/>
      <c r="L90" s="1395"/>
      <c r="M90" s="1395"/>
      <c r="N90" s="1395"/>
      <c r="O90" s="1395"/>
      <c r="P90" s="1395"/>
      <c r="Q90" s="1395"/>
      <c r="R90" s="1395"/>
      <c r="S90" s="1395"/>
      <c r="T90" s="1395"/>
      <c r="U90" s="1395"/>
      <c r="V90" s="1395"/>
      <c r="W90" s="1395"/>
      <c r="X90" s="1395"/>
      <c r="Y90" s="1395"/>
      <c r="Z90" s="1395"/>
      <c r="AA90" s="1395"/>
      <c r="AB90" s="1395"/>
    </row>
    <row r="91" ht="14.25" customHeight="1">
      <c r="A91" s="1403"/>
      <c r="B91" s="1403"/>
      <c r="C91" s="1395"/>
      <c r="D91" s="1395"/>
      <c r="E91" s="1407"/>
      <c r="F91" s="1395"/>
      <c r="G91" s="1395"/>
      <c r="H91" s="1395"/>
      <c r="I91" s="1395"/>
      <c r="J91" s="1395"/>
      <c r="K91" s="1395"/>
      <c r="L91" s="1395"/>
      <c r="M91" s="1395"/>
      <c r="N91" s="1395"/>
      <c r="O91" s="1395"/>
      <c r="P91" s="1395"/>
      <c r="Q91" s="1395"/>
      <c r="R91" s="1395"/>
      <c r="S91" s="1395"/>
      <c r="T91" s="1395"/>
      <c r="U91" s="1395"/>
      <c r="V91" s="1395"/>
      <c r="W91" s="1395"/>
      <c r="X91" s="1395"/>
      <c r="Y91" s="1395"/>
      <c r="Z91" s="1395"/>
      <c r="AA91" s="1395"/>
      <c r="AB91" s="1395"/>
    </row>
    <row r="92" ht="14.25" customHeight="1">
      <c r="A92" s="1403"/>
      <c r="B92" s="1403"/>
      <c r="C92" s="1395"/>
      <c r="D92" s="1395"/>
      <c r="E92" s="1407"/>
      <c r="F92" s="1395"/>
      <c r="G92" s="1395"/>
      <c r="H92" s="1395"/>
      <c r="I92" s="1395"/>
      <c r="J92" s="1395"/>
      <c r="K92" s="1395"/>
      <c r="L92" s="1395"/>
      <c r="M92" s="1395"/>
      <c r="N92" s="1395"/>
      <c r="O92" s="1395"/>
      <c r="P92" s="1395"/>
      <c r="Q92" s="1395"/>
      <c r="R92" s="1395"/>
      <c r="S92" s="1395"/>
      <c r="T92" s="1395"/>
      <c r="U92" s="1395"/>
      <c r="V92" s="1395"/>
      <c r="W92" s="1395"/>
      <c r="X92" s="1395"/>
      <c r="Y92" s="1395"/>
      <c r="Z92" s="1395"/>
      <c r="AA92" s="1395"/>
      <c r="AB92" s="1395"/>
    </row>
    <row r="93" ht="14.25" customHeight="1">
      <c r="A93" s="1403"/>
      <c r="B93" s="1403"/>
      <c r="C93" s="1395"/>
      <c r="D93" s="1395"/>
      <c r="E93" s="1407"/>
      <c r="F93" s="1395"/>
      <c r="G93" s="1395"/>
      <c r="H93" s="1395"/>
      <c r="I93" s="1395"/>
      <c r="J93" s="1395"/>
      <c r="K93" s="1395"/>
      <c r="L93" s="1395"/>
      <c r="M93" s="1395"/>
      <c r="N93" s="1395"/>
      <c r="O93" s="1395"/>
      <c r="P93" s="1395"/>
      <c r="Q93" s="1395"/>
      <c r="R93" s="1395"/>
      <c r="S93" s="1395"/>
      <c r="T93" s="1395"/>
      <c r="U93" s="1395"/>
      <c r="V93" s="1395"/>
      <c r="W93" s="1395"/>
      <c r="X93" s="1395"/>
      <c r="Y93" s="1395"/>
      <c r="Z93" s="1395"/>
      <c r="AA93" s="1395"/>
      <c r="AB93" s="1395"/>
    </row>
    <row r="94" ht="14.25" customHeight="1">
      <c r="A94" s="1403"/>
      <c r="B94" s="1403"/>
      <c r="C94" s="1395"/>
      <c r="D94" s="1395"/>
      <c r="E94" s="1407"/>
      <c r="F94" s="1395"/>
      <c r="G94" s="1395"/>
      <c r="H94" s="1395"/>
      <c r="I94" s="1395"/>
      <c r="J94" s="1395"/>
      <c r="K94" s="1395"/>
      <c r="L94" s="1395"/>
      <c r="M94" s="1395"/>
      <c r="N94" s="1395"/>
      <c r="O94" s="1395"/>
      <c r="P94" s="1395"/>
      <c r="Q94" s="1395"/>
      <c r="R94" s="1395"/>
      <c r="S94" s="1395"/>
      <c r="T94" s="1395"/>
      <c r="U94" s="1395"/>
      <c r="V94" s="1395"/>
      <c r="W94" s="1395"/>
      <c r="X94" s="1395"/>
      <c r="Y94" s="1395"/>
      <c r="Z94" s="1395"/>
      <c r="AA94" s="1395"/>
      <c r="AB94" s="1395"/>
    </row>
    <row r="95" ht="14.25" customHeight="1">
      <c r="A95" s="1403"/>
      <c r="B95" s="1403"/>
      <c r="C95" s="1395"/>
      <c r="D95" s="1395"/>
      <c r="E95" s="1407"/>
      <c r="F95" s="1395"/>
      <c r="G95" s="1395"/>
      <c r="H95" s="1395"/>
      <c r="I95" s="1395"/>
      <c r="J95" s="1395"/>
      <c r="K95" s="1395"/>
      <c r="L95" s="1395"/>
      <c r="M95" s="1395"/>
      <c r="N95" s="1395"/>
      <c r="O95" s="1395"/>
      <c r="P95" s="1395"/>
      <c r="Q95" s="1395"/>
      <c r="R95" s="1395"/>
      <c r="S95" s="1395"/>
      <c r="T95" s="1395"/>
      <c r="U95" s="1395"/>
      <c r="V95" s="1395"/>
      <c r="W95" s="1395"/>
      <c r="X95" s="1395"/>
      <c r="Y95" s="1395"/>
      <c r="Z95" s="1395"/>
      <c r="AA95" s="1395"/>
      <c r="AB95" s="1395"/>
    </row>
    <row r="96" ht="14.25" customHeight="1">
      <c r="A96" s="1403"/>
      <c r="B96" s="1403"/>
      <c r="C96" s="1395"/>
      <c r="D96" s="1395"/>
      <c r="E96" s="1407"/>
      <c r="F96" s="1395"/>
      <c r="G96" s="1395"/>
      <c r="H96" s="1395"/>
      <c r="I96" s="1395"/>
      <c r="J96" s="1395"/>
      <c r="K96" s="1395"/>
      <c r="L96" s="1395"/>
      <c r="M96" s="1395"/>
      <c r="N96" s="1395"/>
      <c r="O96" s="1395"/>
      <c r="P96" s="1395"/>
      <c r="Q96" s="1395"/>
      <c r="R96" s="1395"/>
      <c r="S96" s="1395"/>
      <c r="T96" s="1395"/>
      <c r="U96" s="1395"/>
      <c r="V96" s="1395"/>
      <c r="W96" s="1395"/>
      <c r="X96" s="1395"/>
      <c r="Y96" s="1395"/>
      <c r="Z96" s="1395"/>
      <c r="AA96" s="1395"/>
      <c r="AB96" s="1395"/>
    </row>
    <row r="97" ht="14.25" customHeight="1">
      <c r="A97" s="1403"/>
      <c r="B97" s="1403"/>
      <c r="C97" s="1395"/>
      <c r="D97" s="1395"/>
      <c r="E97" s="1407"/>
      <c r="F97" s="1395"/>
      <c r="G97" s="1395"/>
      <c r="H97" s="1395"/>
      <c r="I97" s="1395"/>
      <c r="J97" s="1395"/>
      <c r="K97" s="1395"/>
      <c r="L97" s="1395"/>
      <c r="M97" s="1395"/>
      <c r="N97" s="1395"/>
      <c r="O97" s="1395"/>
      <c r="P97" s="1395"/>
      <c r="Q97" s="1395"/>
      <c r="R97" s="1395"/>
      <c r="S97" s="1395"/>
      <c r="T97" s="1395"/>
      <c r="U97" s="1395"/>
      <c r="V97" s="1395"/>
      <c r="W97" s="1395"/>
      <c r="X97" s="1395"/>
      <c r="Y97" s="1395"/>
      <c r="Z97" s="1395"/>
      <c r="AA97" s="1395"/>
      <c r="AB97" s="1395"/>
    </row>
    <row r="98" ht="14.25" customHeight="1">
      <c r="A98" s="1403"/>
      <c r="B98" s="1403"/>
      <c r="C98" s="1395"/>
      <c r="D98" s="1395"/>
      <c r="E98" s="1407"/>
      <c r="F98" s="1395"/>
      <c r="G98" s="1395"/>
      <c r="H98" s="1395"/>
      <c r="I98" s="1395"/>
      <c r="J98" s="1395"/>
      <c r="K98" s="1395"/>
      <c r="L98" s="1395"/>
      <c r="M98" s="1395"/>
      <c r="N98" s="1395"/>
      <c r="O98" s="1395"/>
      <c r="P98" s="1395"/>
      <c r="Q98" s="1395"/>
      <c r="R98" s="1395"/>
      <c r="S98" s="1395"/>
      <c r="T98" s="1395"/>
      <c r="U98" s="1395"/>
      <c r="V98" s="1395"/>
      <c r="W98" s="1395"/>
      <c r="X98" s="1395"/>
      <c r="Y98" s="1395"/>
      <c r="Z98" s="1395"/>
      <c r="AA98" s="1395"/>
      <c r="AB98" s="1395"/>
    </row>
    <row r="99" ht="14.25" customHeight="1">
      <c r="A99" s="1403"/>
      <c r="B99" s="1403"/>
      <c r="C99" s="1395"/>
      <c r="D99" s="1395"/>
      <c r="E99" s="1407"/>
      <c r="F99" s="1395"/>
      <c r="G99" s="1395"/>
      <c r="H99" s="1395"/>
      <c r="I99" s="1395"/>
      <c r="J99" s="1395"/>
      <c r="K99" s="1395"/>
      <c r="L99" s="1395"/>
      <c r="M99" s="1395"/>
      <c r="N99" s="1395"/>
      <c r="O99" s="1395"/>
      <c r="P99" s="1395"/>
      <c r="Q99" s="1395"/>
      <c r="R99" s="1395"/>
      <c r="S99" s="1395"/>
      <c r="T99" s="1395"/>
      <c r="U99" s="1395"/>
      <c r="V99" s="1395"/>
      <c r="W99" s="1395"/>
      <c r="X99" s="1395"/>
      <c r="Y99" s="1395"/>
      <c r="Z99" s="1395"/>
      <c r="AA99" s="1395"/>
      <c r="AB99" s="1395"/>
    </row>
    <row r="100" ht="14.25" customHeight="1">
      <c r="A100" s="1403"/>
      <c r="B100" s="1403"/>
      <c r="C100" s="1395"/>
      <c r="D100" s="1395"/>
      <c r="E100" s="1407"/>
      <c r="F100" s="1395"/>
      <c r="G100" s="1395"/>
      <c r="H100" s="1395"/>
      <c r="I100" s="1395"/>
      <c r="J100" s="1395"/>
      <c r="K100" s="1395"/>
      <c r="L100" s="1395"/>
      <c r="M100" s="1395"/>
      <c r="N100" s="1395"/>
      <c r="O100" s="1395"/>
      <c r="P100" s="1395"/>
      <c r="Q100" s="1395"/>
      <c r="R100" s="1395"/>
      <c r="S100" s="1395"/>
      <c r="T100" s="1395"/>
      <c r="U100" s="1395"/>
      <c r="V100" s="1395"/>
      <c r="W100" s="1395"/>
      <c r="X100" s="1395"/>
      <c r="Y100" s="1395"/>
      <c r="Z100" s="1395"/>
      <c r="AA100" s="1395"/>
      <c r="AB100" s="1395"/>
    </row>
    <row r="101" ht="14.25" customHeight="1">
      <c r="A101" s="1403"/>
      <c r="B101" s="1403"/>
      <c r="C101" s="1395"/>
      <c r="D101" s="1395"/>
      <c r="E101" s="1407"/>
      <c r="F101" s="1395"/>
      <c r="G101" s="1395"/>
      <c r="H101" s="1395"/>
      <c r="I101" s="1395"/>
      <c r="J101" s="1395"/>
      <c r="K101" s="1395"/>
      <c r="L101" s="1395"/>
      <c r="M101" s="1395"/>
      <c r="N101" s="1395"/>
      <c r="O101" s="1395"/>
      <c r="P101" s="1395"/>
      <c r="Q101" s="1395"/>
      <c r="R101" s="1395"/>
      <c r="S101" s="1395"/>
      <c r="T101" s="1395"/>
      <c r="U101" s="1395"/>
      <c r="V101" s="1395"/>
      <c r="W101" s="1395"/>
      <c r="X101" s="1395"/>
      <c r="Y101" s="1395"/>
      <c r="Z101" s="1395"/>
      <c r="AA101" s="1395"/>
      <c r="AB101" s="1395"/>
    </row>
    <row r="102" ht="14.25" customHeight="1">
      <c r="A102" s="1403"/>
      <c r="B102" s="1403"/>
      <c r="C102" s="1395"/>
      <c r="D102" s="1395"/>
      <c r="E102" s="1407"/>
      <c r="F102" s="1395"/>
      <c r="G102" s="1395"/>
      <c r="H102" s="1395"/>
      <c r="I102" s="1395"/>
      <c r="J102" s="1395"/>
      <c r="K102" s="1395"/>
      <c r="L102" s="1395"/>
      <c r="M102" s="1395"/>
      <c r="N102" s="1395"/>
      <c r="O102" s="1395"/>
      <c r="P102" s="1395"/>
      <c r="Q102" s="1395"/>
      <c r="R102" s="1395"/>
      <c r="S102" s="1395"/>
      <c r="T102" s="1395"/>
      <c r="U102" s="1395"/>
      <c r="V102" s="1395"/>
      <c r="W102" s="1395"/>
      <c r="X102" s="1395"/>
      <c r="Y102" s="1395"/>
      <c r="Z102" s="1395"/>
      <c r="AA102" s="1395"/>
      <c r="AB102" s="1395"/>
    </row>
    <row r="103" ht="14.25" customHeight="1">
      <c r="A103" s="1403"/>
      <c r="B103" s="1403"/>
      <c r="C103" s="1395"/>
      <c r="D103" s="1395"/>
      <c r="E103" s="1407"/>
      <c r="F103" s="1395"/>
      <c r="G103" s="1395"/>
      <c r="H103" s="1395"/>
      <c r="I103" s="1395"/>
      <c r="J103" s="1395"/>
      <c r="K103" s="1395"/>
      <c r="L103" s="1395"/>
      <c r="M103" s="1395"/>
      <c r="N103" s="1395"/>
      <c r="O103" s="1395"/>
      <c r="P103" s="1395"/>
      <c r="Q103" s="1395"/>
      <c r="R103" s="1395"/>
      <c r="S103" s="1395"/>
      <c r="T103" s="1395"/>
      <c r="U103" s="1395"/>
      <c r="V103" s="1395"/>
      <c r="W103" s="1395"/>
      <c r="X103" s="1395"/>
      <c r="Y103" s="1395"/>
      <c r="Z103" s="1395"/>
      <c r="AA103" s="1395"/>
      <c r="AB103" s="1395"/>
    </row>
    <row r="104" ht="14.25" customHeight="1">
      <c r="A104" s="1403"/>
      <c r="B104" s="1403"/>
      <c r="C104" s="1395"/>
      <c r="D104" s="1395"/>
      <c r="E104" s="1407"/>
      <c r="F104" s="1395"/>
      <c r="G104" s="1395"/>
      <c r="H104" s="1395"/>
      <c r="I104" s="1395"/>
      <c r="J104" s="1395"/>
      <c r="K104" s="1395"/>
      <c r="L104" s="1395"/>
      <c r="M104" s="1395"/>
      <c r="N104" s="1395"/>
      <c r="O104" s="1395"/>
      <c r="P104" s="1395"/>
      <c r="Q104" s="1395"/>
      <c r="R104" s="1395"/>
      <c r="S104" s="1395"/>
      <c r="T104" s="1395"/>
      <c r="U104" s="1395"/>
      <c r="V104" s="1395"/>
      <c r="W104" s="1395"/>
      <c r="X104" s="1395"/>
      <c r="Y104" s="1395"/>
      <c r="Z104" s="1395"/>
      <c r="AA104" s="1395"/>
      <c r="AB104" s="1395"/>
    </row>
    <row r="105" ht="14.25" customHeight="1">
      <c r="A105" s="1403"/>
      <c r="B105" s="1403"/>
      <c r="C105" s="1395"/>
      <c r="D105" s="1395"/>
      <c r="E105" s="1407"/>
      <c r="F105" s="1395"/>
      <c r="G105" s="1395"/>
      <c r="H105" s="1395"/>
      <c r="I105" s="1395"/>
      <c r="J105" s="1395"/>
      <c r="K105" s="1395"/>
      <c r="L105" s="1395"/>
      <c r="M105" s="1395"/>
      <c r="N105" s="1395"/>
      <c r="O105" s="1395"/>
      <c r="P105" s="1395"/>
      <c r="Q105" s="1395"/>
      <c r="R105" s="1395"/>
      <c r="S105" s="1395"/>
      <c r="T105" s="1395"/>
      <c r="U105" s="1395"/>
      <c r="V105" s="1395"/>
      <c r="W105" s="1395"/>
      <c r="X105" s="1395"/>
      <c r="Y105" s="1395"/>
      <c r="Z105" s="1395"/>
      <c r="AA105" s="1395"/>
      <c r="AB105" s="1395"/>
    </row>
    <row r="106" ht="14.25" customHeight="1">
      <c r="A106" s="1403"/>
      <c r="B106" s="1403"/>
      <c r="C106" s="1395"/>
      <c r="D106" s="1395"/>
      <c r="E106" s="1407"/>
      <c r="F106" s="1395"/>
      <c r="G106" s="1395"/>
      <c r="H106" s="1395"/>
      <c r="I106" s="1395"/>
      <c r="J106" s="1395"/>
      <c r="K106" s="1395"/>
      <c r="L106" s="1395"/>
      <c r="M106" s="1395"/>
      <c r="N106" s="1395"/>
      <c r="O106" s="1395"/>
      <c r="P106" s="1395"/>
      <c r="Q106" s="1395"/>
      <c r="R106" s="1395"/>
      <c r="S106" s="1395"/>
      <c r="T106" s="1395"/>
      <c r="U106" s="1395"/>
      <c r="V106" s="1395"/>
      <c r="W106" s="1395"/>
      <c r="X106" s="1395"/>
      <c r="Y106" s="1395"/>
      <c r="Z106" s="1395"/>
      <c r="AA106" s="1395"/>
      <c r="AB106" s="1395"/>
    </row>
    <row r="107" ht="14.25" customHeight="1">
      <c r="A107" s="1403"/>
      <c r="B107" s="1403"/>
      <c r="C107" s="1395"/>
      <c r="D107" s="1395"/>
      <c r="E107" s="1407"/>
      <c r="F107" s="1395"/>
      <c r="G107" s="1395"/>
      <c r="H107" s="1395"/>
      <c r="I107" s="1395"/>
      <c r="J107" s="1395"/>
      <c r="K107" s="1395"/>
      <c r="L107" s="1395"/>
      <c r="M107" s="1395"/>
      <c r="N107" s="1395"/>
      <c r="O107" s="1395"/>
      <c r="P107" s="1395"/>
      <c r="Q107" s="1395"/>
      <c r="R107" s="1395"/>
      <c r="S107" s="1395"/>
      <c r="T107" s="1395"/>
      <c r="U107" s="1395"/>
      <c r="V107" s="1395"/>
      <c r="W107" s="1395"/>
      <c r="X107" s="1395"/>
      <c r="Y107" s="1395"/>
      <c r="Z107" s="1395"/>
      <c r="AA107" s="1395"/>
      <c r="AB107" s="1395"/>
    </row>
    <row r="108" ht="14.25" customHeight="1">
      <c r="A108" s="1403"/>
      <c r="B108" s="1403"/>
      <c r="C108" s="1395"/>
      <c r="D108" s="1395"/>
      <c r="E108" s="1407"/>
      <c r="F108" s="1395"/>
      <c r="G108" s="1395"/>
      <c r="H108" s="1395"/>
      <c r="I108" s="1395"/>
      <c r="J108" s="1395"/>
      <c r="K108" s="1395"/>
      <c r="L108" s="1395"/>
      <c r="M108" s="1395"/>
      <c r="N108" s="1395"/>
      <c r="O108" s="1395"/>
      <c r="P108" s="1395"/>
      <c r="Q108" s="1395"/>
      <c r="R108" s="1395"/>
      <c r="S108" s="1395"/>
      <c r="T108" s="1395"/>
      <c r="U108" s="1395"/>
      <c r="V108" s="1395"/>
      <c r="W108" s="1395"/>
      <c r="X108" s="1395"/>
      <c r="Y108" s="1395"/>
      <c r="Z108" s="1395"/>
      <c r="AA108" s="1395"/>
      <c r="AB108" s="1395"/>
    </row>
    <row r="109" ht="14.25" customHeight="1">
      <c r="A109" s="1403"/>
      <c r="B109" s="1403"/>
      <c r="C109" s="1395"/>
      <c r="D109" s="1395"/>
      <c r="E109" s="1407"/>
      <c r="F109" s="1395"/>
      <c r="G109" s="1395"/>
      <c r="H109" s="1395"/>
      <c r="I109" s="1395"/>
      <c r="J109" s="1395"/>
      <c r="K109" s="1395"/>
      <c r="L109" s="1395"/>
      <c r="M109" s="1395"/>
      <c r="N109" s="1395"/>
      <c r="O109" s="1395"/>
      <c r="P109" s="1395"/>
      <c r="Q109" s="1395"/>
      <c r="R109" s="1395"/>
      <c r="S109" s="1395"/>
      <c r="T109" s="1395"/>
      <c r="U109" s="1395"/>
      <c r="V109" s="1395"/>
      <c r="W109" s="1395"/>
      <c r="X109" s="1395"/>
      <c r="Y109" s="1395"/>
      <c r="Z109" s="1395"/>
      <c r="AA109" s="1395"/>
      <c r="AB109" s="1395"/>
    </row>
    <row r="110" ht="14.25" customHeight="1">
      <c r="A110" s="1403"/>
      <c r="B110" s="1403"/>
      <c r="C110" s="1395"/>
      <c r="D110" s="1395"/>
      <c r="E110" s="1407"/>
      <c r="F110" s="1395"/>
      <c r="G110" s="1395"/>
      <c r="H110" s="1395"/>
      <c r="I110" s="1395"/>
      <c r="J110" s="1395"/>
      <c r="K110" s="1395"/>
      <c r="L110" s="1395"/>
      <c r="M110" s="1395"/>
      <c r="N110" s="1395"/>
      <c r="O110" s="1395"/>
      <c r="P110" s="1395"/>
      <c r="Q110" s="1395"/>
      <c r="R110" s="1395"/>
      <c r="S110" s="1395"/>
      <c r="T110" s="1395"/>
      <c r="U110" s="1395"/>
      <c r="V110" s="1395"/>
      <c r="W110" s="1395"/>
      <c r="X110" s="1395"/>
      <c r="Y110" s="1395"/>
      <c r="Z110" s="1395"/>
      <c r="AA110" s="1395"/>
      <c r="AB110" s="1395"/>
    </row>
    <row r="111" ht="14.25" customHeight="1">
      <c r="A111" s="1403"/>
      <c r="B111" s="1403"/>
      <c r="C111" s="1395"/>
      <c r="D111" s="1395"/>
      <c r="E111" s="1407"/>
      <c r="F111" s="1395"/>
      <c r="G111" s="1395"/>
      <c r="H111" s="1395"/>
      <c r="I111" s="1395"/>
      <c r="J111" s="1395"/>
      <c r="K111" s="1395"/>
      <c r="L111" s="1395"/>
      <c r="M111" s="1395"/>
      <c r="N111" s="1395"/>
      <c r="O111" s="1395"/>
      <c r="P111" s="1395"/>
      <c r="Q111" s="1395"/>
      <c r="R111" s="1395"/>
      <c r="S111" s="1395"/>
      <c r="T111" s="1395"/>
      <c r="U111" s="1395"/>
      <c r="V111" s="1395"/>
      <c r="W111" s="1395"/>
      <c r="X111" s="1395"/>
      <c r="Y111" s="1395"/>
      <c r="Z111" s="1395"/>
      <c r="AA111" s="1395"/>
      <c r="AB111" s="1395"/>
    </row>
    <row r="112" ht="14.25" customHeight="1">
      <c r="A112" s="1403"/>
      <c r="B112" s="1403"/>
      <c r="C112" s="1395"/>
      <c r="D112" s="1395"/>
      <c r="E112" s="1407"/>
      <c r="F112" s="1395"/>
      <c r="G112" s="1395"/>
      <c r="H112" s="1395"/>
      <c r="I112" s="1395"/>
      <c r="J112" s="1395"/>
      <c r="K112" s="1395"/>
      <c r="L112" s="1395"/>
      <c r="M112" s="1395"/>
      <c r="N112" s="1395"/>
      <c r="O112" s="1395"/>
      <c r="P112" s="1395"/>
      <c r="Q112" s="1395"/>
      <c r="R112" s="1395"/>
      <c r="S112" s="1395"/>
      <c r="T112" s="1395"/>
      <c r="U112" s="1395"/>
      <c r="V112" s="1395"/>
      <c r="W112" s="1395"/>
      <c r="X112" s="1395"/>
      <c r="Y112" s="1395"/>
      <c r="Z112" s="1395"/>
      <c r="AA112" s="1395"/>
      <c r="AB112" s="1395"/>
    </row>
    <row r="113" ht="14.25" customHeight="1">
      <c r="A113" s="1403"/>
      <c r="B113" s="1403"/>
      <c r="C113" s="1395"/>
      <c r="D113" s="1395"/>
      <c r="E113" s="1407"/>
      <c r="F113" s="1395"/>
      <c r="G113" s="1395"/>
      <c r="H113" s="1395"/>
      <c r="I113" s="1395"/>
      <c r="J113" s="1395"/>
      <c r="K113" s="1395"/>
      <c r="L113" s="1395"/>
      <c r="M113" s="1395"/>
      <c r="N113" s="1395"/>
      <c r="O113" s="1395"/>
      <c r="P113" s="1395"/>
      <c r="Q113" s="1395"/>
      <c r="R113" s="1395"/>
      <c r="S113" s="1395"/>
      <c r="T113" s="1395"/>
      <c r="U113" s="1395"/>
      <c r="V113" s="1395"/>
      <c r="W113" s="1395"/>
      <c r="X113" s="1395"/>
      <c r="Y113" s="1395"/>
      <c r="Z113" s="1395"/>
      <c r="AA113" s="1395"/>
      <c r="AB113" s="1395"/>
    </row>
    <row r="114" ht="14.25" customHeight="1">
      <c r="A114" s="1403"/>
      <c r="B114" s="1403"/>
      <c r="C114" s="1395"/>
      <c r="D114" s="1395"/>
      <c r="E114" s="1407"/>
      <c r="F114" s="1395"/>
      <c r="G114" s="1395"/>
      <c r="H114" s="1395"/>
      <c r="I114" s="1395"/>
      <c r="J114" s="1395"/>
      <c r="K114" s="1395"/>
      <c r="L114" s="1395"/>
      <c r="M114" s="1395"/>
      <c r="N114" s="1395"/>
      <c r="O114" s="1395"/>
      <c r="P114" s="1395"/>
      <c r="Q114" s="1395"/>
      <c r="R114" s="1395"/>
      <c r="S114" s="1395"/>
      <c r="T114" s="1395"/>
      <c r="U114" s="1395"/>
      <c r="V114" s="1395"/>
      <c r="W114" s="1395"/>
      <c r="X114" s="1395"/>
      <c r="Y114" s="1395"/>
      <c r="Z114" s="1395"/>
      <c r="AA114" s="1395"/>
      <c r="AB114" s="1395"/>
    </row>
    <row r="115" ht="14.25" customHeight="1">
      <c r="A115" s="1403"/>
      <c r="B115" s="1403"/>
      <c r="C115" s="1395"/>
      <c r="D115" s="1395"/>
      <c r="E115" s="1407"/>
      <c r="F115" s="1395"/>
      <c r="G115" s="1395"/>
      <c r="H115" s="1395"/>
      <c r="I115" s="1395"/>
      <c r="J115" s="1395"/>
      <c r="K115" s="1395"/>
      <c r="L115" s="1395"/>
      <c r="M115" s="1395"/>
      <c r="N115" s="1395"/>
      <c r="O115" s="1395"/>
      <c r="P115" s="1395"/>
      <c r="Q115" s="1395"/>
      <c r="R115" s="1395"/>
      <c r="S115" s="1395"/>
      <c r="T115" s="1395"/>
      <c r="U115" s="1395"/>
      <c r="V115" s="1395"/>
      <c r="W115" s="1395"/>
      <c r="X115" s="1395"/>
      <c r="Y115" s="1395"/>
      <c r="Z115" s="1395"/>
      <c r="AA115" s="1395"/>
      <c r="AB115" s="1395"/>
    </row>
    <row r="116" ht="14.25" customHeight="1">
      <c r="A116" s="1403"/>
      <c r="B116" s="1403"/>
      <c r="C116" s="1395"/>
      <c r="D116" s="1395"/>
      <c r="E116" s="1407"/>
      <c r="F116" s="1395"/>
      <c r="G116" s="1395"/>
      <c r="H116" s="1395"/>
      <c r="I116" s="1395"/>
      <c r="J116" s="1395"/>
      <c r="K116" s="1395"/>
      <c r="L116" s="1395"/>
      <c r="M116" s="1395"/>
      <c r="N116" s="1395"/>
      <c r="O116" s="1395"/>
      <c r="P116" s="1395"/>
      <c r="Q116" s="1395"/>
      <c r="R116" s="1395"/>
      <c r="S116" s="1395"/>
      <c r="T116" s="1395"/>
      <c r="U116" s="1395"/>
      <c r="V116" s="1395"/>
      <c r="W116" s="1395"/>
      <c r="X116" s="1395"/>
      <c r="Y116" s="1395"/>
      <c r="Z116" s="1395"/>
      <c r="AA116" s="1395"/>
      <c r="AB116" s="1395"/>
    </row>
    <row r="117" ht="14.25" customHeight="1">
      <c r="A117" s="1403"/>
      <c r="B117" s="1403"/>
      <c r="C117" s="1395"/>
      <c r="D117" s="1395"/>
      <c r="E117" s="1407"/>
      <c r="F117" s="1395"/>
      <c r="G117" s="1395"/>
      <c r="H117" s="1395"/>
      <c r="I117" s="1395"/>
      <c r="J117" s="1395"/>
      <c r="K117" s="1395"/>
      <c r="L117" s="1395"/>
      <c r="M117" s="1395"/>
      <c r="N117" s="1395"/>
      <c r="O117" s="1395"/>
      <c r="P117" s="1395"/>
      <c r="Q117" s="1395"/>
      <c r="R117" s="1395"/>
      <c r="S117" s="1395"/>
      <c r="T117" s="1395"/>
      <c r="U117" s="1395"/>
      <c r="V117" s="1395"/>
      <c r="W117" s="1395"/>
      <c r="X117" s="1395"/>
      <c r="Y117" s="1395"/>
      <c r="Z117" s="1395"/>
      <c r="AA117" s="1395"/>
      <c r="AB117" s="1395"/>
    </row>
    <row r="118" ht="14.25" customHeight="1">
      <c r="A118" s="1403"/>
      <c r="B118" s="1403"/>
      <c r="C118" s="1395"/>
      <c r="D118" s="1395"/>
      <c r="E118" s="1407"/>
      <c r="F118" s="1395"/>
      <c r="G118" s="1395"/>
      <c r="H118" s="1395"/>
      <c r="I118" s="1395"/>
      <c r="J118" s="1395"/>
      <c r="K118" s="1395"/>
      <c r="L118" s="1395"/>
      <c r="M118" s="1395"/>
      <c r="N118" s="1395"/>
      <c r="O118" s="1395"/>
      <c r="P118" s="1395"/>
      <c r="Q118" s="1395"/>
      <c r="R118" s="1395"/>
      <c r="S118" s="1395"/>
      <c r="T118" s="1395"/>
      <c r="U118" s="1395"/>
      <c r="V118" s="1395"/>
      <c r="W118" s="1395"/>
      <c r="X118" s="1395"/>
      <c r="Y118" s="1395"/>
      <c r="Z118" s="1395"/>
      <c r="AA118" s="1395"/>
      <c r="AB118" s="1395"/>
    </row>
    <row r="119" ht="14.25" customHeight="1">
      <c r="A119" s="1403"/>
      <c r="B119" s="1403"/>
      <c r="C119" s="1395"/>
      <c r="D119" s="1395"/>
      <c r="E119" s="1407"/>
      <c r="F119" s="1395"/>
      <c r="G119" s="1395"/>
      <c r="H119" s="1395"/>
      <c r="I119" s="1395"/>
      <c r="J119" s="1395"/>
      <c r="K119" s="1395"/>
      <c r="L119" s="1395"/>
      <c r="M119" s="1395"/>
      <c r="N119" s="1395"/>
      <c r="O119" s="1395"/>
      <c r="P119" s="1395"/>
      <c r="Q119" s="1395"/>
      <c r="R119" s="1395"/>
      <c r="S119" s="1395"/>
      <c r="T119" s="1395"/>
      <c r="U119" s="1395"/>
      <c r="V119" s="1395"/>
      <c r="W119" s="1395"/>
      <c r="X119" s="1395"/>
      <c r="Y119" s="1395"/>
      <c r="Z119" s="1395"/>
      <c r="AA119" s="1395"/>
      <c r="AB119" s="1395"/>
    </row>
    <row r="120" ht="14.25" customHeight="1">
      <c r="A120" s="1403"/>
      <c r="B120" s="1403"/>
      <c r="C120" s="1395"/>
      <c r="D120" s="1395"/>
      <c r="E120" s="1407"/>
      <c r="F120" s="1395"/>
      <c r="G120" s="1395"/>
      <c r="H120" s="1395"/>
      <c r="I120" s="1395"/>
      <c r="J120" s="1395"/>
      <c r="K120" s="1395"/>
      <c r="L120" s="1395"/>
      <c r="M120" s="1395"/>
      <c r="N120" s="1395"/>
      <c r="O120" s="1395"/>
      <c r="P120" s="1395"/>
      <c r="Q120" s="1395"/>
      <c r="R120" s="1395"/>
      <c r="S120" s="1395"/>
      <c r="T120" s="1395"/>
      <c r="U120" s="1395"/>
      <c r="V120" s="1395"/>
      <c r="W120" s="1395"/>
      <c r="X120" s="1395"/>
      <c r="Y120" s="1395"/>
      <c r="Z120" s="1395"/>
      <c r="AA120" s="1395"/>
      <c r="AB120" s="1395"/>
    </row>
    <row r="121" ht="14.25" customHeight="1">
      <c r="A121" s="1403"/>
      <c r="B121" s="1403"/>
      <c r="C121" s="1395"/>
      <c r="D121" s="1395"/>
      <c r="E121" s="1407"/>
      <c r="F121" s="1395"/>
      <c r="G121" s="1395"/>
      <c r="H121" s="1395"/>
      <c r="I121" s="1395"/>
      <c r="J121" s="1395"/>
      <c r="K121" s="1395"/>
      <c r="L121" s="1395"/>
      <c r="M121" s="1395"/>
      <c r="N121" s="1395"/>
      <c r="O121" s="1395"/>
      <c r="P121" s="1395"/>
      <c r="Q121" s="1395"/>
      <c r="R121" s="1395"/>
      <c r="S121" s="1395"/>
      <c r="T121" s="1395"/>
      <c r="U121" s="1395"/>
      <c r="V121" s="1395"/>
      <c r="W121" s="1395"/>
      <c r="X121" s="1395"/>
      <c r="Y121" s="1395"/>
      <c r="Z121" s="1395"/>
      <c r="AA121" s="1395"/>
      <c r="AB121" s="1395"/>
    </row>
    <row r="122" ht="14.25" customHeight="1">
      <c r="A122" s="1403"/>
      <c r="B122" s="1403"/>
      <c r="C122" s="1395"/>
      <c r="D122" s="1395"/>
      <c r="E122" s="1407"/>
      <c r="F122" s="1395"/>
      <c r="G122" s="1395"/>
      <c r="H122" s="1395"/>
      <c r="I122" s="1395"/>
      <c r="J122" s="1395"/>
      <c r="K122" s="1395"/>
      <c r="L122" s="1395"/>
      <c r="M122" s="1395"/>
      <c r="N122" s="1395"/>
      <c r="O122" s="1395"/>
      <c r="P122" s="1395"/>
      <c r="Q122" s="1395"/>
      <c r="R122" s="1395"/>
      <c r="S122" s="1395"/>
      <c r="T122" s="1395"/>
      <c r="U122" s="1395"/>
      <c r="V122" s="1395"/>
      <c r="W122" s="1395"/>
      <c r="X122" s="1395"/>
      <c r="Y122" s="1395"/>
      <c r="Z122" s="1395"/>
      <c r="AA122" s="1395"/>
      <c r="AB122" s="1395"/>
    </row>
    <row r="123" ht="14.25" customHeight="1">
      <c r="A123" s="1403"/>
      <c r="B123" s="1403"/>
      <c r="C123" s="1395"/>
      <c r="D123" s="1395"/>
      <c r="E123" s="1407"/>
      <c r="F123" s="1395"/>
      <c r="G123" s="1395"/>
      <c r="H123" s="1395"/>
      <c r="I123" s="1395"/>
      <c r="J123" s="1395"/>
      <c r="K123" s="1395"/>
      <c r="L123" s="1395"/>
      <c r="M123" s="1395"/>
      <c r="N123" s="1395"/>
      <c r="O123" s="1395"/>
      <c r="P123" s="1395"/>
      <c r="Q123" s="1395"/>
      <c r="R123" s="1395"/>
      <c r="S123" s="1395"/>
      <c r="T123" s="1395"/>
      <c r="U123" s="1395"/>
      <c r="V123" s="1395"/>
      <c r="W123" s="1395"/>
      <c r="X123" s="1395"/>
      <c r="Y123" s="1395"/>
      <c r="Z123" s="1395"/>
      <c r="AA123" s="1395"/>
      <c r="AB123" s="1395"/>
    </row>
    <row r="124" ht="14.25" customHeight="1">
      <c r="A124" s="1403"/>
      <c r="B124" s="1403"/>
      <c r="C124" s="1395"/>
      <c r="D124" s="1395"/>
      <c r="E124" s="1407"/>
      <c r="F124" s="1395"/>
      <c r="G124" s="1395"/>
      <c r="H124" s="1395"/>
      <c r="I124" s="1395"/>
      <c r="J124" s="1395"/>
      <c r="K124" s="1395"/>
      <c r="L124" s="1395"/>
      <c r="M124" s="1395"/>
      <c r="N124" s="1395"/>
      <c r="O124" s="1395"/>
      <c r="P124" s="1395"/>
      <c r="Q124" s="1395"/>
      <c r="R124" s="1395"/>
      <c r="S124" s="1395"/>
      <c r="T124" s="1395"/>
      <c r="U124" s="1395"/>
      <c r="V124" s="1395"/>
      <c r="W124" s="1395"/>
      <c r="X124" s="1395"/>
      <c r="Y124" s="1395"/>
      <c r="Z124" s="1395"/>
      <c r="AA124" s="1395"/>
      <c r="AB124" s="1395"/>
    </row>
    <row r="125" ht="14.25" customHeight="1">
      <c r="A125" s="1403"/>
      <c r="B125" s="1403"/>
      <c r="C125" s="1395"/>
      <c r="D125" s="1395"/>
      <c r="E125" s="1407"/>
      <c r="F125" s="1395"/>
      <c r="G125" s="1395"/>
      <c r="H125" s="1395"/>
      <c r="I125" s="1395"/>
      <c r="J125" s="1395"/>
      <c r="K125" s="1395"/>
      <c r="L125" s="1395"/>
      <c r="M125" s="1395"/>
      <c r="N125" s="1395"/>
      <c r="O125" s="1395"/>
      <c r="P125" s="1395"/>
      <c r="Q125" s="1395"/>
      <c r="R125" s="1395"/>
      <c r="S125" s="1395"/>
      <c r="T125" s="1395"/>
      <c r="U125" s="1395"/>
      <c r="V125" s="1395"/>
      <c r="W125" s="1395"/>
      <c r="X125" s="1395"/>
      <c r="Y125" s="1395"/>
      <c r="Z125" s="1395"/>
      <c r="AA125" s="1395"/>
      <c r="AB125" s="1395"/>
    </row>
    <row r="126" ht="14.25" customHeight="1">
      <c r="A126" s="1403"/>
      <c r="B126" s="1403"/>
      <c r="C126" s="1395"/>
      <c r="D126" s="1395"/>
      <c r="E126" s="1407"/>
      <c r="F126" s="1395"/>
      <c r="G126" s="1395"/>
      <c r="H126" s="1395"/>
      <c r="I126" s="1395"/>
      <c r="J126" s="1395"/>
      <c r="K126" s="1395"/>
      <c r="L126" s="1395"/>
      <c r="M126" s="1395"/>
      <c r="N126" s="1395"/>
      <c r="O126" s="1395"/>
      <c r="P126" s="1395"/>
      <c r="Q126" s="1395"/>
      <c r="R126" s="1395"/>
      <c r="S126" s="1395"/>
      <c r="T126" s="1395"/>
      <c r="U126" s="1395"/>
      <c r="V126" s="1395"/>
      <c r="W126" s="1395"/>
      <c r="X126" s="1395"/>
      <c r="Y126" s="1395"/>
      <c r="Z126" s="1395"/>
      <c r="AA126" s="1395"/>
      <c r="AB126" s="1395"/>
    </row>
    <row r="127" ht="14.25" customHeight="1">
      <c r="A127" s="1403"/>
      <c r="B127" s="1403"/>
      <c r="C127" s="1395"/>
      <c r="D127" s="1395"/>
      <c r="E127" s="1407"/>
      <c r="F127" s="1395"/>
      <c r="G127" s="1395"/>
      <c r="H127" s="1395"/>
      <c r="I127" s="1395"/>
      <c r="J127" s="1395"/>
      <c r="K127" s="1395"/>
      <c r="L127" s="1395"/>
      <c r="M127" s="1395"/>
      <c r="N127" s="1395"/>
      <c r="O127" s="1395"/>
      <c r="P127" s="1395"/>
      <c r="Q127" s="1395"/>
      <c r="R127" s="1395"/>
      <c r="S127" s="1395"/>
      <c r="T127" s="1395"/>
      <c r="U127" s="1395"/>
      <c r="V127" s="1395"/>
      <c r="W127" s="1395"/>
      <c r="X127" s="1395"/>
      <c r="Y127" s="1395"/>
      <c r="Z127" s="1395"/>
      <c r="AA127" s="1395"/>
      <c r="AB127" s="1395"/>
    </row>
    <row r="128" ht="14.25" customHeight="1">
      <c r="A128" s="1403"/>
      <c r="B128" s="1403"/>
      <c r="C128" s="1395"/>
      <c r="D128" s="1395"/>
      <c r="E128" s="1407"/>
      <c r="F128" s="1395"/>
      <c r="G128" s="1395"/>
      <c r="H128" s="1395"/>
      <c r="I128" s="1395"/>
      <c r="J128" s="1395"/>
      <c r="K128" s="1395"/>
      <c r="L128" s="1395"/>
      <c r="M128" s="1395"/>
      <c r="N128" s="1395"/>
      <c r="O128" s="1395"/>
      <c r="P128" s="1395"/>
      <c r="Q128" s="1395"/>
      <c r="R128" s="1395"/>
      <c r="S128" s="1395"/>
      <c r="T128" s="1395"/>
      <c r="U128" s="1395"/>
      <c r="V128" s="1395"/>
      <c r="W128" s="1395"/>
      <c r="X128" s="1395"/>
      <c r="Y128" s="1395"/>
      <c r="Z128" s="1395"/>
      <c r="AA128" s="1395"/>
      <c r="AB128" s="1395"/>
    </row>
    <row r="129" ht="14.25" customHeight="1">
      <c r="A129" s="1403"/>
      <c r="B129" s="1403"/>
      <c r="C129" s="1395"/>
      <c r="D129" s="1395"/>
      <c r="E129" s="1407"/>
      <c r="F129" s="1395"/>
      <c r="G129" s="1395"/>
      <c r="H129" s="1395"/>
      <c r="I129" s="1395"/>
      <c r="J129" s="1395"/>
      <c r="K129" s="1395"/>
      <c r="L129" s="1395"/>
      <c r="M129" s="1395"/>
      <c r="N129" s="1395"/>
      <c r="O129" s="1395"/>
      <c r="P129" s="1395"/>
      <c r="Q129" s="1395"/>
      <c r="R129" s="1395"/>
      <c r="S129" s="1395"/>
      <c r="T129" s="1395"/>
      <c r="U129" s="1395"/>
      <c r="V129" s="1395"/>
      <c r="W129" s="1395"/>
      <c r="X129" s="1395"/>
      <c r="Y129" s="1395"/>
      <c r="Z129" s="1395"/>
      <c r="AA129" s="1395"/>
      <c r="AB129" s="1395"/>
    </row>
    <row r="130" ht="14.25" customHeight="1">
      <c r="A130" s="1403"/>
      <c r="B130" s="1403"/>
      <c r="C130" s="1395"/>
      <c r="D130" s="1395"/>
      <c r="E130" s="1407"/>
      <c r="F130" s="1395"/>
      <c r="G130" s="1395"/>
      <c r="H130" s="1395"/>
      <c r="I130" s="1395"/>
      <c r="J130" s="1395"/>
      <c r="K130" s="1395"/>
      <c r="L130" s="1395"/>
      <c r="M130" s="1395"/>
      <c r="N130" s="1395"/>
      <c r="O130" s="1395"/>
      <c r="P130" s="1395"/>
      <c r="Q130" s="1395"/>
      <c r="R130" s="1395"/>
      <c r="S130" s="1395"/>
      <c r="T130" s="1395"/>
      <c r="U130" s="1395"/>
      <c r="V130" s="1395"/>
      <c r="W130" s="1395"/>
      <c r="X130" s="1395"/>
      <c r="Y130" s="1395"/>
      <c r="Z130" s="1395"/>
      <c r="AA130" s="1395"/>
      <c r="AB130" s="1395"/>
    </row>
    <row r="131" ht="14.25" customHeight="1">
      <c r="A131" s="1403"/>
      <c r="B131" s="1403"/>
      <c r="C131" s="1395"/>
      <c r="D131" s="1395"/>
      <c r="E131" s="1407"/>
      <c r="F131" s="1395"/>
      <c r="G131" s="1395"/>
      <c r="H131" s="1395"/>
      <c r="I131" s="1395"/>
      <c r="J131" s="1395"/>
      <c r="K131" s="1395"/>
      <c r="L131" s="1395"/>
      <c r="M131" s="1395"/>
      <c r="N131" s="1395"/>
      <c r="O131" s="1395"/>
      <c r="P131" s="1395"/>
      <c r="Q131" s="1395"/>
      <c r="R131" s="1395"/>
      <c r="S131" s="1395"/>
      <c r="T131" s="1395"/>
      <c r="U131" s="1395"/>
      <c r="V131" s="1395"/>
      <c r="W131" s="1395"/>
      <c r="X131" s="1395"/>
      <c r="Y131" s="1395"/>
      <c r="Z131" s="1395"/>
      <c r="AA131" s="1395"/>
      <c r="AB131" s="1395"/>
    </row>
    <row r="132" ht="14.25" customHeight="1">
      <c r="A132" s="1403"/>
      <c r="B132" s="1403"/>
      <c r="C132" s="1395"/>
      <c r="D132" s="1395"/>
      <c r="E132" s="1407"/>
      <c r="F132" s="1395"/>
      <c r="G132" s="1395"/>
      <c r="H132" s="1395"/>
      <c r="I132" s="1395"/>
      <c r="J132" s="1395"/>
      <c r="K132" s="1395"/>
      <c r="L132" s="1395"/>
      <c r="M132" s="1395"/>
      <c r="N132" s="1395"/>
      <c r="O132" s="1395"/>
      <c r="P132" s="1395"/>
      <c r="Q132" s="1395"/>
      <c r="R132" s="1395"/>
      <c r="S132" s="1395"/>
      <c r="T132" s="1395"/>
      <c r="U132" s="1395"/>
      <c r="V132" s="1395"/>
      <c r="W132" s="1395"/>
      <c r="X132" s="1395"/>
      <c r="Y132" s="1395"/>
      <c r="Z132" s="1395"/>
      <c r="AA132" s="1395"/>
      <c r="AB132" s="1395"/>
    </row>
    <row r="133" ht="14.25" customHeight="1">
      <c r="A133" s="1403"/>
      <c r="B133" s="1403"/>
      <c r="C133" s="1395"/>
      <c r="D133" s="1395"/>
      <c r="E133" s="1407"/>
      <c r="F133" s="1395"/>
      <c r="G133" s="1395"/>
      <c r="H133" s="1395"/>
      <c r="I133" s="1395"/>
      <c r="J133" s="1395"/>
      <c r="K133" s="1395"/>
      <c r="L133" s="1395"/>
      <c r="M133" s="1395"/>
      <c r="N133" s="1395"/>
      <c r="O133" s="1395"/>
      <c r="P133" s="1395"/>
      <c r="Q133" s="1395"/>
      <c r="R133" s="1395"/>
      <c r="S133" s="1395"/>
      <c r="T133" s="1395"/>
      <c r="U133" s="1395"/>
      <c r="V133" s="1395"/>
      <c r="W133" s="1395"/>
      <c r="X133" s="1395"/>
      <c r="Y133" s="1395"/>
      <c r="Z133" s="1395"/>
      <c r="AA133" s="1395"/>
      <c r="AB133" s="1395"/>
    </row>
    <row r="134" ht="14.25" customHeight="1">
      <c r="A134" s="1403"/>
      <c r="B134" s="1403"/>
      <c r="C134" s="1395"/>
      <c r="D134" s="1395"/>
      <c r="E134" s="1407"/>
      <c r="F134" s="1395"/>
      <c r="G134" s="1395"/>
      <c r="H134" s="1395"/>
      <c r="I134" s="1395"/>
      <c r="J134" s="1395"/>
      <c r="K134" s="1395"/>
      <c r="L134" s="1395"/>
      <c r="M134" s="1395"/>
      <c r="N134" s="1395"/>
      <c r="O134" s="1395"/>
      <c r="P134" s="1395"/>
      <c r="Q134" s="1395"/>
      <c r="R134" s="1395"/>
      <c r="S134" s="1395"/>
      <c r="T134" s="1395"/>
      <c r="U134" s="1395"/>
      <c r="V134" s="1395"/>
      <c r="W134" s="1395"/>
      <c r="X134" s="1395"/>
      <c r="Y134" s="1395"/>
      <c r="Z134" s="1395"/>
      <c r="AA134" s="1395"/>
      <c r="AB134" s="1395"/>
    </row>
    <row r="135" ht="14.25" customHeight="1">
      <c r="A135" s="1403"/>
      <c r="B135" s="1403"/>
      <c r="C135" s="1395"/>
      <c r="D135" s="1395"/>
      <c r="E135" s="1407"/>
      <c r="F135" s="1395"/>
      <c r="G135" s="1395"/>
      <c r="H135" s="1395"/>
      <c r="I135" s="1395"/>
      <c r="J135" s="1395"/>
      <c r="K135" s="1395"/>
      <c r="L135" s="1395"/>
      <c r="M135" s="1395"/>
      <c r="N135" s="1395"/>
      <c r="O135" s="1395"/>
      <c r="P135" s="1395"/>
      <c r="Q135" s="1395"/>
      <c r="R135" s="1395"/>
      <c r="S135" s="1395"/>
      <c r="T135" s="1395"/>
      <c r="U135" s="1395"/>
      <c r="V135" s="1395"/>
      <c r="W135" s="1395"/>
      <c r="X135" s="1395"/>
      <c r="Y135" s="1395"/>
      <c r="Z135" s="1395"/>
      <c r="AA135" s="1395"/>
      <c r="AB135" s="1395"/>
    </row>
    <row r="136" ht="14.25" customHeight="1">
      <c r="A136" s="1403"/>
      <c r="B136" s="1403"/>
      <c r="C136" s="1395"/>
      <c r="D136" s="1395"/>
      <c r="E136" s="1407"/>
      <c r="F136" s="1395"/>
      <c r="G136" s="1395"/>
      <c r="H136" s="1395"/>
      <c r="I136" s="1395"/>
      <c r="J136" s="1395"/>
      <c r="K136" s="1395"/>
      <c r="L136" s="1395"/>
      <c r="M136" s="1395"/>
      <c r="N136" s="1395"/>
      <c r="O136" s="1395"/>
      <c r="P136" s="1395"/>
      <c r="Q136" s="1395"/>
      <c r="R136" s="1395"/>
      <c r="S136" s="1395"/>
      <c r="T136" s="1395"/>
      <c r="U136" s="1395"/>
      <c r="V136" s="1395"/>
      <c r="W136" s="1395"/>
      <c r="X136" s="1395"/>
      <c r="Y136" s="1395"/>
      <c r="Z136" s="1395"/>
      <c r="AA136" s="1395"/>
      <c r="AB136" s="1395"/>
    </row>
    <row r="137" ht="14.25" customHeight="1">
      <c r="A137" s="1403"/>
      <c r="B137" s="1403"/>
      <c r="C137" s="1395"/>
      <c r="D137" s="1395"/>
      <c r="E137" s="1407"/>
      <c r="F137" s="1395"/>
      <c r="G137" s="1395"/>
      <c r="H137" s="1395"/>
      <c r="I137" s="1395"/>
      <c r="J137" s="1395"/>
      <c r="K137" s="1395"/>
      <c r="L137" s="1395"/>
      <c r="M137" s="1395"/>
      <c r="N137" s="1395"/>
      <c r="O137" s="1395"/>
      <c r="P137" s="1395"/>
      <c r="Q137" s="1395"/>
      <c r="R137" s="1395"/>
      <c r="S137" s="1395"/>
      <c r="T137" s="1395"/>
      <c r="U137" s="1395"/>
      <c r="V137" s="1395"/>
      <c r="W137" s="1395"/>
      <c r="X137" s="1395"/>
      <c r="Y137" s="1395"/>
      <c r="Z137" s="1395"/>
      <c r="AA137" s="1395"/>
      <c r="AB137" s="1395"/>
    </row>
    <row r="138" ht="14.25" customHeight="1">
      <c r="A138" s="1403"/>
      <c r="B138" s="1403"/>
      <c r="C138" s="1395"/>
      <c r="D138" s="1395"/>
      <c r="E138" s="1407"/>
      <c r="F138" s="1395"/>
      <c r="G138" s="1395"/>
      <c r="H138" s="1395"/>
      <c r="I138" s="1395"/>
      <c r="J138" s="1395"/>
      <c r="K138" s="1395"/>
      <c r="L138" s="1395"/>
      <c r="M138" s="1395"/>
      <c r="N138" s="1395"/>
      <c r="O138" s="1395"/>
      <c r="P138" s="1395"/>
      <c r="Q138" s="1395"/>
      <c r="R138" s="1395"/>
      <c r="S138" s="1395"/>
      <c r="T138" s="1395"/>
      <c r="U138" s="1395"/>
      <c r="V138" s="1395"/>
      <c r="W138" s="1395"/>
      <c r="X138" s="1395"/>
      <c r="Y138" s="1395"/>
      <c r="Z138" s="1395"/>
      <c r="AA138" s="1395"/>
      <c r="AB138" s="1395"/>
    </row>
    <row r="139" ht="14.25" customHeight="1">
      <c r="A139" s="1403"/>
      <c r="B139" s="1403"/>
      <c r="C139" s="1395"/>
      <c r="D139" s="1395"/>
      <c r="E139" s="1407"/>
      <c r="F139" s="1395"/>
      <c r="G139" s="1395"/>
      <c r="H139" s="1395"/>
      <c r="I139" s="1395"/>
      <c r="J139" s="1395"/>
      <c r="K139" s="1395"/>
      <c r="L139" s="1395"/>
      <c r="M139" s="1395"/>
      <c r="N139" s="1395"/>
      <c r="O139" s="1395"/>
      <c r="P139" s="1395"/>
      <c r="Q139" s="1395"/>
      <c r="R139" s="1395"/>
      <c r="S139" s="1395"/>
      <c r="T139" s="1395"/>
      <c r="U139" s="1395"/>
      <c r="V139" s="1395"/>
      <c r="W139" s="1395"/>
      <c r="X139" s="1395"/>
      <c r="Y139" s="1395"/>
      <c r="Z139" s="1395"/>
      <c r="AA139" s="1395"/>
      <c r="AB139" s="1395"/>
    </row>
    <row r="140" ht="14.25" customHeight="1">
      <c r="A140" s="1403"/>
      <c r="B140" s="1403"/>
      <c r="C140" s="1395"/>
      <c r="D140" s="1395"/>
      <c r="E140" s="1407"/>
      <c r="F140" s="1395"/>
      <c r="G140" s="1395"/>
      <c r="H140" s="1395"/>
      <c r="I140" s="1395"/>
      <c r="J140" s="1395"/>
      <c r="K140" s="1395"/>
      <c r="L140" s="1395"/>
      <c r="M140" s="1395"/>
      <c r="N140" s="1395"/>
      <c r="O140" s="1395"/>
      <c r="P140" s="1395"/>
      <c r="Q140" s="1395"/>
      <c r="R140" s="1395"/>
      <c r="S140" s="1395"/>
      <c r="T140" s="1395"/>
      <c r="U140" s="1395"/>
      <c r="V140" s="1395"/>
      <c r="W140" s="1395"/>
      <c r="X140" s="1395"/>
      <c r="Y140" s="1395"/>
      <c r="Z140" s="1395"/>
      <c r="AA140" s="1395"/>
      <c r="AB140" s="1395"/>
    </row>
    <row r="141" ht="14.25" customHeight="1">
      <c r="A141" s="1403"/>
      <c r="B141" s="1403"/>
      <c r="C141" s="1395"/>
      <c r="D141" s="1395"/>
      <c r="E141" s="1407"/>
      <c r="F141" s="1395"/>
      <c r="G141" s="1395"/>
      <c r="H141" s="1395"/>
      <c r="I141" s="1395"/>
      <c r="J141" s="1395"/>
      <c r="K141" s="1395"/>
      <c r="L141" s="1395"/>
      <c r="M141" s="1395"/>
      <c r="N141" s="1395"/>
      <c r="O141" s="1395"/>
      <c r="P141" s="1395"/>
      <c r="Q141" s="1395"/>
      <c r="R141" s="1395"/>
      <c r="S141" s="1395"/>
      <c r="T141" s="1395"/>
      <c r="U141" s="1395"/>
      <c r="V141" s="1395"/>
      <c r="W141" s="1395"/>
      <c r="X141" s="1395"/>
      <c r="Y141" s="1395"/>
      <c r="Z141" s="1395"/>
      <c r="AA141" s="1395"/>
      <c r="AB141" s="1395"/>
    </row>
    <row r="142" ht="14.25" customHeight="1">
      <c r="A142" s="1403"/>
      <c r="B142" s="1403"/>
      <c r="C142" s="1395"/>
      <c r="D142" s="1395"/>
      <c r="E142" s="1407"/>
      <c r="F142" s="1395"/>
      <c r="G142" s="1395"/>
      <c r="H142" s="1395"/>
      <c r="I142" s="1395"/>
      <c r="J142" s="1395"/>
      <c r="K142" s="1395"/>
      <c r="L142" s="1395"/>
      <c r="M142" s="1395"/>
      <c r="N142" s="1395"/>
      <c r="O142" s="1395"/>
      <c r="P142" s="1395"/>
      <c r="Q142" s="1395"/>
      <c r="R142" s="1395"/>
      <c r="S142" s="1395"/>
      <c r="T142" s="1395"/>
      <c r="U142" s="1395"/>
      <c r="V142" s="1395"/>
      <c r="W142" s="1395"/>
      <c r="X142" s="1395"/>
      <c r="Y142" s="1395"/>
      <c r="Z142" s="1395"/>
      <c r="AA142" s="1395"/>
      <c r="AB142" s="1395"/>
    </row>
    <row r="143" ht="14.25" customHeight="1">
      <c r="A143" s="1403"/>
      <c r="B143" s="1403"/>
      <c r="C143" s="1395"/>
      <c r="D143" s="1395"/>
      <c r="E143" s="1407"/>
      <c r="F143" s="1395"/>
      <c r="G143" s="1395"/>
      <c r="H143" s="1395"/>
      <c r="I143" s="1395"/>
      <c r="J143" s="1395"/>
      <c r="K143" s="1395"/>
      <c r="L143" s="1395"/>
      <c r="M143" s="1395"/>
      <c r="N143" s="1395"/>
      <c r="O143" s="1395"/>
      <c r="P143" s="1395"/>
      <c r="Q143" s="1395"/>
      <c r="R143" s="1395"/>
      <c r="S143" s="1395"/>
      <c r="T143" s="1395"/>
      <c r="U143" s="1395"/>
      <c r="V143" s="1395"/>
      <c r="W143" s="1395"/>
      <c r="X143" s="1395"/>
      <c r="Y143" s="1395"/>
      <c r="Z143" s="1395"/>
      <c r="AA143" s="1395"/>
      <c r="AB143" s="1395"/>
    </row>
    <row r="144" ht="14.25" customHeight="1">
      <c r="A144" s="1403"/>
      <c r="B144" s="1403"/>
      <c r="C144" s="1395"/>
      <c r="D144" s="1395"/>
      <c r="E144" s="1407"/>
      <c r="F144" s="1395"/>
      <c r="G144" s="1395"/>
      <c r="H144" s="1395"/>
      <c r="I144" s="1395"/>
      <c r="J144" s="1395"/>
      <c r="K144" s="1395"/>
      <c r="L144" s="1395"/>
      <c r="M144" s="1395"/>
      <c r="N144" s="1395"/>
      <c r="O144" s="1395"/>
      <c r="P144" s="1395"/>
      <c r="Q144" s="1395"/>
      <c r="R144" s="1395"/>
      <c r="S144" s="1395"/>
      <c r="T144" s="1395"/>
      <c r="U144" s="1395"/>
      <c r="V144" s="1395"/>
      <c r="W144" s="1395"/>
      <c r="X144" s="1395"/>
      <c r="Y144" s="1395"/>
      <c r="Z144" s="1395"/>
      <c r="AA144" s="1395"/>
      <c r="AB144" s="1395"/>
    </row>
    <row r="145" ht="14.25" customHeight="1">
      <c r="A145" s="1403"/>
      <c r="B145" s="1403"/>
      <c r="C145" s="1395"/>
      <c r="D145" s="1395"/>
      <c r="E145" s="1407"/>
      <c r="F145" s="1395"/>
      <c r="G145" s="1395"/>
      <c r="H145" s="1395"/>
      <c r="I145" s="1395"/>
      <c r="J145" s="1395"/>
      <c r="K145" s="1395"/>
      <c r="L145" s="1395"/>
      <c r="M145" s="1395"/>
      <c r="N145" s="1395"/>
      <c r="O145" s="1395"/>
      <c r="P145" s="1395"/>
      <c r="Q145" s="1395"/>
      <c r="R145" s="1395"/>
      <c r="S145" s="1395"/>
      <c r="T145" s="1395"/>
      <c r="U145" s="1395"/>
      <c r="V145" s="1395"/>
      <c r="W145" s="1395"/>
      <c r="X145" s="1395"/>
      <c r="Y145" s="1395"/>
      <c r="Z145" s="1395"/>
      <c r="AA145" s="1395"/>
      <c r="AB145" s="1395"/>
    </row>
    <row r="146" ht="14.25" customHeight="1">
      <c r="A146" s="1403"/>
      <c r="B146" s="1403"/>
      <c r="C146" s="1395"/>
      <c r="D146" s="1395"/>
      <c r="E146" s="1407"/>
      <c r="F146" s="1395"/>
      <c r="G146" s="1395"/>
      <c r="H146" s="1395"/>
      <c r="I146" s="1395"/>
      <c r="J146" s="1395"/>
      <c r="K146" s="1395"/>
      <c r="L146" s="1395"/>
      <c r="M146" s="1395"/>
      <c r="N146" s="1395"/>
      <c r="O146" s="1395"/>
      <c r="P146" s="1395"/>
      <c r="Q146" s="1395"/>
      <c r="R146" s="1395"/>
      <c r="S146" s="1395"/>
      <c r="T146" s="1395"/>
      <c r="U146" s="1395"/>
      <c r="V146" s="1395"/>
      <c r="W146" s="1395"/>
      <c r="X146" s="1395"/>
      <c r="Y146" s="1395"/>
      <c r="Z146" s="1395"/>
      <c r="AA146" s="1395"/>
      <c r="AB146" s="1395"/>
    </row>
    <row r="147" ht="14.25" customHeight="1">
      <c r="A147" s="1403"/>
      <c r="B147" s="1403"/>
      <c r="C147" s="1395"/>
      <c r="D147" s="1395"/>
      <c r="E147" s="1407"/>
      <c r="F147" s="1395"/>
      <c r="G147" s="1395"/>
      <c r="H147" s="1395"/>
      <c r="I147" s="1395"/>
      <c r="J147" s="1395"/>
      <c r="K147" s="1395"/>
      <c r="L147" s="1395"/>
      <c r="M147" s="1395"/>
      <c r="N147" s="1395"/>
      <c r="O147" s="1395"/>
      <c r="P147" s="1395"/>
      <c r="Q147" s="1395"/>
      <c r="R147" s="1395"/>
      <c r="S147" s="1395"/>
      <c r="T147" s="1395"/>
      <c r="U147" s="1395"/>
      <c r="V147" s="1395"/>
      <c r="W147" s="1395"/>
      <c r="X147" s="1395"/>
      <c r="Y147" s="1395"/>
      <c r="Z147" s="1395"/>
      <c r="AA147" s="1395"/>
      <c r="AB147" s="1395"/>
    </row>
    <row r="148" ht="14.25" customHeight="1">
      <c r="A148" s="1403"/>
      <c r="B148" s="1403"/>
      <c r="C148" s="1395"/>
      <c r="D148" s="1395"/>
      <c r="E148" s="1407"/>
      <c r="F148" s="1395"/>
      <c r="G148" s="1395"/>
      <c r="H148" s="1395"/>
      <c r="I148" s="1395"/>
      <c r="J148" s="1395"/>
      <c r="K148" s="1395"/>
      <c r="L148" s="1395"/>
      <c r="M148" s="1395"/>
      <c r="N148" s="1395"/>
      <c r="O148" s="1395"/>
      <c r="P148" s="1395"/>
      <c r="Q148" s="1395"/>
      <c r="R148" s="1395"/>
      <c r="S148" s="1395"/>
      <c r="T148" s="1395"/>
      <c r="U148" s="1395"/>
      <c r="V148" s="1395"/>
      <c r="W148" s="1395"/>
      <c r="X148" s="1395"/>
      <c r="Y148" s="1395"/>
      <c r="Z148" s="1395"/>
      <c r="AA148" s="1395"/>
      <c r="AB148" s="1395"/>
    </row>
    <row r="149" ht="14.25" customHeight="1">
      <c r="A149" s="1403"/>
      <c r="B149" s="1403"/>
      <c r="C149" s="1395"/>
      <c r="D149" s="1395"/>
      <c r="E149" s="1407"/>
      <c r="F149" s="1395"/>
      <c r="G149" s="1395"/>
      <c r="H149" s="1395"/>
      <c r="I149" s="1395"/>
      <c r="J149" s="1395"/>
      <c r="K149" s="1395"/>
      <c r="L149" s="1395"/>
      <c r="M149" s="1395"/>
      <c r="N149" s="1395"/>
      <c r="O149" s="1395"/>
      <c r="P149" s="1395"/>
      <c r="Q149" s="1395"/>
      <c r="R149" s="1395"/>
      <c r="S149" s="1395"/>
      <c r="T149" s="1395"/>
      <c r="U149" s="1395"/>
      <c r="V149" s="1395"/>
      <c r="W149" s="1395"/>
      <c r="X149" s="1395"/>
      <c r="Y149" s="1395"/>
      <c r="Z149" s="1395"/>
      <c r="AA149" s="1395"/>
      <c r="AB149" s="1395"/>
    </row>
    <row r="150" ht="14.25" customHeight="1">
      <c r="A150" s="1403"/>
      <c r="B150" s="1403"/>
      <c r="C150" s="1395"/>
      <c r="D150" s="1395"/>
      <c r="E150" s="1407"/>
      <c r="F150" s="1395"/>
      <c r="G150" s="1395"/>
      <c r="H150" s="1395"/>
      <c r="I150" s="1395"/>
      <c r="J150" s="1395"/>
      <c r="K150" s="1395"/>
      <c r="L150" s="1395"/>
      <c r="M150" s="1395"/>
      <c r="N150" s="1395"/>
      <c r="O150" s="1395"/>
      <c r="P150" s="1395"/>
      <c r="Q150" s="1395"/>
      <c r="R150" s="1395"/>
      <c r="S150" s="1395"/>
      <c r="T150" s="1395"/>
      <c r="U150" s="1395"/>
      <c r="V150" s="1395"/>
      <c r="W150" s="1395"/>
      <c r="X150" s="1395"/>
      <c r="Y150" s="1395"/>
      <c r="Z150" s="1395"/>
      <c r="AA150" s="1395"/>
      <c r="AB150" s="1395"/>
    </row>
    <row r="151" ht="14.25" customHeight="1">
      <c r="A151" s="1403"/>
      <c r="B151" s="1403"/>
      <c r="C151" s="1395"/>
      <c r="D151" s="1395"/>
      <c r="E151" s="1407"/>
      <c r="F151" s="1395"/>
      <c r="G151" s="1395"/>
      <c r="H151" s="1395"/>
      <c r="I151" s="1395"/>
      <c r="J151" s="1395"/>
      <c r="K151" s="1395"/>
      <c r="L151" s="1395"/>
      <c r="M151" s="1395"/>
      <c r="N151" s="1395"/>
      <c r="O151" s="1395"/>
      <c r="P151" s="1395"/>
      <c r="Q151" s="1395"/>
      <c r="R151" s="1395"/>
      <c r="S151" s="1395"/>
      <c r="T151" s="1395"/>
      <c r="U151" s="1395"/>
      <c r="V151" s="1395"/>
      <c r="W151" s="1395"/>
      <c r="X151" s="1395"/>
      <c r="Y151" s="1395"/>
      <c r="Z151" s="1395"/>
      <c r="AA151" s="1395"/>
      <c r="AB151" s="1395"/>
    </row>
    <row r="152" ht="14.25" customHeight="1">
      <c r="A152" s="1403"/>
      <c r="B152" s="1403"/>
      <c r="C152" s="1395"/>
      <c r="D152" s="1395"/>
      <c r="E152" s="1407"/>
      <c r="F152" s="1395"/>
      <c r="G152" s="1395"/>
      <c r="H152" s="1395"/>
      <c r="I152" s="1395"/>
      <c r="J152" s="1395"/>
      <c r="K152" s="1395"/>
      <c r="L152" s="1395"/>
      <c r="M152" s="1395"/>
      <c r="N152" s="1395"/>
      <c r="O152" s="1395"/>
      <c r="P152" s="1395"/>
      <c r="Q152" s="1395"/>
      <c r="R152" s="1395"/>
      <c r="S152" s="1395"/>
      <c r="T152" s="1395"/>
      <c r="U152" s="1395"/>
      <c r="V152" s="1395"/>
      <c r="W152" s="1395"/>
      <c r="X152" s="1395"/>
      <c r="Y152" s="1395"/>
      <c r="Z152" s="1395"/>
      <c r="AA152" s="1395"/>
      <c r="AB152" s="1395"/>
    </row>
    <row r="153" ht="14.25" customHeight="1">
      <c r="A153" s="1403"/>
      <c r="B153" s="1403"/>
      <c r="C153" s="1395"/>
      <c r="D153" s="1395"/>
      <c r="E153" s="1407"/>
      <c r="F153" s="1395"/>
      <c r="G153" s="1395"/>
      <c r="H153" s="1395"/>
      <c r="I153" s="1395"/>
      <c r="J153" s="1395"/>
      <c r="K153" s="1395"/>
      <c r="L153" s="1395"/>
      <c r="M153" s="1395"/>
      <c r="N153" s="1395"/>
      <c r="O153" s="1395"/>
      <c r="P153" s="1395"/>
      <c r="Q153" s="1395"/>
      <c r="R153" s="1395"/>
      <c r="S153" s="1395"/>
      <c r="T153" s="1395"/>
      <c r="U153" s="1395"/>
      <c r="V153" s="1395"/>
      <c r="W153" s="1395"/>
      <c r="X153" s="1395"/>
      <c r="Y153" s="1395"/>
      <c r="Z153" s="1395"/>
      <c r="AA153" s="1395"/>
      <c r="AB153" s="1395"/>
    </row>
    <row r="154" ht="14.25" customHeight="1">
      <c r="A154" s="1403"/>
      <c r="B154" s="1403"/>
      <c r="C154" s="1395"/>
      <c r="D154" s="1395"/>
      <c r="E154" s="1407"/>
      <c r="F154" s="1395"/>
      <c r="G154" s="1395"/>
      <c r="H154" s="1395"/>
      <c r="I154" s="1395"/>
      <c r="J154" s="1395"/>
      <c r="K154" s="1395"/>
      <c r="L154" s="1395"/>
      <c r="M154" s="1395"/>
      <c r="N154" s="1395"/>
      <c r="O154" s="1395"/>
      <c r="P154" s="1395"/>
      <c r="Q154" s="1395"/>
      <c r="R154" s="1395"/>
      <c r="S154" s="1395"/>
      <c r="T154" s="1395"/>
      <c r="U154" s="1395"/>
      <c r="V154" s="1395"/>
      <c r="W154" s="1395"/>
      <c r="X154" s="1395"/>
      <c r="Y154" s="1395"/>
      <c r="Z154" s="1395"/>
      <c r="AA154" s="1395"/>
      <c r="AB154" s="1395"/>
    </row>
    <row r="155" ht="14.25" customHeight="1">
      <c r="A155" s="1403"/>
      <c r="B155" s="1403"/>
      <c r="C155" s="1395"/>
      <c r="D155" s="1395"/>
      <c r="E155" s="1407"/>
      <c r="F155" s="1395"/>
      <c r="G155" s="1395"/>
      <c r="H155" s="1395"/>
      <c r="I155" s="1395"/>
      <c r="J155" s="1395"/>
      <c r="K155" s="1395"/>
      <c r="L155" s="1395"/>
      <c r="M155" s="1395"/>
      <c r="N155" s="1395"/>
      <c r="O155" s="1395"/>
      <c r="P155" s="1395"/>
      <c r="Q155" s="1395"/>
      <c r="R155" s="1395"/>
      <c r="S155" s="1395"/>
      <c r="T155" s="1395"/>
      <c r="U155" s="1395"/>
      <c r="V155" s="1395"/>
      <c r="W155" s="1395"/>
      <c r="X155" s="1395"/>
      <c r="Y155" s="1395"/>
      <c r="Z155" s="1395"/>
      <c r="AA155" s="1395"/>
      <c r="AB155" s="1395"/>
    </row>
    <row r="156" ht="14.25" customHeight="1">
      <c r="A156" s="1403"/>
      <c r="B156" s="1403"/>
      <c r="C156" s="1395"/>
      <c r="D156" s="1395"/>
      <c r="E156" s="1407"/>
      <c r="F156" s="1395"/>
      <c r="G156" s="1395"/>
      <c r="H156" s="1395"/>
      <c r="I156" s="1395"/>
      <c r="J156" s="1395"/>
      <c r="K156" s="1395"/>
      <c r="L156" s="1395"/>
      <c r="M156" s="1395"/>
      <c r="N156" s="1395"/>
      <c r="O156" s="1395"/>
      <c r="P156" s="1395"/>
      <c r="Q156" s="1395"/>
      <c r="R156" s="1395"/>
      <c r="S156" s="1395"/>
      <c r="T156" s="1395"/>
      <c r="U156" s="1395"/>
      <c r="V156" s="1395"/>
      <c r="W156" s="1395"/>
      <c r="X156" s="1395"/>
      <c r="Y156" s="1395"/>
      <c r="Z156" s="1395"/>
      <c r="AA156" s="1395"/>
      <c r="AB156" s="1395"/>
    </row>
    <row r="157" ht="14.25" customHeight="1">
      <c r="A157" s="1403"/>
      <c r="B157" s="1403"/>
      <c r="C157" s="1395"/>
      <c r="D157" s="1395"/>
      <c r="E157" s="1407"/>
      <c r="F157" s="1395"/>
      <c r="G157" s="1395"/>
      <c r="H157" s="1395"/>
      <c r="I157" s="1395"/>
      <c r="J157" s="1395"/>
      <c r="K157" s="1395"/>
      <c r="L157" s="1395"/>
      <c r="M157" s="1395"/>
      <c r="N157" s="1395"/>
      <c r="O157" s="1395"/>
      <c r="P157" s="1395"/>
      <c r="Q157" s="1395"/>
      <c r="R157" s="1395"/>
      <c r="S157" s="1395"/>
      <c r="T157" s="1395"/>
      <c r="U157" s="1395"/>
      <c r="V157" s="1395"/>
      <c r="W157" s="1395"/>
      <c r="X157" s="1395"/>
      <c r="Y157" s="1395"/>
      <c r="Z157" s="1395"/>
      <c r="AA157" s="1395"/>
      <c r="AB157" s="1395"/>
    </row>
    <row r="158" ht="14.25" customHeight="1">
      <c r="A158" s="1403"/>
      <c r="B158" s="1403"/>
      <c r="C158" s="1395"/>
      <c r="D158" s="1395"/>
      <c r="E158" s="1407"/>
      <c r="F158" s="1395"/>
      <c r="G158" s="1395"/>
      <c r="H158" s="1395"/>
      <c r="I158" s="1395"/>
      <c r="J158" s="1395"/>
      <c r="K158" s="1395"/>
      <c r="L158" s="1395"/>
      <c r="M158" s="1395"/>
      <c r="N158" s="1395"/>
      <c r="O158" s="1395"/>
      <c r="P158" s="1395"/>
      <c r="Q158" s="1395"/>
      <c r="R158" s="1395"/>
      <c r="S158" s="1395"/>
      <c r="T158" s="1395"/>
      <c r="U158" s="1395"/>
      <c r="V158" s="1395"/>
      <c r="W158" s="1395"/>
      <c r="X158" s="1395"/>
      <c r="Y158" s="1395"/>
      <c r="Z158" s="1395"/>
      <c r="AA158" s="1395"/>
      <c r="AB158" s="1395"/>
    </row>
    <row r="159" ht="14.25" customHeight="1">
      <c r="A159" s="1403"/>
      <c r="B159" s="1403"/>
      <c r="C159" s="1395"/>
      <c r="D159" s="1395"/>
      <c r="E159" s="1407"/>
      <c r="F159" s="1395"/>
      <c r="G159" s="1395"/>
      <c r="H159" s="1395"/>
      <c r="I159" s="1395"/>
      <c r="J159" s="1395"/>
      <c r="K159" s="1395"/>
      <c r="L159" s="1395"/>
      <c r="M159" s="1395"/>
      <c r="N159" s="1395"/>
      <c r="O159" s="1395"/>
      <c r="P159" s="1395"/>
      <c r="Q159" s="1395"/>
      <c r="R159" s="1395"/>
      <c r="S159" s="1395"/>
      <c r="T159" s="1395"/>
      <c r="U159" s="1395"/>
      <c r="V159" s="1395"/>
      <c r="W159" s="1395"/>
      <c r="X159" s="1395"/>
      <c r="Y159" s="1395"/>
      <c r="Z159" s="1395"/>
      <c r="AA159" s="1395"/>
      <c r="AB159" s="1395"/>
    </row>
    <row r="160" ht="14.25" customHeight="1">
      <c r="A160" s="1403"/>
      <c r="B160" s="1403"/>
      <c r="C160" s="1395"/>
      <c r="D160" s="1395"/>
      <c r="E160" s="1407"/>
      <c r="F160" s="1395"/>
      <c r="G160" s="1395"/>
      <c r="H160" s="1395"/>
      <c r="I160" s="1395"/>
      <c r="J160" s="1395"/>
      <c r="K160" s="1395"/>
      <c r="L160" s="1395"/>
      <c r="M160" s="1395"/>
      <c r="N160" s="1395"/>
      <c r="O160" s="1395"/>
      <c r="P160" s="1395"/>
      <c r="Q160" s="1395"/>
      <c r="R160" s="1395"/>
      <c r="S160" s="1395"/>
      <c r="T160" s="1395"/>
      <c r="U160" s="1395"/>
      <c r="V160" s="1395"/>
      <c r="W160" s="1395"/>
      <c r="X160" s="1395"/>
      <c r="Y160" s="1395"/>
      <c r="Z160" s="1395"/>
      <c r="AA160" s="1395"/>
      <c r="AB160" s="1395"/>
    </row>
    <row r="161" ht="14.25" customHeight="1">
      <c r="A161" s="1403"/>
      <c r="B161" s="1403"/>
      <c r="C161" s="1395"/>
      <c r="D161" s="1395"/>
      <c r="E161" s="1407"/>
      <c r="F161" s="1395"/>
      <c r="G161" s="1395"/>
      <c r="H161" s="1395"/>
      <c r="I161" s="1395"/>
      <c r="J161" s="1395"/>
      <c r="K161" s="1395"/>
      <c r="L161" s="1395"/>
      <c r="M161" s="1395"/>
      <c r="N161" s="1395"/>
      <c r="O161" s="1395"/>
      <c r="P161" s="1395"/>
      <c r="Q161" s="1395"/>
      <c r="R161" s="1395"/>
      <c r="S161" s="1395"/>
      <c r="T161" s="1395"/>
      <c r="U161" s="1395"/>
      <c r="V161" s="1395"/>
      <c r="W161" s="1395"/>
      <c r="X161" s="1395"/>
      <c r="Y161" s="1395"/>
      <c r="Z161" s="1395"/>
      <c r="AA161" s="1395"/>
      <c r="AB161" s="1395"/>
    </row>
    <row r="162" ht="14.25" customHeight="1">
      <c r="A162" s="1403"/>
      <c r="B162" s="1403"/>
      <c r="C162" s="1395"/>
      <c r="D162" s="1395"/>
      <c r="E162" s="1407"/>
      <c r="F162" s="1395"/>
      <c r="G162" s="1395"/>
      <c r="H162" s="1395"/>
      <c r="I162" s="1395"/>
      <c r="J162" s="1395"/>
      <c r="K162" s="1395"/>
      <c r="L162" s="1395"/>
      <c r="M162" s="1395"/>
      <c r="N162" s="1395"/>
      <c r="O162" s="1395"/>
      <c r="P162" s="1395"/>
      <c r="Q162" s="1395"/>
      <c r="R162" s="1395"/>
      <c r="S162" s="1395"/>
      <c r="T162" s="1395"/>
      <c r="U162" s="1395"/>
      <c r="V162" s="1395"/>
      <c r="W162" s="1395"/>
      <c r="X162" s="1395"/>
      <c r="Y162" s="1395"/>
      <c r="Z162" s="1395"/>
      <c r="AA162" s="1395"/>
      <c r="AB162" s="1395"/>
    </row>
    <row r="163" ht="14.25" customHeight="1">
      <c r="A163" s="1403"/>
      <c r="B163" s="1403"/>
      <c r="C163" s="1395"/>
      <c r="D163" s="1395"/>
      <c r="E163" s="1407"/>
      <c r="F163" s="1395"/>
      <c r="G163" s="1395"/>
      <c r="H163" s="1395"/>
      <c r="I163" s="1395"/>
      <c r="J163" s="1395"/>
      <c r="K163" s="1395"/>
      <c r="L163" s="1395"/>
      <c r="M163" s="1395"/>
      <c r="N163" s="1395"/>
      <c r="O163" s="1395"/>
      <c r="P163" s="1395"/>
      <c r="Q163" s="1395"/>
      <c r="R163" s="1395"/>
      <c r="S163" s="1395"/>
      <c r="T163" s="1395"/>
      <c r="U163" s="1395"/>
      <c r="V163" s="1395"/>
      <c r="W163" s="1395"/>
      <c r="X163" s="1395"/>
      <c r="Y163" s="1395"/>
      <c r="Z163" s="1395"/>
      <c r="AA163" s="1395"/>
      <c r="AB163" s="1395"/>
    </row>
    <row r="164" ht="14.25" customHeight="1">
      <c r="A164" s="1403"/>
      <c r="B164" s="1403"/>
      <c r="C164" s="1395"/>
      <c r="D164" s="1395"/>
      <c r="E164" s="1407"/>
      <c r="F164" s="1395"/>
      <c r="G164" s="1395"/>
      <c r="H164" s="1395"/>
      <c r="I164" s="1395"/>
      <c r="J164" s="1395"/>
      <c r="K164" s="1395"/>
      <c r="L164" s="1395"/>
      <c r="M164" s="1395"/>
      <c r="N164" s="1395"/>
      <c r="O164" s="1395"/>
      <c r="P164" s="1395"/>
      <c r="Q164" s="1395"/>
      <c r="R164" s="1395"/>
      <c r="S164" s="1395"/>
      <c r="T164" s="1395"/>
      <c r="U164" s="1395"/>
      <c r="V164" s="1395"/>
      <c r="W164" s="1395"/>
      <c r="X164" s="1395"/>
      <c r="Y164" s="1395"/>
      <c r="Z164" s="1395"/>
      <c r="AA164" s="1395"/>
      <c r="AB164" s="1395"/>
    </row>
    <row r="165" ht="14.25" customHeight="1">
      <c r="A165" s="1403"/>
      <c r="B165" s="1403"/>
      <c r="C165" s="1395"/>
      <c r="D165" s="1395"/>
      <c r="E165" s="1407"/>
      <c r="F165" s="1395"/>
      <c r="G165" s="1395"/>
      <c r="H165" s="1395"/>
      <c r="I165" s="1395"/>
      <c r="J165" s="1395"/>
      <c r="K165" s="1395"/>
      <c r="L165" s="1395"/>
      <c r="M165" s="1395"/>
      <c r="N165" s="1395"/>
      <c r="O165" s="1395"/>
      <c r="P165" s="1395"/>
      <c r="Q165" s="1395"/>
      <c r="R165" s="1395"/>
      <c r="S165" s="1395"/>
      <c r="T165" s="1395"/>
      <c r="U165" s="1395"/>
      <c r="V165" s="1395"/>
      <c r="W165" s="1395"/>
      <c r="X165" s="1395"/>
      <c r="Y165" s="1395"/>
      <c r="Z165" s="1395"/>
      <c r="AA165" s="1395"/>
      <c r="AB165" s="1395"/>
    </row>
    <row r="166" ht="14.25" customHeight="1">
      <c r="A166" s="1403"/>
      <c r="B166" s="1403"/>
      <c r="C166" s="1395"/>
      <c r="D166" s="1395"/>
      <c r="E166" s="1407"/>
      <c r="F166" s="1395"/>
      <c r="G166" s="1395"/>
      <c r="H166" s="1395"/>
      <c r="I166" s="1395"/>
      <c r="J166" s="1395"/>
      <c r="K166" s="1395"/>
      <c r="L166" s="1395"/>
      <c r="M166" s="1395"/>
      <c r="N166" s="1395"/>
      <c r="O166" s="1395"/>
      <c r="P166" s="1395"/>
      <c r="Q166" s="1395"/>
      <c r="R166" s="1395"/>
      <c r="S166" s="1395"/>
      <c r="T166" s="1395"/>
      <c r="U166" s="1395"/>
      <c r="V166" s="1395"/>
      <c r="W166" s="1395"/>
      <c r="X166" s="1395"/>
      <c r="Y166" s="1395"/>
      <c r="Z166" s="1395"/>
      <c r="AA166" s="1395"/>
      <c r="AB166" s="1395"/>
    </row>
    <row r="167" ht="14.25" customHeight="1">
      <c r="A167" s="1403"/>
      <c r="B167" s="1403"/>
      <c r="C167" s="1395"/>
      <c r="D167" s="1395"/>
      <c r="E167" s="1407"/>
      <c r="F167" s="1395"/>
      <c r="G167" s="1395"/>
      <c r="H167" s="1395"/>
      <c r="I167" s="1395"/>
      <c r="J167" s="1395"/>
      <c r="K167" s="1395"/>
      <c r="L167" s="1395"/>
      <c r="M167" s="1395"/>
      <c r="N167" s="1395"/>
      <c r="O167" s="1395"/>
      <c r="P167" s="1395"/>
      <c r="Q167" s="1395"/>
      <c r="R167" s="1395"/>
      <c r="S167" s="1395"/>
      <c r="T167" s="1395"/>
      <c r="U167" s="1395"/>
      <c r="V167" s="1395"/>
      <c r="W167" s="1395"/>
      <c r="X167" s="1395"/>
      <c r="Y167" s="1395"/>
      <c r="Z167" s="1395"/>
      <c r="AA167" s="1395"/>
      <c r="AB167" s="1395"/>
    </row>
    <row r="168" ht="14.25" customHeight="1">
      <c r="A168" s="1403"/>
      <c r="B168" s="1403"/>
      <c r="C168" s="1395"/>
      <c r="D168" s="1395"/>
      <c r="E168" s="1407"/>
      <c r="F168" s="1395"/>
      <c r="G168" s="1395"/>
      <c r="H168" s="1395"/>
      <c r="I168" s="1395"/>
      <c r="J168" s="1395"/>
      <c r="K168" s="1395"/>
      <c r="L168" s="1395"/>
      <c r="M168" s="1395"/>
      <c r="N168" s="1395"/>
      <c r="O168" s="1395"/>
      <c r="P168" s="1395"/>
      <c r="Q168" s="1395"/>
      <c r="R168" s="1395"/>
      <c r="S168" s="1395"/>
      <c r="T168" s="1395"/>
      <c r="U168" s="1395"/>
      <c r="V168" s="1395"/>
      <c r="W168" s="1395"/>
      <c r="X168" s="1395"/>
      <c r="Y168" s="1395"/>
      <c r="Z168" s="1395"/>
      <c r="AA168" s="1395"/>
      <c r="AB168" s="1395"/>
    </row>
    <row r="169" ht="14.25" customHeight="1">
      <c r="A169" s="1403"/>
      <c r="B169" s="1403"/>
      <c r="C169" s="1395"/>
      <c r="D169" s="1395"/>
      <c r="E169" s="1407"/>
      <c r="F169" s="1395"/>
      <c r="G169" s="1395"/>
      <c r="H169" s="1395"/>
      <c r="I169" s="1395"/>
      <c r="J169" s="1395"/>
      <c r="K169" s="1395"/>
      <c r="L169" s="1395"/>
      <c r="M169" s="1395"/>
      <c r="N169" s="1395"/>
      <c r="O169" s="1395"/>
      <c r="P169" s="1395"/>
      <c r="Q169" s="1395"/>
      <c r="R169" s="1395"/>
      <c r="S169" s="1395"/>
      <c r="T169" s="1395"/>
      <c r="U169" s="1395"/>
      <c r="V169" s="1395"/>
      <c r="W169" s="1395"/>
      <c r="X169" s="1395"/>
      <c r="Y169" s="1395"/>
      <c r="Z169" s="1395"/>
      <c r="AA169" s="1395"/>
      <c r="AB169" s="1395"/>
    </row>
    <row r="170" ht="14.25" customHeight="1">
      <c r="A170" s="1403"/>
      <c r="B170" s="1403"/>
      <c r="C170" s="1395"/>
      <c r="D170" s="1395"/>
      <c r="E170" s="1407"/>
      <c r="F170" s="1395"/>
      <c r="G170" s="1395"/>
      <c r="H170" s="1395"/>
      <c r="I170" s="1395"/>
      <c r="J170" s="1395"/>
      <c r="K170" s="1395"/>
      <c r="L170" s="1395"/>
      <c r="M170" s="1395"/>
      <c r="N170" s="1395"/>
      <c r="O170" s="1395"/>
      <c r="P170" s="1395"/>
      <c r="Q170" s="1395"/>
      <c r="R170" s="1395"/>
      <c r="S170" s="1395"/>
      <c r="T170" s="1395"/>
      <c r="U170" s="1395"/>
      <c r="V170" s="1395"/>
      <c r="W170" s="1395"/>
      <c r="X170" s="1395"/>
      <c r="Y170" s="1395"/>
      <c r="Z170" s="1395"/>
      <c r="AA170" s="1395"/>
      <c r="AB170" s="1395"/>
    </row>
    <row r="171" ht="14.25" customHeight="1">
      <c r="A171" s="1403"/>
      <c r="B171" s="1403"/>
      <c r="C171" s="1395"/>
      <c r="D171" s="1395"/>
      <c r="E171" s="1407"/>
      <c r="F171" s="1395"/>
      <c r="G171" s="1395"/>
      <c r="H171" s="1395"/>
      <c r="I171" s="1395"/>
      <c r="J171" s="1395"/>
      <c r="K171" s="1395"/>
      <c r="L171" s="1395"/>
      <c r="M171" s="1395"/>
      <c r="N171" s="1395"/>
      <c r="O171" s="1395"/>
      <c r="P171" s="1395"/>
      <c r="Q171" s="1395"/>
      <c r="R171" s="1395"/>
      <c r="S171" s="1395"/>
      <c r="T171" s="1395"/>
      <c r="U171" s="1395"/>
      <c r="V171" s="1395"/>
      <c r="W171" s="1395"/>
      <c r="X171" s="1395"/>
      <c r="Y171" s="1395"/>
      <c r="Z171" s="1395"/>
      <c r="AA171" s="1395"/>
      <c r="AB171" s="1395"/>
    </row>
    <row r="172" ht="14.25" customHeight="1">
      <c r="A172" s="1403"/>
      <c r="B172" s="1403"/>
      <c r="C172" s="1395"/>
      <c r="D172" s="1395"/>
      <c r="E172" s="1407"/>
      <c r="F172" s="1395"/>
      <c r="G172" s="1395"/>
      <c r="H172" s="1395"/>
      <c r="I172" s="1395"/>
      <c r="J172" s="1395"/>
      <c r="K172" s="1395"/>
      <c r="L172" s="1395"/>
      <c r="M172" s="1395"/>
      <c r="N172" s="1395"/>
      <c r="O172" s="1395"/>
      <c r="P172" s="1395"/>
      <c r="Q172" s="1395"/>
      <c r="R172" s="1395"/>
      <c r="S172" s="1395"/>
      <c r="T172" s="1395"/>
      <c r="U172" s="1395"/>
      <c r="V172" s="1395"/>
      <c r="W172" s="1395"/>
      <c r="X172" s="1395"/>
      <c r="Y172" s="1395"/>
      <c r="Z172" s="1395"/>
      <c r="AA172" s="1395"/>
      <c r="AB172" s="1395"/>
    </row>
    <row r="173" ht="14.25" customHeight="1">
      <c r="A173" s="1403"/>
      <c r="B173" s="1403"/>
      <c r="C173" s="1395"/>
      <c r="D173" s="1395"/>
      <c r="E173" s="1407"/>
      <c r="F173" s="1395"/>
      <c r="G173" s="1395"/>
      <c r="H173" s="1395"/>
      <c r="I173" s="1395"/>
      <c r="J173" s="1395"/>
      <c r="K173" s="1395"/>
      <c r="L173" s="1395"/>
      <c r="M173" s="1395"/>
      <c r="N173" s="1395"/>
      <c r="O173" s="1395"/>
      <c r="P173" s="1395"/>
      <c r="Q173" s="1395"/>
      <c r="R173" s="1395"/>
      <c r="S173" s="1395"/>
      <c r="T173" s="1395"/>
      <c r="U173" s="1395"/>
      <c r="V173" s="1395"/>
      <c r="W173" s="1395"/>
      <c r="X173" s="1395"/>
      <c r="Y173" s="1395"/>
      <c r="Z173" s="1395"/>
      <c r="AA173" s="1395"/>
      <c r="AB173" s="1395"/>
    </row>
    <row r="174" ht="14.25" customHeight="1">
      <c r="A174" s="1403"/>
      <c r="B174" s="1403"/>
      <c r="C174" s="1395"/>
      <c r="D174" s="1395"/>
      <c r="E174" s="1407"/>
      <c r="F174" s="1395"/>
      <c r="G174" s="1395"/>
      <c r="H174" s="1395"/>
      <c r="I174" s="1395"/>
      <c r="J174" s="1395"/>
      <c r="K174" s="1395"/>
      <c r="L174" s="1395"/>
      <c r="M174" s="1395"/>
      <c r="N174" s="1395"/>
      <c r="O174" s="1395"/>
      <c r="P174" s="1395"/>
      <c r="Q174" s="1395"/>
      <c r="R174" s="1395"/>
      <c r="S174" s="1395"/>
      <c r="T174" s="1395"/>
      <c r="U174" s="1395"/>
      <c r="V174" s="1395"/>
      <c r="W174" s="1395"/>
      <c r="X174" s="1395"/>
      <c r="Y174" s="1395"/>
      <c r="Z174" s="1395"/>
      <c r="AA174" s="1395"/>
      <c r="AB174" s="1395"/>
    </row>
    <row r="175" ht="14.25" customHeight="1">
      <c r="A175" s="1403"/>
      <c r="B175" s="1403"/>
      <c r="C175" s="1395"/>
      <c r="D175" s="1395"/>
      <c r="E175" s="1407"/>
      <c r="F175" s="1395"/>
      <c r="G175" s="1395"/>
      <c r="H175" s="1395"/>
      <c r="I175" s="1395"/>
      <c r="J175" s="1395"/>
      <c r="K175" s="1395"/>
      <c r="L175" s="1395"/>
      <c r="M175" s="1395"/>
      <c r="N175" s="1395"/>
      <c r="O175" s="1395"/>
      <c r="P175" s="1395"/>
      <c r="Q175" s="1395"/>
      <c r="R175" s="1395"/>
      <c r="S175" s="1395"/>
      <c r="T175" s="1395"/>
      <c r="U175" s="1395"/>
      <c r="V175" s="1395"/>
      <c r="W175" s="1395"/>
      <c r="X175" s="1395"/>
      <c r="Y175" s="1395"/>
      <c r="Z175" s="1395"/>
      <c r="AA175" s="1395"/>
      <c r="AB175" s="1395"/>
    </row>
    <row r="176" ht="14.25" customHeight="1">
      <c r="A176" s="1403"/>
      <c r="B176" s="1403"/>
      <c r="C176" s="1395"/>
      <c r="D176" s="1395"/>
      <c r="E176" s="1407"/>
      <c r="F176" s="1395"/>
      <c r="G176" s="1395"/>
      <c r="H176" s="1395"/>
      <c r="I176" s="1395"/>
      <c r="J176" s="1395"/>
      <c r="K176" s="1395"/>
      <c r="L176" s="1395"/>
      <c r="M176" s="1395"/>
      <c r="N176" s="1395"/>
      <c r="O176" s="1395"/>
      <c r="P176" s="1395"/>
      <c r="Q176" s="1395"/>
      <c r="R176" s="1395"/>
      <c r="S176" s="1395"/>
      <c r="T176" s="1395"/>
      <c r="U176" s="1395"/>
      <c r="V176" s="1395"/>
      <c r="W176" s="1395"/>
      <c r="X176" s="1395"/>
      <c r="Y176" s="1395"/>
      <c r="Z176" s="1395"/>
      <c r="AA176" s="1395"/>
      <c r="AB176" s="1395"/>
    </row>
    <row r="177" ht="14.25" customHeight="1">
      <c r="A177" s="1403"/>
      <c r="B177" s="1403"/>
      <c r="C177" s="1395"/>
      <c r="D177" s="1395"/>
      <c r="E177" s="1407"/>
      <c r="F177" s="1395"/>
      <c r="G177" s="1395"/>
      <c r="H177" s="1395"/>
      <c r="I177" s="1395"/>
      <c r="J177" s="1395"/>
      <c r="K177" s="1395"/>
      <c r="L177" s="1395"/>
      <c r="M177" s="1395"/>
      <c r="N177" s="1395"/>
      <c r="O177" s="1395"/>
      <c r="P177" s="1395"/>
      <c r="Q177" s="1395"/>
      <c r="R177" s="1395"/>
      <c r="S177" s="1395"/>
      <c r="T177" s="1395"/>
      <c r="U177" s="1395"/>
      <c r="V177" s="1395"/>
      <c r="W177" s="1395"/>
      <c r="X177" s="1395"/>
      <c r="Y177" s="1395"/>
      <c r="Z177" s="1395"/>
      <c r="AA177" s="1395"/>
      <c r="AB177" s="1395"/>
    </row>
    <row r="178" ht="14.25" customHeight="1">
      <c r="A178" s="1403"/>
      <c r="B178" s="1403"/>
      <c r="C178" s="1395"/>
      <c r="D178" s="1395"/>
      <c r="E178" s="1407"/>
      <c r="F178" s="1395"/>
      <c r="G178" s="1395"/>
      <c r="H178" s="1395"/>
      <c r="I178" s="1395"/>
      <c r="J178" s="1395"/>
      <c r="K178" s="1395"/>
      <c r="L178" s="1395"/>
      <c r="M178" s="1395"/>
      <c r="N178" s="1395"/>
      <c r="O178" s="1395"/>
      <c r="P178" s="1395"/>
      <c r="Q178" s="1395"/>
      <c r="R178" s="1395"/>
      <c r="S178" s="1395"/>
      <c r="T178" s="1395"/>
      <c r="U178" s="1395"/>
      <c r="V178" s="1395"/>
      <c r="W178" s="1395"/>
      <c r="X178" s="1395"/>
      <c r="Y178" s="1395"/>
      <c r="Z178" s="1395"/>
      <c r="AA178" s="1395"/>
      <c r="AB178" s="1395"/>
    </row>
    <row r="179" ht="14.25" customHeight="1">
      <c r="A179" s="1403"/>
      <c r="B179" s="1403"/>
      <c r="C179" s="1395"/>
      <c r="D179" s="1395"/>
      <c r="E179" s="1407"/>
      <c r="F179" s="1395"/>
      <c r="G179" s="1395"/>
      <c r="H179" s="1395"/>
      <c r="I179" s="1395"/>
      <c r="J179" s="1395"/>
      <c r="K179" s="1395"/>
      <c r="L179" s="1395"/>
      <c r="M179" s="1395"/>
      <c r="N179" s="1395"/>
      <c r="O179" s="1395"/>
      <c r="P179" s="1395"/>
      <c r="Q179" s="1395"/>
      <c r="R179" s="1395"/>
      <c r="S179" s="1395"/>
      <c r="T179" s="1395"/>
      <c r="U179" s="1395"/>
      <c r="V179" s="1395"/>
      <c r="W179" s="1395"/>
      <c r="X179" s="1395"/>
      <c r="Y179" s="1395"/>
      <c r="Z179" s="1395"/>
      <c r="AA179" s="1395"/>
      <c r="AB179" s="1395"/>
    </row>
    <row r="180" ht="14.25" customHeight="1">
      <c r="A180" s="1403"/>
      <c r="B180" s="1403"/>
      <c r="C180" s="1395"/>
      <c r="D180" s="1395"/>
      <c r="E180" s="1407"/>
      <c r="F180" s="1395"/>
      <c r="G180" s="1395"/>
      <c r="H180" s="1395"/>
      <c r="I180" s="1395"/>
      <c r="J180" s="1395"/>
      <c r="K180" s="1395"/>
      <c r="L180" s="1395"/>
      <c r="M180" s="1395"/>
      <c r="N180" s="1395"/>
      <c r="O180" s="1395"/>
      <c r="P180" s="1395"/>
      <c r="Q180" s="1395"/>
      <c r="R180" s="1395"/>
      <c r="S180" s="1395"/>
      <c r="T180" s="1395"/>
      <c r="U180" s="1395"/>
      <c r="V180" s="1395"/>
      <c r="W180" s="1395"/>
      <c r="X180" s="1395"/>
      <c r="Y180" s="1395"/>
      <c r="Z180" s="1395"/>
      <c r="AA180" s="1395"/>
      <c r="AB180" s="1395"/>
    </row>
    <row r="181" ht="14.25" customHeight="1">
      <c r="A181" s="1403"/>
      <c r="B181" s="1403"/>
      <c r="C181" s="1395"/>
      <c r="D181" s="1395"/>
      <c r="E181" s="1407"/>
      <c r="F181" s="1395"/>
      <c r="G181" s="1395"/>
      <c r="H181" s="1395"/>
      <c r="I181" s="1395"/>
      <c r="J181" s="1395"/>
      <c r="K181" s="1395"/>
      <c r="L181" s="1395"/>
      <c r="M181" s="1395"/>
      <c r="N181" s="1395"/>
      <c r="O181" s="1395"/>
      <c r="P181" s="1395"/>
      <c r="Q181" s="1395"/>
      <c r="R181" s="1395"/>
      <c r="S181" s="1395"/>
      <c r="T181" s="1395"/>
      <c r="U181" s="1395"/>
      <c r="V181" s="1395"/>
      <c r="W181" s="1395"/>
      <c r="X181" s="1395"/>
      <c r="Y181" s="1395"/>
      <c r="Z181" s="1395"/>
      <c r="AA181" s="1395"/>
      <c r="AB181" s="1395"/>
    </row>
    <row r="182" ht="14.25" customHeight="1">
      <c r="A182" s="1403"/>
      <c r="B182" s="1403"/>
      <c r="C182" s="1395"/>
      <c r="D182" s="1395"/>
      <c r="E182" s="1407"/>
      <c r="F182" s="1395"/>
      <c r="G182" s="1395"/>
      <c r="H182" s="1395"/>
      <c r="I182" s="1395"/>
      <c r="J182" s="1395"/>
      <c r="K182" s="1395"/>
      <c r="L182" s="1395"/>
      <c r="M182" s="1395"/>
      <c r="N182" s="1395"/>
      <c r="O182" s="1395"/>
      <c r="P182" s="1395"/>
      <c r="Q182" s="1395"/>
      <c r="R182" s="1395"/>
      <c r="S182" s="1395"/>
      <c r="T182" s="1395"/>
      <c r="U182" s="1395"/>
      <c r="V182" s="1395"/>
      <c r="W182" s="1395"/>
      <c r="X182" s="1395"/>
      <c r="Y182" s="1395"/>
      <c r="Z182" s="1395"/>
      <c r="AA182" s="1395"/>
      <c r="AB182" s="1395"/>
    </row>
    <row r="183" ht="14.25" customHeight="1">
      <c r="A183" s="1403"/>
      <c r="B183" s="1403"/>
      <c r="C183" s="1395"/>
      <c r="D183" s="1395"/>
      <c r="E183" s="1407"/>
      <c r="F183" s="1395"/>
      <c r="G183" s="1395"/>
      <c r="H183" s="1395"/>
      <c r="I183" s="1395"/>
      <c r="J183" s="1395"/>
      <c r="K183" s="1395"/>
      <c r="L183" s="1395"/>
      <c r="M183" s="1395"/>
      <c r="N183" s="1395"/>
      <c r="O183" s="1395"/>
      <c r="P183" s="1395"/>
      <c r="Q183" s="1395"/>
      <c r="R183" s="1395"/>
      <c r="S183" s="1395"/>
      <c r="T183" s="1395"/>
      <c r="U183" s="1395"/>
      <c r="V183" s="1395"/>
      <c r="W183" s="1395"/>
      <c r="X183" s="1395"/>
      <c r="Y183" s="1395"/>
      <c r="Z183" s="1395"/>
      <c r="AA183" s="1395"/>
      <c r="AB183" s="1395"/>
    </row>
    <row r="184" ht="14.25" customHeight="1">
      <c r="A184" s="1403"/>
      <c r="B184" s="1403"/>
      <c r="C184" s="1395"/>
      <c r="D184" s="1395"/>
      <c r="E184" s="1407"/>
      <c r="F184" s="1395"/>
      <c r="G184" s="1395"/>
      <c r="H184" s="1395"/>
      <c r="I184" s="1395"/>
      <c r="J184" s="1395"/>
      <c r="K184" s="1395"/>
      <c r="L184" s="1395"/>
      <c r="M184" s="1395"/>
      <c r="N184" s="1395"/>
      <c r="O184" s="1395"/>
      <c r="P184" s="1395"/>
      <c r="Q184" s="1395"/>
      <c r="R184" s="1395"/>
      <c r="S184" s="1395"/>
      <c r="T184" s="1395"/>
      <c r="U184" s="1395"/>
      <c r="V184" s="1395"/>
      <c r="W184" s="1395"/>
      <c r="X184" s="1395"/>
      <c r="Y184" s="1395"/>
      <c r="Z184" s="1395"/>
      <c r="AA184" s="1395"/>
      <c r="AB184" s="1395"/>
    </row>
    <row r="185" ht="14.25" customHeight="1">
      <c r="A185" s="1403"/>
      <c r="B185" s="1403"/>
      <c r="C185" s="1395"/>
      <c r="D185" s="1395"/>
      <c r="E185" s="1407"/>
      <c r="F185" s="1395"/>
      <c r="G185" s="1395"/>
      <c r="H185" s="1395"/>
      <c r="I185" s="1395"/>
      <c r="J185" s="1395"/>
      <c r="K185" s="1395"/>
      <c r="L185" s="1395"/>
      <c r="M185" s="1395"/>
      <c r="N185" s="1395"/>
      <c r="O185" s="1395"/>
      <c r="P185" s="1395"/>
      <c r="Q185" s="1395"/>
      <c r="R185" s="1395"/>
      <c r="S185" s="1395"/>
      <c r="T185" s="1395"/>
      <c r="U185" s="1395"/>
      <c r="V185" s="1395"/>
      <c r="W185" s="1395"/>
      <c r="X185" s="1395"/>
      <c r="Y185" s="1395"/>
      <c r="Z185" s="1395"/>
      <c r="AA185" s="1395"/>
      <c r="AB185" s="1395"/>
    </row>
    <row r="186" ht="14.25" customHeight="1">
      <c r="A186" s="1403"/>
      <c r="B186" s="1403"/>
      <c r="C186" s="1395"/>
      <c r="D186" s="1395"/>
      <c r="E186" s="1407"/>
      <c r="F186" s="1395"/>
      <c r="G186" s="1395"/>
      <c r="H186" s="1395"/>
      <c r="I186" s="1395"/>
      <c r="J186" s="1395"/>
      <c r="K186" s="1395"/>
      <c r="L186" s="1395"/>
      <c r="M186" s="1395"/>
      <c r="N186" s="1395"/>
      <c r="O186" s="1395"/>
      <c r="P186" s="1395"/>
      <c r="Q186" s="1395"/>
      <c r="R186" s="1395"/>
      <c r="S186" s="1395"/>
      <c r="T186" s="1395"/>
      <c r="U186" s="1395"/>
      <c r="V186" s="1395"/>
      <c r="W186" s="1395"/>
      <c r="X186" s="1395"/>
      <c r="Y186" s="1395"/>
      <c r="Z186" s="1395"/>
      <c r="AA186" s="1395"/>
      <c r="AB186" s="1395"/>
    </row>
    <row r="187" ht="14.25" customHeight="1">
      <c r="A187" s="1403"/>
      <c r="B187" s="1403"/>
      <c r="C187" s="1395"/>
      <c r="D187" s="1395"/>
      <c r="E187" s="1407"/>
      <c r="F187" s="1395"/>
      <c r="G187" s="1395"/>
      <c r="H187" s="1395"/>
      <c r="I187" s="1395"/>
      <c r="J187" s="1395"/>
      <c r="K187" s="1395"/>
      <c r="L187" s="1395"/>
      <c r="M187" s="1395"/>
      <c r="N187" s="1395"/>
      <c r="O187" s="1395"/>
      <c r="P187" s="1395"/>
      <c r="Q187" s="1395"/>
      <c r="R187" s="1395"/>
      <c r="S187" s="1395"/>
      <c r="T187" s="1395"/>
      <c r="U187" s="1395"/>
      <c r="V187" s="1395"/>
      <c r="W187" s="1395"/>
      <c r="X187" s="1395"/>
      <c r="Y187" s="1395"/>
      <c r="Z187" s="1395"/>
      <c r="AA187" s="1395"/>
      <c r="AB187" s="1395"/>
    </row>
    <row r="188" ht="14.25" customHeight="1">
      <c r="A188" s="1403"/>
      <c r="B188" s="1403"/>
      <c r="C188" s="1395"/>
      <c r="D188" s="1395"/>
      <c r="E188" s="1407"/>
      <c r="F188" s="1395"/>
      <c r="G188" s="1395"/>
      <c r="H188" s="1395"/>
      <c r="I188" s="1395"/>
      <c r="J188" s="1395"/>
      <c r="K188" s="1395"/>
      <c r="L188" s="1395"/>
      <c r="M188" s="1395"/>
      <c r="N188" s="1395"/>
      <c r="O188" s="1395"/>
      <c r="P188" s="1395"/>
      <c r="Q188" s="1395"/>
      <c r="R188" s="1395"/>
      <c r="S188" s="1395"/>
      <c r="T188" s="1395"/>
      <c r="U188" s="1395"/>
      <c r="V188" s="1395"/>
      <c r="W188" s="1395"/>
      <c r="X188" s="1395"/>
      <c r="Y188" s="1395"/>
      <c r="Z188" s="1395"/>
      <c r="AA188" s="1395"/>
      <c r="AB188" s="1395"/>
    </row>
    <row r="189" ht="14.25" customHeight="1">
      <c r="A189" s="1403"/>
      <c r="B189" s="1403"/>
      <c r="C189" s="1395"/>
      <c r="D189" s="1395"/>
      <c r="E189" s="1407"/>
      <c r="F189" s="1395"/>
      <c r="G189" s="1395"/>
      <c r="H189" s="1395"/>
      <c r="I189" s="1395"/>
      <c r="J189" s="1395"/>
      <c r="K189" s="1395"/>
      <c r="L189" s="1395"/>
      <c r="M189" s="1395"/>
      <c r="N189" s="1395"/>
      <c r="O189" s="1395"/>
      <c r="P189" s="1395"/>
      <c r="Q189" s="1395"/>
      <c r="R189" s="1395"/>
      <c r="S189" s="1395"/>
      <c r="T189" s="1395"/>
      <c r="U189" s="1395"/>
      <c r="V189" s="1395"/>
      <c r="W189" s="1395"/>
      <c r="X189" s="1395"/>
      <c r="Y189" s="1395"/>
      <c r="Z189" s="1395"/>
      <c r="AA189" s="1395"/>
      <c r="AB189" s="1395"/>
    </row>
    <row r="190" ht="14.25" customHeight="1">
      <c r="A190" s="1403"/>
      <c r="B190" s="1403"/>
      <c r="C190" s="1395"/>
      <c r="D190" s="1395"/>
      <c r="E190" s="1407"/>
      <c r="F190" s="1395"/>
      <c r="G190" s="1395"/>
      <c r="H190" s="1395"/>
      <c r="I190" s="1395"/>
      <c r="J190" s="1395"/>
      <c r="K190" s="1395"/>
      <c r="L190" s="1395"/>
      <c r="M190" s="1395"/>
      <c r="N190" s="1395"/>
      <c r="O190" s="1395"/>
      <c r="P190" s="1395"/>
      <c r="Q190" s="1395"/>
      <c r="R190" s="1395"/>
      <c r="S190" s="1395"/>
      <c r="T190" s="1395"/>
      <c r="U190" s="1395"/>
      <c r="V190" s="1395"/>
      <c r="W190" s="1395"/>
      <c r="X190" s="1395"/>
      <c r="Y190" s="1395"/>
      <c r="Z190" s="1395"/>
      <c r="AA190" s="1395"/>
      <c r="AB190" s="1395"/>
    </row>
    <row r="191" ht="14.25" customHeight="1">
      <c r="A191" s="1403"/>
      <c r="B191" s="1403"/>
      <c r="C191" s="1395"/>
      <c r="D191" s="1395"/>
      <c r="E191" s="1407"/>
      <c r="F191" s="1395"/>
      <c r="G191" s="1395"/>
      <c r="H191" s="1395"/>
      <c r="I191" s="1395"/>
      <c r="J191" s="1395"/>
      <c r="K191" s="1395"/>
      <c r="L191" s="1395"/>
      <c r="M191" s="1395"/>
      <c r="N191" s="1395"/>
      <c r="O191" s="1395"/>
      <c r="P191" s="1395"/>
      <c r="Q191" s="1395"/>
      <c r="R191" s="1395"/>
      <c r="S191" s="1395"/>
      <c r="T191" s="1395"/>
      <c r="U191" s="1395"/>
      <c r="V191" s="1395"/>
      <c r="W191" s="1395"/>
      <c r="X191" s="1395"/>
      <c r="Y191" s="1395"/>
      <c r="Z191" s="1395"/>
      <c r="AA191" s="1395"/>
      <c r="AB191" s="1395"/>
    </row>
    <row r="192" ht="14.25" customHeight="1">
      <c r="A192" s="1403"/>
      <c r="B192" s="1403"/>
      <c r="C192" s="1395"/>
      <c r="D192" s="1395"/>
      <c r="E192" s="1407"/>
      <c r="F192" s="1395"/>
      <c r="G192" s="1395"/>
      <c r="H192" s="1395"/>
      <c r="I192" s="1395"/>
      <c r="J192" s="1395"/>
      <c r="K192" s="1395"/>
      <c r="L192" s="1395"/>
      <c r="M192" s="1395"/>
      <c r="N192" s="1395"/>
      <c r="O192" s="1395"/>
      <c r="P192" s="1395"/>
      <c r="Q192" s="1395"/>
      <c r="R192" s="1395"/>
      <c r="S192" s="1395"/>
      <c r="T192" s="1395"/>
      <c r="U192" s="1395"/>
      <c r="V192" s="1395"/>
      <c r="W192" s="1395"/>
      <c r="X192" s="1395"/>
      <c r="Y192" s="1395"/>
      <c r="Z192" s="1395"/>
      <c r="AA192" s="1395"/>
      <c r="AB192" s="1395"/>
    </row>
    <row r="193" ht="14.25" customHeight="1">
      <c r="A193" s="1403"/>
      <c r="B193" s="1403"/>
      <c r="C193" s="1395"/>
      <c r="D193" s="1395"/>
      <c r="E193" s="1407"/>
      <c r="F193" s="1395"/>
      <c r="G193" s="1395"/>
      <c r="H193" s="1395"/>
      <c r="I193" s="1395"/>
      <c r="J193" s="1395"/>
      <c r="K193" s="1395"/>
      <c r="L193" s="1395"/>
      <c r="M193" s="1395"/>
      <c r="N193" s="1395"/>
      <c r="O193" s="1395"/>
      <c r="P193" s="1395"/>
      <c r="Q193" s="1395"/>
      <c r="R193" s="1395"/>
      <c r="S193" s="1395"/>
      <c r="T193" s="1395"/>
      <c r="U193" s="1395"/>
      <c r="V193" s="1395"/>
      <c r="W193" s="1395"/>
      <c r="X193" s="1395"/>
      <c r="Y193" s="1395"/>
      <c r="Z193" s="1395"/>
      <c r="AA193" s="1395"/>
      <c r="AB193" s="1395"/>
    </row>
    <row r="194" ht="14.25" customHeight="1">
      <c r="A194" s="1403"/>
      <c r="B194" s="1403"/>
      <c r="C194" s="1395"/>
      <c r="D194" s="1395"/>
      <c r="E194" s="1407"/>
      <c r="F194" s="1395"/>
      <c r="G194" s="1395"/>
      <c r="H194" s="1395"/>
      <c r="I194" s="1395"/>
      <c r="J194" s="1395"/>
      <c r="K194" s="1395"/>
      <c r="L194" s="1395"/>
      <c r="M194" s="1395"/>
      <c r="N194" s="1395"/>
      <c r="O194" s="1395"/>
      <c r="P194" s="1395"/>
      <c r="Q194" s="1395"/>
      <c r="R194" s="1395"/>
      <c r="S194" s="1395"/>
      <c r="T194" s="1395"/>
      <c r="U194" s="1395"/>
      <c r="V194" s="1395"/>
      <c r="W194" s="1395"/>
      <c r="X194" s="1395"/>
      <c r="Y194" s="1395"/>
      <c r="Z194" s="1395"/>
      <c r="AA194" s="1395"/>
      <c r="AB194" s="1395"/>
    </row>
    <row r="195" ht="14.25" customHeight="1">
      <c r="A195" s="1403"/>
      <c r="B195" s="1403"/>
      <c r="C195" s="1395"/>
      <c r="D195" s="1395"/>
      <c r="E195" s="1407"/>
      <c r="F195" s="1395"/>
      <c r="G195" s="1395"/>
      <c r="H195" s="1395"/>
      <c r="I195" s="1395"/>
      <c r="J195" s="1395"/>
      <c r="K195" s="1395"/>
      <c r="L195" s="1395"/>
      <c r="M195" s="1395"/>
      <c r="N195" s="1395"/>
      <c r="O195" s="1395"/>
      <c r="P195" s="1395"/>
      <c r="Q195" s="1395"/>
      <c r="R195" s="1395"/>
      <c r="S195" s="1395"/>
      <c r="T195" s="1395"/>
      <c r="U195" s="1395"/>
      <c r="V195" s="1395"/>
      <c r="W195" s="1395"/>
      <c r="X195" s="1395"/>
      <c r="Y195" s="1395"/>
      <c r="Z195" s="1395"/>
      <c r="AA195" s="1395"/>
      <c r="AB195" s="1395"/>
    </row>
    <row r="196" ht="14.25" customHeight="1">
      <c r="A196" s="1403"/>
      <c r="B196" s="1403"/>
      <c r="C196" s="1395"/>
      <c r="D196" s="1395"/>
      <c r="E196" s="1407"/>
      <c r="F196" s="1395"/>
      <c r="G196" s="1395"/>
      <c r="H196" s="1395"/>
      <c r="I196" s="1395"/>
      <c r="J196" s="1395"/>
      <c r="K196" s="1395"/>
      <c r="L196" s="1395"/>
      <c r="M196" s="1395"/>
      <c r="N196" s="1395"/>
      <c r="O196" s="1395"/>
      <c r="P196" s="1395"/>
      <c r="Q196" s="1395"/>
      <c r="R196" s="1395"/>
      <c r="S196" s="1395"/>
      <c r="T196" s="1395"/>
      <c r="U196" s="1395"/>
      <c r="V196" s="1395"/>
      <c r="W196" s="1395"/>
      <c r="X196" s="1395"/>
      <c r="Y196" s="1395"/>
      <c r="Z196" s="1395"/>
      <c r="AA196" s="1395"/>
      <c r="AB196" s="1395"/>
    </row>
    <row r="197" ht="14.25" customHeight="1">
      <c r="A197" s="1403"/>
      <c r="B197" s="1403"/>
      <c r="C197" s="1395"/>
      <c r="D197" s="1395"/>
      <c r="E197" s="1407"/>
      <c r="F197" s="1395"/>
      <c r="G197" s="1395"/>
      <c r="H197" s="1395"/>
      <c r="I197" s="1395"/>
      <c r="J197" s="1395"/>
      <c r="K197" s="1395"/>
      <c r="L197" s="1395"/>
      <c r="M197" s="1395"/>
      <c r="N197" s="1395"/>
      <c r="O197" s="1395"/>
      <c r="P197" s="1395"/>
      <c r="Q197" s="1395"/>
      <c r="R197" s="1395"/>
      <c r="S197" s="1395"/>
      <c r="T197" s="1395"/>
      <c r="U197" s="1395"/>
      <c r="V197" s="1395"/>
      <c r="W197" s="1395"/>
      <c r="X197" s="1395"/>
      <c r="Y197" s="1395"/>
      <c r="Z197" s="1395"/>
      <c r="AA197" s="1395"/>
      <c r="AB197" s="1395"/>
    </row>
    <row r="198" ht="14.25" customHeight="1">
      <c r="A198" s="1403"/>
      <c r="B198" s="1403"/>
      <c r="C198" s="1395"/>
      <c r="D198" s="1395"/>
      <c r="E198" s="1407"/>
      <c r="F198" s="1395"/>
      <c r="G198" s="1395"/>
      <c r="H198" s="1395"/>
      <c r="I198" s="1395"/>
      <c r="J198" s="1395"/>
      <c r="K198" s="1395"/>
      <c r="L198" s="1395"/>
      <c r="M198" s="1395"/>
      <c r="N198" s="1395"/>
      <c r="O198" s="1395"/>
      <c r="P198" s="1395"/>
      <c r="Q198" s="1395"/>
      <c r="R198" s="1395"/>
      <c r="S198" s="1395"/>
      <c r="T198" s="1395"/>
      <c r="U198" s="1395"/>
      <c r="V198" s="1395"/>
      <c r="W198" s="1395"/>
      <c r="X198" s="1395"/>
      <c r="Y198" s="1395"/>
      <c r="Z198" s="1395"/>
      <c r="AA198" s="1395"/>
      <c r="AB198" s="1395"/>
    </row>
    <row r="199" ht="14.25" customHeight="1">
      <c r="A199" s="1403"/>
      <c r="B199" s="1403"/>
      <c r="C199" s="1395"/>
      <c r="D199" s="1395"/>
      <c r="E199" s="1407"/>
      <c r="F199" s="1395"/>
      <c r="G199" s="1395"/>
      <c r="H199" s="1395"/>
      <c r="I199" s="1395"/>
      <c r="J199" s="1395"/>
      <c r="K199" s="1395"/>
      <c r="L199" s="1395"/>
      <c r="M199" s="1395"/>
      <c r="N199" s="1395"/>
      <c r="O199" s="1395"/>
      <c r="P199" s="1395"/>
      <c r="Q199" s="1395"/>
      <c r="R199" s="1395"/>
      <c r="S199" s="1395"/>
      <c r="T199" s="1395"/>
      <c r="U199" s="1395"/>
      <c r="V199" s="1395"/>
      <c r="W199" s="1395"/>
      <c r="X199" s="1395"/>
      <c r="Y199" s="1395"/>
      <c r="Z199" s="1395"/>
      <c r="AA199" s="1395"/>
      <c r="AB199" s="1395"/>
    </row>
    <row r="200" ht="14.25" customHeight="1">
      <c r="A200" s="1403"/>
      <c r="B200" s="1403"/>
      <c r="C200" s="1395"/>
      <c r="D200" s="1395"/>
      <c r="E200" s="1407"/>
      <c r="F200" s="1395"/>
      <c r="G200" s="1395"/>
      <c r="H200" s="1395"/>
      <c r="I200" s="1395"/>
      <c r="J200" s="1395"/>
      <c r="K200" s="1395"/>
      <c r="L200" s="1395"/>
      <c r="M200" s="1395"/>
      <c r="N200" s="1395"/>
      <c r="O200" s="1395"/>
      <c r="P200" s="1395"/>
      <c r="Q200" s="1395"/>
      <c r="R200" s="1395"/>
      <c r="S200" s="1395"/>
      <c r="T200" s="1395"/>
      <c r="U200" s="1395"/>
      <c r="V200" s="1395"/>
      <c r="W200" s="1395"/>
      <c r="X200" s="1395"/>
      <c r="Y200" s="1395"/>
      <c r="Z200" s="1395"/>
      <c r="AA200" s="1395"/>
      <c r="AB200" s="1395"/>
    </row>
    <row r="201" ht="14.25" customHeight="1">
      <c r="A201" s="1403"/>
      <c r="B201" s="1403"/>
      <c r="C201" s="1395"/>
      <c r="D201" s="1395"/>
      <c r="E201" s="1407"/>
      <c r="F201" s="1395"/>
      <c r="G201" s="1395"/>
      <c r="H201" s="1395"/>
      <c r="I201" s="1395"/>
      <c r="J201" s="1395"/>
      <c r="K201" s="1395"/>
      <c r="L201" s="1395"/>
      <c r="M201" s="1395"/>
      <c r="N201" s="1395"/>
      <c r="O201" s="1395"/>
      <c r="P201" s="1395"/>
      <c r="Q201" s="1395"/>
      <c r="R201" s="1395"/>
      <c r="S201" s="1395"/>
      <c r="T201" s="1395"/>
      <c r="U201" s="1395"/>
      <c r="V201" s="1395"/>
      <c r="W201" s="1395"/>
      <c r="X201" s="1395"/>
      <c r="Y201" s="1395"/>
      <c r="Z201" s="1395"/>
      <c r="AA201" s="1395"/>
      <c r="AB201" s="1395"/>
    </row>
    <row r="202" ht="14.25" customHeight="1">
      <c r="A202" s="1403"/>
      <c r="B202" s="1403"/>
      <c r="C202" s="1395"/>
      <c r="D202" s="1395"/>
      <c r="E202" s="1407"/>
      <c r="F202" s="1395"/>
      <c r="G202" s="1395"/>
      <c r="H202" s="1395"/>
      <c r="I202" s="1395"/>
      <c r="J202" s="1395"/>
      <c r="K202" s="1395"/>
      <c r="L202" s="1395"/>
      <c r="M202" s="1395"/>
      <c r="N202" s="1395"/>
      <c r="O202" s="1395"/>
      <c r="P202" s="1395"/>
      <c r="Q202" s="1395"/>
      <c r="R202" s="1395"/>
      <c r="S202" s="1395"/>
      <c r="T202" s="1395"/>
      <c r="U202" s="1395"/>
      <c r="V202" s="1395"/>
      <c r="W202" s="1395"/>
      <c r="X202" s="1395"/>
      <c r="Y202" s="1395"/>
      <c r="Z202" s="1395"/>
      <c r="AA202" s="1395"/>
      <c r="AB202" s="1395"/>
    </row>
    <row r="203" ht="14.25" customHeight="1">
      <c r="A203" s="1403"/>
      <c r="B203" s="1403"/>
      <c r="C203" s="1395"/>
      <c r="D203" s="1395"/>
      <c r="E203" s="1407"/>
      <c r="F203" s="1395"/>
      <c r="G203" s="1395"/>
      <c r="H203" s="1395"/>
      <c r="I203" s="1395"/>
      <c r="J203" s="1395"/>
      <c r="K203" s="1395"/>
      <c r="L203" s="1395"/>
      <c r="M203" s="1395"/>
      <c r="N203" s="1395"/>
      <c r="O203" s="1395"/>
      <c r="P203" s="1395"/>
      <c r="Q203" s="1395"/>
      <c r="R203" s="1395"/>
      <c r="S203" s="1395"/>
      <c r="T203" s="1395"/>
      <c r="U203" s="1395"/>
      <c r="V203" s="1395"/>
      <c r="W203" s="1395"/>
      <c r="X203" s="1395"/>
      <c r="Y203" s="1395"/>
      <c r="Z203" s="1395"/>
      <c r="AA203" s="1395"/>
      <c r="AB203" s="1395"/>
    </row>
    <row r="204" ht="14.25" customHeight="1">
      <c r="A204" s="1403"/>
      <c r="B204" s="1403"/>
      <c r="C204" s="1395"/>
      <c r="D204" s="1395"/>
      <c r="E204" s="1407"/>
      <c r="F204" s="1395"/>
      <c r="G204" s="1395"/>
      <c r="H204" s="1395"/>
      <c r="I204" s="1395"/>
      <c r="J204" s="1395"/>
      <c r="K204" s="1395"/>
      <c r="L204" s="1395"/>
      <c r="M204" s="1395"/>
      <c r="N204" s="1395"/>
      <c r="O204" s="1395"/>
      <c r="P204" s="1395"/>
      <c r="Q204" s="1395"/>
      <c r="R204" s="1395"/>
      <c r="S204" s="1395"/>
      <c r="T204" s="1395"/>
      <c r="U204" s="1395"/>
      <c r="V204" s="1395"/>
      <c r="W204" s="1395"/>
      <c r="X204" s="1395"/>
      <c r="Y204" s="1395"/>
      <c r="Z204" s="1395"/>
      <c r="AA204" s="1395"/>
      <c r="AB204" s="1395"/>
    </row>
    <row r="205" ht="14.25" customHeight="1">
      <c r="A205" s="1403"/>
      <c r="B205" s="1403"/>
      <c r="C205" s="1395"/>
      <c r="D205" s="1395"/>
      <c r="E205" s="1407"/>
      <c r="F205" s="1395"/>
      <c r="G205" s="1395"/>
      <c r="H205" s="1395"/>
      <c r="I205" s="1395"/>
      <c r="J205" s="1395"/>
      <c r="K205" s="1395"/>
      <c r="L205" s="1395"/>
      <c r="M205" s="1395"/>
      <c r="N205" s="1395"/>
      <c r="O205" s="1395"/>
      <c r="P205" s="1395"/>
      <c r="Q205" s="1395"/>
      <c r="R205" s="1395"/>
      <c r="S205" s="1395"/>
      <c r="T205" s="1395"/>
      <c r="U205" s="1395"/>
      <c r="V205" s="1395"/>
      <c r="W205" s="1395"/>
      <c r="X205" s="1395"/>
      <c r="Y205" s="1395"/>
      <c r="Z205" s="1395"/>
      <c r="AA205" s="1395"/>
      <c r="AB205" s="1395"/>
    </row>
    <row r="206" ht="14.25" customHeight="1">
      <c r="A206" s="1403"/>
      <c r="B206" s="1403"/>
      <c r="C206" s="1395"/>
      <c r="D206" s="1395"/>
      <c r="E206" s="1407"/>
      <c r="F206" s="1395"/>
      <c r="G206" s="1395"/>
      <c r="H206" s="1395"/>
      <c r="I206" s="1395"/>
      <c r="J206" s="1395"/>
      <c r="K206" s="1395"/>
      <c r="L206" s="1395"/>
      <c r="M206" s="1395"/>
      <c r="N206" s="1395"/>
      <c r="O206" s="1395"/>
      <c r="P206" s="1395"/>
      <c r="Q206" s="1395"/>
      <c r="R206" s="1395"/>
      <c r="S206" s="1395"/>
      <c r="T206" s="1395"/>
      <c r="U206" s="1395"/>
      <c r="V206" s="1395"/>
      <c r="W206" s="1395"/>
      <c r="X206" s="1395"/>
      <c r="Y206" s="1395"/>
      <c r="Z206" s="1395"/>
      <c r="AA206" s="1395"/>
      <c r="AB206" s="1395"/>
    </row>
    <row r="207" ht="14.25" customHeight="1">
      <c r="A207" s="1403"/>
      <c r="B207" s="1403"/>
      <c r="C207" s="1395"/>
      <c r="D207" s="1395"/>
      <c r="E207" s="1407"/>
      <c r="F207" s="1395"/>
      <c r="G207" s="1395"/>
      <c r="H207" s="1395"/>
      <c r="I207" s="1395"/>
      <c r="J207" s="1395"/>
      <c r="K207" s="1395"/>
      <c r="L207" s="1395"/>
      <c r="M207" s="1395"/>
      <c r="N207" s="1395"/>
      <c r="O207" s="1395"/>
      <c r="P207" s="1395"/>
      <c r="Q207" s="1395"/>
      <c r="R207" s="1395"/>
      <c r="S207" s="1395"/>
      <c r="T207" s="1395"/>
      <c r="U207" s="1395"/>
      <c r="V207" s="1395"/>
      <c r="W207" s="1395"/>
      <c r="X207" s="1395"/>
      <c r="Y207" s="1395"/>
      <c r="Z207" s="1395"/>
      <c r="AA207" s="1395"/>
      <c r="AB207" s="1395"/>
    </row>
    <row r="208" ht="14.25" customHeight="1">
      <c r="A208" s="1403"/>
      <c r="B208" s="1403"/>
      <c r="C208" s="1395"/>
      <c r="D208" s="1395"/>
      <c r="E208" s="1407"/>
      <c r="F208" s="1395"/>
      <c r="G208" s="1395"/>
      <c r="H208" s="1395"/>
      <c r="I208" s="1395"/>
      <c r="J208" s="1395"/>
      <c r="K208" s="1395"/>
      <c r="L208" s="1395"/>
      <c r="M208" s="1395"/>
      <c r="N208" s="1395"/>
      <c r="O208" s="1395"/>
      <c r="P208" s="1395"/>
      <c r="Q208" s="1395"/>
      <c r="R208" s="1395"/>
      <c r="S208" s="1395"/>
      <c r="T208" s="1395"/>
      <c r="U208" s="1395"/>
      <c r="V208" s="1395"/>
      <c r="W208" s="1395"/>
      <c r="X208" s="1395"/>
      <c r="Y208" s="1395"/>
      <c r="Z208" s="1395"/>
      <c r="AA208" s="1395"/>
      <c r="AB208" s="1395"/>
    </row>
    <row r="209" ht="14.25" customHeight="1">
      <c r="A209" s="1403"/>
      <c r="B209" s="1403"/>
      <c r="C209" s="1395"/>
      <c r="D209" s="1395"/>
      <c r="E209" s="1407"/>
      <c r="F209" s="1395"/>
      <c r="G209" s="1395"/>
      <c r="H209" s="1395"/>
      <c r="I209" s="1395"/>
      <c r="J209" s="1395"/>
      <c r="K209" s="1395"/>
      <c r="L209" s="1395"/>
      <c r="M209" s="1395"/>
      <c r="N209" s="1395"/>
      <c r="O209" s="1395"/>
      <c r="P209" s="1395"/>
      <c r="Q209" s="1395"/>
      <c r="R209" s="1395"/>
      <c r="S209" s="1395"/>
      <c r="T209" s="1395"/>
      <c r="U209" s="1395"/>
      <c r="V209" s="1395"/>
      <c r="W209" s="1395"/>
      <c r="X209" s="1395"/>
      <c r="Y209" s="1395"/>
      <c r="Z209" s="1395"/>
      <c r="AA209" s="1395"/>
      <c r="AB209" s="1395"/>
    </row>
    <row r="210" ht="14.25" customHeight="1">
      <c r="A210" s="1403"/>
      <c r="B210" s="1403"/>
      <c r="C210" s="1395"/>
      <c r="D210" s="1395"/>
      <c r="E210" s="1407"/>
      <c r="F210" s="1395"/>
      <c r="G210" s="1395"/>
      <c r="H210" s="1395"/>
      <c r="I210" s="1395"/>
      <c r="J210" s="1395"/>
      <c r="K210" s="1395"/>
      <c r="L210" s="1395"/>
      <c r="M210" s="1395"/>
      <c r="N210" s="1395"/>
      <c r="O210" s="1395"/>
      <c r="P210" s="1395"/>
      <c r="Q210" s="1395"/>
      <c r="R210" s="1395"/>
      <c r="S210" s="1395"/>
      <c r="T210" s="1395"/>
      <c r="U210" s="1395"/>
      <c r="V210" s="1395"/>
      <c r="W210" s="1395"/>
      <c r="X210" s="1395"/>
      <c r="Y210" s="1395"/>
      <c r="Z210" s="1395"/>
      <c r="AA210" s="1395"/>
      <c r="AB210" s="1395"/>
    </row>
    <row r="211" ht="14.25" customHeight="1">
      <c r="A211" s="1403"/>
      <c r="B211" s="1403"/>
      <c r="C211" s="1395"/>
      <c r="D211" s="1395"/>
      <c r="E211" s="1407"/>
      <c r="F211" s="1395"/>
      <c r="G211" s="1395"/>
      <c r="H211" s="1395"/>
      <c r="I211" s="1395"/>
      <c r="J211" s="1395"/>
      <c r="K211" s="1395"/>
      <c r="L211" s="1395"/>
      <c r="M211" s="1395"/>
      <c r="N211" s="1395"/>
      <c r="O211" s="1395"/>
      <c r="P211" s="1395"/>
      <c r="Q211" s="1395"/>
      <c r="R211" s="1395"/>
      <c r="S211" s="1395"/>
      <c r="T211" s="1395"/>
      <c r="U211" s="1395"/>
      <c r="V211" s="1395"/>
      <c r="W211" s="1395"/>
      <c r="X211" s="1395"/>
      <c r="Y211" s="1395"/>
      <c r="Z211" s="1395"/>
      <c r="AA211" s="1395"/>
      <c r="AB211" s="1395"/>
    </row>
    <row r="212" ht="14.25" customHeight="1">
      <c r="A212" s="1403"/>
      <c r="B212" s="1403"/>
      <c r="C212" s="1395"/>
      <c r="D212" s="1395"/>
      <c r="E212" s="1407"/>
      <c r="F212" s="1395"/>
      <c r="G212" s="1395"/>
      <c r="H212" s="1395"/>
      <c r="I212" s="1395"/>
      <c r="J212" s="1395"/>
      <c r="K212" s="1395"/>
      <c r="L212" s="1395"/>
      <c r="M212" s="1395"/>
      <c r="N212" s="1395"/>
      <c r="O212" s="1395"/>
      <c r="P212" s="1395"/>
      <c r="Q212" s="1395"/>
      <c r="R212" s="1395"/>
      <c r="S212" s="1395"/>
      <c r="T212" s="1395"/>
      <c r="U212" s="1395"/>
      <c r="V212" s="1395"/>
      <c r="W212" s="1395"/>
      <c r="X212" s="1395"/>
      <c r="Y212" s="1395"/>
      <c r="Z212" s="1395"/>
      <c r="AA212" s="1395"/>
      <c r="AB212" s="1395"/>
    </row>
    <row r="213" ht="14.25" customHeight="1">
      <c r="A213" s="1403"/>
      <c r="B213" s="1403"/>
      <c r="C213" s="1395"/>
      <c r="D213" s="1395"/>
      <c r="E213" s="1407"/>
      <c r="F213" s="1395"/>
      <c r="G213" s="1395"/>
      <c r="H213" s="1395"/>
      <c r="I213" s="1395"/>
      <c r="J213" s="1395"/>
      <c r="K213" s="1395"/>
      <c r="L213" s="1395"/>
      <c r="M213" s="1395"/>
      <c r="N213" s="1395"/>
      <c r="O213" s="1395"/>
      <c r="P213" s="1395"/>
      <c r="Q213" s="1395"/>
      <c r="R213" s="1395"/>
      <c r="S213" s="1395"/>
      <c r="T213" s="1395"/>
      <c r="U213" s="1395"/>
      <c r="V213" s="1395"/>
      <c r="W213" s="1395"/>
      <c r="X213" s="1395"/>
      <c r="Y213" s="1395"/>
      <c r="Z213" s="1395"/>
      <c r="AA213" s="1395"/>
      <c r="AB213" s="1395"/>
    </row>
    <row r="214" ht="14.25" customHeight="1">
      <c r="A214" s="1403"/>
      <c r="B214" s="1403"/>
      <c r="C214" s="1395"/>
      <c r="D214" s="1395"/>
      <c r="E214" s="1407"/>
      <c r="F214" s="1395"/>
      <c r="G214" s="1395"/>
      <c r="H214" s="1395"/>
      <c r="I214" s="1395"/>
      <c r="J214" s="1395"/>
      <c r="K214" s="1395"/>
      <c r="L214" s="1395"/>
      <c r="M214" s="1395"/>
      <c r="N214" s="1395"/>
      <c r="O214" s="1395"/>
      <c r="P214" s="1395"/>
      <c r="Q214" s="1395"/>
      <c r="R214" s="1395"/>
      <c r="S214" s="1395"/>
      <c r="T214" s="1395"/>
      <c r="U214" s="1395"/>
      <c r="V214" s="1395"/>
      <c r="W214" s="1395"/>
      <c r="X214" s="1395"/>
      <c r="Y214" s="1395"/>
      <c r="Z214" s="1395"/>
      <c r="AA214" s="1395"/>
      <c r="AB214" s="1395"/>
    </row>
    <row r="215" ht="14.25" customHeight="1">
      <c r="A215" s="1403"/>
      <c r="B215" s="1403"/>
      <c r="C215" s="1395"/>
      <c r="D215" s="1395"/>
      <c r="E215" s="1407"/>
      <c r="F215" s="1395"/>
      <c r="G215" s="1395"/>
      <c r="H215" s="1395"/>
      <c r="I215" s="1395"/>
      <c r="J215" s="1395"/>
      <c r="K215" s="1395"/>
      <c r="L215" s="1395"/>
      <c r="M215" s="1395"/>
      <c r="N215" s="1395"/>
      <c r="O215" s="1395"/>
      <c r="P215" s="1395"/>
      <c r="Q215" s="1395"/>
      <c r="R215" s="1395"/>
      <c r="S215" s="1395"/>
      <c r="T215" s="1395"/>
      <c r="U215" s="1395"/>
      <c r="V215" s="1395"/>
      <c r="W215" s="1395"/>
      <c r="X215" s="1395"/>
      <c r="Y215" s="1395"/>
      <c r="Z215" s="1395"/>
      <c r="AA215" s="1395"/>
      <c r="AB215" s="1395"/>
    </row>
    <row r="216" ht="14.25" customHeight="1">
      <c r="A216" s="1403"/>
      <c r="B216" s="1403"/>
      <c r="C216" s="1395"/>
      <c r="D216" s="1395"/>
      <c r="E216" s="1407"/>
      <c r="F216" s="1395"/>
      <c r="G216" s="1395"/>
      <c r="H216" s="1395"/>
      <c r="I216" s="1395"/>
      <c r="J216" s="1395"/>
      <c r="K216" s="1395"/>
      <c r="L216" s="1395"/>
      <c r="M216" s="1395"/>
      <c r="N216" s="1395"/>
      <c r="O216" s="1395"/>
      <c r="P216" s="1395"/>
      <c r="Q216" s="1395"/>
      <c r="R216" s="1395"/>
      <c r="S216" s="1395"/>
      <c r="T216" s="1395"/>
      <c r="U216" s="1395"/>
      <c r="V216" s="1395"/>
      <c r="W216" s="1395"/>
      <c r="X216" s="1395"/>
      <c r="Y216" s="1395"/>
      <c r="Z216" s="1395"/>
      <c r="AA216" s="1395"/>
      <c r="AB216" s="1395"/>
    </row>
    <row r="217" ht="14.25" customHeight="1">
      <c r="A217" s="1403"/>
      <c r="B217" s="1403"/>
      <c r="C217" s="1395"/>
      <c r="D217" s="1395"/>
      <c r="E217" s="1407"/>
      <c r="F217" s="1395"/>
      <c r="G217" s="1395"/>
      <c r="H217" s="1395"/>
      <c r="I217" s="1395"/>
      <c r="J217" s="1395"/>
      <c r="K217" s="1395"/>
      <c r="L217" s="1395"/>
      <c r="M217" s="1395"/>
      <c r="N217" s="1395"/>
      <c r="O217" s="1395"/>
      <c r="P217" s="1395"/>
      <c r="Q217" s="1395"/>
      <c r="R217" s="1395"/>
      <c r="S217" s="1395"/>
      <c r="T217" s="1395"/>
      <c r="U217" s="1395"/>
      <c r="V217" s="1395"/>
      <c r="W217" s="1395"/>
      <c r="X217" s="1395"/>
      <c r="Y217" s="1395"/>
      <c r="Z217" s="1395"/>
      <c r="AA217" s="1395"/>
      <c r="AB217" s="1395"/>
    </row>
    <row r="218" ht="14.25" customHeight="1">
      <c r="A218" s="1403"/>
      <c r="B218" s="1403"/>
      <c r="C218" s="1395"/>
      <c r="D218" s="1395"/>
      <c r="E218" s="1407"/>
      <c r="F218" s="1395"/>
      <c r="G218" s="1395"/>
      <c r="H218" s="1395"/>
      <c r="I218" s="1395"/>
      <c r="J218" s="1395"/>
      <c r="K218" s="1395"/>
      <c r="L218" s="1395"/>
      <c r="M218" s="1395"/>
      <c r="N218" s="1395"/>
      <c r="O218" s="1395"/>
      <c r="P218" s="1395"/>
      <c r="Q218" s="1395"/>
      <c r="R218" s="1395"/>
      <c r="S218" s="1395"/>
      <c r="T218" s="1395"/>
      <c r="U218" s="1395"/>
      <c r="V218" s="1395"/>
      <c r="W218" s="1395"/>
      <c r="X218" s="1395"/>
      <c r="Y218" s="1395"/>
      <c r="Z218" s="1395"/>
      <c r="AA218" s="1395"/>
      <c r="AB218" s="1395"/>
    </row>
    <row r="219" ht="14.25" customHeight="1">
      <c r="A219" s="1403"/>
      <c r="B219" s="1403"/>
      <c r="C219" s="1395"/>
      <c r="D219" s="1395"/>
      <c r="E219" s="1407"/>
      <c r="F219" s="1395"/>
      <c r="G219" s="1395"/>
      <c r="H219" s="1395"/>
      <c r="I219" s="1395"/>
      <c r="J219" s="1395"/>
      <c r="K219" s="1395"/>
      <c r="L219" s="1395"/>
      <c r="M219" s="1395"/>
      <c r="N219" s="1395"/>
      <c r="O219" s="1395"/>
      <c r="P219" s="1395"/>
      <c r="Q219" s="1395"/>
      <c r="R219" s="1395"/>
      <c r="S219" s="1395"/>
      <c r="T219" s="1395"/>
      <c r="U219" s="1395"/>
      <c r="V219" s="1395"/>
      <c r="W219" s="1395"/>
      <c r="X219" s="1395"/>
      <c r="Y219" s="1395"/>
      <c r="Z219" s="1395"/>
      <c r="AA219" s="1395"/>
      <c r="AB219" s="1395"/>
    </row>
    <row r="220" ht="14.25" customHeight="1">
      <c r="A220" s="1403"/>
      <c r="B220" s="1403"/>
      <c r="C220" s="1395"/>
      <c r="D220" s="1395"/>
      <c r="E220" s="1407"/>
      <c r="F220" s="1395"/>
      <c r="G220" s="1395"/>
      <c r="H220" s="1395"/>
      <c r="I220" s="1395"/>
      <c r="J220" s="1395"/>
      <c r="K220" s="1395"/>
      <c r="L220" s="1395"/>
      <c r="M220" s="1395"/>
      <c r="N220" s="1395"/>
      <c r="O220" s="1395"/>
      <c r="P220" s="1395"/>
      <c r="Q220" s="1395"/>
      <c r="R220" s="1395"/>
      <c r="S220" s="1395"/>
      <c r="T220" s="1395"/>
      <c r="U220" s="1395"/>
      <c r="V220" s="1395"/>
      <c r="W220" s="1395"/>
      <c r="X220" s="1395"/>
      <c r="Y220" s="1395"/>
      <c r="Z220" s="1395"/>
      <c r="AA220" s="1395"/>
      <c r="AB220" s="1395"/>
    </row>
    <row r="221" ht="14.25" customHeight="1">
      <c r="A221" s="1403"/>
      <c r="B221" s="1403"/>
      <c r="C221" s="1395"/>
      <c r="D221" s="1395"/>
      <c r="E221" s="1407"/>
      <c r="F221" s="1395"/>
      <c r="G221" s="1395"/>
      <c r="H221" s="1395"/>
      <c r="I221" s="1395"/>
      <c r="J221" s="1395"/>
      <c r="K221" s="1395"/>
      <c r="L221" s="1395"/>
      <c r="M221" s="1395"/>
      <c r="N221" s="1395"/>
      <c r="O221" s="1395"/>
      <c r="P221" s="1395"/>
      <c r="Q221" s="1395"/>
      <c r="R221" s="1395"/>
      <c r="S221" s="1395"/>
      <c r="T221" s="1395"/>
      <c r="U221" s="1395"/>
      <c r="V221" s="1395"/>
      <c r="W221" s="1395"/>
      <c r="X221" s="1395"/>
      <c r="Y221" s="1395"/>
      <c r="Z221" s="1395"/>
      <c r="AA221" s="1395"/>
      <c r="AB221" s="1395"/>
    </row>
    <row r="222" ht="14.25" customHeight="1">
      <c r="A222" s="1403"/>
      <c r="B222" s="1403"/>
      <c r="C222" s="1395"/>
      <c r="D222" s="1395"/>
      <c r="E222" s="1407"/>
      <c r="F222" s="1395"/>
      <c r="G222" s="1395"/>
      <c r="H222" s="1395"/>
      <c r="I222" s="1395"/>
      <c r="J222" s="1395"/>
      <c r="K222" s="1395"/>
      <c r="L222" s="1395"/>
      <c r="M222" s="1395"/>
      <c r="N222" s="1395"/>
      <c r="O222" s="1395"/>
      <c r="P222" s="1395"/>
      <c r="Q222" s="1395"/>
      <c r="R222" s="1395"/>
      <c r="S222" s="1395"/>
      <c r="T222" s="1395"/>
      <c r="U222" s="1395"/>
      <c r="V222" s="1395"/>
      <c r="W222" s="1395"/>
      <c r="X222" s="1395"/>
      <c r="Y222" s="1395"/>
      <c r="Z222" s="1395"/>
      <c r="AA222" s="1395"/>
      <c r="AB222" s="1395"/>
    </row>
    <row r="223" ht="14.25" customHeight="1">
      <c r="A223" s="1403"/>
      <c r="B223" s="1403"/>
      <c r="C223" s="1395"/>
      <c r="D223" s="1395"/>
      <c r="E223" s="1407"/>
      <c r="F223" s="1395"/>
      <c r="G223" s="1395"/>
      <c r="H223" s="1395"/>
      <c r="I223" s="1395"/>
      <c r="J223" s="1395"/>
      <c r="K223" s="1395"/>
      <c r="L223" s="1395"/>
      <c r="M223" s="1395"/>
      <c r="N223" s="1395"/>
      <c r="O223" s="1395"/>
      <c r="P223" s="1395"/>
      <c r="Q223" s="1395"/>
      <c r="R223" s="1395"/>
      <c r="S223" s="1395"/>
      <c r="T223" s="1395"/>
      <c r="U223" s="1395"/>
      <c r="V223" s="1395"/>
      <c r="W223" s="1395"/>
      <c r="X223" s="1395"/>
      <c r="Y223" s="1395"/>
      <c r="Z223" s="1395"/>
      <c r="AA223" s="1395"/>
      <c r="AB223" s="1395"/>
    </row>
    <row r="224" ht="14.25" customHeight="1">
      <c r="A224" s="1403"/>
      <c r="B224" s="1403"/>
      <c r="C224" s="1395"/>
      <c r="D224" s="1395"/>
      <c r="E224" s="1407"/>
      <c r="F224" s="1395"/>
      <c r="G224" s="1395"/>
      <c r="H224" s="1395"/>
      <c r="I224" s="1395"/>
      <c r="J224" s="1395"/>
      <c r="K224" s="1395"/>
      <c r="L224" s="1395"/>
      <c r="M224" s="1395"/>
      <c r="N224" s="1395"/>
      <c r="O224" s="1395"/>
      <c r="P224" s="1395"/>
      <c r="Q224" s="1395"/>
      <c r="R224" s="1395"/>
      <c r="S224" s="1395"/>
      <c r="T224" s="1395"/>
      <c r="U224" s="1395"/>
      <c r="V224" s="1395"/>
      <c r="W224" s="1395"/>
      <c r="X224" s="1395"/>
      <c r="Y224" s="1395"/>
      <c r="Z224" s="1395"/>
      <c r="AA224" s="1395"/>
      <c r="AB224" s="1395"/>
    </row>
    <row r="225" ht="14.25" customHeight="1">
      <c r="A225" s="1403"/>
      <c r="B225" s="1403"/>
      <c r="C225" s="1395"/>
      <c r="D225" s="1395"/>
      <c r="E225" s="1407"/>
      <c r="F225" s="1395"/>
      <c r="G225" s="1395"/>
      <c r="H225" s="1395"/>
      <c r="I225" s="1395"/>
      <c r="J225" s="1395"/>
      <c r="K225" s="1395"/>
      <c r="L225" s="1395"/>
      <c r="M225" s="1395"/>
      <c r="N225" s="1395"/>
      <c r="O225" s="1395"/>
      <c r="P225" s="1395"/>
      <c r="Q225" s="1395"/>
      <c r="R225" s="1395"/>
      <c r="S225" s="1395"/>
      <c r="T225" s="1395"/>
      <c r="U225" s="1395"/>
      <c r="V225" s="1395"/>
      <c r="W225" s="1395"/>
      <c r="X225" s="1395"/>
      <c r="Y225" s="1395"/>
      <c r="Z225" s="1395"/>
      <c r="AA225" s="1395"/>
      <c r="AB225" s="1395"/>
    </row>
    <row r="226" ht="14.25" customHeight="1">
      <c r="A226" s="1403"/>
      <c r="B226" s="1403"/>
      <c r="C226" s="1395"/>
      <c r="D226" s="1395"/>
      <c r="E226" s="1407"/>
      <c r="F226" s="1395"/>
      <c r="G226" s="1395"/>
      <c r="H226" s="1395"/>
      <c r="I226" s="1395"/>
      <c r="J226" s="1395"/>
      <c r="K226" s="1395"/>
      <c r="L226" s="1395"/>
      <c r="M226" s="1395"/>
      <c r="N226" s="1395"/>
      <c r="O226" s="1395"/>
      <c r="P226" s="1395"/>
      <c r="Q226" s="1395"/>
      <c r="R226" s="1395"/>
      <c r="S226" s="1395"/>
      <c r="T226" s="1395"/>
      <c r="U226" s="1395"/>
      <c r="V226" s="1395"/>
      <c r="W226" s="1395"/>
      <c r="X226" s="1395"/>
      <c r="Y226" s="1395"/>
      <c r="Z226" s="1395"/>
      <c r="AA226" s="1395"/>
      <c r="AB226" s="1395"/>
    </row>
    <row r="227" ht="14.25" customHeight="1">
      <c r="A227" s="1403"/>
      <c r="B227" s="1403"/>
      <c r="C227" s="1395"/>
      <c r="D227" s="1395"/>
      <c r="E227" s="1407"/>
      <c r="F227" s="1395"/>
      <c r="G227" s="1395"/>
      <c r="H227" s="1395"/>
      <c r="I227" s="1395"/>
      <c r="J227" s="1395"/>
      <c r="K227" s="1395"/>
      <c r="L227" s="1395"/>
      <c r="M227" s="1395"/>
      <c r="N227" s="1395"/>
      <c r="O227" s="1395"/>
      <c r="P227" s="1395"/>
      <c r="Q227" s="1395"/>
      <c r="R227" s="1395"/>
      <c r="S227" s="1395"/>
      <c r="T227" s="1395"/>
      <c r="U227" s="1395"/>
      <c r="V227" s="1395"/>
      <c r="W227" s="1395"/>
      <c r="X227" s="1395"/>
      <c r="Y227" s="1395"/>
      <c r="Z227" s="1395"/>
      <c r="AA227" s="1395"/>
      <c r="AB227" s="1395"/>
    </row>
    <row r="228" ht="14.25" customHeight="1">
      <c r="A228" s="1403"/>
      <c r="B228" s="1403"/>
      <c r="C228" s="1395"/>
      <c r="D228" s="1395"/>
      <c r="E228" s="1407"/>
      <c r="F228" s="1395"/>
      <c r="G228" s="1395"/>
      <c r="H228" s="1395"/>
      <c r="I228" s="1395"/>
      <c r="J228" s="1395"/>
      <c r="K228" s="1395"/>
      <c r="L228" s="1395"/>
      <c r="M228" s="1395"/>
      <c r="N228" s="1395"/>
      <c r="O228" s="1395"/>
      <c r="P228" s="1395"/>
      <c r="Q228" s="1395"/>
      <c r="R228" s="1395"/>
      <c r="S228" s="1395"/>
      <c r="T228" s="1395"/>
      <c r="U228" s="1395"/>
      <c r="V228" s="1395"/>
      <c r="W228" s="1395"/>
      <c r="X228" s="1395"/>
      <c r="Y228" s="1395"/>
      <c r="Z228" s="1395"/>
      <c r="AA228" s="1395"/>
      <c r="AB228" s="1395"/>
    </row>
    <row r="229" ht="14.25" customHeight="1">
      <c r="A229" s="1403"/>
      <c r="B229" s="1403"/>
      <c r="C229" s="1395"/>
      <c r="D229" s="1395"/>
      <c r="E229" s="1407"/>
      <c r="F229" s="1395"/>
      <c r="G229" s="1395"/>
      <c r="H229" s="1395"/>
      <c r="I229" s="1395"/>
      <c r="J229" s="1395"/>
      <c r="K229" s="1395"/>
      <c r="L229" s="1395"/>
      <c r="M229" s="1395"/>
      <c r="N229" s="1395"/>
      <c r="O229" s="1395"/>
      <c r="P229" s="1395"/>
      <c r="Q229" s="1395"/>
      <c r="R229" s="1395"/>
      <c r="S229" s="1395"/>
      <c r="T229" s="1395"/>
      <c r="U229" s="1395"/>
      <c r="V229" s="1395"/>
      <c r="W229" s="1395"/>
      <c r="X229" s="1395"/>
      <c r="Y229" s="1395"/>
      <c r="Z229" s="1395"/>
      <c r="AA229" s="1395"/>
      <c r="AB229" s="1395"/>
    </row>
    <row r="230" ht="14.25" customHeight="1">
      <c r="A230" s="1403"/>
      <c r="B230" s="1403"/>
      <c r="C230" s="1395"/>
      <c r="D230" s="1395"/>
      <c r="E230" s="1407"/>
      <c r="F230" s="1395"/>
      <c r="G230" s="1395"/>
      <c r="H230" s="1395"/>
      <c r="I230" s="1395"/>
      <c r="J230" s="1395"/>
      <c r="K230" s="1395"/>
      <c r="L230" s="1395"/>
      <c r="M230" s="1395"/>
      <c r="N230" s="1395"/>
      <c r="O230" s="1395"/>
      <c r="P230" s="1395"/>
      <c r="Q230" s="1395"/>
      <c r="R230" s="1395"/>
      <c r="S230" s="1395"/>
      <c r="T230" s="1395"/>
      <c r="U230" s="1395"/>
      <c r="V230" s="1395"/>
      <c r="W230" s="1395"/>
      <c r="X230" s="1395"/>
      <c r="Y230" s="1395"/>
      <c r="Z230" s="1395"/>
      <c r="AA230" s="1395"/>
      <c r="AB230" s="1395"/>
    </row>
    <row r="231" ht="14.25" customHeight="1">
      <c r="A231" s="1403"/>
      <c r="B231" s="1403"/>
      <c r="C231" s="1395"/>
      <c r="D231" s="1395"/>
      <c r="E231" s="1407"/>
      <c r="F231" s="1395"/>
      <c r="G231" s="1395"/>
      <c r="H231" s="1395"/>
      <c r="I231" s="1395"/>
      <c r="J231" s="1395"/>
      <c r="K231" s="1395"/>
      <c r="L231" s="1395"/>
      <c r="M231" s="1395"/>
      <c r="N231" s="1395"/>
      <c r="O231" s="1395"/>
      <c r="P231" s="1395"/>
      <c r="Q231" s="1395"/>
      <c r="R231" s="1395"/>
      <c r="S231" s="1395"/>
      <c r="T231" s="1395"/>
      <c r="U231" s="1395"/>
      <c r="V231" s="1395"/>
      <c r="W231" s="1395"/>
      <c r="X231" s="1395"/>
      <c r="Y231" s="1395"/>
      <c r="Z231" s="1395"/>
      <c r="AA231" s="1395"/>
      <c r="AB231" s="1395"/>
    </row>
    <row r="232" ht="14.25" customHeight="1">
      <c r="A232" s="1403"/>
      <c r="B232" s="1403"/>
      <c r="C232" s="1395"/>
      <c r="D232" s="1395"/>
      <c r="E232" s="1407"/>
      <c r="F232" s="1395"/>
      <c r="G232" s="1395"/>
      <c r="H232" s="1395"/>
      <c r="I232" s="1395"/>
      <c r="J232" s="1395"/>
      <c r="K232" s="1395"/>
      <c r="L232" s="1395"/>
      <c r="M232" s="1395"/>
      <c r="N232" s="1395"/>
      <c r="O232" s="1395"/>
      <c r="P232" s="1395"/>
      <c r="Q232" s="1395"/>
      <c r="R232" s="1395"/>
      <c r="S232" s="1395"/>
      <c r="T232" s="1395"/>
      <c r="U232" s="1395"/>
      <c r="V232" s="1395"/>
      <c r="W232" s="1395"/>
      <c r="X232" s="1395"/>
      <c r="Y232" s="1395"/>
      <c r="Z232" s="1395"/>
      <c r="AA232" s="1395"/>
      <c r="AB232" s="1395"/>
    </row>
    <row r="233" ht="14.25" customHeight="1">
      <c r="A233" s="1403"/>
      <c r="B233" s="1403"/>
      <c r="C233" s="1395"/>
      <c r="D233" s="1395"/>
      <c r="E233" s="1407"/>
      <c r="F233" s="1395"/>
      <c r="G233" s="1395"/>
      <c r="H233" s="1395"/>
      <c r="I233" s="1395"/>
      <c r="J233" s="1395"/>
      <c r="K233" s="1395"/>
      <c r="L233" s="1395"/>
      <c r="M233" s="1395"/>
      <c r="N233" s="1395"/>
      <c r="O233" s="1395"/>
      <c r="P233" s="1395"/>
      <c r="Q233" s="1395"/>
      <c r="R233" s="1395"/>
      <c r="S233" s="1395"/>
      <c r="T233" s="1395"/>
      <c r="U233" s="1395"/>
      <c r="V233" s="1395"/>
      <c r="W233" s="1395"/>
      <c r="X233" s="1395"/>
      <c r="Y233" s="1395"/>
      <c r="Z233" s="1395"/>
      <c r="AA233" s="1395"/>
      <c r="AB233" s="1395"/>
    </row>
    <row r="234" ht="14.25" customHeight="1">
      <c r="A234" s="1403"/>
      <c r="B234" s="1403"/>
      <c r="C234" s="1395"/>
      <c r="D234" s="1395"/>
      <c r="E234" s="1407"/>
      <c r="F234" s="1395"/>
      <c r="G234" s="1395"/>
      <c r="H234" s="1395"/>
      <c r="I234" s="1395"/>
      <c r="J234" s="1395"/>
      <c r="K234" s="1395"/>
      <c r="L234" s="1395"/>
      <c r="M234" s="1395"/>
      <c r="N234" s="1395"/>
      <c r="O234" s="1395"/>
      <c r="P234" s="1395"/>
      <c r="Q234" s="1395"/>
      <c r="R234" s="1395"/>
      <c r="S234" s="1395"/>
      <c r="T234" s="1395"/>
      <c r="U234" s="1395"/>
      <c r="V234" s="1395"/>
      <c r="W234" s="1395"/>
      <c r="X234" s="1395"/>
      <c r="Y234" s="1395"/>
      <c r="Z234" s="1395"/>
      <c r="AA234" s="1395"/>
      <c r="AB234" s="1395"/>
    </row>
    <row r="235" ht="14.25" customHeight="1">
      <c r="A235" s="1403"/>
      <c r="B235" s="1403"/>
      <c r="C235" s="1395"/>
      <c r="D235" s="1395"/>
      <c r="E235" s="1407"/>
      <c r="F235" s="1395"/>
      <c r="G235" s="1395"/>
      <c r="H235" s="1395"/>
      <c r="I235" s="1395"/>
      <c r="J235" s="1395"/>
      <c r="K235" s="1395"/>
      <c r="L235" s="1395"/>
      <c r="M235" s="1395"/>
      <c r="N235" s="1395"/>
      <c r="O235" s="1395"/>
      <c r="P235" s="1395"/>
      <c r="Q235" s="1395"/>
      <c r="R235" s="1395"/>
      <c r="S235" s="1395"/>
      <c r="T235" s="1395"/>
      <c r="U235" s="1395"/>
      <c r="V235" s="1395"/>
      <c r="W235" s="1395"/>
      <c r="X235" s="1395"/>
      <c r="Y235" s="1395"/>
      <c r="Z235" s="1395"/>
      <c r="AA235" s="1395"/>
      <c r="AB235" s="1395"/>
    </row>
    <row r="236" ht="14.25" customHeight="1">
      <c r="A236" s="1403"/>
      <c r="B236" s="1403"/>
      <c r="C236" s="1395"/>
      <c r="D236" s="1395"/>
      <c r="E236" s="1407"/>
      <c r="F236" s="1395"/>
      <c r="G236" s="1395"/>
      <c r="H236" s="1395"/>
      <c r="I236" s="1395"/>
      <c r="J236" s="1395"/>
      <c r="K236" s="1395"/>
      <c r="L236" s="1395"/>
      <c r="M236" s="1395"/>
      <c r="N236" s="1395"/>
      <c r="O236" s="1395"/>
      <c r="P236" s="1395"/>
      <c r="Q236" s="1395"/>
      <c r="R236" s="1395"/>
      <c r="S236" s="1395"/>
      <c r="T236" s="1395"/>
      <c r="U236" s="1395"/>
      <c r="V236" s="1395"/>
      <c r="W236" s="1395"/>
      <c r="X236" s="1395"/>
      <c r="Y236" s="1395"/>
      <c r="Z236" s="1395"/>
      <c r="AA236" s="1395"/>
      <c r="AB236" s="1395"/>
    </row>
    <row r="237" ht="14.25" customHeight="1">
      <c r="A237" s="1403"/>
      <c r="B237" s="1403"/>
      <c r="C237" s="1395"/>
      <c r="D237" s="1395"/>
      <c r="E237" s="1407"/>
      <c r="F237" s="1395"/>
      <c r="G237" s="1395"/>
      <c r="H237" s="1395"/>
      <c r="I237" s="1395"/>
      <c r="J237" s="1395"/>
      <c r="K237" s="1395"/>
      <c r="L237" s="1395"/>
      <c r="M237" s="1395"/>
      <c r="N237" s="1395"/>
      <c r="O237" s="1395"/>
      <c r="P237" s="1395"/>
      <c r="Q237" s="1395"/>
      <c r="R237" s="1395"/>
      <c r="S237" s="1395"/>
      <c r="T237" s="1395"/>
      <c r="U237" s="1395"/>
      <c r="V237" s="1395"/>
      <c r="W237" s="1395"/>
      <c r="X237" s="1395"/>
      <c r="Y237" s="1395"/>
      <c r="Z237" s="1395"/>
      <c r="AA237" s="1395"/>
      <c r="AB237" s="1395"/>
    </row>
    <row r="238" ht="14.25" customHeight="1">
      <c r="A238" s="1403"/>
      <c r="B238" s="1403"/>
      <c r="C238" s="1395"/>
      <c r="D238" s="1395"/>
      <c r="E238" s="1407"/>
      <c r="F238" s="1395"/>
      <c r="G238" s="1395"/>
      <c r="H238" s="1395"/>
      <c r="I238" s="1395"/>
      <c r="J238" s="1395"/>
      <c r="K238" s="1395"/>
      <c r="L238" s="1395"/>
      <c r="M238" s="1395"/>
      <c r="N238" s="1395"/>
      <c r="O238" s="1395"/>
      <c r="P238" s="1395"/>
      <c r="Q238" s="1395"/>
      <c r="R238" s="1395"/>
      <c r="S238" s="1395"/>
      <c r="T238" s="1395"/>
      <c r="U238" s="1395"/>
      <c r="V238" s="1395"/>
      <c r="W238" s="1395"/>
      <c r="X238" s="1395"/>
      <c r="Y238" s="1395"/>
      <c r="Z238" s="1395"/>
      <c r="AA238" s="1395"/>
      <c r="AB238" s="1395"/>
    </row>
    <row r="239" ht="14.25" customHeight="1">
      <c r="A239" s="1403"/>
      <c r="B239" s="1403"/>
      <c r="C239" s="1395"/>
      <c r="D239" s="1395"/>
      <c r="E239" s="1407"/>
      <c r="F239" s="1395"/>
      <c r="G239" s="1395"/>
      <c r="H239" s="1395"/>
      <c r="I239" s="1395"/>
      <c r="J239" s="1395"/>
      <c r="K239" s="1395"/>
      <c r="L239" s="1395"/>
      <c r="M239" s="1395"/>
      <c r="N239" s="1395"/>
      <c r="O239" s="1395"/>
      <c r="P239" s="1395"/>
      <c r="Q239" s="1395"/>
      <c r="R239" s="1395"/>
      <c r="S239" s="1395"/>
      <c r="T239" s="1395"/>
      <c r="U239" s="1395"/>
      <c r="V239" s="1395"/>
      <c r="W239" s="1395"/>
      <c r="X239" s="1395"/>
      <c r="Y239" s="1395"/>
      <c r="Z239" s="1395"/>
      <c r="AA239" s="1395"/>
      <c r="AB239" s="1395"/>
    </row>
    <row r="240" ht="14.25" customHeight="1">
      <c r="A240" s="1403"/>
      <c r="B240" s="1403"/>
      <c r="C240" s="1395"/>
      <c r="D240" s="1395"/>
      <c r="E240" s="1407"/>
      <c r="F240" s="1395"/>
      <c r="G240" s="1395"/>
      <c r="H240" s="1395"/>
      <c r="I240" s="1395"/>
      <c r="J240" s="1395"/>
      <c r="K240" s="1395"/>
      <c r="L240" s="1395"/>
      <c r="M240" s="1395"/>
      <c r="N240" s="1395"/>
      <c r="O240" s="1395"/>
      <c r="P240" s="1395"/>
      <c r="Q240" s="1395"/>
      <c r="R240" s="1395"/>
      <c r="S240" s="1395"/>
      <c r="T240" s="1395"/>
      <c r="U240" s="1395"/>
      <c r="V240" s="1395"/>
      <c r="W240" s="1395"/>
      <c r="X240" s="1395"/>
      <c r="Y240" s="1395"/>
      <c r="Z240" s="1395"/>
      <c r="AA240" s="1395"/>
      <c r="AB240" s="1395"/>
    </row>
    <row r="241" ht="14.25" customHeight="1">
      <c r="A241" s="1403"/>
      <c r="B241" s="1403"/>
      <c r="C241" s="1395"/>
      <c r="D241" s="1395"/>
      <c r="E241" s="1407"/>
      <c r="F241" s="1395"/>
      <c r="G241" s="1395"/>
      <c r="H241" s="1395"/>
      <c r="I241" s="1395"/>
      <c r="J241" s="1395"/>
      <c r="K241" s="1395"/>
      <c r="L241" s="1395"/>
      <c r="M241" s="1395"/>
      <c r="N241" s="1395"/>
      <c r="O241" s="1395"/>
      <c r="P241" s="1395"/>
      <c r="Q241" s="1395"/>
      <c r="R241" s="1395"/>
      <c r="S241" s="1395"/>
      <c r="T241" s="1395"/>
      <c r="U241" s="1395"/>
      <c r="V241" s="1395"/>
      <c r="W241" s="1395"/>
      <c r="X241" s="1395"/>
      <c r="Y241" s="1395"/>
      <c r="Z241" s="1395"/>
      <c r="AA241" s="1395"/>
      <c r="AB241" s="1395"/>
    </row>
    <row r="242" ht="14.25" customHeight="1">
      <c r="A242" s="1403"/>
      <c r="B242" s="1403"/>
      <c r="C242" s="1395"/>
      <c r="D242" s="1395"/>
      <c r="E242" s="1407"/>
      <c r="F242" s="1395"/>
      <c r="G242" s="1395"/>
      <c r="H242" s="1395"/>
      <c r="I242" s="1395"/>
      <c r="J242" s="1395"/>
      <c r="K242" s="1395"/>
      <c r="L242" s="1395"/>
      <c r="M242" s="1395"/>
      <c r="N242" s="1395"/>
      <c r="O242" s="1395"/>
      <c r="P242" s="1395"/>
      <c r="Q242" s="1395"/>
      <c r="R242" s="1395"/>
      <c r="S242" s="1395"/>
      <c r="T242" s="1395"/>
      <c r="U242" s="1395"/>
      <c r="V242" s="1395"/>
      <c r="W242" s="1395"/>
      <c r="X242" s="1395"/>
      <c r="Y242" s="1395"/>
      <c r="Z242" s="1395"/>
      <c r="AA242" s="1395"/>
      <c r="AB242" s="1395"/>
    </row>
    <row r="243" ht="14.25" customHeight="1">
      <c r="A243" s="1403"/>
      <c r="B243" s="1403"/>
      <c r="C243" s="1395"/>
      <c r="D243" s="1395"/>
      <c r="E243" s="1407"/>
      <c r="F243" s="1395"/>
      <c r="G243" s="1395"/>
      <c r="H243" s="1395"/>
      <c r="I243" s="1395"/>
      <c r="J243" s="1395"/>
      <c r="K243" s="1395"/>
      <c r="L243" s="1395"/>
      <c r="M243" s="1395"/>
      <c r="N243" s="1395"/>
      <c r="O243" s="1395"/>
      <c r="P243" s="1395"/>
      <c r="Q243" s="1395"/>
      <c r="R243" s="1395"/>
      <c r="S243" s="1395"/>
      <c r="T243" s="1395"/>
      <c r="U243" s="1395"/>
      <c r="V243" s="1395"/>
      <c r="W243" s="1395"/>
      <c r="X243" s="1395"/>
      <c r="Y243" s="1395"/>
      <c r="Z243" s="1395"/>
      <c r="AA243" s="1395"/>
      <c r="AB243" s="1395"/>
    </row>
    <row r="244" ht="14.25" customHeight="1">
      <c r="A244" s="1403"/>
      <c r="B244" s="1403"/>
      <c r="C244" s="1395"/>
      <c r="D244" s="1395"/>
      <c r="E244" s="1407"/>
      <c r="F244" s="1395"/>
      <c r="G244" s="1395"/>
      <c r="H244" s="1395"/>
      <c r="I244" s="1395"/>
      <c r="J244" s="1395"/>
      <c r="K244" s="1395"/>
      <c r="L244" s="1395"/>
      <c r="M244" s="1395"/>
      <c r="N244" s="1395"/>
      <c r="O244" s="1395"/>
      <c r="P244" s="1395"/>
      <c r="Q244" s="1395"/>
      <c r="R244" s="1395"/>
      <c r="S244" s="1395"/>
      <c r="T244" s="1395"/>
      <c r="U244" s="1395"/>
      <c r="V244" s="1395"/>
      <c r="W244" s="1395"/>
      <c r="X244" s="1395"/>
      <c r="Y244" s="1395"/>
      <c r="Z244" s="1395"/>
      <c r="AA244" s="1395"/>
      <c r="AB244" s="1395"/>
    </row>
    <row r="245" ht="14.25" customHeight="1">
      <c r="A245" s="1403"/>
      <c r="B245" s="1403"/>
      <c r="C245" s="1395"/>
      <c r="D245" s="1395"/>
      <c r="E245" s="1407"/>
      <c r="F245" s="1395"/>
      <c r="G245" s="1395"/>
      <c r="H245" s="1395"/>
      <c r="I245" s="1395"/>
      <c r="J245" s="1395"/>
      <c r="K245" s="1395"/>
      <c r="L245" s="1395"/>
      <c r="M245" s="1395"/>
      <c r="N245" s="1395"/>
      <c r="O245" s="1395"/>
      <c r="P245" s="1395"/>
      <c r="Q245" s="1395"/>
      <c r="R245" s="1395"/>
      <c r="S245" s="1395"/>
      <c r="T245" s="1395"/>
      <c r="U245" s="1395"/>
      <c r="V245" s="1395"/>
      <c r="W245" s="1395"/>
      <c r="X245" s="1395"/>
      <c r="Y245" s="1395"/>
      <c r="Z245" s="1395"/>
      <c r="AA245" s="1395"/>
      <c r="AB245" s="1395"/>
    </row>
    <row r="246" ht="14.25" customHeight="1">
      <c r="A246" s="1403"/>
      <c r="B246" s="1403"/>
      <c r="C246" s="1395"/>
      <c r="D246" s="1395"/>
      <c r="E246" s="1407"/>
      <c r="F246" s="1395"/>
      <c r="G246" s="1395"/>
      <c r="H246" s="1395"/>
      <c r="I246" s="1395"/>
      <c r="J246" s="1395"/>
      <c r="K246" s="1395"/>
      <c r="L246" s="1395"/>
      <c r="M246" s="1395"/>
      <c r="N246" s="1395"/>
      <c r="O246" s="1395"/>
      <c r="P246" s="1395"/>
      <c r="Q246" s="1395"/>
      <c r="R246" s="1395"/>
      <c r="S246" s="1395"/>
      <c r="T246" s="1395"/>
      <c r="U246" s="1395"/>
      <c r="V246" s="1395"/>
      <c r="W246" s="1395"/>
      <c r="X246" s="1395"/>
      <c r="Y246" s="1395"/>
      <c r="Z246" s="1395"/>
      <c r="AA246" s="1395"/>
      <c r="AB246" s="1395"/>
    </row>
    <row r="247" ht="14.25" customHeight="1">
      <c r="A247" s="1403"/>
      <c r="B247" s="1403"/>
      <c r="C247" s="1395"/>
      <c r="D247" s="1395"/>
      <c r="E247" s="1407"/>
      <c r="F247" s="1395"/>
      <c r="G247" s="1395"/>
      <c r="H247" s="1395"/>
      <c r="I247" s="1395"/>
      <c r="J247" s="1395"/>
      <c r="K247" s="1395"/>
      <c r="L247" s="1395"/>
      <c r="M247" s="1395"/>
      <c r="N247" s="1395"/>
      <c r="O247" s="1395"/>
      <c r="P247" s="1395"/>
      <c r="Q247" s="1395"/>
      <c r="R247" s="1395"/>
      <c r="S247" s="1395"/>
      <c r="T247" s="1395"/>
      <c r="U247" s="1395"/>
      <c r="V247" s="1395"/>
      <c r="W247" s="1395"/>
      <c r="X247" s="1395"/>
      <c r="Y247" s="1395"/>
      <c r="Z247" s="1395"/>
      <c r="AA247" s="1395"/>
      <c r="AB247" s="1395"/>
    </row>
    <row r="248" ht="14.25" customHeight="1">
      <c r="A248" s="1403"/>
      <c r="B248" s="1403"/>
      <c r="C248" s="1395"/>
      <c r="D248" s="1395"/>
      <c r="E248" s="1407"/>
      <c r="F248" s="1395"/>
      <c r="G248" s="1395"/>
      <c r="H248" s="1395"/>
      <c r="I248" s="1395"/>
      <c r="J248" s="1395"/>
      <c r="K248" s="1395"/>
      <c r="L248" s="1395"/>
      <c r="M248" s="1395"/>
      <c r="N248" s="1395"/>
      <c r="O248" s="1395"/>
      <c r="P248" s="1395"/>
      <c r="Q248" s="1395"/>
      <c r="R248" s="1395"/>
      <c r="S248" s="1395"/>
      <c r="T248" s="1395"/>
      <c r="U248" s="1395"/>
      <c r="V248" s="1395"/>
      <c r="W248" s="1395"/>
      <c r="X248" s="1395"/>
      <c r="Y248" s="1395"/>
      <c r="Z248" s="1395"/>
      <c r="AA248" s="1395"/>
      <c r="AB248" s="1395"/>
    </row>
    <row r="249" ht="14.25" customHeight="1">
      <c r="A249" s="1403"/>
      <c r="B249" s="1403"/>
      <c r="C249" s="1395"/>
      <c r="D249" s="1395"/>
      <c r="E249" s="1407"/>
      <c r="F249" s="1395"/>
      <c r="G249" s="1395"/>
      <c r="H249" s="1395"/>
      <c r="I249" s="1395"/>
      <c r="J249" s="1395"/>
      <c r="K249" s="1395"/>
      <c r="L249" s="1395"/>
      <c r="M249" s="1395"/>
      <c r="N249" s="1395"/>
      <c r="O249" s="1395"/>
      <c r="P249" s="1395"/>
      <c r="Q249" s="1395"/>
      <c r="R249" s="1395"/>
      <c r="S249" s="1395"/>
      <c r="T249" s="1395"/>
      <c r="U249" s="1395"/>
      <c r="V249" s="1395"/>
      <c r="W249" s="1395"/>
      <c r="X249" s="1395"/>
      <c r="Y249" s="1395"/>
      <c r="Z249" s="1395"/>
      <c r="AA249" s="1395"/>
      <c r="AB249" s="1395"/>
    </row>
    <row r="250" ht="14.25" customHeight="1">
      <c r="A250" s="1403"/>
      <c r="B250" s="1403"/>
      <c r="C250" s="1395"/>
      <c r="D250" s="1395"/>
      <c r="E250" s="1407"/>
      <c r="F250" s="1395"/>
      <c r="G250" s="1395"/>
      <c r="H250" s="1395"/>
      <c r="I250" s="1395"/>
      <c r="J250" s="1395"/>
      <c r="K250" s="1395"/>
      <c r="L250" s="1395"/>
      <c r="M250" s="1395"/>
      <c r="N250" s="1395"/>
      <c r="O250" s="1395"/>
      <c r="P250" s="1395"/>
      <c r="Q250" s="1395"/>
      <c r="R250" s="1395"/>
      <c r="S250" s="1395"/>
      <c r="T250" s="1395"/>
      <c r="U250" s="1395"/>
      <c r="V250" s="1395"/>
      <c r="W250" s="1395"/>
      <c r="X250" s="1395"/>
      <c r="Y250" s="1395"/>
      <c r="Z250" s="1395"/>
      <c r="AA250" s="1395"/>
      <c r="AB250" s="1395"/>
    </row>
    <row r="251" ht="14.25" customHeight="1">
      <c r="A251" s="1403"/>
      <c r="B251" s="1403"/>
      <c r="C251" s="1395"/>
      <c r="D251" s="1395"/>
      <c r="E251" s="1407"/>
      <c r="F251" s="1395"/>
      <c r="G251" s="1395"/>
      <c r="H251" s="1395"/>
      <c r="I251" s="1395"/>
      <c r="J251" s="1395"/>
      <c r="K251" s="1395"/>
      <c r="L251" s="1395"/>
      <c r="M251" s="1395"/>
      <c r="N251" s="1395"/>
      <c r="O251" s="1395"/>
      <c r="P251" s="1395"/>
      <c r="Q251" s="1395"/>
      <c r="R251" s="1395"/>
      <c r="S251" s="1395"/>
      <c r="T251" s="1395"/>
      <c r="U251" s="1395"/>
      <c r="V251" s="1395"/>
      <c r="W251" s="1395"/>
      <c r="X251" s="1395"/>
      <c r="Y251" s="1395"/>
      <c r="Z251" s="1395"/>
      <c r="AA251" s="1395"/>
      <c r="AB251" s="1395"/>
    </row>
    <row r="252" ht="14.25" customHeight="1">
      <c r="A252" s="1403"/>
      <c r="B252" s="1403"/>
      <c r="C252" s="1395"/>
      <c r="D252" s="1395"/>
      <c r="E252" s="1407"/>
      <c r="F252" s="1395"/>
      <c r="G252" s="1395"/>
      <c r="H252" s="1395"/>
      <c r="I252" s="1395"/>
      <c r="J252" s="1395"/>
      <c r="K252" s="1395"/>
      <c r="L252" s="1395"/>
      <c r="M252" s="1395"/>
      <c r="N252" s="1395"/>
      <c r="O252" s="1395"/>
      <c r="P252" s="1395"/>
      <c r="Q252" s="1395"/>
      <c r="R252" s="1395"/>
      <c r="S252" s="1395"/>
      <c r="T252" s="1395"/>
      <c r="U252" s="1395"/>
      <c r="V252" s="1395"/>
      <c r="W252" s="1395"/>
      <c r="X252" s="1395"/>
      <c r="Y252" s="1395"/>
      <c r="Z252" s="1395"/>
      <c r="AA252" s="1395"/>
      <c r="AB252" s="1395"/>
    </row>
    <row r="253" ht="14.25" customHeight="1">
      <c r="A253" s="1403"/>
      <c r="B253" s="1403"/>
      <c r="C253" s="1395"/>
      <c r="D253" s="1395"/>
      <c r="E253" s="1407"/>
      <c r="F253" s="1395"/>
      <c r="G253" s="1395"/>
      <c r="H253" s="1395"/>
      <c r="I253" s="1395"/>
      <c r="J253" s="1395"/>
      <c r="K253" s="1395"/>
      <c r="L253" s="1395"/>
      <c r="M253" s="1395"/>
      <c r="N253" s="1395"/>
      <c r="O253" s="1395"/>
      <c r="P253" s="1395"/>
      <c r="Q253" s="1395"/>
      <c r="R253" s="1395"/>
      <c r="S253" s="1395"/>
      <c r="T253" s="1395"/>
      <c r="U253" s="1395"/>
      <c r="V253" s="1395"/>
      <c r="W253" s="1395"/>
      <c r="X253" s="1395"/>
      <c r="Y253" s="1395"/>
      <c r="Z253" s="1395"/>
      <c r="AA253" s="1395"/>
      <c r="AB253" s="1395"/>
    </row>
    <row r="254" ht="14.25" customHeight="1">
      <c r="A254" s="1403"/>
      <c r="B254" s="1403"/>
      <c r="C254" s="1395"/>
      <c r="D254" s="1395"/>
      <c r="E254" s="1407"/>
      <c r="F254" s="1395"/>
      <c r="G254" s="1395"/>
      <c r="H254" s="1395"/>
      <c r="I254" s="1395"/>
      <c r="J254" s="1395"/>
      <c r="K254" s="1395"/>
      <c r="L254" s="1395"/>
      <c r="M254" s="1395"/>
      <c r="N254" s="1395"/>
      <c r="O254" s="1395"/>
      <c r="P254" s="1395"/>
      <c r="Q254" s="1395"/>
      <c r="R254" s="1395"/>
      <c r="S254" s="1395"/>
      <c r="T254" s="1395"/>
      <c r="U254" s="1395"/>
      <c r="V254" s="1395"/>
      <c r="W254" s="1395"/>
      <c r="X254" s="1395"/>
      <c r="Y254" s="1395"/>
      <c r="Z254" s="1395"/>
      <c r="AA254" s="1395"/>
      <c r="AB254" s="1395"/>
    </row>
    <row r="255" ht="14.25" customHeight="1">
      <c r="A255" s="1403"/>
      <c r="B255" s="1403"/>
      <c r="C255" s="1395"/>
      <c r="D255" s="1395"/>
      <c r="E255" s="1407"/>
      <c r="F255" s="1395"/>
      <c r="G255" s="1395"/>
      <c r="H255" s="1395"/>
      <c r="I255" s="1395"/>
      <c r="J255" s="1395"/>
      <c r="K255" s="1395"/>
      <c r="L255" s="1395"/>
      <c r="M255" s="1395"/>
      <c r="N255" s="1395"/>
      <c r="O255" s="1395"/>
      <c r="P255" s="1395"/>
      <c r="Q255" s="1395"/>
      <c r="R255" s="1395"/>
      <c r="S255" s="1395"/>
      <c r="T255" s="1395"/>
      <c r="U255" s="1395"/>
      <c r="V255" s="1395"/>
      <c r="W255" s="1395"/>
      <c r="X255" s="1395"/>
      <c r="Y255" s="1395"/>
      <c r="Z255" s="1395"/>
      <c r="AA255" s="1395"/>
      <c r="AB255" s="1395"/>
    </row>
    <row r="256" ht="14.25" customHeight="1">
      <c r="A256" s="1403"/>
      <c r="B256" s="1403"/>
      <c r="C256" s="1395"/>
      <c r="D256" s="1395"/>
      <c r="E256" s="1407"/>
      <c r="F256" s="1395"/>
      <c r="G256" s="1395"/>
      <c r="H256" s="1395"/>
      <c r="I256" s="1395"/>
      <c r="J256" s="1395"/>
      <c r="K256" s="1395"/>
      <c r="L256" s="1395"/>
      <c r="M256" s="1395"/>
      <c r="N256" s="1395"/>
      <c r="O256" s="1395"/>
      <c r="P256" s="1395"/>
      <c r="Q256" s="1395"/>
      <c r="R256" s="1395"/>
      <c r="S256" s="1395"/>
      <c r="T256" s="1395"/>
      <c r="U256" s="1395"/>
      <c r="V256" s="1395"/>
      <c r="W256" s="1395"/>
      <c r="X256" s="1395"/>
      <c r="Y256" s="1395"/>
      <c r="Z256" s="1395"/>
      <c r="AA256" s="1395"/>
      <c r="AB256" s="1395"/>
    </row>
    <row r="257" ht="14.25" customHeight="1">
      <c r="A257" s="1403"/>
      <c r="B257" s="1403"/>
      <c r="C257" s="1395"/>
      <c r="D257" s="1395"/>
      <c r="E257" s="1407"/>
      <c r="F257" s="1395"/>
      <c r="G257" s="1395"/>
      <c r="H257" s="1395"/>
      <c r="I257" s="1395"/>
      <c r="J257" s="1395"/>
      <c r="K257" s="1395"/>
      <c r="L257" s="1395"/>
      <c r="M257" s="1395"/>
      <c r="N257" s="1395"/>
      <c r="O257" s="1395"/>
      <c r="P257" s="1395"/>
      <c r="Q257" s="1395"/>
      <c r="R257" s="1395"/>
      <c r="S257" s="1395"/>
      <c r="T257" s="1395"/>
      <c r="U257" s="1395"/>
      <c r="V257" s="1395"/>
      <c r="W257" s="1395"/>
      <c r="X257" s="1395"/>
      <c r="Y257" s="1395"/>
      <c r="Z257" s="1395"/>
      <c r="AA257" s="1395"/>
      <c r="AB257" s="1395"/>
    </row>
    <row r="258" ht="14.25" customHeight="1">
      <c r="A258" s="1403"/>
      <c r="B258" s="1403"/>
      <c r="C258" s="1395"/>
      <c r="D258" s="1395"/>
      <c r="E258" s="1407"/>
      <c r="F258" s="1395"/>
      <c r="G258" s="1395"/>
      <c r="H258" s="1395"/>
      <c r="I258" s="1395"/>
      <c r="J258" s="1395"/>
      <c r="K258" s="1395"/>
      <c r="L258" s="1395"/>
      <c r="M258" s="1395"/>
      <c r="N258" s="1395"/>
      <c r="O258" s="1395"/>
      <c r="P258" s="1395"/>
      <c r="Q258" s="1395"/>
      <c r="R258" s="1395"/>
      <c r="S258" s="1395"/>
      <c r="T258" s="1395"/>
      <c r="U258" s="1395"/>
      <c r="V258" s="1395"/>
      <c r="W258" s="1395"/>
      <c r="X258" s="1395"/>
      <c r="Y258" s="1395"/>
      <c r="Z258" s="1395"/>
      <c r="AA258" s="1395"/>
      <c r="AB258" s="1395"/>
    </row>
    <row r="259" ht="14.25" customHeight="1">
      <c r="A259" s="1403"/>
      <c r="B259" s="1403"/>
      <c r="C259" s="1395"/>
      <c r="D259" s="1395"/>
      <c r="E259" s="1407"/>
      <c r="F259" s="1395"/>
      <c r="G259" s="1395"/>
      <c r="H259" s="1395"/>
      <c r="I259" s="1395"/>
      <c r="J259" s="1395"/>
      <c r="K259" s="1395"/>
      <c r="L259" s="1395"/>
      <c r="M259" s="1395"/>
      <c r="N259" s="1395"/>
      <c r="O259" s="1395"/>
      <c r="P259" s="1395"/>
      <c r="Q259" s="1395"/>
      <c r="R259" s="1395"/>
      <c r="S259" s="1395"/>
      <c r="T259" s="1395"/>
      <c r="U259" s="1395"/>
      <c r="V259" s="1395"/>
      <c r="W259" s="1395"/>
      <c r="X259" s="1395"/>
      <c r="Y259" s="1395"/>
      <c r="Z259" s="1395"/>
      <c r="AA259" s="1395"/>
      <c r="AB259" s="1395"/>
    </row>
    <row r="260" ht="14.25" customHeight="1">
      <c r="A260" s="1403"/>
      <c r="B260" s="1403"/>
      <c r="C260" s="1395"/>
      <c r="D260" s="1395"/>
      <c r="E260" s="1407"/>
      <c r="F260" s="1395"/>
      <c r="G260" s="1395"/>
      <c r="H260" s="1395"/>
      <c r="I260" s="1395"/>
      <c r="J260" s="1395"/>
      <c r="K260" s="1395"/>
      <c r="L260" s="1395"/>
      <c r="M260" s="1395"/>
      <c r="N260" s="1395"/>
      <c r="O260" s="1395"/>
      <c r="P260" s="1395"/>
      <c r="Q260" s="1395"/>
      <c r="R260" s="1395"/>
      <c r="S260" s="1395"/>
      <c r="T260" s="1395"/>
      <c r="U260" s="1395"/>
      <c r="V260" s="1395"/>
      <c r="W260" s="1395"/>
      <c r="X260" s="1395"/>
      <c r="Y260" s="1395"/>
      <c r="Z260" s="1395"/>
      <c r="AA260" s="1395"/>
      <c r="AB260" s="1395"/>
    </row>
    <row r="261" ht="14.25" customHeight="1">
      <c r="A261" s="1403"/>
      <c r="B261" s="1403"/>
      <c r="C261" s="1395"/>
      <c r="D261" s="1395"/>
      <c r="E261" s="1407"/>
      <c r="F261" s="1395"/>
      <c r="G261" s="1395"/>
      <c r="H261" s="1395"/>
      <c r="I261" s="1395"/>
      <c r="J261" s="1395"/>
      <c r="K261" s="1395"/>
      <c r="L261" s="1395"/>
      <c r="M261" s="1395"/>
      <c r="N261" s="1395"/>
      <c r="O261" s="1395"/>
      <c r="P261" s="1395"/>
      <c r="Q261" s="1395"/>
      <c r="R261" s="1395"/>
      <c r="S261" s="1395"/>
      <c r="T261" s="1395"/>
      <c r="U261" s="1395"/>
      <c r="V261" s="1395"/>
      <c r="W261" s="1395"/>
      <c r="X261" s="1395"/>
      <c r="Y261" s="1395"/>
      <c r="Z261" s="1395"/>
      <c r="AA261" s="1395"/>
      <c r="AB261" s="1395"/>
    </row>
    <row r="262" ht="14.25" customHeight="1">
      <c r="A262" s="1403"/>
      <c r="B262" s="1403"/>
      <c r="C262" s="1395"/>
      <c r="D262" s="1395"/>
      <c r="E262" s="1407"/>
      <c r="F262" s="1395"/>
      <c r="G262" s="1395"/>
      <c r="H262" s="1395"/>
      <c r="I262" s="1395"/>
      <c r="J262" s="1395"/>
      <c r="K262" s="1395"/>
      <c r="L262" s="1395"/>
      <c r="M262" s="1395"/>
      <c r="N262" s="1395"/>
      <c r="O262" s="1395"/>
      <c r="P262" s="1395"/>
      <c r="Q262" s="1395"/>
      <c r="R262" s="1395"/>
      <c r="S262" s="1395"/>
      <c r="T262" s="1395"/>
      <c r="U262" s="1395"/>
      <c r="V262" s="1395"/>
      <c r="W262" s="1395"/>
      <c r="X262" s="1395"/>
      <c r="Y262" s="1395"/>
      <c r="Z262" s="1395"/>
      <c r="AA262" s="1395"/>
      <c r="AB262" s="1395"/>
    </row>
    <row r="263" ht="14.25" customHeight="1">
      <c r="A263" s="1403"/>
      <c r="B263" s="1403"/>
      <c r="C263" s="1395"/>
      <c r="D263" s="1395"/>
      <c r="E263" s="1407"/>
      <c r="F263" s="1395"/>
      <c r="G263" s="1395"/>
      <c r="H263" s="1395"/>
      <c r="I263" s="1395"/>
      <c r="J263" s="1395"/>
      <c r="K263" s="1395"/>
      <c r="L263" s="1395"/>
      <c r="M263" s="1395"/>
      <c r="N263" s="1395"/>
      <c r="O263" s="1395"/>
      <c r="P263" s="1395"/>
      <c r="Q263" s="1395"/>
      <c r="R263" s="1395"/>
      <c r="S263" s="1395"/>
      <c r="T263" s="1395"/>
      <c r="U263" s="1395"/>
      <c r="V263" s="1395"/>
      <c r="W263" s="1395"/>
      <c r="X263" s="1395"/>
      <c r="Y263" s="1395"/>
      <c r="Z263" s="1395"/>
      <c r="AA263" s="1395"/>
      <c r="AB263" s="1395"/>
    </row>
    <row r="264" ht="14.25" customHeight="1">
      <c r="A264" s="1403"/>
      <c r="B264" s="1403"/>
      <c r="C264" s="1395"/>
      <c r="D264" s="1395"/>
      <c r="E264" s="1407"/>
      <c r="F264" s="1395"/>
      <c r="G264" s="1395"/>
      <c r="H264" s="1395"/>
      <c r="I264" s="1395"/>
      <c r="J264" s="1395"/>
      <c r="K264" s="1395"/>
      <c r="L264" s="1395"/>
      <c r="M264" s="1395"/>
      <c r="N264" s="1395"/>
      <c r="O264" s="1395"/>
      <c r="P264" s="1395"/>
      <c r="Q264" s="1395"/>
      <c r="R264" s="1395"/>
      <c r="S264" s="1395"/>
      <c r="T264" s="1395"/>
      <c r="U264" s="1395"/>
      <c r="V264" s="1395"/>
      <c r="W264" s="1395"/>
      <c r="X264" s="1395"/>
      <c r="Y264" s="1395"/>
      <c r="Z264" s="1395"/>
      <c r="AA264" s="1395"/>
      <c r="AB264" s="1395"/>
    </row>
    <row r="265" ht="14.25" customHeight="1">
      <c r="A265" s="1403"/>
      <c r="B265" s="1403"/>
      <c r="C265" s="1395"/>
      <c r="D265" s="1395"/>
      <c r="E265" s="1407"/>
      <c r="F265" s="1395"/>
      <c r="G265" s="1395"/>
      <c r="H265" s="1395"/>
      <c r="I265" s="1395"/>
      <c r="J265" s="1395"/>
      <c r="K265" s="1395"/>
      <c r="L265" s="1395"/>
      <c r="M265" s="1395"/>
      <c r="N265" s="1395"/>
      <c r="O265" s="1395"/>
      <c r="P265" s="1395"/>
      <c r="Q265" s="1395"/>
      <c r="R265" s="1395"/>
      <c r="S265" s="1395"/>
      <c r="T265" s="1395"/>
      <c r="U265" s="1395"/>
      <c r="V265" s="1395"/>
      <c r="W265" s="1395"/>
      <c r="X265" s="1395"/>
      <c r="Y265" s="1395"/>
      <c r="Z265" s="1395"/>
      <c r="AA265" s="1395"/>
      <c r="AB265" s="1395"/>
    </row>
    <row r="266" ht="14.25" customHeight="1">
      <c r="A266" s="1403"/>
      <c r="B266" s="1403"/>
      <c r="C266" s="1395"/>
      <c r="D266" s="1395"/>
      <c r="E266" s="1407"/>
      <c r="F266" s="1395"/>
      <c r="G266" s="1395"/>
      <c r="H266" s="1395"/>
      <c r="I266" s="1395"/>
      <c r="J266" s="1395"/>
      <c r="K266" s="1395"/>
      <c r="L266" s="1395"/>
      <c r="M266" s="1395"/>
      <c r="N266" s="1395"/>
      <c r="O266" s="1395"/>
      <c r="P266" s="1395"/>
      <c r="Q266" s="1395"/>
      <c r="R266" s="1395"/>
      <c r="S266" s="1395"/>
      <c r="T266" s="1395"/>
      <c r="U266" s="1395"/>
      <c r="V266" s="1395"/>
      <c r="W266" s="1395"/>
      <c r="X266" s="1395"/>
      <c r="Y266" s="1395"/>
      <c r="Z266" s="1395"/>
      <c r="AA266" s="1395"/>
      <c r="AB266" s="1395"/>
    </row>
    <row r="267" ht="14.25" customHeight="1">
      <c r="A267" s="1403"/>
      <c r="B267" s="1403"/>
      <c r="C267" s="1395"/>
      <c r="D267" s="1395"/>
      <c r="E267" s="1407"/>
      <c r="F267" s="1395"/>
      <c r="G267" s="1395"/>
      <c r="H267" s="1395"/>
      <c r="I267" s="1395"/>
      <c r="J267" s="1395"/>
      <c r="K267" s="1395"/>
      <c r="L267" s="1395"/>
      <c r="M267" s="1395"/>
      <c r="N267" s="1395"/>
      <c r="O267" s="1395"/>
      <c r="P267" s="1395"/>
      <c r="Q267" s="1395"/>
      <c r="R267" s="1395"/>
      <c r="S267" s="1395"/>
      <c r="T267" s="1395"/>
      <c r="U267" s="1395"/>
      <c r="V267" s="1395"/>
      <c r="W267" s="1395"/>
      <c r="X267" s="1395"/>
      <c r="Y267" s="1395"/>
      <c r="Z267" s="1395"/>
      <c r="AA267" s="1395"/>
      <c r="AB267" s="1395"/>
    </row>
    <row r="268" ht="14.25" customHeight="1">
      <c r="A268" s="1403"/>
      <c r="B268" s="1403"/>
      <c r="C268" s="1395"/>
      <c r="D268" s="1395"/>
      <c r="E268" s="1407"/>
      <c r="F268" s="1395"/>
      <c r="G268" s="1395"/>
      <c r="H268" s="1395"/>
      <c r="I268" s="1395"/>
      <c r="J268" s="1395"/>
      <c r="K268" s="1395"/>
      <c r="L268" s="1395"/>
      <c r="M268" s="1395"/>
      <c r="N268" s="1395"/>
      <c r="O268" s="1395"/>
      <c r="P268" s="1395"/>
      <c r="Q268" s="1395"/>
      <c r="R268" s="1395"/>
      <c r="S268" s="1395"/>
      <c r="T268" s="1395"/>
      <c r="U268" s="1395"/>
      <c r="V268" s="1395"/>
      <c r="W268" s="1395"/>
      <c r="X268" s="1395"/>
      <c r="Y268" s="1395"/>
      <c r="Z268" s="1395"/>
      <c r="AA268" s="1395"/>
      <c r="AB268" s="1395"/>
    </row>
    <row r="269" ht="14.25" customHeight="1">
      <c r="A269" s="1403"/>
      <c r="B269" s="1403"/>
      <c r="C269" s="1395"/>
      <c r="D269" s="1395"/>
      <c r="E269" s="1407"/>
      <c r="F269" s="1395"/>
      <c r="G269" s="1395"/>
      <c r="H269" s="1395"/>
      <c r="I269" s="1395"/>
      <c r="J269" s="1395"/>
      <c r="K269" s="1395"/>
      <c r="L269" s="1395"/>
      <c r="M269" s="1395"/>
      <c r="N269" s="1395"/>
      <c r="O269" s="1395"/>
      <c r="P269" s="1395"/>
      <c r="Q269" s="1395"/>
      <c r="R269" s="1395"/>
      <c r="S269" s="1395"/>
      <c r="T269" s="1395"/>
      <c r="U269" s="1395"/>
      <c r="V269" s="1395"/>
      <c r="W269" s="1395"/>
      <c r="X269" s="1395"/>
      <c r="Y269" s="1395"/>
      <c r="Z269" s="1395"/>
      <c r="AA269" s="1395"/>
      <c r="AB269" s="1395"/>
    </row>
    <row r="270" ht="14.25" customHeight="1">
      <c r="A270" s="1403"/>
      <c r="B270" s="1403"/>
      <c r="C270" s="1395"/>
      <c r="D270" s="1395"/>
      <c r="E270" s="1407"/>
      <c r="F270" s="1395"/>
      <c r="G270" s="1395"/>
      <c r="H270" s="1395"/>
      <c r="I270" s="1395"/>
      <c r="J270" s="1395"/>
      <c r="K270" s="1395"/>
      <c r="L270" s="1395"/>
      <c r="M270" s="1395"/>
      <c r="N270" s="1395"/>
      <c r="O270" s="1395"/>
      <c r="P270" s="1395"/>
      <c r="Q270" s="1395"/>
      <c r="R270" s="1395"/>
      <c r="S270" s="1395"/>
      <c r="T270" s="1395"/>
      <c r="U270" s="1395"/>
      <c r="V270" s="1395"/>
      <c r="W270" s="1395"/>
      <c r="X270" s="1395"/>
      <c r="Y270" s="1395"/>
      <c r="Z270" s="1395"/>
      <c r="AA270" s="1395"/>
      <c r="AB270" s="1395"/>
    </row>
    <row r="271" ht="14.25" customHeight="1">
      <c r="A271" s="1403"/>
      <c r="B271" s="1403"/>
      <c r="C271" s="1395"/>
      <c r="D271" s="1395"/>
      <c r="E271" s="1407"/>
      <c r="F271" s="1395"/>
      <c r="G271" s="1395"/>
      <c r="H271" s="1395"/>
      <c r="I271" s="1395"/>
      <c r="J271" s="1395"/>
      <c r="K271" s="1395"/>
      <c r="L271" s="1395"/>
      <c r="M271" s="1395"/>
      <c r="N271" s="1395"/>
      <c r="O271" s="1395"/>
      <c r="P271" s="1395"/>
      <c r="Q271" s="1395"/>
      <c r="R271" s="1395"/>
      <c r="S271" s="1395"/>
      <c r="T271" s="1395"/>
      <c r="U271" s="1395"/>
      <c r="V271" s="1395"/>
      <c r="W271" s="1395"/>
      <c r="X271" s="1395"/>
      <c r="Y271" s="1395"/>
      <c r="Z271" s="1395"/>
      <c r="AA271" s="1395"/>
      <c r="AB271" s="1395"/>
    </row>
    <row r="272" ht="14.25" customHeight="1">
      <c r="A272" s="1403"/>
      <c r="B272" s="1403"/>
      <c r="C272" s="1395"/>
      <c r="D272" s="1395"/>
      <c r="E272" s="1407"/>
      <c r="F272" s="1395"/>
      <c r="G272" s="1395"/>
      <c r="H272" s="1395"/>
      <c r="I272" s="1395"/>
      <c r="J272" s="1395"/>
      <c r="K272" s="1395"/>
      <c r="L272" s="1395"/>
      <c r="M272" s="1395"/>
      <c r="N272" s="1395"/>
      <c r="O272" s="1395"/>
      <c r="P272" s="1395"/>
      <c r="Q272" s="1395"/>
      <c r="R272" s="1395"/>
      <c r="S272" s="1395"/>
      <c r="T272" s="1395"/>
      <c r="U272" s="1395"/>
      <c r="V272" s="1395"/>
      <c r="W272" s="1395"/>
      <c r="X272" s="1395"/>
      <c r="Y272" s="1395"/>
      <c r="Z272" s="1395"/>
      <c r="AA272" s="1395"/>
      <c r="AB272" s="1395"/>
    </row>
    <row r="273" ht="14.25" customHeight="1">
      <c r="A273" s="1403"/>
      <c r="B273" s="1403"/>
      <c r="C273" s="1395"/>
      <c r="D273" s="1395"/>
      <c r="E273" s="1407"/>
      <c r="F273" s="1395"/>
      <c r="G273" s="1395"/>
      <c r="H273" s="1395"/>
      <c r="I273" s="1395"/>
      <c r="J273" s="1395"/>
      <c r="K273" s="1395"/>
      <c r="L273" s="1395"/>
      <c r="M273" s="1395"/>
      <c r="N273" s="1395"/>
      <c r="O273" s="1395"/>
      <c r="P273" s="1395"/>
      <c r="Q273" s="1395"/>
      <c r="R273" s="1395"/>
      <c r="S273" s="1395"/>
      <c r="T273" s="1395"/>
      <c r="U273" s="1395"/>
      <c r="V273" s="1395"/>
      <c r="W273" s="1395"/>
      <c r="X273" s="1395"/>
      <c r="Y273" s="1395"/>
      <c r="Z273" s="1395"/>
      <c r="AA273" s="1395"/>
      <c r="AB273" s="1395"/>
    </row>
    <row r="274" ht="14.25" customHeight="1">
      <c r="A274" s="1403"/>
      <c r="B274" s="1403"/>
      <c r="C274" s="1395"/>
      <c r="D274" s="1395"/>
      <c r="E274" s="1407"/>
      <c r="F274" s="1395"/>
      <c r="G274" s="1395"/>
      <c r="H274" s="1395"/>
      <c r="I274" s="1395"/>
      <c r="J274" s="1395"/>
      <c r="K274" s="1395"/>
      <c r="L274" s="1395"/>
      <c r="M274" s="1395"/>
      <c r="N274" s="1395"/>
      <c r="O274" s="1395"/>
      <c r="P274" s="1395"/>
      <c r="Q274" s="1395"/>
      <c r="R274" s="1395"/>
      <c r="S274" s="1395"/>
      <c r="T274" s="1395"/>
      <c r="U274" s="1395"/>
      <c r="V274" s="1395"/>
      <c r="W274" s="1395"/>
      <c r="X274" s="1395"/>
      <c r="Y274" s="1395"/>
      <c r="Z274" s="1395"/>
      <c r="AA274" s="1395"/>
      <c r="AB274" s="1395"/>
    </row>
    <row r="275" ht="14.25" customHeight="1">
      <c r="A275" s="1403"/>
      <c r="B275" s="1403"/>
      <c r="C275" s="1395"/>
      <c r="D275" s="1395"/>
      <c r="E275" s="1407"/>
      <c r="F275" s="1395"/>
      <c r="G275" s="1395"/>
      <c r="H275" s="1395"/>
      <c r="I275" s="1395"/>
      <c r="J275" s="1395"/>
      <c r="K275" s="1395"/>
      <c r="L275" s="1395"/>
      <c r="M275" s="1395"/>
      <c r="N275" s="1395"/>
      <c r="O275" s="1395"/>
      <c r="P275" s="1395"/>
      <c r="Q275" s="1395"/>
      <c r="R275" s="1395"/>
      <c r="S275" s="1395"/>
      <c r="T275" s="1395"/>
      <c r="U275" s="1395"/>
      <c r="V275" s="1395"/>
      <c r="W275" s="1395"/>
      <c r="X275" s="1395"/>
      <c r="Y275" s="1395"/>
      <c r="Z275" s="1395"/>
      <c r="AA275" s="1395"/>
      <c r="AB275" s="1395"/>
    </row>
    <row r="276" ht="14.25" customHeight="1">
      <c r="A276" s="1403"/>
      <c r="B276" s="1403"/>
      <c r="C276" s="1395"/>
      <c r="D276" s="1395"/>
      <c r="E276" s="1407"/>
      <c r="F276" s="1395"/>
      <c r="G276" s="1395"/>
      <c r="H276" s="1395"/>
      <c r="I276" s="1395"/>
      <c r="J276" s="1395"/>
      <c r="K276" s="1395"/>
      <c r="L276" s="1395"/>
      <c r="M276" s="1395"/>
      <c r="N276" s="1395"/>
      <c r="O276" s="1395"/>
      <c r="P276" s="1395"/>
      <c r="Q276" s="1395"/>
      <c r="R276" s="1395"/>
      <c r="S276" s="1395"/>
      <c r="T276" s="1395"/>
      <c r="U276" s="1395"/>
      <c r="V276" s="1395"/>
      <c r="W276" s="1395"/>
      <c r="X276" s="1395"/>
      <c r="Y276" s="1395"/>
      <c r="Z276" s="1395"/>
      <c r="AA276" s="1395"/>
      <c r="AB276" s="1395"/>
    </row>
    <row r="277" ht="14.25" customHeight="1">
      <c r="A277" s="1403"/>
      <c r="B277" s="1403"/>
      <c r="C277" s="1395"/>
      <c r="D277" s="1395"/>
      <c r="E277" s="1407"/>
      <c r="F277" s="1395"/>
      <c r="G277" s="1395"/>
      <c r="H277" s="1395"/>
      <c r="I277" s="1395"/>
      <c r="J277" s="1395"/>
      <c r="K277" s="1395"/>
      <c r="L277" s="1395"/>
      <c r="M277" s="1395"/>
      <c r="N277" s="1395"/>
      <c r="O277" s="1395"/>
      <c r="P277" s="1395"/>
      <c r="Q277" s="1395"/>
      <c r="R277" s="1395"/>
      <c r="S277" s="1395"/>
      <c r="T277" s="1395"/>
      <c r="U277" s="1395"/>
      <c r="V277" s="1395"/>
      <c r="W277" s="1395"/>
      <c r="X277" s="1395"/>
      <c r="Y277" s="1395"/>
      <c r="Z277" s="1395"/>
      <c r="AA277" s="1395"/>
      <c r="AB277" s="1395"/>
    </row>
    <row r="278" ht="14.25" customHeight="1">
      <c r="A278" s="1403"/>
      <c r="B278" s="1403"/>
      <c r="C278" s="1395"/>
      <c r="D278" s="1395"/>
      <c r="E278" s="1407"/>
      <c r="F278" s="1395"/>
      <c r="G278" s="1395"/>
      <c r="H278" s="1395"/>
      <c r="I278" s="1395"/>
      <c r="J278" s="1395"/>
      <c r="K278" s="1395"/>
      <c r="L278" s="1395"/>
      <c r="M278" s="1395"/>
      <c r="N278" s="1395"/>
      <c r="O278" s="1395"/>
      <c r="P278" s="1395"/>
      <c r="Q278" s="1395"/>
      <c r="R278" s="1395"/>
      <c r="S278" s="1395"/>
      <c r="T278" s="1395"/>
      <c r="U278" s="1395"/>
      <c r="V278" s="1395"/>
      <c r="W278" s="1395"/>
      <c r="X278" s="1395"/>
      <c r="Y278" s="1395"/>
      <c r="Z278" s="1395"/>
      <c r="AA278" s="1395"/>
      <c r="AB278" s="1395"/>
    </row>
    <row r="279" ht="14.25" customHeight="1">
      <c r="A279" s="1403"/>
      <c r="B279" s="1403"/>
      <c r="C279" s="1395"/>
      <c r="D279" s="1395"/>
      <c r="E279" s="1407"/>
      <c r="F279" s="1395"/>
      <c r="G279" s="1395"/>
      <c r="H279" s="1395"/>
      <c r="I279" s="1395"/>
      <c r="J279" s="1395"/>
      <c r="K279" s="1395"/>
      <c r="L279" s="1395"/>
      <c r="M279" s="1395"/>
      <c r="N279" s="1395"/>
      <c r="O279" s="1395"/>
      <c r="P279" s="1395"/>
      <c r="Q279" s="1395"/>
      <c r="R279" s="1395"/>
      <c r="S279" s="1395"/>
      <c r="T279" s="1395"/>
      <c r="U279" s="1395"/>
      <c r="V279" s="1395"/>
      <c r="W279" s="1395"/>
      <c r="X279" s="1395"/>
      <c r="Y279" s="1395"/>
      <c r="Z279" s="1395"/>
      <c r="AA279" s="1395"/>
      <c r="AB279" s="1395"/>
    </row>
    <row r="280" ht="14.25" customHeight="1">
      <c r="A280" s="1403"/>
      <c r="B280" s="1403"/>
      <c r="C280" s="1395"/>
      <c r="D280" s="1395"/>
      <c r="E280" s="1407"/>
      <c r="F280" s="1395"/>
      <c r="G280" s="1395"/>
      <c r="H280" s="1395"/>
      <c r="I280" s="1395"/>
      <c r="J280" s="1395"/>
      <c r="K280" s="1395"/>
      <c r="L280" s="1395"/>
      <c r="M280" s="1395"/>
      <c r="N280" s="1395"/>
      <c r="O280" s="1395"/>
      <c r="P280" s="1395"/>
      <c r="Q280" s="1395"/>
      <c r="R280" s="1395"/>
      <c r="S280" s="1395"/>
      <c r="T280" s="1395"/>
      <c r="U280" s="1395"/>
      <c r="V280" s="1395"/>
      <c r="W280" s="1395"/>
      <c r="X280" s="1395"/>
      <c r="Y280" s="1395"/>
      <c r="Z280" s="1395"/>
      <c r="AA280" s="1395"/>
      <c r="AB280" s="1395"/>
    </row>
    <row r="281" ht="14.25" customHeight="1">
      <c r="A281" s="1403"/>
      <c r="B281" s="1403"/>
      <c r="C281" s="1395"/>
      <c r="D281" s="1395"/>
      <c r="E281" s="1407"/>
      <c r="F281" s="1395"/>
      <c r="G281" s="1395"/>
      <c r="H281" s="1395"/>
      <c r="I281" s="1395"/>
      <c r="J281" s="1395"/>
      <c r="K281" s="1395"/>
      <c r="L281" s="1395"/>
      <c r="M281" s="1395"/>
      <c r="N281" s="1395"/>
      <c r="O281" s="1395"/>
      <c r="P281" s="1395"/>
      <c r="Q281" s="1395"/>
      <c r="R281" s="1395"/>
      <c r="S281" s="1395"/>
      <c r="T281" s="1395"/>
      <c r="U281" s="1395"/>
      <c r="V281" s="1395"/>
      <c r="W281" s="1395"/>
      <c r="X281" s="1395"/>
      <c r="Y281" s="1395"/>
      <c r="Z281" s="1395"/>
      <c r="AA281" s="1395"/>
      <c r="AB281" s="1395"/>
    </row>
    <row r="282" ht="14.25" customHeight="1">
      <c r="A282" s="1403"/>
      <c r="B282" s="1403"/>
      <c r="C282" s="1395"/>
      <c r="D282" s="1395"/>
      <c r="E282" s="1407"/>
      <c r="F282" s="1395"/>
      <c r="G282" s="1395"/>
      <c r="H282" s="1395"/>
      <c r="I282" s="1395"/>
      <c r="J282" s="1395"/>
      <c r="K282" s="1395"/>
      <c r="L282" s="1395"/>
      <c r="M282" s="1395"/>
      <c r="N282" s="1395"/>
      <c r="O282" s="1395"/>
      <c r="P282" s="1395"/>
      <c r="Q282" s="1395"/>
      <c r="R282" s="1395"/>
      <c r="S282" s="1395"/>
      <c r="T282" s="1395"/>
      <c r="U282" s="1395"/>
      <c r="V282" s="1395"/>
      <c r="W282" s="1395"/>
      <c r="X282" s="1395"/>
      <c r="Y282" s="1395"/>
      <c r="Z282" s="1395"/>
      <c r="AA282" s="1395"/>
      <c r="AB282" s="1395"/>
    </row>
    <row r="283" ht="14.25" customHeight="1">
      <c r="A283" s="1403"/>
      <c r="B283" s="1403"/>
      <c r="C283" s="1395"/>
      <c r="D283" s="1395"/>
      <c r="E283" s="1407"/>
      <c r="F283" s="1395"/>
      <c r="G283" s="1395"/>
      <c r="H283" s="1395"/>
      <c r="I283" s="1395"/>
      <c r="J283" s="1395"/>
      <c r="K283" s="1395"/>
      <c r="L283" s="1395"/>
      <c r="M283" s="1395"/>
      <c r="N283" s="1395"/>
      <c r="O283" s="1395"/>
      <c r="P283" s="1395"/>
      <c r="Q283" s="1395"/>
      <c r="R283" s="1395"/>
      <c r="S283" s="1395"/>
      <c r="T283" s="1395"/>
      <c r="U283" s="1395"/>
      <c r="V283" s="1395"/>
      <c r="W283" s="1395"/>
      <c r="X283" s="1395"/>
      <c r="Y283" s="1395"/>
      <c r="Z283" s="1395"/>
      <c r="AA283" s="1395"/>
      <c r="AB283" s="1395"/>
    </row>
    <row r="284" ht="14.25" customHeight="1">
      <c r="A284" s="1403"/>
      <c r="B284" s="1403"/>
      <c r="C284" s="1395"/>
      <c r="D284" s="1395"/>
      <c r="E284" s="1407"/>
      <c r="F284" s="1395"/>
      <c r="G284" s="1395"/>
      <c r="H284" s="1395"/>
      <c r="I284" s="1395"/>
      <c r="J284" s="1395"/>
      <c r="K284" s="1395"/>
      <c r="L284" s="1395"/>
      <c r="M284" s="1395"/>
      <c r="N284" s="1395"/>
      <c r="O284" s="1395"/>
      <c r="P284" s="1395"/>
      <c r="Q284" s="1395"/>
      <c r="R284" s="1395"/>
      <c r="S284" s="1395"/>
      <c r="T284" s="1395"/>
      <c r="U284" s="1395"/>
      <c r="V284" s="1395"/>
      <c r="W284" s="1395"/>
      <c r="X284" s="1395"/>
      <c r="Y284" s="1395"/>
      <c r="Z284" s="1395"/>
      <c r="AA284" s="1395"/>
      <c r="AB284" s="1395"/>
    </row>
    <row r="285" ht="14.25" customHeight="1">
      <c r="A285" s="1403"/>
      <c r="B285" s="1403"/>
      <c r="C285" s="1395"/>
      <c r="D285" s="1395"/>
      <c r="E285" s="1407"/>
      <c r="F285" s="1395"/>
      <c r="G285" s="1395"/>
      <c r="H285" s="1395"/>
      <c r="I285" s="1395"/>
      <c r="J285" s="1395"/>
      <c r="K285" s="1395"/>
      <c r="L285" s="1395"/>
      <c r="M285" s="1395"/>
      <c r="N285" s="1395"/>
      <c r="O285" s="1395"/>
      <c r="P285" s="1395"/>
      <c r="Q285" s="1395"/>
      <c r="R285" s="1395"/>
      <c r="S285" s="1395"/>
      <c r="T285" s="1395"/>
      <c r="U285" s="1395"/>
      <c r="V285" s="1395"/>
      <c r="W285" s="1395"/>
      <c r="X285" s="1395"/>
      <c r="Y285" s="1395"/>
      <c r="Z285" s="1395"/>
      <c r="AA285" s="1395"/>
      <c r="AB285" s="1395"/>
    </row>
    <row r="286" ht="14.25" customHeight="1">
      <c r="A286" s="1403"/>
      <c r="B286" s="1403"/>
      <c r="C286" s="1395"/>
      <c r="D286" s="1395"/>
      <c r="E286" s="1407"/>
      <c r="F286" s="1395"/>
      <c r="G286" s="1395"/>
      <c r="H286" s="1395"/>
      <c r="I286" s="1395"/>
      <c r="J286" s="1395"/>
      <c r="K286" s="1395"/>
      <c r="L286" s="1395"/>
      <c r="M286" s="1395"/>
      <c r="N286" s="1395"/>
      <c r="O286" s="1395"/>
      <c r="P286" s="1395"/>
      <c r="Q286" s="1395"/>
      <c r="R286" s="1395"/>
      <c r="S286" s="1395"/>
      <c r="T286" s="1395"/>
      <c r="U286" s="1395"/>
      <c r="V286" s="1395"/>
      <c r="W286" s="1395"/>
      <c r="X286" s="1395"/>
      <c r="Y286" s="1395"/>
      <c r="Z286" s="1395"/>
      <c r="AA286" s="1395"/>
      <c r="AB286" s="1395"/>
    </row>
    <row r="287" ht="14.25" customHeight="1">
      <c r="A287" s="1403"/>
      <c r="B287" s="1403"/>
      <c r="C287" s="1395"/>
      <c r="D287" s="1395"/>
      <c r="E287" s="1407"/>
      <c r="F287" s="1395"/>
      <c r="G287" s="1395"/>
      <c r="H287" s="1395"/>
      <c r="I287" s="1395"/>
      <c r="J287" s="1395"/>
      <c r="K287" s="1395"/>
      <c r="L287" s="1395"/>
      <c r="M287" s="1395"/>
      <c r="N287" s="1395"/>
      <c r="O287" s="1395"/>
      <c r="P287" s="1395"/>
      <c r="Q287" s="1395"/>
      <c r="R287" s="1395"/>
      <c r="S287" s="1395"/>
      <c r="T287" s="1395"/>
      <c r="U287" s="1395"/>
      <c r="V287" s="1395"/>
      <c r="W287" s="1395"/>
      <c r="X287" s="1395"/>
      <c r="Y287" s="1395"/>
      <c r="Z287" s="1395"/>
      <c r="AA287" s="1395"/>
      <c r="AB287" s="1395"/>
    </row>
    <row r="288" ht="14.25" customHeight="1">
      <c r="A288" s="1403"/>
      <c r="B288" s="1403"/>
      <c r="C288" s="1395"/>
      <c r="D288" s="1395"/>
      <c r="E288" s="1407"/>
      <c r="F288" s="1395"/>
      <c r="G288" s="1395"/>
      <c r="H288" s="1395"/>
      <c r="I288" s="1395"/>
      <c r="J288" s="1395"/>
      <c r="K288" s="1395"/>
      <c r="L288" s="1395"/>
      <c r="M288" s="1395"/>
      <c r="N288" s="1395"/>
      <c r="O288" s="1395"/>
      <c r="P288" s="1395"/>
      <c r="Q288" s="1395"/>
      <c r="R288" s="1395"/>
      <c r="S288" s="1395"/>
      <c r="T288" s="1395"/>
      <c r="U288" s="1395"/>
      <c r="V288" s="1395"/>
      <c r="W288" s="1395"/>
      <c r="X288" s="1395"/>
      <c r="Y288" s="1395"/>
      <c r="Z288" s="1395"/>
      <c r="AA288" s="1395"/>
      <c r="AB288" s="1395"/>
    </row>
    <row r="289" ht="14.25" customHeight="1">
      <c r="A289" s="1403"/>
      <c r="B289" s="1403"/>
      <c r="C289" s="1395"/>
      <c r="D289" s="1395"/>
      <c r="E289" s="1407"/>
      <c r="F289" s="1395"/>
      <c r="G289" s="1395"/>
      <c r="H289" s="1395"/>
      <c r="I289" s="1395"/>
      <c r="J289" s="1395"/>
      <c r="K289" s="1395"/>
      <c r="L289" s="1395"/>
      <c r="M289" s="1395"/>
      <c r="N289" s="1395"/>
      <c r="O289" s="1395"/>
      <c r="P289" s="1395"/>
      <c r="Q289" s="1395"/>
      <c r="R289" s="1395"/>
      <c r="S289" s="1395"/>
      <c r="T289" s="1395"/>
      <c r="U289" s="1395"/>
      <c r="V289" s="1395"/>
      <c r="W289" s="1395"/>
      <c r="X289" s="1395"/>
      <c r="Y289" s="1395"/>
      <c r="Z289" s="1395"/>
      <c r="AA289" s="1395"/>
      <c r="AB289" s="1395"/>
    </row>
    <row r="290" ht="14.25" customHeight="1">
      <c r="A290" s="1403"/>
      <c r="B290" s="1403"/>
      <c r="C290" s="1395"/>
      <c r="D290" s="1395"/>
      <c r="E290" s="1407"/>
      <c r="F290" s="1395"/>
      <c r="G290" s="1395"/>
      <c r="H290" s="1395"/>
      <c r="I290" s="1395"/>
      <c r="J290" s="1395"/>
      <c r="K290" s="1395"/>
      <c r="L290" s="1395"/>
      <c r="M290" s="1395"/>
      <c r="N290" s="1395"/>
      <c r="O290" s="1395"/>
      <c r="P290" s="1395"/>
      <c r="Q290" s="1395"/>
      <c r="R290" s="1395"/>
      <c r="S290" s="1395"/>
      <c r="T290" s="1395"/>
      <c r="U290" s="1395"/>
      <c r="V290" s="1395"/>
      <c r="W290" s="1395"/>
      <c r="X290" s="1395"/>
      <c r="Y290" s="1395"/>
      <c r="Z290" s="1395"/>
      <c r="AA290" s="1395"/>
      <c r="AB290" s="1395"/>
    </row>
    <row r="291" ht="14.25" customHeight="1">
      <c r="A291" s="1403"/>
      <c r="B291" s="1403"/>
      <c r="C291" s="1395"/>
      <c r="D291" s="1395"/>
      <c r="E291" s="1407"/>
      <c r="F291" s="1395"/>
      <c r="G291" s="1395"/>
      <c r="H291" s="1395"/>
      <c r="I291" s="1395"/>
      <c r="J291" s="1395"/>
      <c r="K291" s="1395"/>
      <c r="L291" s="1395"/>
      <c r="M291" s="1395"/>
      <c r="N291" s="1395"/>
      <c r="O291" s="1395"/>
      <c r="P291" s="1395"/>
      <c r="Q291" s="1395"/>
      <c r="R291" s="1395"/>
      <c r="S291" s="1395"/>
      <c r="T291" s="1395"/>
      <c r="U291" s="1395"/>
      <c r="V291" s="1395"/>
      <c r="W291" s="1395"/>
      <c r="X291" s="1395"/>
      <c r="Y291" s="1395"/>
      <c r="Z291" s="1395"/>
      <c r="AA291" s="1395"/>
      <c r="AB291" s="1395"/>
    </row>
    <row r="292" ht="14.25" customHeight="1">
      <c r="A292" s="1403"/>
      <c r="B292" s="1403"/>
      <c r="C292" s="1395"/>
      <c r="D292" s="1395"/>
      <c r="E292" s="1407"/>
      <c r="F292" s="1395"/>
      <c r="G292" s="1395"/>
      <c r="H292" s="1395"/>
      <c r="I292" s="1395"/>
      <c r="J292" s="1395"/>
      <c r="K292" s="1395"/>
      <c r="L292" s="1395"/>
      <c r="M292" s="1395"/>
      <c r="N292" s="1395"/>
      <c r="O292" s="1395"/>
      <c r="P292" s="1395"/>
      <c r="Q292" s="1395"/>
      <c r="R292" s="1395"/>
      <c r="S292" s="1395"/>
      <c r="T292" s="1395"/>
      <c r="U292" s="1395"/>
      <c r="V292" s="1395"/>
      <c r="W292" s="1395"/>
      <c r="X292" s="1395"/>
      <c r="Y292" s="1395"/>
      <c r="Z292" s="1395"/>
      <c r="AA292" s="1395"/>
      <c r="AB292" s="1395"/>
    </row>
    <row r="293" ht="14.25" customHeight="1">
      <c r="A293" s="1403"/>
      <c r="B293" s="1403"/>
      <c r="C293" s="1395"/>
      <c r="D293" s="1395"/>
      <c r="E293" s="1407"/>
      <c r="F293" s="1395"/>
      <c r="G293" s="1395"/>
      <c r="H293" s="1395"/>
      <c r="I293" s="1395"/>
      <c r="J293" s="1395"/>
      <c r="K293" s="1395"/>
      <c r="L293" s="1395"/>
      <c r="M293" s="1395"/>
      <c r="N293" s="1395"/>
      <c r="O293" s="1395"/>
      <c r="P293" s="1395"/>
      <c r="Q293" s="1395"/>
      <c r="R293" s="1395"/>
      <c r="S293" s="1395"/>
      <c r="T293" s="1395"/>
      <c r="U293" s="1395"/>
      <c r="V293" s="1395"/>
      <c r="W293" s="1395"/>
      <c r="X293" s="1395"/>
      <c r="Y293" s="1395"/>
      <c r="Z293" s="1395"/>
      <c r="AA293" s="1395"/>
      <c r="AB293" s="1395"/>
    </row>
    <row r="294" ht="14.25" customHeight="1">
      <c r="A294" s="1403"/>
      <c r="B294" s="1403"/>
      <c r="C294" s="1395"/>
      <c r="D294" s="1395"/>
      <c r="E294" s="1407"/>
      <c r="F294" s="1395"/>
      <c r="G294" s="1395"/>
      <c r="H294" s="1395"/>
      <c r="I294" s="1395"/>
      <c r="J294" s="1395"/>
      <c r="K294" s="1395"/>
      <c r="L294" s="1395"/>
      <c r="M294" s="1395"/>
      <c r="N294" s="1395"/>
      <c r="O294" s="1395"/>
      <c r="P294" s="1395"/>
      <c r="Q294" s="1395"/>
      <c r="R294" s="1395"/>
      <c r="S294" s="1395"/>
      <c r="T294" s="1395"/>
      <c r="U294" s="1395"/>
      <c r="V294" s="1395"/>
      <c r="W294" s="1395"/>
      <c r="X294" s="1395"/>
      <c r="Y294" s="1395"/>
      <c r="Z294" s="1395"/>
      <c r="AA294" s="1395"/>
      <c r="AB294" s="1395"/>
    </row>
    <row r="295" ht="14.25" customHeight="1">
      <c r="A295" s="1403"/>
      <c r="B295" s="1403"/>
      <c r="C295" s="1395"/>
      <c r="D295" s="1395"/>
      <c r="E295" s="1407"/>
      <c r="F295" s="1395"/>
      <c r="G295" s="1395"/>
      <c r="H295" s="1395"/>
      <c r="I295" s="1395"/>
      <c r="J295" s="1395"/>
      <c r="K295" s="1395"/>
      <c r="L295" s="1395"/>
      <c r="M295" s="1395"/>
      <c r="N295" s="1395"/>
      <c r="O295" s="1395"/>
      <c r="P295" s="1395"/>
      <c r="Q295" s="1395"/>
      <c r="R295" s="1395"/>
      <c r="S295" s="1395"/>
      <c r="T295" s="1395"/>
      <c r="U295" s="1395"/>
      <c r="V295" s="1395"/>
      <c r="W295" s="1395"/>
      <c r="X295" s="1395"/>
      <c r="Y295" s="1395"/>
      <c r="Z295" s="1395"/>
      <c r="AA295" s="1395"/>
      <c r="AB295" s="1395"/>
    </row>
    <row r="296" ht="14.25" customHeight="1">
      <c r="A296" s="1403"/>
      <c r="B296" s="1403"/>
      <c r="C296" s="1395"/>
      <c r="D296" s="1395"/>
      <c r="E296" s="1407"/>
      <c r="F296" s="1395"/>
      <c r="G296" s="1395"/>
      <c r="H296" s="1395"/>
      <c r="I296" s="1395"/>
      <c r="J296" s="1395"/>
      <c r="K296" s="1395"/>
      <c r="L296" s="1395"/>
      <c r="M296" s="1395"/>
      <c r="N296" s="1395"/>
      <c r="O296" s="1395"/>
      <c r="P296" s="1395"/>
      <c r="Q296" s="1395"/>
      <c r="R296" s="1395"/>
      <c r="S296" s="1395"/>
      <c r="T296" s="1395"/>
      <c r="U296" s="1395"/>
      <c r="V296" s="1395"/>
      <c r="W296" s="1395"/>
      <c r="X296" s="1395"/>
      <c r="Y296" s="1395"/>
      <c r="Z296" s="1395"/>
      <c r="AA296" s="1395"/>
      <c r="AB296" s="1395"/>
    </row>
    <row r="297" ht="14.25" customHeight="1">
      <c r="A297" s="1403"/>
      <c r="B297" s="1403"/>
      <c r="C297" s="1395"/>
      <c r="D297" s="1395"/>
      <c r="E297" s="1407"/>
      <c r="F297" s="1395"/>
      <c r="G297" s="1395"/>
      <c r="H297" s="1395"/>
      <c r="I297" s="1395"/>
      <c r="J297" s="1395"/>
      <c r="K297" s="1395"/>
      <c r="L297" s="1395"/>
      <c r="M297" s="1395"/>
      <c r="N297" s="1395"/>
      <c r="O297" s="1395"/>
      <c r="P297" s="1395"/>
      <c r="Q297" s="1395"/>
      <c r="R297" s="1395"/>
      <c r="S297" s="1395"/>
      <c r="T297" s="1395"/>
      <c r="U297" s="1395"/>
      <c r="V297" s="1395"/>
      <c r="W297" s="1395"/>
      <c r="X297" s="1395"/>
      <c r="Y297" s="1395"/>
      <c r="Z297" s="1395"/>
      <c r="AA297" s="1395"/>
      <c r="AB297" s="1395"/>
    </row>
    <row r="298" ht="14.25" customHeight="1">
      <c r="A298" s="1403"/>
      <c r="B298" s="1403"/>
      <c r="C298" s="1395"/>
      <c r="D298" s="1395"/>
      <c r="E298" s="1407"/>
      <c r="F298" s="1395"/>
      <c r="G298" s="1395"/>
      <c r="H298" s="1395"/>
      <c r="I298" s="1395"/>
      <c r="J298" s="1395"/>
      <c r="K298" s="1395"/>
      <c r="L298" s="1395"/>
      <c r="M298" s="1395"/>
      <c r="N298" s="1395"/>
      <c r="O298" s="1395"/>
      <c r="P298" s="1395"/>
      <c r="Q298" s="1395"/>
      <c r="R298" s="1395"/>
      <c r="S298" s="1395"/>
      <c r="T298" s="1395"/>
      <c r="U298" s="1395"/>
      <c r="V298" s="1395"/>
      <c r="W298" s="1395"/>
      <c r="X298" s="1395"/>
      <c r="Y298" s="1395"/>
      <c r="Z298" s="1395"/>
      <c r="AA298" s="1395"/>
      <c r="AB298" s="1395"/>
    </row>
    <row r="299" ht="14.25" customHeight="1">
      <c r="A299" s="1403"/>
      <c r="B299" s="1403"/>
      <c r="C299" s="1395"/>
      <c r="D299" s="1395"/>
      <c r="E299" s="1407"/>
      <c r="F299" s="1395"/>
      <c r="G299" s="1395"/>
      <c r="H299" s="1395"/>
      <c r="I299" s="1395"/>
      <c r="J299" s="1395"/>
      <c r="K299" s="1395"/>
      <c r="L299" s="1395"/>
      <c r="M299" s="1395"/>
      <c r="N299" s="1395"/>
      <c r="O299" s="1395"/>
      <c r="P299" s="1395"/>
      <c r="Q299" s="1395"/>
      <c r="R299" s="1395"/>
      <c r="S299" s="1395"/>
      <c r="T299" s="1395"/>
      <c r="U299" s="1395"/>
      <c r="V299" s="1395"/>
      <c r="W299" s="1395"/>
      <c r="X299" s="1395"/>
      <c r="Y299" s="1395"/>
      <c r="Z299" s="1395"/>
      <c r="AA299" s="1395"/>
      <c r="AB299" s="1395"/>
    </row>
    <row r="300" ht="14.25" customHeight="1">
      <c r="A300" s="1403"/>
      <c r="B300" s="1403"/>
      <c r="C300" s="1395"/>
      <c r="D300" s="1395"/>
      <c r="E300" s="1407"/>
      <c r="F300" s="1395"/>
      <c r="G300" s="1395"/>
      <c r="H300" s="1395"/>
      <c r="I300" s="1395"/>
      <c r="J300" s="1395"/>
      <c r="K300" s="1395"/>
      <c r="L300" s="1395"/>
      <c r="M300" s="1395"/>
      <c r="N300" s="1395"/>
      <c r="O300" s="1395"/>
      <c r="P300" s="1395"/>
      <c r="Q300" s="1395"/>
      <c r="R300" s="1395"/>
      <c r="S300" s="1395"/>
      <c r="T300" s="1395"/>
      <c r="U300" s="1395"/>
      <c r="V300" s="1395"/>
      <c r="W300" s="1395"/>
      <c r="X300" s="1395"/>
      <c r="Y300" s="1395"/>
      <c r="Z300" s="1395"/>
      <c r="AA300" s="1395"/>
      <c r="AB300" s="1395"/>
    </row>
    <row r="301" ht="14.25" customHeight="1">
      <c r="A301" s="1403"/>
      <c r="B301" s="1403"/>
      <c r="C301" s="1395"/>
      <c r="D301" s="1395"/>
      <c r="E301" s="1407"/>
      <c r="F301" s="1395"/>
      <c r="G301" s="1395"/>
      <c r="H301" s="1395"/>
      <c r="I301" s="1395"/>
      <c r="J301" s="1395"/>
      <c r="K301" s="1395"/>
      <c r="L301" s="1395"/>
      <c r="M301" s="1395"/>
      <c r="N301" s="1395"/>
      <c r="O301" s="1395"/>
      <c r="P301" s="1395"/>
      <c r="Q301" s="1395"/>
      <c r="R301" s="1395"/>
      <c r="S301" s="1395"/>
      <c r="T301" s="1395"/>
      <c r="U301" s="1395"/>
      <c r="V301" s="1395"/>
      <c r="W301" s="1395"/>
      <c r="X301" s="1395"/>
      <c r="Y301" s="1395"/>
      <c r="Z301" s="1395"/>
      <c r="AA301" s="1395"/>
      <c r="AB301" s="1395"/>
    </row>
    <row r="302" ht="14.25" customHeight="1">
      <c r="A302" s="1403"/>
      <c r="B302" s="1403"/>
      <c r="C302" s="1395"/>
      <c r="D302" s="1395"/>
      <c r="E302" s="1407"/>
      <c r="F302" s="1395"/>
      <c r="G302" s="1395"/>
      <c r="H302" s="1395"/>
      <c r="I302" s="1395"/>
      <c r="J302" s="1395"/>
      <c r="K302" s="1395"/>
      <c r="L302" s="1395"/>
      <c r="M302" s="1395"/>
      <c r="N302" s="1395"/>
      <c r="O302" s="1395"/>
      <c r="P302" s="1395"/>
      <c r="Q302" s="1395"/>
      <c r="R302" s="1395"/>
      <c r="S302" s="1395"/>
      <c r="T302" s="1395"/>
      <c r="U302" s="1395"/>
      <c r="V302" s="1395"/>
      <c r="W302" s="1395"/>
      <c r="X302" s="1395"/>
      <c r="Y302" s="1395"/>
      <c r="Z302" s="1395"/>
      <c r="AA302" s="1395"/>
      <c r="AB302" s="1395"/>
    </row>
    <row r="303" ht="14.25" customHeight="1">
      <c r="A303" s="1403"/>
      <c r="B303" s="1403"/>
      <c r="C303" s="1395"/>
      <c r="D303" s="1395"/>
      <c r="E303" s="1407"/>
      <c r="F303" s="1395"/>
      <c r="G303" s="1395"/>
      <c r="H303" s="1395"/>
      <c r="I303" s="1395"/>
      <c r="J303" s="1395"/>
      <c r="K303" s="1395"/>
      <c r="L303" s="1395"/>
      <c r="M303" s="1395"/>
      <c r="N303" s="1395"/>
      <c r="O303" s="1395"/>
      <c r="P303" s="1395"/>
      <c r="Q303" s="1395"/>
      <c r="R303" s="1395"/>
      <c r="S303" s="1395"/>
      <c r="T303" s="1395"/>
      <c r="U303" s="1395"/>
      <c r="V303" s="1395"/>
      <c r="W303" s="1395"/>
      <c r="X303" s="1395"/>
      <c r="Y303" s="1395"/>
      <c r="Z303" s="1395"/>
      <c r="AA303" s="1395"/>
      <c r="AB303" s="1395"/>
    </row>
    <row r="304" ht="14.25" customHeight="1">
      <c r="A304" s="1403"/>
      <c r="B304" s="1403"/>
      <c r="C304" s="1395"/>
      <c r="D304" s="1395"/>
      <c r="E304" s="1407"/>
      <c r="F304" s="1395"/>
      <c r="G304" s="1395"/>
      <c r="H304" s="1395"/>
      <c r="I304" s="1395"/>
      <c r="J304" s="1395"/>
      <c r="K304" s="1395"/>
      <c r="L304" s="1395"/>
      <c r="M304" s="1395"/>
      <c r="N304" s="1395"/>
      <c r="O304" s="1395"/>
      <c r="P304" s="1395"/>
      <c r="Q304" s="1395"/>
      <c r="R304" s="1395"/>
      <c r="S304" s="1395"/>
      <c r="T304" s="1395"/>
      <c r="U304" s="1395"/>
      <c r="V304" s="1395"/>
      <c r="W304" s="1395"/>
      <c r="X304" s="1395"/>
      <c r="Y304" s="1395"/>
      <c r="Z304" s="1395"/>
      <c r="AA304" s="1395"/>
      <c r="AB304" s="1395"/>
    </row>
    <row r="305" ht="14.25" customHeight="1">
      <c r="A305" s="1403"/>
      <c r="B305" s="1403"/>
      <c r="C305" s="1395"/>
      <c r="D305" s="1395"/>
      <c r="E305" s="1407"/>
      <c r="F305" s="1395"/>
      <c r="G305" s="1395"/>
      <c r="H305" s="1395"/>
      <c r="I305" s="1395"/>
      <c r="J305" s="1395"/>
      <c r="K305" s="1395"/>
      <c r="L305" s="1395"/>
      <c r="M305" s="1395"/>
      <c r="N305" s="1395"/>
      <c r="O305" s="1395"/>
      <c r="P305" s="1395"/>
      <c r="Q305" s="1395"/>
      <c r="R305" s="1395"/>
      <c r="S305" s="1395"/>
      <c r="T305" s="1395"/>
      <c r="U305" s="1395"/>
      <c r="V305" s="1395"/>
      <c r="W305" s="1395"/>
      <c r="X305" s="1395"/>
      <c r="Y305" s="1395"/>
      <c r="Z305" s="1395"/>
      <c r="AA305" s="1395"/>
      <c r="AB305" s="1395"/>
    </row>
    <row r="306" ht="14.25" customHeight="1">
      <c r="A306" s="1403"/>
      <c r="B306" s="1403"/>
      <c r="C306" s="1395"/>
      <c r="D306" s="1395"/>
      <c r="E306" s="1407"/>
      <c r="F306" s="1395"/>
      <c r="G306" s="1395"/>
      <c r="H306" s="1395"/>
      <c r="I306" s="1395"/>
      <c r="J306" s="1395"/>
      <c r="K306" s="1395"/>
      <c r="L306" s="1395"/>
      <c r="M306" s="1395"/>
      <c r="N306" s="1395"/>
      <c r="O306" s="1395"/>
      <c r="P306" s="1395"/>
      <c r="Q306" s="1395"/>
      <c r="R306" s="1395"/>
      <c r="S306" s="1395"/>
      <c r="T306" s="1395"/>
      <c r="U306" s="1395"/>
      <c r="V306" s="1395"/>
      <c r="W306" s="1395"/>
      <c r="X306" s="1395"/>
      <c r="Y306" s="1395"/>
      <c r="Z306" s="1395"/>
      <c r="AA306" s="1395"/>
      <c r="AB306" s="1395"/>
    </row>
    <row r="307" ht="14.25" customHeight="1">
      <c r="A307" s="1403"/>
      <c r="B307" s="1403"/>
      <c r="C307" s="1395"/>
      <c r="D307" s="1395"/>
      <c r="E307" s="1407"/>
      <c r="F307" s="1395"/>
      <c r="G307" s="1395"/>
      <c r="H307" s="1395"/>
      <c r="I307" s="1395"/>
      <c r="J307" s="1395"/>
      <c r="K307" s="1395"/>
      <c r="L307" s="1395"/>
      <c r="M307" s="1395"/>
      <c r="N307" s="1395"/>
      <c r="O307" s="1395"/>
      <c r="P307" s="1395"/>
      <c r="Q307" s="1395"/>
      <c r="R307" s="1395"/>
      <c r="S307" s="1395"/>
      <c r="T307" s="1395"/>
      <c r="U307" s="1395"/>
      <c r="V307" s="1395"/>
      <c r="W307" s="1395"/>
      <c r="X307" s="1395"/>
      <c r="Y307" s="1395"/>
      <c r="Z307" s="1395"/>
      <c r="AA307" s="1395"/>
      <c r="AB307" s="1395"/>
    </row>
    <row r="308" ht="14.25" customHeight="1">
      <c r="A308" s="1403"/>
      <c r="B308" s="1403"/>
      <c r="C308" s="1395"/>
      <c r="D308" s="1395"/>
      <c r="E308" s="1407"/>
      <c r="F308" s="1395"/>
      <c r="G308" s="1395"/>
      <c r="H308" s="1395"/>
      <c r="I308" s="1395"/>
      <c r="J308" s="1395"/>
      <c r="K308" s="1395"/>
      <c r="L308" s="1395"/>
      <c r="M308" s="1395"/>
      <c r="N308" s="1395"/>
      <c r="O308" s="1395"/>
      <c r="P308" s="1395"/>
      <c r="Q308" s="1395"/>
      <c r="R308" s="1395"/>
      <c r="S308" s="1395"/>
      <c r="T308" s="1395"/>
      <c r="U308" s="1395"/>
      <c r="V308" s="1395"/>
      <c r="W308" s="1395"/>
      <c r="X308" s="1395"/>
      <c r="Y308" s="1395"/>
      <c r="Z308" s="1395"/>
      <c r="AA308" s="1395"/>
      <c r="AB308" s="1395"/>
    </row>
    <row r="309" ht="14.25" customHeight="1">
      <c r="A309" s="1403"/>
      <c r="B309" s="1403"/>
      <c r="C309" s="1395"/>
      <c r="D309" s="1395"/>
      <c r="E309" s="1407"/>
      <c r="F309" s="1395"/>
      <c r="G309" s="1395"/>
      <c r="H309" s="1395"/>
      <c r="I309" s="1395"/>
      <c r="J309" s="1395"/>
      <c r="K309" s="1395"/>
      <c r="L309" s="1395"/>
      <c r="M309" s="1395"/>
      <c r="N309" s="1395"/>
      <c r="O309" s="1395"/>
      <c r="P309" s="1395"/>
      <c r="Q309" s="1395"/>
      <c r="R309" s="1395"/>
      <c r="S309" s="1395"/>
      <c r="T309" s="1395"/>
      <c r="U309" s="1395"/>
      <c r="V309" s="1395"/>
      <c r="W309" s="1395"/>
      <c r="X309" s="1395"/>
      <c r="Y309" s="1395"/>
      <c r="Z309" s="1395"/>
      <c r="AA309" s="1395"/>
      <c r="AB309" s="1395"/>
    </row>
    <row r="310" ht="14.25" customHeight="1">
      <c r="A310" s="1403"/>
      <c r="B310" s="1403"/>
      <c r="C310" s="1395"/>
      <c r="D310" s="1395"/>
      <c r="E310" s="1407"/>
      <c r="F310" s="1395"/>
      <c r="G310" s="1395"/>
      <c r="H310" s="1395"/>
      <c r="I310" s="1395"/>
      <c r="J310" s="1395"/>
      <c r="K310" s="1395"/>
      <c r="L310" s="1395"/>
      <c r="M310" s="1395"/>
      <c r="N310" s="1395"/>
      <c r="O310" s="1395"/>
      <c r="P310" s="1395"/>
      <c r="Q310" s="1395"/>
      <c r="R310" s="1395"/>
      <c r="S310" s="1395"/>
      <c r="T310" s="1395"/>
      <c r="U310" s="1395"/>
      <c r="V310" s="1395"/>
      <c r="W310" s="1395"/>
      <c r="X310" s="1395"/>
      <c r="Y310" s="1395"/>
      <c r="Z310" s="1395"/>
      <c r="AA310" s="1395"/>
      <c r="AB310" s="1395"/>
    </row>
    <row r="311" ht="14.25" customHeight="1">
      <c r="A311" s="1403"/>
      <c r="B311" s="1403"/>
      <c r="C311" s="1395"/>
      <c r="D311" s="1395"/>
      <c r="E311" s="1407"/>
      <c r="F311" s="1395"/>
      <c r="G311" s="1395"/>
      <c r="H311" s="1395"/>
      <c r="I311" s="1395"/>
      <c r="J311" s="1395"/>
      <c r="K311" s="1395"/>
      <c r="L311" s="1395"/>
      <c r="M311" s="1395"/>
      <c r="N311" s="1395"/>
      <c r="O311" s="1395"/>
      <c r="P311" s="1395"/>
      <c r="Q311" s="1395"/>
      <c r="R311" s="1395"/>
      <c r="S311" s="1395"/>
      <c r="T311" s="1395"/>
      <c r="U311" s="1395"/>
      <c r="V311" s="1395"/>
      <c r="W311" s="1395"/>
      <c r="X311" s="1395"/>
      <c r="Y311" s="1395"/>
      <c r="Z311" s="1395"/>
      <c r="AA311" s="1395"/>
      <c r="AB311" s="1395"/>
    </row>
    <row r="312" ht="14.25" customHeight="1">
      <c r="A312" s="1403"/>
      <c r="B312" s="1403"/>
      <c r="C312" s="1395"/>
      <c r="D312" s="1395"/>
      <c r="E312" s="1407"/>
      <c r="F312" s="1395"/>
      <c r="G312" s="1395"/>
      <c r="H312" s="1395"/>
      <c r="I312" s="1395"/>
      <c r="J312" s="1395"/>
      <c r="K312" s="1395"/>
      <c r="L312" s="1395"/>
      <c r="M312" s="1395"/>
      <c r="N312" s="1395"/>
      <c r="O312" s="1395"/>
      <c r="P312" s="1395"/>
      <c r="Q312" s="1395"/>
      <c r="R312" s="1395"/>
      <c r="S312" s="1395"/>
      <c r="T312" s="1395"/>
      <c r="U312" s="1395"/>
      <c r="V312" s="1395"/>
      <c r="W312" s="1395"/>
      <c r="X312" s="1395"/>
      <c r="Y312" s="1395"/>
      <c r="Z312" s="1395"/>
      <c r="AA312" s="1395"/>
      <c r="AB312" s="1395"/>
    </row>
    <row r="313" ht="14.25" customHeight="1">
      <c r="A313" s="1403"/>
      <c r="B313" s="1403"/>
      <c r="C313" s="1395"/>
      <c r="D313" s="1395"/>
      <c r="E313" s="1407"/>
      <c r="F313" s="1395"/>
      <c r="G313" s="1395"/>
      <c r="H313" s="1395"/>
      <c r="I313" s="1395"/>
      <c r="J313" s="1395"/>
      <c r="K313" s="1395"/>
      <c r="L313" s="1395"/>
      <c r="M313" s="1395"/>
      <c r="N313" s="1395"/>
      <c r="O313" s="1395"/>
      <c r="P313" s="1395"/>
      <c r="Q313" s="1395"/>
      <c r="R313" s="1395"/>
      <c r="S313" s="1395"/>
      <c r="T313" s="1395"/>
      <c r="U313" s="1395"/>
      <c r="V313" s="1395"/>
      <c r="W313" s="1395"/>
      <c r="X313" s="1395"/>
      <c r="Y313" s="1395"/>
      <c r="Z313" s="1395"/>
      <c r="AA313" s="1395"/>
      <c r="AB313" s="1395"/>
    </row>
    <row r="314" ht="14.25" customHeight="1">
      <c r="A314" s="1403"/>
      <c r="B314" s="1403"/>
      <c r="C314" s="1395"/>
      <c r="D314" s="1395"/>
      <c r="E314" s="1407"/>
      <c r="F314" s="1395"/>
      <c r="G314" s="1395"/>
      <c r="H314" s="1395"/>
      <c r="I314" s="1395"/>
      <c r="J314" s="1395"/>
      <c r="K314" s="1395"/>
      <c r="L314" s="1395"/>
      <c r="M314" s="1395"/>
      <c r="N314" s="1395"/>
      <c r="O314" s="1395"/>
      <c r="P314" s="1395"/>
      <c r="Q314" s="1395"/>
      <c r="R314" s="1395"/>
      <c r="S314" s="1395"/>
      <c r="T314" s="1395"/>
      <c r="U314" s="1395"/>
      <c r="V314" s="1395"/>
      <c r="W314" s="1395"/>
      <c r="X314" s="1395"/>
      <c r="Y314" s="1395"/>
      <c r="Z314" s="1395"/>
      <c r="AA314" s="1395"/>
      <c r="AB314" s="1395"/>
    </row>
    <row r="315" ht="14.25" customHeight="1">
      <c r="A315" s="1403"/>
      <c r="B315" s="1403"/>
      <c r="C315" s="1395"/>
      <c r="D315" s="1395"/>
      <c r="E315" s="1407"/>
      <c r="F315" s="1395"/>
      <c r="G315" s="1395"/>
      <c r="H315" s="1395"/>
      <c r="I315" s="1395"/>
      <c r="J315" s="1395"/>
      <c r="K315" s="1395"/>
      <c r="L315" s="1395"/>
      <c r="M315" s="1395"/>
      <c r="N315" s="1395"/>
      <c r="O315" s="1395"/>
      <c r="P315" s="1395"/>
      <c r="Q315" s="1395"/>
      <c r="R315" s="1395"/>
      <c r="S315" s="1395"/>
      <c r="T315" s="1395"/>
      <c r="U315" s="1395"/>
      <c r="V315" s="1395"/>
      <c r="W315" s="1395"/>
      <c r="X315" s="1395"/>
      <c r="Y315" s="1395"/>
      <c r="Z315" s="1395"/>
      <c r="AA315" s="1395"/>
      <c r="AB315" s="1395"/>
    </row>
    <row r="316" ht="14.25" customHeight="1">
      <c r="A316" s="1403"/>
      <c r="B316" s="1403"/>
      <c r="C316" s="1395"/>
      <c r="D316" s="1395"/>
      <c r="E316" s="1407"/>
      <c r="F316" s="1395"/>
      <c r="G316" s="1395"/>
      <c r="H316" s="1395"/>
      <c r="I316" s="1395"/>
      <c r="J316" s="1395"/>
      <c r="K316" s="1395"/>
      <c r="L316" s="1395"/>
      <c r="M316" s="1395"/>
      <c r="N316" s="1395"/>
      <c r="O316" s="1395"/>
      <c r="P316" s="1395"/>
      <c r="Q316" s="1395"/>
      <c r="R316" s="1395"/>
      <c r="S316" s="1395"/>
      <c r="T316" s="1395"/>
      <c r="U316" s="1395"/>
      <c r="V316" s="1395"/>
      <c r="W316" s="1395"/>
      <c r="X316" s="1395"/>
      <c r="Y316" s="1395"/>
      <c r="Z316" s="1395"/>
      <c r="AA316" s="1395"/>
      <c r="AB316" s="1395"/>
    </row>
    <row r="317" ht="14.25" customHeight="1">
      <c r="A317" s="1403"/>
      <c r="B317" s="1403"/>
      <c r="C317" s="1395"/>
      <c r="D317" s="1395"/>
      <c r="E317" s="1407"/>
      <c r="F317" s="1395"/>
      <c r="G317" s="1395"/>
      <c r="H317" s="1395"/>
      <c r="I317" s="1395"/>
      <c r="J317" s="1395"/>
      <c r="K317" s="1395"/>
      <c r="L317" s="1395"/>
      <c r="M317" s="1395"/>
      <c r="N317" s="1395"/>
      <c r="O317" s="1395"/>
      <c r="P317" s="1395"/>
      <c r="Q317" s="1395"/>
      <c r="R317" s="1395"/>
      <c r="S317" s="1395"/>
      <c r="T317" s="1395"/>
      <c r="U317" s="1395"/>
      <c r="V317" s="1395"/>
      <c r="W317" s="1395"/>
      <c r="X317" s="1395"/>
      <c r="Y317" s="1395"/>
      <c r="Z317" s="1395"/>
      <c r="AA317" s="1395"/>
      <c r="AB317" s="1395"/>
    </row>
    <row r="318" ht="14.25" customHeight="1">
      <c r="A318" s="1403"/>
      <c r="B318" s="1403"/>
      <c r="C318" s="1395"/>
      <c r="D318" s="1395"/>
      <c r="E318" s="1407"/>
      <c r="F318" s="1395"/>
      <c r="G318" s="1395"/>
      <c r="H318" s="1395"/>
      <c r="I318" s="1395"/>
      <c r="J318" s="1395"/>
      <c r="K318" s="1395"/>
      <c r="L318" s="1395"/>
      <c r="M318" s="1395"/>
      <c r="N318" s="1395"/>
      <c r="O318" s="1395"/>
      <c r="P318" s="1395"/>
      <c r="Q318" s="1395"/>
      <c r="R318" s="1395"/>
      <c r="S318" s="1395"/>
      <c r="T318" s="1395"/>
      <c r="U318" s="1395"/>
      <c r="V318" s="1395"/>
      <c r="W318" s="1395"/>
      <c r="X318" s="1395"/>
      <c r="Y318" s="1395"/>
      <c r="Z318" s="1395"/>
      <c r="AA318" s="1395"/>
      <c r="AB318" s="1395"/>
    </row>
    <row r="319" ht="14.25" customHeight="1">
      <c r="A319" s="1403"/>
      <c r="B319" s="1403"/>
      <c r="C319" s="1395"/>
      <c r="D319" s="1395"/>
      <c r="E319" s="1407"/>
      <c r="F319" s="1395"/>
      <c r="G319" s="1395"/>
      <c r="H319" s="1395"/>
      <c r="I319" s="1395"/>
      <c r="J319" s="1395"/>
      <c r="K319" s="1395"/>
      <c r="L319" s="1395"/>
      <c r="M319" s="1395"/>
      <c r="N319" s="1395"/>
      <c r="O319" s="1395"/>
      <c r="P319" s="1395"/>
      <c r="Q319" s="1395"/>
      <c r="R319" s="1395"/>
      <c r="S319" s="1395"/>
      <c r="T319" s="1395"/>
      <c r="U319" s="1395"/>
      <c r="V319" s="1395"/>
      <c r="W319" s="1395"/>
      <c r="X319" s="1395"/>
      <c r="Y319" s="1395"/>
      <c r="Z319" s="1395"/>
      <c r="AA319" s="1395"/>
      <c r="AB319" s="1395"/>
    </row>
    <row r="320" ht="14.25" customHeight="1">
      <c r="A320" s="1403"/>
      <c r="B320" s="1403"/>
      <c r="C320" s="1395"/>
      <c r="D320" s="1395"/>
      <c r="E320" s="1407"/>
      <c r="F320" s="1395"/>
      <c r="G320" s="1395"/>
      <c r="H320" s="1395"/>
      <c r="I320" s="1395"/>
      <c r="J320" s="1395"/>
      <c r="K320" s="1395"/>
      <c r="L320" s="1395"/>
      <c r="M320" s="1395"/>
      <c r="N320" s="1395"/>
      <c r="O320" s="1395"/>
      <c r="P320" s="1395"/>
      <c r="Q320" s="1395"/>
      <c r="R320" s="1395"/>
      <c r="S320" s="1395"/>
      <c r="T320" s="1395"/>
      <c r="U320" s="1395"/>
      <c r="V320" s="1395"/>
      <c r="W320" s="1395"/>
      <c r="X320" s="1395"/>
      <c r="Y320" s="1395"/>
      <c r="Z320" s="1395"/>
      <c r="AA320" s="1395"/>
      <c r="AB320" s="1395"/>
    </row>
    <row r="321" ht="14.25" customHeight="1">
      <c r="A321" s="1403"/>
      <c r="B321" s="1403"/>
      <c r="C321" s="1395"/>
      <c r="D321" s="1395"/>
      <c r="E321" s="1407"/>
      <c r="F321" s="1395"/>
      <c r="G321" s="1395"/>
      <c r="H321" s="1395"/>
      <c r="I321" s="1395"/>
      <c r="J321" s="1395"/>
      <c r="K321" s="1395"/>
      <c r="L321" s="1395"/>
      <c r="M321" s="1395"/>
      <c r="N321" s="1395"/>
      <c r="O321" s="1395"/>
      <c r="P321" s="1395"/>
      <c r="Q321" s="1395"/>
      <c r="R321" s="1395"/>
      <c r="S321" s="1395"/>
      <c r="T321" s="1395"/>
      <c r="U321" s="1395"/>
      <c r="V321" s="1395"/>
      <c r="W321" s="1395"/>
      <c r="X321" s="1395"/>
      <c r="Y321" s="1395"/>
      <c r="Z321" s="1395"/>
      <c r="AA321" s="1395"/>
      <c r="AB321" s="1395"/>
    </row>
    <row r="322" ht="14.25" customHeight="1">
      <c r="A322" s="1403"/>
      <c r="B322" s="1403"/>
      <c r="C322" s="1395"/>
      <c r="D322" s="1395"/>
      <c r="E322" s="1407"/>
      <c r="F322" s="1395"/>
      <c r="G322" s="1395"/>
      <c r="H322" s="1395"/>
      <c r="I322" s="1395"/>
      <c r="J322" s="1395"/>
      <c r="K322" s="1395"/>
      <c r="L322" s="1395"/>
      <c r="M322" s="1395"/>
      <c r="N322" s="1395"/>
      <c r="O322" s="1395"/>
      <c r="P322" s="1395"/>
      <c r="Q322" s="1395"/>
      <c r="R322" s="1395"/>
      <c r="S322" s="1395"/>
      <c r="T322" s="1395"/>
      <c r="U322" s="1395"/>
      <c r="V322" s="1395"/>
      <c r="W322" s="1395"/>
      <c r="X322" s="1395"/>
      <c r="Y322" s="1395"/>
      <c r="Z322" s="1395"/>
      <c r="AA322" s="1395"/>
      <c r="AB322" s="1395"/>
    </row>
    <row r="323" ht="14.25" customHeight="1">
      <c r="A323" s="1403"/>
      <c r="B323" s="1403"/>
      <c r="C323" s="1395"/>
      <c r="D323" s="1395"/>
      <c r="E323" s="1407"/>
      <c r="F323" s="1395"/>
      <c r="G323" s="1395"/>
      <c r="H323" s="1395"/>
      <c r="I323" s="1395"/>
      <c r="J323" s="1395"/>
      <c r="K323" s="1395"/>
      <c r="L323" s="1395"/>
      <c r="M323" s="1395"/>
      <c r="N323" s="1395"/>
      <c r="O323" s="1395"/>
      <c r="P323" s="1395"/>
      <c r="Q323" s="1395"/>
      <c r="R323" s="1395"/>
      <c r="S323" s="1395"/>
      <c r="T323" s="1395"/>
      <c r="U323" s="1395"/>
      <c r="V323" s="1395"/>
      <c r="W323" s="1395"/>
      <c r="X323" s="1395"/>
      <c r="Y323" s="1395"/>
      <c r="Z323" s="1395"/>
      <c r="AA323" s="1395"/>
      <c r="AB323" s="1395"/>
    </row>
    <row r="324" ht="14.25" customHeight="1">
      <c r="A324" s="1403"/>
      <c r="B324" s="1403"/>
      <c r="C324" s="1395"/>
      <c r="D324" s="1395"/>
      <c r="E324" s="1407"/>
      <c r="F324" s="1395"/>
      <c r="G324" s="1395"/>
      <c r="H324" s="1395"/>
      <c r="I324" s="1395"/>
      <c r="J324" s="1395"/>
      <c r="K324" s="1395"/>
      <c r="L324" s="1395"/>
      <c r="M324" s="1395"/>
      <c r="N324" s="1395"/>
      <c r="O324" s="1395"/>
      <c r="P324" s="1395"/>
      <c r="Q324" s="1395"/>
      <c r="R324" s="1395"/>
      <c r="S324" s="1395"/>
      <c r="T324" s="1395"/>
      <c r="U324" s="1395"/>
      <c r="V324" s="1395"/>
      <c r="W324" s="1395"/>
      <c r="X324" s="1395"/>
      <c r="Y324" s="1395"/>
      <c r="Z324" s="1395"/>
      <c r="AA324" s="1395"/>
      <c r="AB324" s="1395"/>
    </row>
    <row r="325" ht="14.25" customHeight="1">
      <c r="A325" s="1403"/>
      <c r="B325" s="1403"/>
      <c r="C325" s="1395"/>
      <c r="D325" s="1395"/>
      <c r="E325" s="1407"/>
      <c r="F325" s="1395"/>
      <c r="G325" s="1395"/>
      <c r="H325" s="1395"/>
      <c r="I325" s="1395"/>
      <c r="J325" s="1395"/>
      <c r="K325" s="1395"/>
      <c r="L325" s="1395"/>
      <c r="M325" s="1395"/>
      <c r="N325" s="1395"/>
      <c r="O325" s="1395"/>
      <c r="P325" s="1395"/>
      <c r="Q325" s="1395"/>
      <c r="R325" s="1395"/>
      <c r="S325" s="1395"/>
      <c r="T325" s="1395"/>
      <c r="U325" s="1395"/>
      <c r="V325" s="1395"/>
      <c r="W325" s="1395"/>
      <c r="X325" s="1395"/>
      <c r="Y325" s="1395"/>
      <c r="Z325" s="1395"/>
      <c r="AA325" s="1395"/>
      <c r="AB325" s="1395"/>
    </row>
    <row r="326" ht="14.25" customHeight="1">
      <c r="A326" s="1403"/>
      <c r="B326" s="1403"/>
      <c r="C326" s="1395"/>
      <c r="D326" s="1395"/>
      <c r="E326" s="1407"/>
      <c r="F326" s="1395"/>
      <c r="G326" s="1395"/>
      <c r="H326" s="1395"/>
      <c r="I326" s="1395"/>
      <c r="J326" s="1395"/>
      <c r="K326" s="1395"/>
      <c r="L326" s="1395"/>
      <c r="M326" s="1395"/>
      <c r="N326" s="1395"/>
      <c r="O326" s="1395"/>
      <c r="P326" s="1395"/>
      <c r="Q326" s="1395"/>
      <c r="R326" s="1395"/>
      <c r="S326" s="1395"/>
      <c r="T326" s="1395"/>
      <c r="U326" s="1395"/>
      <c r="V326" s="1395"/>
      <c r="W326" s="1395"/>
      <c r="X326" s="1395"/>
      <c r="Y326" s="1395"/>
      <c r="Z326" s="1395"/>
      <c r="AA326" s="1395"/>
      <c r="AB326" s="1395"/>
    </row>
    <row r="327" ht="14.25" customHeight="1">
      <c r="A327" s="1403"/>
      <c r="B327" s="1403"/>
      <c r="C327" s="1395"/>
      <c r="D327" s="1395"/>
      <c r="E327" s="1407"/>
      <c r="F327" s="1395"/>
      <c r="G327" s="1395"/>
      <c r="H327" s="1395"/>
      <c r="I327" s="1395"/>
      <c r="J327" s="1395"/>
      <c r="K327" s="1395"/>
      <c r="L327" s="1395"/>
      <c r="M327" s="1395"/>
      <c r="N327" s="1395"/>
      <c r="O327" s="1395"/>
      <c r="P327" s="1395"/>
      <c r="Q327" s="1395"/>
      <c r="R327" s="1395"/>
      <c r="S327" s="1395"/>
      <c r="T327" s="1395"/>
      <c r="U327" s="1395"/>
      <c r="V327" s="1395"/>
      <c r="W327" s="1395"/>
      <c r="X327" s="1395"/>
      <c r="Y327" s="1395"/>
      <c r="Z327" s="1395"/>
      <c r="AA327" s="1395"/>
      <c r="AB327" s="1395"/>
    </row>
    <row r="328" ht="14.25" customHeight="1">
      <c r="A328" s="1403"/>
      <c r="B328" s="1403"/>
      <c r="C328" s="1395"/>
      <c r="D328" s="1395"/>
      <c r="E328" s="1407"/>
      <c r="F328" s="1395"/>
      <c r="G328" s="1395"/>
      <c r="H328" s="1395"/>
      <c r="I328" s="1395"/>
      <c r="J328" s="1395"/>
      <c r="K328" s="1395"/>
      <c r="L328" s="1395"/>
      <c r="M328" s="1395"/>
      <c r="N328" s="1395"/>
      <c r="O328" s="1395"/>
      <c r="P328" s="1395"/>
      <c r="Q328" s="1395"/>
      <c r="R328" s="1395"/>
      <c r="S328" s="1395"/>
      <c r="T328" s="1395"/>
      <c r="U328" s="1395"/>
      <c r="V328" s="1395"/>
      <c r="W328" s="1395"/>
      <c r="X328" s="1395"/>
      <c r="Y328" s="1395"/>
      <c r="Z328" s="1395"/>
      <c r="AA328" s="1395"/>
      <c r="AB328" s="1395"/>
    </row>
    <row r="329" ht="14.25" customHeight="1">
      <c r="A329" s="1403"/>
      <c r="B329" s="1403"/>
      <c r="C329" s="1395"/>
      <c r="D329" s="1395"/>
      <c r="E329" s="1407"/>
      <c r="F329" s="1395"/>
      <c r="G329" s="1395"/>
      <c r="H329" s="1395"/>
      <c r="I329" s="1395"/>
      <c r="J329" s="1395"/>
      <c r="K329" s="1395"/>
      <c r="L329" s="1395"/>
      <c r="M329" s="1395"/>
      <c r="N329" s="1395"/>
      <c r="O329" s="1395"/>
      <c r="P329" s="1395"/>
      <c r="Q329" s="1395"/>
      <c r="R329" s="1395"/>
      <c r="S329" s="1395"/>
      <c r="T329" s="1395"/>
      <c r="U329" s="1395"/>
      <c r="V329" s="1395"/>
      <c r="W329" s="1395"/>
      <c r="X329" s="1395"/>
      <c r="Y329" s="1395"/>
      <c r="Z329" s="1395"/>
      <c r="AA329" s="1395"/>
      <c r="AB329" s="1395"/>
    </row>
    <row r="330" ht="14.25" customHeight="1">
      <c r="A330" s="1403"/>
      <c r="B330" s="1403"/>
      <c r="C330" s="1395"/>
      <c r="D330" s="1395"/>
      <c r="E330" s="1407"/>
      <c r="F330" s="1395"/>
      <c r="G330" s="1395"/>
      <c r="H330" s="1395"/>
      <c r="I330" s="1395"/>
      <c r="J330" s="1395"/>
      <c r="K330" s="1395"/>
      <c r="L330" s="1395"/>
      <c r="M330" s="1395"/>
      <c r="N330" s="1395"/>
      <c r="O330" s="1395"/>
      <c r="P330" s="1395"/>
      <c r="Q330" s="1395"/>
      <c r="R330" s="1395"/>
      <c r="S330" s="1395"/>
      <c r="T330" s="1395"/>
      <c r="U330" s="1395"/>
      <c r="V330" s="1395"/>
      <c r="W330" s="1395"/>
      <c r="X330" s="1395"/>
      <c r="Y330" s="1395"/>
      <c r="Z330" s="1395"/>
      <c r="AA330" s="1395"/>
      <c r="AB330" s="1395"/>
    </row>
    <row r="331" ht="14.25" customHeight="1">
      <c r="A331" s="1403"/>
      <c r="B331" s="1403"/>
      <c r="C331" s="1395"/>
      <c r="D331" s="1395"/>
      <c r="E331" s="1407"/>
      <c r="F331" s="1395"/>
      <c r="G331" s="1395"/>
      <c r="H331" s="1395"/>
      <c r="I331" s="1395"/>
      <c r="J331" s="1395"/>
      <c r="K331" s="1395"/>
      <c r="L331" s="1395"/>
      <c r="M331" s="1395"/>
      <c r="N331" s="1395"/>
      <c r="O331" s="1395"/>
      <c r="P331" s="1395"/>
      <c r="Q331" s="1395"/>
      <c r="R331" s="1395"/>
      <c r="S331" s="1395"/>
      <c r="T331" s="1395"/>
      <c r="U331" s="1395"/>
      <c r="V331" s="1395"/>
      <c r="W331" s="1395"/>
      <c r="X331" s="1395"/>
      <c r="Y331" s="1395"/>
      <c r="Z331" s="1395"/>
      <c r="AA331" s="1395"/>
      <c r="AB331" s="1395"/>
    </row>
    <row r="332" ht="14.25" customHeight="1">
      <c r="A332" s="1403"/>
      <c r="B332" s="1403"/>
      <c r="C332" s="1395"/>
      <c r="D332" s="1395"/>
      <c r="E332" s="1407"/>
      <c r="F332" s="1395"/>
      <c r="G332" s="1395"/>
      <c r="H332" s="1395"/>
      <c r="I332" s="1395"/>
      <c r="J332" s="1395"/>
      <c r="K332" s="1395"/>
      <c r="L332" s="1395"/>
      <c r="M332" s="1395"/>
      <c r="N332" s="1395"/>
      <c r="O332" s="1395"/>
      <c r="P332" s="1395"/>
      <c r="Q332" s="1395"/>
      <c r="R332" s="1395"/>
      <c r="S332" s="1395"/>
      <c r="T332" s="1395"/>
      <c r="U332" s="1395"/>
      <c r="V332" s="1395"/>
      <c r="W332" s="1395"/>
      <c r="X332" s="1395"/>
      <c r="Y332" s="1395"/>
      <c r="Z332" s="1395"/>
      <c r="AA332" s="1395"/>
      <c r="AB332" s="1395"/>
    </row>
    <row r="333" ht="14.25" customHeight="1">
      <c r="A333" s="1403"/>
      <c r="B333" s="1403"/>
      <c r="C333" s="1395"/>
      <c r="D333" s="1395"/>
      <c r="E333" s="1407"/>
      <c r="F333" s="1395"/>
      <c r="G333" s="1395"/>
      <c r="H333" s="1395"/>
      <c r="I333" s="1395"/>
      <c r="J333" s="1395"/>
      <c r="K333" s="1395"/>
      <c r="L333" s="1395"/>
      <c r="M333" s="1395"/>
      <c r="N333" s="1395"/>
      <c r="O333" s="1395"/>
      <c r="P333" s="1395"/>
      <c r="Q333" s="1395"/>
      <c r="R333" s="1395"/>
      <c r="S333" s="1395"/>
      <c r="T333" s="1395"/>
      <c r="U333" s="1395"/>
      <c r="V333" s="1395"/>
      <c r="W333" s="1395"/>
      <c r="X333" s="1395"/>
      <c r="Y333" s="1395"/>
      <c r="Z333" s="1395"/>
      <c r="AA333" s="1395"/>
      <c r="AB333" s="1395"/>
    </row>
    <row r="334" ht="14.25" customHeight="1">
      <c r="A334" s="1403"/>
      <c r="B334" s="1403"/>
      <c r="C334" s="1395"/>
      <c r="D334" s="1395"/>
      <c r="E334" s="1407"/>
      <c r="F334" s="1395"/>
      <c r="G334" s="1395"/>
      <c r="H334" s="1395"/>
      <c r="I334" s="1395"/>
      <c r="J334" s="1395"/>
      <c r="K334" s="1395"/>
      <c r="L334" s="1395"/>
      <c r="M334" s="1395"/>
      <c r="N334" s="1395"/>
      <c r="O334" s="1395"/>
      <c r="P334" s="1395"/>
      <c r="Q334" s="1395"/>
      <c r="R334" s="1395"/>
      <c r="S334" s="1395"/>
      <c r="T334" s="1395"/>
      <c r="U334" s="1395"/>
      <c r="V334" s="1395"/>
      <c r="W334" s="1395"/>
      <c r="X334" s="1395"/>
      <c r="Y334" s="1395"/>
      <c r="Z334" s="1395"/>
      <c r="AA334" s="1395"/>
      <c r="AB334" s="1395"/>
    </row>
    <row r="335" ht="14.25" customHeight="1">
      <c r="A335" s="1403"/>
      <c r="B335" s="1403"/>
      <c r="C335" s="1395"/>
      <c r="D335" s="1395"/>
      <c r="E335" s="1407"/>
      <c r="F335" s="1395"/>
      <c r="G335" s="1395"/>
      <c r="H335" s="1395"/>
      <c r="I335" s="1395"/>
      <c r="J335" s="1395"/>
      <c r="K335" s="1395"/>
      <c r="L335" s="1395"/>
      <c r="M335" s="1395"/>
      <c r="N335" s="1395"/>
      <c r="O335" s="1395"/>
      <c r="P335" s="1395"/>
      <c r="Q335" s="1395"/>
      <c r="R335" s="1395"/>
      <c r="S335" s="1395"/>
      <c r="T335" s="1395"/>
      <c r="U335" s="1395"/>
      <c r="V335" s="1395"/>
      <c r="W335" s="1395"/>
      <c r="X335" s="1395"/>
      <c r="Y335" s="1395"/>
      <c r="Z335" s="1395"/>
      <c r="AA335" s="1395"/>
      <c r="AB335" s="1395"/>
    </row>
    <row r="336" ht="14.25" customHeight="1">
      <c r="A336" s="1403"/>
      <c r="B336" s="1403"/>
      <c r="C336" s="1395"/>
      <c r="D336" s="1395"/>
      <c r="E336" s="1407"/>
      <c r="F336" s="1395"/>
      <c r="G336" s="1395"/>
      <c r="H336" s="1395"/>
      <c r="I336" s="1395"/>
      <c r="J336" s="1395"/>
      <c r="K336" s="1395"/>
      <c r="L336" s="1395"/>
      <c r="M336" s="1395"/>
      <c r="N336" s="1395"/>
      <c r="O336" s="1395"/>
      <c r="P336" s="1395"/>
      <c r="Q336" s="1395"/>
      <c r="R336" s="1395"/>
      <c r="S336" s="1395"/>
      <c r="T336" s="1395"/>
      <c r="U336" s="1395"/>
      <c r="V336" s="1395"/>
      <c r="W336" s="1395"/>
      <c r="X336" s="1395"/>
      <c r="Y336" s="1395"/>
      <c r="Z336" s="1395"/>
      <c r="AA336" s="1395"/>
      <c r="AB336" s="1395"/>
    </row>
    <row r="337" ht="14.25" customHeight="1">
      <c r="A337" s="1403"/>
      <c r="B337" s="1403"/>
      <c r="C337" s="1395"/>
      <c r="D337" s="1395"/>
      <c r="E337" s="1407"/>
      <c r="F337" s="1395"/>
      <c r="G337" s="1395"/>
      <c r="H337" s="1395"/>
      <c r="I337" s="1395"/>
      <c r="J337" s="1395"/>
      <c r="K337" s="1395"/>
      <c r="L337" s="1395"/>
      <c r="M337" s="1395"/>
      <c r="N337" s="1395"/>
      <c r="O337" s="1395"/>
      <c r="P337" s="1395"/>
      <c r="Q337" s="1395"/>
      <c r="R337" s="1395"/>
      <c r="S337" s="1395"/>
      <c r="T337" s="1395"/>
      <c r="U337" s="1395"/>
      <c r="V337" s="1395"/>
      <c r="W337" s="1395"/>
      <c r="X337" s="1395"/>
      <c r="Y337" s="1395"/>
      <c r="Z337" s="1395"/>
      <c r="AA337" s="1395"/>
      <c r="AB337" s="1395"/>
    </row>
    <row r="338" ht="14.25" customHeight="1">
      <c r="A338" s="1403"/>
      <c r="B338" s="1403"/>
      <c r="C338" s="1395"/>
      <c r="D338" s="1395"/>
      <c r="E338" s="1407"/>
      <c r="F338" s="1395"/>
      <c r="G338" s="1395"/>
      <c r="H338" s="1395"/>
      <c r="I338" s="1395"/>
      <c r="J338" s="1395"/>
      <c r="K338" s="1395"/>
      <c r="L338" s="1395"/>
      <c r="M338" s="1395"/>
      <c r="N338" s="1395"/>
      <c r="O338" s="1395"/>
      <c r="P338" s="1395"/>
      <c r="Q338" s="1395"/>
      <c r="R338" s="1395"/>
      <c r="S338" s="1395"/>
      <c r="T338" s="1395"/>
      <c r="U338" s="1395"/>
      <c r="V338" s="1395"/>
      <c r="W338" s="1395"/>
      <c r="X338" s="1395"/>
      <c r="Y338" s="1395"/>
      <c r="Z338" s="1395"/>
      <c r="AA338" s="1395"/>
      <c r="AB338" s="1395"/>
    </row>
    <row r="339" ht="14.25" customHeight="1">
      <c r="A339" s="1403"/>
      <c r="B339" s="1403"/>
      <c r="C339" s="1395"/>
      <c r="D339" s="1395"/>
      <c r="E339" s="1407"/>
      <c r="F339" s="1395"/>
      <c r="G339" s="1395"/>
      <c r="H339" s="1395"/>
      <c r="I339" s="1395"/>
      <c r="J339" s="1395"/>
      <c r="K339" s="1395"/>
      <c r="L339" s="1395"/>
      <c r="M339" s="1395"/>
      <c r="N339" s="1395"/>
      <c r="O339" s="1395"/>
      <c r="P339" s="1395"/>
      <c r="Q339" s="1395"/>
      <c r="R339" s="1395"/>
      <c r="S339" s="1395"/>
      <c r="T339" s="1395"/>
      <c r="U339" s="1395"/>
      <c r="V339" s="1395"/>
      <c r="W339" s="1395"/>
      <c r="X339" s="1395"/>
      <c r="Y339" s="1395"/>
      <c r="Z339" s="1395"/>
      <c r="AA339" s="1395"/>
      <c r="AB339" s="1395"/>
    </row>
    <row r="340" ht="14.25" customHeight="1">
      <c r="A340" s="1403"/>
      <c r="B340" s="1403"/>
      <c r="C340" s="1395"/>
      <c r="D340" s="1395"/>
      <c r="E340" s="1407"/>
      <c r="F340" s="1395"/>
      <c r="G340" s="1395"/>
      <c r="H340" s="1395"/>
      <c r="I340" s="1395"/>
      <c r="J340" s="1395"/>
      <c r="K340" s="1395"/>
      <c r="L340" s="1395"/>
      <c r="M340" s="1395"/>
      <c r="N340" s="1395"/>
      <c r="O340" s="1395"/>
      <c r="P340" s="1395"/>
      <c r="Q340" s="1395"/>
      <c r="R340" s="1395"/>
      <c r="S340" s="1395"/>
      <c r="T340" s="1395"/>
      <c r="U340" s="1395"/>
      <c r="V340" s="1395"/>
      <c r="W340" s="1395"/>
      <c r="X340" s="1395"/>
      <c r="Y340" s="1395"/>
      <c r="Z340" s="1395"/>
      <c r="AA340" s="1395"/>
      <c r="AB340" s="1395"/>
    </row>
    <row r="341" ht="14.25" customHeight="1">
      <c r="A341" s="1403"/>
      <c r="B341" s="1403"/>
      <c r="C341" s="1395"/>
      <c r="D341" s="1395"/>
      <c r="E341" s="1407"/>
      <c r="F341" s="1395"/>
      <c r="G341" s="1395"/>
      <c r="H341" s="1395"/>
      <c r="I341" s="1395"/>
      <c r="J341" s="1395"/>
      <c r="K341" s="1395"/>
      <c r="L341" s="1395"/>
      <c r="M341" s="1395"/>
      <c r="N341" s="1395"/>
      <c r="O341" s="1395"/>
      <c r="P341" s="1395"/>
      <c r="Q341" s="1395"/>
      <c r="R341" s="1395"/>
      <c r="S341" s="1395"/>
      <c r="T341" s="1395"/>
      <c r="U341" s="1395"/>
      <c r="V341" s="1395"/>
      <c r="W341" s="1395"/>
      <c r="X341" s="1395"/>
      <c r="Y341" s="1395"/>
      <c r="Z341" s="1395"/>
      <c r="AA341" s="1395"/>
      <c r="AB341" s="1395"/>
    </row>
    <row r="342" ht="14.25" customHeight="1">
      <c r="A342" s="1403"/>
      <c r="B342" s="1403"/>
      <c r="C342" s="1395"/>
      <c r="D342" s="1395"/>
      <c r="E342" s="1407"/>
      <c r="F342" s="1395"/>
      <c r="G342" s="1395"/>
      <c r="H342" s="1395"/>
      <c r="I342" s="1395"/>
      <c r="J342" s="1395"/>
      <c r="K342" s="1395"/>
      <c r="L342" s="1395"/>
      <c r="M342" s="1395"/>
      <c r="N342" s="1395"/>
      <c r="O342" s="1395"/>
      <c r="P342" s="1395"/>
      <c r="Q342" s="1395"/>
      <c r="R342" s="1395"/>
      <c r="S342" s="1395"/>
      <c r="T342" s="1395"/>
      <c r="U342" s="1395"/>
      <c r="V342" s="1395"/>
      <c r="W342" s="1395"/>
      <c r="X342" s="1395"/>
      <c r="Y342" s="1395"/>
      <c r="Z342" s="1395"/>
      <c r="AA342" s="1395"/>
      <c r="AB342" s="1395"/>
    </row>
    <row r="343" ht="14.25" customHeight="1">
      <c r="A343" s="1403"/>
      <c r="B343" s="1403"/>
      <c r="C343" s="1395"/>
      <c r="D343" s="1395"/>
      <c r="E343" s="1407"/>
      <c r="F343" s="1395"/>
      <c r="G343" s="1395"/>
      <c r="H343" s="1395"/>
      <c r="I343" s="1395"/>
      <c r="J343" s="1395"/>
      <c r="K343" s="1395"/>
      <c r="L343" s="1395"/>
      <c r="M343" s="1395"/>
      <c r="N343" s="1395"/>
      <c r="O343" s="1395"/>
      <c r="P343" s="1395"/>
      <c r="Q343" s="1395"/>
      <c r="R343" s="1395"/>
      <c r="S343" s="1395"/>
      <c r="T343" s="1395"/>
      <c r="U343" s="1395"/>
      <c r="V343" s="1395"/>
      <c r="W343" s="1395"/>
      <c r="X343" s="1395"/>
      <c r="Y343" s="1395"/>
      <c r="Z343" s="1395"/>
      <c r="AA343" s="1395"/>
      <c r="AB343" s="1395"/>
    </row>
    <row r="344" ht="14.25" customHeight="1">
      <c r="A344" s="1403"/>
      <c r="B344" s="1403"/>
      <c r="C344" s="1395"/>
      <c r="D344" s="1395"/>
      <c r="E344" s="1407"/>
      <c r="F344" s="1395"/>
      <c r="G344" s="1395"/>
      <c r="H344" s="1395"/>
      <c r="I344" s="1395"/>
      <c r="J344" s="1395"/>
      <c r="K344" s="1395"/>
      <c r="L344" s="1395"/>
      <c r="M344" s="1395"/>
      <c r="N344" s="1395"/>
      <c r="O344" s="1395"/>
      <c r="P344" s="1395"/>
      <c r="Q344" s="1395"/>
      <c r="R344" s="1395"/>
      <c r="S344" s="1395"/>
      <c r="T344" s="1395"/>
      <c r="U344" s="1395"/>
      <c r="V344" s="1395"/>
      <c r="W344" s="1395"/>
      <c r="X344" s="1395"/>
      <c r="Y344" s="1395"/>
      <c r="Z344" s="1395"/>
      <c r="AA344" s="1395"/>
      <c r="AB344" s="1395"/>
    </row>
    <row r="345" ht="14.25" customHeight="1">
      <c r="A345" s="1403"/>
      <c r="B345" s="1403"/>
      <c r="C345" s="1395"/>
      <c r="D345" s="1395"/>
      <c r="E345" s="1407"/>
      <c r="F345" s="1395"/>
      <c r="G345" s="1395"/>
      <c r="H345" s="1395"/>
      <c r="I345" s="1395"/>
      <c r="J345" s="1395"/>
      <c r="K345" s="1395"/>
      <c r="L345" s="1395"/>
      <c r="M345" s="1395"/>
      <c r="N345" s="1395"/>
      <c r="O345" s="1395"/>
      <c r="P345" s="1395"/>
      <c r="Q345" s="1395"/>
      <c r="R345" s="1395"/>
      <c r="S345" s="1395"/>
      <c r="T345" s="1395"/>
      <c r="U345" s="1395"/>
      <c r="V345" s="1395"/>
      <c r="W345" s="1395"/>
      <c r="X345" s="1395"/>
      <c r="Y345" s="1395"/>
      <c r="Z345" s="1395"/>
      <c r="AA345" s="1395"/>
      <c r="AB345" s="1395"/>
    </row>
    <row r="346" ht="14.25" customHeight="1">
      <c r="A346" s="1403"/>
      <c r="B346" s="1403"/>
      <c r="C346" s="1395"/>
      <c r="D346" s="1395"/>
      <c r="E346" s="1407"/>
      <c r="F346" s="1395"/>
      <c r="G346" s="1395"/>
      <c r="H346" s="1395"/>
      <c r="I346" s="1395"/>
      <c r="J346" s="1395"/>
      <c r="K346" s="1395"/>
      <c r="L346" s="1395"/>
      <c r="M346" s="1395"/>
      <c r="N346" s="1395"/>
      <c r="O346" s="1395"/>
      <c r="P346" s="1395"/>
      <c r="Q346" s="1395"/>
      <c r="R346" s="1395"/>
      <c r="S346" s="1395"/>
      <c r="T346" s="1395"/>
      <c r="U346" s="1395"/>
      <c r="V346" s="1395"/>
      <c r="W346" s="1395"/>
      <c r="X346" s="1395"/>
      <c r="Y346" s="1395"/>
      <c r="Z346" s="1395"/>
      <c r="AA346" s="1395"/>
      <c r="AB346" s="1395"/>
    </row>
    <row r="347" ht="14.25" customHeight="1">
      <c r="A347" s="1403"/>
      <c r="B347" s="1403"/>
      <c r="C347" s="1395"/>
      <c r="D347" s="1395"/>
      <c r="E347" s="1407"/>
      <c r="F347" s="1395"/>
      <c r="G347" s="1395"/>
      <c r="H347" s="1395"/>
      <c r="I347" s="1395"/>
      <c r="J347" s="1395"/>
      <c r="K347" s="1395"/>
      <c r="L347" s="1395"/>
      <c r="M347" s="1395"/>
      <c r="N347" s="1395"/>
      <c r="O347" s="1395"/>
      <c r="P347" s="1395"/>
      <c r="Q347" s="1395"/>
      <c r="R347" s="1395"/>
      <c r="S347" s="1395"/>
      <c r="T347" s="1395"/>
      <c r="U347" s="1395"/>
      <c r="V347" s="1395"/>
      <c r="W347" s="1395"/>
      <c r="X347" s="1395"/>
      <c r="Y347" s="1395"/>
      <c r="Z347" s="1395"/>
      <c r="AA347" s="1395"/>
      <c r="AB347" s="1395"/>
    </row>
    <row r="348" ht="14.25" customHeight="1">
      <c r="A348" s="1403"/>
      <c r="B348" s="1403"/>
      <c r="C348" s="1395"/>
      <c r="D348" s="1395"/>
      <c r="E348" s="1407"/>
      <c r="F348" s="1395"/>
      <c r="G348" s="1395"/>
      <c r="H348" s="1395"/>
      <c r="I348" s="1395"/>
      <c r="J348" s="1395"/>
      <c r="K348" s="1395"/>
      <c r="L348" s="1395"/>
      <c r="M348" s="1395"/>
      <c r="N348" s="1395"/>
      <c r="O348" s="1395"/>
      <c r="P348" s="1395"/>
      <c r="Q348" s="1395"/>
      <c r="R348" s="1395"/>
      <c r="S348" s="1395"/>
      <c r="T348" s="1395"/>
      <c r="U348" s="1395"/>
      <c r="V348" s="1395"/>
      <c r="W348" s="1395"/>
      <c r="X348" s="1395"/>
      <c r="Y348" s="1395"/>
      <c r="Z348" s="1395"/>
      <c r="AA348" s="1395"/>
      <c r="AB348" s="1395"/>
    </row>
    <row r="349" ht="14.25" customHeight="1">
      <c r="A349" s="1403"/>
      <c r="B349" s="1403"/>
      <c r="C349" s="1395"/>
      <c r="D349" s="1395"/>
      <c r="E349" s="1407"/>
      <c r="F349" s="1395"/>
      <c r="G349" s="1395"/>
      <c r="H349" s="1395"/>
      <c r="I349" s="1395"/>
      <c r="J349" s="1395"/>
      <c r="K349" s="1395"/>
      <c r="L349" s="1395"/>
      <c r="M349" s="1395"/>
      <c r="N349" s="1395"/>
      <c r="O349" s="1395"/>
      <c r="P349" s="1395"/>
      <c r="Q349" s="1395"/>
      <c r="R349" s="1395"/>
      <c r="S349" s="1395"/>
      <c r="T349" s="1395"/>
      <c r="U349" s="1395"/>
      <c r="V349" s="1395"/>
      <c r="W349" s="1395"/>
      <c r="X349" s="1395"/>
      <c r="Y349" s="1395"/>
      <c r="Z349" s="1395"/>
      <c r="AA349" s="1395"/>
      <c r="AB349" s="1395"/>
    </row>
    <row r="350" ht="14.25" customHeight="1">
      <c r="A350" s="1403"/>
      <c r="B350" s="1403"/>
      <c r="C350" s="1395"/>
      <c r="D350" s="1395"/>
      <c r="E350" s="1407"/>
      <c r="F350" s="1395"/>
      <c r="G350" s="1395"/>
      <c r="H350" s="1395"/>
      <c r="I350" s="1395"/>
      <c r="J350" s="1395"/>
      <c r="K350" s="1395"/>
      <c r="L350" s="1395"/>
      <c r="M350" s="1395"/>
      <c r="N350" s="1395"/>
      <c r="O350" s="1395"/>
      <c r="P350" s="1395"/>
      <c r="Q350" s="1395"/>
      <c r="R350" s="1395"/>
      <c r="S350" s="1395"/>
      <c r="T350" s="1395"/>
      <c r="U350" s="1395"/>
      <c r="V350" s="1395"/>
      <c r="W350" s="1395"/>
      <c r="X350" s="1395"/>
      <c r="Y350" s="1395"/>
      <c r="Z350" s="1395"/>
      <c r="AA350" s="1395"/>
      <c r="AB350" s="1395"/>
    </row>
    <row r="351" ht="14.25" customHeight="1">
      <c r="A351" s="1403"/>
      <c r="B351" s="1403"/>
      <c r="C351" s="1395"/>
      <c r="D351" s="1395"/>
      <c r="E351" s="1407"/>
      <c r="F351" s="1395"/>
      <c r="G351" s="1395"/>
      <c r="H351" s="1395"/>
      <c r="I351" s="1395"/>
      <c r="J351" s="1395"/>
      <c r="K351" s="1395"/>
      <c r="L351" s="1395"/>
      <c r="M351" s="1395"/>
      <c r="N351" s="1395"/>
      <c r="O351" s="1395"/>
      <c r="P351" s="1395"/>
      <c r="Q351" s="1395"/>
      <c r="R351" s="1395"/>
      <c r="S351" s="1395"/>
      <c r="T351" s="1395"/>
      <c r="U351" s="1395"/>
      <c r="V351" s="1395"/>
      <c r="W351" s="1395"/>
      <c r="X351" s="1395"/>
      <c r="Y351" s="1395"/>
      <c r="Z351" s="1395"/>
      <c r="AA351" s="1395"/>
      <c r="AB351" s="1395"/>
    </row>
    <row r="352" ht="14.25" customHeight="1">
      <c r="A352" s="1403"/>
      <c r="B352" s="1403"/>
      <c r="C352" s="1395"/>
      <c r="D352" s="1395"/>
      <c r="E352" s="1407"/>
      <c r="F352" s="1395"/>
      <c r="G352" s="1395"/>
      <c r="H352" s="1395"/>
      <c r="I352" s="1395"/>
      <c r="J352" s="1395"/>
      <c r="K352" s="1395"/>
      <c r="L352" s="1395"/>
      <c r="M352" s="1395"/>
      <c r="N352" s="1395"/>
      <c r="O352" s="1395"/>
      <c r="P352" s="1395"/>
      <c r="Q352" s="1395"/>
      <c r="R352" s="1395"/>
      <c r="S352" s="1395"/>
      <c r="T352" s="1395"/>
      <c r="U352" s="1395"/>
      <c r="V352" s="1395"/>
      <c r="W352" s="1395"/>
      <c r="X352" s="1395"/>
      <c r="Y352" s="1395"/>
      <c r="Z352" s="1395"/>
      <c r="AA352" s="1395"/>
      <c r="AB352" s="1395"/>
    </row>
    <row r="353" ht="14.25" customHeight="1">
      <c r="A353" s="1403"/>
      <c r="B353" s="1403"/>
      <c r="C353" s="1395"/>
      <c r="D353" s="1395"/>
      <c r="E353" s="1407"/>
      <c r="F353" s="1395"/>
      <c r="G353" s="1395"/>
      <c r="H353" s="1395"/>
      <c r="I353" s="1395"/>
      <c r="J353" s="1395"/>
      <c r="K353" s="1395"/>
      <c r="L353" s="1395"/>
      <c r="M353" s="1395"/>
      <c r="N353" s="1395"/>
      <c r="O353" s="1395"/>
      <c r="P353" s="1395"/>
      <c r="Q353" s="1395"/>
      <c r="R353" s="1395"/>
      <c r="S353" s="1395"/>
      <c r="T353" s="1395"/>
      <c r="U353" s="1395"/>
      <c r="V353" s="1395"/>
      <c r="W353" s="1395"/>
      <c r="X353" s="1395"/>
      <c r="Y353" s="1395"/>
      <c r="Z353" s="1395"/>
      <c r="AA353" s="1395"/>
      <c r="AB353" s="1395"/>
    </row>
    <row r="354" ht="14.25" customHeight="1">
      <c r="A354" s="1403"/>
      <c r="B354" s="1403"/>
      <c r="C354" s="1395"/>
      <c r="D354" s="1395"/>
      <c r="E354" s="1407"/>
      <c r="F354" s="1395"/>
      <c r="G354" s="1395"/>
      <c r="H354" s="1395"/>
      <c r="I354" s="1395"/>
      <c r="J354" s="1395"/>
      <c r="K354" s="1395"/>
      <c r="L354" s="1395"/>
      <c r="M354" s="1395"/>
      <c r="N354" s="1395"/>
      <c r="O354" s="1395"/>
      <c r="P354" s="1395"/>
      <c r="Q354" s="1395"/>
      <c r="R354" s="1395"/>
      <c r="S354" s="1395"/>
      <c r="T354" s="1395"/>
      <c r="U354" s="1395"/>
      <c r="V354" s="1395"/>
      <c r="W354" s="1395"/>
      <c r="X354" s="1395"/>
      <c r="Y354" s="1395"/>
      <c r="Z354" s="1395"/>
      <c r="AA354" s="1395"/>
      <c r="AB354" s="1395"/>
    </row>
    <row r="355" ht="14.25" customHeight="1">
      <c r="A355" s="1403"/>
      <c r="B355" s="1403"/>
      <c r="C355" s="1395"/>
      <c r="D355" s="1395"/>
      <c r="E355" s="1407"/>
      <c r="F355" s="1395"/>
      <c r="G355" s="1395"/>
      <c r="H355" s="1395"/>
      <c r="I355" s="1395"/>
      <c r="J355" s="1395"/>
      <c r="K355" s="1395"/>
      <c r="L355" s="1395"/>
      <c r="M355" s="1395"/>
      <c r="N355" s="1395"/>
      <c r="O355" s="1395"/>
      <c r="P355" s="1395"/>
      <c r="Q355" s="1395"/>
      <c r="R355" s="1395"/>
      <c r="S355" s="1395"/>
      <c r="T355" s="1395"/>
      <c r="U355" s="1395"/>
      <c r="V355" s="1395"/>
      <c r="W355" s="1395"/>
      <c r="X355" s="1395"/>
      <c r="Y355" s="1395"/>
      <c r="Z355" s="1395"/>
      <c r="AA355" s="1395"/>
      <c r="AB355" s="1395"/>
    </row>
    <row r="356" ht="14.25" customHeight="1">
      <c r="A356" s="1403"/>
      <c r="B356" s="1403"/>
      <c r="C356" s="1395"/>
      <c r="D356" s="1395"/>
      <c r="E356" s="1407"/>
      <c r="F356" s="1395"/>
      <c r="G356" s="1395"/>
      <c r="H356" s="1395"/>
      <c r="I356" s="1395"/>
      <c r="J356" s="1395"/>
      <c r="K356" s="1395"/>
      <c r="L356" s="1395"/>
      <c r="M356" s="1395"/>
      <c r="N356" s="1395"/>
      <c r="O356" s="1395"/>
      <c r="P356" s="1395"/>
      <c r="Q356" s="1395"/>
      <c r="R356" s="1395"/>
      <c r="S356" s="1395"/>
      <c r="T356" s="1395"/>
      <c r="U356" s="1395"/>
      <c r="V356" s="1395"/>
      <c r="W356" s="1395"/>
      <c r="X356" s="1395"/>
      <c r="Y356" s="1395"/>
      <c r="Z356" s="1395"/>
      <c r="AA356" s="1395"/>
      <c r="AB356" s="1395"/>
    </row>
    <row r="357" ht="14.25" customHeight="1">
      <c r="A357" s="1403"/>
      <c r="B357" s="1403"/>
      <c r="C357" s="1395"/>
      <c r="D357" s="1395"/>
      <c r="E357" s="1407"/>
      <c r="F357" s="1395"/>
      <c r="G357" s="1395"/>
      <c r="H357" s="1395"/>
      <c r="I357" s="1395"/>
      <c r="J357" s="1395"/>
      <c r="K357" s="1395"/>
      <c r="L357" s="1395"/>
      <c r="M357" s="1395"/>
      <c r="N357" s="1395"/>
      <c r="O357" s="1395"/>
      <c r="P357" s="1395"/>
      <c r="Q357" s="1395"/>
      <c r="R357" s="1395"/>
      <c r="S357" s="1395"/>
      <c r="T357" s="1395"/>
      <c r="U357" s="1395"/>
      <c r="V357" s="1395"/>
      <c r="W357" s="1395"/>
      <c r="X357" s="1395"/>
      <c r="Y357" s="1395"/>
      <c r="Z357" s="1395"/>
      <c r="AA357" s="1395"/>
      <c r="AB357" s="1395"/>
    </row>
    <row r="358" ht="14.25" customHeight="1">
      <c r="A358" s="1403"/>
      <c r="B358" s="1403"/>
      <c r="C358" s="1395"/>
      <c r="D358" s="1395"/>
      <c r="E358" s="1407"/>
      <c r="F358" s="1395"/>
      <c r="G358" s="1395"/>
      <c r="H358" s="1395"/>
      <c r="I358" s="1395"/>
      <c r="J358" s="1395"/>
      <c r="K358" s="1395"/>
      <c r="L358" s="1395"/>
      <c r="M358" s="1395"/>
      <c r="N358" s="1395"/>
      <c r="O358" s="1395"/>
      <c r="P358" s="1395"/>
      <c r="Q358" s="1395"/>
      <c r="R358" s="1395"/>
      <c r="S358" s="1395"/>
      <c r="T358" s="1395"/>
      <c r="U358" s="1395"/>
      <c r="V358" s="1395"/>
      <c r="W358" s="1395"/>
      <c r="X358" s="1395"/>
      <c r="Y358" s="1395"/>
      <c r="Z358" s="1395"/>
      <c r="AA358" s="1395"/>
      <c r="AB358" s="1395"/>
    </row>
    <row r="359" ht="14.25" customHeight="1">
      <c r="A359" s="1403"/>
      <c r="B359" s="1403"/>
      <c r="C359" s="1395"/>
      <c r="D359" s="1395"/>
      <c r="E359" s="1407"/>
      <c r="F359" s="1395"/>
      <c r="G359" s="1395"/>
      <c r="H359" s="1395"/>
      <c r="I359" s="1395"/>
      <c r="J359" s="1395"/>
      <c r="K359" s="1395"/>
      <c r="L359" s="1395"/>
      <c r="M359" s="1395"/>
      <c r="N359" s="1395"/>
      <c r="O359" s="1395"/>
      <c r="P359" s="1395"/>
      <c r="Q359" s="1395"/>
      <c r="R359" s="1395"/>
      <c r="S359" s="1395"/>
      <c r="T359" s="1395"/>
      <c r="U359" s="1395"/>
      <c r="V359" s="1395"/>
      <c r="W359" s="1395"/>
      <c r="X359" s="1395"/>
      <c r="Y359" s="1395"/>
      <c r="Z359" s="1395"/>
      <c r="AA359" s="1395"/>
      <c r="AB359" s="1395"/>
    </row>
    <row r="360" ht="14.25" customHeight="1">
      <c r="A360" s="1403"/>
      <c r="B360" s="1403"/>
      <c r="C360" s="1395"/>
      <c r="D360" s="1395"/>
      <c r="E360" s="1407"/>
      <c r="F360" s="1395"/>
      <c r="G360" s="1395"/>
      <c r="H360" s="1395"/>
      <c r="I360" s="1395"/>
      <c r="J360" s="1395"/>
      <c r="K360" s="1395"/>
      <c r="L360" s="1395"/>
      <c r="M360" s="1395"/>
      <c r="N360" s="1395"/>
      <c r="O360" s="1395"/>
      <c r="P360" s="1395"/>
      <c r="Q360" s="1395"/>
      <c r="R360" s="1395"/>
      <c r="S360" s="1395"/>
      <c r="T360" s="1395"/>
      <c r="U360" s="1395"/>
      <c r="V360" s="1395"/>
      <c r="W360" s="1395"/>
      <c r="X360" s="1395"/>
      <c r="Y360" s="1395"/>
      <c r="Z360" s="1395"/>
      <c r="AA360" s="1395"/>
      <c r="AB360" s="1395"/>
    </row>
    <row r="361" ht="14.25" customHeight="1">
      <c r="A361" s="1403"/>
      <c r="B361" s="1403"/>
      <c r="C361" s="1395"/>
      <c r="D361" s="1395"/>
      <c r="E361" s="1407"/>
      <c r="F361" s="1395"/>
      <c r="G361" s="1395"/>
      <c r="H361" s="1395"/>
      <c r="I361" s="1395"/>
      <c r="J361" s="1395"/>
      <c r="K361" s="1395"/>
      <c r="L361" s="1395"/>
      <c r="M361" s="1395"/>
      <c r="N361" s="1395"/>
      <c r="O361" s="1395"/>
      <c r="P361" s="1395"/>
      <c r="Q361" s="1395"/>
      <c r="R361" s="1395"/>
      <c r="S361" s="1395"/>
      <c r="T361" s="1395"/>
      <c r="U361" s="1395"/>
      <c r="V361" s="1395"/>
      <c r="W361" s="1395"/>
      <c r="X361" s="1395"/>
      <c r="Y361" s="1395"/>
      <c r="Z361" s="1395"/>
      <c r="AA361" s="1395"/>
      <c r="AB361" s="1395"/>
    </row>
    <row r="362" ht="14.25" customHeight="1">
      <c r="A362" s="1403"/>
      <c r="B362" s="1403"/>
      <c r="C362" s="1395"/>
      <c r="D362" s="1395"/>
      <c r="E362" s="1407"/>
      <c r="F362" s="1395"/>
      <c r="G362" s="1395"/>
      <c r="H362" s="1395"/>
      <c r="I362" s="1395"/>
      <c r="J362" s="1395"/>
      <c r="K362" s="1395"/>
      <c r="L362" s="1395"/>
      <c r="M362" s="1395"/>
      <c r="N362" s="1395"/>
      <c r="O362" s="1395"/>
      <c r="P362" s="1395"/>
      <c r="Q362" s="1395"/>
      <c r="R362" s="1395"/>
      <c r="S362" s="1395"/>
      <c r="T362" s="1395"/>
      <c r="U362" s="1395"/>
      <c r="V362" s="1395"/>
      <c r="W362" s="1395"/>
      <c r="X362" s="1395"/>
      <c r="Y362" s="1395"/>
      <c r="Z362" s="1395"/>
      <c r="AA362" s="1395"/>
      <c r="AB362" s="1395"/>
    </row>
    <row r="363" ht="14.25" customHeight="1">
      <c r="A363" s="1403"/>
      <c r="B363" s="1403"/>
      <c r="C363" s="1395"/>
      <c r="D363" s="1395"/>
      <c r="E363" s="1407"/>
      <c r="F363" s="1395"/>
      <c r="G363" s="1395"/>
      <c r="H363" s="1395"/>
      <c r="I363" s="1395"/>
      <c r="J363" s="1395"/>
      <c r="K363" s="1395"/>
      <c r="L363" s="1395"/>
      <c r="M363" s="1395"/>
      <c r="N363" s="1395"/>
      <c r="O363" s="1395"/>
      <c r="P363" s="1395"/>
      <c r="Q363" s="1395"/>
      <c r="R363" s="1395"/>
      <c r="S363" s="1395"/>
      <c r="T363" s="1395"/>
      <c r="U363" s="1395"/>
      <c r="V363" s="1395"/>
      <c r="W363" s="1395"/>
      <c r="X363" s="1395"/>
      <c r="Y363" s="1395"/>
      <c r="Z363" s="1395"/>
      <c r="AA363" s="1395"/>
      <c r="AB363" s="1395"/>
    </row>
    <row r="364" ht="14.25" customHeight="1">
      <c r="A364" s="1403"/>
      <c r="B364" s="1403"/>
      <c r="C364" s="1395"/>
      <c r="D364" s="1395"/>
      <c r="E364" s="1407"/>
      <c r="F364" s="1395"/>
      <c r="G364" s="1395"/>
      <c r="H364" s="1395"/>
      <c r="I364" s="1395"/>
      <c r="J364" s="1395"/>
      <c r="K364" s="1395"/>
      <c r="L364" s="1395"/>
      <c r="M364" s="1395"/>
      <c r="N364" s="1395"/>
      <c r="O364" s="1395"/>
      <c r="P364" s="1395"/>
      <c r="Q364" s="1395"/>
      <c r="R364" s="1395"/>
      <c r="S364" s="1395"/>
      <c r="T364" s="1395"/>
      <c r="U364" s="1395"/>
      <c r="V364" s="1395"/>
      <c r="W364" s="1395"/>
      <c r="X364" s="1395"/>
      <c r="Y364" s="1395"/>
      <c r="Z364" s="1395"/>
      <c r="AA364" s="1395"/>
      <c r="AB364" s="1395"/>
    </row>
    <row r="365" ht="14.25" customHeight="1">
      <c r="A365" s="1403"/>
      <c r="B365" s="1403"/>
      <c r="C365" s="1395"/>
      <c r="D365" s="1395"/>
      <c r="E365" s="1407"/>
      <c r="F365" s="1395"/>
      <c r="G365" s="1395"/>
      <c r="H365" s="1395"/>
      <c r="I365" s="1395"/>
      <c r="J365" s="1395"/>
      <c r="K365" s="1395"/>
      <c r="L365" s="1395"/>
      <c r="M365" s="1395"/>
      <c r="N365" s="1395"/>
      <c r="O365" s="1395"/>
      <c r="P365" s="1395"/>
      <c r="Q365" s="1395"/>
      <c r="R365" s="1395"/>
      <c r="S365" s="1395"/>
      <c r="T365" s="1395"/>
      <c r="U365" s="1395"/>
      <c r="V365" s="1395"/>
      <c r="W365" s="1395"/>
      <c r="X365" s="1395"/>
      <c r="Y365" s="1395"/>
      <c r="Z365" s="1395"/>
      <c r="AA365" s="1395"/>
      <c r="AB365" s="1395"/>
    </row>
    <row r="366" ht="14.25" customHeight="1">
      <c r="A366" s="1403"/>
      <c r="B366" s="1403"/>
      <c r="C366" s="1395"/>
      <c r="D366" s="1395"/>
      <c r="E366" s="1407"/>
      <c r="F366" s="1395"/>
      <c r="G366" s="1395"/>
      <c r="H366" s="1395"/>
      <c r="I366" s="1395"/>
      <c r="J366" s="1395"/>
      <c r="K366" s="1395"/>
      <c r="L366" s="1395"/>
      <c r="M366" s="1395"/>
      <c r="N366" s="1395"/>
      <c r="O366" s="1395"/>
      <c r="P366" s="1395"/>
      <c r="Q366" s="1395"/>
      <c r="R366" s="1395"/>
      <c r="S366" s="1395"/>
      <c r="T366" s="1395"/>
      <c r="U366" s="1395"/>
      <c r="V366" s="1395"/>
      <c r="W366" s="1395"/>
      <c r="X366" s="1395"/>
      <c r="Y366" s="1395"/>
      <c r="Z366" s="1395"/>
      <c r="AA366" s="1395"/>
      <c r="AB366" s="1395"/>
    </row>
    <row r="367" ht="14.25" customHeight="1">
      <c r="A367" s="1403"/>
      <c r="B367" s="1403"/>
      <c r="C367" s="1395"/>
      <c r="D367" s="1395"/>
      <c r="E367" s="1407"/>
      <c r="F367" s="1395"/>
      <c r="G367" s="1395"/>
      <c r="H367" s="1395"/>
      <c r="I367" s="1395"/>
      <c r="J367" s="1395"/>
      <c r="K367" s="1395"/>
      <c r="L367" s="1395"/>
      <c r="M367" s="1395"/>
      <c r="N367" s="1395"/>
      <c r="O367" s="1395"/>
      <c r="P367" s="1395"/>
      <c r="Q367" s="1395"/>
      <c r="R367" s="1395"/>
      <c r="S367" s="1395"/>
      <c r="T367" s="1395"/>
      <c r="U367" s="1395"/>
      <c r="V367" s="1395"/>
      <c r="W367" s="1395"/>
      <c r="X367" s="1395"/>
      <c r="Y367" s="1395"/>
      <c r="Z367" s="1395"/>
      <c r="AA367" s="1395"/>
      <c r="AB367" s="1395"/>
    </row>
    <row r="368" ht="14.25" customHeight="1">
      <c r="A368" s="1403"/>
      <c r="B368" s="1403"/>
      <c r="C368" s="1395"/>
      <c r="D368" s="1395"/>
      <c r="E368" s="1407"/>
      <c r="F368" s="1395"/>
      <c r="G368" s="1395"/>
      <c r="H368" s="1395"/>
      <c r="I368" s="1395"/>
      <c r="J368" s="1395"/>
      <c r="K368" s="1395"/>
      <c r="L368" s="1395"/>
      <c r="M368" s="1395"/>
      <c r="N368" s="1395"/>
      <c r="O368" s="1395"/>
      <c r="P368" s="1395"/>
      <c r="Q368" s="1395"/>
      <c r="R368" s="1395"/>
      <c r="S368" s="1395"/>
      <c r="T368" s="1395"/>
      <c r="U368" s="1395"/>
      <c r="V368" s="1395"/>
      <c r="W368" s="1395"/>
      <c r="X368" s="1395"/>
      <c r="Y368" s="1395"/>
      <c r="Z368" s="1395"/>
      <c r="AA368" s="1395"/>
      <c r="AB368" s="1395"/>
    </row>
    <row r="369" ht="14.25" customHeight="1">
      <c r="A369" s="1403"/>
      <c r="B369" s="1403"/>
      <c r="C369" s="1395"/>
      <c r="D369" s="1395"/>
      <c r="E369" s="1407"/>
      <c r="F369" s="1395"/>
      <c r="G369" s="1395"/>
      <c r="H369" s="1395"/>
      <c r="I369" s="1395"/>
      <c r="J369" s="1395"/>
      <c r="K369" s="1395"/>
      <c r="L369" s="1395"/>
      <c r="M369" s="1395"/>
      <c r="N369" s="1395"/>
      <c r="O369" s="1395"/>
      <c r="P369" s="1395"/>
      <c r="Q369" s="1395"/>
      <c r="R369" s="1395"/>
      <c r="S369" s="1395"/>
      <c r="T369" s="1395"/>
      <c r="U369" s="1395"/>
      <c r="V369" s="1395"/>
      <c r="W369" s="1395"/>
      <c r="X369" s="1395"/>
      <c r="Y369" s="1395"/>
      <c r="Z369" s="1395"/>
      <c r="AA369" s="1395"/>
      <c r="AB369" s="1395"/>
    </row>
    <row r="370" ht="14.25" customHeight="1">
      <c r="A370" s="1403"/>
      <c r="B370" s="1403"/>
      <c r="C370" s="1395"/>
      <c r="D370" s="1395"/>
      <c r="E370" s="1407"/>
      <c r="F370" s="1395"/>
      <c r="G370" s="1395"/>
      <c r="H370" s="1395"/>
      <c r="I370" s="1395"/>
      <c r="J370" s="1395"/>
      <c r="K370" s="1395"/>
      <c r="L370" s="1395"/>
      <c r="M370" s="1395"/>
      <c r="N370" s="1395"/>
      <c r="O370" s="1395"/>
      <c r="P370" s="1395"/>
      <c r="Q370" s="1395"/>
      <c r="R370" s="1395"/>
      <c r="S370" s="1395"/>
      <c r="T370" s="1395"/>
      <c r="U370" s="1395"/>
      <c r="V370" s="1395"/>
      <c r="W370" s="1395"/>
      <c r="X370" s="1395"/>
      <c r="Y370" s="1395"/>
      <c r="Z370" s="1395"/>
      <c r="AA370" s="1395"/>
      <c r="AB370" s="1395"/>
    </row>
    <row r="371" ht="14.25" customHeight="1">
      <c r="A371" s="1403"/>
      <c r="B371" s="1403"/>
      <c r="C371" s="1395"/>
      <c r="D371" s="1395"/>
      <c r="E371" s="1407"/>
      <c r="F371" s="1395"/>
      <c r="G371" s="1395"/>
      <c r="H371" s="1395"/>
      <c r="I371" s="1395"/>
      <c r="J371" s="1395"/>
      <c r="K371" s="1395"/>
      <c r="L371" s="1395"/>
      <c r="M371" s="1395"/>
      <c r="N371" s="1395"/>
      <c r="O371" s="1395"/>
      <c r="P371" s="1395"/>
      <c r="Q371" s="1395"/>
      <c r="R371" s="1395"/>
      <c r="S371" s="1395"/>
      <c r="T371" s="1395"/>
      <c r="U371" s="1395"/>
      <c r="V371" s="1395"/>
      <c r="W371" s="1395"/>
      <c r="X371" s="1395"/>
      <c r="Y371" s="1395"/>
      <c r="Z371" s="1395"/>
      <c r="AA371" s="1395"/>
      <c r="AB371" s="1395"/>
    </row>
    <row r="372" ht="14.25" customHeight="1">
      <c r="A372" s="1403"/>
      <c r="B372" s="1403"/>
      <c r="C372" s="1395"/>
      <c r="D372" s="1395"/>
      <c r="E372" s="1407"/>
      <c r="F372" s="1395"/>
      <c r="G372" s="1395"/>
      <c r="H372" s="1395"/>
      <c r="I372" s="1395"/>
      <c r="J372" s="1395"/>
      <c r="K372" s="1395"/>
      <c r="L372" s="1395"/>
      <c r="M372" s="1395"/>
      <c r="N372" s="1395"/>
      <c r="O372" s="1395"/>
      <c r="P372" s="1395"/>
      <c r="Q372" s="1395"/>
      <c r="R372" s="1395"/>
      <c r="S372" s="1395"/>
      <c r="T372" s="1395"/>
      <c r="U372" s="1395"/>
      <c r="V372" s="1395"/>
      <c r="W372" s="1395"/>
      <c r="X372" s="1395"/>
      <c r="Y372" s="1395"/>
      <c r="Z372" s="1395"/>
      <c r="AA372" s="1395"/>
      <c r="AB372" s="1395"/>
    </row>
    <row r="373" ht="14.25" customHeight="1">
      <c r="A373" s="1403"/>
      <c r="B373" s="1403"/>
      <c r="C373" s="1395"/>
      <c r="D373" s="1395"/>
      <c r="E373" s="1407"/>
      <c r="F373" s="1395"/>
      <c r="G373" s="1395"/>
      <c r="H373" s="1395"/>
      <c r="I373" s="1395"/>
      <c r="J373" s="1395"/>
      <c r="K373" s="1395"/>
      <c r="L373" s="1395"/>
      <c r="M373" s="1395"/>
      <c r="N373" s="1395"/>
      <c r="O373" s="1395"/>
      <c r="P373" s="1395"/>
      <c r="Q373" s="1395"/>
      <c r="R373" s="1395"/>
      <c r="S373" s="1395"/>
      <c r="T373" s="1395"/>
      <c r="U373" s="1395"/>
      <c r="V373" s="1395"/>
      <c r="W373" s="1395"/>
      <c r="X373" s="1395"/>
      <c r="Y373" s="1395"/>
      <c r="Z373" s="1395"/>
      <c r="AA373" s="1395"/>
      <c r="AB373" s="1395"/>
    </row>
    <row r="374" ht="14.25" customHeight="1">
      <c r="A374" s="1403"/>
      <c r="B374" s="1403"/>
      <c r="C374" s="1395"/>
      <c r="D374" s="1395"/>
      <c r="E374" s="1407"/>
      <c r="F374" s="1395"/>
      <c r="G374" s="1395"/>
      <c r="H374" s="1395"/>
      <c r="I374" s="1395"/>
      <c r="J374" s="1395"/>
      <c r="K374" s="1395"/>
      <c r="L374" s="1395"/>
      <c r="M374" s="1395"/>
      <c r="N374" s="1395"/>
      <c r="O374" s="1395"/>
      <c r="P374" s="1395"/>
      <c r="Q374" s="1395"/>
      <c r="R374" s="1395"/>
      <c r="S374" s="1395"/>
      <c r="T374" s="1395"/>
      <c r="U374" s="1395"/>
      <c r="V374" s="1395"/>
      <c r="W374" s="1395"/>
      <c r="X374" s="1395"/>
      <c r="Y374" s="1395"/>
      <c r="Z374" s="1395"/>
      <c r="AA374" s="1395"/>
      <c r="AB374" s="1395"/>
    </row>
    <row r="375" ht="14.25" customHeight="1">
      <c r="A375" s="1403"/>
      <c r="B375" s="1403"/>
      <c r="C375" s="1395"/>
      <c r="D375" s="1395"/>
      <c r="E375" s="1407"/>
      <c r="F375" s="1395"/>
      <c r="G375" s="1395"/>
      <c r="H375" s="1395"/>
      <c r="I375" s="1395"/>
      <c r="J375" s="1395"/>
      <c r="K375" s="1395"/>
      <c r="L375" s="1395"/>
      <c r="M375" s="1395"/>
      <c r="N375" s="1395"/>
      <c r="O375" s="1395"/>
      <c r="P375" s="1395"/>
      <c r="Q375" s="1395"/>
      <c r="R375" s="1395"/>
      <c r="S375" s="1395"/>
      <c r="T375" s="1395"/>
      <c r="U375" s="1395"/>
      <c r="V375" s="1395"/>
      <c r="W375" s="1395"/>
      <c r="X375" s="1395"/>
      <c r="Y375" s="1395"/>
      <c r="Z375" s="1395"/>
      <c r="AA375" s="1395"/>
      <c r="AB375" s="1395"/>
    </row>
    <row r="376" ht="14.25" customHeight="1">
      <c r="A376" s="1403"/>
      <c r="B376" s="1403"/>
      <c r="C376" s="1395"/>
      <c r="D376" s="1395"/>
      <c r="E376" s="1407"/>
      <c r="F376" s="1395"/>
      <c r="G376" s="1395"/>
      <c r="H376" s="1395"/>
      <c r="I376" s="1395"/>
      <c r="J376" s="1395"/>
      <c r="K376" s="1395"/>
      <c r="L376" s="1395"/>
      <c r="M376" s="1395"/>
      <c r="N376" s="1395"/>
      <c r="O376" s="1395"/>
      <c r="P376" s="1395"/>
      <c r="Q376" s="1395"/>
      <c r="R376" s="1395"/>
      <c r="S376" s="1395"/>
      <c r="T376" s="1395"/>
      <c r="U376" s="1395"/>
      <c r="V376" s="1395"/>
      <c r="W376" s="1395"/>
      <c r="X376" s="1395"/>
      <c r="Y376" s="1395"/>
      <c r="Z376" s="1395"/>
      <c r="AA376" s="1395"/>
      <c r="AB376" s="1395"/>
    </row>
    <row r="377" ht="14.25" customHeight="1">
      <c r="A377" s="1403"/>
      <c r="B377" s="1403"/>
      <c r="C377" s="1395"/>
      <c r="D377" s="1395"/>
      <c r="E377" s="1407"/>
      <c r="F377" s="1395"/>
      <c r="G377" s="1395"/>
      <c r="H377" s="1395"/>
      <c r="I377" s="1395"/>
      <c r="J377" s="1395"/>
      <c r="K377" s="1395"/>
      <c r="L377" s="1395"/>
      <c r="M377" s="1395"/>
      <c r="N377" s="1395"/>
      <c r="O377" s="1395"/>
      <c r="P377" s="1395"/>
      <c r="Q377" s="1395"/>
      <c r="R377" s="1395"/>
      <c r="S377" s="1395"/>
      <c r="T377" s="1395"/>
      <c r="U377" s="1395"/>
      <c r="V377" s="1395"/>
      <c r="W377" s="1395"/>
      <c r="X377" s="1395"/>
      <c r="Y377" s="1395"/>
      <c r="Z377" s="1395"/>
      <c r="AA377" s="1395"/>
      <c r="AB377" s="1395"/>
    </row>
    <row r="378" ht="14.25" customHeight="1">
      <c r="A378" s="1403"/>
      <c r="B378" s="1403"/>
      <c r="C378" s="1395"/>
      <c r="D378" s="1395"/>
      <c r="E378" s="1407"/>
      <c r="F378" s="1395"/>
      <c r="G378" s="1395"/>
      <c r="H378" s="1395"/>
      <c r="I378" s="1395"/>
      <c r="J378" s="1395"/>
      <c r="K378" s="1395"/>
      <c r="L378" s="1395"/>
      <c r="M378" s="1395"/>
      <c r="N378" s="1395"/>
      <c r="O378" s="1395"/>
      <c r="P378" s="1395"/>
      <c r="Q378" s="1395"/>
      <c r="R378" s="1395"/>
      <c r="S378" s="1395"/>
      <c r="T378" s="1395"/>
      <c r="U378" s="1395"/>
      <c r="V378" s="1395"/>
      <c r="W378" s="1395"/>
      <c r="X378" s="1395"/>
      <c r="Y378" s="1395"/>
      <c r="Z378" s="1395"/>
      <c r="AA378" s="1395"/>
      <c r="AB378" s="1395"/>
    </row>
    <row r="379" ht="14.25" customHeight="1">
      <c r="A379" s="1403"/>
      <c r="B379" s="1403"/>
      <c r="C379" s="1395"/>
      <c r="D379" s="1395"/>
      <c r="E379" s="1407"/>
      <c r="F379" s="1395"/>
      <c r="G379" s="1395"/>
      <c r="H379" s="1395"/>
      <c r="I379" s="1395"/>
      <c r="J379" s="1395"/>
      <c r="K379" s="1395"/>
      <c r="L379" s="1395"/>
      <c r="M379" s="1395"/>
      <c r="N379" s="1395"/>
      <c r="O379" s="1395"/>
      <c r="P379" s="1395"/>
      <c r="Q379" s="1395"/>
      <c r="R379" s="1395"/>
      <c r="S379" s="1395"/>
      <c r="T379" s="1395"/>
      <c r="U379" s="1395"/>
      <c r="V379" s="1395"/>
      <c r="W379" s="1395"/>
      <c r="X379" s="1395"/>
      <c r="Y379" s="1395"/>
      <c r="Z379" s="1395"/>
      <c r="AA379" s="1395"/>
      <c r="AB379" s="1395"/>
    </row>
    <row r="380" ht="14.25" customHeight="1">
      <c r="A380" s="1403"/>
      <c r="B380" s="1403"/>
      <c r="C380" s="1395"/>
      <c r="D380" s="1395"/>
      <c r="E380" s="1407"/>
      <c r="F380" s="1395"/>
      <c r="G380" s="1395"/>
      <c r="H380" s="1395"/>
      <c r="I380" s="1395"/>
      <c r="J380" s="1395"/>
      <c r="K380" s="1395"/>
      <c r="L380" s="1395"/>
      <c r="M380" s="1395"/>
      <c r="N380" s="1395"/>
      <c r="O380" s="1395"/>
      <c r="P380" s="1395"/>
      <c r="Q380" s="1395"/>
      <c r="R380" s="1395"/>
      <c r="S380" s="1395"/>
      <c r="T380" s="1395"/>
      <c r="U380" s="1395"/>
      <c r="V380" s="1395"/>
      <c r="W380" s="1395"/>
      <c r="X380" s="1395"/>
      <c r="Y380" s="1395"/>
      <c r="Z380" s="1395"/>
      <c r="AA380" s="1395"/>
      <c r="AB380" s="1395"/>
    </row>
    <row r="381" ht="14.25" customHeight="1">
      <c r="A381" s="1403"/>
      <c r="B381" s="1403"/>
      <c r="C381" s="1395"/>
      <c r="D381" s="1395"/>
      <c r="E381" s="1407"/>
      <c r="F381" s="1395"/>
      <c r="G381" s="1395"/>
      <c r="H381" s="1395"/>
      <c r="I381" s="1395"/>
      <c r="J381" s="1395"/>
      <c r="K381" s="1395"/>
      <c r="L381" s="1395"/>
      <c r="M381" s="1395"/>
      <c r="N381" s="1395"/>
      <c r="O381" s="1395"/>
      <c r="P381" s="1395"/>
      <c r="Q381" s="1395"/>
      <c r="R381" s="1395"/>
      <c r="S381" s="1395"/>
      <c r="T381" s="1395"/>
      <c r="U381" s="1395"/>
      <c r="V381" s="1395"/>
      <c r="W381" s="1395"/>
      <c r="X381" s="1395"/>
      <c r="Y381" s="1395"/>
      <c r="Z381" s="1395"/>
      <c r="AA381" s="1395"/>
      <c r="AB381" s="1395"/>
    </row>
    <row r="382" ht="14.25" customHeight="1">
      <c r="A382" s="1403"/>
      <c r="B382" s="1403"/>
      <c r="C382" s="1395"/>
      <c r="D382" s="1395"/>
      <c r="E382" s="1407"/>
      <c r="F382" s="1395"/>
      <c r="G382" s="1395"/>
      <c r="H382" s="1395"/>
      <c r="I382" s="1395"/>
      <c r="J382" s="1395"/>
      <c r="K382" s="1395"/>
      <c r="L382" s="1395"/>
      <c r="M382" s="1395"/>
      <c r="N382" s="1395"/>
      <c r="O382" s="1395"/>
      <c r="P382" s="1395"/>
      <c r="Q382" s="1395"/>
      <c r="R382" s="1395"/>
      <c r="S382" s="1395"/>
      <c r="T382" s="1395"/>
      <c r="U382" s="1395"/>
      <c r="V382" s="1395"/>
      <c r="W382" s="1395"/>
      <c r="X382" s="1395"/>
      <c r="Y382" s="1395"/>
      <c r="Z382" s="1395"/>
      <c r="AA382" s="1395"/>
      <c r="AB382" s="1395"/>
    </row>
    <row r="383" ht="14.25" customHeight="1">
      <c r="A383" s="1403"/>
      <c r="B383" s="1403"/>
      <c r="C383" s="1395"/>
      <c r="D383" s="1395"/>
      <c r="E383" s="1407"/>
      <c r="F383" s="1395"/>
      <c r="G383" s="1395"/>
      <c r="H383" s="1395"/>
      <c r="I383" s="1395"/>
      <c r="J383" s="1395"/>
      <c r="K383" s="1395"/>
      <c r="L383" s="1395"/>
      <c r="M383" s="1395"/>
      <c r="N383" s="1395"/>
      <c r="O383" s="1395"/>
      <c r="P383" s="1395"/>
      <c r="Q383" s="1395"/>
      <c r="R383" s="1395"/>
      <c r="S383" s="1395"/>
      <c r="T383" s="1395"/>
      <c r="U383" s="1395"/>
      <c r="V383" s="1395"/>
      <c r="W383" s="1395"/>
      <c r="X383" s="1395"/>
      <c r="Y383" s="1395"/>
      <c r="Z383" s="1395"/>
      <c r="AA383" s="1395"/>
      <c r="AB383" s="1395"/>
    </row>
    <row r="384" ht="14.25" customHeight="1">
      <c r="A384" s="1403"/>
      <c r="B384" s="1403"/>
      <c r="C384" s="1395"/>
      <c r="D384" s="1395"/>
      <c r="E384" s="1407"/>
      <c r="F384" s="1395"/>
      <c r="G384" s="1395"/>
      <c r="H384" s="1395"/>
      <c r="I384" s="1395"/>
      <c r="J384" s="1395"/>
      <c r="K384" s="1395"/>
      <c r="L384" s="1395"/>
      <c r="M384" s="1395"/>
      <c r="N384" s="1395"/>
      <c r="O384" s="1395"/>
      <c r="P384" s="1395"/>
      <c r="Q384" s="1395"/>
      <c r="R384" s="1395"/>
      <c r="S384" s="1395"/>
      <c r="T384" s="1395"/>
      <c r="U384" s="1395"/>
      <c r="V384" s="1395"/>
      <c r="W384" s="1395"/>
      <c r="X384" s="1395"/>
      <c r="Y384" s="1395"/>
      <c r="Z384" s="1395"/>
      <c r="AA384" s="1395"/>
      <c r="AB384" s="1395"/>
    </row>
    <row r="385" ht="14.25" customHeight="1">
      <c r="A385" s="1403"/>
      <c r="B385" s="1403"/>
      <c r="C385" s="1395"/>
      <c r="D385" s="1395"/>
      <c r="E385" s="1407"/>
      <c r="F385" s="1395"/>
      <c r="G385" s="1395"/>
      <c r="H385" s="1395"/>
      <c r="I385" s="1395"/>
      <c r="J385" s="1395"/>
      <c r="K385" s="1395"/>
      <c r="L385" s="1395"/>
      <c r="M385" s="1395"/>
      <c r="N385" s="1395"/>
      <c r="O385" s="1395"/>
      <c r="P385" s="1395"/>
      <c r="Q385" s="1395"/>
      <c r="R385" s="1395"/>
      <c r="S385" s="1395"/>
      <c r="T385" s="1395"/>
      <c r="U385" s="1395"/>
      <c r="V385" s="1395"/>
      <c r="W385" s="1395"/>
      <c r="X385" s="1395"/>
      <c r="Y385" s="1395"/>
      <c r="Z385" s="1395"/>
      <c r="AA385" s="1395"/>
      <c r="AB385" s="1395"/>
    </row>
    <row r="386" ht="14.25" customHeight="1">
      <c r="A386" s="1403"/>
      <c r="B386" s="1403"/>
      <c r="C386" s="1395"/>
      <c r="D386" s="1395"/>
      <c r="E386" s="1407"/>
      <c r="F386" s="1395"/>
      <c r="G386" s="1395"/>
      <c r="H386" s="1395"/>
      <c r="I386" s="1395"/>
      <c r="J386" s="1395"/>
      <c r="K386" s="1395"/>
      <c r="L386" s="1395"/>
      <c r="M386" s="1395"/>
      <c r="N386" s="1395"/>
      <c r="O386" s="1395"/>
      <c r="P386" s="1395"/>
      <c r="Q386" s="1395"/>
      <c r="R386" s="1395"/>
      <c r="S386" s="1395"/>
      <c r="T386" s="1395"/>
      <c r="U386" s="1395"/>
      <c r="V386" s="1395"/>
      <c r="W386" s="1395"/>
      <c r="X386" s="1395"/>
      <c r="Y386" s="1395"/>
      <c r="Z386" s="1395"/>
      <c r="AA386" s="1395"/>
      <c r="AB386" s="1395"/>
    </row>
    <row r="387" ht="14.25" customHeight="1">
      <c r="A387" s="1403"/>
      <c r="B387" s="1403"/>
      <c r="C387" s="1395"/>
      <c r="D387" s="1395"/>
      <c r="E387" s="1407"/>
      <c r="F387" s="1395"/>
      <c r="G387" s="1395"/>
      <c r="H387" s="1395"/>
      <c r="I387" s="1395"/>
      <c r="J387" s="1395"/>
      <c r="K387" s="1395"/>
      <c r="L387" s="1395"/>
      <c r="M387" s="1395"/>
      <c r="N387" s="1395"/>
      <c r="O387" s="1395"/>
      <c r="P387" s="1395"/>
      <c r="Q387" s="1395"/>
      <c r="R387" s="1395"/>
      <c r="S387" s="1395"/>
      <c r="T387" s="1395"/>
      <c r="U387" s="1395"/>
      <c r="V387" s="1395"/>
      <c r="W387" s="1395"/>
      <c r="X387" s="1395"/>
      <c r="Y387" s="1395"/>
      <c r="Z387" s="1395"/>
      <c r="AA387" s="1395"/>
      <c r="AB387" s="1395"/>
    </row>
    <row r="388" ht="14.25" customHeight="1">
      <c r="A388" s="1403"/>
      <c r="B388" s="1403"/>
      <c r="C388" s="1395"/>
      <c r="D388" s="1395"/>
      <c r="E388" s="1407"/>
      <c r="F388" s="1395"/>
      <c r="G388" s="1395"/>
      <c r="H388" s="1395"/>
      <c r="I388" s="1395"/>
      <c r="J388" s="1395"/>
      <c r="K388" s="1395"/>
      <c r="L388" s="1395"/>
      <c r="M388" s="1395"/>
      <c r="N388" s="1395"/>
      <c r="O388" s="1395"/>
      <c r="P388" s="1395"/>
      <c r="Q388" s="1395"/>
      <c r="R388" s="1395"/>
      <c r="S388" s="1395"/>
      <c r="T388" s="1395"/>
      <c r="U388" s="1395"/>
      <c r="V388" s="1395"/>
      <c r="W388" s="1395"/>
      <c r="X388" s="1395"/>
      <c r="Y388" s="1395"/>
      <c r="Z388" s="1395"/>
      <c r="AA388" s="1395"/>
      <c r="AB388" s="1395"/>
    </row>
    <row r="389" ht="14.25" customHeight="1">
      <c r="A389" s="1403"/>
      <c r="B389" s="1403"/>
      <c r="C389" s="1395"/>
      <c r="D389" s="1395"/>
      <c r="E389" s="1407"/>
      <c r="F389" s="1395"/>
      <c r="G389" s="1395"/>
      <c r="H389" s="1395"/>
      <c r="I389" s="1395"/>
      <c r="J389" s="1395"/>
      <c r="K389" s="1395"/>
      <c r="L389" s="1395"/>
      <c r="M389" s="1395"/>
      <c r="N389" s="1395"/>
      <c r="O389" s="1395"/>
      <c r="P389" s="1395"/>
      <c r="Q389" s="1395"/>
      <c r="R389" s="1395"/>
      <c r="S389" s="1395"/>
      <c r="T389" s="1395"/>
      <c r="U389" s="1395"/>
      <c r="V389" s="1395"/>
      <c r="W389" s="1395"/>
      <c r="X389" s="1395"/>
      <c r="Y389" s="1395"/>
      <c r="Z389" s="1395"/>
      <c r="AA389" s="1395"/>
      <c r="AB389" s="1395"/>
    </row>
    <row r="390" ht="14.25" customHeight="1">
      <c r="A390" s="1403"/>
      <c r="B390" s="1403"/>
      <c r="C390" s="1395"/>
      <c r="D390" s="1395"/>
      <c r="E390" s="1407"/>
      <c r="F390" s="1395"/>
      <c r="G390" s="1395"/>
      <c r="H390" s="1395"/>
      <c r="I390" s="1395"/>
      <c r="J390" s="1395"/>
      <c r="K390" s="1395"/>
      <c r="L390" s="1395"/>
      <c r="M390" s="1395"/>
      <c r="N390" s="1395"/>
      <c r="O390" s="1395"/>
      <c r="P390" s="1395"/>
      <c r="Q390" s="1395"/>
      <c r="R390" s="1395"/>
      <c r="S390" s="1395"/>
      <c r="T390" s="1395"/>
      <c r="U390" s="1395"/>
      <c r="V390" s="1395"/>
      <c r="W390" s="1395"/>
      <c r="X390" s="1395"/>
      <c r="Y390" s="1395"/>
      <c r="Z390" s="1395"/>
      <c r="AA390" s="1395"/>
      <c r="AB390" s="1395"/>
    </row>
    <row r="391" ht="14.25" customHeight="1">
      <c r="A391" s="1403"/>
      <c r="B391" s="1403"/>
      <c r="C391" s="1395"/>
      <c r="D391" s="1395"/>
      <c r="E391" s="1407"/>
      <c r="F391" s="1395"/>
      <c r="G391" s="1395"/>
      <c r="H391" s="1395"/>
      <c r="I391" s="1395"/>
      <c r="J391" s="1395"/>
      <c r="K391" s="1395"/>
      <c r="L391" s="1395"/>
      <c r="M391" s="1395"/>
      <c r="N391" s="1395"/>
      <c r="O391" s="1395"/>
      <c r="P391" s="1395"/>
      <c r="Q391" s="1395"/>
      <c r="R391" s="1395"/>
      <c r="S391" s="1395"/>
      <c r="T391" s="1395"/>
      <c r="U391" s="1395"/>
      <c r="V391" s="1395"/>
      <c r="W391" s="1395"/>
      <c r="X391" s="1395"/>
      <c r="Y391" s="1395"/>
      <c r="Z391" s="1395"/>
      <c r="AA391" s="1395"/>
      <c r="AB391" s="1395"/>
    </row>
    <row r="392" ht="14.25" customHeight="1">
      <c r="A392" s="1403"/>
      <c r="B392" s="1403"/>
      <c r="C392" s="1395"/>
      <c r="D392" s="1395"/>
      <c r="E392" s="1407"/>
      <c r="F392" s="1395"/>
      <c r="G392" s="1395"/>
      <c r="H392" s="1395"/>
      <c r="I392" s="1395"/>
      <c r="J392" s="1395"/>
      <c r="K392" s="1395"/>
      <c r="L392" s="1395"/>
      <c r="M392" s="1395"/>
      <c r="N392" s="1395"/>
      <c r="O392" s="1395"/>
      <c r="P392" s="1395"/>
      <c r="Q392" s="1395"/>
      <c r="R392" s="1395"/>
      <c r="S392" s="1395"/>
      <c r="T392" s="1395"/>
      <c r="U392" s="1395"/>
      <c r="V392" s="1395"/>
      <c r="W392" s="1395"/>
      <c r="X392" s="1395"/>
      <c r="Y392" s="1395"/>
      <c r="Z392" s="1395"/>
      <c r="AA392" s="1395"/>
      <c r="AB392" s="1395"/>
    </row>
    <row r="393" ht="14.25" customHeight="1">
      <c r="A393" s="1403"/>
      <c r="B393" s="1403"/>
      <c r="C393" s="1395"/>
      <c r="D393" s="1395"/>
      <c r="E393" s="1407"/>
      <c r="F393" s="1395"/>
      <c r="G393" s="1395"/>
      <c r="H393" s="1395"/>
      <c r="I393" s="1395"/>
      <c r="J393" s="1395"/>
      <c r="K393" s="1395"/>
      <c r="L393" s="1395"/>
      <c r="M393" s="1395"/>
      <c r="N393" s="1395"/>
      <c r="O393" s="1395"/>
      <c r="P393" s="1395"/>
      <c r="Q393" s="1395"/>
      <c r="R393" s="1395"/>
      <c r="S393" s="1395"/>
      <c r="T393" s="1395"/>
      <c r="U393" s="1395"/>
      <c r="V393" s="1395"/>
      <c r="W393" s="1395"/>
      <c r="X393" s="1395"/>
      <c r="Y393" s="1395"/>
      <c r="Z393" s="1395"/>
      <c r="AA393" s="1395"/>
      <c r="AB393" s="1395"/>
    </row>
    <row r="394" ht="14.25" customHeight="1">
      <c r="A394" s="1403"/>
      <c r="B394" s="1403"/>
      <c r="C394" s="1395"/>
      <c r="D394" s="1395"/>
      <c r="E394" s="1407"/>
      <c r="F394" s="1395"/>
      <c r="G394" s="1395"/>
      <c r="H394" s="1395"/>
      <c r="I394" s="1395"/>
      <c r="J394" s="1395"/>
      <c r="K394" s="1395"/>
      <c r="L394" s="1395"/>
      <c r="M394" s="1395"/>
      <c r="N394" s="1395"/>
      <c r="O394" s="1395"/>
      <c r="P394" s="1395"/>
      <c r="Q394" s="1395"/>
      <c r="R394" s="1395"/>
      <c r="S394" s="1395"/>
      <c r="T394" s="1395"/>
      <c r="U394" s="1395"/>
      <c r="V394" s="1395"/>
      <c r="W394" s="1395"/>
      <c r="X394" s="1395"/>
      <c r="Y394" s="1395"/>
      <c r="Z394" s="1395"/>
      <c r="AA394" s="1395"/>
      <c r="AB394" s="1395"/>
    </row>
    <row r="395" ht="14.25" customHeight="1">
      <c r="A395" s="1403"/>
      <c r="B395" s="1403"/>
      <c r="C395" s="1395"/>
      <c r="D395" s="1395"/>
      <c r="E395" s="1407"/>
      <c r="F395" s="1395"/>
      <c r="G395" s="1395"/>
      <c r="H395" s="1395"/>
      <c r="I395" s="1395"/>
      <c r="J395" s="1395"/>
      <c r="K395" s="1395"/>
      <c r="L395" s="1395"/>
      <c r="M395" s="1395"/>
      <c r="N395" s="1395"/>
      <c r="O395" s="1395"/>
      <c r="P395" s="1395"/>
      <c r="Q395" s="1395"/>
      <c r="R395" s="1395"/>
      <c r="S395" s="1395"/>
      <c r="T395" s="1395"/>
      <c r="U395" s="1395"/>
      <c r="V395" s="1395"/>
      <c r="W395" s="1395"/>
      <c r="X395" s="1395"/>
      <c r="Y395" s="1395"/>
      <c r="Z395" s="1395"/>
      <c r="AA395" s="1395"/>
      <c r="AB395" s="1395"/>
    </row>
    <row r="396" ht="14.25" customHeight="1">
      <c r="A396" s="1403"/>
      <c r="B396" s="1403"/>
      <c r="C396" s="1395"/>
      <c r="D396" s="1395"/>
      <c r="E396" s="1407"/>
      <c r="F396" s="1395"/>
      <c r="G396" s="1395"/>
      <c r="H396" s="1395"/>
      <c r="I396" s="1395"/>
      <c r="J396" s="1395"/>
      <c r="K396" s="1395"/>
      <c r="L396" s="1395"/>
      <c r="M396" s="1395"/>
      <c r="N396" s="1395"/>
      <c r="O396" s="1395"/>
      <c r="P396" s="1395"/>
      <c r="Q396" s="1395"/>
      <c r="R396" s="1395"/>
      <c r="S396" s="1395"/>
      <c r="T396" s="1395"/>
      <c r="U396" s="1395"/>
      <c r="V396" s="1395"/>
      <c r="W396" s="1395"/>
      <c r="X396" s="1395"/>
      <c r="Y396" s="1395"/>
      <c r="Z396" s="1395"/>
      <c r="AA396" s="1395"/>
      <c r="AB396" s="1395"/>
    </row>
    <row r="397" ht="14.25" customHeight="1">
      <c r="A397" s="1403"/>
      <c r="B397" s="1403"/>
      <c r="C397" s="1395"/>
      <c r="D397" s="1395"/>
      <c r="E397" s="1407"/>
      <c r="F397" s="1395"/>
      <c r="G397" s="1395"/>
      <c r="H397" s="1395"/>
      <c r="I397" s="1395"/>
      <c r="J397" s="1395"/>
      <c r="K397" s="1395"/>
      <c r="L397" s="1395"/>
      <c r="M397" s="1395"/>
      <c r="N397" s="1395"/>
      <c r="O397" s="1395"/>
      <c r="P397" s="1395"/>
      <c r="Q397" s="1395"/>
      <c r="R397" s="1395"/>
      <c r="S397" s="1395"/>
      <c r="T397" s="1395"/>
      <c r="U397" s="1395"/>
      <c r="V397" s="1395"/>
      <c r="W397" s="1395"/>
      <c r="X397" s="1395"/>
      <c r="Y397" s="1395"/>
      <c r="Z397" s="1395"/>
      <c r="AA397" s="1395"/>
      <c r="AB397" s="1395"/>
    </row>
    <row r="398" ht="14.25" customHeight="1">
      <c r="A398" s="1403"/>
      <c r="B398" s="1403"/>
      <c r="C398" s="1395"/>
      <c r="D398" s="1395"/>
      <c r="E398" s="1407"/>
      <c r="F398" s="1395"/>
      <c r="G398" s="1395"/>
      <c r="H398" s="1395"/>
      <c r="I398" s="1395"/>
      <c r="J398" s="1395"/>
      <c r="K398" s="1395"/>
      <c r="L398" s="1395"/>
      <c r="M398" s="1395"/>
      <c r="N398" s="1395"/>
      <c r="O398" s="1395"/>
      <c r="P398" s="1395"/>
      <c r="Q398" s="1395"/>
      <c r="R398" s="1395"/>
      <c r="S398" s="1395"/>
      <c r="T398" s="1395"/>
      <c r="U398" s="1395"/>
      <c r="V398" s="1395"/>
      <c r="W398" s="1395"/>
      <c r="X398" s="1395"/>
      <c r="Y398" s="1395"/>
      <c r="Z398" s="1395"/>
      <c r="AA398" s="1395"/>
      <c r="AB398" s="1395"/>
    </row>
    <row r="399" ht="14.25" customHeight="1">
      <c r="A399" s="1403"/>
      <c r="B399" s="1403"/>
      <c r="C399" s="1395"/>
      <c r="D399" s="1395"/>
      <c r="E399" s="1407"/>
      <c r="F399" s="1395"/>
      <c r="G399" s="1395"/>
      <c r="H399" s="1395"/>
      <c r="I399" s="1395"/>
      <c r="J399" s="1395"/>
      <c r="K399" s="1395"/>
      <c r="L399" s="1395"/>
      <c r="M399" s="1395"/>
      <c r="N399" s="1395"/>
      <c r="O399" s="1395"/>
      <c r="P399" s="1395"/>
      <c r="Q399" s="1395"/>
      <c r="R399" s="1395"/>
      <c r="S399" s="1395"/>
      <c r="T399" s="1395"/>
      <c r="U399" s="1395"/>
      <c r="V399" s="1395"/>
      <c r="W399" s="1395"/>
      <c r="X399" s="1395"/>
      <c r="Y399" s="1395"/>
      <c r="Z399" s="1395"/>
      <c r="AA399" s="1395"/>
      <c r="AB399" s="1395"/>
    </row>
    <row r="400" ht="14.25" customHeight="1">
      <c r="A400" s="1403"/>
      <c r="B400" s="1403"/>
      <c r="C400" s="1395"/>
      <c r="D400" s="1395"/>
      <c r="E400" s="1407"/>
      <c r="F400" s="1395"/>
      <c r="G400" s="1395"/>
      <c r="H400" s="1395"/>
      <c r="I400" s="1395"/>
      <c r="J400" s="1395"/>
      <c r="K400" s="1395"/>
      <c r="L400" s="1395"/>
      <c r="M400" s="1395"/>
      <c r="N400" s="1395"/>
      <c r="O400" s="1395"/>
      <c r="P400" s="1395"/>
      <c r="Q400" s="1395"/>
      <c r="R400" s="1395"/>
      <c r="S400" s="1395"/>
      <c r="T400" s="1395"/>
      <c r="U400" s="1395"/>
      <c r="V400" s="1395"/>
      <c r="W400" s="1395"/>
      <c r="X400" s="1395"/>
      <c r="Y400" s="1395"/>
      <c r="Z400" s="1395"/>
      <c r="AA400" s="1395"/>
      <c r="AB400" s="1395"/>
    </row>
    <row r="401" ht="14.25" customHeight="1">
      <c r="A401" s="1403"/>
      <c r="B401" s="1403"/>
      <c r="C401" s="1395"/>
      <c r="D401" s="1395"/>
      <c r="E401" s="1407"/>
      <c r="F401" s="1395"/>
      <c r="G401" s="1395"/>
      <c r="H401" s="1395"/>
      <c r="I401" s="1395"/>
      <c r="J401" s="1395"/>
      <c r="K401" s="1395"/>
      <c r="L401" s="1395"/>
      <c r="M401" s="1395"/>
      <c r="N401" s="1395"/>
      <c r="O401" s="1395"/>
      <c r="P401" s="1395"/>
      <c r="Q401" s="1395"/>
      <c r="R401" s="1395"/>
      <c r="S401" s="1395"/>
      <c r="T401" s="1395"/>
      <c r="U401" s="1395"/>
      <c r="V401" s="1395"/>
      <c r="W401" s="1395"/>
      <c r="X401" s="1395"/>
      <c r="Y401" s="1395"/>
      <c r="Z401" s="1395"/>
      <c r="AA401" s="1395"/>
      <c r="AB401" s="1395"/>
    </row>
    <row r="402" ht="14.25" customHeight="1">
      <c r="A402" s="1403"/>
      <c r="B402" s="1403"/>
      <c r="C402" s="1395"/>
      <c r="D402" s="1395"/>
      <c r="E402" s="1407"/>
      <c r="F402" s="1395"/>
      <c r="G402" s="1395"/>
      <c r="H402" s="1395"/>
      <c r="I402" s="1395"/>
      <c r="J402" s="1395"/>
      <c r="K402" s="1395"/>
      <c r="L402" s="1395"/>
      <c r="M402" s="1395"/>
      <c r="N402" s="1395"/>
      <c r="O402" s="1395"/>
      <c r="P402" s="1395"/>
      <c r="Q402" s="1395"/>
      <c r="R402" s="1395"/>
      <c r="S402" s="1395"/>
      <c r="T402" s="1395"/>
      <c r="U402" s="1395"/>
      <c r="V402" s="1395"/>
      <c r="W402" s="1395"/>
      <c r="X402" s="1395"/>
      <c r="Y402" s="1395"/>
      <c r="Z402" s="1395"/>
      <c r="AA402" s="1395"/>
      <c r="AB402" s="1395"/>
    </row>
    <row r="403" ht="14.25" customHeight="1">
      <c r="A403" s="1403"/>
      <c r="B403" s="1403"/>
      <c r="C403" s="1395"/>
      <c r="D403" s="1395"/>
      <c r="E403" s="1407"/>
      <c r="F403" s="1395"/>
      <c r="G403" s="1395"/>
      <c r="H403" s="1395"/>
      <c r="I403" s="1395"/>
      <c r="J403" s="1395"/>
      <c r="K403" s="1395"/>
      <c r="L403" s="1395"/>
      <c r="M403" s="1395"/>
      <c r="N403" s="1395"/>
      <c r="O403" s="1395"/>
      <c r="P403" s="1395"/>
      <c r="Q403" s="1395"/>
      <c r="R403" s="1395"/>
      <c r="S403" s="1395"/>
      <c r="T403" s="1395"/>
      <c r="U403" s="1395"/>
      <c r="V403" s="1395"/>
      <c r="W403" s="1395"/>
      <c r="X403" s="1395"/>
      <c r="Y403" s="1395"/>
      <c r="Z403" s="1395"/>
      <c r="AA403" s="1395"/>
      <c r="AB403" s="1395"/>
    </row>
    <row r="404" ht="14.25" customHeight="1">
      <c r="A404" s="1403"/>
      <c r="B404" s="1403"/>
      <c r="C404" s="1395"/>
      <c r="D404" s="1395"/>
      <c r="E404" s="1407"/>
      <c r="F404" s="1395"/>
      <c r="G404" s="1395"/>
      <c r="H404" s="1395"/>
      <c r="I404" s="1395"/>
      <c r="J404" s="1395"/>
      <c r="K404" s="1395"/>
      <c r="L404" s="1395"/>
      <c r="M404" s="1395"/>
      <c r="N404" s="1395"/>
      <c r="O404" s="1395"/>
      <c r="P404" s="1395"/>
      <c r="Q404" s="1395"/>
      <c r="R404" s="1395"/>
      <c r="S404" s="1395"/>
      <c r="T404" s="1395"/>
      <c r="U404" s="1395"/>
      <c r="V404" s="1395"/>
      <c r="W404" s="1395"/>
      <c r="X404" s="1395"/>
      <c r="Y404" s="1395"/>
      <c r="Z404" s="1395"/>
      <c r="AA404" s="1395"/>
      <c r="AB404" s="1395"/>
    </row>
    <row r="405" ht="14.25" customHeight="1">
      <c r="A405" s="1403"/>
      <c r="B405" s="1403"/>
      <c r="C405" s="1395"/>
      <c r="D405" s="1395"/>
      <c r="E405" s="1407"/>
      <c r="F405" s="1395"/>
      <c r="G405" s="1395"/>
      <c r="H405" s="1395"/>
      <c r="I405" s="1395"/>
      <c r="J405" s="1395"/>
      <c r="K405" s="1395"/>
      <c r="L405" s="1395"/>
      <c r="M405" s="1395"/>
      <c r="N405" s="1395"/>
      <c r="O405" s="1395"/>
      <c r="P405" s="1395"/>
      <c r="Q405" s="1395"/>
      <c r="R405" s="1395"/>
      <c r="S405" s="1395"/>
      <c r="T405" s="1395"/>
      <c r="U405" s="1395"/>
      <c r="V405" s="1395"/>
      <c r="W405" s="1395"/>
      <c r="X405" s="1395"/>
      <c r="Y405" s="1395"/>
      <c r="Z405" s="1395"/>
      <c r="AA405" s="1395"/>
      <c r="AB405" s="1395"/>
    </row>
    <row r="406" ht="14.25" customHeight="1">
      <c r="A406" s="1403"/>
      <c r="B406" s="1403"/>
      <c r="C406" s="1395"/>
      <c r="D406" s="1395"/>
      <c r="E406" s="1407"/>
      <c r="F406" s="1395"/>
      <c r="G406" s="1395"/>
      <c r="H406" s="1395"/>
      <c r="I406" s="1395"/>
      <c r="J406" s="1395"/>
      <c r="K406" s="1395"/>
      <c r="L406" s="1395"/>
      <c r="M406" s="1395"/>
      <c r="N406" s="1395"/>
      <c r="O406" s="1395"/>
      <c r="P406" s="1395"/>
      <c r="Q406" s="1395"/>
      <c r="R406" s="1395"/>
      <c r="S406" s="1395"/>
      <c r="T406" s="1395"/>
      <c r="U406" s="1395"/>
      <c r="V406" s="1395"/>
      <c r="W406" s="1395"/>
      <c r="X406" s="1395"/>
      <c r="Y406" s="1395"/>
      <c r="Z406" s="1395"/>
      <c r="AA406" s="1395"/>
      <c r="AB406" s="1395"/>
    </row>
    <row r="407" ht="14.25" customHeight="1">
      <c r="A407" s="1403"/>
      <c r="B407" s="1403"/>
      <c r="C407" s="1395"/>
      <c r="D407" s="1395"/>
      <c r="E407" s="1407"/>
      <c r="F407" s="1395"/>
      <c r="G407" s="1395"/>
      <c r="H407" s="1395"/>
      <c r="I407" s="1395"/>
      <c r="J407" s="1395"/>
      <c r="K407" s="1395"/>
      <c r="L407" s="1395"/>
      <c r="M407" s="1395"/>
      <c r="N407" s="1395"/>
      <c r="O407" s="1395"/>
      <c r="P407" s="1395"/>
      <c r="Q407" s="1395"/>
      <c r="R407" s="1395"/>
      <c r="S407" s="1395"/>
      <c r="T407" s="1395"/>
      <c r="U407" s="1395"/>
      <c r="V407" s="1395"/>
      <c r="W407" s="1395"/>
      <c r="X407" s="1395"/>
      <c r="Y407" s="1395"/>
      <c r="Z407" s="1395"/>
      <c r="AA407" s="1395"/>
      <c r="AB407" s="1395"/>
    </row>
    <row r="408" ht="14.25" customHeight="1">
      <c r="A408" s="1403"/>
      <c r="B408" s="1403"/>
      <c r="C408" s="1395"/>
      <c r="D408" s="1395"/>
      <c r="E408" s="1407"/>
      <c r="F408" s="1395"/>
      <c r="G408" s="1395"/>
      <c r="H408" s="1395"/>
      <c r="I408" s="1395"/>
      <c r="J408" s="1395"/>
      <c r="K408" s="1395"/>
      <c r="L408" s="1395"/>
      <c r="M408" s="1395"/>
      <c r="N408" s="1395"/>
      <c r="O408" s="1395"/>
      <c r="P408" s="1395"/>
      <c r="Q408" s="1395"/>
      <c r="R408" s="1395"/>
      <c r="S408" s="1395"/>
      <c r="T408" s="1395"/>
      <c r="U408" s="1395"/>
      <c r="V408" s="1395"/>
      <c r="W408" s="1395"/>
      <c r="X408" s="1395"/>
      <c r="Y408" s="1395"/>
      <c r="Z408" s="1395"/>
      <c r="AA408" s="1395"/>
      <c r="AB408" s="1395"/>
    </row>
    <row r="409" ht="14.25" customHeight="1">
      <c r="A409" s="1403"/>
      <c r="B409" s="1403"/>
      <c r="C409" s="1395"/>
      <c r="D409" s="1395"/>
      <c r="E409" s="1407"/>
      <c r="F409" s="1395"/>
      <c r="G409" s="1395"/>
      <c r="H409" s="1395"/>
      <c r="I409" s="1395"/>
      <c r="J409" s="1395"/>
      <c r="K409" s="1395"/>
      <c r="L409" s="1395"/>
      <c r="M409" s="1395"/>
      <c r="N409" s="1395"/>
      <c r="O409" s="1395"/>
      <c r="P409" s="1395"/>
      <c r="Q409" s="1395"/>
      <c r="R409" s="1395"/>
      <c r="S409" s="1395"/>
      <c r="T409" s="1395"/>
      <c r="U409" s="1395"/>
      <c r="V409" s="1395"/>
      <c r="W409" s="1395"/>
      <c r="X409" s="1395"/>
      <c r="Y409" s="1395"/>
      <c r="Z409" s="1395"/>
      <c r="AA409" s="1395"/>
      <c r="AB409" s="1395"/>
    </row>
    <row r="410" ht="14.25" customHeight="1">
      <c r="A410" s="1403"/>
      <c r="B410" s="1403"/>
      <c r="C410" s="1395"/>
      <c r="D410" s="1395"/>
      <c r="E410" s="1407"/>
      <c r="F410" s="1395"/>
      <c r="G410" s="1395"/>
      <c r="H410" s="1395"/>
      <c r="I410" s="1395"/>
      <c r="J410" s="1395"/>
      <c r="K410" s="1395"/>
      <c r="L410" s="1395"/>
      <c r="M410" s="1395"/>
      <c r="N410" s="1395"/>
      <c r="O410" s="1395"/>
      <c r="P410" s="1395"/>
      <c r="Q410" s="1395"/>
      <c r="R410" s="1395"/>
      <c r="S410" s="1395"/>
      <c r="T410" s="1395"/>
      <c r="U410" s="1395"/>
      <c r="V410" s="1395"/>
      <c r="W410" s="1395"/>
      <c r="X410" s="1395"/>
      <c r="Y410" s="1395"/>
      <c r="Z410" s="1395"/>
      <c r="AA410" s="1395"/>
      <c r="AB410" s="1395"/>
    </row>
    <row r="411" ht="14.25" customHeight="1">
      <c r="A411" s="1403"/>
      <c r="B411" s="1403"/>
      <c r="C411" s="1395"/>
      <c r="D411" s="1395"/>
      <c r="E411" s="1407"/>
      <c r="F411" s="1395"/>
      <c r="G411" s="1395"/>
      <c r="H411" s="1395"/>
      <c r="I411" s="1395"/>
      <c r="J411" s="1395"/>
      <c r="K411" s="1395"/>
      <c r="L411" s="1395"/>
      <c r="M411" s="1395"/>
      <c r="N411" s="1395"/>
      <c r="O411" s="1395"/>
      <c r="P411" s="1395"/>
      <c r="Q411" s="1395"/>
      <c r="R411" s="1395"/>
      <c r="S411" s="1395"/>
      <c r="T411" s="1395"/>
      <c r="U411" s="1395"/>
      <c r="V411" s="1395"/>
      <c r="W411" s="1395"/>
      <c r="X411" s="1395"/>
      <c r="Y411" s="1395"/>
      <c r="Z411" s="1395"/>
      <c r="AA411" s="1395"/>
      <c r="AB411" s="1395"/>
    </row>
    <row r="412" ht="14.25" customHeight="1">
      <c r="A412" s="1403"/>
      <c r="B412" s="1403"/>
      <c r="C412" s="1395"/>
      <c r="D412" s="1395"/>
      <c r="E412" s="1407"/>
      <c r="F412" s="1395"/>
      <c r="G412" s="1395"/>
      <c r="H412" s="1395"/>
      <c r="I412" s="1395"/>
      <c r="J412" s="1395"/>
      <c r="K412" s="1395"/>
      <c r="L412" s="1395"/>
      <c r="M412" s="1395"/>
      <c r="N412" s="1395"/>
      <c r="O412" s="1395"/>
      <c r="P412" s="1395"/>
      <c r="Q412" s="1395"/>
      <c r="R412" s="1395"/>
      <c r="S412" s="1395"/>
      <c r="T412" s="1395"/>
      <c r="U412" s="1395"/>
      <c r="V412" s="1395"/>
      <c r="W412" s="1395"/>
      <c r="X412" s="1395"/>
      <c r="Y412" s="1395"/>
      <c r="Z412" s="1395"/>
      <c r="AA412" s="1395"/>
      <c r="AB412" s="1395"/>
    </row>
    <row r="413" ht="14.25" customHeight="1">
      <c r="A413" s="1403"/>
      <c r="B413" s="1403"/>
      <c r="C413" s="1395"/>
      <c r="D413" s="1395"/>
      <c r="E413" s="1407"/>
      <c r="F413" s="1395"/>
      <c r="G413" s="1395"/>
      <c r="H413" s="1395"/>
      <c r="I413" s="1395"/>
      <c r="J413" s="1395"/>
      <c r="K413" s="1395"/>
      <c r="L413" s="1395"/>
      <c r="M413" s="1395"/>
      <c r="N413" s="1395"/>
      <c r="O413" s="1395"/>
      <c r="P413" s="1395"/>
      <c r="Q413" s="1395"/>
      <c r="R413" s="1395"/>
      <c r="S413" s="1395"/>
      <c r="T413" s="1395"/>
      <c r="U413" s="1395"/>
      <c r="V413" s="1395"/>
      <c r="W413" s="1395"/>
      <c r="X413" s="1395"/>
      <c r="Y413" s="1395"/>
      <c r="Z413" s="1395"/>
      <c r="AA413" s="1395"/>
      <c r="AB413" s="1395"/>
    </row>
    <row r="414" ht="14.25" customHeight="1">
      <c r="A414" s="1403"/>
      <c r="B414" s="1403"/>
      <c r="C414" s="1395"/>
      <c r="D414" s="1395"/>
      <c r="E414" s="1407"/>
      <c r="F414" s="1395"/>
      <c r="G414" s="1395"/>
      <c r="H414" s="1395"/>
      <c r="I414" s="1395"/>
      <c r="J414" s="1395"/>
      <c r="K414" s="1395"/>
      <c r="L414" s="1395"/>
      <c r="M414" s="1395"/>
      <c r="N414" s="1395"/>
      <c r="O414" s="1395"/>
      <c r="P414" s="1395"/>
      <c r="Q414" s="1395"/>
      <c r="R414" s="1395"/>
      <c r="S414" s="1395"/>
      <c r="T414" s="1395"/>
      <c r="U414" s="1395"/>
      <c r="V414" s="1395"/>
      <c r="W414" s="1395"/>
      <c r="X414" s="1395"/>
      <c r="Y414" s="1395"/>
      <c r="Z414" s="1395"/>
      <c r="AA414" s="1395"/>
      <c r="AB414" s="1395"/>
    </row>
    <row r="415" ht="14.25" customHeight="1">
      <c r="A415" s="1403"/>
      <c r="B415" s="1403"/>
      <c r="C415" s="1395"/>
      <c r="D415" s="1395"/>
      <c r="E415" s="1407"/>
      <c r="F415" s="1395"/>
      <c r="G415" s="1395"/>
      <c r="H415" s="1395"/>
      <c r="I415" s="1395"/>
      <c r="J415" s="1395"/>
      <c r="K415" s="1395"/>
      <c r="L415" s="1395"/>
      <c r="M415" s="1395"/>
      <c r="N415" s="1395"/>
      <c r="O415" s="1395"/>
      <c r="P415" s="1395"/>
      <c r="Q415" s="1395"/>
      <c r="R415" s="1395"/>
      <c r="S415" s="1395"/>
      <c r="T415" s="1395"/>
      <c r="U415" s="1395"/>
      <c r="V415" s="1395"/>
      <c r="W415" s="1395"/>
      <c r="X415" s="1395"/>
      <c r="Y415" s="1395"/>
      <c r="Z415" s="1395"/>
      <c r="AA415" s="1395"/>
      <c r="AB415" s="1395"/>
    </row>
    <row r="416" ht="14.25" customHeight="1">
      <c r="A416" s="1403"/>
      <c r="B416" s="1403"/>
      <c r="C416" s="1395"/>
      <c r="D416" s="1395"/>
      <c r="E416" s="1407"/>
      <c r="F416" s="1395"/>
      <c r="G416" s="1395"/>
      <c r="H416" s="1395"/>
      <c r="I416" s="1395"/>
      <c r="J416" s="1395"/>
      <c r="K416" s="1395"/>
      <c r="L416" s="1395"/>
      <c r="M416" s="1395"/>
      <c r="N416" s="1395"/>
      <c r="O416" s="1395"/>
      <c r="P416" s="1395"/>
      <c r="Q416" s="1395"/>
      <c r="R416" s="1395"/>
      <c r="S416" s="1395"/>
      <c r="T416" s="1395"/>
      <c r="U416" s="1395"/>
      <c r="V416" s="1395"/>
      <c r="W416" s="1395"/>
      <c r="X416" s="1395"/>
      <c r="Y416" s="1395"/>
      <c r="Z416" s="1395"/>
      <c r="AA416" s="1395"/>
      <c r="AB416" s="1395"/>
    </row>
    <row r="417" ht="14.25" customHeight="1">
      <c r="A417" s="1403"/>
      <c r="B417" s="1403"/>
      <c r="C417" s="1395"/>
      <c r="D417" s="1395"/>
      <c r="E417" s="1407"/>
      <c r="F417" s="1395"/>
      <c r="G417" s="1395"/>
      <c r="H417" s="1395"/>
      <c r="I417" s="1395"/>
      <c r="J417" s="1395"/>
      <c r="K417" s="1395"/>
      <c r="L417" s="1395"/>
      <c r="M417" s="1395"/>
      <c r="N417" s="1395"/>
      <c r="O417" s="1395"/>
      <c r="P417" s="1395"/>
      <c r="Q417" s="1395"/>
      <c r="R417" s="1395"/>
      <c r="S417" s="1395"/>
      <c r="T417" s="1395"/>
      <c r="U417" s="1395"/>
      <c r="V417" s="1395"/>
      <c r="W417" s="1395"/>
      <c r="X417" s="1395"/>
      <c r="Y417" s="1395"/>
      <c r="Z417" s="1395"/>
      <c r="AA417" s="1395"/>
      <c r="AB417" s="1395"/>
    </row>
    <row r="418" ht="14.25" customHeight="1">
      <c r="A418" s="1403"/>
      <c r="B418" s="1403"/>
      <c r="C418" s="1395"/>
      <c r="D418" s="1395"/>
      <c r="E418" s="1407"/>
      <c r="F418" s="1395"/>
      <c r="G418" s="1395"/>
      <c r="H418" s="1395"/>
      <c r="I418" s="1395"/>
      <c r="J418" s="1395"/>
      <c r="K418" s="1395"/>
      <c r="L418" s="1395"/>
      <c r="M418" s="1395"/>
      <c r="N418" s="1395"/>
      <c r="O418" s="1395"/>
      <c r="P418" s="1395"/>
      <c r="Q418" s="1395"/>
      <c r="R418" s="1395"/>
      <c r="S418" s="1395"/>
      <c r="T418" s="1395"/>
      <c r="U418" s="1395"/>
      <c r="V418" s="1395"/>
      <c r="W418" s="1395"/>
      <c r="X418" s="1395"/>
      <c r="Y418" s="1395"/>
      <c r="Z418" s="1395"/>
      <c r="AA418" s="1395"/>
      <c r="AB418" s="1395"/>
    </row>
    <row r="419" ht="14.25" customHeight="1">
      <c r="A419" s="1403"/>
      <c r="B419" s="1403"/>
      <c r="C419" s="1395"/>
      <c r="D419" s="1395"/>
      <c r="E419" s="1407"/>
      <c r="F419" s="1395"/>
      <c r="G419" s="1395"/>
      <c r="H419" s="1395"/>
      <c r="I419" s="1395"/>
      <c r="J419" s="1395"/>
      <c r="K419" s="1395"/>
      <c r="L419" s="1395"/>
      <c r="M419" s="1395"/>
      <c r="N419" s="1395"/>
      <c r="O419" s="1395"/>
      <c r="P419" s="1395"/>
      <c r="Q419" s="1395"/>
      <c r="R419" s="1395"/>
      <c r="S419" s="1395"/>
      <c r="T419" s="1395"/>
      <c r="U419" s="1395"/>
      <c r="V419" s="1395"/>
      <c r="W419" s="1395"/>
      <c r="X419" s="1395"/>
      <c r="Y419" s="1395"/>
      <c r="Z419" s="1395"/>
      <c r="AA419" s="1395"/>
      <c r="AB419" s="1395"/>
    </row>
    <row r="420" ht="14.25" customHeight="1">
      <c r="A420" s="1403"/>
      <c r="B420" s="1403"/>
      <c r="C420" s="1395"/>
      <c r="D420" s="1395"/>
      <c r="E420" s="1407"/>
      <c r="F420" s="1395"/>
      <c r="G420" s="1395"/>
      <c r="H420" s="1395"/>
      <c r="I420" s="1395"/>
      <c r="J420" s="1395"/>
      <c r="K420" s="1395"/>
      <c r="L420" s="1395"/>
      <c r="M420" s="1395"/>
      <c r="N420" s="1395"/>
      <c r="O420" s="1395"/>
      <c r="P420" s="1395"/>
      <c r="Q420" s="1395"/>
      <c r="R420" s="1395"/>
      <c r="S420" s="1395"/>
      <c r="T420" s="1395"/>
      <c r="U420" s="1395"/>
      <c r="V420" s="1395"/>
      <c r="W420" s="1395"/>
      <c r="X420" s="1395"/>
      <c r="Y420" s="1395"/>
      <c r="Z420" s="1395"/>
      <c r="AA420" s="1395"/>
      <c r="AB420" s="1395"/>
    </row>
    <row r="421" ht="14.25" customHeight="1">
      <c r="A421" s="1403"/>
      <c r="B421" s="1403"/>
      <c r="C421" s="1395"/>
      <c r="D421" s="1395"/>
      <c r="E421" s="1407"/>
      <c r="F421" s="1395"/>
      <c r="G421" s="1395"/>
      <c r="H421" s="1395"/>
      <c r="I421" s="1395"/>
      <c r="J421" s="1395"/>
      <c r="K421" s="1395"/>
      <c r="L421" s="1395"/>
      <c r="M421" s="1395"/>
      <c r="N421" s="1395"/>
      <c r="O421" s="1395"/>
      <c r="P421" s="1395"/>
      <c r="Q421" s="1395"/>
      <c r="R421" s="1395"/>
      <c r="S421" s="1395"/>
      <c r="T421" s="1395"/>
      <c r="U421" s="1395"/>
      <c r="V421" s="1395"/>
      <c r="W421" s="1395"/>
      <c r="X421" s="1395"/>
      <c r="Y421" s="1395"/>
      <c r="Z421" s="1395"/>
      <c r="AA421" s="1395"/>
      <c r="AB421" s="1395"/>
    </row>
    <row r="422" ht="14.25" customHeight="1">
      <c r="A422" s="1403"/>
      <c r="B422" s="1403"/>
      <c r="C422" s="1395"/>
      <c r="D422" s="1395"/>
      <c r="E422" s="1407"/>
      <c r="F422" s="1395"/>
      <c r="G422" s="1395"/>
      <c r="H422" s="1395"/>
      <c r="I422" s="1395"/>
      <c r="J422" s="1395"/>
      <c r="K422" s="1395"/>
      <c r="L422" s="1395"/>
      <c r="M422" s="1395"/>
      <c r="N422" s="1395"/>
      <c r="O422" s="1395"/>
      <c r="P422" s="1395"/>
      <c r="Q422" s="1395"/>
      <c r="R422" s="1395"/>
      <c r="S422" s="1395"/>
      <c r="T422" s="1395"/>
      <c r="U422" s="1395"/>
      <c r="V422" s="1395"/>
      <c r="W422" s="1395"/>
      <c r="X422" s="1395"/>
      <c r="Y422" s="1395"/>
      <c r="Z422" s="1395"/>
      <c r="AA422" s="1395"/>
      <c r="AB422" s="1395"/>
    </row>
    <row r="423" ht="14.25" customHeight="1">
      <c r="A423" s="1403"/>
      <c r="B423" s="1403"/>
      <c r="C423" s="1395"/>
      <c r="D423" s="1395"/>
      <c r="E423" s="1407"/>
      <c r="F423" s="1395"/>
      <c r="G423" s="1395"/>
      <c r="H423" s="1395"/>
      <c r="I423" s="1395"/>
      <c r="J423" s="1395"/>
      <c r="K423" s="1395"/>
      <c r="L423" s="1395"/>
      <c r="M423" s="1395"/>
      <c r="N423" s="1395"/>
      <c r="O423" s="1395"/>
      <c r="P423" s="1395"/>
      <c r="Q423" s="1395"/>
      <c r="R423" s="1395"/>
      <c r="S423" s="1395"/>
      <c r="T423" s="1395"/>
      <c r="U423" s="1395"/>
      <c r="V423" s="1395"/>
      <c r="W423" s="1395"/>
      <c r="X423" s="1395"/>
      <c r="Y423" s="1395"/>
      <c r="Z423" s="1395"/>
      <c r="AA423" s="1395"/>
      <c r="AB423" s="1395"/>
    </row>
    <row r="424" ht="14.25" customHeight="1">
      <c r="A424" s="1403"/>
      <c r="B424" s="1403"/>
      <c r="C424" s="1395"/>
      <c r="D424" s="1395"/>
      <c r="E424" s="1407"/>
      <c r="F424" s="1395"/>
      <c r="G424" s="1395"/>
      <c r="H424" s="1395"/>
      <c r="I424" s="1395"/>
      <c r="J424" s="1395"/>
      <c r="K424" s="1395"/>
      <c r="L424" s="1395"/>
      <c r="M424" s="1395"/>
      <c r="N424" s="1395"/>
      <c r="O424" s="1395"/>
      <c r="P424" s="1395"/>
      <c r="Q424" s="1395"/>
      <c r="R424" s="1395"/>
      <c r="S424" s="1395"/>
      <c r="T424" s="1395"/>
      <c r="U424" s="1395"/>
      <c r="V424" s="1395"/>
      <c r="W424" s="1395"/>
      <c r="X424" s="1395"/>
      <c r="Y424" s="1395"/>
      <c r="Z424" s="1395"/>
      <c r="AA424" s="1395"/>
      <c r="AB424" s="1395"/>
    </row>
    <row r="425" ht="14.25" customHeight="1">
      <c r="A425" s="1403"/>
      <c r="B425" s="1403"/>
      <c r="C425" s="1395"/>
      <c r="D425" s="1395"/>
      <c r="E425" s="1407"/>
      <c r="F425" s="1395"/>
      <c r="G425" s="1395"/>
      <c r="H425" s="1395"/>
      <c r="I425" s="1395"/>
      <c r="J425" s="1395"/>
      <c r="K425" s="1395"/>
      <c r="L425" s="1395"/>
      <c r="M425" s="1395"/>
      <c r="N425" s="1395"/>
      <c r="O425" s="1395"/>
      <c r="P425" s="1395"/>
      <c r="Q425" s="1395"/>
      <c r="R425" s="1395"/>
      <c r="S425" s="1395"/>
      <c r="T425" s="1395"/>
      <c r="U425" s="1395"/>
      <c r="V425" s="1395"/>
      <c r="W425" s="1395"/>
      <c r="X425" s="1395"/>
      <c r="Y425" s="1395"/>
      <c r="Z425" s="1395"/>
      <c r="AA425" s="1395"/>
      <c r="AB425" s="1395"/>
    </row>
    <row r="426" ht="14.25" customHeight="1">
      <c r="A426" s="1403"/>
      <c r="B426" s="1403"/>
      <c r="C426" s="1395"/>
      <c r="D426" s="1395"/>
      <c r="E426" s="1407"/>
      <c r="F426" s="1395"/>
      <c r="G426" s="1395"/>
      <c r="H426" s="1395"/>
      <c r="I426" s="1395"/>
      <c r="J426" s="1395"/>
      <c r="K426" s="1395"/>
      <c r="L426" s="1395"/>
      <c r="M426" s="1395"/>
      <c r="N426" s="1395"/>
      <c r="O426" s="1395"/>
      <c r="P426" s="1395"/>
      <c r="Q426" s="1395"/>
      <c r="R426" s="1395"/>
      <c r="S426" s="1395"/>
      <c r="T426" s="1395"/>
      <c r="U426" s="1395"/>
      <c r="V426" s="1395"/>
      <c r="W426" s="1395"/>
      <c r="X426" s="1395"/>
      <c r="Y426" s="1395"/>
      <c r="Z426" s="1395"/>
      <c r="AA426" s="1395"/>
      <c r="AB426" s="1395"/>
    </row>
    <row r="427" ht="14.25" customHeight="1">
      <c r="A427" s="1403"/>
      <c r="B427" s="1403"/>
      <c r="C427" s="1395"/>
      <c r="D427" s="1395"/>
      <c r="E427" s="1407"/>
      <c r="F427" s="1395"/>
      <c r="G427" s="1395"/>
      <c r="H427" s="1395"/>
      <c r="I427" s="1395"/>
      <c r="J427" s="1395"/>
      <c r="K427" s="1395"/>
      <c r="L427" s="1395"/>
      <c r="M427" s="1395"/>
      <c r="N427" s="1395"/>
      <c r="O427" s="1395"/>
      <c r="P427" s="1395"/>
      <c r="Q427" s="1395"/>
      <c r="R427" s="1395"/>
      <c r="S427" s="1395"/>
      <c r="T427" s="1395"/>
      <c r="U427" s="1395"/>
      <c r="V427" s="1395"/>
      <c r="W427" s="1395"/>
      <c r="X427" s="1395"/>
      <c r="Y427" s="1395"/>
      <c r="Z427" s="1395"/>
      <c r="AA427" s="1395"/>
      <c r="AB427" s="1395"/>
    </row>
    <row r="428" ht="14.25" customHeight="1">
      <c r="A428" s="1403"/>
      <c r="B428" s="1403"/>
      <c r="C428" s="1395"/>
      <c r="D428" s="1395"/>
      <c r="E428" s="1407"/>
      <c r="F428" s="1395"/>
      <c r="G428" s="1395"/>
      <c r="H428" s="1395"/>
      <c r="I428" s="1395"/>
      <c r="J428" s="1395"/>
      <c r="K428" s="1395"/>
      <c r="L428" s="1395"/>
      <c r="M428" s="1395"/>
      <c r="N428" s="1395"/>
      <c r="O428" s="1395"/>
      <c r="P428" s="1395"/>
      <c r="Q428" s="1395"/>
      <c r="R428" s="1395"/>
      <c r="S428" s="1395"/>
      <c r="T428" s="1395"/>
      <c r="U428" s="1395"/>
      <c r="V428" s="1395"/>
      <c r="W428" s="1395"/>
      <c r="X428" s="1395"/>
      <c r="Y428" s="1395"/>
      <c r="Z428" s="1395"/>
      <c r="AA428" s="1395"/>
      <c r="AB428" s="1395"/>
    </row>
    <row r="429" ht="14.25" customHeight="1">
      <c r="A429" s="1403"/>
      <c r="B429" s="1403"/>
      <c r="C429" s="1395"/>
      <c r="D429" s="1395"/>
      <c r="E429" s="1407"/>
      <c r="F429" s="1395"/>
      <c r="G429" s="1395"/>
      <c r="H429" s="1395"/>
      <c r="I429" s="1395"/>
      <c r="J429" s="1395"/>
      <c r="K429" s="1395"/>
      <c r="L429" s="1395"/>
      <c r="M429" s="1395"/>
      <c r="N429" s="1395"/>
      <c r="O429" s="1395"/>
      <c r="P429" s="1395"/>
      <c r="Q429" s="1395"/>
      <c r="R429" s="1395"/>
      <c r="S429" s="1395"/>
      <c r="T429" s="1395"/>
      <c r="U429" s="1395"/>
      <c r="V429" s="1395"/>
      <c r="W429" s="1395"/>
      <c r="X429" s="1395"/>
      <c r="Y429" s="1395"/>
      <c r="Z429" s="1395"/>
      <c r="AA429" s="1395"/>
      <c r="AB429" s="1395"/>
    </row>
    <row r="430" ht="14.25" customHeight="1">
      <c r="A430" s="1403"/>
      <c r="B430" s="1403"/>
      <c r="C430" s="1395"/>
      <c r="D430" s="1395"/>
      <c r="E430" s="1407"/>
      <c r="F430" s="1395"/>
      <c r="G430" s="1395"/>
      <c r="H430" s="1395"/>
      <c r="I430" s="1395"/>
      <c r="J430" s="1395"/>
      <c r="K430" s="1395"/>
      <c r="L430" s="1395"/>
      <c r="M430" s="1395"/>
      <c r="N430" s="1395"/>
      <c r="O430" s="1395"/>
      <c r="P430" s="1395"/>
      <c r="Q430" s="1395"/>
      <c r="R430" s="1395"/>
      <c r="S430" s="1395"/>
      <c r="T430" s="1395"/>
      <c r="U430" s="1395"/>
      <c r="V430" s="1395"/>
      <c r="W430" s="1395"/>
      <c r="X430" s="1395"/>
      <c r="Y430" s="1395"/>
      <c r="Z430" s="1395"/>
      <c r="AA430" s="1395"/>
      <c r="AB430" s="1395"/>
    </row>
    <row r="431" ht="14.25" customHeight="1">
      <c r="A431" s="1403"/>
      <c r="B431" s="1403"/>
      <c r="C431" s="1395"/>
      <c r="D431" s="1395"/>
      <c r="E431" s="1407"/>
      <c r="F431" s="1395"/>
      <c r="G431" s="1395"/>
      <c r="H431" s="1395"/>
      <c r="I431" s="1395"/>
      <c r="J431" s="1395"/>
      <c r="K431" s="1395"/>
      <c r="L431" s="1395"/>
      <c r="M431" s="1395"/>
      <c r="N431" s="1395"/>
      <c r="O431" s="1395"/>
      <c r="P431" s="1395"/>
      <c r="Q431" s="1395"/>
      <c r="R431" s="1395"/>
      <c r="S431" s="1395"/>
      <c r="T431" s="1395"/>
      <c r="U431" s="1395"/>
      <c r="V431" s="1395"/>
      <c r="W431" s="1395"/>
      <c r="X431" s="1395"/>
      <c r="Y431" s="1395"/>
      <c r="Z431" s="1395"/>
      <c r="AA431" s="1395"/>
      <c r="AB431" s="1395"/>
    </row>
    <row r="432" ht="14.25" customHeight="1">
      <c r="A432" s="1403"/>
      <c r="B432" s="1403"/>
      <c r="C432" s="1395"/>
      <c r="D432" s="1395"/>
      <c r="E432" s="1407"/>
      <c r="F432" s="1395"/>
      <c r="G432" s="1395"/>
      <c r="H432" s="1395"/>
      <c r="I432" s="1395"/>
      <c r="J432" s="1395"/>
      <c r="K432" s="1395"/>
      <c r="L432" s="1395"/>
      <c r="M432" s="1395"/>
      <c r="N432" s="1395"/>
      <c r="O432" s="1395"/>
      <c r="P432" s="1395"/>
      <c r="Q432" s="1395"/>
      <c r="R432" s="1395"/>
      <c r="S432" s="1395"/>
      <c r="T432" s="1395"/>
      <c r="U432" s="1395"/>
      <c r="V432" s="1395"/>
      <c r="W432" s="1395"/>
      <c r="X432" s="1395"/>
      <c r="Y432" s="1395"/>
      <c r="Z432" s="1395"/>
      <c r="AA432" s="1395"/>
      <c r="AB432" s="1395"/>
    </row>
    <row r="433" ht="14.25" customHeight="1">
      <c r="A433" s="1403"/>
      <c r="B433" s="1403"/>
      <c r="C433" s="1395"/>
      <c r="D433" s="1395"/>
      <c r="E433" s="1407"/>
      <c r="F433" s="1395"/>
      <c r="G433" s="1395"/>
      <c r="H433" s="1395"/>
      <c r="I433" s="1395"/>
      <c r="J433" s="1395"/>
      <c r="K433" s="1395"/>
      <c r="L433" s="1395"/>
      <c r="M433" s="1395"/>
      <c r="N433" s="1395"/>
      <c r="O433" s="1395"/>
      <c r="P433" s="1395"/>
      <c r="Q433" s="1395"/>
      <c r="R433" s="1395"/>
      <c r="S433" s="1395"/>
      <c r="T433" s="1395"/>
      <c r="U433" s="1395"/>
      <c r="V433" s="1395"/>
      <c r="W433" s="1395"/>
      <c r="X433" s="1395"/>
      <c r="Y433" s="1395"/>
      <c r="Z433" s="1395"/>
      <c r="AA433" s="1395"/>
      <c r="AB433" s="1395"/>
    </row>
    <row r="434" ht="14.25" customHeight="1">
      <c r="A434" s="1403"/>
      <c r="B434" s="1403"/>
      <c r="C434" s="1395"/>
      <c r="D434" s="1395"/>
      <c r="E434" s="1407"/>
      <c r="F434" s="1395"/>
      <c r="G434" s="1395"/>
      <c r="H434" s="1395"/>
      <c r="I434" s="1395"/>
      <c r="J434" s="1395"/>
      <c r="K434" s="1395"/>
      <c r="L434" s="1395"/>
      <c r="M434" s="1395"/>
      <c r="N434" s="1395"/>
      <c r="O434" s="1395"/>
      <c r="P434" s="1395"/>
      <c r="Q434" s="1395"/>
      <c r="R434" s="1395"/>
      <c r="S434" s="1395"/>
      <c r="T434" s="1395"/>
      <c r="U434" s="1395"/>
      <c r="V434" s="1395"/>
      <c r="W434" s="1395"/>
      <c r="X434" s="1395"/>
      <c r="Y434" s="1395"/>
      <c r="Z434" s="1395"/>
      <c r="AA434" s="1395"/>
      <c r="AB434" s="1395"/>
    </row>
    <row r="435" ht="14.25" customHeight="1">
      <c r="A435" s="1403"/>
      <c r="B435" s="1403"/>
      <c r="C435" s="1395"/>
      <c r="D435" s="1395"/>
      <c r="E435" s="1407"/>
      <c r="F435" s="1395"/>
      <c r="G435" s="1395"/>
      <c r="H435" s="1395"/>
      <c r="I435" s="1395"/>
      <c r="J435" s="1395"/>
      <c r="K435" s="1395"/>
      <c r="L435" s="1395"/>
      <c r="M435" s="1395"/>
      <c r="N435" s="1395"/>
      <c r="O435" s="1395"/>
      <c r="P435" s="1395"/>
      <c r="Q435" s="1395"/>
      <c r="R435" s="1395"/>
      <c r="S435" s="1395"/>
      <c r="T435" s="1395"/>
      <c r="U435" s="1395"/>
      <c r="V435" s="1395"/>
      <c r="W435" s="1395"/>
      <c r="X435" s="1395"/>
      <c r="Y435" s="1395"/>
      <c r="Z435" s="1395"/>
      <c r="AA435" s="1395"/>
      <c r="AB435" s="1395"/>
    </row>
    <row r="436" ht="14.25" customHeight="1">
      <c r="A436" s="1403"/>
      <c r="B436" s="1403"/>
      <c r="C436" s="1395"/>
      <c r="D436" s="1395"/>
      <c r="E436" s="1407"/>
      <c r="F436" s="1395"/>
      <c r="G436" s="1395"/>
      <c r="H436" s="1395"/>
      <c r="I436" s="1395"/>
      <c r="J436" s="1395"/>
      <c r="K436" s="1395"/>
      <c r="L436" s="1395"/>
      <c r="M436" s="1395"/>
      <c r="N436" s="1395"/>
      <c r="O436" s="1395"/>
      <c r="P436" s="1395"/>
      <c r="Q436" s="1395"/>
      <c r="R436" s="1395"/>
      <c r="S436" s="1395"/>
      <c r="T436" s="1395"/>
      <c r="U436" s="1395"/>
      <c r="V436" s="1395"/>
      <c r="W436" s="1395"/>
      <c r="X436" s="1395"/>
      <c r="Y436" s="1395"/>
      <c r="Z436" s="1395"/>
      <c r="AA436" s="1395"/>
      <c r="AB436" s="1395"/>
    </row>
    <row r="437" ht="14.25" customHeight="1">
      <c r="A437" s="1403"/>
      <c r="B437" s="1403"/>
      <c r="C437" s="1395"/>
      <c r="D437" s="1395"/>
      <c r="E437" s="1407"/>
      <c r="F437" s="1395"/>
      <c r="G437" s="1395"/>
      <c r="H437" s="1395"/>
      <c r="I437" s="1395"/>
      <c r="J437" s="1395"/>
      <c r="K437" s="1395"/>
      <c r="L437" s="1395"/>
      <c r="M437" s="1395"/>
      <c r="N437" s="1395"/>
      <c r="O437" s="1395"/>
      <c r="P437" s="1395"/>
      <c r="Q437" s="1395"/>
      <c r="R437" s="1395"/>
      <c r="S437" s="1395"/>
      <c r="T437" s="1395"/>
      <c r="U437" s="1395"/>
      <c r="V437" s="1395"/>
      <c r="W437" s="1395"/>
      <c r="X437" s="1395"/>
      <c r="Y437" s="1395"/>
      <c r="Z437" s="1395"/>
      <c r="AA437" s="1395"/>
      <c r="AB437" s="1395"/>
    </row>
    <row r="438" ht="14.25" customHeight="1">
      <c r="A438" s="1403"/>
      <c r="B438" s="1403"/>
      <c r="C438" s="1395"/>
      <c r="D438" s="1395"/>
      <c r="E438" s="1407"/>
      <c r="F438" s="1395"/>
      <c r="G438" s="1395"/>
      <c r="H438" s="1395"/>
      <c r="I438" s="1395"/>
      <c r="J438" s="1395"/>
      <c r="K438" s="1395"/>
      <c r="L438" s="1395"/>
      <c r="M438" s="1395"/>
      <c r="N438" s="1395"/>
      <c r="O438" s="1395"/>
      <c r="P438" s="1395"/>
      <c r="Q438" s="1395"/>
      <c r="R438" s="1395"/>
      <c r="S438" s="1395"/>
      <c r="T438" s="1395"/>
      <c r="U438" s="1395"/>
      <c r="V438" s="1395"/>
      <c r="W438" s="1395"/>
      <c r="X438" s="1395"/>
      <c r="Y438" s="1395"/>
      <c r="Z438" s="1395"/>
      <c r="AA438" s="1395"/>
      <c r="AB438" s="1395"/>
    </row>
    <row r="439" ht="14.25" customHeight="1">
      <c r="A439" s="1403"/>
      <c r="B439" s="1403"/>
      <c r="C439" s="1395"/>
      <c r="D439" s="1395"/>
      <c r="E439" s="1407"/>
      <c r="F439" s="1395"/>
      <c r="G439" s="1395"/>
      <c r="H439" s="1395"/>
      <c r="I439" s="1395"/>
      <c r="J439" s="1395"/>
      <c r="K439" s="1395"/>
      <c r="L439" s="1395"/>
      <c r="M439" s="1395"/>
      <c r="N439" s="1395"/>
      <c r="O439" s="1395"/>
      <c r="P439" s="1395"/>
      <c r="Q439" s="1395"/>
      <c r="R439" s="1395"/>
      <c r="S439" s="1395"/>
      <c r="T439" s="1395"/>
      <c r="U439" s="1395"/>
      <c r="V439" s="1395"/>
      <c r="W439" s="1395"/>
      <c r="X439" s="1395"/>
      <c r="Y439" s="1395"/>
      <c r="Z439" s="1395"/>
      <c r="AA439" s="1395"/>
      <c r="AB439" s="1395"/>
    </row>
    <row r="440" ht="14.25" customHeight="1">
      <c r="A440" s="1403"/>
      <c r="B440" s="1403"/>
      <c r="C440" s="1395"/>
      <c r="D440" s="1395"/>
      <c r="E440" s="1407"/>
      <c r="F440" s="1395"/>
      <c r="G440" s="1395"/>
      <c r="H440" s="1395"/>
      <c r="I440" s="1395"/>
      <c r="J440" s="1395"/>
      <c r="K440" s="1395"/>
      <c r="L440" s="1395"/>
      <c r="M440" s="1395"/>
      <c r="N440" s="1395"/>
      <c r="O440" s="1395"/>
      <c r="P440" s="1395"/>
      <c r="Q440" s="1395"/>
      <c r="R440" s="1395"/>
      <c r="S440" s="1395"/>
      <c r="T440" s="1395"/>
      <c r="U440" s="1395"/>
      <c r="V440" s="1395"/>
      <c r="W440" s="1395"/>
      <c r="X440" s="1395"/>
      <c r="Y440" s="1395"/>
      <c r="Z440" s="1395"/>
      <c r="AA440" s="1395"/>
      <c r="AB440" s="1395"/>
    </row>
    <row r="441" ht="14.25" customHeight="1">
      <c r="A441" s="1403"/>
      <c r="B441" s="1403"/>
      <c r="C441" s="1395"/>
      <c r="D441" s="1395"/>
      <c r="E441" s="1407"/>
      <c r="F441" s="1395"/>
      <c r="G441" s="1395"/>
      <c r="H441" s="1395"/>
      <c r="I441" s="1395"/>
      <c r="J441" s="1395"/>
      <c r="K441" s="1395"/>
      <c r="L441" s="1395"/>
      <c r="M441" s="1395"/>
      <c r="N441" s="1395"/>
      <c r="O441" s="1395"/>
      <c r="P441" s="1395"/>
      <c r="Q441" s="1395"/>
      <c r="R441" s="1395"/>
      <c r="S441" s="1395"/>
      <c r="T441" s="1395"/>
      <c r="U441" s="1395"/>
      <c r="V441" s="1395"/>
      <c r="W441" s="1395"/>
      <c r="X441" s="1395"/>
      <c r="Y441" s="1395"/>
      <c r="Z441" s="1395"/>
      <c r="AA441" s="1395"/>
      <c r="AB441" s="1395"/>
    </row>
    <row r="442" ht="14.25" customHeight="1">
      <c r="A442" s="1403"/>
      <c r="B442" s="1403"/>
      <c r="C442" s="1395"/>
      <c r="D442" s="1395"/>
      <c r="E442" s="1407"/>
      <c r="F442" s="1395"/>
      <c r="G442" s="1395"/>
      <c r="H442" s="1395"/>
      <c r="I442" s="1395"/>
      <c r="J442" s="1395"/>
      <c r="K442" s="1395"/>
      <c r="L442" s="1395"/>
      <c r="M442" s="1395"/>
      <c r="N442" s="1395"/>
      <c r="O442" s="1395"/>
      <c r="P442" s="1395"/>
      <c r="Q442" s="1395"/>
      <c r="R442" s="1395"/>
      <c r="S442" s="1395"/>
      <c r="T442" s="1395"/>
      <c r="U442" s="1395"/>
      <c r="V442" s="1395"/>
      <c r="W442" s="1395"/>
      <c r="X442" s="1395"/>
      <c r="Y442" s="1395"/>
      <c r="Z442" s="1395"/>
      <c r="AA442" s="1395"/>
      <c r="AB442" s="1395"/>
    </row>
    <row r="443" ht="14.25" customHeight="1">
      <c r="A443" s="1403"/>
      <c r="B443" s="1403"/>
      <c r="C443" s="1395"/>
      <c r="D443" s="1395"/>
      <c r="E443" s="1407"/>
      <c r="F443" s="1395"/>
      <c r="G443" s="1395"/>
      <c r="H443" s="1395"/>
      <c r="I443" s="1395"/>
      <c r="J443" s="1395"/>
      <c r="K443" s="1395"/>
      <c r="L443" s="1395"/>
      <c r="M443" s="1395"/>
      <c r="N443" s="1395"/>
      <c r="O443" s="1395"/>
      <c r="P443" s="1395"/>
      <c r="Q443" s="1395"/>
      <c r="R443" s="1395"/>
      <c r="S443" s="1395"/>
      <c r="T443" s="1395"/>
      <c r="U443" s="1395"/>
      <c r="V443" s="1395"/>
      <c r="W443" s="1395"/>
      <c r="X443" s="1395"/>
      <c r="Y443" s="1395"/>
      <c r="Z443" s="1395"/>
      <c r="AA443" s="1395"/>
      <c r="AB443" s="1395"/>
    </row>
    <row r="444" ht="14.25" customHeight="1">
      <c r="A444" s="1403"/>
      <c r="B444" s="1403"/>
      <c r="C444" s="1395"/>
      <c r="D444" s="1395"/>
      <c r="E444" s="1407"/>
      <c r="F444" s="1395"/>
      <c r="G444" s="1395"/>
      <c r="H444" s="1395"/>
      <c r="I444" s="1395"/>
      <c r="J444" s="1395"/>
      <c r="K444" s="1395"/>
      <c r="L444" s="1395"/>
      <c r="M444" s="1395"/>
      <c r="N444" s="1395"/>
      <c r="O444" s="1395"/>
      <c r="P444" s="1395"/>
      <c r="Q444" s="1395"/>
      <c r="R444" s="1395"/>
      <c r="S444" s="1395"/>
      <c r="T444" s="1395"/>
      <c r="U444" s="1395"/>
      <c r="V444" s="1395"/>
      <c r="W444" s="1395"/>
      <c r="X444" s="1395"/>
      <c r="Y444" s="1395"/>
      <c r="Z444" s="1395"/>
      <c r="AA444" s="1395"/>
      <c r="AB444" s="1395"/>
    </row>
    <row r="445" ht="14.25" customHeight="1">
      <c r="A445" s="1403"/>
      <c r="B445" s="1403"/>
      <c r="C445" s="1395"/>
      <c r="D445" s="1395"/>
      <c r="E445" s="1407"/>
      <c r="F445" s="1395"/>
      <c r="G445" s="1395"/>
      <c r="H445" s="1395"/>
      <c r="I445" s="1395"/>
      <c r="J445" s="1395"/>
      <c r="K445" s="1395"/>
      <c r="L445" s="1395"/>
      <c r="M445" s="1395"/>
      <c r="N445" s="1395"/>
      <c r="O445" s="1395"/>
      <c r="P445" s="1395"/>
      <c r="Q445" s="1395"/>
      <c r="R445" s="1395"/>
      <c r="S445" s="1395"/>
      <c r="T445" s="1395"/>
      <c r="U445" s="1395"/>
      <c r="V445" s="1395"/>
      <c r="W445" s="1395"/>
      <c r="X445" s="1395"/>
      <c r="Y445" s="1395"/>
      <c r="Z445" s="1395"/>
      <c r="AA445" s="1395"/>
      <c r="AB445" s="1395"/>
    </row>
    <row r="446" ht="14.25" customHeight="1">
      <c r="A446" s="1403"/>
      <c r="B446" s="1403"/>
      <c r="C446" s="1395"/>
      <c r="D446" s="1395"/>
      <c r="E446" s="1407"/>
      <c r="F446" s="1395"/>
      <c r="G446" s="1395"/>
      <c r="H446" s="1395"/>
      <c r="I446" s="1395"/>
      <c r="J446" s="1395"/>
      <c r="K446" s="1395"/>
      <c r="L446" s="1395"/>
      <c r="M446" s="1395"/>
      <c r="N446" s="1395"/>
      <c r="O446" s="1395"/>
      <c r="P446" s="1395"/>
      <c r="Q446" s="1395"/>
      <c r="R446" s="1395"/>
      <c r="S446" s="1395"/>
      <c r="T446" s="1395"/>
      <c r="U446" s="1395"/>
      <c r="V446" s="1395"/>
      <c r="W446" s="1395"/>
      <c r="X446" s="1395"/>
      <c r="Y446" s="1395"/>
      <c r="Z446" s="1395"/>
      <c r="AA446" s="1395"/>
      <c r="AB446" s="1395"/>
    </row>
    <row r="447" ht="14.25" customHeight="1">
      <c r="A447" s="1403"/>
      <c r="B447" s="1403"/>
      <c r="C447" s="1395"/>
      <c r="D447" s="1395"/>
      <c r="E447" s="1407"/>
      <c r="F447" s="1395"/>
      <c r="G447" s="1395"/>
      <c r="H447" s="1395"/>
      <c r="I447" s="1395"/>
      <c r="J447" s="1395"/>
      <c r="K447" s="1395"/>
      <c r="L447" s="1395"/>
      <c r="M447" s="1395"/>
      <c r="N447" s="1395"/>
      <c r="O447" s="1395"/>
      <c r="P447" s="1395"/>
      <c r="Q447" s="1395"/>
      <c r="R447" s="1395"/>
      <c r="S447" s="1395"/>
      <c r="T447" s="1395"/>
      <c r="U447" s="1395"/>
      <c r="V447" s="1395"/>
      <c r="W447" s="1395"/>
      <c r="X447" s="1395"/>
      <c r="Y447" s="1395"/>
      <c r="Z447" s="1395"/>
      <c r="AA447" s="1395"/>
      <c r="AB447" s="1395"/>
    </row>
    <row r="448" ht="14.25" customHeight="1">
      <c r="A448" s="1403"/>
      <c r="B448" s="1403"/>
      <c r="C448" s="1395"/>
      <c r="D448" s="1395"/>
      <c r="E448" s="1407"/>
      <c r="F448" s="1395"/>
      <c r="G448" s="1395"/>
      <c r="H448" s="1395"/>
      <c r="I448" s="1395"/>
      <c r="J448" s="1395"/>
      <c r="K448" s="1395"/>
      <c r="L448" s="1395"/>
      <c r="M448" s="1395"/>
      <c r="N448" s="1395"/>
      <c r="O448" s="1395"/>
      <c r="P448" s="1395"/>
      <c r="Q448" s="1395"/>
      <c r="R448" s="1395"/>
      <c r="S448" s="1395"/>
      <c r="T448" s="1395"/>
      <c r="U448" s="1395"/>
      <c r="V448" s="1395"/>
      <c r="W448" s="1395"/>
      <c r="X448" s="1395"/>
      <c r="Y448" s="1395"/>
      <c r="Z448" s="1395"/>
      <c r="AA448" s="1395"/>
      <c r="AB448" s="1395"/>
    </row>
    <row r="449" ht="14.25" customHeight="1">
      <c r="A449" s="1403"/>
      <c r="B449" s="1403"/>
      <c r="C449" s="1395"/>
      <c r="D449" s="1395"/>
      <c r="E449" s="1407"/>
      <c r="F449" s="1395"/>
      <c r="G449" s="1395"/>
      <c r="H449" s="1395"/>
      <c r="I449" s="1395"/>
      <c r="J449" s="1395"/>
      <c r="K449" s="1395"/>
      <c r="L449" s="1395"/>
      <c r="M449" s="1395"/>
      <c r="N449" s="1395"/>
      <c r="O449" s="1395"/>
      <c r="P449" s="1395"/>
      <c r="Q449" s="1395"/>
      <c r="R449" s="1395"/>
      <c r="S449" s="1395"/>
      <c r="T449" s="1395"/>
      <c r="U449" s="1395"/>
      <c r="V449" s="1395"/>
      <c r="W449" s="1395"/>
      <c r="X449" s="1395"/>
      <c r="Y449" s="1395"/>
      <c r="Z449" s="1395"/>
      <c r="AA449" s="1395"/>
      <c r="AB449" s="1395"/>
    </row>
    <row r="450" ht="14.25" customHeight="1">
      <c r="A450" s="1403"/>
      <c r="B450" s="1403"/>
      <c r="C450" s="1395"/>
      <c r="D450" s="1395"/>
      <c r="E450" s="1407"/>
      <c r="F450" s="1395"/>
      <c r="G450" s="1395"/>
      <c r="H450" s="1395"/>
      <c r="I450" s="1395"/>
      <c r="J450" s="1395"/>
      <c r="K450" s="1395"/>
      <c r="L450" s="1395"/>
      <c r="M450" s="1395"/>
      <c r="N450" s="1395"/>
      <c r="O450" s="1395"/>
      <c r="P450" s="1395"/>
      <c r="Q450" s="1395"/>
      <c r="R450" s="1395"/>
      <c r="S450" s="1395"/>
      <c r="T450" s="1395"/>
      <c r="U450" s="1395"/>
      <c r="V450" s="1395"/>
      <c r="W450" s="1395"/>
      <c r="X450" s="1395"/>
      <c r="Y450" s="1395"/>
      <c r="Z450" s="1395"/>
      <c r="AA450" s="1395"/>
      <c r="AB450" s="1395"/>
    </row>
    <row r="451" ht="14.25" customHeight="1">
      <c r="A451" s="1403"/>
      <c r="B451" s="1403"/>
      <c r="C451" s="1395"/>
      <c r="D451" s="1395"/>
      <c r="E451" s="1407"/>
      <c r="F451" s="1395"/>
      <c r="G451" s="1395"/>
      <c r="H451" s="1395"/>
      <c r="I451" s="1395"/>
      <c r="J451" s="1395"/>
      <c r="K451" s="1395"/>
      <c r="L451" s="1395"/>
      <c r="M451" s="1395"/>
      <c r="N451" s="1395"/>
      <c r="O451" s="1395"/>
      <c r="P451" s="1395"/>
      <c r="Q451" s="1395"/>
      <c r="R451" s="1395"/>
      <c r="S451" s="1395"/>
      <c r="T451" s="1395"/>
      <c r="U451" s="1395"/>
      <c r="V451" s="1395"/>
      <c r="W451" s="1395"/>
      <c r="X451" s="1395"/>
      <c r="Y451" s="1395"/>
      <c r="Z451" s="1395"/>
      <c r="AA451" s="1395"/>
      <c r="AB451" s="1395"/>
    </row>
    <row r="452" ht="14.25" customHeight="1">
      <c r="A452" s="1403"/>
      <c r="B452" s="1403"/>
      <c r="C452" s="1395"/>
      <c r="D452" s="1395"/>
      <c r="E452" s="1407"/>
      <c r="F452" s="1395"/>
      <c r="G452" s="1395"/>
      <c r="H452" s="1395"/>
      <c r="I452" s="1395"/>
      <c r="J452" s="1395"/>
      <c r="K452" s="1395"/>
      <c r="L452" s="1395"/>
      <c r="M452" s="1395"/>
      <c r="N452" s="1395"/>
      <c r="O452" s="1395"/>
      <c r="P452" s="1395"/>
      <c r="Q452" s="1395"/>
      <c r="R452" s="1395"/>
      <c r="S452" s="1395"/>
      <c r="T452" s="1395"/>
      <c r="U452" s="1395"/>
      <c r="V452" s="1395"/>
      <c r="W452" s="1395"/>
      <c r="X452" s="1395"/>
      <c r="Y452" s="1395"/>
      <c r="Z452" s="1395"/>
      <c r="AA452" s="1395"/>
      <c r="AB452" s="1395"/>
    </row>
    <row r="453" ht="14.25" customHeight="1">
      <c r="A453" s="1403"/>
      <c r="B453" s="1403"/>
      <c r="C453" s="1395"/>
      <c r="D453" s="1395"/>
      <c r="E453" s="1407"/>
      <c r="F453" s="1395"/>
      <c r="G453" s="1395"/>
      <c r="H453" s="1395"/>
      <c r="I453" s="1395"/>
      <c r="J453" s="1395"/>
      <c r="K453" s="1395"/>
      <c r="L453" s="1395"/>
      <c r="M453" s="1395"/>
      <c r="N453" s="1395"/>
      <c r="O453" s="1395"/>
      <c r="P453" s="1395"/>
      <c r="Q453" s="1395"/>
      <c r="R453" s="1395"/>
      <c r="S453" s="1395"/>
      <c r="T453" s="1395"/>
      <c r="U453" s="1395"/>
      <c r="V453" s="1395"/>
      <c r="W453" s="1395"/>
      <c r="X453" s="1395"/>
      <c r="Y453" s="1395"/>
      <c r="Z453" s="1395"/>
      <c r="AA453" s="1395"/>
      <c r="AB453" s="1395"/>
    </row>
    <row r="454" ht="14.25" customHeight="1">
      <c r="A454" s="1403"/>
      <c r="B454" s="1403"/>
      <c r="C454" s="1395"/>
      <c r="D454" s="1395"/>
      <c r="E454" s="1407"/>
      <c r="F454" s="1395"/>
      <c r="G454" s="1395"/>
      <c r="H454" s="1395"/>
      <c r="I454" s="1395"/>
      <c r="J454" s="1395"/>
      <c r="K454" s="1395"/>
      <c r="L454" s="1395"/>
      <c r="M454" s="1395"/>
      <c r="N454" s="1395"/>
      <c r="O454" s="1395"/>
      <c r="P454" s="1395"/>
      <c r="Q454" s="1395"/>
      <c r="R454" s="1395"/>
      <c r="S454" s="1395"/>
      <c r="T454" s="1395"/>
      <c r="U454" s="1395"/>
      <c r="V454" s="1395"/>
      <c r="W454" s="1395"/>
      <c r="X454" s="1395"/>
      <c r="Y454" s="1395"/>
      <c r="Z454" s="1395"/>
      <c r="AA454" s="1395"/>
      <c r="AB454" s="1395"/>
    </row>
    <row r="455" ht="14.25" customHeight="1">
      <c r="A455" s="1403"/>
      <c r="B455" s="1403"/>
      <c r="C455" s="1395"/>
      <c r="D455" s="1395"/>
      <c r="E455" s="1407"/>
      <c r="F455" s="1395"/>
      <c r="G455" s="1395"/>
      <c r="H455" s="1395"/>
      <c r="I455" s="1395"/>
      <c r="J455" s="1395"/>
      <c r="K455" s="1395"/>
      <c r="L455" s="1395"/>
      <c r="M455" s="1395"/>
      <c r="N455" s="1395"/>
      <c r="O455" s="1395"/>
      <c r="P455" s="1395"/>
      <c r="Q455" s="1395"/>
      <c r="R455" s="1395"/>
      <c r="S455" s="1395"/>
      <c r="T455" s="1395"/>
      <c r="U455" s="1395"/>
      <c r="V455" s="1395"/>
      <c r="W455" s="1395"/>
      <c r="X455" s="1395"/>
      <c r="Y455" s="1395"/>
      <c r="Z455" s="1395"/>
      <c r="AA455" s="1395"/>
      <c r="AB455" s="1395"/>
    </row>
    <row r="456" ht="14.25" customHeight="1">
      <c r="A456" s="1403"/>
      <c r="B456" s="1403"/>
      <c r="C456" s="1395"/>
      <c r="D456" s="1395"/>
      <c r="E456" s="1407"/>
      <c r="F456" s="1395"/>
      <c r="G456" s="1395"/>
      <c r="H456" s="1395"/>
      <c r="I456" s="1395"/>
      <c r="J456" s="1395"/>
      <c r="K456" s="1395"/>
      <c r="L456" s="1395"/>
      <c r="M456" s="1395"/>
      <c r="N456" s="1395"/>
      <c r="O456" s="1395"/>
      <c r="P456" s="1395"/>
      <c r="Q456" s="1395"/>
      <c r="R456" s="1395"/>
      <c r="S456" s="1395"/>
      <c r="T456" s="1395"/>
      <c r="U456" s="1395"/>
      <c r="V456" s="1395"/>
      <c r="W456" s="1395"/>
      <c r="X456" s="1395"/>
      <c r="Y456" s="1395"/>
      <c r="Z456" s="1395"/>
      <c r="AA456" s="1395"/>
      <c r="AB456" s="1395"/>
    </row>
    <row r="457" ht="14.25" customHeight="1">
      <c r="A457" s="1403"/>
      <c r="B457" s="1403"/>
      <c r="C457" s="1395"/>
      <c r="D457" s="1395"/>
      <c r="E457" s="1407"/>
      <c r="F457" s="1395"/>
      <c r="G457" s="1395"/>
      <c r="H457" s="1395"/>
      <c r="I457" s="1395"/>
      <c r="J457" s="1395"/>
      <c r="K457" s="1395"/>
      <c r="L457" s="1395"/>
      <c r="M457" s="1395"/>
      <c r="N457" s="1395"/>
      <c r="O457" s="1395"/>
      <c r="P457" s="1395"/>
      <c r="Q457" s="1395"/>
      <c r="R457" s="1395"/>
      <c r="S457" s="1395"/>
      <c r="T457" s="1395"/>
      <c r="U457" s="1395"/>
      <c r="V457" s="1395"/>
      <c r="W457" s="1395"/>
      <c r="X457" s="1395"/>
      <c r="Y457" s="1395"/>
      <c r="Z457" s="1395"/>
      <c r="AA457" s="1395"/>
      <c r="AB457" s="1395"/>
    </row>
    <row r="458" ht="14.25" customHeight="1">
      <c r="A458" s="1403"/>
      <c r="B458" s="1403"/>
      <c r="C458" s="1395"/>
      <c r="D458" s="1395"/>
      <c r="E458" s="1407"/>
      <c r="F458" s="1395"/>
      <c r="G458" s="1395"/>
      <c r="H458" s="1395"/>
      <c r="I458" s="1395"/>
      <c r="J458" s="1395"/>
      <c r="K458" s="1395"/>
      <c r="L458" s="1395"/>
      <c r="M458" s="1395"/>
      <c r="N458" s="1395"/>
      <c r="O458" s="1395"/>
      <c r="P458" s="1395"/>
      <c r="Q458" s="1395"/>
      <c r="R458" s="1395"/>
      <c r="S458" s="1395"/>
      <c r="T458" s="1395"/>
      <c r="U458" s="1395"/>
      <c r="V458" s="1395"/>
      <c r="W458" s="1395"/>
      <c r="X458" s="1395"/>
      <c r="Y458" s="1395"/>
      <c r="Z458" s="1395"/>
      <c r="AA458" s="1395"/>
      <c r="AB458" s="1395"/>
    </row>
    <row r="459" ht="14.25" customHeight="1">
      <c r="A459" s="1403"/>
      <c r="B459" s="1403"/>
      <c r="C459" s="1395"/>
      <c r="D459" s="1395"/>
      <c r="E459" s="1407"/>
      <c r="F459" s="1395"/>
      <c r="G459" s="1395"/>
      <c r="H459" s="1395"/>
      <c r="I459" s="1395"/>
      <c r="J459" s="1395"/>
      <c r="K459" s="1395"/>
      <c r="L459" s="1395"/>
      <c r="M459" s="1395"/>
      <c r="N459" s="1395"/>
      <c r="O459" s="1395"/>
      <c r="P459" s="1395"/>
      <c r="Q459" s="1395"/>
      <c r="R459" s="1395"/>
      <c r="S459" s="1395"/>
      <c r="T459" s="1395"/>
      <c r="U459" s="1395"/>
      <c r="V459" s="1395"/>
      <c r="W459" s="1395"/>
      <c r="X459" s="1395"/>
      <c r="Y459" s="1395"/>
      <c r="Z459" s="1395"/>
      <c r="AA459" s="1395"/>
      <c r="AB459" s="1395"/>
    </row>
    <row r="460" ht="14.25" customHeight="1">
      <c r="A460" s="1403"/>
      <c r="B460" s="1403"/>
      <c r="C460" s="1395"/>
      <c r="D460" s="1395"/>
      <c r="E460" s="1407"/>
      <c r="F460" s="1395"/>
      <c r="G460" s="1395"/>
      <c r="H460" s="1395"/>
      <c r="I460" s="1395"/>
      <c r="J460" s="1395"/>
      <c r="K460" s="1395"/>
      <c r="L460" s="1395"/>
      <c r="M460" s="1395"/>
      <c r="N460" s="1395"/>
      <c r="O460" s="1395"/>
      <c r="P460" s="1395"/>
      <c r="Q460" s="1395"/>
      <c r="R460" s="1395"/>
      <c r="S460" s="1395"/>
      <c r="T460" s="1395"/>
      <c r="U460" s="1395"/>
      <c r="V460" s="1395"/>
      <c r="W460" s="1395"/>
      <c r="X460" s="1395"/>
      <c r="Y460" s="1395"/>
      <c r="Z460" s="1395"/>
      <c r="AA460" s="1395"/>
      <c r="AB460" s="1395"/>
    </row>
    <row r="461" ht="14.25" customHeight="1">
      <c r="A461" s="1403"/>
      <c r="B461" s="1403"/>
      <c r="C461" s="1395"/>
      <c r="D461" s="1395"/>
      <c r="E461" s="1407"/>
      <c r="F461" s="1395"/>
      <c r="G461" s="1395"/>
      <c r="H461" s="1395"/>
      <c r="I461" s="1395"/>
      <c r="J461" s="1395"/>
      <c r="K461" s="1395"/>
      <c r="L461" s="1395"/>
      <c r="M461" s="1395"/>
      <c r="N461" s="1395"/>
      <c r="O461" s="1395"/>
      <c r="P461" s="1395"/>
      <c r="Q461" s="1395"/>
      <c r="R461" s="1395"/>
      <c r="S461" s="1395"/>
      <c r="T461" s="1395"/>
      <c r="U461" s="1395"/>
      <c r="V461" s="1395"/>
      <c r="W461" s="1395"/>
      <c r="X461" s="1395"/>
      <c r="Y461" s="1395"/>
      <c r="Z461" s="1395"/>
      <c r="AA461" s="1395"/>
      <c r="AB461" s="1395"/>
    </row>
    <row r="462" ht="14.25" customHeight="1">
      <c r="A462" s="1403"/>
      <c r="B462" s="1403"/>
      <c r="C462" s="1395"/>
      <c r="D462" s="1395"/>
      <c r="E462" s="1407"/>
      <c r="F462" s="1395"/>
      <c r="G462" s="1395"/>
      <c r="H462" s="1395"/>
      <c r="I462" s="1395"/>
      <c r="J462" s="1395"/>
      <c r="K462" s="1395"/>
      <c r="L462" s="1395"/>
      <c r="M462" s="1395"/>
      <c r="N462" s="1395"/>
      <c r="O462" s="1395"/>
      <c r="P462" s="1395"/>
      <c r="Q462" s="1395"/>
      <c r="R462" s="1395"/>
      <c r="S462" s="1395"/>
      <c r="T462" s="1395"/>
      <c r="U462" s="1395"/>
      <c r="V462" s="1395"/>
      <c r="W462" s="1395"/>
      <c r="X462" s="1395"/>
      <c r="Y462" s="1395"/>
      <c r="Z462" s="1395"/>
      <c r="AA462" s="1395"/>
      <c r="AB462" s="1395"/>
    </row>
    <row r="463" ht="14.25" customHeight="1">
      <c r="A463" s="1403"/>
      <c r="B463" s="1403"/>
      <c r="C463" s="1395"/>
      <c r="D463" s="1395"/>
      <c r="E463" s="1407"/>
      <c r="F463" s="1395"/>
      <c r="G463" s="1395"/>
      <c r="H463" s="1395"/>
      <c r="I463" s="1395"/>
      <c r="J463" s="1395"/>
      <c r="K463" s="1395"/>
      <c r="L463" s="1395"/>
      <c r="M463" s="1395"/>
      <c r="N463" s="1395"/>
      <c r="O463" s="1395"/>
      <c r="P463" s="1395"/>
      <c r="Q463" s="1395"/>
      <c r="R463" s="1395"/>
      <c r="S463" s="1395"/>
      <c r="T463" s="1395"/>
      <c r="U463" s="1395"/>
      <c r="V463" s="1395"/>
      <c r="W463" s="1395"/>
      <c r="X463" s="1395"/>
      <c r="Y463" s="1395"/>
      <c r="Z463" s="1395"/>
      <c r="AA463" s="1395"/>
      <c r="AB463" s="1395"/>
    </row>
    <row r="464" ht="14.25" customHeight="1">
      <c r="A464" s="1403"/>
      <c r="B464" s="1403"/>
      <c r="C464" s="1395"/>
      <c r="D464" s="1395"/>
      <c r="E464" s="1407"/>
      <c r="F464" s="1395"/>
      <c r="G464" s="1395"/>
      <c r="H464" s="1395"/>
      <c r="I464" s="1395"/>
      <c r="J464" s="1395"/>
      <c r="K464" s="1395"/>
      <c r="L464" s="1395"/>
      <c r="M464" s="1395"/>
      <c r="N464" s="1395"/>
      <c r="O464" s="1395"/>
      <c r="P464" s="1395"/>
      <c r="Q464" s="1395"/>
      <c r="R464" s="1395"/>
      <c r="S464" s="1395"/>
      <c r="T464" s="1395"/>
      <c r="U464" s="1395"/>
      <c r="V464" s="1395"/>
      <c r="W464" s="1395"/>
      <c r="X464" s="1395"/>
      <c r="Y464" s="1395"/>
      <c r="Z464" s="1395"/>
      <c r="AA464" s="1395"/>
      <c r="AB464" s="1395"/>
    </row>
    <row r="465" ht="14.25" customHeight="1">
      <c r="A465" s="1403"/>
      <c r="B465" s="1403"/>
      <c r="C465" s="1395"/>
      <c r="D465" s="1395"/>
      <c r="E465" s="1407"/>
      <c r="F465" s="1395"/>
      <c r="G465" s="1395"/>
      <c r="H465" s="1395"/>
      <c r="I465" s="1395"/>
      <c r="J465" s="1395"/>
      <c r="K465" s="1395"/>
      <c r="L465" s="1395"/>
      <c r="M465" s="1395"/>
      <c r="N465" s="1395"/>
      <c r="O465" s="1395"/>
      <c r="P465" s="1395"/>
      <c r="Q465" s="1395"/>
      <c r="R465" s="1395"/>
      <c r="S465" s="1395"/>
      <c r="T465" s="1395"/>
      <c r="U465" s="1395"/>
      <c r="V465" s="1395"/>
      <c r="W465" s="1395"/>
      <c r="X465" s="1395"/>
      <c r="Y465" s="1395"/>
      <c r="Z465" s="1395"/>
      <c r="AA465" s="1395"/>
      <c r="AB465" s="1395"/>
    </row>
    <row r="466" ht="14.25" customHeight="1">
      <c r="A466" s="1403"/>
      <c r="B466" s="1403"/>
      <c r="C466" s="1395"/>
      <c r="D466" s="1395"/>
      <c r="E466" s="1407"/>
      <c r="F466" s="1395"/>
      <c r="G466" s="1395"/>
      <c r="H466" s="1395"/>
      <c r="I466" s="1395"/>
      <c r="J466" s="1395"/>
      <c r="K466" s="1395"/>
      <c r="L466" s="1395"/>
      <c r="M466" s="1395"/>
      <c r="N466" s="1395"/>
      <c r="O466" s="1395"/>
      <c r="P466" s="1395"/>
      <c r="Q466" s="1395"/>
      <c r="R466" s="1395"/>
      <c r="S466" s="1395"/>
      <c r="T466" s="1395"/>
      <c r="U466" s="1395"/>
      <c r="V466" s="1395"/>
      <c r="W466" s="1395"/>
      <c r="X466" s="1395"/>
      <c r="Y466" s="1395"/>
      <c r="Z466" s="1395"/>
      <c r="AA466" s="1395"/>
      <c r="AB466" s="1395"/>
    </row>
    <row r="467" ht="14.25" customHeight="1">
      <c r="A467" s="1403"/>
      <c r="B467" s="1403"/>
      <c r="C467" s="1395"/>
      <c r="D467" s="1395"/>
      <c r="E467" s="1407"/>
      <c r="F467" s="1395"/>
      <c r="G467" s="1395"/>
      <c r="H467" s="1395"/>
      <c r="I467" s="1395"/>
      <c r="J467" s="1395"/>
      <c r="K467" s="1395"/>
      <c r="L467" s="1395"/>
      <c r="M467" s="1395"/>
      <c r="N467" s="1395"/>
      <c r="O467" s="1395"/>
      <c r="P467" s="1395"/>
      <c r="Q467" s="1395"/>
      <c r="R467" s="1395"/>
      <c r="S467" s="1395"/>
      <c r="T467" s="1395"/>
      <c r="U467" s="1395"/>
      <c r="V467" s="1395"/>
      <c r="W467" s="1395"/>
      <c r="X467" s="1395"/>
      <c r="Y467" s="1395"/>
      <c r="Z467" s="1395"/>
      <c r="AA467" s="1395"/>
      <c r="AB467" s="1395"/>
    </row>
    <row r="468" ht="14.25" customHeight="1">
      <c r="A468" s="1403"/>
      <c r="B468" s="1403"/>
      <c r="C468" s="1395"/>
      <c r="D468" s="1395"/>
      <c r="E468" s="1407"/>
      <c r="F468" s="1395"/>
      <c r="G468" s="1395"/>
      <c r="H468" s="1395"/>
      <c r="I468" s="1395"/>
      <c r="J468" s="1395"/>
      <c r="K468" s="1395"/>
      <c r="L468" s="1395"/>
      <c r="M468" s="1395"/>
      <c r="N468" s="1395"/>
      <c r="O468" s="1395"/>
      <c r="P468" s="1395"/>
      <c r="Q468" s="1395"/>
      <c r="R468" s="1395"/>
      <c r="S468" s="1395"/>
      <c r="T468" s="1395"/>
      <c r="U468" s="1395"/>
      <c r="V468" s="1395"/>
      <c r="W468" s="1395"/>
      <c r="X468" s="1395"/>
      <c r="Y468" s="1395"/>
      <c r="Z468" s="1395"/>
      <c r="AA468" s="1395"/>
      <c r="AB468" s="1395"/>
    </row>
    <row r="469" ht="14.25" customHeight="1">
      <c r="A469" s="1403"/>
      <c r="B469" s="1403"/>
      <c r="C469" s="1395"/>
      <c r="D469" s="1395"/>
      <c r="E469" s="1407"/>
      <c r="F469" s="1395"/>
      <c r="G469" s="1395"/>
      <c r="H469" s="1395"/>
      <c r="I469" s="1395"/>
      <c r="J469" s="1395"/>
      <c r="K469" s="1395"/>
      <c r="L469" s="1395"/>
      <c r="M469" s="1395"/>
      <c r="N469" s="1395"/>
      <c r="O469" s="1395"/>
      <c r="P469" s="1395"/>
      <c r="Q469" s="1395"/>
      <c r="R469" s="1395"/>
      <c r="S469" s="1395"/>
      <c r="T469" s="1395"/>
      <c r="U469" s="1395"/>
      <c r="V469" s="1395"/>
      <c r="W469" s="1395"/>
      <c r="X469" s="1395"/>
      <c r="Y469" s="1395"/>
      <c r="Z469" s="1395"/>
      <c r="AA469" s="1395"/>
      <c r="AB469" s="1395"/>
    </row>
    <row r="470" ht="14.25" customHeight="1">
      <c r="A470" s="1403"/>
      <c r="B470" s="1403"/>
      <c r="C470" s="1395"/>
      <c r="D470" s="1395"/>
      <c r="E470" s="1407"/>
      <c r="F470" s="1395"/>
      <c r="G470" s="1395"/>
      <c r="H470" s="1395"/>
      <c r="I470" s="1395"/>
      <c r="J470" s="1395"/>
      <c r="K470" s="1395"/>
      <c r="L470" s="1395"/>
      <c r="M470" s="1395"/>
      <c r="N470" s="1395"/>
      <c r="O470" s="1395"/>
      <c r="P470" s="1395"/>
      <c r="Q470" s="1395"/>
      <c r="R470" s="1395"/>
      <c r="S470" s="1395"/>
      <c r="T470" s="1395"/>
      <c r="U470" s="1395"/>
      <c r="V470" s="1395"/>
      <c r="W470" s="1395"/>
      <c r="X470" s="1395"/>
      <c r="Y470" s="1395"/>
      <c r="Z470" s="1395"/>
      <c r="AA470" s="1395"/>
      <c r="AB470" s="1395"/>
    </row>
    <row r="471" ht="14.25" customHeight="1">
      <c r="A471" s="1403"/>
      <c r="B471" s="1403"/>
      <c r="C471" s="1395"/>
      <c r="D471" s="1395"/>
      <c r="E471" s="1407"/>
      <c r="F471" s="1395"/>
      <c r="G471" s="1395"/>
      <c r="H471" s="1395"/>
      <c r="I471" s="1395"/>
      <c r="J471" s="1395"/>
      <c r="K471" s="1395"/>
      <c r="L471" s="1395"/>
      <c r="M471" s="1395"/>
      <c r="N471" s="1395"/>
      <c r="O471" s="1395"/>
      <c r="P471" s="1395"/>
      <c r="Q471" s="1395"/>
      <c r="R471" s="1395"/>
      <c r="S471" s="1395"/>
      <c r="T471" s="1395"/>
      <c r="U471" s="1395"/>
      <c r="V471" s="1395"/>
      <c r="W471" s="1395"/>
      <c r="X471" s="1395"/>
      <c r="Y471" s="1395"/>
      <c r="Z471" s="1395"/>
      <c r="AA471" s="1395"/>
      <c r="AB471" s="1395"/>
    </row>
    <row r="472" ht="14.25" customHeight="1">
      <c r="A472" s="1403"/>
      <c r="B472" s="1403"/>
      <c r="C472" s="1395"/>
      <c r="D472" s="1395"/>
      <c r="E472" s="1407"/>
      <c r="F472" s="1395"/>
      <c r="G472" s="1395"/>
      <c r="H472" s="1395"/>
      <c r="I472" s="1395"/>
      <c r="J472" s="1395"/>
      <c r="K472" s="1395"/>
      <c r="L472" s="1395"/>
      <c r="M472" s="1395"/>
      <c r="N472" s="1395"/>
      <c r="O472" s="1395"/>
      <c r="P472" s="1395"/>
      <c r="Q472" s="1395"/>
      <c r="R472" s="1395"/>
      <c r="S472" s="1395"/>
      <c r="T472" s="1395"/>
      <c r="U472" s="1395"/>
      <c r="V472" s="1395"/>
      <c r="W472" s="1395"/>
      <c r="X472" s="1395"/>
      <c r="Y472" s="1395"/>
      <c r="Z472" s="1395"/>
      <c r="AA472" s="1395"/>
      <c r="AB472" s="1395"/>
    </row>
    <row r="473" ht="14.25" customHeight="1">
      <c r="A473" s="1403"/>
      <c r="B473" s="1403"/>
      <c r="C473" s="1395"/>
      <c r="D473" s="1395"/>
      <c r="E473" s="1407"/>
      <c r="F473" s="1395"/>
      <c r="G473" s="1395"/>
      <c r="H473" s="1395"/>
      <c r="I473" s="1395"/>
      <c r="J473" s="1395"/>
      <c r="K473" s="1395"/>
      <c r="L473" s="1395"/>
      <c r="M473" s="1395"/>
      <c r="N473" s="1395"/>
      <c r="O473" s="1395"/>
      <c r="P473" s="1395"/>
      <c r="Q473" s="1395"/>
      <c r="R473" s="1395"/>
      <c r="S473" s="1395"/>
      <c r="T473" s="1395"/>
      <c r="U473" s="1395"/>
      <c r="V473" s="1395"/>
      <c r="W473" s="1395"/>
      <c r="X473" s="1395"/>
      <c r="Y473" s="1395"/>
      <c r="Z473" s="1395"/>
      <c r="AA473" s="1395"/>
      <c r="AB473" s="1395"/>
    </row>
    <row r="474" ht="14.25" customHeight="1">
      <c r="A474" s="1403"/>
      <c r="B474" s="1403"/>
      <c r="C474" s="1395"/>
      <c r="D474" s="1395"/>
      <c r="E474" s="1407"/>
      <c r="F474" s="1395"/>
      <c r="G474" s="1395"/>
      <c r="H474" s="1395"/>
      <c r="I474" s="1395"/>
      <c r="J474" s="1395"/>
      <c r="K474" s="1395"/>
      <c r="L474" s="1395"/>
      <c r="M474" s="1395"/>
      <c r="N474" s="1395"/>
      <c r="O474" s="1395"/>
      <c r="P474" s="1395"/>
      <c r="Q474" s="1395"/>
      <c r="R474" s="1395"/>
      <c r="S474" s="1395"/>
      <c r="T474" s="1395"/>
      <c r="U474" s="1395"/>
      <c r="V474" s="1395"/>
      <c r="W474" s="1395"/>
      <c r="X474" s="1395"/>
      <c r="Y474" s="1395"/>
      <c r="Z474" s="1395"/>
      <c r="AA474" s="1395"/>
      <c r="AB474" s="1395"/>
    </row>
    <row r="475" ht="14.25" customHeight="1">
      <c r="A475" s="1403"/>
      <c r="B475" s="1403"/>
      <c r="C475" s="1395"/>
      <c r="D475" s="1395"/>
      <c r="E475" s="1407"/>
      <c r="F475" s="1395"/>
      <c r="G475" s="1395"/>
      <c r="H475" s="1395"/>
      <c r="I475" s="1395"/>
      <c r="J475" s="1395"/>
      <c r="K475" s="1395"/>
      <c r="L475" s="1395"/>
      <c r="M475" s="1395"/>
      <c r="N475" s="1395"/>
      <c r="O475" s="1395"/>
      <c r="P475" s="1395"/>
      <c r="Q475" s="1395"/>
      <c r="R475" s="1395"/>
      <c r="S475" s="1395"/>
      <c r="T475" s="1395"/>
      <c r="U475" s="1395"/>
      <c r="V475" s="1395"/>
      <c r="W475" s="1395"/>
      <c r="X475" s="1395"/>
      <c r="Y475" s="1395"/>
      <c r="Z475" s="1395"/>
      <c r="AA475" s="1395"/>
      <c r="AB475" s="1395"/>
    </row>
    <row r="476" ht="14.25" customHeight="1">
      <c r="A476" s="1403"/>
      <c r="B476" s="1403"/>
      <c r="C476" s="1395"/>
      <c r="D476" s="1395"/>
      <c r="E476" s="1407"/>
      <c r="F476" s="1395"/>
      <c r="G476" s="1395"/>
      <c r="H476" s="1395"/>
      <c r="I476" s="1395"/>
      <c r="J476" s="1395"/>
      <c r="K476" s="1395"/>
      <c r="L476" s="1395"/>
      <c r="M476" s="1395"/>
      <c r="N476" s="1395"/>
      <c r="O476" s="1395"/>
      <c r="P476" s="1395"/>
      <c r="Q476" s="1395"/>
      <c r="R476" s="1395"/>
      <c r="S476" s="1395"/>
      <c r="T476" s="1395"/>
      <c r="U476" s="1395"/>
      <c r="V476" s="1395"/>
      <c r="W476" s="1395"/>
      <c r="X476" s="1395"/>
      <c r="Y476" s="1395"/>
      <c r="Z476" s="1395"/>
      <c r="AA476" s="1395"/>
      <c r="AB476" s="1395"/>
    </row>
    <row r="477" ht="14.25" customHeight="1">
      <c r="A477" s="1403"/>
      <c r="B477" s="1403"/>
      <c r="C477" s="1395"/>
      <c r="D477" s="1395"/>
      <c r="E477" s="1407"/>
      <c r="F477" s="1395"/>
      <c r="G477" s="1395"/>
      <c r="H477" s="1395"/>
      <c r="I477" s="1395"/>
      <c r="J477" s="1395"/>
      <c r="K477" s="1395"/>
      <c r="L477" s="1395"/>
      <c r="M477" s="1395"/>
      <c r="N477" s="1395"/>
      <c r="O477" s="1395"/>
      <c r="P477" s="1395"/>
      <c r="Q477" s="1395"/>
      <c r="R477" s="1395"/>
      <c r="S477" s="1395"/>
      <c r="T477" s="1395"/>
      <c r="U477" s="1395"/>
      <c r="V477" s="1395"/>
      <c r="W477" s="1395"/>
      <c r="X477" s="1395"/>
      <c r="Y477" s="1395"/>
      <c r="Z477" s="1395"/>
      <c r="AA477" s="1395"/>
      <c r="AB477" s="1395"/>
    </row>
    <row r="478" ht="14.25" customHeight="1">
      <c r="A478" s="1403"/>
      <c r="B478" s="1403"/>
      <c r="C478" s="1395"/>
      <c r="D478" s="1395"/>
      <c r="E478" s="1407"/>
      <c r="F478" s="1395"/>
      <c r="G478" s="1395"/>
      <c r="H478" s="1395"/>
      <c r="I478" s="1395"/>
      <c r="J478" s="1395"/>
      <c r="K478" s="1395"/>
      <c r="L478" s="1395"/>
      <c r="M478" s="1395"/>
      <c r="N478" s="1395"/>
      <c r="O478" s="1395"/>
      <c r="P478" s="1395"/>
      <c r="Q478" s="1395"/>
      <c r="R478" s="1395"/>
      <c r="S478" s="1395"/>
      <c r="T478" s="1395"/>
      <c r="U478" s="1395"/>
      <c r="V478" s="1395"/>
      <c r="W478" s="1395"/>
      <c r="X478" s="1395"/>
      <c r="Y478" s="1395"/>
      <c r="Z478" s="1395"/>
      <c r="AA478" s="1395"/>
      <c r="AB478" s="1395"/>
    </row>
    <row r="479" ht="14.25" customHeight="1">
      <c r="A479" s="1403"/>
      <c r="B479" s="1403"/>
      <c r="C479" s="1395"/>
      <c r="D479" s="1395"/>
      <c r="E479" s="1407"/>
      <c r="F479" s="1395"/>
      <c r="G479" s="1395"/>
      <c r="H479" s="1395"/>
      <c r="I479" s="1395"/>
      <c r="J479" s="1395"/>
      <c r="K479" s="1395"/>
      <c r="L479" s="1395"/>
      <c r="M479" s="1395"/>
      <c r="N479" s="1395"/>
      <c r="O479" s="1395"/>
      <c r="P479" s="1395"/>
      <c r="Q479" s="1395"/>
      <c r="R479" s="1395"/>
      <c r="S479" s="1395"/>
      <c r="T479" s="1395"/>
      <c r="U479" s="1395"/>
      <c r="V479" s="1395"/>
      <c r="W479" s="1395"/>
      <c r="X479" s="1395"/>
      <c r="Y479" s="1395"/>
      <c r="Z479" s="1395"/>
      <c r="AA479" s="1395"/>
      <c r="AB479" s="1395"/>
    </row>
    <row r="480" ht="14.25" customHeight="1">
      <c r="A480" s="1403"/>
      <c r="B480" s="1403"/>
      <c r="C480" s="1395"/>
      <c r="D480" s="1395"/>
      <c r="E480" s="1407"/>
      <c r="F480" s="1395"/>
      <c r="G480" s="1395"/>
      <c r="H480" s="1395"/>
      <c r="I480" s="1395"/>
      <c r="J480" s="1395"/>
      <c r="K480" s="1395"/>
      <c r="L480" s="1395"/>
      <c r="M480" s="1395"/>
      <c r="N480" s="1395"/>
      <c r="O480" s="1395"/>
      <c r="P480" s="1395"/>
      <c r="Q480" s="1395"/>
      <c r="R480" s="1395"/>
      <c r="S480" s="1395"/>
      <c r="T480" s="1395"/>
      <c r="U480" s="1395"/>
      <c r="V480" s="1395"/>
      <c r="W480" s="1395"/>
      <c r="X480" s="1395"/>
      <c r="Y480" s="1395"/>
      <c r="Z480" s="1395"/>
      <c r="AA480" s="1395"/>
      <c r="AB480" s="1395"/>
    </row>
    <row r="481" ht="14.25" customHeight="1">
      <c r="A481" s="1403"/>
      <c r="B481" s="1403"/>
      <c r="C481" s="1395"/>
      <c r="D481" s="1395"/>
      <c r="E481" s="1407"/>
      <c r="F481" s="1395"/>
      <c r="G481" s="1395"/>
      <c r="H481" s="1395"/>
      <c r="I481" s="1395"/>
      <c r="J481" s="1395"/>
      <c r="K481" s="1395"/>
      <c r="L481" s="1395"/>
      <c r="M481" s="1395"/>
      <c r="N481" s="1395"/>
      <c r="O481" s="1395"/>
      <c r="P481" s="1395"/>
      <c r="Q481" s="1395"/>
      <c r="R481" s="1395"/>
      <c r="S481" s="1395"/>
      <c r="T481" s="1395"/>
      <c r="U481" s="1395"/>
      <c r="V481" s="1395"/>
      <c r="W481" s="1395"/>
      <c r="X481" s="1395"/>
      <c r="Y481" s="1395"/>
      <c r="Z481" s="1395"/>
      <c r="AA481" s="1395"/>
      <c r="AB481" s="1395"/>
    </row>
    <row r="482" ht="14.25" customHeight="1">
      <c r="A482" s="1403"/>
      <c r="B482" s="1403"/>
      <c r="C482" s="1395"/>
      <c r="D482" s="1395"/>
      <c r="E482" s="1407"/>
      <c r="F482" s="1395"/>
      <c r="G482" s="1395"/>
      <c r="H482" s="1395"/>
      <c r="I482" s="1395"/>
      <c r="J482" s="1395"/>
      <c r="K482" s="1395"/>
      <c r="L482" s="1395"/>
      <c r="M482" s="1395"/>
      <c r="N482" s="1395"/>
      <c r="O482" s="1395"/>
      <c r="P482" s="1395"/>
      <c r="Q482" s="1395"/>
      <c r="R482" s="1395"/>
      <c r="S482" s="1395"/>
      <c r="T482" s="1395"/>
      <c r="U482" s="1395"/>
      <c r="V482" s="1395"/>
      <c r="W482" s="1395"/>
      <c r="X482" s="1395"/>
      <c r="Y482" s="1395"/>
      <c r="Z482" s="1395"/>
      <c r="AA482" s="1395"/>
      <c r="AB482" s="1395"/>
    </row>
    <row r="483" ht="14.25" customHeight="1">
      <c r="A483" s="1403"/>
      <c r="B483" s="1403"/>
      <c r="C483" s="1395"/>
      <c r="D483" s="1395"/>
      <c r="E483" s="1407"/>
      <c r="F483" s="1395"/>
      <c r="G483" s="1395"/>
      <c r="H483" s="1395"/>
      <c r="I483" s="1395"/>
      <c r="J483" s="1395"/>
      <c r="K483" s="1395"/>
      <c r="L483" s="1395"/>
      <c r="M483" s="1395"/>
      <c r="N483" s="1395"/>
      <c r="O483" s="1395"/>
      <c r="P483" s="1395"/>
      <c r="Q483" s="1395"/>
      <c r="R483" s="1395"/>
      <c r="S483" s="1395"/>
      <c r="T483" s="1395"/>
      <c r="U483" s="1395"/>
      <c r="V483" s="1395"/>
      <c r="W483" s="1395"/>
      <c r="X483" s="1395"/>
      <c r="Y483" s="1395"/>
      <c r="Z483" s="1395"/>
      <c r="AA483" s="1395"/>
      <c r="AB483" s="1395"/>
    </row>
    <row r="484" ht="14.25" customHeight="1">
      <c r="A484" s="1403"/>
      <c r="B484" s="1403"/>
      <c r="C484" s="1395"/>
      <c r="D484" s="1395"/>
      <c r="E484" s="1407"/>
      <c r="F484" s="1395"/>
      <c r="G484" s="1395"/>
      <c r="H484" s="1395"/>
      <c r="I484" s="1395"/>
      <c r="J484" s="1395"/>
      <c r="K484" s="1395"/>
      <c r="L484" s="1395"/>
      <c r="M484" s="1395"/>
      <c r="N484" s="1395"/>
      <c r="O484" s="1395"/>
      <c r="P484" s="1395"/>
      <c r="Q484" s="1395"/>
      <c r="R484" s="1395"/>
      <c r="S484" s="1395"/>
      <c r="T484" s="1395"/>
      <c r="U484" s="1395"/>
      <c r="V484" s="1395"/>
      <c r="W484" s="1395"/>
      <c r="X484" s="1395"/>
      <c r="Y484" s="1395"/>
      <c r="Z484" s="1395"/>
      <c r="AA484" s="1395"/>
      <c r="AB484" s="1395"/>
    </row>
    <row r="485" ht="14.25" customHeight="1">
      <c r="A485" s="1403"/>
      <c r="B485" s="1403"/>
      <c r="C485" s="1395"/>
      <c r="D485" s="1395"/>
      <c r="E485" s="1407"/>
      <c r="F485" s="1395"/>
      <c r="G485" s="1395"/>
      <c r="H485" s="1395"/>
      <c r="I485" s="1395"/>
      <c r="J485" s="1395"/>
      <c r="K485" s="1395"/>
      <c r="L485" s="1395"/>
      <c r="M485" s="1395"/>
      <c r="N485" s="1395"/>
      <c r="O485" s="1395"/>
      <c r="P485" s="1395"/>
      <c r="Q485" s="1395"/>
      <c r="R485" s="1395"/>
      <c r="S485" s="1395"/>
      <c r="T485" s="1395"/>
      <c r="U485" s="1395"/>
      <c r="V485" s="1395"/>
      <c r="W485" s="1395"/>
      <c r="X485" s="1395"/>
      <c r="Y485" s="1395"/>
      <c r="Z485" s="1395"/>
      <c r="AA485" s="1395"/>
      <c r="AB485" s="1395"/>
    </row>
    <row r="486" ht="14.25" customHeight="1">
      <c r="A486" s="1403"/>
      <c r="B486" s="1403"/>
      <c r="C486" s="1395"/>
      <c r="D486" s="1395"/>
      <c r="E486" s="1407"/>
      <c r="F486" s="1395"/>
      <c r="G486" s="1395"/>
      <c r="H486" s="1395"/>
      <c r="I486" s="1395"/>
      <c r="J486" s="1395"/>
      <c r="K486" s="1395"/>
      <c r="L486" s="1395"/>
      <c r="M486" s="1395"/>
      <c r="N486" s="1395"/>
      <c r="O486" s="1395"/>
      <c r="P486" s="1395"/>
      <c r="Q486" s="1395"/>
      <c r="R486" s="1395"/>
      <c r="S486" s="1395"/>
      <c r="T486" s="1395"/>
      <c r="U486" s="1395"/>
      <c r="V486" s="1395"/>
      <c r="W486" s="1395"/>
      <c r="X486" s="1395"/>
      <c r="Y486" s="1395"/>
      <c r="Z486" s="1395"/>
      <c r="AA486" s="1395"/>
      <c r="AB486" s="1395"/>
    </row>
    <row r="487" ht="14.25" customHeight="1">
      <c r="A487" s="1403"/>
      <c r="B487" s="1403"/>
      <c r="C487" s="1395"/>
      <c r="D487" s="1395"/>
      <c r="E487" s="1407"/>
      <c r="F487" s="1395"/>
      <c r="G487" s="1395"/>
      <c r="H487" s="1395"/>
      <c r="I487" s="1395"/>
      <c r="J487" s="1395"/>
      <c r="K487" s="1395"/>
      <c r="L487" s="1395"/>
      <c r="M487" s="1395"/>
      <c r="N487" s="1395"/>
      <c r="O487" s="1395"/>
      <c r="P487" s="1395"/>
      <c r="Q487" s="1395"/>
      <c r="R487" s="1395"/>
      <c r="S487" s="1395"/>
      <c r="T487" s="1395"/>
      <c r="U487" s="1395"/>
      <c r="V487" s="1395"/>
      <c r="W487" s="1395"/>
      <c r="X487" s="1395"/>
      <c r="Y487" s="1395"/>
      <c r="Z487" s="1395"/>
      <c r="AA487" s="1395"/>
      <c r="AB487" s="1395"/>
    </row>
    <row r="488" ht="14.25" customHeight="1">
      <c r="A488" s="1403"/>
      <c r="B488" s="1403"/>
      <c r="C488" s="1395"/>
      <c r="D488" s="1395"/>
      <c r="E488" s="1407"/>
      <c r="F488" s="1395"/>
      <c r="G488" s="1395"/>
      <c r="H488" s="1395"/>
      <c r="I488" s="1395"/>
      <c r="J488" s="1395"/>
      <c r="K488" s="1395"/>
      <c r="L488" s="1395"/>
      <c r="M488" s="1395"/>
      <c r="N488" s="1395"/>
      <c r="O488" s="1395"/>
      <c r="P488" s="1395"/>
      <c r="Q488" s="1395"/>
      <c r="R488" s="1395"/>
      <c r="S488" s="1395"/>
      <c r="T488" s="1395"/>
      <c r="U488" s="1395"/>
      <c r="V488" s="1395"/>
      <c r="W488" s="1395"/>
      <c r="X488" s="1395"/>
      <c r="Y488" s="1395"/>
      <c r="Z488" s="1395"/>
      <c r="AA488" s="1395"/>
      <c r="AB488" s="1395"/>
    </row>
    <row r="489" ht="14.25" customHeight="1">
      <c r="A489" s="1403"/>
      <c r="B489" s="1403"/>
      <c r="C489" s="1395"/>
      <c r="D489" s="1395"/>
      <c r="E489" s="1407"/>
      <c r="F489" s="1395"/>
      <c r="G489" s="1395"/>
      <c r="H489" s="1395"/>
      <c r="I489" s="1395"/>
      <c r="J489" s="1395"/>
      <c r="K489" s="1395"/>
      <c r="L489" s="1395"/>
      <c r="M489" s="1395"/>
      <c r="N489" s="1395"/>
      <c r="O489" s="1395"/>
      <c r="P489" s="1395"/>
      <c r="Q489" s="1395"/>
      <c r="R489" s="1395"/>
      <c r="S489" s="1395"/>
      <c r="T489" s="1395"/>
      <c r="U489" s="1395"/>
      <c r="V489" s="1395"/>
      <c r="W489" s="1395"/>
      <c r="X489" s="1395"/>
      <c r="Y489" s="1395"/>
      <c r="Z489" s="1395"/>
      <c r="AA489" s="1395"/>
      <c r="AB489" s="1395"/>
    </row>
    <row r="490" ht="14.25" customHeight="1">
      <c r="A490" s="1403"/>
      <c r="B490" s="1403"/>
      <c r="C490" s="1395"/>
      <c r="D490" s="1395"/>
      <c r="E490" s="1407"/>
      <c r="F490" s="1395"/>
      <c r="G490" s="1395"/>
      <c r="H490" s="1395"/>
      <c r="I490" s="1395"/>
      <c r="J490" s="1395"/>
      <c r="K490" s="1395"/>
      <c r="L490" s="1395"/>
      <c r="M490" s="1395"/>
      <c r="N490" s="1395"/>
      <c r="O490" s="1395"/>
      <c r="P490" s="1395"/>
      <c r="Q490" s="1395"/>
      <c r="R490" s="1395"/>
      <c r="S490" s="1395"/>
      <c r="T490" s="1395"/>
      <c r="U490" s="1395"/>
      <c r="V490" s="1395"/>
      <c r="W490" s="1395"/>
      <c r="X490" s="1395"/>
      <c r="Y490" s="1395"/>
      <c r="Z490" s="1395"/>
      <c r="AA490" s="1395"/>
      <c r="AB490" s="1395"/>
    </row>
    <row r="491" ht="14.25" customHeight="1">
      <c r="A491" s="1403"/>
      <c r="B491" s="1403"/>
      <c r="C491" s="1395"/>
      <c r="D491" s="1395"/>
      <c r="E491" s="1407"/>
      <c r="F491" s="1395"/>
      <c r="G491" s="1395"/>
      <c r="H491" s="1395"/>
      <c r="I491" s="1395"/>
      <c r="J491" s="1395"/>
      <c r="K491" s="1395"/>
      <c r="L491" s="1395"/>
      <c r="M491" s="1395"/>
      <c r="N491" s="1395"/>
      <c r="O491" s="1395"/>
      <c r="P491" s="1395"/>
      <c r="Q491" s="1395"/>
      <c r="R491" s="1395"/>
      <c r="S491" s="1395"/>
      <c r="T491" s="1395"/>
      <c r="U491" s="1395"/>
      <c r="V491" s="1395"/>
      <c r="W491" s="1395"/>
      <c r="X491" s="1395"/>
      <c r="Y491" s="1395"/>
      <c r="Z491" s="1395"/>
      <c r="AA491" s="1395"/>
      <c r="AB491" s="1395"/>
    </row>
    <row r="492" ht="14.25" customHeight="1">
      <c r="A492" s="1403"/>
      <c r="B492" s="1403"/>
      <c r="C492" s="1395"/>
      <c r="D492" s="1395"/>
      <c r="E492" s="1407"/>
      <c r="F492" s="1395"/>
      <c r="G492" s="1395"/>
      <c r="H492" s="1395"/>
      <c r="I492" s="1395"/>
      <c r="J492" s="1395"/>
      <c r="K492" s="1395"/>
      <c r="L492" s="1395"/>
      <c r="M492" s="1395"/>
      <c r="N492" s="1395"/>
      <c r="O492" s="1395"/>
      <c r="P492" s="1395"/>
      <c r="Q492" s="1395"/>
      <c r="R492" s="1395"/>
      <c r="S492" s="1395"/>
      <c r="T492" s="1395"/>
      <c r="U492" s="1395"/>
      <c r="V492" s="1395"/>
      <c r="W492" s="1395"/>
      <c r="X492" s="1395"/>
      <c r="Y492" s="1395"/>
      <c r="Z492" s="1395"/>
      <c r="AA492" s="1395"/>
      <c r="AB492" s="1395"/>
    </row>
    <row r="493" ht="14.25" customHeight="1">
      <c r="A493" s="1403"/>
      <c r="B493" s="1403"/>
      <c r="C493" s="1395"/>
      <c r="D493" s="1395"/>
      <c r="E493" s="1407"/>
      <c r="F493" s="1395"/>
      <c r="G493" s="1395"/>
      <c r="H493" s="1395"/>
      <c r="I493" s="1395"/>
      <c r="J493" s="1395"/>
      <c r="K493" s="1395"/>
      <c r="L493" s="1395"/>
      <c r="M493" s="1395"/>
      <c r="N493" s="1395"/>
      <c r="O493" s="1395"/>
      <c r="P493" s="1395"/>
      <c r="Q493" s="1395"/>
      <c r="R493" s="1395"/>
      <c r="S493" s="1395"/>
      <c r="T493" s="1395"/>
      <c r="U493" s="1395"/>
      <c r="V493" s="1395"/>
      <c r="W493" s="1395"/>
      <c r="X493" s="1395"/>
      <c r="Y493" s="1395"/>
      <c r="Z493" s="1395"/>
      <c r="AA493" s="1395"/>
      <c r="AB493" s="1395"/>
    </row>
    <row r="494" ht="14.25" customHeight="1">
      <c r="A494" s="1403"/>
      <c r="B494" s="1403"/>
      <c r="C494" s="1395"/>
      <c r="D494" s="1395"/>
      <c r="E494" s="1407"/>
      <c r="F494" s="1395"/>
      <c r="G494" s="1395"/>
      <c r="H494" s="1395"/>
      <c r="I494" s="1395"/>
      <c r="J494" s="1395"/>
      <c r="K494" s="1395"/>
      <c r="L494" s="1395"/>
      <c r="M494" s="1395"/>
      <c r="N494" s="1395"/>
      <c r="O494" s="1395"/>
      <c r="P494" s="1395"/>
      <c r="Q494" s="1395"/>
      <c r="R494" s="1395"/>
      <c r="S494" s="1395"/>
      <c r="T494" s="1395"/>
      <c r="U494" s="1395"/>
      <c r="V494" s="1395"/>
      <c r="W494" s="1395"/>
      <c r="X494" s="1395"/>
      <c r="Y494" s="1395"/>
      <c r="Z494" s="1395"/>
      <c r="AA494" s="1395"/>
      <c r="AB494" s="1395"/>
    </row>
    <row r="495" ht="14.25" customHeight="1">
      <c r="A495" s="1403"/>
      <c r="B495" s="1403"/>
      <c r="C495" s="1395"/>
      <c r="D495" s="1395"/>
      <c r="E495" s="1407"/>
      <c r="F495" s="1395"/>
      <c r="G495" s="1395"/>
      <c r="H495" s="1395"/>
      <c r="I495" s="1395"/>
      <c r="J495" s="1395"/>
      <c r="K495" s="1395"/>
      <c r="L495" s="1395"/>
      <c r="M495" s="1395"/>
      <c r="N495" s="1395"/>
      <c r="O495" s="1395"/>
      <c r="P495" s="1395"/>
      <c r="Q495" s="1395"/>
      <c r="R495" s="1395"/>
      <c r="S495" s="1395"/>
      <c r="T495" s="1395"/>
      <c r="U495" s="1395"/>
      <c r="V495" s="1395"/>
      <c r="W495" s="1395"/>
      <c r="X495" s="1395"/>
      <c r="Y495" s="1395"/>
      <c r="Z495" s="1395"/>
      <c r="AA495" s="1395"/>
      <c r="AB495" s="1395"/>
    </row>
    <row r="496" ht="14.25" customHeight="1">
      <c r="A496" s="1403"/>
      <c r="B496" s="1403"/>
      <c r="C496" s="1395"/>
      <c r="D496" s="1395"/>
      <c r="E496" s="1407"/>
      <c r="F496" s="1395"/>
      <c r="G496" s="1395"/>
      <c r="H496" s="1395"/>
      <c r="I496" s="1395"/>
      <c r="J496" s="1395"/>
      <c r="K496" s="1395"/>
      <c r="L496" s="1395"/>
      <c r="M496" s="1395"/>
      <c r="N496" s="1395"/>
      <c r="O496" s="1395"/>
      <c r="P496" s="1395"/>
      <c r="Q496" s="1395"/>
      <c r="R496" s="1395"/>
      <c r="S496" s="1395"/>
      <c r="T496" s="1395"/>
      <c r="U496" s="1395"/>
      <c r="V496" s="1395"/>
      <c r="W496" s="1395"/>
      <c r="X496" s="1395"/>
      <c r="Y496" s="1395"/>
      <c r="Z496" s="1395"/>
      <c r="AA496" s="1395"/>
      <c r="AB496" s="1395"/>
    </row>
    <row r="497" ht="14.25" customHeight="1">
      <c r="A497" s="1403"/>
      <c r="B497" s="1403"/>
      <c r="C497" s="1395"/>
      <c r="D497" s="1395"/>
      <c r="E497" s="1407"/>
      <c r="F497" s="1395"/>
      <c r="G497" s="1395"/>
      <c r="H497" s="1395"/>
      <c r="I497" s="1395"/>
      <c r="J497" s="1395"/>
      <c r="K497" s="1395"/>
      <c r="L497" s="1395"/>
      <c r="M497" s="1395"/>
      <c r="N497" s="1395"/>
      <c r="O497" s="1395"/>
      <c r="P497" s="1395"/>
      <c r="Q497" s="1395"/>
      <c r="R497" s="1395"/>
      <c r="S497" s="1395"/>
      <c r="T497" s="1395"/>
      <c r="U497" s="1395"/>
      <c r="V497" s="1395"/>
      <c r="W497" s="1395"/>
      <c r="X497" s="1395"/>
      <c r="Y497" s="1395"/>
      <c r="Z497" s="1395"/>
      <c r="AA497" s="1395"/>
      <c r="AB497" s="1395"/>
    </row>
    <row r="498" ht="14.25" customHeight="1">
      <c r="A498" s="1403"/>
      <c r="B498" s="1403"/>
      <c r="C498" s="1395"/>
      <c r="D498" s="1395"/>
      <c r="E498" s="1407"/>
      <c r="F498" s="1395"/>
      <c r="G498" s="1395"/>
      <c r="H498" s="1395"/>
      <c r="I498" s="1395"/>
      <c r="J498" s="1395"/>
      <c r="K498" s="1395"/>
      <c r="L498" s="1395"/>
      <c r="M498" s="1395"/>
      <c r="N498" s="1395"/>
      <c r="O498" s="1395"/>
      <c r="P498" s="1395"/>
      <c r="Q498" s="1395"/>
      <c r="R498" s="1395"/>
      <c r="S498" s="1395"/>
      <c r="T498" s="1395"/>
      <c r="U498" s="1395"/>
      <c r="V498" s="1395"/>
      <c r="W498" s="1395"/>
      <c r="X498" s="1395"/>
      <c r="Y498" s="1395"/>
      <c r="Z498" s="1395"/>
      <c r="AA498" s="1395"/>
      <c r="AB498" s="1395"/>
    </row>
    <row r="499" ht="14.25" customHeight="1">
      <c r="A499" s="1403"/>
      <c r="B499" s="1403"/>
      <c r="C499" s="1395"/>
      <c r="D499" s="1395"/>
      <c r="E499" s="1407"/>
      <c r="F499" s="1395"/>
      <c r="G499" s="1395"/>
      <c r="H499" s="1395"/>
      <c r="I499" s="1395"/>
      <c r="J499" s="1395"/>
      <c r="K499" s="1395"/>
      <c r="L499" s="1395"/>
      <c r="M499" s="1395"/>
      <c r="N499" s="1395"/>
      <c r="O499" s="1395"/>
      <c r="P499" s="1395"/>
      <c r="Q499" s="1395"/>
      <c r="R499" s="1395"/>
      <c r="S499" s="1395"/>
      <c r="T499" s="1395"/>
      <c r="U499" s="1395"/>
      <c r="V499" s="1395"/>
      <c r="W499" s="1395"/>
      <c r="X499" s="1395"/>
      <c r="Y499" s="1395"/>
      <c r="Z499" s="1395"/>
      <c r="AA499" s="1395"/>
      <c r="AB499" s="1395"/>
    </row>
    <row r="500" ht="14.25" customHeight="1">
      <c r="A500" s="1403"/>
      <c r="B500" s="1403"/>
      <c r="C500" s="1395"/>
      <c r="D500" s="1395"/>
      <c r="E500" s="1407"/>
      <c r="F500" s="1395"/>
      <c r="G500" s="1395"/>
      <c r="H500" s="1395"/>
      <c r="I500" s="1395"/>
      <c r="J500" s="1395"/>
      <c r="K500" s="1395"/>
      <c r="L500" s="1395"/>
      <c r="M500" s="1395"/>
      <c r="N500" s="1395"/>
      <c r="O500" s="1395"/>
      <c r="P500" s="1395"/>
      <c r="Q500" s="1395"/>
      <c r="R500" s="1395"/>
      <c r="S500" s="1395"/>
      <c r="T500" s="1395"/>
      <c r="U500" s="1395"/>
      <c r="V500" s="1395"/>
      <c r="W500" s="1395"/>
      <c r="X500" s="1395"/>
      <c r="Y500" s="1395"/>
      <c r="Z500" s="1395"/>
      <c r="AA500" s="1395"/>
      <c r="AB500" s="1395"/>
    </row>
    <row r="501" ht="14.25" customHeight="1">
      <c r="A501" s="1403"/>
      <c r="B501" s="1403"/>
      <c r="C501" s="1395"/>
      <c r="D501" s="1395"/>
      <c r="E501" s="1407"/>
      <c r="F501" s="1395"/>
      <c r="G501" s="1395"/>
      <c r="H501" s="1395"/>
      <c r="I501" s="1395"/>
      <c r="J501" s="1395"/>
      <c r="K501" s="1395"/>
      <c r="L501" s="1395"/>
      <c r="M501" s="1395"/>
      <c r="N501" s="1395"/>
      <c r="O501" s="1395"/>
      <c r="P501" s="1395"/>
      <c r="Q501" s="1395"/>
      <c r="R501" s="1395"/>
      <c r="S501" s="1395"/>
      <c r="T501" s="1395"/>
      <c r="U501" s="1395"/>
      <c r="V501" s="1395"/>
      <c r="W501" s="1395"/>
      <c r="X501" s="1395"/>
      <c r="Y501" s="1395"/>
      <c r="Z501" s="1395"/>
      <c r="AA501" s="1395"/>
      <c r="AB501" s="1395"/>
    </row>
    <row r="502" ht="14.25" customHeight="1">
      <c r="A502" s="1403"/>
      <c r="B502" s="1403"/>
      <c r="C502" s="1395"/>
      <c r="D502" s="1395"/>
      <c r="E502" s="1407"/>
      <c r="F502" s="1395"/>
      <c r="G502" s="1395"/>
      <c r="H502" s="1395"/>
      <c r="I502" s="1395"/>
      <c r="J502" s="1395"/>
      <c r="K502" s="1395"/>
      <c r="L502" s="1395"/>
      <c r="M502" s="1395"/>
      <c r="N502" s="1395"/>
      <c r="O502" s="1395"/>
      <c r="P502" s="1395"/>
      <c r="Q502" s="1395"/>
      <c r="R502" s="1395"/>
      <c r="S502" s="1395"/>
      <c r="T502" s="1395"/>
      <c r="U502" s="1395"/>
      <c r="V502" s="1395"/>
      <c r="W502" s="1395"/>
      <c r="X502" s="1395"/>
      <c r="Y502" s="1395"/>
      <c r="Z502" s="1395"/>
      <c r="AA502" s="1395"/>
      <c r="AB502" s="1395"/>
    </row>
    <row r="503" ht="14.25" customHeight="1">
      <c r="A503" s="1403"/>
      <c r="B503" s="1403"/>
      <c r="C503" s="1395"/>
      <c r="D503" s="1395"/>
      <c r="E503" s="1407"/>
      <c r="F503" s="1395"/>
      <c r="G503" s="1395"/>
      <c r="H503" s="1395"/>
      <c r="I503" s="1395"/>
      <c r="J503" s="1395"/>
      <c r="K503" s="1395"/>
      <c r="L503" s="1395"/>
      <c r="M503" s="1395"/>
      <c r="N503" s="1395"/>
      <c r="O503" s="1395"/>
      <c r="P503" s="1395"/>
      <c r="Q503" s="1395"/>
      <c r="R503" s="1395"/>
      <c r="S503" s="1395"/>
      <c r="T503" s="1395"/>
      <c r="U503" s="1395"/>
      <c r="V503" s="1395"/>
      <c r="W503" s="1395"/>
      <c r="X503" s="1395"/>
      <c r="Y503" s="1395"/>
      <c r="Z503" s="1395"/>
      <c r="AA503" s="1395"/>
      <c r="AB503" s="1395"/>
    </row>
    <row r="504" ht="14.25" customHeight="1">
      <c r="A504" s="1403"/>
      <c r="B504" s="1403"/>
      <c r="C504" s="1395"/>
      <c r="D504" s="1395"/>
      <c r="E504" s="1407"/>
      <c r="F504" s="1395"/>
      <c r="G504" s="1395"/>
      <c r="H504" s="1395"/>
      <c r="I504" s="1395"/>
      <c r="J504" s="1395"/>
      <c r="K504" s="1395"/>
      <c r="L504" s="1395"/>
      <c r="M504" s="1395"/>
      <c r="N504" s="1395"/>
      <c r="O504" s="1395"/>
      <c r="P504" s="1395"/>
      <c r="Q504" s="1395"/>
      <c r="R504" s="1395"/>
      <c r="S504" s="1395"/>
      <c r="T504" s="1395"/>
      <c r="U504" s="1395"/>
      <c r="V504" s="1395"/>
      <c r="W504" s="1395"/>
      <c r="X504" s="1395"/>
      <c r="Y504" s="1395"/>
      <c r="Z504" s="1395"/>
      <c r="AA504" s="1395"/>
      <c r="AB504" s="1395"/>
    </row>
    <row r="505" ht="14.25" customHeight="1">
      <c r="A505" s="1403"/>
      <c r="B505" s="1403"/>
      <c r="C505" s="1395"/>
      <c r="D505" s="1395"/>
      <c r="E505" s="1407"/>
      <c r="F505" s="1395"/>
      <c r="G505" s="1395"/>
      <c r="H505" s="1395"/>
      <c r="I505" s="1395"/>
      <c r="J505" s="1395"/>
      <c r="K505" s="1395"/>
      <c r="L505" s="1395"/>
      <c r="M505" s="1395"/>
      <c r="N505" s="1395"/>
      <c r="O505" s="1395"/>
      <c r="P505" s="1395"/>
      <c r="Q505" s="1395"/>
      <c r="R505" s="1395"/>
      <c r="S505" s="1395"/>
      <c r="T505" s="1395"/>
      <c r="U505" s="1395"/>
      <c r="V505" s="1395"/>
      <c r="W505" s="1395"/>
      <c r="X505" s="1395"/>
      <c r="Y505" s="1395"/>
      <c r="Z505" s="1395"/>
      <c r="AA505" s="1395"/>
      <c r="AB505" s="1395"/>
    </row>
    <row r="506" ht="14.25" customHeight="1">
      <c r="A506" s="1403"/>
      <c r="B506" s="1403"/>
      <c r="C506" s="1395"/>
      <c r="D506" s="1395"/>
      <c r="E506" s="1407"/>
      <c r="F506" s="1395"/>
      <c r="G506" s="1395"/>
      <c r="H506" s="1395"/>
      <c r="I506" s="1395"/>
      <c r="J506" s="1395"/>
      <c r="K506" s="1395"/>
      <c r="L506" s="1395"/>
      <c r="M506" s="1395"/>
      <c r="N506" s="1395"/>
      <c r="O506" s="1395"/>
      <c r="P506" s="1395"/>
      <c r="Q506" s="1395"/>
      <c r="R506" s="1395"/>
      <c r="S506" s="1395"/>
      <c r="T506" s="1395"/>
      <c r="U506" s="1395"/>
      <c r="V506" s="1395"/>
      <c r="W506" s="1395"/>
      <c r="X506" s="1395"/>
      <c r="Y506" s="1395"/>
      <c r="Z506" s="1395"/>
      <c r="AA506" s="1395"/>
      <c r="AB506" s="1395"/>
    </row>
    <row r="507" ht="14.25" customHeight="1">
      <c r="A507" s="1403"/>
      <c r="B507" s="1403"/>
      <c r="C507" s="1395"/>
      <c r="D507" s="1395"/>
      <c r="E507" s="1407"/>
      <c r="F507" s="1395"/>
      <c r="G507" s="1395"/>
      <c r="H507" s="1395"/>
      <c r="I507" s="1395"/>
      <c r="J507" s="1395"/>
      <c r="K507" s="1395"/>
      <c r="L507" s="1395"/>
      <c r="M507" s="1395"/>
      <c r="N507" s="1395"/>
      <c r="O507" s="1395"/>
      <c r="P507" s="1395"/>
      <c r="Q507" s="1395"/>
      <c r="R507" s="1395"/>
      <c r="S507" s="1395"/>
      <c r="T507" s="1395"/>
      <c r="U507" s="1395"/>
      <c r="V507" s="1395"/>
      <c r="W507" s="1395"/>
      <c r="X507" s="1395"/>
      <c r="Y507" s="1395"/>
      <c r="Z507" s="1395"/>
      <c r="AA507" s="1395"/>
      <c r="AB507" s="1395"/>
    </row>
    <row r="508" ht="14.25" customHeight="1">
      <c r="A508" s="1403"/>
      <c r="B508" s="1403"/>
      <c r="C508" s="1395"/>
      <c r="D508" s="1395"/>
      <c r="E508" s="1407"/>
      <c r="F508" s="1395"/>
      <c r="G508" s="1395"/>
      <c r="H508" s="1395"/>
      <c r="I508" s="1395"/>
      <c r="J508" s="1395"/>
      <c r="K508" s="1395"/>
      <c r="L508" s="1395"/>
      <c r="M508" s="1395"/>
      <c r="N508" s="1395"/>
      <c r="O508" s="1395"/>
      <c r="P508" s="1395"/>
      <c r="Q508" s="1395"/>
      <c r="R508" s="1395"/>
      <c r="S508" s="1395"/>
      <c r="T508" s="1395"/>
      <c r="U508" s="1395"/>
      <c r="V508" s="1395"/>
      <c r="W508" s="1395"/>
      <c r="X508" s="1395"/>
      <c r="Y508" s="1395"/>
      <c r="Z508" s="1395"/>
      <c r="AA508" s="1395"/>
      <c r="AB508" s="1395"/>
    </row>
    <row r="509" ht="14.25" customHeight="1">
      <c r="A509" s="1403"/>
      <c r="B509" s="1403"/>
      <c r="C509" s="1395"/>
      <c r="D509" s="1395"/>
      <c r="E509" s="1407"/>
      <c r="F509" s="1395"/>
      <c r="G509" s="1395"/>
      <c r="H509" s="1395"/>
      <c r="I509" s="1395"/>
      <c r="J509" s="1395"/>
      <c r="K509" s="1395"/>
      <c r="L509" s="1395"/>
      <c r="M509" s="1395"/>
      <c r="N509" s="1395"/>
      <c r="O509" s="1395"/>
      <c r="P509" s="1395"/>
      <c r="Q509" s="1395"/>
      <c r="R509" s="1395"/>
      <c r="S509" s="1395"/>
      <c r="T509" s="1395"/>
      <c r="U509" s="1395"/>
      <c r="V509" s="1395"/>
      <c r="W509" s="1395"/>
      <c r="X509" s="1395"/>
      <c r="Y509" s="1395"/>
      <c r="Z509" s="1395"/>
      <c r="AA509" s="1395"/>
      <c r="AB509" s="1395"/>
    </row>
    <row r="510" ht="14.25" customHeight="1">
      <c r="A510" s="1403"/>
      <c r="B510" s="1403"/>
      <c r="C510" s="1395"/>
      <c r="D510" s="1395"/>
      <c r="E510" s="1407"/>
      <c r="F510" s="1395"/>
      <c r="G510" s="1395"/>
      <c r="H510" s="1395"/>
      <c r="I510" s="1395"/>
      <c r="J510" s="1395"/>
      <c r="K510" s="1395"/>
      <c r="L510" s="1395"/>
      <c r="M510" s="1395"/>
      <c r="N510" s="1395"/>
      <c r="O510" s="1395"/>
      <c r="P510" s="1395"/>
      <c r="Q510" s="1395"/>
      <c r="R510" s="1395"/>
      <c r="S510" s="1395"/>
      <c r="T510" s="1395"/>
      <c r="U510" s="1395"/>
      <c r="V510" s="1395"/>
      <c r="W510" s="1395"/>
      <c r="X510" s="1395"/>
      <c r="Y510" s="1395"/>
      <c r="Z510" s="1395"/>
      <c r="AA510" s="1395"/>
      <c r="AB510" s="1395"/>
    </row>
    <row r="511" ht="14.25" customHeight="1">
      <c r="A511" s="1403"/>
      <c r="B511" s="1403"/>
      <c r="C511" s="1395"/>
      <c r="D511" s="1395"/>
      <c r="E511" s="1407"/>
      <c r="F511" s="1395"/>
      <c r="G511" s="1395"/>
      <c r="H511" s="1395"/>
      <c r="I511" s="1395"/>
      <c r="J511" s="1395"/>
      <c r="K511" s="1395"/>
      <c r="L511" s="1395"/>
      <c r="M511" s="1395"/>
      <c r="N511" s="1395"/>
      <c r="O511" s="1395"/>
      <c r="P511" s="1395"/>
      <c r="Q511" s="1395"/>
      <c r="R511" s="1395"/>
      <c r="S511" s="1395"/>
      <c r="T511" s="1395"/>
      <c r="U511" s="1395"/>
      <c r="V511" s="1395"/>
      <c r="W511" s="1395"/>
      <c r="X511" s="1395"/>
      <c r="Y511" s="1395"/>
      <c r="Z511" s="1395"/>
      <c r="AA511" s="1395"/>
      <c r="AB511" s="1395"/>
    </row>
    <row r="512" ht="14.25" customHeight="1">
      <c r="A512" s="1403"/>
      <c r="B512" s="1403"/>
      <c r="C512" s="1395"/>
      <c r="D512" s="1395"/>
      <c r="E512" s="1407"/>
      <c r="F512" s="1395"/>
      <c r="G512" s="1395"/>
      <c r="H512" s="1395"/>
      <c r="I512" s="1395"/>
      <c r="J512" s="1395"/>
      <c r="K512" s="1395"/>
      <c r="L512" s="1395"/>
      <c r="M512" s="1395"/>
      <c r="N512" s="1395"/>
      <c r="O512" s="1395"/>
      <c r="P512" s="1395"/>
      <c r="Q512" s="1395"/>
      <c r="R512" s="1395"/>
      <c r="S512" s="1395"/>
      <c r="T512" s="1395"/>
      <c r="U512" s="1395"/>
      <c r="V512" s="1395"/>
      <c r="W512" s="1395"/>
      <c r="X512" s="1395"/>
      <c r="Y512" s="1395"/>
      <c r="Z512" s="1395"/>
      <c r="AA512" s="1395"/>
      <c r="AB512" s="1395"/>
    </row>
    <row r="513" ht="14.25" customHeight="1">
      <c r="A513" s="1403"/>
      <c r="B513" s="1403"/>
      <c r="C513" s="1395"/>
      <c r="D513" s="1395"/>
      <c r="E513" s="1407"/>
      <c r="F513" s="1395"/>
      <c r="G513" s="1395"/>
      <c r="H513" s="1395"/>
      <c r="I513" s="1395"/>
      <c r="J513" s="1395"/>
      <c r="K513" s="1395"/>
      <c r="L513" s="1395"/>
      <c r="M513" s="1395"/>
      <c r="N513" s="1395"/>
      <c r="O513" s="1395"/>
      <c r="P513" s="1395"/>
      <c r="Q513" s="1395"/>
      <c r="R513" s="1395"/>
      <c r="S513" s="1395"/>
      <c r="T513" s="1395"/>
      <c r="U513" s="1395"/>
      <c r="V513" s="1395"/>
      <c r="W513" s="1395"/>
      <c r="X513" s="1395"/>
      <c r="Y513" s="1395"/>
      <c r="Z513" s="1395"/>
      <c r="AA513" s="1395"/>
      <c r="AB513" s="1395"/>
    </row>
    <row r="514" ht="14.25" customHeight="1">
      <c r="A514" s="1403"/>
      <c r="B514" s="1403"/>
      <c r="C514" s="1395"/>
      <c r="D514" s="1395"/>
      <c r="E514" s="1407"/>
      <c r="F514" s="1395"/>
      <c r="G514" s="1395"/>
      <c r="H514" s="1395"/>
      <c r="I514" s="1395"/>
      <c r="J514" s="1395"/>
      <c r="K514" s="1395"/>
      <c r="L514" s="1395"/>
      <c r="M514" s="1395"/>
      <c r="N514" s="1395"/>
      <c r="O514" s="1395"/>
      <c r="P514" s="1395"/>
      <c r="Q514" s="1395"/>
      <c r="R514" s="1395"/>
      <c r="S514" s="1395"/>
      <c r="T514" s="1395"/>
      <c r="U514" s="1395"/>
      <c r="V514" s="1395"/>
      <c r="W514" s="1395"/>
      <c r="X514" s="1395"/>
      <c r="Y514" s="1395"/>
      <c r="Z514" s="1395"/>
      <c r="AA514" s="1395"/>
      <c r="AB514" s="1395"/>
    </row>
    <row r="515" ht="14.25" customHeight="1">
      <c r="A515" s="1403"/>
      <c r="B515" s="1403"/>
      <c r="C515" s="1395"/>
      <c r="D515" s="1395"/>
      <c r="E515" s="1407"/>
      <c r="F515" s="1395"/>
      <c r="G515" s="1395"/>
      <c r="H515" s="1395"/>
      <c r="I515" s="1395"/>
      <c r="J515" s="1395"/>
      <c r="K515" s="1395"/>
      <c r="L515" s="1395"/>
      <c r="M515" s="1395"/>
      <c r="N515" s="1395"/>
      <c r="O515" s="1395"/>
      <c r="P515" s="1395"/>
      <c r="Q515" s="1395"/>
      <c r="R515" s="1395"/>
      <c r="S515" s="1395"/>
      <c r="T515" s="1395"/>
      <c r="U515" s="1395"/>
      <c r="V515" s="1395"/>
      <c r="W515" s="1395"/>
      <c r="X515" s="1395"/>
      <c r="Y515" s="1395"/>
      <c r="Z515" s="1395"/>
      <c r="AA515" s="1395"/>
      <c r="AB515" s="1395"/>
    </row>
    <row r="516" ht="14.25" customHeight="1">
      <c r="A516" s="1403"/>
      <c r="B516" s="1403"/>
      <c r="C516" s="1395"/>
      <c r="D516" s="1395"/>
      <c r="E516" s="1407"/>
      <c r="F516" s="1395"/>
      <c r="G516" s="1395"/>
      <c r="H516" s="1395"/>
      <c r="I516" s="1395"/>
      <c r="J516" s="1395"/>
      <c r="K516" s="1395"/>
      <c r="L516" s="1395"/>
      <c r="M516" s="1395"/>
      <c r="N516" s="1395"/>
      <c r="O516" s="1395"/>
      <c r="P516" s="1395"/>
      <c r="Q516" s="1395"/>
      <c r="R516" s="1395"/>
      <c r="S516" s="1395"/>
      <c r="T516" s="1395"/>
      <c r="U516" s="1395"/>
      <c r="V516" s="1395"/>
      <c r="W516" s="1395"/>
      <c r="X516" s="1395"/>
      <c r="Y516" s="1395"/>
      <c r="Z516" s="1395"/>
      <c r="AA516" s="1395"/>
      <c r="AB516" s="1395"/>
    </row>
    <row r="517" ht="14.25" customHeight="1">
      <c r="A517" s="1403"/>
      <c r="B517" s="1403"/>
      <c r="C517" s="1395"/>
      <c r="D517" s="1395"/>
      <c r="E517" s="1407"/>
      <c r="F517" s="1395"/>
      <c r="G517" s="1395"/>
      <c r="H517" s="1395"/>
      <c r="I517" s="1395"/>
      <c r="J517" s="1395"/>
      <c r="K517" s="1395"/>
      <c r="L517" s="1395"/>
      <c r="M517" s="1395"/>
      <c r="N517" s="1395"/>
      <c r="O517" s="1395"/>
      <c r="P517" s="1395"/>
      <c r="Q517" s="1395"/>
      <c r="R517" s="1395"/>
      <c r="S517" s="1395"/>
      <c r="T517" s="1395"/>
      <c r="U517" s="1395"/>
      <c r="V517" s="1395"/>
      <c r="W517" s="1395"/>
      <c r="X517" s="1395"/>
      <c r="Y517" s="1395"/>
      <c r="Z517" s="1395"/>
      <c r="AA517" s="1395"/>
      <c r="AB517" s="1395"/>
    </row>
    <row r="518" ht="14.25" customHeight="1">
      <c r="A518" s="1403"/>
      <c r="B518" s="1403"/>
      <c r="C518" s="1395"/>
      <c r="D518" s="1395"/>
      <c r="E518" s="1407"/>
      <c r="F518" s="1395"/>
      <c r="G518" s="1395"/>
      <c r="H518" s="1395"/>
      <c r="I518" s="1395"/>
      <c r="J518" s="1395"/>
      <c r="K518" s="1395"/>
      <c r="L518" s="1395"/>
      <c r="M518" s="1395"/>
      <c r="N518" s="1395"/>
      <c r="O518" s="1395"/>
      <c r="P518" s="1395"/>
      <c r="Q518" s="1395"/>
      <c r="R518" s="1395"/>
      <c r="S518" s="1395"/>
      <c r="T518" s="1395"/>
      <c r="U518" s="1395"/>
      <c r="V518" s="1395"/>
      <c r="W518" s="1395"/>
      <c r="X518" s="1395"/>
      <c r="Y518" s="1395"/>
      <c r="Z518" s="1395"/>
      <c r="AA518" s="1395"/>
      <c r="AB518" s="1395"/>
    </row>
    <row r="519" ht="14.25" customHeight="1">
      <c r="A519" s="1403"/>
      <c r="B519" s="1403"/>
      <c r="C519" s="1395"/>
      <c r="D519" s="1395"/>
      <c r="E519" s="1407"/>
      <c r="F519" s="1395"/>
      <c r="G519" s="1395"/>
      <c r="H519" s="1395"/>
      <c r="I519" s="1395"/>
      <c r="J519" s="1395"/>
      <c r="K519" s="1395"/>
      <c r="L519" s="1395"/>
      <c r="M519" s="1395"/>
      <c r="N519" s="1395"/>
      <c r="O519" s="1395"/>
      <c r="P519" s="1395"/>
      <c r="Q519" s="1395"/>
      <c r="R519" s="1395"/>
      <c r="S519" s="1395"/>
      <c r="T519" s="1395"/>
      <c r="U519" s="1395"/>
      <c r="V519" s="1395"/>
      <c r="W519" s="1395"/>
      <c r="X519" s="1395"/>
      <c r="Y519" s="1395"/>
      <c r="Z519" s="1395"/>
      <c r="AA519" s="1395"/>
      <c r="AB519" s="1395"/>
    </row>
    <row r="520" ht="14.25" customHeight="1">
      <c r="A520" s="1403"/>
      <c r="B520" s="1403"/>
      <c r="C520" s="1395"/>
      <c r="D520" s="1395"/>
      <c r="E520" s="1407"/>
      <c r="F520" s="1395"/>
      <c r="G520" s="1395"/>
      <c r="H520" s="1395"/>
      <c r="I520" s="1395"/>
      <c r="J520" s="1395"/>
      <c r="K520" s="1395"/>
      <c r="L520" s="1395"/>
      <c r="M520" s="1395"/>
      <c r="N520" s="1395"/>
      <c r="O520" s="1395"/>
      <c r="P520" s="1395"/>
      <c r="Q520" s="1395"/>
      <c r="R520" s="1395"/>
      <c r="S520" s="1395"/>
      <c r="T520" s="1395"/>
      <c r="U520" s="1395"/>
      <c r="V520" s="1395"/>
      <c r="W520" s="1395"/>
      <c r="X520" s="1395"/>
      <c r="Y520" s="1395"/>
      <c r="Z520" s="1395"/>
      <c r="AA520" s="1395"/>
      <c r="AB520" s="1395"/>
    </row>
    <row r="521" ht="14.25" customHeight="1">
      <c r="A521" s="1403"/>
      <c r="B521" s="1403"/>
      <c r="C521" s="1395"/>
      <c r="D521" s="1395"/>
      <c r="E521" s="1407"/>
      <c r="F521" s="1395"/>
      <c r="G521" s="1395"/>
      <c r="H521" s="1395"/>
      <c r="I521" s="1395"/>
      <c r="J521" s="1395"/>
      <c r="K521" s="1395"/>
      <c r="L521" s="1395"/>
      <c r="M521" s="1395"/>
      <c r="N521" s="1395"/>
      <c r="O521" s="1395"/>
      <c r="P521" s="1395"/>
      <c r="Q521" s="1395"/>
      <c r="R521" s="1395"/>
      <c r="S521" s="1395"/>
      <c r="T521" s="1395"/>
      <c r="U521" s="1395"/>
      <c r="V521" s="1395"/>
      <c r="W521" s="1395"/>
      <c r="X521" s="1395"/>
      <c r="Y521" s="1395"/>
      <c r="Z521" s="1395"/>
      <c r="AA521" s="1395"/>
      <c r="AB521" s="1395"/>
    </row>
    <row r="522" ht="14.25" customHeight="1">
      <c r="A522" s="1403"/>
      <c r="B522" s="1403"/>
      <c r="C522" s="1395"/>
      <c r="D522" s="1395"/>
      <c r="E522" s="1407"/>
      <c r="F522" s="1395"/>
      <c r="G522" s="1395"/>
      <c r="H522" s="1395"/>
      <c r="I522" s="1395"/>
      <c r="J522" s="1395"/>
      <c r="K522" s="1395"/>
      <c r="L522" s="1395"/>
      <c r="M522" s="1395"/>
      <c r="N522" s="1395"/>
      <c r="O522" s="1395"/>
      <c r="P522" s="1395"/>
      <c r="Q522" s="1395"/>
      <c r="R522" s="1395"/>
      <c r="S522" s="1395"/>
      <c r="T522" s="1395"/>
      <c r="U522" s="1395"/>
      <c r="V522" s="1395"/>
      <c r="W522" s="1395"/>
      <c r="X522" s="1395"/>
      <c r="Y522" s="1395"/>
      <c r="Z522" s="1395"/>
      <c r="AA522" s="1395"/>
      <c r="AB522" s="1395"/>
    </row>
    <row r="523" ht="14.25" customHeight="1">
      <c r="A523" s="1403"/>
      <c r="B523" s="1403"/>
      <c r="C523" s="1395"/>
      <c r="D523" s="1395"/>
      <c r="E523" s="1407"/>
      <c r="F523" s="1395"/>
      <c r="G523" s="1395"/>
      <c r="H523" s="1395"/>
      <c r="I523" s="1395"/>
      <c r="J523" s="1395"/>
      <c r="K523" s="1395"/>
      <c r="L523" s="1395"/>
      <c r="M523" s="1395"/>
      <c r="N523" s="1395"/>
      <c r="O523" s="1395"/>
      <c r="P523" s="1395"/>
      <c r="Q523" s="1395"/>
      <c r="R523" s="1395"/>
      <c r="S523" s="1395"/>
      <c r="T523" s="1395"/>
      <c r="U523" s="1395"/>
      <c r="V523" s="1395"/>
      <c r="W523" s="1395"/>
      <c r="X523" s="1395"/>
      <c r="Y523" s="1395"/>
      <c r="Z523" s="1395"/>
      <c r="AA523" s="1395"/>
      <c r="AB523" s="1395"/>
    </row>
    <row r="524" ht="14.25" customHeight="1">
      <c r="A524" s="1403"/>
      <c r="B524" s="1403"/>
      <c r="C524" s="1395"/>
      <c r="D524" s="1395"/>
      <c r="E524" s="1407"/>
      <c r="F524" s="1395"/>
      <c r="G524" s="1395"/>
      <c r="H524" s="1395"/>
      <c r="I524" s="1395"/>
      <c r="J524" s="1395"/>
      <c r="K524" s="1395"/>
      <c r="L524" s="1395"/>
      <c r="M524" s="1395"/>
      <c r="N524" s="1395"/>
      <c r="O524" s="1395"/>
      <c r="P524" s="1395"/>
      <c r="Q524" s="1395"/>
      <c r="R524" s="1395"/>
      <c r="S524" s="1395"/>
      <c r="T524" s="1395"/>
      <c r="U524" s="1395"/>
      <c r="V524" s="1395"/>
      <c r="W524" s="1395"/>
      <c r="X524" s="1395"/>
      <c r="Y524" s="1395"/>
      <c r="Z524" s="1395"/>
      <c r="AA524" s="1395"/>
      <c r="AB524" s="1395"/>
    </row>
    <row r="525" ht="14.25" customHeight="1">
      <c r="A525" s="1403"/>
      <c r="B525" s="1403"/>
      <c r="C525" s="1395"/>
      <c r="D525" s="1395"/>
      <c r="E525" s="1407"/>
      <c r="F525" s="1395"/>
      <c r="G525" s="1395"/>
      <c r="H525" s="1395"/>
      <c r="I525" s="1395"/>
      <c r="J525" s="1395"/>
      <c r="K525" s="1395"/>
      <c r="L525" s="1395"/>
      <c r="M525" s="1395"/>
      <c r="N525" s="1395"/>
      <c r="O525" s="1395"/>
      <c r="P525" s="1395"/>
      <c r="Q525" s="1395"/>
      <c r="R525" s="1395"/>
      <c r="S525" s="1395"/>
      <c r="T525" s="1395"/>
      <c r="U525" s="1395"/>
      <c r="V525" s="1395"/>
      <c r="W525" s="1395"/>
      <c r="X525" s="1395"/>
      <c r="Y525" s="1395"/>
      <c r="Z525" s="1395"/>
      <c r="AA525" s="1395"/>
      <c r="AB525" s="1395"/>
    </row>
    <row r="526" ht="14.25" customHeight="1">
      <c r="A526" s="1403"/>
      <c r="B526" s="1403"/>
      <c r="C526" s="1395"/>
      <c r="D526" s="1395"/>
      <c r="E526" s="1407"/>
      <c r="F526" s="1395"/>
      <c r="G526" s="1395"/>
      <c r="H526" s="1395"/>
      <c r="I526" s="1395"/>
      <c r="J526" s="1395"/>
      <c r="K526" s="1395"/>
      <c r="L526" s="1395"/>
      <c r="M526" s="1395"/>
      <c r="N526" s="1395"/>
      <c r="O526" s="1395"/>
      <c r="P526" s="1395"/>
      <c r="Q526" s="1395"/>
      <c r="R526" s="1395"/>
      <c r="S526" s="1395"/>
      <c r="T526" s="1395"/>
      <c r="U526" s="1395"/>
      <c r="V526" s="1395"/>
      <c r="W526" s="1395"/>
      <c r="X526" s="1395"/>
      <c r="Y526" s="1395"/>
      <c r="Z526" s="1395"/>
      <c r="AA526" s="1395"/>
      <c r="AB526" s="1395"/>
    </row>
    <row r="527" ht="14.25" customHeight="1">
      <c r="A527" s="1403"/>
      <c r="B527" s="1403"/>
      <c r="C527" s="1395"/>
      <c r="D527" s="1395"/>
      <c r="E527" s="1407"/>
      <c r="F527" s="1395"/>
      <c r="G527" s="1395"/>
      <c r="H527" s="1395"/>
      <c r="I527" s="1395"/>
      <c r="J527" s="1395"/>
      <c r="K527" s="1395"/>
      <c r="L527" s="1395"/>
      <c r="M527" s="1395"/>
      <c r="N527" s="1395"/>
      <c r="O527" s="1395"/>
      <c r="P527" s="1395"/>
      <c r="Q527" s="1395"/>
      <c r="R527" s="1395"/>
      <c r="S527" s="1395"/>
      <c r="T527" s="1395"/>
      <c r="U527" s="1395"/>
      <c r="V527" s="1395"/>
      <c r="W527" s="1395"/>
      <c r="X527" s="1395"/>
      <c r="Y527" s="1395"/>
      <c r="Z527" s="1395"/>
      <c r="AA527" s="1395"/>
      <c r="AB527" s="1395"/>
    </row>
    <row r="528" ht="14.25" customHeight="1">
      <c r="A528" s="1403"/>
      <c r="B528" s="1403"/>
      <c r="C528" s="1395"/>
      <c r="D528" s="1395"/>
      <c r="E528" s="1407"/>
      <c r="F528" s="1395"/>
      <c r="G528" s="1395"/>
      <c r="H528" s="1395"/>
      <c r="I528" s="1395"/>
      <c r="J528" s="1395"/>
      <c r="K528" s="1395"/>
      <c r="L528" s="1395"/>
      <c r="M528" s="1395"/>
      <c r="N528" s="1395"/>
      <c r="O528" s="1395"/>
      <c r="P528" s="1395"/>
      <c r="Q528" s="1395"/>
      <c r="R528" s="1395"/>
      <c r="S528" s="1395"/>
      <c r="T528" s="1395"/>
      <c r="U528" s="1395"/>
      <c r="V528" s="1395"/>
      <c r="W528" s="1395"/>
      <c r="X528" s="1395"/>
      <c r="Y528" s="1395"/>
      <c r="Z528" s="1395"/>
      <c r="AA528" s="1395"/>
      <c r="AB528" s="1395"/>
    </row>
    <row r="529" ht="14.25" customHeight="1">
      <c r="A529" s="1403"/>
      <c r="B529" s="1403"/>
      <c r="C529" s="1395"/>
      <c r="D529" s="1395"/>
      <c r="E529" s="1407"/>
      <c r="F529" s="1395"/>
      <c r="G529" s="1395"/>
      <c r="H529" s="1395"/>
      <c r="I529" s="1395"/>
      <c r="J529" s="1395"/>
      <c r="K529" s="1395"/>
      <c r="L529" s="1395"/>
      <c r="M529" s="1395"/>
      <c r="N529" s="1395"/>
      <c r="O529" s="1395"/>
      <c r="P529" s="1395"/>
      <c r="Q529" s="1395"/>
      <c r="R529" s="1395"/>
      <c r="S529" s="1395"/>
      <c r="T529" s="1395"/>
      <c r="U529" s="1395"/>
      <c r="V529" s="1395"/>
      <c r="W529" s="1395"/>
      <c r="X529" s="1395"/>
      <c r="Y529" s="1395"/>
      <c r="Z529" s="1395"/>
      <c r="AA529" s="1395"/>
      <c r="AB529" s="1395"/>
    </row>
    <row r="530" ht="14.25" customHeight="1">
      <c r="A530" s="1403"/>
      <c r="B530" s="1403"/>
      <c r="C530" s="1395"/>
      <c r="D530" s="1395"/>
      <c r="E530" s="1407"/>
      <c r="F530" s="1395"/>
      <c r="G530" s="1395"/>
      <c r="H530" s="1395"/>
      <c r="I530" s="1395"/>
      <c r="J530" s="1395"/>
      <c r="K530" s="1395"/>
      <c r="L530" s="1395"/>
      <c r="M530" s="1395"/>
      <c r="N530" s="1395"/>
      <c r="O530" s="1395"/>
      <c r="P530" s="1395"/>
      <c r="Q530" s="1395"/>
      <c r="R530" s="1395"/>
      <c r="S530" s="1395"/>
      <c r="T530" s="1395"/>
      <c r="U530" s="1395"/>
      <c r="V530" s="1395"/>
      <c r="W530" s="1395"/>
      <c r="X530" s="1395"/>
      <c r="Y530" s="1395"/>
      <c r="Z530" s="1395"/>
      <c r="AA530" s="1395"/>
      <c r="AB530" s="1395"/>
    </row>
    <row r="531" ht="14.25" customHeight="1">
      <c r="A531" s="1403"/>
      <c r="B531" s="1403"/>
      <c r="C531" s="1395"/>
      <c r="D531" s="1395"/>
      <c r="E531" s="1407"/>
      <c r="F531" s="1395"/>
      <c r="G531" s="1395"/>
      <c r="H531" s="1395"/>
      <c r="I531" s="1395"/>
      <c r="J531" s="1395"/>
      <c r="K531" s="1395"/>
      <c r="L531" s="1395"/>
      <c r="M531" s="1395"/>
      <c r="N531" s="1395"/>
      <c r="O531" s="1395"/>
      <c r="P531" s="1395"/>
      <c r="Q531" s="1395"/>
      <c r="R531" s="1395"/>
      <c r="S531" s="1395"/>
      <c r="T531" s="1395"/>
      <c r="U531" s="1395"/>
      <c r="V531" s="1395"/>
      <c r="W531" s="1395"/>
      <c r="X531" s="1395"/>
      <c r="Y531" s="1395"/>
      <c r="Z531" s="1395"/>
      <c r="AA531" s="1395"/>
      <c r="AB531" s="1395"/>
    </row>
    <row r="532" ht="14.25" customHeight="1">
      <c r="A532" s="1403"/>
      <c r="B532" s="1403"/>
      <c r="C532" s="1395"/>
      <c r="D532" s="1395"/>
      <c r="E532" s="1407"/>
      <c r="F532" s="1395"/>
      <c r="G532" s="1395"/>
      <c r="H532" s="1395"/>
      <c r="I532" s="1395"/>
      <c r="J532" s="1395"/>
      <c r="K532" s="1395"/>
      <c r="L532" s="1395"/>
      <c r="M532" s="1395"/>
      <c r="N532" s="1395"/>
      <c r="O532" s="1395"/>
      <c r="P532" s="1395"/>
      <c r="Q532" s="1395"/>
      <c r="R532" s="1395"/>
      <c r="S532" s="1395"/>
      <c r="T532" s="1395"/>
      <c r="U532" s="1395"/>
      <c r="V532" s="1395"/>
      <c r="W532" s="1395"/>
      <c r="X532" s="1395"/>
      <c r="Y532" s="1395"/>
      <c r="Z532" s="1395"/>
      <c r="AA532" s="1395"/>
      <c r="AB532" s="1395"/>
    </row>
    <row r="533" ht="14.25" customHeight="1">
      <c r="A533" s="1403"/>
      <c r="B533" s="1403"/>
      <c r="C533" s="1395"/>
      <c r="D533" s="1395"/>
      <c r="E533" s="1407"/>
      <c r="F533" s="1395"/>
      <c r="G533" s="1395"/>
      <c r="H533" s="1395"/>
      <c r="I533" s="1395"/>
      <c r="J533" s="1395"/>
      <c r="K533" s="1395"/>
      <c r="L533" s="1395"/>
      <c r="M533" s="1395"/>
      <c r="N533" s="1395"/>
      <c r="O533" s="1395"/>
      <c r="P533" s="1395"/>
      <c r="Q533" s="1395"/>
      <c r="R533" s="1395"/>
      <c r="S533" s="1395"/>
      <c r="T533" s="1395"/>
      <c r="U533" s="1395"/>
      <c r="V533" s="1395"/>
      <c r="W533" s="1395"/>
      <c r="X533" s="1395"/>
      <c r="Y533" s="1395"/>
      <c r="Z533" s="1395"/>
      <c r="AA533" s="1395"/>
      <c r="AB533" s="1395"/>
    </row>
    <row r="534" ht="14.25" customHeight="1">
      <c r="A534" s="1403"/>
      <c r="B534" s="1403"/>
      <c r="C534" s="1395"/>
      <c r="D534" s="1395"/>
      <c r="E534" s="1407"/>
      <c r="F534" s="1395"/>
      <c r="G534" s="1395"/>
      <c r="H534" s="1395"/>
      <c r="I534" s="1395"/>
      <c r="J534" s="1395"/>
      <c r="K534" s="1395"/>
      <c r="L534" s="1395"/>
      <c r="M534" s="1395"/>
      <c r="N534" s="1395"/>
      <c r="O534" s="1395"/>
      <c r="P534" s="1395"/>
      <c r="Q534" s="1395"/>
      <c r="R534" s="1395"/>
      <c r="S534" s="1395"/>
      <c r="T534" s="1395"/>
      <c r="U534" s="1395"/>
      <c r="V534" s="1395"/>
      <c r="W534" s="1395"/>
      <c r="X534" s="1395"/>
      <c r="Y534" s="1395"/>
      <c r="Z534" s="1395"/>
      <c r="AA534" s="1395"/>
      <c r="AB534" s="1395"/>
    </row>
    <row r="535" ht="14.25" customHeight="1">
      <c r="A535" s="1403"/>
      <c r="B535" s="1403"/>
      <c r="C535" s="1395"/>
      <c r="D535" s="1395"/>
      <c r="E535" s="1407"/>
      <c r="F535" s="1395"/>
      <c r="G535" s="1395"/>
      <c r="H535" s="1395"/>
      <c r="I535" s="1395"/>
      <c r="J535" s="1395"/>
      <c r="K535" s="1395"/>
      <c r="L535" s="1395"/>
      <c r="M535" s="1395"/>
      <c r="N535" s="1395"/>
      <c r="O535" s="1395"/>
      <c r="P535" s="1395"/>
      <c r="Q535" s="1395"/>
      <c r="R535" s="1395"/>
      <c r="S535" s="1395"/>
      <c r="T535" s="1395"/>
      <c r="U535" s="1395"/>
      <c r="V535" s="1395"/>
      <c r="W535" s="1395"/>
      <c r="X535" s="1395"/>
      <c r="Y535" s="1395"/>
      <c r="Z535" s="1395"/>
      <c r="AA535" s="1395"/>
      <c r="AB535" s="1395"/>
    </row>
    <row r="536" ht="14.25" customHeight="1">
      <c r="A536" s="1403"/>
      <c r="B536" s="1403"/>
      <c r="C536" s="1395"/>
      <c r="D536" s="1395"/>
      <c r="E536" s="1407"/>
      <c r="F536" s="1395"/>
      <c r="G536" s="1395"/>
      <c r="H536" s="1395"/>
      <c r="I536" s="1395"/>
      <c r="J536" s="1395"/>
      <c r="K536" s="1395"/>
      <c r="L536" s="1395"/>
      <c r="M536" s="1395"/>
      <c r="N536" s="1395"/>
      <c r="O536" s="1395"/>
      <c r="P536" s="1395"/>
      <c r="Q536" s="1395"/>
      <c r="R536" s="1395"/>
      <c r="S536" s="1395"/>
      <c r="T536" s="1395"/>
      <c r="U536" s="1395"/>
      <c r="V536" s="1395"/>
      <c r="W536" s="1395"/>
      <c r="X536" s="1395"/>
      <c r="Y536" s="1395"/>
      <c r="Z536" s="1395"/>
      <c r="AA536" s="1395"/>
      <c r="AB536" s="1395"/>
    </row>
    <row r="537" ht="14.25" customHeight="1">
      <c r="A537" s="1403"/>
      <c r="B537" s="1403"/>
      <c r="C537" s="1395"/>
      <c r="D537" s="1395"/>
      <c r="E537" s="1407"/>
      <c r="F537" s="1395"/>
      <c r="G537" s="1395"/>
      <c r="H537" s="1395"/>
      <c r="I537" s="1395"/>
      <c r="J537" s="1395"/>
      <c r="K537" s="1395"/>
      <c r="L537" s="1395"/>
      <c r="M537" s="1395"/>
      <c r="N537" s="1395"/>
      <c r="O537" s="1395"/>
      <c r="P537" s="1395"/>
      <c r="Q537" s="1395"/>
      <c r="R537" s="1395"/>
      <c r="S537" s="1395"/>
      <c r="T537" s="1395"/>
      <c r="U537" s="1395"/>
      <c r="V537" s="1395"/>
      <c r="W537" s="1395"/>
      <c r="X537" s="1395"/>
      <c r="Y537" s="1395"/>
      <c r="Z537" s="1395"/>
      <c r="AA537" s="1395"/>
      <c r="AB537" s="1395"/>
    </row>
    <row r="538" ht="14.25" customHeight="1">
      <c r="A538" s="1403"/>
      <c r="B538" s="1403"/>
      <c r="C538" s="1395"/>
      <c r="D538" s="1395"/>
      <c r="E538" s="1407"/>
      <c r="F538" s="1395"/>
      <c r="G538" s="1395"/>
      <c r="H538" s="1395"/>
      <c r="I538" s="1395"/>
      <c r="J538" s="1395"/>
      <c r="K538" s="1395"/>
      <c r="L538" s="1395"/>
      <c r="M538" s="1395"/>
      <c r="N538" s="1395"/>
      <c r="O538" s="1395"/>
      <c r="P538" s="1395"/>
      <c r="Q538" s="1395"/>
      <c r="R538" s="1395"/>
      <c r="S538" s="1395"/>
      <c r="T538" s="1395"/>
      <c r="U538" s="1395"/>
      <c r="V538" s="1395"/>
      <c r="W538" s="1395"/>
      <c r="X538" s="1395"/>
      <c r="Y538" s="1395"/>
      <c r="Z538" s="1395"/>
      <c r="AA538" s="1395"/>
      <c r="AB538" s="1395"/>
    </row>
    <row r="539" ht="14.25" customHeight="1">
      <c r="A539" s="1403"/>
      <c r="B539" s="1403"/>
      <c r="C539" s="1395"/>
      <c r="D539" s="1395"/>
      <c r="E539" s="1407"/>
      <c r="F539" s="1395"/>
      <c r="G539" s="1395"/>
      <c r="H539" s="1395"/>
      <c r="I539" s="1395"/>
      <c r="J539" s="1395"/>
      <c r="K539" s="1395"/>
      <c r="L539" s="1395"/>
      <c r="M539" s="1395"/>
      <c r="N539" s="1395"/>
      <c r="O539" s="1395"/>
      <c r="P539" s="1395"/>
      <c r="Q539" s="1395"/>
      <c r="R539" s="1395"/>
      <c r="S539" s="1395"/>
      <c r="T539" s="1395"/>
      <c r="U539" s="1395"/>
      <c r="V539" s="1395"/>
      <c r="W539" s="1395"/>
      <c r="X539" s="1395"/>
      <c r="Y539" s="1395"/>
      <c r="Z539" s="1395"/>
      <c r="AA539" s="1395"/>
      <c r="AB539" s="1395"/>
    </row>
    <row r="540" ht="14.25" customHeight="1">
      <c r="A540" s="1403"/>
      <c r="B540" s="1403"/>
      <c r="C540" s="1395"/>
      <c r="D540" s="1395"/>
      <c r="E540" s="1407"/>
      <c r="F540" s="1395"/>
      <c r="G540" s="1395"/>
      <c r="H540" s="1395"/>
      <c r="I540" s="1395"/>
      <c r="J540" s="1395"/>
      <c r="K540" s="1395"/>
      <c r="L540" s="1395"/>
      <c r="M540" s="1395"/>
      <c r="N540" s="1395"/>
      <c r="O540" s="1395"/>
      <c r="P540" s="1395"/>
      <c r="Q540" s="1395"/>
      <c r="R540" s="1395"/>
      <c r="S540" s="1395"/>
      <c r="T540" s="1395"/>
      <c r="U540" s="1395"/>
      <c r="V540" s="1395"/>
      <c r="W540" s="1395"/>
      <c r="X540" s="1395"/>
      <c r="Y540" s="1395"/>
      <c r="Z540" s="1395"/>
      <c r="AA540" s="1395"/>
      <c r="AB540" s="1395"/>
    </row>
    <row r="541" ht="14.25" customHeight="1">
      <c r="A541" s="1403"/>
      <c r="B541" s="1403"/>
      <c r="C541" s="1395"/>
      <c r="D541" s="1395"/>
      <c r="E541" s="1407"/>
      <c r="F541" s="1395"/>
      <c r="G541" s="1395"/>
      <c r="H541" s="1395"/>
      <c r="I541" s="1395"/>
      <c r="J541" s="1395"/>
      <c r="K541" s="1395"/>
      <c r="L541" s="1395"/>
      <c r="M541" s="1395"/>
      <c r="N541" s="1395"/>
      <c r="O541" s="1395"/>
      <c r="P541" s="1395"/>
      <c r="Q541" s="1395"/>
      <c r="R541" s="1395"/>
      <c r="S541" s="1395"/>
      <c r="T541" s="1395"/>
      <c r="U541" s="1395"/>
      <c r="V541" s="1395"/>
      <c r="W541" s="1395"/>
      <c r="X541" s="1395"/>
      <c r="Y541" s="1395"/>
      <c r="Z541" s="1395"/>
      <c r="AA541" s="1395"/>
      <c r="AB541" s="1395"/>
    </row>
    <row r="542" ht="14.25" customHeight="1">
      <c r="A542" s="1403"/>
      <c r="B542" s="1403"/>
      <c r="C542" s="1395"/>
      <c r="D542" s="1395"/>
      <c r="E542" s="1407"/>
      <c r="F542" s="1395"/>
      <c r="G542" s="1395"/>
      <c r="H542" s="1395"/>
      <c r="I542" s="1395"/>
      <c r="J542" s="1395"/>
      <c r="K542" s="1395"/>
      <c r="L542" s="1395"/>
      <c r="M542" s="1395"/>
      <c r="N542" s="1395"/>
      <c r="O542" s="1395"/>
      <c r="P542" s="1395"/>
      <c r="Q542" s="1395"/>
      <c r="R542" s="1395"/>
      <c r="S542" s="1395"/>
      <c r="T542" s="1395"/>
      <c r="U542" s="1395"/>
      <c r="V542" s="1395"/>
      <c r="W542" s="1395"/>
      <c r="X542" s="1395"/>
      <c r="Y542" s="1395"/>
      <c r="Z542" s="1395"/>
      <c r="AA542" s="1395"/>
      <c r="AB542" s="1395"/>
    </row>
    <row r="543" ht="14.25" customHeight="1">
      <c r="A543" s="1403"/>
      <c r="B543" s="1403"/>
      <c r="C543" s="1395"/>
      <c r="D543" s="1395"/>
      <c r="E543" s="1407"/>
      <c r="F543" s="1395"/>
      <c r="G543" s="1395"/>
      <c r="H543" s="1395"/>
      <c r="I543" s="1395"/>
      <c r="J543" s="1395"/>
      <c r="K543" s="1395"/>
      <c r="L543" s="1395"/>
      <c r="M543" s="1395"/>
      <c r="N543" s="1395"/>
      <c r="O543" s="1395"/>
      <c r="P543" s="1395"/>
      <c r="Q543" s="1395"/>
      <c r="R543" s="1395"/>
      <c r="S543" s="1395"/>
      <c r="T543" s="1395"/>
      <c r="U543" s="1395"/>
      <c r="V543" s="1395"/>
      <c r="W543" s="1395"/>
      <c r="X543" s="1395"/>
      <c r="Y543" s="1395"/>
      <c r="Z543" s="1395"/>
      <c r="AA543" s="1395"/>
      <c r="AB543" s="1395"/>
    </row>
    <row r="544" ht="14.25" customHeight="1">
      <c r="A544" s="1403"/>
      <c r="B544" s="1403"/>
      <c r="C544" s="1395"/>
      <c r="D544" s="1395"/>
      <c r="E544" s="1407"/>
      <c r="F544" s="1395"/>
      <c r="G544" s="1395"/>
      <c r="H544" s="1395"/>
      <c r="I544" s="1395"/>
      <c r="J544" s="1395"/>
      <c r="K544" s="1395"/>
      <c r="L544" s="1395"/>
      <c r="M544" s="1395"/>
      <c r="N544" s="1395"/>
      <c r="O544" s="1395"/>
      <c r="P544" s="1395"/>
      <c r="Q544" s="1395"/>
      <c r="R544" s="1395"/>
      <c r="S544" s="1395"/>
      <c r="T544" s="1395"/>
      <c r="U544" s="1395"/>
      <c r="V544" s="1395"/>
      <c r="W544" s="1395"/>
      <c r="X544" s="1395"/>
      <c r="Y544" s="1395"/>
      <c r="Z544" s="1395"/>
      <c r="AA544" s="1395"/>
      <c r="AB544" s="1395"/>
    </row>
    <row r="545" ht="14.25" customHeight="1">
      <c r="A545" s="1403"/>
      <c r="B545" s="1403"/>
      <c r="C545" s="1395"/>
      <c r="D545" s="1395"/>
      <c r="E545" s="1407"/>
      <c r="F545" s="1395"/>
      <c r="G545" s="1395"/>
      <c r="H545" s="1395"/>
      <c r="I545" s="1395"/>
      <c r="J545" s="1395"/>
      <c r="K545" s="1395"/>
      <c r="L545" s="1395"/>
      <c r="M545" s="1395"/>
      <c r="N545" s="1395"/>
      <c r="O545" s="1395"/>
      <c r="P545" s="1395"/>
      <c r="Q545" s="1395"/>
      <c r="R545" s="1395"/>
      <c r="S545" s="1395"/>
      <c r="T545" s="1395"/>
      <c r="U545" s="1395"/>
      <c r="V545" s="1395"/>
      <c r="W545" s="1395"/>
      <c r="X545" s="1395"/>
      <c r="Y545" s="1395"/>
      <c r="Z545" s="1395"/>
      <c r="AA545" s="1395"/>
      <c r="AB545" s="1395"/>
    </row>
    <row r="546" ht="14.25" customHeight="1">
      <c r="A546" s="1403"/>
      <c r="B546" s="1403"/>
      <c r="C546" s="1395"/>
      <c r="D546" s="1395"/>
      <c r="E546" s="1407"/>
      <c r="F546" s="1395"/>
      <c r="G546" s="1395"/>
      <c r="H546" s="1395"/>
      <c r="I546" s="1395"/>
      <c r="J546" s="1395"/>
      <c r="K546" s="1395"/>
      <c r="L546" s="1395"/>
      <c r="M546" s="1395"/>
      <c r="N546" s="1395"/>
      <c r="O546" s="1395"/>
      <c r="P546" s="1395"/>
      <c r="Q546" s="1395"/>
      <c r="R546" s="1395"/>
      <c r="S546" s="1395"/>
      <c r="T546" s="1395"/>
      <c r="U546" s="1395"/>
      <c r="V546" s="1395"/>
      <c r="W546" s="1395"/>
      <c r="X546" s="1395"/>
      <c r="Y546" s="1395"/>
      <c r="Z546" s="1395"/>
      <c r="AA546" s="1395"/>
      <c r="AB546" s="1395"/>
    </row>
    <row r="547" ht="14.25" customHeight="1">
      <c r="A547" s="1403"/>
      <c r="B547" s="1403"/>
      <c r="C547" s="1395"/>
      <c r="D547" s="1395"/>
      <c r="E547" s="1407"/>
      <c r="F547" s="1395"/>
      <c r="G547" s="1395"/>
      <c r="H547" s="1395"/>
      <c r="I547" s="1395"/>
      <c r="J547" s="1395"/>
      <c r="K547" s="1395"/>
      <c r="L547" s="1395"/>
      <c r="M547" s="1395"/>
      <c r="N547" s="1395"/>
      <c r="O547" s="1395"/>
      <c r="P547" s="1395"/>
      <c r="Q547" s="1395"/>
      <c r="R547" s="1395"/>
      <c r="S547" s="1395"/>
      <c r="T547" s="1395"/>
      <c r="U547" s="1395"/>
      <c r="V547" s="1395"/>
      <c r="W547" s="1395"/>
      <c r="X547" s="1395"/>
      <c r="Y547" s="1395"/>
      <c r="Z547" s="1395"/>
      <c r="AA547" s="1395"/>
      <c r="AB547" s="1395"/>
    </row>
    <row r="548" ht="14.25" customHeight="1">
      <c r="A548" s="1403"/>
      <c r="B548" s="1403"/>
      <c r="C548" s="1395"/>
      <c r="D548" s="1395"/>
      <c r="E548" s="1407"/>
      <c r="F548" s="1395"/>
      <c r="G548" s="1395"/>
      <c r="H548" s="1395"/>
      <c r="I548" s="1395"/>
      <c r="J548" s="1395"/>
      <c r="K548" s="1395"/>
      <c r="L548" s="1395"/>
      <c r="M548" s="1395"/>
      <c r="N548" s="1395"/>
      <c r="O548" s="1395"/>
      <c r="P548" s="1395"/>
      <c r="Q548" s="1395"/>
      <c r="R548" s="1395"/>
      <c r="S548" s="1395"/>
      <c r="T548" s="1395"/>
      <c r="U548" s="1395"/>
      <c r="V548" s="1395"/>
      <c r="W548" s="1395"/>
      <c r="X548" s="1395"/>
      <c r="Y548" s="1395"/>
      <c r="Z548" s="1395"/>
      <c r="AA548" s="1395"/>
      <c r="AB548" s="1395"/>
    </row>
    <row r="549" ht="14.25" customHeight="1">
      <c r="A549" s="1403"/>
      <c r="B549" s="1403"/>
      <c r="C549" s="1395"/>
      <c r="D549" s="1395"/>
      <c r="E549" s="1407"/>
      <c r="F549" s="1395"/>
      <c r="G549" s="1395"/>
      <c r="H549" s="1395"/>
      <c r="I549" s="1395"/>
      <c r="J549" s="1395"/>
      <c r="K549" s="1395"/>
      <c r="L549" s="1395"/>
      <c r="M549" s="1395"/>
      <c r="N549" s="1395"/>
      <c r="O549" s="1395"/>
      <c r="P549" s="1395"/>
      <c r="Q549" s="1395"/>
      <c r="R549" s="1395"/>
      <c r="S549" s="1395"/>
      <c r="T549" s="1395"/>
      <c r="U549" s="1395"/>
      <c r="V549" s="1395"/>
      <c r="W549" s="1395"/>
      <c r="X549" s="1395"/>
      <c r="Y549" s="1395"/>
      <c r="Z549" s="1395"/>
      <c r="AA549" s="1395"/>
      <c r="AB549" s="1395"/>
    </row>
    <row r="550" ht="14.25" customHeight="1">
      <c r="A550" s="1403"/>
      <c r="B550" s="1403"/>
      <c r="C550" s="1395"/>
      <c r="D550" s="1395"/>
      <c r="E550" s="1407"/>
      <c r="F550" s="1395"/>
      <c r="G550" s="1395"/>
      <c r="H550" s="1395"/>
      <c r="I550" s="1395"/>
      <c r="J550" s="1395"/>
      <c r="K550" s="1395"/>
      <c r="L550" s="1395"/>
      <c r="M550" s="1395"/>
      <c r="N550" s="1395"/>
      <c r="O550" s="1395"/>
      <c r="P550" s="1395"/>
      <c r="Q550" s="1395"/>
      <c r="R550" s="1395"/>
      <c r="S550" s="1395"/>
      <c r="T550" s="1395"/>
      <c r="U550" s="1395"/>
      <c r="V550" s="1395"/>
      <c r="W550" s="1395"/>
      <c r="X550" s="1395"/>
      <c r="Y550" s="1395"/>
      <c r="Z550" s="1395"/>
      <c r="AA550" s="1395"/>
      <c r="AB550" s="1395"/>
    </row>
    <row r="551" ht="14.25" customHeight="1">
      <c r="A551" s="1403"/>
      <c r="B551" s="1403"/>
      <c r="C551" s="1395"/>
      <c r="D551" s="1395"/>
      <c r="E551" s="1407"/>
      <c r="F551" s="1395"/>
      <c r="G551" s="1395"/>
      <c r="H551" s="1395"/>
      <c r="I551" s="1395"/>
      <c r="J551" s="1395"/>
      <c r="K551" s="1395"/>
      <c r="L551" s="1395"/>
      <c r="M551" s="1395"/>
      <c r="N551" s="1395"/>
      <c r="O551" s="1395"/>
      <c r="P551" s="1395"/>
      <c r="Q551" s="1395"/>
      <c r="R551" s="1395"/>
      <c r="S551" s="1395"/>
      <c r="T551" s="1395"/>
      <c r="U551" s="1395"/>
      <c r="V551" s="1395"/>
      <c r="W551" s="1395"/>
      <c r="X551" s="1395"/>
      <c r="Y551" s="1395"/>
      <c r="Z551" s="1395"/>
      <c r="AA551" s="1395"/>
      <c r="AB551" s="1395"/>
    </row>
    <row r="552" ht="14.25" customHeight="1">
      <c r="A552" s="1403"/>
      <c r="B552" s="1403"/>
      <c r="C552" s="1395"/>
      <c r="D552" s="1395"/>
      <c r="E552" s="1407"/>
      <c r="F552" s="1395"/>
      <c r="G552" s="1395"/>
      <c r="H552" s="1395"/>
      <c r="I552" s="1395"/>
      <c r="J552" s="1395"/>
      <c r="K552" s="1395"/>
      <c r="L552" s="1395"/>
      <c r="M552" s="1395"/>
      <c r="N552" s="1395"/>
      <c r="O552" s="1395"/>
      <c r="P552" s="1395"/>
      <c r="Q552" s="1395"/>
      <c r="R552" s="1395"/>
      <c r="S552" s="1395"/>
      <c r="T552" s="1395"/>
      <c r="U552" s="1395"/>
      <c r="V552" s="1395"/>
      <c r="W552" s="1395"/>
      <c r="X552" s="1395"/>
      <c r="Y552" s="1395"/>
      <c r="Z552" s="1395"/>
      <c r="AA552" s="1395"/>
      <c r="AB552" s="1395"/>
    </row>
    <row r="553" ht="14.25" customHeight="1">
      <c r="A553" s="1403"/>
      <c r="B553" s="1403"/>
      <c r="C553" s="1395"/>
      <c r="D553" s="1395"/>
      <c r="E553" s="1407"/>
      <c r="F553" s="1395"/>
      <c r="G553" s="1395"/>
      <c r="H553" s="1395"/>
      <c r="I553" s="1395"/>
      <c r="J553" s="1395"/>
      <c r="K553" s="1395"/>
      <c r="L553" s="1395"/>
      <c r="M553" s="1395"/>
      <c r="N553" s="1395"/>
      <c r="O553" s="1395"/>
      <c r="P553" s="1395"/>
      <c r="Q553" s="1395"/>
      <c r="R553" s="1395"/>
      <c r="S553" s="1395"/>
      <c r="T553" s="1395"/>
      <c r="U553" s="1395"/>
      <c r="V553" s="1395"/>
      <c r="W553" s="1395"/>
      <c r="X553" s="1395"/>
      <c r="Y553" s="1395"/>
      <c r="Z553" s="1395"/>
      <c r="AA553" s="1395"/>
      <c r="AB553" s="1395"/>
    </row>
    <row r="554" ht="14.25" customHeight="1">
      <c r="A554" s="1403"/>
      <c r="B554" s="1403"/>
      <c r="C554" s="1395"/>
      <c r="D554" s="1395"/>
      <c r="E554" s="1407"/>
      <c r="F554" s="1395"/>
      <c r="G554" s="1395"/>
      <c r="H554" s="1395"/>
      <c r="I554" s="1395"/>
      <c r="J554" s="1395"/>
      <c r="K554" s="1395"/>
      <c r="L554" s="1395"/>
      <c r="M554" s="1395"/>
      <c r="N554" s="1395"/>
      <c r="O554" s="1395"/>
      <c r="P554" s="1395"/>
      <c r="Q554" s="1395"/>
      <c r="R554" s="1395"/>
      <c r="S554" s="1395"/>
      <c r="T554" s="1395"/>
      <c r="U554" s="1395"/>
      <c r="V554" s="1395"/>
      <c r="W554" s="1395"/>
      <c r="X554" s="1395"/>
      <c r="Y554" s="1395"/>
      <c r="Z554" s="1395"/>
      <c r="AA554" s="1395"/>
      <c r="AB554" s="1395"/>
    </row>
    <row r="555" ht="14.25" customHeight="1">
      <c r="A555" s="1403"/>
      <c r="B555" s="1403"/>
      <c r="C555" s="1395"/>
      <c r="D555" s="1395"/>
      <c r="E555" s="1407"/>
      <c r="F555" s="1395"/>
      <c r="G555" s="1395"/>
      <c r="H555" s="1395"/>
      <c r="I555" s="1395"/>
      <c r="J555" s="1395"/>
      <c r="K555" s="1395"/>
      <c r="L555" s="1395"/>
      <c r="M555" s="1395"/>
      <c r="N555" s="1395"/>
      <c r="O555" s="1395"/>
      <c r="P555" s="1395"/>
      <c r="Q555" s="1395"/>
      <c r="R555" s="1395"/>
      <c r="S555" s="1395"/>
      <c r="T555" s="1395"/>
      <c r="U555" s="1395"/>
      <c r="V555" s="1395"/>
      <c r="W555" s="1395"/>
      <c r="X555" s="1395"/>
      <c r="Y555" s="1395"/>
      <c r="Z555" s="1395"/>
      <c r="AA555" s="1395"/>
      <c r="AB555" s="1395"/>
    </row>
    <row r="556" ht="14.25" customHeight="1">
      <c r="A556" s="1403"/>
      <c r="B556" s="1403"/>
      <c r="C556" s="1395"/>
      <c r="D556" s="1395"/>
      <c r="E556" s="1407"/>
      <c r="F556" s="1395"/>
      <c r="G556" s="1395"/>
      <c r="H556" s="1395"/>
      <c r="I556" s="1395"/>
      <c r="J556" s="1395"/>
      <c r="K556" s="1395"/>
      <c r="L556" s="1395"/>
      <c r="M556" s="1395"/>
      <c r="N556" s="1395"/>
      <c r="O556" s="1395"/>
      <c r="P556" s="1395"/>
      <c r="Q556" s="1395"/>
      <c r="R556" s="1395"/>
      <c r="S556" s="1395"/>
      <c r="T556" s="1395"/>
      <c r="U556" s="1395"/>
      <c r="V556" s="1395"/>
      <c r="W556" s="1395"/>
      <c r="X556" s="1395"/>
      <c r="Y556" s="1395"/>
      <c r="Z556" s="1395"/>
      <c r="AA556" s="1395"/>
      <c r="AB556" s="1395"/>
    </row>
    <row r="557" ht="14.25" customHeight="1">
      <c r="A557" s="1403"/>
      <c r="B557" s="1403"/>
      <c r="C557" s="1395"/>
      <c r="D557" s="1395"/>
      <c r="E557" s="1407"/>
      <c r="F557" s="1395"/>
      <c r="G557" s="1395"/>
      <c r="H557" s="1395"/>
      <c r="I557" s="1395"/>
      <c r="J557" s="1395"/>
      <c r="K557" s="1395"/>
      <c r="L557" s="1395"/>
      <c r="M557" s="1395"/>
      <c r="N557" s="1395"/>
      <c r="O557" s="1395"/>
      <c r="P557" s="1395"/>
      <c r="Q557" s="1395"/>
      <c r="R557" s="1395"/>
      <c r="S557" s="1395"/>
      <c r="T557" s="1395"/>
      <c r="U557" s="1395"/>
      <c r="V557" s="1395"/>
      <c r="W557" s="1395"/>
      <c r="X557" s="1395"/>
      <c r="Y557" s="1395"/>
      <c r="Z557" s="1395"/>
      <c r="AA557" s="1395"/>
      <c r="AB557" s="1395"/>
    </row>
    <row r="558" ht="14.25" customHeight="1">
      <c r="A558" s="1403"/>
      <c r="B558" s="1403"/>
      <c r="C558" s="1395"/>
      <c r="D558" s="1395"/>
      <c r="E558" s="1407"/>
      <c r="F558" s="1395"/>
      <c r="G558" s="1395"/>
      <c r="H558" s="1395"/>
      <c r="I558" s="1395"/>
      <c r="J558" s="1395"/>
      <c r="K558" s="1395"/>
      <c r="L558" s="1395"/>
      <c r="M558" s="1395"/>
      <c r="N558" s="1395"/>
      <c r="O558" s="1395"/>
      <c r="P558" s="1395"/>
      <c r="Q558" s="1395"/>
      <c r="R558" s="1395"/>
      <c r="S558" s="1395"/>
      <c r="T558" s="1395"/>
      <c r="U558" s="1395"/>
      <c r="V558" s="1395"/>
      <c r="W558" s="1395"/>
      <c r="X558" s="1395"/>
      <c r="Y558" s="1395"/>
      <c r="Z558" s="1395"/>
      <c r="AA558" s="1395"/>
      <c r="AB558" s="1395"/>
    </row>
    <row r="559" ht="14.25" customHeight="1">
      <c r="A559" s="1403"/>
      <c r="B559" s="1403"/>
      <c r="C559" s="1395"/>
      <c r="D559" s="1395"/>
      <c r="E559" s="1407"/>
      <c r="F559" s="1395"/>
      <c r="G559" s="1395"/>
      <c r="H559" s="1395"/>
      <c r="I559" s="1395"/>
      <c r="J559" s="1395"/>
      <c r="K559" s="1395"/>
      <c r="L559" s="1395"/>
      <c r="M559" s="1395"/>
      <c r="N559" s="1395"/>
      <c r="O559" s="1395"/>
      <c r="P559" s="1395"/>
      <c r="Q559" s="1395"/>
      <c r="R559" s="1395"/>
      <c r="S559" s="1395"/>
      <c r="T559" s="1395"/>
      <c r="U559" s="1395"/>
      <c r="V559" s="1395"/>
      <c r="W559" s="1395"/>
      <c r="X559" s="1395"/>
      <c r="Y559" s="1395"/>
      <c r="Z559" s="1395"/>
      <c r="AA559" s="1395"/>
      <c r="AB559" s="1395"/>
    </row>
    <row r="560" ht="14.25" customHeight="1">
      <c r="A560" s="1403"/>
      <c r="B560" s="1403"/>
      <c r="C560" s="1395"/>
      <c r="D560" s="1395"/>
      <c r="E560" s="1407"/>
      <c r="F560" s="1395"/>
      <c r="G560" s="1395"/>
      <c r="H560" s="1395"/>
      <c r="I560" s="1395"/>
      <c r="J560" s="1395"/>
      <c r="K560" s="1395"/>
      <c r="L560" s="1395"/>
      <c r="M560" s="1395"/>
      <c r="N560" s="1395"/>
      <c r="O560" s="1395"/>
      <c r="P560" s="1395"/>
      <c r="Q560" s="1395"/>
      <c r="R560" s="1395"/>
      <c r="S560" s="1395"/>
      <c r="T560" s="1395"/>
      <c r="U560" s="1395"/>
      <c r="V560" s="1395"/>
      <c r="W560" s="1395"/>
      <c r="X560" s="1395"/>
      <c r="Y560" s="1395"/>
      <c r="Z560" s="1395"/>
      <c r="AA560" s="1395"/>
      <c r="AB560" s="1395"/>
    </row>
    <row r="561" ht="14.25" customHeight="1">
      <c r="A561" s="1403"/>
      <c r="B561" s="1403"/>
      <c r="C561" s="1395"/>
      <c r="D561" s="1395"/>
      <c r="E561" s="1407"/>
      <c r="F561" s="1395"/>
      <c r="G561" s="1395"/>
      <c r="H561" s="1395"/>
      <c r="I561" s="1395"/>
      <c r="J561" s="1395"/>
      <c r="K561" s="1395"/>
      <c r="L561" s="1395"/>
      <c r="M561" s="1395"/>
      <c r="N561" s="1395"/>
      <c r="O561" s="1395"/>
      <c r="P561" s="1395"/>
      <c r="Q561" s="1395"/>
      <c r="R561" s="1395"/>
      <c r="S561" s="1395"/>
      <c r="T561" s="1395"/>
      <c r="U561" s="1395"/>
      <c r="V561" s="1395"/>
      <c r="W561" s="1395"/>
      <c r="X561" s="1395"/>
      <c r="Y561" s="1395"/>
      <c r="Z561" s="1395"/>
      <c r="AA561" s="1395"/>
      <c r="AB561" s="1395"/>
    </row>
    <row r="562" ht="14.25" customHeight="1">
      <c r="A562" s="1403"/>
      <c r="B562" s="1403"/>
      <c r="C562" s="1395"/>
      <c r="D562" s="1395"/>
      <c r="E562" s="1407"/>
      <c r="F562" s="1395"/>
      <c r="G562" s="1395"/>
      <c r="H562" s="1395"/>
      <c r="I562" s="1395"/>
      <c r="J562" s="1395"/>
      <c r="K562" s="1395"/>
      <c r="L562" s="1395"/>
      <c r="M562" s="1395"/>
      <c r="N562" s="1395"/>
      <c r="O562" s="1395"/>
      <c r="P562" s="1395"/>
      <c r="Q562" s="1395"/>
      <c r="R562" s="1395"/>
      <c r="S562" s="1395"/>
      <c r="T562" s="1395"/>
      <c r="U562" s="1395"/>
      <c r="V562" s="1395"/>
      <c r="W562" s="1395"/>
      <c r="X562" s="1395"/>
      <c r="Y562" s="1395"/>
      <c r="Z562" s="1395"/>
      <c r="AA562" s="1395"/>
      <c r="AB562" s="1395"/>
    </row>
    <row r="563" ht="14.25" customHeight="1">
      <c r="A563" s="1403"/>
      <c r="B563" s="1403"/>
      <c r="C563" s="1395"/>
      <c r="D563" s="1395"/>
      <c r="E563" s="1407"/>
      <c r="F563" s="1395"/>
      <c r="G563" s="1395"/>
      <c r="H563" s="1395"/>
      <c r="I563" s="1395"/>
      <c r="J563" s="1395"/>
      <c r="K563" s="1395"/>
      <c r="L563" s="1395"/>
      <c r="M563" s="1395"/>
      <c r="N563" s="1395"/>
      <c r="O563" s="1395"/>
      <c r="P563" s="1395"/>
      <c r="Q563" s="1395"/>
      <c r="R563" s="1395"/>
      <c r="S563" s="1395"/>
      <c r="T563" s="1395"/>
      <c r="U563" s="1395"/>
      <c r="V563" s="1395"/>
      <c r="W563" s="1395"/>
      <c r="X563" s="1395"/>
      <c r="Y563" s="1395"/>
      <c r="Z563" s="1395"/>
      <c r="AA563" s="1395"/>
      <c r="AB563" s="1395"/>
    </row>
    <row r="564" ht="14.25" customHeight="1">
      <c r="A564" s="1403"/>
      <c r="B564" s="1403"/>
      <c r="C564" s="1395"/>
      <c r="D564" s="1395"/>
      <c r="E564" s="1407"/>
      <c r="F564" s="1395"/>
      <c r="G564" s="1395"/>
      <c r="H564" s="1395"/>
      <c r="I564" s="1395"/>
      <c r="J564" s="1395"/>
      <c r="K564" s="1395"/>
      <c r="L564" s="1395"/>
      <c r="M564" s="1395"/>
      <c r="N564" s="1395"/>
      <c r="O564" s="1395"/>
      <c r="P564" s="1395"/>
      <c r="Q564" s="1395"/>
      <c r="R564" s="1395"/>
      <c r="S564" s="1395"/>
      <c r="T564" s="1395"/>
      <c r="U564" s="1395"/>
      <c r="V564" s="1395"/>
      <c r="W564" s="1395"/>
      <c r="X564" s="1395"/>
      <c r="Y564" s="1395"/>
      <c r="Z564" s="1395"/>
      <c r="AA564" s="1395"/>
      <c r="AB564" s="1395"/>
    </row>
    <row r="565" ht="14.25" customHeight="1">
      <c r="A565" s="1403"/>
      <c r="B565" s="1403"/>
      <c r="C565" s="1395"/>
      <c r="D565" s="1395"/>
      <c r="E565" s="1407"/>
      <c r="F565" s="1395"/>
      <c r="G565" s="1395"/>
      <c r="H565" s="1395"/>
      <c r="I565" s="1395"/>
      <c r="J565" s="1395"/>
      <c r="K565" s="1395"/>
      <c r="L565" s="1395"/>
      <c r="M565" s="1395"/>
      <c r="N565" s="1395"/>
      <c r="O565" s="1395"/>
      <c r="P565" s="1395"/>
      <c r="Q565" s="1395"/>
      <c r="R565" s="1395"/>
      <c r="S565" s="1395"/>
      <c r="T565" s="1395"/>
      <c r="U565" s="1395"/>
      <c r="V565" s="1395"/>
      <c r="W565" s="1395"/>
      <c r="X565" s="1395"/>
      <c r="Y565" s="1395"/>
      <c r="Z565" s="1395"/>
      <c r="AA565" s="1395"/>
      <c r="AB565" s="1395"/>
    </row>
    <row r="566" ht="14.25" customHeight="1">
      <c r="A566" s="1403"/>
      <c r="B566" s="1403"/>
      <c r="C566" s="1395"/>
      <c r="D566" s="1395"/>
      <c r="E566" s="1407"/>
      <c r="F566" s="1395"/>
      <c r="G566" s="1395"/>
      <c r="H566" s="1395"/>
      <c r="I566" s="1395"/>
      <c r="J566" s="1395"/>
      <c r="K566" s="1395"/>
      <c r="L566" s="1395"/>
      <c r="M566" s="1395"/>
      <c r="N566" s="1395"/>
      <c r="O566" s="1395"/>
      <c r="P566" s="1395"/>
      <c r="Q566" s="1395"/>
      <c r="R566" s="1395"/>
      <c r="S566" s="1395"/>
      <c r="T566" s="1395"/>
      <c r="U566" s="1395"/>
      <c r="V566" s="1395"/>
      <c r="W566" s="1395"/>
      <c r="X566" s="1395"/>
      <c r="Y566" s="1395"/>
      <c r="Z566" s="1395"/>
      <c r="AA566" s="1395"/>
      <c r="AB566" s="1395"/>
    </row>
    <row r="567" ht="14.25" customHeight="1">
      <c r="A567" s="1403"/>
      <c r="B567" s="1403"/>
      <c r="C567" s="1395"/>
      <c r="D567" s="1395"/>
      <c r="E567" s="1407"/>
      <c r="F567" s="1395"/>
      <c r="G567" s="1395"/>
      <c r="H567" s="1395"/>
      <c r="I567" s="1395"/>
      <c r="J567" s="1395"/>
      <c r="K567" s="1395"/>
      <c r="L567" s="1395"/>
      <c r="M567" s="1395"/>
      <c r="N567" s="1395"/>
      <c r="O567" s="1395"/>
      <c r="P567" s="1395"/>
      <c r="Q567" s="1395"/>
      <c r="R567" s="1395"/>
      <c r="S567" s="1395"/>
      <c r="T567" s="1395"/>
      <c r="U567" s="1395"/>
      <c r="V567" s="1395"/>
      <c r="W567" s="1395"/>
      <c r="X567" s="1395"/>
      <c r="Y567" s="1395"/>
      <c r="Z567" s="1395"/>
      <c r="AA567" s="1395"/>
      <c r="AB567" s="1395"/>
    </row>
    <row r="568" ht="14.25" customHeight="1">
      <c r="A568" s="1403"/>
      <c r="B568" s="1403"/>
      <c r="C568" s="1395"/>
      <c r="D568" s="1395"/>
      <c r="E568" s="1407"/>
      <c r="F568" s="1395"/>
      <c r="G568" s="1395"/>
      <c r="H568" s="1395"/>
      <c r="I568" s="1395"/>
      <c r="J568" s="1395"/>
      <c r="K568" s="1395"/>
      <c r="L568" s="1395"/>
      <c r="M568" s="1395"/>
      <c r="N568" s="1395"/>
      <c r="O568" s="1395"/>
      <c r="P568" s="1395"/>
      <c r="Q568" s="1395"/>
      <c r="R568" s="1395"/>
      <c r="S568" s="1395"/>
      <c r="T568" s="1395"/>
      <c r="U568" s="1395"/>
      <c r="V568" s="1395"/>
      <c r="W568" s="1395"/>
      <c r="X568" s="1395"/>
      <c r="Y568" s="1395"/>
      <c r="Z568" s="1395"/>
      <c r="AA568" s="1395"/>
      <c r="AB568" s="1395"/>
    </row>
    <row r="569" ht="14.25" customHeight="1">
      <c r="A569" s="1403"/>
      <c r="B569" s="1403"/>
      <c r="C569" s="1395"/>
      <c r="D569" s="1395"/>
      <c r="E569" s="1407"/>
      <c r="F569" s="1395"/>
      <c r="G569" s="1395"/>
      <c r="H569" s="1395"/>
      <c r="I569" s="1395"/>
      <c r="J569" s="1395"/>
      <c r="K569" s="1395"/>
      <c r="L569" s="1395"/>
      <c r="M569" s="1395"/>
      <c r="N569" s="1395"/>
      <c r="O569" s="1395"/>
      <c r="P569" s="1395"/>
      <c r="Q569" s="1395"/>
      <c r="R569" s="1395"/>
      <c r="S569" s="1395"/>
      <c r="T569" s="1395"/>
      <c r="U569" s="1395"/>
      <c r="V569" s="1395"/>
      <c r="W569" s="1395"/>
      <c r="X569" s="1395"/>
      <c r="Y569" s="1395"/>
      <c r="Z569" s="1395"/>
      <c r="AA569" s="1395"/>
      <c r="AB569" s="1395"/>
    </row>
    <row r="570" ht="14.25" customHeight="1">
      <c r="A570" s="1403"/>
      <c r="B570" s="1403"/>
      <c r="C570" s="1395"/>
      <c r="D570" s="1395"/>
      <c r="E570" s="1407"/>
      <c r="F570" s="1395"/>
      <c r="G570" s="1395"/>
      <c r="H570" s="1395"/>
      <c r="I570" s="1395"/>
      <c r="J570" s="1395"/>
      <c r="K570" s="1395"/>
      <c r="L570" s="1395"/>
      <c r="M570" s="1395"/>
      <c r="N570" s="1395"/>
      <c r="O570" s="1395"/>
      <c r="P570" s="1395"/>
      <c r="Q570" s="1395"/>
      <c r="R570" s="1395"/>
      <c r="S570" s="1395"/>
      <c r="T570" s="1395"/>
      <c r="U570" s="1395"/>
      <c r="V570" s="1395"/>
      <c r="W570" s="1395"/>
      <c r="X570" s="1395"/>
      <c r="Y570" s="1395"/>
      <c r="Z570" s="1395"/>
      <c r="AA570" s="1395"/>
      <c r="AB570" s="1395"/>
    </row>
    <row r="571" ht="14.25" customHeight="1">
      <c r="A571" s="1403"/>
      <c r="B571" s="1403"/>
      <c r="C571" s="1395"/>
      <c r="D571" s="1395"/>
      <c r="E571" s="1407"/>
      <c r="F571" s="1395"/>
      <c r="G571" s="1395"/>
      <c r="H571" s="1395"/>
      <c r="I571" s="1395"/>
      <c r="J571" s="1395"/>
      <c r="K571" s="1395"/>
      <c r="L571" s="1395"/>
      <c r="M571" s="1395"/>
      <c r="N571" s="1395"/>
      <c r="O571" s="1395"/>
      <c r="P571" s="1395"/>
      <c r="Q571" s="1395"/>
      <c r="R571" s="1395"/>
      <c r="S571" s="1395"/>
      <c r="T571" s="1395"/>
      <c r="U571" s="1395"/>
      <c r="V571" s="1395"/>
      <c r="W571" s="1395"/>
      <c r="X571" s="1395"/>
      <c r="Y571" s="1395"/>
      <c r="Z571" s="1395"/>
      <c r="AA571" s="1395"/>
      <c r="AB571" s="1395"/>
    </row>
    <row r="572" ht="14.25" customHeight="1">
      <c r="A572" s="1403"/>
      <c r="B572" s="1403"/>
      <c r="C572" s="1395"/>
      <c r="D572" s="1395"/>
      <c r="E572" s="1407"/>
      <c r="F572" s="1395"/>
      <c r="G572" s="1395"/>
      <c r="H572" s="1395"/>
      <c r="I572" s="1395"/>
      <c r="J572" s="1395"/>
      <c r="K572" s="1395"/>
      <c r="L572" s="1395"/>
      <c r="M572" s="1395"/>
      <c r="N572" s="1395"/>
      <c r="O572" s="1395"/>
      <c r="P572" s="1395"/>
      <c r="Q572" s="1395"/>
      <c r="R572" s="1395"/>
      <c r="S572" s="1395"/>
      <c r="T572" s="1395"/>
      <c r="U572" s="1395"/>
      <c r="V572" s="1395"/>
      <c r="W572" s="1395"/>
      <c r="X572" s="1395"/>
      <c r="Y572" s="1395"/>
      <c r="Z572" s="1395"/>
      <c r="AA572" s="1395"/>
      <c r="AB572" s="1395"/>
    </row>
    <row r="573" ht="14.25" customHeight="1">
      <c r="A573" s="1403"/>
      <c r="B573" s="1403"/>
      <c r="C573" s="1395"/>
      <c r="D573" s="1395"/>
      <c r="E573" s="1407"/>
      <c r="F573" s="1395"/>
      <c r="G573" s="1395"/>
      <c r="H573" s="1395"/>
      <c r="I573" s="1395"/>
      <c r="J573" s="1395"/>
      <c r="K573" s="1395"/>
      <c r="L573" s="1395"/>
      <c r="M573" s="1395"/>
      <c r="N573" s="1395"/>
      <c r="O573" s="1395"/>
      <c r="P573" s="1395"/>
      <c r="Q573" s="1395"/>
      <c r="R573" s="1395"/>
      <c r="S573" s="1395"/>
      <c r="T573" s="1395"/>
      <c r="U573" s="1395"/>
      <c r="V573" s="1395"/>
      <c r="W573" s="1395"/>
      <c r="X573" s="1395"/>
      <c r="Y573" s="1395"/>
      <c r="Z573" s="1395"/>
      <c r="AA573" s="1395"/>
      <c r="AB573" s="1395"/>
    </row>
    <row r="574" ht="14.25" customHeight="1">
      <c r="A574" s="1403"/>
      <c r="B574" s="1403"/>
      <c r="C574" s="1395"/>
      <c r="D574" s="1395"/>
      <c r="E574" s="1407"/>
      <c r="F574" s="1395"/>
      <c r="G574" s="1395"/>
      <c r="H574" s="1395"/>
      <c r="I574" s="1395"/>
      <c r="J574" s="1395"/>
      <c r="K574" s="1395"/>
      <c r="L574" s="1395"/>
      <c r="M574" s="1395"/>
      <c r="N574" s="1395"/>
      <c r="O574" s="1395"/>
      <c r="P574" s="1395"/>
      <c r="Q574" s="1395"/>
      <c r="R574" s="1395"/>
      <c r="S574" s="1395"/>
      <c r="T574" s="1395"/>
      <c r="U574" s="1395"/>
      <c r="V574" s="1395"/>
      <c r="W574" s="1395"/>
      <c r="X574" s="1395"/>
      <c r="Y574" s="1395"/>
      <c r="Z574" s="1395"/>
      <c r="AA574" s="1395"/>
      <c r="AB574" s="1395"/>
    </row>
    <row r="575" ht="14.25" customHeight="1">
      <c r="A575" s="1403"/>
      <c r="B575" s="1403"/>
      <c r="C575" s="1395"/>
      <c r="D575" s="1395"/>
      <c r="E575" s="1407"/>
      <c r="F575" s="1395"/>
      <c r="G575" s="1395"/>
      <c r="H575" s="1395"/>
      <c r="I575" s="1395"/>
      <c r="J575" s="1395"/>
      <c r="K575" s="1395"/>
      <c r="L575" s="1395"/>
      <c r="M575" s="1395"/>
      <c r="N575" s="1395"/>
      <c r="O575" s="1395"/>
      <c r="P575" s="1395"/>
      <c r="Q575" s="1395"/>
      <c r="R575" s="1395"/>
      <c r="S575" s="1395"/>
      <c r="T575" s="1395"/>
      <c r="U575" s="1395"/>
      <c r="V575" s="1395"/>
      <c r="W575" s="1395"/>
      <c r="X575" s="1395"/>
      <c r="Y575" s="1395"/>
      <c r="Z575" s="1395"/>
      <c r="AA575" s="1395"/>
      <c r="AB575" s="1395"/>
    </row>
    <row r="576" ht="14.25" customHeight="1">
      <c r="A576" s="1403"/>
      <c r="B576" s="1403"/>
      <c r="C576" s="1395"/>
      <c r="D576" s="1395"/>
      <c r="E576" s="1407"/>
      <c r="F576" s="1395"/>
      <c r="G576" s="1395"/>
      <c r="H576" s="1395"/>
      <c r="I576" s="1395"/>
      <c r="J576" s="1395"/>
      <c r="K576" s="1395"/>
      <c r="L576" s="1395"/>
      <c r="M576" s="1395"/>
      <c r="N576" s="1395"/>
      <c r="O576" s="1395"/>
      <c r="P576" s="1395"/>
      <c r="Q576" s="1395"/>
      <c r="R576" s="1395"/>
      <c r="S576" s="1395"/>
      <c r="T576" s="1395"/>
      <c r="U576" s="1395"/>
      <c r="V576" s="1395"/>
      <c r="W576" s="1395"/>
      <c r="X576" s="1395"/>
      <c r="Y576" s="1395"/>
      <c r="Z576" s="1395"/>
      <c r="AA576" s="1395"/>
      <c r="AB576" s="1395"/>
    </row>
    <row r="577" ht="14.25" customHeight="1">
      <c r="A577" s="1403"/>
      <c r="B577" s="1403"/>
      <c r="C577" s="1395"/>
      <c r="D577" s="1395"/>
      <c r="E577" s="1407"/>
      <c r="F577" s="1395"/>
      <c r="G577" s="1395"/>
      <c r="H577" s="1395"/>
      <c r="I577" s="1395"/>
      <c r="J577" s="1395"/>
      <c r="K577" s="1395"/>
      <c r="L577" s="1395"/>
      <c r="M577" s="1395"/>
      <c r="N577" s="1395"/>
      <c r="O577" s="1395"/>
      <c r="P577" s="1395"/>
      <c r="Q577" s="1395"/>
      <c r="R577" s="1395"/>
      <c r="S577" s="1395"/>
      <c r="T577" s="1395"/>
      <c r="U577" s="1395"/>
      <c r="V577" s="1395"/>
      <c r="W577" s="1395"/>
      <c r="X577" s="1395"/>
      <c r="Y577" s="1395"/>
      <c r="Z577" s="1395"/>
      <c r="AA577" s="1395"/>
      <c r="AB577" s="1395"/>
    </row>
    <row r="578" ht="14.25" customHeight="1">
      <c r="A578" s="1403"/>
      <c r="B578" s="1403"/>
      <c r="C578" s="1395"/>
      <c r="D578" s="1395"/>
      <c r="E578" s="1407"/>
      <c r="F578" s="1395"/>
      <c r="G578" s="1395"/>
      <c r="H578" s="1395"/>
      <c r="I578" s="1395"/>
      <c r="J578" s="1395"/>
      <c r="K578" s="1395"/>
      <c r="L578" s="1395"/>
      <c r="M578" s="1395"/>
      <c r="N578" s="1395"/>
      <c r="O578" s="1395"/>
      <c r="P578" s="1395"/>
      <c r="Q578" s="1395"/>
      <c r="R578" s="1395"/>
      <c r="S578" s="1395"/>
      <c r="T578" s="1395"/>
      <c r="U578" s="1395"/>
      <c r="V578" s="1395"/>
      <c r="W578" s="1395"/>
      <c r="X578" s="1395"/>
      <c r="Y578" s="1395"/>
      <c r="Z578" s="1395"/>
      <c r="AA578" s="1395"/>
      <c r="AB578" s="1395"/>
    </row>
    <row r="579" ht="14.25" customHeight="1">
      <c r="A579" s="1403"/>
      <c r="B579" s="1403"/>
      <c r="C579" s="1395"/>
      <c r="D579" s="1395"/>
      <c r="E579" s="1407"/>
      <c r="F579" s="1395"/>
      <c r="G579" s="1395"/>
      <c r="H579" s="1395"/>
      <c r="I579" s="1395"/>
      <c r="J579" s="1395"/>
      <c r="K579" s="1395"/>
      <c r="L579" s="1395"/>
      <c r="M579" s="1395"/>
      <c r="N579" s="1395"/>
      <c r="O579" s="1395"/>
      <c r="P579" s="1395"/>
      <c r="Q579" s="1395"/>
      <c r="R579" s="1395"/>
      <c r="S579" s="1395"/>
      <c r="T579" s="1395"/>
      <c r="U579" s="1395"/>
      <c r="V579" s="1395"/>
      <c r="W579" s="1395"/>
      <c r="X579" s="1395"/>
      <c r="Y579" s="1395"/>
      <c r="Z579" s="1395"/>
      <c r="AA579" s="1395"/>
      <c r="AB579" s="1395"/>
    </row>
    <row r="580" ht="14.25" customHeight="1">
      <c r="A580" s="1403"/>
      <c r="B580" s="1403"/>
      <c r="C580" s="1395"/>
      <c r="D580" s="1395"/>
      <c r="E580" s="1407"/>
      <c r="F580" s="1395"/>
      <c r="G580" s="1395"/>
      <c r="H580" s="1395"/>
      <c r="I580" s="1395"/>
      <c r="J580" s="1395"/>
      <c r="K580" s="1395"/>
      <c r="L580" s="1395"/>
      <c r="M580" s="1395"/>
      <c r="N580" s="1395"/>
      <c r="O580" s="1395"/>
      <c r="P580" s="1395"/>
      <c r="Q580" s="1395"/>
      <c r="R580" s="1395"/>
      <c r="S580" s="1395"/>
      <c r="T580" s="1395"/>
      <c r="U580" s="1395"/>
      <c r="V580" s="1395"/>
      <c r="W580" s="1395"/>
      <c r="X580" s="1395"/>
      <c r="Y580" s="1395"/>
      <c r="Z580" s="1395"/>
      <c r="AA580" s="1395"/>
      <c r="AB580" s="1395"/>
    </row>
    <row r="581" ht="14.25" customHeight="1">
      <c r="A581" s="1403"/>
      <c r="B581" s="1403"/>
      <c r="C581" s="1395"/>
      <c r="D581" s="1395"/>
      <c r="E581" s="1407"/>
      <c r="F581" s="1395"/>
      <c r="G581" s="1395"/>
      <c r="H581" s="1395"/>
      <c r="I581" s="1395"/>
      <c r="J581" s="1395"/>
      <c r="K581" s="1395"/>
      <c r="L581" s="1395"/>
      <c r="M581" s="1395"/>
      <c r="N581" s="1395"/>
      <c r="O581" s="1395"/>
      <c r="P581" s="1395"/>
      <c r="Q581" s="1395"/>
      <c r="R581" s="1395"/>
      <c r="S581" s="1395"/>
      <c r="T581" s="1395"/>
      <c r="U581" s="1395"/>
      <c r="V581" s="1395"/>
      <c r="W581" s="1395"/>
      <c r="X581" s="1395"/>
      <c r="Y581" s="1395"/>
      <c r="Z581" s="1395"/>
      <c r="AA581" s="1395"/>
      <c r="AB581" s="1395"/>
    </row>
    <row r="582" ht="14.25" customHeight="1">
      <c r="A582" s="1403"/>
      <c r="B582" s="1403"/>
      <c r="C582" s="1395"/>
      <c r="D582" s="1395"/>
      <c r="E582" s="1407"/>
      <c r="F582" s="1395"/>
      <c r="G582" s="1395"/>
      <c r="H582" s="1395"/>
      <c r="I582" s="1395"/>
      <c r="J582" s="1395"/>
      <c r="K582" s="1395"/>
      <c r="L582" s="1395"/>
      <c r="M582" s="1395"/>
      <c r="N582" s="1395"/>
      <c r="O582" s="1395"/>
      <c r="P582" s="1395"/>
      <c r="Q582" s="1395"/>
      <c r="R582" s="1395"/>
      <c r="S582" s="1395"/>
      <c r="T582" s="1395"/>
      <c r="U582" s="1395"/>
      <c r="V582" s="1395"/>
      <c r="W582" s="1395"/>
      <c r="X582" s="1395"/>
      <c r="Y582" s="1395"/>
      <c r="Z582" s="1395"/>
      <c r="AA582" s="1395"/>
      <c r="AB582" s="1395"/>
    </row>
    <row r="583" ht="14.25" customHeight="1">
      <c r="A583" s="1403"/>
      <c r="B583" s="1403"/>
      <c r="C583" s="1395"/>
      <c r="D583" s="1395"/>
      <c r="E583" s="1407"/>
      <c r="F583" s="1395"/>
      <c r="G583" s="1395"/>
      <c r="H583" s="1395"/>
      <c r="I583" s="1395"/>
      <c r="J583" s="1395"/>
      <c r="K583" s="1395"/>
      <c r="L583" s="1395"/>
      <c r="M583" s="1395"/>
      <c r="N583" s="1395"/>
      <c r="O583" s="1395"/>
      <c r="P583" s="1395"/>
      <c r="Q583" s="1395"/>
      <c r="R583" s="1395"/>
      <c r="S583" s="1395"/>
      <c r="T583" s="1395"/>
      <c r="U583" s="1395"/>
      <c r="V583" s="1395"/>
      <c r="W583" s="1395"/>
      <c r="X583" s="1395"/>
      <c r="Y583" s="1395"/>
      <c r="Z583" s="1395"/>
      <c r="AA583" s="1395"/>
      <c r="AB583" s="1395"/>
    </row>
    <row r="584" ht="14.25" customHeight="1">
      <c r="A584" s="1403"/>
      <c r="B584" s="1403"/>
      <c r="C584" s="1395"/>
      <c r="D584" s="1395"/>
      <c r="E584" s="1407"/>
      <c r="F584" s="1395"/>
      <c r="G584" s="1395"/>
      <c r="H584" s="1395"/>
      <c r="I584" s="1395"/>
      <c r="J584" s="1395"/>
      <c r="K584" s="1395"/>
      <c r="L584" s="1395"/>
      <c r="M584" s="1395"/>
      <c r="N584" s="1395"/>
      <c r="O584" s="1395"/>
      <c r="P584" s="1395"/>
      <c r="Q584" s="1395"/>
      <c r="R584" s="1395"/>
      <c r="S584" s="1395"/>
      <c r="T584" s="1395"/>
      <c r="U584" s="1395"/>
      <c r="V584" s="1395"/>
      <c r="W584" s="1395"/>
      <c r="X584" s="1395"/>
      <c r="Y584" s="1395"/>
      <c r="Z584" s="1395"/>
      <c r="AA584" s="1395"/>
      <c r="AB584" s="1395"/>
    </row>
    <row r="585" ht="14.25" customHeight="1">
      <c r="A585" s="1403"/>
      <c r="B585" s="1403"/>
      <c r="C585" s="1395"/>
      <c r="D585" s="1395"/>
      <c r="E585" s="1407"/>
      <c r="F585" s="1395"/>
      <c r="G585" s="1395"/>
      <c r="H585" s="1395"/>
      <c r="I585" s="1395"/>
      <c r="J585" s="1395"/>
      <c r="K585" s="1395"/>
      <c r="L585" s="1395"/>
      <c r="M585" s="1395"/>
      <c r="N585" s="1395"/>
      <c r="O585" s="1395"/>
      <c r="P585" s="1395"/>
      <c r="Q585" s="1395"/>
      <c r="R585" s="1395"/>
      <c r="S585" s="1395"/>
      <c r="T585" s="1395"/>
      <c r="U585" s="1395"/>
      <c r="V585" s="1395"/>
      <c r="W585" s="1395"/>
      <c r="X585" s="1395"/>
      <c r="Y585" s="1395"/>
      <c r="Z585" s="1395"/>
      <c r="AA585" s="1395"/>
      <c r="AB585" s="1395"/>
    </row>
    <row r="586" ht="14.25" customHeight="1">
      <c r="A586" s="1403"/>
      <c r="B586" s="1403"/>
      <c r="C586" s="1395"/>
      <c r="D586" s="1395"/>
      <c r="E586" s="1407"/>
      <c r="F586" s="1395"/>
      <c r="G586" s="1395"/>
      <c r="H586" s="1395"/>
      <c r="I586" s="1395"/>
      <c r="J586" s="1395"/>
      <c r="K586" s="1395"/>
      <c r="L586" s="1395"/>
      <c r="M586" s="1395"/>
      <c r="N586" s="1395"/>
      <c r="O586" s="1395"/>
      <c r="P586" s="1395"/>
      <c r="Q586" s="1395"/>
      <c r="R586" s="1395"/>
      <c r="S586" s="1395"/>
      <c r="T586" s="1395"/>
      <c r="U586" s="1395"/>
      <c r="V586" s="1395"/>
      <c r="W586" s="1395"/>
      <c r="X586" s="1395"/>
      <c r="Y586" s="1395"/>
      <c r="Z586" s="1395"/>
      <c r="AA586" s="1395"/>
      <c r="AB586" s="1395"/>
    </row>
    <row r="587" ht="14.25" customHeight="1">
      <c r="A587" s="1403"/>
      <c r="B587" s="1403"/>
      <c r="C587" s="1395"/>
      <c r="D587" s="1395"/>
      <c r="E587" s="1407"/>
      <c r="F587" s="1395"/>
      <c r="G587" s="1395"/>
      <c r="H587" s="1395"/>
      <c r="I587" s="1395"/>
      <c r="J587" s="1395"/>
      <c r="K587" s="1395"/>
      <c r="L587" s="1395"/>
      <c r="M587" s="1395"/>
      <c r="N587" s="1395"/>
      <c r="O587" s="1395"/>
      <c r="P587" s="1395"/>
      <c r="Q587" s="1395"/>
      <c r="R587" s="1395"/>
      <c r="S587" s="1395"/>
      <c r="T587" s="1395"/>
      <c r="U587" s="1395"/>
      <c r="V587" s="1395"/>
      <c r="W587" s="1395"/>
      <c r="X587" s="1395"/>
      <c r="Y587" s="1395"/>
      <c r="Z587" s="1395"/>
      <c r="AA587" s="1395"/>
      <c r="AB587" s="1395"/>
    </row>
    <row r="588" ht="14.25" customHeight="1">
      <c r="A588" s="1403"/>
      <c r="B588" s="1403"/>
      <c r="C588" s="1395"/>
      <c r="D588" s="1395"/>
      <c r="E588" s="1407"/>
      <c r="F588" s="1395"/>
      <c r="G588" s="1395"/>
      <c r="H588" s="1395"/>
      <c r="I588" s="1395"/>
      <c r="J588" s="1395"/>
      <c r="K588" s="1395"/>
      <c r="L588" s="1395"/>
      <c r="M588" s="1395"/>
      <c r="N588" s="1395"/>
      <c r="O588" s="1395"/>
      <c r="P588" s="1395"/>
      <c r="Q588" s="1395"/>
      <c r="R588" s="1395"/>
      <c r="S588" s="1395"/>
      <c r="T588" s="1395"/>
      <c r="U588" s="1395"/>
      <c r="V588" s="1395"/>
      <c r="W588" s="1395"/>
      <c r="X588" s="1395"/>
      <c r="Y588" s="1395"/>
      <c r="Z588" s="1395"/>
      <c r="AA588" s="1395"/>
      <c r="AB588" s="1395"/>
    </row>
    <row r="589" ht="14.25" customHeight="1">
      <c r="A589" s="1403"/>
      <c r="B589" s="1403"/>
      <c r="C589" s="1395"/>
      <c r="D589" s="1395"/>
      <c r="E589" s="1407"/>
      <c r="F589" s="1395"/>
      <c r="G589" s="1395"/>
      <c r="H589" s="1395"/>
      <c r="I589" s="1395"/>
      <c r="J589" s="1395"/>
      <c r="K589" s="1395"/>
      <c r="L589" s="1395"/>
      <c r="M589" s="1395"/>
      <c r="N589" s="1395"/>
      <c r="O589" s="1395"/>
      <c r="P589" s="1395"/>
      <c r="Q589" s="1395"/>
      <c r="R589" s="1395"/>
      <c r="S589" s="1395"/>
      <c r="T589" s="1395"/>
      <c r="U589" s="1395"/>
      <c r="V589" s="1395"/>
      <c r="W589" s="1395"/>
      <c r="X589" s="1395"/>
      <c r="Y589" s="1395"/>
      <c r="Z589" s="1395"/>
      <c r="AA589" s="1395"/>
      <c r="AB589" s="1395"/>
    </row>
    <row r="590" ht="14.25" customHeight="1">
      <c r="A590" s="1403"/>
      <c r="B590" s="1403"/>
      <c r="C590" s="1395"/>
      <c r="D590" s="1395"/>
      <c r="E590" s="1407"/>
      <c r="F590" s="1395"/>
      <c r="G590" s="1395"/>
      <c r="H590" s="1395"/>
      <c r="I590" s="1395"/>
      <c r="J590" s="1395"/>
      <c r="K590" s="1395"/>
      <c r="L590" s="1395"/>
      <c r="M590" s="1395"/>
      <c r="N590" s="1395"/>
      <c r="O590" s="1395"/>
      <c r="P590" s="1395"/>
      <c r="Q590" s="1395"/>
      <c r="R590" s="1395"/>
      <c r="S590" s="1395"/>
      <c r="T590" s="1395"/>
      <c r="U590" s="1395"/>
      <c r="V590" s="1395"/>
      <c r="W590" s="1395"/>
      <c r="X590" s="1395"/>
      <c r="Y590" s="1395"/>
      <c r="Z590" s="1395"/>
      <c r="AA590" s="1395"/>
      <c r="AB590" s="1395"/>
    </row>
    <row r="591" ht="14.25" customHeight="1">
      <c r="A591" s="1403"/>
      <c r="B591" s="1403"/>
      <c r="C591" s="1395"/>
      <c r="D591" s="1395"/>
      <c r="E591" s="1407"/>
      <c r="F591" s="1395"/>
      <c r="G591" s="1395"/>
      <c r="H591" s="1395"/>
      <c r="I591" s="1395"/>
      <c r="J591" s="1395"/>
      <c r="K591" s="1395"/>
      <c r="L591" s="1395"/>
      <c r="M591" s="1395"/>
      <c r="N591" s="1395"/>
      <c r="O591" s="1395"/>
      <c r="P591" s="1395"/>
      <c r="Q591" s="1395"/>
      <c r="R591" s="1395"/>
      <c r="S591" s="1395"/>
      <c r="T591" s="1395"/>
      <c r="U591" s="1395"/>
      <c r="V591" s="1395"/>
      <c r="W591" s="1395"/>
      <c r="X591" s="1395"/>
      <c r="Y591" s="1395"/>
      <c r="Z591" s="1395"/>
      <c r="AA591" s="1395"/>
      <c r="AB591" s="1395"/>
    </row>
    <row r="592" ht="14.25" customHeight="1">
      <c r="A592" s="1403"/>
      <c r="B592" s="1403"/>
      <c r="C592" s="1395"/>
      <c r="D592" s="1395"/>
      <c r="E592" s="1407"/>
      <c r="F592" s="1395"/>
      <c r="G592" s="1395"/>
      <c r="H592" s="1395"/>
      <c r="I592" s="1395"/>
      <c r="J592" s="1395"/>
      <c r="K592" s="1395"/>
      <c r="L592" s="1395"/>
      <c r="M592" s="1395"/>
      <c r="N592" s="1395"/>
      <c r="O592" s="1395"/>
      <c r="P592" s="1395"/>
      <c r="Q592" s="1395"/>
      <c r="R592" s="1395"/>
      <c r="S592" s="1395"/>
      <c r="T592" s="1395"/>
      <c r="U592" s="1395"/>
      <c r="V592" s="1395"/>
      <c r="W592" s="1395"/>
      <c r="X592" s="1395"/>
      <c r="Y592" s="1395"/>
      <c r="Z592" s="1395"/>
      <c r="AA592" s="1395"/>
      <c r="AB592" s="1395"/>
    </row>
    <row r="593" ht="14.25" customHeight="1">
      <c r="A593" s="1403"/>
      <c r="B593" s="1403"/>
      <c r="C593" s="1395"/>
      <c r="D593" s="1395"/>
      <c r="E593" s="1407"/>
      <c r="F593" s="1395"/>
      <c r="G593" s="1395"/>
      <c r="H593" s="1395"/>
      <c r="I593" s="1395"/>
      <c r="J593" s="1395"/>
      <c r="K593" s="1395"/>
      <c r="L593" s="1395"/>
      <c r="M593" s="1395"/>
      <c r="N593" s="1395"/>
      <c r="O593" s="1395"/>
      <c r="P593" s="1395"/>
      <c r="Q593" s="1395"/>
      <c r="R593" s="1395"/>
      <c r="S593" s="1395"/>
      <c r="T593" s="1395"/>
      <c r="U593" s="1395"/>
      <c r="V593" s="1395"/>
      <c r="W593" s="1395"/>
      <c r="X593" s="1395"/>
      <c r="Y593" s="1395"/>
      <c r="Z593" s="1395"/>
      <c r="AA593" s="1395"/>
      <c r="AB593" s="1395"/>
    </row>
    <row r="594" ht="14.25" customHeight="1">
      <c r="A594" s="1403"/>
      <c r="B594" s="1403"/>
      <c r="C594" s="1395"/>
      <c r="D594" s="1395"/>
      <c r="E594" s="1407"/>
      <c r="F594" s="1395"/>
      <c r="G594" s="1395"/>
      <c r="H594" s="1395"/>
      <c r="I594" s="1395"/>
      <c r="J594" s="1395"/>
      <c r="K594" s="1395"/>
      <c r="L594" s="1395"/>
      <c r="M594" s="1395"/>
      <c r="N594" s="1395"/>
      <c r="O594" s="1395"/>
      <c r="P594" s="1395"/>
      <c r="Q594" s="1395"/>
      <c r="R594" s="1395"/>
      <c r="S594" s="1395"/>
      <c r="T594" s="1395"/>
      <c r="U594" s="1395"/>
      <c r="V594" s="1395"/>
      <c r="W594" s="1395"/>
      <c r="X594" s="1395"/>
      <c r="Y594" s="1395"/>
      <c r="Z594" s="1395"/>
      <c r="AA594" s="1395"/>
      <c r="AB594" s="1395"/>
    </row>
    <row r="595" ht="14.25" customHeight="1">
      <c r="A595" s="1403"/>
      <c r="B595" s="1403"/>
      <c r="C595" s="1395"/>
      <c r="D595" s="1395"/>
      <c r="E595" s="1407"/>
      <c r="F595" s="1395"/>
      <c r="G595" s="1395"/>
      <c r="H595" s="1395"/>
      <c r="I595" s="1395"/>
      <c r="J595" s="1395"/>
      <c r="K595" s="1395"/>
      <c r="L595" s="1395"/>
      <c r="M595" s="1395"/>
      <c r="N595" s="1395"/>
      <c r="O595" s="1395"/>
      <c r="P595" s="1395"/>
      <c r="Q595" s="1395"/>
      <c r="R595" s="1395"/>
      <c r="S595" s="1395"/>
      <c r="T595" s="1395"/>
      <c r="U595" s="1395"/>
      <c r="V595" s="1395"/>
      <c r="W595" s="1395"/>
      <c r="X595" s="1395"/>
      <c r="Y595" s="1395"/>
      <c r="Z595" s="1395"/>
      <c r="AA595" s="1395"/>
      <c r="AB595" s="1395"/>
    </row>
    <row r="596" ht="14.25" customHeight="1">
      <c r="A596" s="1403"/>
      <c r="B596" s="1403"/>
      <c r="C596" s="1395"/>
      <c r="D596" s="1395"/>
      <c r="E596" s="1407"/>
      <c r="F596" s="1395"/>
      <c r="G596" s="1395"/>
      <c r="H596" s="1395"/>
      <c r="I596" s="1395"/>
      <c r="J596" s="1395"/>
      <c r="K596" s="1395"/>
      <c r="L596" s="1395"/>
      <c r="M596" s="1395"/>
      <c r="N596" s="1395"/>
      <c r="O596" s="1395"/>
      <c r="P596" s="1395"/>
      <c r="Q596" s="1395"/>
      <c r="R596" s="1395"/>
      <c r="S596" s="1395"/>
      <c r="T596" s="1395"/>
      <c r="U596" s="1395"/>
      <c r="V596" s="1395"/>
      <c r="W596" s="1395"/>
      <c r="X596" s="1395"/>
      <c r="Y596" s="1395"/>
      <c r="Z596" s="1395"/>
      <c r="AA596" s="1395"/>
      <c r="AB596" s="1395"/>
    </row>
    <row r="597" ht="14.25" customHeight="1">
      <c r="A597" s="1403"/>
      <c r="B597" s="1403"/>
      <c r="C597" s="1395"/>
      <c r="D597" s="1395"/>
      <c r="E597" s="1407"/>
      <c r="F597" s="1395"/>
      <c r="G597" s="1395"/>
      <c r="H597" s="1395"/>
      <c r="I597" s="1395"/>
      <c r="J597" s="1395"/>
      <c r="K597" s="1395"/>
      <c r="L597" s="1395"/>
      <c r="M597" s="1395"/>
      <c r="N597" s="1395"/>
      <c r="O597" s="1395"/>
      <c r="P597" s="1395"/>
      <c r="Q597" s="1395"/>
      <c r="R597" s="1395"/>
      <c r="S597" s="1395"/>
      <c r="T597" s="1395"/>
      <c r="U597" s="1395"/>
      <c r="V597" s="1395"/>
      <c r="W597" s="1395"/>
      <c r="X597" s="1395"/>
      <c r="Y597" s="1395"/>
      <c r="Z597" s="1395"/>
      <c r="AA597" s="1395"/>
      <c r="AB597" s="1395"/>
    </row>
    <row r="598" ht="14.25" customHeight="1">
      <c r="A598" s="1403"/>
      <c r="B598" s="1403"/>
      <c r="C598" s="1395"/>
      <c r="D598" s="1395"/>
      <c r="E598" s="1407"/>
      <c r="F598" s="1395"/>
      <c r="G598" s="1395"/>
      <c r="H598" s="1395"/>
      <c r="I598" s="1395"/>
      <c r="J598" s="1395"/>
      <c r="K598" s="1395"/>
      <c r="L598" s="1395"/>
      <c r="M598" s="1395"/>
      <c r="N598" s="1395"/>
      <c r="O598" s="1395"/>
      <c r="P598" s="1395"/>
      <c r="Q598" s="1395"/>
      <c r="R598" s="1395"/>
      <c r="S598" s="1395"/>
      <c r="T598" s="1395"/>
      <c r="U598" s="1395"/>
      <c r="V598" s="1395"/>
      <c r="W598" s="1395"/>
      <c r="X598" s="1395"/>
      <c r="Y598" s="1395"/>
      <c r="Z598" s="1395"/>
      <c r="AA598" s="1395"/>
      <c r="AB598" s="1395"/>
    </row>
    <row r="599" ht="14.25" customHeight="1">
      <c r="A599" s="1403"/>
      <c r="B599" s="1403"/>
      <c r="C599" s="1395"/>
      <c r="D599" s="1395"/>
      <c r="E599" s="1407"/>
      <c r="F599" s="1395"/>
      <c r="G599" s="1395"/>
      <c r="H599" s="1395"/>
      <c r="I599" s="1395"/>
      <c r="J599" s="1395"/>
      <c r="K599" s="1395"/>
      <c r="L599" s="1395"/>
      <c r="M599" s="1395"/>
      <c r="N599" s="1395"/>
      <c r="O599" s="1395"/>
      <c r="P599" s="1395"/>
      <c r="Q599" s="1395"/>
      <c r="R599" s="1395"/>
      <c r="S599" s="1395"/>
      <c r="T599" s="1395"/>
      <c r="U599" s="1395"/>
      <c r="V599" s="1395"/>
      <c r="W599" s="1395"/>
      <c r="X599" s="1395"/>
      <c r="Y599" s="1395"/>
      <c r="Z599" s="1395"/>
      <c r="AA599" s="1395"/>
      <c r="AB599" s="1395"/>
    </row>
    <row r="600" ht="14.25" customHeight="1">
      <c r="A600" s="1403"/>
      <c r="B600" s="1403"/>
      <c r="C600" s="1395"/>
      <c r="D600" s="1395"/>
      <c r="E600" s="1407"/>
      <c r="F600" s="1395"/>
      <c r="G600" s="1395"/>
      <c r="H600" s="1395"/>
      <c r="I600" s="1395"/>
      <c r="J600" s="1395"/>
      <c r="K600" s="1395"/>
      <c r="L600" s="1395"/>
      <c r="M600" s="1395"/>
      <c r="N600" s="1395"/>
      <c r="O600" s="1395"/>
      <c r="P600" s="1395"/>
      <c r="Q600" s="1395"/>
      <c r="R600" s="1395"/>
      <c r="S600" s="1395"/>
      <c r="T600" s="1395"/>
      <c r="U600" s="1395"/>
      <c r="V600" s="1395"/>
      <c r="W600" s="1395"/>
      <c r="X600" s="1395"/>
      <c r="Y600" s="1395"/>
      <c r="Z600" s="1395"/>
      <c r="AA600" s="1395"/>
      <c r="AB600" s="1395"/>
    </row>
    <row r="601" ht="14.25" customHeight="1">
      <c r="A601" s="1403"/>
      <c r="B601" s="1403"/>
      <c r="C601" s="1395"/>
      <c r="D601" s="1395"/>
      <c r="E601" s="1407"/>
      <c r="F601" s="1395"/>
      <c r="G601" s="1395"/>
      <c r="H601" s="1395"/>
      <c r="I601" s="1395"/>
      <c r="J601" s="1395"/>
      <c r="K601" s="1395"/>
      <c r="L601" s="1395"/>
      <c r="M601" s="1395"/>
      <c r="N601" s="1395"/>
      <c r="O601" s="1395"/>
      <c r="P601" s="1395"/>
      <c r="Q601" s="1395"/>
      <c r="R601" s="1395"/>
      <c r="S601" s="1395"/>
      <c r="T601" s="1395"/>
      <c r="U601" s="1395"/>
      <c r="V601" s="1395"/>
      <c r="W601" s="1395"/>
      <c r="X601" s="1395"/>
      <c r="Y601" s="1395"/>
      <c r="Z601" s="1395"/>
      <c r="AA601" s="1395"/>
      <c r="AB601" s="1395"/>
    </row>
    <row r="602" ht="14.25" customHeight="1">
      <c r="A602" s="1403"/>
      <c r="B602" s="1403"/>
      <c r="C602" s="1395"/>
      <c r="D602" s="1395"/>
      <c r="E602" s="1407"/>
      <c r="F602" s="1395"/>
      <c r="G602" s="1395"/>
      <c r="H602" s="1395"/>
      <c r="I602" s="1395"/>
      <c r="J602" s="1395"/>
      <c r="K602" s="1395"/>
      <c r="L602" s="1395"/>
      <c r="M602" s="1395"/>
      <c r="N602" s="1395"/>
      <c r="O602" s="1395"/>
      <c r="P602" s="1395"/>
      <c r="Q602" s="1395"/>
      <c r="R602" s="1395"/>
      <c r="S602" s="1395"/>
      <c r="T602" s="1395"/>
      <c r="U602" s="1395"/>
      <c r="V602" s="1395"/>
      <c r="W602" s="1395"/>
      <c r="X602" s="1395"/>
      <c r="Y602" s="1395"/>
      <c r="Z602" s="1395"/>
      <c r="AA602" s="1395"/>
      <c r="AB602" s="1395"/>
    </row>
    <row r="603" ht="14.25" customHeight="1">
      <c r="A603" s="1403"/>
      <c r="B603" s="1403"/>
      <c r="C603" s="1395"/>
      <c r="D603" s="1395"/>
      <c r="E603" s="1407"/>
      <c r="F603" s="1395"/>
      <c r="G603" s="1395"/>
      <c r="H603" s="1395"/>
      <c r="I603" s="1395"/>
      <c r="J603" s="1395"/>
      <c r="K603" s="1395"/>
      <c r="L603" s="1395"/>
      <c r="M603" s="1395"/>
      <c r="N603" s="1395"/>
      <c r="O603" s="1395"/>
      <c r="P603" s="1395"/>
      <c r="Q603" s="1395"/>
      <c r="R603" s="1395"/>
      <c r="S603" s="1395"/>
      <c r="T603" s="1395"/>
      <c r="U603" s="1395"/>
      <c r="V603" s="1395"/>
      <c r="W603" s="1395"/>
      <c r="X603" s="1395"/>
      <c r="Y603" s="1395"/>
      <c r="Z603" s="1395"/>
      <c r="AA603" s="1395"/>
      <c r="AB603" s="1395"/>
    </row>
    <row r="604" ht="14.25" customHeight="1">
      <c r="A604" s="1403"/>
      <c r="B604" s="1403"/>
      <c r="C604" s="1395"/>
      <c r="D604" s="1395"/>
      <c r="E604" s="1407"/>
      <c r="F604" s="1395"/>
      <c r="G604" s="1395"/>
      <c r="H604" s="1395"/>
      <c r="I604" s="1395"/>
      <c r="J604" s="1395"/>
      <c r="K604" s="1395"/>
      <c r="L604" s="1395"/>
      <c r="M604" s="1395"/>
      <c r="N604" s="1395"/>
      <c r="O604" s="1395"/>
      <c r="P604" s="1395"/>
      <c r="Q604" s="1395"/>
      <c r="R604" s="1395"/>
      <c r="S604" s="1395"/>
      <c r="T604" s="1395"/>
      <c r="U604" s="1395"/>
      <c r="V604" s="1395"/>
      <c r="W604" s="1395"/>
      <c r="X604" s="1395"/>
      <c r="Y604" s="1395"/>
      <c r="Z604" s="1395"/>
      <c r="AA604" s="1395"/>
      <c r="AB604" s="1395"/>
    </row>
    <row r="605" ht="14.25" customHeight="1">
      <c r="A605" s="1403"/>
      <c r="B605" s="1403"/>
      <c r="C605" s="1395"/>
      <c r="D605" s="1395"/>
      <c r="E605" s="1407"/>
      <c r="F605" s="1395"/>
      <c r="G605" s="1395"/>
      <c r="H605" s="1395"/>
      <c r="I605" s="1395"/>
      <c r="J605" s="1395"/>
      <c r="K605" s="1395"/>
      <c r="L605" s="1395"/>
      <c r="M605" s="1395"/>
      <c r="N605" s="1395"/>
      <c r="O605" s="1395"/>
      <c r="P605" s="1395"/>
      <c r="Q605" s="1395"/>
      <c r="R605" s="1395"/>
      <c r="S605" s="1395"/>
      <c r="T605" s="1395"/>
      <c r="U605" s="1395"/>
      <c r="V605" s="1395"/>
      <c r="W605" s="1395"/>
      <c r="X605" s="1395"/>
      <c r="Y605" s="1395"/>
      <c r="Z605" s="1395"/>
      <c r="AA605" s="1395"/>
      <c r="AB605" s="1395"/>
    </row>
    <row r="606" ht="14.25" customHeight="1">
      <c r="A606" s="1403"/>
      <c r="B606" s="1403"/>
      <c r="C606" s="1395"/>
      <c r="D606" s="1395"/>
      <c r="E606" s="1407"/>
      <c r="F606" s="1395"/>
      <c r="G606" s="1395"/>
      <c r="H606" s="1395"/>
      <c r="I606" s="1395"/>
      <c r="J606" s="1395"/>
      <c r="K606" s="1395"/>
      <c r="L606" s="1395"/>
      <c r="M606" s="1395"/>
      <c r="N606" s="1395"/>
      <c r="O606" s="1395"/>
      <c r="P606" s="1395"/>
      <c r="Q606" s="1395"/>
      <c r="R606" s="1395"/>
      <c r="S606" s="1395"/>
      <c r="T606" s="1395"/>
      <c r="U606" s="1395"/>
      <c r="V606" s="1395"/>
      <c r="W606" s="1395"/>
      <c r="X606" s="1395"/>
      <c r="Y606" s="1395"/>
      <c r="Z606" s="1395"/>
      <c r="AA606" s="1395"/>
      <c r="AB606" s="1395"/>
    </row>
    <row r="607" ht="14.25" customHeight="1">
      <c r="A607" s="1403"/>
      <c r="B607" s="1403"/>
      <c r="C607" s="1395"/>
      <c r="D607" s="1395"/>
      <c r="E607" s="1407"/>
      <c r="F607" s="1395"/>
      <c r="G607" s="1395"/>
      <c r="H607" s="1395"/>
      <c r="I607" s="1395"/>
      <c r="J607" s="1395"/>
      <c r="K607" s="1395"/>
      <c r="L607" s="1395"/>
      <c r="M607" s="1395"/>
      <c r="N607" s="1395"/>
      <c r="O607" s="1395"/>
      <c r="P607" s="1395"/>
      <c r="Q607" s="1395"/>
      <c r="R607" s="1395"/>
      <c r="S607" s="1395"/>
      <c r="T607" s="1395"/>
      <c r="U607" s="1395"/>
      <c r="V607" s="1395"/>
      <c r="W607" s="1395"/>
      <c r="X607" s="1395"/>
      <c r="Y607" s="1395"/>
      <c r="Z607" s="1395"/>
      <c r="AA607" s="1395"/>
      <c r="AB607" s="1395"/>
    </row>
    <row r="608" ht="14.25" customHeight="1">
      <c r="A608" s="1403"/>
      <c r="B608" s="1403"/>
      <c r="C608" s="1395"/>
      <c r="D608" s="1395"/>
      <c r="E608" s="1407"/>
      <c r="F608" s="1395"/>
      <c r="G608" s="1395"/>
      <c r="H608" s="1395"/>
      <c r="I608" s="1395"/>
      <c r="J608" s="1395"/>
      <c r="K608" s="1395"/>
      <c r="L608" s="1395"/>
      <c r="M608" s="1395"/>
      <c r="N608" s="1395"/>
      <c r="O608" s="1395"/>
      <c r="P608" s="1395"/>
      <c r="Q608" s="1395"/>
      <c r="R608" s="1395"/>
      <c r="S608" s="1395"/>
      <c r="T608" s="1395"/>
      <c r="U608" s="1395"/>
      <c r="V608" s="1395"/>
      <c r="W608" s="1395"/>
      <c r="X608" s="1395"/>
      <c r="Y608" s="1395"/>
      <c r="Z608" s="1395"/>
      <c r="AA608" s="1395"/>
      <c r="AB608" s="1395"/>
    </row>
    <row r="609" ht="14.25" customHeight="1">
      <c r="A609" s="1403"/>
      <c r="B609" s="1403"/>
      <c r="C609" s="1395"/>
      <c r="D609" s="1395"/>
      <c r="E609" s="1407"/>
      <c r="F609" s="1395"/>
      <c r="G609" s="1395"/>
      <c r="H609" s="1395"/>
      <c r="I609" s="1395"/>
      <c r="J609" s="1395"/>
      <c r="K609" s="1395"/>
      <c r="L609" s="1395"/>
      <c r="M609" s="1395"/>
      <c r="N609" s="1395"/>
      <c r="O609" s="1395"/>
      <c r="P609" s="1395"/>
      <c r="Q609" s="1395"/>
      <c r="R609" s="1395"/>
      <c r="S609" s="1395"/>
      <c r="T609" s="1395"/>
      <c r="U609" s="1395"/>
      <c r="V609" s="1395"/>
      <c r="W609" s="1395"/>
      <c r="X609" s="1395"/>
      <c r="Y609" s="1395"/>
      <c r="Z609" s="1395"/>
      <c r="AA609" s="1395"/>
      <c r="AB609" s="1395"/>
    </row>
    <row r="610" ht="14.25" customHeight="1">
      <c r="A610" s="1403"/>
      <c r="B610" s="1403"/>
      <c r="C610" s="1395"/>
      <c r="D610" s="1395"/>
      <c r="E610" s="1407"/>
      <c r="F610" s="1395"/>
      <c r="G610" s="1395"/>
      <c r="H610" s="1395"/>
      <c r="I610" s="1395"/>
      <c r="J610" s="1395"/>
      <c r="K610" s="1395"/>
      <c r="L610" s="1395"/>
      <c r="M610" s="1395"/>
      <c r="N610" s="1395"/>
      <c r="O610" s="1395"/>
      <c r="P610" s="1395"/>
      <c r="Q610" s="1395"/>
      <c r="R610" s="1395"/>
      <c r="S610" s="1395"/>
      <c r="T610" s="1395"/>
      <c r="U610" s="1395"/>
      <c r="V610" s="1395"/>
      <c r="W610" s="1395"/>
      <c r="X610" s="1395"/>
      <c r="Y610" s="1395"/>
      <c r="Z610" s="1395"/>
      <c r="AA610" s="1395"/>
      <c r="AB610" s="1395"/>
    </row>
    <row r="611" ht="14.25" customHeight="1">
      <c r="A611" s="1403"/>
      <c r="B611" s="1403"/>
      <c r="C611" s="1395"/>
      <c r="D611" s="1395"/>
      <c r="E611" s="1407"/>
      <c r="F611" s="1395"/>
      <c r="G611" s="1395"/>
      <c r="H611" s="1395"/>
      <c r="I611" s="1395"/>
      <c r="J611" s="1395"/>
      <c r="K611" s="1395"/>
      <c r="L611" s="1395"/>
      <c r="M611" s="1395"/>
      <c r="N611" s="1395"/>
      <c r="O611" s="1395"/>
      <c r="P611" s="1395"/>
      <c r="Q611" s="1395"/>
      <c r="R611" s="1395"/>
      <c r="S611" s="1395"/>
      <c r="T611" s="1395"/>
      <c r="U611" s="1395"/>
      <c r="V611" s="1395"/>
      <c r="W611" s="1395"/>
      <c r="X611" s="1395"/>
      <c r="Y611" s="1395"/>
      <c r="Z611" s="1395"/>
      <c r="AA611" s="1395"/>
      <c r="AB611" s="1395"/>
    </row>
    <row r="612" ht="14.25" customHeight="1">
      <c r="A612" s="1403"/>
      <c r="B612" s="1403"/>
      <c r="C612" s="1395"/>
      <c r="D612" s="1395"/>
      <c r="E612" s="1407"/>
      <c r="F612" s="1395"/>
      <c r="G612" s="1395"/>
      <c r="H612" s="1395"/>
      <c r="I612" s="1395"/>
      <c r="J612" s="1395"/>
      <c r="K612" s="1395"/>
      <c r="L612" s="1395"/>
      <c r="M612" s="1395"/>
      <c r="N612" s="1395"/>
      <c r="O612" s="1395"/>
      <c r="P612" s="1395"/>
      <c r="Q612" s="1395"/>
      <c r="R612" s="1395"/>
      <c r="S612" s="1395"/>
      <c r="T612" s="1395"/>
      <c r="U612" s="1395"/>
      <c r="V612" s="1395"/>
      <c r="W612" s="1395"/>
      <c r="X612" s="1395"/>
      <c r="Y612" s="1395"/>
      <c r="Z612" s="1395"/>
      <c r="AA612" s="1395"/>
      <c r="AB612" s="1395"/>
    </row>
    <row r="613" ht="14.25" customHeight="1">
      <c r="A613" s="1403"/>
      <c r="B613" s="1403"/>
      <c r="C613" s="1395"/>
      <c r="D613" s="1395"/>
      <c r="E613" s="1407"/>
      <c r="F613" s="1395"/>
      <c r="G613" s="1395"/>
      <c r="H613" s="1395"/>
      <c r="I613" s="1395"/>
      <c r="J613" s="1395"/>
      <c r="K613" s="1395"/>
      <c r="L613" s="1395"/>
      <c r="M613" s="1395"/>
      <c r="N613" s="1395"/>
      <c r="O613" s="1395"/>
      <c r="P613" s="1395"/>
      <c r="Q613" s="1395"/>
      <c r="R613" s="1395"/>
      <c r="S613" s="1395"/>
      <c r="T613" s="1395"/>
      <c r="U613" s="1395"/>
      <c r="V613" s="1395"/>
      <c r="W613" s="1395"/>
      <c r="X613" s="1395"/>
      <c r="Y613" s="1395"/>
      <c r="Z613" s="1395"/>
      <c r="AA613" s="1395"/>
      <c r="AB613" s="1395"/>
    </row>
    <row r="614" ht="14.25" customHeight="1">
      <c r="A614" s="1403"/>
      <c r="B614" s="1403"/>
      <c r="C614" s="1395"/>
      <c r="D614" s="1395"/>
      <c r="E614" s="1407"/>
      <c r="F614" s="1395"/>
      <c r="G614" s="1395"/>
      <c r="H614" s="1395"/>
      <c r="I614" s="1395"/>
      <c r="J614" s="1395"/>
      <c r="K614" s="1395"/>
      <c r="L614" s="1395"/>
      <c r="M614" s="1395"/>
      <c r="N614" s="1395"/>
      <c r="O614" s="1395"/>
      <c r="P614" s="1395"/>
      <c r="Q614" s="1395"/>
      <c r="R614" s="1395"/>
      <c r="S614" s="1395"/>
      <c r="T614" s="1395"/>
      <c r="U614" s="1395"/>
      <c r="V614" s="1395"/>
      <c r="W614" s="1395"/>
      <c r="X614" s="1395"/>
      <c r="Y614" s="1395"/>
      <c r="Z614" s="1395"/>
      <c r="AA614" s="1395"/>
      <c r="AB614" s="1395"/>
    </row>
    <row r="615" ht="14.25" customHeight="1">
      <c r="A615" s="1403"/>
      <c r="B615" s="1403"/>
      <c r="C615" s="1395"/>
      <c r="D615" s="1395"/>
      <c r="E615" s="1407"/>
      <c r="F615" s="1395"/>
      <c r="G615" s="1395"/>
      <c r="H615" s="1395"/>
      <c r="I615" s="1395"/>
      <c r="J615" s="1395"/>
      <c r="K615" s="1395"/>
      <c r="L615" s="1395"/>
      <c r="M615" s="1395"/>
      <c r="N615" s="1395"/>
      <c r="O615" s="1395"/>
      <c r="P615" s="1395"/>
      <c r="Q615" s="1395"/>
      <c r="R615" s="1395"/>
      <c r="S615" s="1395"/>
      <c r="T615" s="1395"/>
      <c r="U615" s="1395"/>
      <c r="V615" s="1395"/>
      <c r="W615" s="1395"/>
      <c r="X615" s="1395"/>
      <c r="Y615" s="1395"/>
      <c r="Z615" s="1395"/>
      <c r="AA615" s="1395"/>
      <c r="AB615" s="1395"/>
    </row>
    <row r="616" ht="14.25" customHeight="1">
      <c r="A616" s="1403"/>
      <c r="B616" s="1403"/>
      <c r="C616" s="1395"/>
      <c r="D616" s="1395"/>
      <c r="E616" s="1407"/>
      <c r="F616" s="1395"/>
      <c r="G616" s="1395"/>
      <c r="H616" s="1395"/>
      <c r="I616" s="1395"/>
      <c r="J616" s="1395"/>
      <c r="K616" s="1395"/>
      <c r="L616" s="1395"/>
      <c r="M616" s="1395"/>
      <c r="N616" s="1395"/>
      <c r="O616" s="1395"/>
      <c r="P616" s="1395"/>
      <c r="Q616" s="1395"/>
      <c r="R616" s="1395"/>
      <c r="S616" s="1395"/>
      <c r="T616" s="1395"/>
      <c r="U616" s="1395"/>
      <c r="V616" s="1395"/>
      <c r="W616" s="1395"/>
      <c r="X616" s="1395"/>
      <c r="Y616" s="1395"/>
      <c r="Z616" s="1395"/>
      <c r="AA616" s="1395"/>
      <c r="AB616" s="1395"/>
    </row>
    <row r="617" ht="14.25" customHeight="1">
      <c r="A617" s="1403"/>
      <c r="B617" s="1403"/>
      <c r="C617" s="1395"/>
      <c r="D617" s="1395"/>
      <c r="E617" s="1407"/>
      <c r="F617" s="1395"/>
      <c r="G617" s="1395"/>
      <c r="H617" s="1395"/>
      <c r="I617" s="1395"/>
      <c r="J617" s="1395"/>
      <c r="K617" s="1395"/>
      <c r="L617" s="1395"/>
      <c r="M617" s="1395"/>
      <c r="N617" s="1395"/>
      <c r="O617" s="1395"/>
      <c r="P617" s="1395"/>
      <c r="Q617" s="1395"/>
      <c r="R617" s="1395"/>
      <c r="S617" s="1395"/>
      <c r="T617" s="1395"/>
      <c r="U617" s="1395"/>
      <c r="V617" s="1395"/>
      <c r="W617" s="1395"/>
      <c r="X617" s="1395"/>
      <c r="Y617" s="1395"/>
      <c r="Z617" s="1395"/>
      <c r="AA617" s="1395"/>
      <c r="AB617" s="1395"/>
    </row>
    <row r="618" ht="14.25" customHeight="1">
      <c r="A618" s="1403"/>
      <c r="B618" s="1403"/>
      <c r="C618" s="1395"/>
      <c r="D618" s="1395"/>
      <c r="E618" s="1407"/>
      <c r="F618" s="1395"/>
      <c r="G618" s="1395"/>
      <c r="H618" s="1395"/>
      <c r="I618" s="1395"/>
      <c r="J618" s="1395"/>
      <c r="K618" s="1395"/>
      <c r="L618" s="1395"/>
      <c r="M618" s="1395"/>
      <c r="N618" s="1395"/>
      <c r="O618" s="1395"/>
      <c r="P618" s="1395"/>
      <c r="Q618" s="1395"/>
      <c r="R618" s="1395"/>
      <c r="S618" s="1395"/>
      <c r="T618" s="1395"/>
      <c r="U618" s="1395"/>
      <c r="V618" s="1395"/>
      <c r="W618" s="1395"/>
      <c r="X618" s="1395"/>
      <c r="Y618" s="1395"/>
      <c r="Z618" s="1395"/>
      <c r="AA618" s="1395"/>
      <c r="AB618" s="1395"/>
    </row>
    <row r="619" ht="14.25" customHeight="1">
      <c r="A619" s="1403"/>
      <c r="B619" s="1403"/>
      <c r="C619" s="1395"/>
      <c r="D619" s="1395"/>
      <c r="E619" s="1407"/>
      <c r="F619" s="1395"/>
      <c r="G619" s="1395"/>
      <c r="H619" s="1395"/>
      <c r="I619" s="1395"/>
      <c r="J619" s="1395"/>
      <c r="K619" s="1395"/>
      <c r="L619" s="1395"/>
      <c r="M619" s="1395"/>
      <c r="N619" s="1395"/>
      <c r="O619" s="1395"/>
      <c r="P619" s="1395"/>
      <c r="Q619" s="1395"/>
      <c r="R619" s="1395"/>
      <c r="S619" s="1395"/>
      <c r="T619" s="1395"/>
      <c r="U619" s="1395"/>
      <c r="V619" s="1395"/>
      <c r="W619" s="1395"/>
      <c r="X619" s="1395"/>
      <c r="Y619" s="1395"/>
      <c r="Z619" s="1395"/>
      <c r="AA619" s="1395"/>
      <c r="AB619" s="1395"/>
    </row>
    <row r="620" ht="14.25" customHeight="1">
      <c r="A620" s="1403"/>
      <c r="B620" s="1403"/>
      <c r="C620" s="1395"/>
      <c r="D620" s="1395"/>
      <c r="E620" s="1407"/>
      <c r="F620" s="1395"/>
      <c r="G620" s="1395"/>
      <c r="H620" s="1395"/>
      <c r="I620" s="1395"/>
      <c r="J620" s="1395"/>
      <c r="K620" s="1395"/>
      <c r="L620" s="1395"/>
      <c r="M620" s="1395"/>
      <c r="N620" s="1395"/>
      <c r="O620" s="1395"/>
      <c r="P620" s="1395"/>
      <c r="Q620" s="1395"/>
      <c r="R620" s="1395"/>
      <c r="S620" s="1395"/>
      <c r="T620" s="1395"/>
      <c r="U620" s="1395"/>
      <c r="V620" s="1395"/>
      <c r="W620" s="1395"/>
      <c r="X620" s="1395"/>
      <c r="Y620" s="1395"/>
      <c r="Z620" s="1395"/>
      <c r="AA620" s="1395"/>
      <c r="AB620" s="1395"/>
    </row>
    <row r="621" ht="14.25" customHeight="1">
      <c r="A621" s="1403"/>
      <c r="B621" s="1403"/>
      <c r="C621" s="1395"/>
      <c r="D621" s="1395"/>
      <c r="E621" s="1407"/>
      <c r="F621" s="1395"/>
      <c r="G621" s="1395"/>
      <c r="H621" s="1395"/>
      <c r="I621" s="1395"/>
      <c r="J621" s="1395"/>
      <c r="K621" s="1395"/>
      <c r="L621" s="1395"/>
      <c r="M621" s="1395"/>
      <c r="N621" s="1395"/>
      <c r="O621" s="1395"/>
      <c r="P621" s="1395"/>
      <c r="Q621" s="1395"/>
      <c r="R621" s="1395"/>
      <c r="S621" s="1395"/>
      <c r="T621" s="1395"/>
      <c r="U621" s="1395"/>
      <c r="V621" s="1395"/>
      <c r="W621" s="1395"/>
      <c r="X621" s="1395"/>
      <c r="Y621" s="1395"/>
      <c r="Z621" s="1395"/>
      <c r="AA621" s="1395"/>
      <c r="AB621" s="1395"/>
    </row>
    <row r="622" ht="14.25" customHeight="1">
      <c r="A622" s="1403"/>
      <c r="B622" s="1403"/>
      <c r="C622" s="1395"/>
      <c r="D622" s="1395"/>
      <c r="E622" s="1407"/>
      <c r="F622" s="1395"/>
      <c r="G622" s="1395"/>
      <c r="H622" s="1395"/>
      <c r="I622" s="1395"/>
      <c r="J622" s="1395"/>
      <c r="K622" s="1395"/>
      <c r="L622" s="1395"/>
      <c r="M622" s="1395"/>
      <c r="N622" s="1395"/>
      <c r="O622" s="1395"/>
      <c r="P622" s="1395"/>
      <c r="Q622" s="1395"/>
      <c r="R622" s="1395"/>
      <c r="S622" s="1395"/>
      <c r="T622" s="1395"/>
      <c r="U622" s="1395"/>
      <c r="V622" s="1395"/>
      <c r="W622" s="1395"/>
      <c r="X622" s="1395"/>
      <c r="Y622" s="1395"/>
      <c r="Z622" s="1395"/>
      <c r="AA622" s="1395"/>
      <c r="AB622" s="1395"/>
    </row>
    <row r="623" ht="14.25" customHeight="1">
      <c r="A623" s="1403"/>
      <c r="B623" s="1403"/>
      <c r="C623" s="1395"/>
      <c r="D623" s="1395"/>
      <c r="E623" s="1407"/>
      <c r="F623" s="1395"/>
      <c r="G623" s="1395"/>
      <c r="H623" s="1395"/>
      <c r="I623" s="1395"/>
      <c r="J623" s="1395"/>
      <c r="K623" s="1395"/>
      <c r="L623" s="1395"/>
      <c r="M623" s="1395"/>
      <c r="N623" s="1395"/>
      <c r="O623" s="1395"/>
      <c r="P623" s="1395"/>
      <c r="Q623" s="1395"/>
      <c r="R623" s="1395"/>
      <c r="S623" s="1395"/>
      <c r="T623" s="1395"/>
      <c r="U623" s="1395"/>
      <c r="V623" s="1395"/>
      <c r="W623" s="1395"/>
      <c r="X623" s="1395"/>
      <c r="Y623" s="1395"/>
      <c r="Z623" s="1395"/>
      <c r="AA623" s="1395"/>
      <c r="AB623" s="1395"/>
    </row>
    <row r="624" ht="14.25" customHeight="1">
      <c r="A624" s="1403"/>
      <c r="B624" s="1403"/>
      <c r="C624" s="1395"/>
      <c r="D624" s="1395"/>
      <c r="E624" s="1407"/>
      <c r="F624" s="1395"/>
      <c r="G624" s="1395"/>
      <c r="H624" s="1395"/>
      <c r="I624" s="1395"/>
      <c r="J624" s="1395"/>
      <c r="K624" s="1395"/>
      <c r="L624" s="1395"/>
      <c r="M624" s="1395"/>
      <c r="N624" s="1395"/>
      <c r="O624" s="1395"/>
      <c r="P624" s="1395"/>
      <c r="Q624" s="1395"/>
      <c r="R624" s="1395"/>
      <c r="S624" s="1395"/>
      <c r="T624" s="1395"/>
      <c r="U624" s="1395"/>
      <c r="V624" s="1395"/>
      <c r="W624" s="1395"/>
      <c r="X624" s="1395"/>
      <c r="Y624" s="1395"/>
      <c r="Z624" s="1395"/>
      <c r="AA624" s="1395"/>
      <c r="AB624" s="1395"/>
    </row>
    <row r="625" ht="14.25" customHeight="1">
      <c r="A625" s="1403"/>
      <c r="B625" s="1403"/>
      <c r="C625" s="1395"/>
      <c r="D625" s="1395"/>
      <c r="E625" s="1407"/>
      <c r="F625" s="1395"/>
      <c r="G625" s="1395"/>
      <c r="H625" s="1395"/>
      <c r="I625" s="1395"/>
      <c r="J625" s="1395"/>
      <c r="K625" s="1395"/>
      <c r="L625" s="1395"/>
      <c r="M625" s="1395"/>
      <c r="N625" s="1395"/>
      <c r="O625" s="1395"/>
      <c r="P625" s="1395"/>
      <c r="Q625" s="1395"/>
      <c r="R625" s="1395"/>
      <c r="S625" s="1395"/>
      <c r="T625" s="1395"/>
      <c r="U625" s="1395"/>
      <c r="V625" s="1395"/>
      <c r="W625" s="1395"/>
      <c r="X625" s="1395"/>
      <c r="Y625" s="1395"/>
      <c r="Z625" s="1395"/>
      <c r="AA625" s="1395"/>
      <c r="AB625" s="1395"/>
    </row>
    <row r="626" ht="14.25" customHeight="1">
      <c r="A626" s="1403"/>
      <c r="B626" s="1403"/>
      <c r="C626" s="1395"/>
      <c r="D626" s="1395"/>
      <c r="E626" s="1407"/>
      <c r="F626" s="1395"/>
      <c r="G626" s="1395"/>
      <c r="H626" s="1395"/>
      <c r="I626" s="1395"/>
      <c r="J626" s="1395"/>
      <c r="K626" s="1395"/>
      <c r="L626" s="1395"/>
      <c r="M626" s="1395"/>
      <c r="N626" s="1395"/>
      <c r="O626" s="1395"/>
      <c r="P626" s="1395"/>
      <c r="Q626" s="1395"/>
      <c r="R626" s="1395"/>
      <c r="S626" s="1395"/>
      <c r="T626" s="1395"/>
      <c r="U626" s="1395"/>
      <c r="V626" s="1395"/>
      <c r="W626" s="1395"/>
      <c r="X626" s="1395"/>
      <c r="Y626" s="1395"/>
      <c r="Z626" s="1395"/>
      <c r="AA626" s="1395"/>
      <c r="AB626" s="1395"/>
    </row>
    <row r="627" ht="14.25" customHeight="1">
      <c r="A627" s="1403"/>
      <c r="B627" s="1403"/>
      <c r="C627" s="1395"/>
      <c r="D627" s="1395"/>
      <c r="E627" s="1407"/>
      <c r="F627" s="1395"/>
      <c r="G627" s="1395"/>
      <c r="H627" s="1395"/>
      <c r="I627" s="1395"/>
      <c r="J627" s="1395"/>
      <c r="K627" s="1395"/>
      <c r="L627" s="1395"/>
      <c r="M627" s="1395"/>
      <c r="N627" s="1395"/>
      <c r="O627" s="1395"/>
      <c r="P627" s="1395"/>
      <c r="Q627" s="1395"/>
      <c r="R627" s="1395"/>
      <c r="S627" s="1395"/>
      <c r="T627" s="1395"/>
      <c r="U627" s="1395"/>
      <c r="V627" s="1395"/>
      <c r="W627" s="1395"/>
      <c r="X627" s="1395"/>
      <c r="Y627" s="1395"/>
      <c r="Z627" s="1395"/>
      <c r="AA627" s="1395"/>
      <c r="AB627" s="1395"/>
    </row>
    <row r="628" ht="14.25" customHeight="1">
      <c r="A628" s="1403"/>
      <c r="B628" s="1403"/>
      <c r="C628" s="1395"/>
      <c r="D628" s="1395"/>
      <c r="E628" s="1407"/>
      <c r="F628" s="1395"/>
      <c r="G628" s="1395"/>
      <c r="H628" s="1395"/>
      <c r="I628" s="1395"/>
      <c r="J628" s="1395"/>
      <c r="K628" s="1395"/>
      <c r="L628" s="1395"/>
      <c r="M628" s="1395"/>
      <c r="N628" s="1395"/>
      <c r="O628" s="1395"/>
      <c r="P628" s="1395"/>
      <c r="Q628" s="1395"/>
      <c r="R628" s="1395"/>
      <c r="S628" s="1395"/>
      <c r="T628" s="1395"/>
      <c r="U628" s="1395"/>
      <c r="V628" s="1395"/>
      <c r="W628" s="1395"/>
      <c r="X628" s="1395"/>
      <c r="Y628" s="1395"/>
      <c r="Z628" s="1395"/>
      <c r="AA628" s="1395"/>
      <c r="AB628" s="1395"/>
    </row>
    <row r="629" ht="14.25" customHeight="1">
      <c r="A629" s="1403"/>
      <c r="B629" s="1403"/>
      <c r="C629" s="1395"/>
      <c r="D629" s="1395"/>
      <c r="E629" s="1407"/>
      <c r="F629" s="1395"/>
      <c r="G629" s="1395"/>
      <c r="H629" s="1395"/>
      <c r="I629" s="1395"/>
      <c r="J629" s="1395"/>
      <c r="K629" s="1395"/>
      <c r="L629" s="1395"/>
      <c r="M629" s="1395"/>
      <c r="N629" s="1395"/>
      <c r="O629" s="1395"/>
      <c r="P629" s="1395"/>
      <c r="Q629" s="1395"/>
      <c r="R629" s="1395"/>
      <c r="S629" s="1395"/>
      <c r="T629" s="1395"/>
      <c r="U629" s="1395"/>
      <c r="V629" s="1395"/>
      <c r="W629" s="1395"/>
      <c r="X629" s="1395"/>
      <c r="Y629" s="1395"/>
      <c r="Z629" s="1395"/>
      <c r="AA629" s="1395"/>
      <c r="AB629" s="1395"/>
    </row>
    <row r="630" ht="14.25" customHeight="1">
      <c r="A630" s="1403"/>
      <c r="B630" s="1403"/>
      <c r="C630" s="1395"/>
      <c r="D630" s="1395"/>
      <c r="E630" s="1407"/>
      <c r="F630" s="1395"/>
      <c r="G630" s="1395"/>
      <c r="H630" s="1395"/>
      <c r="I630" s="1395"/>
      <c r="J630" s="1395"/>
      <c r="K630" s="1395"/>
      <c r="L630" s="1395"/>
      <c r="M630" s="1395"/>
      <c r="N630" s="1395"/>
      <c r="O630" s="1395"/>
      <c r="P630" s="1395"/>
      <c r="Q630" s="1395"/>
      <c r="R630" s="1395"/>
      <c r="S630" s="1395"/>
      <c r="T630" s="1395"/>
      <c r="U630" s="1395"/>
      <c r="V630" s="1395"/>
      <c r="W630" s="1395"/>
      <c r="X630" s="1395"/>
      <c r="Y630" s="1395"/>
      <c r="Z630" s="1395"/>
      <c r="AA630" s="1395"/>
      <c r="AB630" s="1395"/>
    </row>
    <row r="631" ht="14.25" customHeight="1">
      <c r="A631" s="1403"/>
      <c r="B631" s="1403"/>
      <c r="C631" s="1395"/>
      <c r="D631" s="1395"/>
      <c r="E631" s="1407"/>
      <c r="F631" s="1395"/>
      <c r="G631" s="1395"/>
      <c r="H631" s="1395"/>
      <c r="I631" s="1395"/>
      <c r="J631" s="1395"/>
      <c r="K631" s="1395"/>
      <c r="L631" s="1395"/>
      <c r="M631" s="1395"/>
      <c r="N631" s="1395"/>
      <c r="O631" s="1395"/>
      <c r="P631" s="1395"/>
      <c r="Q631" s="1395"/>
      <c r="R631" s="1395"/>
      <c r="S631" s="1395"/>
      <c r="T631" s="1395"/>
      <c r="U631" s="1395"/>
      <c r="V631" s="1395"/>
      <c r="W631" s="1395"/>
      <c r="X631" s="1395"/>
      <c r="Y631" s="1395"/>
      <c r="Z631" s="1395"/>
      <c r="AA631" s="1395"/>
      <c r="AB631" s="1395"/>
    </row>
    <row r="632" ht="14.25" customHeight="1">
      <c r="A632" s="1403"/>
      <c r="B632" s="1403"/>
      <c r="C632" s="1395"/>
      <c r="D632" s="1395"/>
      <c r="E632" s="1407"/>
      <c r="F632" s="1395"/>
      <c r="G632" s="1395"/>
      <c r="H632" s="1395"/>
      <c r="I632" s="1395"/>
      <c r="J632" s="1395"/>
      <c r="K632" s="1395"/>
      <c r="L632" s="1395"/>
      <c r="M632" s="1395"/>
      <c r="N632" s="1395"/>
      <c r="O632" s="1395"/>
      <c r="P632" s="1395"/>
      <c r="Q632" s="1395"/>
      <c r="R632" s="1395"/>
      <c r="S632" s="1395"/>
      <c r="T632" s="1395"/>
      <c r="U632" s="1395"/>
      <c r="V632" s="1395"/>
      <c r="W632" s="1395"/>
      <c r="X632" s="1395"/>
      <c r="Y632" s="1395"/>
      <c r="Z632" s="1395"/>
      <c r="AA632" s="1395"/>
      <c r="AB632" s="1395"/>
    </row>
    <row r="633" ht="14.25" customHeight="1">
      <c r="A633" s="1403"/>
      <c r="B633" s="1403"/>
      <c r="C633" s="1395"/>
      <c r="D633" s="1395"/>
      <c r="E633" s="1407"/>
      <c r="F633" s="1395"/>
      <c r="G633" s="1395"/>
      <c r="H633" s="1395"/>
      <c r="I633" s="1395"/>
      <c r="J633" s="1395"/>
      <c r="K633" s="1395"/>
      <c r="L633" s="1395"/>
      <c r="M633" s="1395"/>
      <c r="N633" s="1395"/>
      <c r="O633" s="1395"/>
      <c r="P633" s="1395"/>
      <c r="Q633" s="1395"/>
      <c r="R633" s="1395"/>
      <c r="S633" s="1395"/>
      <c r="T633" s="1395"/>
      <c r="U633" s="1395"/>
      <c r="V633" s="1395"/>
      <c r="W633" s="1395"/>
      <c r="X633" s="1395"/>
      <c r="Y633" s="1395"/>
      <c r="Z633" s="1395"/>
      <c r="AA633" s="1395"/>
      <c r="AB633" s="1395"/>
    </row>
    <row r="634" ht="14.25" customHeight="1">
      <c r="A634" s="1403"/>
      <c r="B634" s="1403"/>
      <c r="C634" s="1395"/>
      <c r="D634" s="1395"/>
      <c r="E634" s="1407"/>
      <c r="F634" s="1395"/>
      <c r="G634" s="1395"/>
      <c r="H634" s="1395"/>
      <c r="I634" s="1395"/>
      <c r="J634" s="1395"/>
      <c r="K634" s="1395"/>
      <c r="L634" s="1395"/>
      <c r="M634" s="1395"/>
      <c r="N634" s="1395"/>
      <c r="O634" s="1395"/>
      <c r="P634" s="1395"/>
      <c r="Q634" s="1395"/>
      <c r="R634" s="1395"/>
      <c r="S634" s="1395"/>
      <c r="T634" s="1395"/>
      <c r="U634" s="1395"/>
      <c r="V634" s="1395"/>
      <c r="W634" s="1395"/>
      <c r="X634" s="1395"/>
      <c r="Y634" s="1395"/>
      <c r="Z634" s="1395"/>
      <c r="AA634" s="1395"/>
      <c r="AB634" s="1395"/>
    </row>
    <row r="635" ht="14.25" customHeight="1">
      <c r="A635" s="1403"/>
      <c r="B635" s="1403"/>
      <c r="C635" s="1395"/>
      <c r="D635" s="1395"/>
      <c r="E635" s="1407"/>
      <c r="F635" s="1395"/>
      <c r="G635" s="1395"/>
      <c r="H635" s="1395"/>
      <c r="I635" s="1395"/>
      <c r="J635" s="1395"/>
      <c r="K635" s="1395"/>
      <c r="L635" s="1395"/>
      <c r="M635" s="1395"/>
      <c r="N635" s="1395"/>
      <c r="O635" s="1395"/>
      <c r="P635" s="1395"/>
      <c r="Q635" s="1395"/>
      <c r="R635" s="1395"/>
      <c r="S635" s="1395"/>
      <c r="T635" s="1395"/>
      <c r="U635" s="1395"/>
      <c r="V635" s="1395"/>
      <c r="W635" s="1395"/>
      <c r="X635" s="1395"/>
      <c r="Y635" s="1395"/>
      <c r="Z635" s="1395"/>
      <c r="AA635" s="1395"/>
      <c r="AB635" s="1395"/>
    </row>
    <row r="636" ht="14.25" customHeight="1">
      <c r="A636" s="1403"/>
      <c r="B636" s="1403"/>
      <c r="C636" s="1395"/>
      <c r="D636" s="1395"/>
      <c r="E636" s="1407"/>
      <c r="F636" s="1395"/>
      <c r="G636" s="1395"/>
      <c r="H636" s="1395"/>
      <c r="I636" s="1395"/>
      <c r="J636" s="1395"/>
      <c r="K636" s="1395"/>
      <c r="L636" s="1395"/>
      <c r="M636" s="1395"/>
      <c r="N636" s="1395"/>
      <c r="O636" s="1395"/>
      <c r="P636" s="1395"/>
      <c r="Q636" s="1395"/>
      <c r="R636" s="1395"/>
      <c r="S636" s="1395"/>
      <c r="T636" s="1395"/>
      <c r="U636" s="1395"/>
      <c r="V636" s="1395"/>
      <c r="W636" s="1395"/>
      <c r="X636" s="1395"/>
      <c r="Y636" s="1395"/>
      <c r="Z636" s="1395"/>
      <c r="AA636" s="1395"/>
      <c r="AB636" s="1395"/>
    </row>
    <row r="637" ht="14.25" customHeight="1">
      <c r="A637" s="1403"/>
      <c r="B637" s="1403"/>
      <c r="C637" s="1395"/>
      <c r="D637" s="1395"/>
      <c r="E637" s="1407"/>
      <c r="F637" s="1395"/>
      <c r="G637" s="1395"/>
      <c r="H637" s="1395"/>
      <c r="I637" s="1395"/>
      <c r="J637" s="1395"/>
      <c r="K637" s="1395"/>
      <c r="L637" s="1395"/>
      <c r="M637" s="1395"/>
      <c r="N637" s="1395"/>
      <c r="O637" s="1395"/>
      <c r="P637" s="1395"/>
      <c r="Q637" s="1395"/>
      <c r="R637" s="1395"/>
      <c r="S637" s="1395"/>
      <c r="T637" s="1395"/>
      <c r="U637" s="1395"/>
      <c r="V637" s="1395"/>
      <c r="W637" s="1395"/>
      <c r="X637" s="1395"/>
      <c r="Y637" s="1395"/>
      <c r="Z637" s="1395"/>
      <c r="AA637" s="1395"/>
      <c r="AB637" s="1395"/>
    </row>
    <row r="638" ht="14.25" customHeight="1">
      <c r="A638" s="1403"/>
      <c r="B638" s="1403"/>
      <c r="C638" s="1395"/>
      <c r="D638" s="1395"/>
      <c r="E638" s="1407"/>
      <c r="F638" s="1395"/>
      <c r="G638" s="1395"/>
      <c r="H638" s="1395"/>
      <c r="I638" s="1395"/>
      <c r="J638" s="1395"/>
      <c r="K638" s="1395"/>
      <c r="L638" s="1395"/>
      <c r="M638" s="1395"/>
      <c r="N638" s="1395"/>
      <c r="O638" s="1395"/>
      <c r="P638" s="1395"/>
      <c r="Q638" s="1395"/>
      <c r="R638" s="1395"/>
      <c r="S638" s="1395"/>
      <c r="T638" s="1395"/>
      <c r="U638" s="1395"/>
      <c r="V638" s="1395"/>
      <c r="W638" s="1395"/>
      <c r="X638" s="1395"/>
      <c r="Y638" s="1395"/>
      <c r="Z638" s="1395"/>
      <c r="AA638" s="1395"/>
      <c r="AB638" s="1395"/>
    </row>
    <row r="639" ht="14.25" customHeight="1">
      <c r="A639" s="1403"/>
      <c r="B639" s="1403"/>
      <c r="C639" s="1395"/>
      <c r="D639" s="1395"/>
      <c r="E639" s="1407"/>
      <c r="F639" s="1395"/>
      <c r="G639" s="1395"/>
      <c r="H639" s="1395"/>
      <c r="I639" s="1395"/>
      <c r="J639" s="1395"/>
      <c r="K639" s="1395"/>
      <c r="L639" s="1395"/>
      <c r="M639" s="1395"/>
      <c r="N639" s="1395"/>
      <c r="O639" s="1395"/>
      <c r="P639" s="1395"/>
      <c r="Q639" s="1395"/>
      <c r="R639" s="1395"/>
      <c r="S639" s="1395"/>
      <c r="T639" s="1395"/>
      <c r="U639" s="1395"/>
      <c r="V639" s="1395"/>
      <c r="W639" s="1395"/>
      <c r="X639" s="1395"/>
      <c r="Y639" s="1395"/>
      <c r="Z639" s="1395"/>
      <c r="AA639" s="1395"/>
      <c r="AB639" s="1395"/>
    </row>
    <row r="640" ht="14.25" customHeight="1">
      <c r="A640" s="1403"/>
      <c r="B640" s="1403"/>
      <c r="C640" s="1395"/>
      <c r="D640" s="1395"/>
      <c r="E640" s="1407"/>
      <c r="F640" s="1395"/>
      <c r="G640" s="1395"/>
      <c r="H640" s="1395"/>
      <c r="I640" s="1395"/>
      <c r="J640" s="1395"/>
      <c r="K640" s="1395"/>
      <c r="L640" s="1395"/>
      <c r="M640" s="1395"/>
      <c r="N640" s="1395"/>
      <c r="O640" s="1395"/>
      <c r="P640" s="1395"/>
      <c r="Q640" s="1395"/>
      <c r="R640" s="1395"/>
      <c r="S640" s="1395"/>
      <c r="T640" s="1395"/>
      <c r="U640" s="1395"/>
      <c r="V640" s="1395"/>
      <c r="W640" s="1395"/>
      <c r="X640" s="1395"/>
      <c r="Y640" s="1395"/>
      <c r="Z640" s="1395"/>
      <c r="AA640" s="1395"/>
      <c r="AB640" s="1395"/>
    </row>
    <row r="641" ht="14.25" customHeight="1">
      <c r="A641" s="1403"/>
      <c r="B641" s="1403"/>
      <c r="C641" s="1395"/>
      <c r="D641" s="1395"/>
      <c r="E641" s="1407"/>
      <c r="F641" s="1395"/>
      <c r="G641" s="1395"/>
      <c r="H641" s="1395"/>
      <c r="I641" s="1395"/>
      <c r="J641" s="1395"/>
      <c r="K641" s="1395"/>
      <c r="L641" s="1395"/>
      <c r="M641" s="1395"/>
      <c r="N641" s="1395"/>
      <c r="O641" s="1395"/>
      <c r="P641" s="1395"/>
      <c r="Q641" s="1395"/>
      <c r="R641" s="1395"/>
      <c r="S641" s="1395"/>
      <c r="T641" s="1395"/>
      <c r="U641" s="1395"/>
      <c r="V641" s="1395"/>
      <c r="W641" s="1395"/>
      <c r="X641" s="1395"/>
      <c r="Y641" s="1395"/>
      <c r="Z641" s="1395"/>
      <c r="AA641" s="1395"/>
      <c r="AB641" s="1395"/>
    </row>
    <row r="642" ht="14.25" customHeight="1">
      <c r="A642" s="1403"/>
      <c r="B642" s="1403"/>
      <c r="C642" s="1395"/>
      <c r="D642" s="1395"/>
      <c r="E642" s="1407"/>
      <c r="F642" s="1395"/>
      <c r="G642" s="1395"/>
      <c r="H642" s="1395"/>
      <c r="I642" s="1395"/>
      <c r="J642" s="1395"/>
      <c r="K642" s="1395"/>
      <c r="L642" s="1395"/>
      <c r="M642" s="1395"/>
      <c r="N642" s="1395"/>
      <c r="O642" s="1395"/>
      <c r="P642" s="1395"/>
      <c r="Q642" s="1395"/>
      <c r="R642" s="1395"/>
      <c r="S642" s="1395"/>
      <c r="T642" s="1395"/>
      <c r="U642" s="1395"/>
      <c r="V642" s="1395"/>
      <c r="W642" s="1395"/>
      <c r="X642" s="1395"/>
      <c r="Y642" s="1395"/>
      <c r="Z642" s="1395"/>
      <c r="AA642" s="1395"/>
      <c r="AB642" s="1395"/>
    </row>
    <row r="643" ht="14.25" customHeight="1">
      <c r="A643" s="1403"/>
      <c r="B643" s="1403"/>
      <c r="C643" s="1395"/>
      <c r="D643" s="1395"/>
      <c r="E643" s="1407"/>
      <c r="F643" s="1395"/>
      <c r="G643" s="1395"/>
      <c r="H643" s="1395"/>
      <c r="I643" s="1395"/>
      <c r="J643" s="1395"/>
      <c r="K643" s="1395"/>
      <c r="L643" s="1395"/>
      <c r="M643" s="1395"/>
      <c r="N643" s="1395"/>
      <c r="O643" s="1395"/>
      <c r="P643" s="1395"/>
      <c r="Q643" s="1395"/>
      <c r="R643" s="1395"/>
      <c r="S643" s="1395"/>
      <c r="T643" s="1395"/>
      <c r="U643" s="1395"/>
      <c r="V643" s="1395"/>
      <c r="W643" s="1395"/>
      <c r="X643" s="1395"/>
      <c r="Y643" s="1395"/>
      <c r="Z643" s="1395"/>
      <c r="AA643" s="1395"/>
      <c r="AB643" s="1395"/>
    </row>
    <row r="644" ht="14.25" customHeight="1">
      <c r="A644" s="1403"/>
      <c r="B644" s="1403"/>
      <c r="C644" s="1395"/>
      <c r="D644" s="1395"/>
      <c r="E644" s="1407"/>
      <c r="F644" s="1395"/>
      <c r="G644" s="1395"/>
      <c r="H644" s="1395"/>
      <c r="I644" s="1395"/>
      <c r="J644" s="1395"/>
      <c r="K644" s="1395"/>
      <c r="L644" s="1395"/>
      <c r="M644" s="1395"/>
      <c r="N644" s="1395"/>
      <c r="O644" s="1395"/>
      <c r="P644" s="1395"/>
      <c r="Q644" s="1395"/>
      <c r="R644" s="1395"/>
      <c r="S644" s="1395"/>
      <c r="T644" s="1395"/>
      <c r="U644" s="1395"/>
      <c r="V644" s="1395"/>
      <c r="W644" s="1395"/>
      <c r="X644" s="1395"/>
      <c r="Y644" s="1395"/>
      <c r="Z644" s="1395"/>
      <c r="AA644" s="1395"/>
      <c r="AB644" s="1395"/>
    </row>
    <row r="645" ht="14.25" customHeight="1">
      <c r="A645" s="1403"/>
      <c r="B645" s="1403"/>
      <c r="C645" s="1395"/>
      <c r="D645" s="1395"/>
      <c r="E645" s="1407"/>
      <c r="F645" s="1395"/>
      <c r="G645" s="1395"/>
      <c r="H645" s="1395"/>
      <c r="I645" s="1395"/>
      <c r="J645" s="1395"/>
      <c r="K645" s="1395"/>
      <c r="L645" s="1395"/>
      <c r="M645" s="1395"/>
      <c r="N645" s="1395"/>
      <c r="O645" s="1395"/>
      <c r="P645" s="1395"/>
      <c r="Q645" s="1395"/>
      <c r="R645" s="1395"/>
      <c r="S645" s="1395"/>
      <c r="T645" s="1395"/>
      <c r="U645" s="1395"/>
      <c r="V645" s="1395"/>
      <c r="W645" s="1395"/>
      <c r="X645" s="1395"/>
      <c r="Y645" s="1395"/>
      <c r="Z645" s="1395"/>
      <c r="AA645" s="1395"/>
      <c r="AB645" s="1395"/>
    </row>
    <row r="646" ht="14.25" customHeight="1">
      <c r="A646" s="1403"/>
      <c r="B646" s="1403"/>
      <c r="C646" s="1395"/>
      <c r="D646" s="1395"/>
      <c r="E646" s="1407"/>
      <c r="F646" s="1395"/>
      <c r="G646" s="1395"/>
      <c r="H646" s="1395"/>
      <c r="I646" s="1395"/>
      <c r="J646" s="1395"/>
      <c r="K646" s="1395"/>
      <c r="L646" s="1395"/>
      <c r="M646" s="1395"/>
      <c r="N646" s="1395"/>
      <c r="O646" s="1395"/>
      <c r="P646" s="1395"/>
      <c r="Q646" s="1395"/>
      <c r="R646" s="1395"/>
      <c r="S646" s="1395"/>
      <c r="T646" s="1395"/>
      <c r="U646" s="1395"/>
      <c r="V646" s="1395"/>
      <c r="W646" s="1395"/>
      <c r="X646" s="1395"/>
      <c r="Y646" s="1395"/>
      <c r="Z646" s="1395"/>
      <c r="AA646" s="1395"/>
      <c r="AB646" s="1395"/>
    </row>
    <row r="647" ht="14.25" customHeight="1">
      <c r="A647" s="1403"/>
      <c r="B647" s="1403"/>
      <c r="C647" s="1395"/>
      <c r="D647" s="1395"/>
      <c r="E647" s="1407"/>
      <c r="F647" s="1395"/>
      <c r="G647" s="1395"/>
      <c r="H647" s="1395"/>
      <c r="I647" s="1395"/>
      <c r="J647" s="1395"/>
      <c r="K647" s="1395"/>
      <c r="L647" s="1395"/>
      <c r="M647" s="1395"/>
      <c r="N647" s="1395"/>
      <c r="O647" s="1395"/>
      <c r="P647" s="1395"/>
      <c r="Q647" s="1395"/>
      <c r="R647" s="1395"/>
      <c r="S647" s="1395"/>
      <c r="T647" s="1395"/>
      <c r="U647" s="1395"/>
      <c r="V647" s="1395"/>
      <c r="W647" s="1395"/>
      <c r="X647" s="1395"/>
      <c r="Y647" s="1395"/>
      <c r="Z647" s="1395"/>
      <c r="AA647" s="1395"/>
      <c r="AB647" s="1395"/>
    </row>
    <row r="648" ht="14.25" customHeight="1">
      <c r="A648" s="1403"/>
      <c r="B648" s="1403"/>
      <c r="C648" s="1395"/>
      <c r="D648" s="1395"/>
      <c r="E648" s="1407"/>
      <c r="F648" s="1395"/>
      <c r="G648" s="1395"/>
      <c r="H648" s="1395"/>
      <c r="I648" s="1395"/>
      <c r="J648" s="1395"/>
      <c r="K648" s="1395"/>
      <c r="L648" s="1395"/>
      <c r="M648" s="1395"/>
      <c r="N648" s="1395"/>
      <c r="O648" s="1395"/>
      <c r="P648" s="1395"/>
      <c r="Q648" s="1395"/>
      <c r="R648" s="1395"/>
      <c r="S648" s="1395"/>
      <c r="T648" s="1395"/>
      <c r="U648" s="1395"/>
      <c r="V648" s="1395"/>
      <c r="W648" s="1395"/>
      <c r="X648" s="1395"/>
      <c r="Y648" s="1395"/>
      <c r="Z648" s="1395"/>
      <c r="AA648" s="1395"/>
      <c r="AB648" s="1395"/>
    </row>
    <row r="649" ht="14.25" customHeight="1">
      <c r="A649" s="1403"/>
      <c r="B649" s="1403"/>
      <c r="C649" s="1395"/>
      <c r="D649" s="1395"/>
      <c r="E649" s="1407"/>
      <c r="F649" s="1395"/>
      <c r="G649" s="1395"/>
      <c r="H649" s="1395"/>
      <c r="I649" s="1395"/>
      <c r="J649" s="1395"/>
      <c r="K649" s="1395"/>
      <c r="L649" s="1395"/>
      <c r="M649" s="1395"/>
      <c r="N649" s="1395"/>
      <c r="O649" s="1395"/>
      <c r="P649" s="1395"/>
      <c r="Q649" s="1395"/>
      <c r="R649" s="1395"/>
      <c r="S649" s="1395"/>
      <c r="T649" s="1395"/>
      <c r="U649" s="1395"/>
      <c r="V649" s="1395"/>
      <c r="W649" s="1395"/>
      <c r="X649" s="1395"/>
      <c r="Y649" s="1395"/>
      <c r="Z649" s="1395"/>
      <c r="AA649" s="1395"/>
      <c r="AB649" s="1395"/>
    </row>
    <row r="650" ht="14.25" customHeight="1">
      <c r="A650" s="1403"/>
      <c r="B650" s="1403"/>
      <c r="C650" s="1395"/>
      <c r="D650" s="1395"/>
      <c r="E650" s="1407"/>
      <c r="F650" s="1395"/>
      <c r="G650" s="1395"/>
      <c r="H650" s="1395"/>
      <c r="I650" s="1395"/>
      <c r="J650" s="1395"/>
      <c r="K650" s="1395"/>
      <c r="L650" s="1395"/>
      <c r="M650" s="1395"/>
      <c r="N650" s="1395"/>
      <c r="O650" s="1395"/>
      <c r="P650" s="1395"/>
      <c r="Q650" s="1395"/>
      <c r="R650" s="1395"/>
      <c r="S650" s="1395"/>
      <c r="T650" s="1395"/>
      <c r="U650" s="1395"/>
      <c r="V650" s="1395"/>
      <c r="W650" s="1395"/>
      <c r="X650" s="1395"/>
      <c r="Y650" s="1395"/>
      <c r="Z650" s="1395"/>
      <c r="AA650" s="1395"/>
      <c r="AB650" s="1395"/>
    </row>
    <row r="651" ht="14.25" customHeight="1">
      <c r="A651" s="1403"/>
      <c r="B651" s="1403"/>
      <c r="C651" s="1395"/>
      <c r="D651" s="1395"/>
      <c r="E651" s="1407"/>
      <c r="F651" s="1395"/>
      <c r="G651" s="1395"/>
      <c r="H651" s="1395"/>
      <c r="I651" s="1395"/>
      <c r="J651" s="1395"/>
      <c r="K651" s="1395"/>
      <c r="L651" s="1395"/>
      <c r="M651" s="1395"/>
      <c r="N651" s="1395"/>
      <c r="O651" s="1395"/>
      <c r="P651" s="1395"/>
      <c r="Q651" s="1395"/>
      <c r="R651" s="1395"/>
      <c r="S651" s="1395"/>
      <c r="T651" s="1395"/>
      <c r="U651" s="1395"/>
      <c r="V651" s="1395"/>
      <c r="W651" s="1395"/>
      <c r="X651" s="1395"/>
      <c r="Y651" s="1395"/>
      <c r="Z651" s="1395"/>
      <c r="AA651" s="1395"/>
      <c r="AB651" s="1395"/>
    </row>
    <row r="652" ht="14.25" customHeight="1">
      <c r="A652" s="1403"/>
      <c r="B652" s="1403"/>
      <c r="C652" s="1395"/>
      <c r="D652" s="1395"/>
      <c r="E652" s="1407"/>
      <c r="F652" s="1395"/>
      <c r="G652" s="1395"/>
      <c r="H652" s="1395"/>
      <c r="I652" s="1395"/>
      <c r="J652" s="1395"/>
      <c r="K652" s="1395"/>
      <c r="L652" s="1395"/>
      <c r="M652" s="1395"/>
      <c r="N652" s="1395"/>
      <c r="O652" s="1395"/>
      <c r="P652" s="1395"/>
      <c r="Q652" s="1395"/>
      <c r="R652" s="1395"/>
      <c r="S652" s="1395"/>
      <c r="T652" s="1395"/>
      <c r="U652" s="1395"/>
      <c r="V652" s="1395"/>
      <c r="W652" s="1395"/>
      <c r="X652" s="1395"/>
      <c r="Y652" s="1395"/>
      <c r="Z652" s="1395"/>
      <c r="AA652" s="1395"/>
      <c r="AB652" s="1395"/>
    </row>
    <row r="653" ht="14.25" customHeight="1">
      <c r="A653" s="1403"/>
      <c r="B653" s="1403"/>
      <c r="C653" s="1395"/>
      <c r="D653" s="1395"/>
      <c r="E653" s="1407"/>
      <c r="F653" s="1395"/>
      <c r="G653" s="1395"/>
      <c r="H653" s="1395"/>
      <c r="I653" s="1395"/>
      <c r="J653" s="1395"/>
      <c r="K653" s="1395"/>
      <c r="L653" s="1395"/>
      <c r="M653" s="1395"/>
      <c r="N653" s="1395"/>
      <c r="O653" s="1395"/>
      <c r="P653" s="1395"/>
      <c r="Q653" s="1395"/>
      <c r="R653" s="1395"/>
      <c r="S653" s="1395"/>
      <c r="T653" s="1395"/>
      <c r="U653" s="1395"/>
      <c r="V653" s="1395"/>
      <c r="W653" s="1395"/>
      <c r="X653" s="1395"/>
      <c r="Y653" s="1395"/>
      <c r="Z653" s="1395"/>
      <c r="AA653" s="1395"/>
      <c r="AB653" s="1395"/>
    </row>
    <row r="654" ht="14.25" customHeight="1">
      <c r="A654" s="1403"/>
      <c r="B654" s="1403"/>
      <c r="C654" s="1395"/>
      <c r="D654" s="1395"/>
      <c r="E654" s="1407"/>
      <c r="F654" s="1395"/>
      <c r="G654" s="1395"/>
      <c r="H654" s="1395"/>
      <c r="I654" s="1395"/>
      <c r="J654" s="1395"/>
      <c r="K654" s="1395"/>
      <c r="L654" s="1395"/>
      <c r="M654" s="1395"/>
      <c r="N654" s="1395"/>
      <c r="O654" s="1395"/>
      <c r="P654" s="1395"/>
      <c r="Q654" s="1395"/>
      <c r="R654" s="1395"/>
      <c r="S654" s="1395"/>
      <c r="T654" s="1395"/>
      <c r="U654" s="1395"/>
      <c r="V654" s="1395"/>
      <c r="W654" s="1395"/>
      <c r="X654" s="1395"/>
      <c r="Y654" s="1395"/>
      <c r="Z654" s="1395"/>
      <c r="AA654" s="1395"/>
      <c r="AB654" s="1395"/>
    </row>
    <row r="655" ht="14.25" customHeight="1">
      <c r="A655" s="1403"/>
      <c r="B655" s="1403"/>
      <c r="C655" s="1395"/>
      <c r="D655" s="1395"/>
      <c r="E655" s="1407"/>
      <c r="F655" s="1395"/>
      <c r="G655" s="1395"/>
      <c r="H655" s="1395"/>
      <c r="I655" s="1395"/>
      <c r="J655" s="1395"/>
      <c r="K655" s="1395"/>
      <c r="L655" s="1395"/>
      <c r="M655" s="1395"/>
      <c r="N655" s="1395"/>
      <c r="O655" s="1395"/>
      <c r="P655" s="1395"/>
      <c r="Q655" s="1395"/>
      <c r="R655" s="1395"/>
      <c r="S655" s="1395"/>
      <c r="T655" s="1395"/>
      <c r="U655" s="1395"/>
      <c r="V655" s="1395"/>
      <c r="W655" s="1395"/>
      <c r="X655" s="1395"/>
      <c r="Y655" s="1395"/>
      <c r="Z655" s="1395"/>
      <c r="AA655" s="1395"/>
      <c r="AB655" s="1395"/>
    </row>
    <row r="656" ht="14.25" customHeight="1">
      <c r="A656" s="1403"/>
      <c r="B656" s="1403"/>
      <c r="C656" s="1395"/>
      <c r="D656" s="1395"/>
      <c r="E656" s="1407"/>
      <c r="F656" s="1395"/>
      <c r="G656" s="1395"/>
      <c r="H656" s="1395"/>
      <c r="I656" s="1395"/>
      <c r="J656" s="1395"/>
      <c r="K656" s="1395"/>
      <c r="L656" s="1395"/>
      <c r="M656" s="1395"/>
      <c r="N656" s="1395"/>
      <c r="O656" s="1395"/>
      <c r="P656" s="1395"/>
      <c r="Q656" s="1395"/>
      <c r="R656" s="1395"/>
      <c r="S656" s="1395"/>
      <c r="T656" s="1395"/>
      <c r="U656" s="1395"/>
      <c r="V656" s="1395"/>
      <c r="W656" s="1395"/>
      <c r="X656" s="1395"/>
      <c r="Y656" s="1395"/>
      <c r="Z656" s="1395"/>
      <c r="AA656" s="1395"/>
      <c r="AB656" s="1395"/>
    </row>
    <row r="657" ht="14.25" customHeight="1">
      <c r="A657" s="1403"/>
      <c r="B657" s="1403"/>
      <c r="C657" s="1395"/>
      <c r="D657" s="1395"/>
      <c r="E657" s="1407"/>
      <c r="F657" s="1395"/>
      <c r="G657" s="1395"/>
      <c r="H657" s="1395"/>
      <c r="I657" s="1395"/>
      <c r="J657" s="1395"/>
      <c r="K657" s="1395"/>
      <c r="L657" s="1395"/>
      <c r="M657" s="1395"/>
      <c r="N657" s="1395"/>
      <c r="O657" s="1395"/>
      <c r="P657" s="1395"/>
      <c r="Q657" s="1395"/>
      <c r="R657" s="1395"/>
      <c r="S657" s="1395"/>
      <c r="T657" s="1395"/>
      <c r="U657" s="1395"/>
      <c r="V657" s="1395"/>
      <c r="W657" s="1395"/>
      <c r="X657" s="1395"/>
      <c r="Y657" s="1395"/>
      <c r="Z657" s="1395"/>
      <c r="AA657" s="1395"/>
      <c r="AB657" s="1395"/>
    </row>
    <row r="658" ht="14.25" customHeight="1">
      <c r="A658" s="1403"/>
      <c r="B658" s="1403"/>
      <c r="C658" s="1395"/>
      <c r="D658" s="1395"/>
      <c r="E658" s="1407"/>
      <c r="F658" s="1395"/>
      <c r="G658" s="1395"/>
      <c r="H658" s="1395"/>
      <c r="I658" s="1395"/>
      <c r="J658" s="1395"/>
      <c r="K658" s="1395"/>
      <c r="L658" s="1395"/>
      <c r="M658" s="1395"/>
      <c r="N658" s="1395"/>
      <c r="O658" s="1395"/>
      <c r="P658" s="1395"/>
      <c r="Q658" s="1395"/>
      <c r="R658" s="1395"/>
      <c r="S658" s="1395"/>
      <c r="T658" s="1395"/>
      <c r="U658" s="1395"/>
      <c r="V658" s="1395"/>
      <c r="W658" s="1395"/>
      <c r="X658" s="1395"/>
      <c r="Y658" s="1395"/>
      <c r="Z658" s="1395"/>
      <c r="AA658" s="1395"/>
      <c r="AB658" s="1395"/>
    </row>
    <row r="659" ht="14.25" customHeight="1">
      <c r="A659" s="1403"/>
      <c r="B659" s="1403"/>
      <c r="C659" s="1395"/>
      <c r="D659" s="1395"/>
      <c r="E659" s="1407"/>
      <c r="F659" s="1395"/>
      <c r="G659" s="1395"/>
      <c r="H659" s="1395"/>
      <c r="I659" s="1395"/>
      <c r="J659" s="1395"/>
      <c r="K659" s="1395"/>
      <c r="L659" s="1395"/>
      <c r="M659" s="1395"/>
      <c r="N659" s="1395"/>
      <c r="O659" s="1395"/>
      <c r="P659" s="1395"/>
      <c r="Q659" s="1395"/>
      <c r="R659" s="1395"/>
      <c r="S659" s="1395"/>
      <c r="T659" s="1395"/>
      <c r="U659" s="1395"/>
      <c r="V659" s="1395"/>
      <c r="W659" s="1395"/>
      <c r="X659" s="1395"/>
      <c r="Y659" s="1395"/>
      <c r="Z659" s="1395"/>
      <c r="AA659" s="1395"/>
      <c r="AB659" s="1395"/>
    </row>
    <row r="660" ht="14.25" customHeight="1">
      <c r="A660" s="1403"/>
      <c r="B660" s="1403"/>
      <c r="C660" s="1395"/>
      <c r="D660" s="1395"/>
      <c r="E660" s="1407"/>
      <c r="F660" s="1395"/>
      <c r="G660" s="1395"/>
      <c r="H660" s="1395"/>
      <c r="I660" s="1395"/>
      <c r="J660" s="1395"/>
      <c r="K660" s="1395"/>
      <c r="L660" s="1395"/>
      <c r="M660" s="1395"/>
      <c r="N660" s="1395"/>
      <c r="O660" s="1395"/>
      <c r="P660" s="1395"/>
      <c r="Q660" s="1395"/>
      <c r="R660" s="1395"/>
      <c r="S660" s="1395"/>
      <c r="T660" s="1395"/>
      <c r="U660" s="1395"/>
      <c r="V660" s="1395"/>
      <c r="W660" s="1395"/>
      <c r="X660" s="1395"/>
      <c r="Y660" s="1395"/>
      <c r="Z660" s="1395"/>
      <c r="AA660" s="1395"/>
      <c r="AB660" s="1395"/>
    </row>
    <row r="661" ht="14.25" customHeight="1">
      <c r="A661" s="1403"/>
      <c r="B661" s="1403"/>
      <c r="C661" s="1395"/>
      <c r="D661" s="1395"/>
      <c r="E661" s="1407"/>
      <c r="F661" s="1395"/>
      <c r="G661" s="1395"/>
      <c r="H661" s="1395"/>
      <c r="I661" s="1395"/>
      <c r="J661" s="1395"/>
      <c r="K661" s="1395"/>
      <c r="L661" s="1395"/>
      <c r="M661" s="1395"/>
      <c r="N661" s="1395"/>
      <c r="O661" s="1395"/>
      <c r="P661" s="1395"/>
      <c r="Q661" s="1395"/>
      <c r="R661" s="1395"/>
      <c r="S661" s="1395"/>
      <c r="T661" s="1395"/>
      <c r="U661" s="1395"/>
      <c r="V661" s="1395"/>
      <c r="W661" s="1395"/>
      <c r="X661" s="1395"/>
      <c r="Y661" s="1395"/>
      <c r="Z661" s="1395"/>
      <c r="AA661" s="1395"/>
      <c r="AB661" s="1395"/>
    </row>
    <row r="662" ht="14.25" customHeight="1">
      <c r="A662" s="1403"/>
      <c r="B662" s="1403"/>
      <c r="C662" s="1395"/>
      <c r="D662" s="1395"/>
      <c r="E662" s="1407"/>
      <c r="F662" s="1395"/>
      <c r="G662" s="1395"/>
      <c r="H662" s="1395"/>
      <c r="I662" s="1395"/>
      <c r="J662" s="1395"/>
      <c r="K662" s="1395"/>
      <c r="L662" s="1395"/>
      <c r="M662" s="1395"/>
      <c r="N662" s="1395"/>
      <c r="O662" s="1395"/>
      <c r="P662" s="1395"/>
      <c r="Q662" s="1395"/>
      <c r="R662" s="1395"/>
      <c r="S662" s="1395"/>
      <c r="T662" s="1395"/>
      <c r="U662" s="1395"/>
      <c r="V662" s="1395"/>
      <c r="W662" s="1395"/>
      <c r="X662" s="1395"/>
      <c r="Y662" s="1395"/>
      <c r="Z662" s="1395"/>
      <c r="AA662" s="1395"/>
      <c r="AB662" s="1395"/>
    </row>
    <row r="663" ht="14.25" customHeight="1">
      <c r="A663" s="1403"/>
      <c r="B663" s="1403"/>
      <c r="C663" s="1395"/>
      <c r="D663" s="1395"/>
      <c r="E663" s="1407"/>
      <c r="F663" s="1395"/>
      <c r="G663" s="1395"/>
      <c r="H663" s="1395"/>
      <c r="I663" s="1395"/>
      <c r="J663" s="1395"/>
      <c r="K663" s="1395"/>
      <c r="L663" s="1395"/>
      <c r="M663" s="1395"/>
      <c r="N663" s="1395"/>
      <c r="O663" s="1395"/>
      <c r="P663" s="1395"/>
      <c r="Q663" s="1395"/>
      <c r="R663" s="1395"/>
      <c r="S663" s="1395"/>
      <c r="T663" s="1395"/>
      <c r="U663" s="1395"/>
      <c r="V663" s="1395"/>
      <c r="W663" s="1395"/>
      <c r="X663" s="1395"/>
      <c r="Y663" s="1395"/>
      <c r="Z663" s="1395"/>
      <c r="AA663" s="1395"/>
      <c r="AB663" s="1395"/>
    </row>
    <row r="664" ht="14.25" customHeight="1">
      <c r="A664" s="1403"/>
      <c r="B664" s="1403"/>
      <c r="C664" s="1395"/>
      <c r="D664" s="1395"/>
      <c r="E664" s="1407"/>
      <c r="F664" s="1395"/>
      <c r="G664" s="1395"/>
      <c r="H664" s="1395"/>
      <c r="I664" s="1395"/>
      <c r="J664" s="1395"/>
      <c r="K664" s="1395"/>
      <c r="L664" s="1395"/>
      <c r="M664" s="1395"/>
      <c r="N664" s="1395"/>
      <c r="O664" s="1395"/>
      <c r="P664" s="1395"/>
      <c r="Q664" s="1395"/>
      <c r="R664" s="1395"/>
      <c r="S664" s="1395"/>
      <c r="T664" s="1395"/>
      <c r="U664" s="1395"/>
      <c r="V664" s="1395"/>
      <c r="W664" s="1395"/>
      <c r="X664" s="1395"/>
      <c r="Y664" s="1395"/>
      <c r="Z664" s="1395"/>
      <c r="AA664" s="1395"/>
      <c r="AB664" s="1395"/>
    </row>
    <row r="665" ht="14.25" customHeight="1">
      <c r="A665" s="1403"/>
      <c r="B665" s="1403"/>
      <c r="C665" s="1395"/>
      <c r="D665" s="1395"/>
      <c r="E665" s="1407"/>
      <c r="F665" s="1395"/>
      <c r="G665" s="1395"/>
      <c r="H665" s="1395"/>
      <c r="I665" s="1395"/>
      <c r="J665" s="1395"/>
      <c r="K665" s="1395"/>
      <c r="L665" s="1395"/>
      <c r="M665" s="1395"/>
      <c r="N665" s="1395"/>
      <c r="O665" s="1395"/>
      <c r="P665" s="1395"/>
      <c r="Q665" s="1395"/>
      <c r="R665" s="1395"/>
      <c r="S665" s="1395"/>
      <c r="T665" s="1395"/>
      <c r="U665" s="1395"/>
      <c r="V665" s="1395"/>
      <c r="W665" s="1395"/>
      <c r="X665" s="1395"/>
      <c r="Y665" s="1395"/>
      <c r="Z665" s="1395"/>
      <c r="AA665" s="1395"/>
      <c r="AB665" s="1395"/>
    </row>
    <row r="666" ht="14.25" customHeight="1">
      <c r="A666" s="1403"/>
      <c r="B666" s="1403"/>
      <c r="C666" s="1395"/>
      <c r="D666" s="1395"/>
      <c r="E666" s="1407"/>
      <c r="F666" s="1395"/>
      <c r="G666" s="1395"/>
      <c r="H666" s="1395"/>
      <c r="I666" s="1395"/>
      <c r="J666" s="1395"/>
      <c r="K666" s="1395"/>
      <c r="L666" s="1395"/>
      <c r="M666" s="1395"/>
      <c r="N666" s="1395"/>
      <c r="O666" s="1395"/>
      <c r="P666" s="1395"/>
      <c r="Q666" s="1395"/>
      <c r="R666" s="1395"/>
      <c r="S666" s="1395"/>
      <c r="T666" s="1395"/>
      <c r="U666" s="1395"/>
      <c r="V666" s="1395"/>
      <c r="W666" s="1395"/>
      <c r="X666" s="1395"/>
      <c r="Y666" s="1395"/>
      <c r="Z666" s="1395"/>
      <c r="AA666" s="1395"/>
      <c r="AB666" s="1395"/>
    </row>
    <row r="667" ht="14.25" customHeight="1">
      <c r="A667" s="1403"/>
      <c r="B667" s="1403"/>
      <c r="C667" s="1395"/>
      <c r="D667" s="1395"/>
      <c r="E667" s="1407"/>
      <c r="F667" s="1395"/>
      <c r="G667" s="1395"/>
      <c r="H667" s="1395"/>
      <c r="I667" s="1395"/>
      <c r="J667" s="1395"/>
      <c r="K667" s="1395"/>
      <c r="L667" s="1395"/>
      <c r="M667" s="1395"/>
      <c r="N667" s="1395"/>
      <c r="O667" s="1395"/>
      <c r="P667" s="1395"/>
      <c r="Q667" s="1395"/>
      <c r="R667" s="1395"/>
      <c r="S667" s="1395"/>
      <c r="T667" s="1395"/>
      <c r="U667" s="1395"/>
      <c r="V667" s="1395"/>
      <c r="W667" s="1395"/>
      <c r="X667" s="1395"/>
      <c r="Y667" s="1395"/>
      <c r="Z667" s="1395"/>
      <c r="AA667" s="1395"/>
      <c r="AB667" s="1395"/>
    </row>
    <row r="668" ht="14.25" customHeight="1">
      <c r="A668" s="1403"/>
      <c r="B668" s="1403"/>
      <c r="C668" s="1395"/>
      <c r="D668" s="1395"/>
      <c r="E668" s="1407"/>
      <c r="F668" s="1395"/>
      <c r="G668" s="1395"/>
      <c r="H668" s="1395"/>
      <c r="I668" s="1395"/>
      <c r="J668" s="1395"/>
      <c r="K668" s="1395"/>
      <c r="L668" s="1395"/>
      <c r="M668" s="1395"/>
      <c r="N668" s="1395"/>
      <c r="O668" s="1395"/>
      <c r="P668" s="1395"/>
      <c r="Q668" s="1395"/>
      <c r="R668" s="1395"/>
      <c r="S668" s="1395"/>
      <c r="T668" s="1395"/>
      <c r="U668" s="1395"/>
      <c r="V668" s="1395"/>
      <c r="W668" s="1395"/>
      <c r="X668" s="1395"/>
      <c r="Y668" s="1395"/>
      <c r="Z668" s="1395"/>
      <c r="AA668" s="1395"/>
      <c r="AB668" s="1395"/>
    </row>
    <row r="669" ht="14.25" customHeight="1">
      <c r="A669" s="1403"/>
      <c r="B669" s="1403"/>
      <c r="C669" s="1395"/>
      <c r="D669" s="1395"/>
      <c r="E669" s="1407"/>
      <c r="F669" s="1395"/>
      <c r="G669" s="1395"/>
      <c r="H669" s="1395"/>
      <c r="I669" s="1395"/>
      <c r="J669" s="1395"/>
      <c r="K669" s="1395"/>
      <c r="L669" s="1395"/>
      <c r="M669" s="1395"/>
      <c r="N669" s="1395"/>
      <c r="O669" s="1395"/>
      <c r="P669" s="1395"/>
      <c r="Q669" s="1395"/>
      <c r="R669" s="1395"/>
      <c r="S669" s="1395"/>
      <c r="T669" s="1395"/>
      <c r="U669" s="1395"/>
      <c r="V669" s="1395"/>
      <c r="W669" s="1395"/>
      <c r="X669" s="1395"/>
      <c r="Y669" s="1395"/>
      <c r="Z669" s="1395"/>
      <c r="AA669" s="1395"/>
      <c r="AB669" s="1395"/>
    </row>
    <row r="670" ht="14.25" customHeight="1">
      <c r="A670" s="1403"/>
      <c r="B670" s="1403"/>
      <c r="C670" s="1395"/>
      <c r="D670" s="1395"/>
      <c r="E670" s="1407"/>
      <c r="F670" s="1395"/>
      <c r="G670" s="1395"/>
      <c r="H670" s="1395"/>
      <c r="I670" s="1395"/>
      <c r="J670" s="1395"/>
      <c r="K670" s="1395"/>
      <c r="L670" s="1395"/>
      <c r="M670" s="1395"/>
      <c r="N670" s="1395"/>
      <c r="O670" s="1395"/>
      <c r="P670" s="1395"/>
      <c r="Q670" s="1395"/>
      <c r="R670" s="1395"/>
      <c r="S670" s="1395"/>
      <c r="T670" s="1395"/>
      <c r="U670" s="1395"/>
      <c r="V670" s="1395"/>
      <c r="W670" s="1395"/>
      <c r="X670" s="1395"/>
      <c r="Y670" s="1395"/>
      <c r="Z670" s="1395"/>
      <c r="AA670" s="1395"/>
      <c r="AB670" s="1395"/>
    </row>
    <row r="671" ht="14.25" customHeight="1">
      <c r="A671" s="1403"/>
      <c r="B671" s="1403"/>
      <c r="C671" s="1395"/>
      <c r="D671" s="1395"/>
      <c r="E671" s="1407"/>
      <c r="F671" s="1395"/>
      <c r="G671" s="1395"/>
      <c r="H671" s="1395"/>
      <c r="I671" s="1395"/>
      <c r="J671" s="1395"/>
      <c r="K671" s="1395"/>
      <c r="L671" s="1395"/>
      <c r="M671" s="1395"/>
      <c r="N671" s="1395"/>
      <c r="O671" s="1395"/>
      <c r="P671" s="1395"/>
      <c r="Q671" s="1395"/>
      <c r="R671" s="1395"/>
      <c r="S671" s="1395"/>
      <c r="T671" s="1395"/>
      <c r="U671" s="1395"/>
      <c r="V671" s="1395"/>
      <c r="W671" s="1395"/>
      <c r="X671" s="1395"/>
      <c r="Y671" s="1395"/>
      <c r="Z671" s="1395"/>
      <c r="AA671" s="1395"/>
      <c r="AB671" s="1395"/>
    </row>
    <row r="672" ht="14.25" customHeight="1">
      <c r="A672" s="1403"/>
      <c r="B672" s="1403"/>
      <c r="C672" s="1395"/>
      <c r="D672" s="1395"/>
      <c r="E672" s="1407"/>
      <c r="F672" s="1395"/>
      <c r="G672" s="1395"/>
      <c r="H672" s="1395"/>
      <c r="I672" s="1395"/>
      <c r="J672" s="1395"/>
      <c r="K672" s="1395"/>
      <c r="L672" s="1395"/>
      <c r="M672" s="1395"/>
      <c r="N672" s="1395"/>
      <c r="O672" s="1395"/>
      <c r="P672" s="1395"/>
      <c r="Q672" s="1395"/>
      <c r="R672" s="1395"/>
      <c r="S672" s="1395"/>
      <c r="T672" s="1395"/>
      <c r="U672" s="1395"/>
      <c r="V672" s="1395"/>
      <c r="W672" s="1395"/>
      <c r="X672" s="1395"/>
      <c r="Y672" s="1395"/>
      <c r="Z672" s="1395"/>
      <c r="AA672" s="1395"/>
      <c r="AB672" s="1395"/>
    </row>
    <row r="673" ht="14.25" customHeight="1">
      <c r="A673" s="1403"/>
      <c r="B673" s="1403"/>
      <c r="C673" s="1395"/>
      <c r="D673" s="1395"/>
      <c r="E673" s="1407"/>
      <c r="F673" s="1395"/>
      <c r="G673" s="1395"/>
      <c r="H673" s="1395"/>
      <c r="I673" s="1395"/>
      <c r="J673" s="1395"/>
      <c r="K673" s="1395"/>
      <c r="L673" s="1395"/>
      <c r="M673" s="1395"/>
      <c r="N673" s="1395"/>
      <c r="O673" s="1395"/>
      <c r="P673" s="1395"/>
      <c r="Q673" s="1395"/>
      <c r="R673" s="1395"/>
      <c r="S673" s="1395"/>
      <c r="T673" s="1395"/>
      <c r="U673" s="1395"/>
      <c r="V673" s="1395"/>
      <c r="W673" s="1395"/>
      <c r="X673" s="1395"/>
      <c r="Y673" s="1395"/>
      <c r="Z673" s="1395"/>
      <c r="AA673" s="1395"/>
      <c r="AB673" s="1395"/>
    </row>
    <row r="674" ht="14.25" customHeight="1">
      <c r="A674" s="1403"/>
      <c r="B674" s="1403"/>
      <c r="C674" s="1395"/>
      <c r="D674" s="1395"/>
      <c r="E674" s="1407"/>
      <c r="F674" s="1395"/>
      <c r="G674" s="1395"/>
      <c r="H674" s="1395"/>
      <c r="I674" s="1395"/>
      <c r="J674" s="1395"/>
      <c r="K674" s="1395"/>
      <c r="L674" s="1395"/>
      <c r="M674" s="1395"/>
      <c r="N674" s="1395"/>
      <c r="O674" s="1395"/>
      <c r="P674" s="1395"/>
      <c r="Q674" s="1395"/>
      <c r="R674" s="1395"/>
      <c r="S674" s="1395"/>
      <c r="T674" s="1395"/>
      <c r="U674" s="1395"/>
      <c r="V674" s="1395"/>
      <c r="W674" s="1395"/>
      <c r="X674" s="1395"/>
      <c r="Y674" s="1395"/>
      <c r="Z674" s="1395"/>
      <c r="AA674" s="1395"/>
      <c r="AB674" s="1395"/>
    </row>
    <row r="675" ht="14.25" customHeight="1">
      <c r="A675" s="1403"/>
      <c r="B675" s="1403"/>
      <c r="C675" s="1395"/>
      <c r="D675" s="1395"/>
      <c r="E675" s="1407"/>
      <c r="F675" s="1395"/>
      <c r="G675" s="1395"/>
      <c r="H675" s="1395"/>
      <c r="I675" s="1395"/>
      <c r="J675" s="1395"/>
      <c r="K675" s="1395"/>
      <c r="L675" s="1395"/>
      <c r="M675" s="1395"/>
      <c r="N675" s="1395"/>
      <c r="O675" s="1395"/>
      <c r="P675" s="1395"/>
      <c r="Q675" s="1395"/>
      <c r="R675" s="1395"/>
      <c r="S675" s="1395"/>
      <c r="T675" s="1395"/>
      <c r="U675" s="1395"/>
      <c r="V675" s="1395"/>
      <c r="W675" s="1395"/>
      <c r="X675" s="1395"/>
      <c r="Y675" s="1395"/>
      <c r="Z675" s="1395"/>
      <c r="AA675" s="1395"/>
      <c r="AB675" s="1395"/>
    </row>
    <row r="676" ht="14.25" customHeight="1">
      <c r="A676" s="1403"/>
      <c r="B676" s="1403"/>
      <c r="C676" s="1395"/>
      <c r="D676" s="1395"/>
      <c r="E676" s="1407"/>
      <c r="F676" s="1395"/>
      <c r="G676" s="1395"/>
      <c r="H676" s="1395"/>
      <c r="I676" s="1395"/>
      <c r="J676" s="1395"/>
      <c r="K676" s="1395"/>
      <c r="L676" s="1395"/>
      <c r="M676" s="1395"/>
      <c r="N676" s="1395"/>
      <c r="O676" s="1395"/>
      <c r="P676" s="1395"/>
      <c r="Q676" s="1395"/>
      <c r="R676" s="1395"/>
      <c r="S676" s="1395"/>
      <c r="T676" s="1395"/>
      <c r="U676" s="1395"/>
      <c r="V676" s="1395"/>
      <c r="W676" s="1395"/>
      <c r="X676" s="1395"/>
      <c r="Y676" s="1395"/>
      <c r="Z676" s="1395"/>
      <c r="AA676" s="1395"/>
      <c r="AB676" s="1395"/>
    </row>
    <row r="677" ht="14.25" customHeight="1">
      <c r="A677" s="1403"/>
      <c r="B677" s="1403"/>
      <c r="C677" s="1395"/>
      <c r="D677" s="1395"/>
      <c r="E677" s="1407"/>
      <c r="F677" s="1395"/>
      <c r="G677" s="1395"/>
      <c r="H677" s="1395"/>
      <c r="I677" s="1395"/>
      <c r="J677" s="1395"/>
      <c r="K677" s="1395"/>
      <c r="L677" s="1395"/>
      <c r="M677" s="1395"/>
      <c r="N677" s="1395"/>
      <c r="O677" s="1395"/>
      <c r="P677" s="1395"/>
      <c r="Q677" s="1395"/>
      <c r="R677" s="1395"/>
      <c r="S677" s="1395"/>
      <c r="T677" s="1395"/>
      <c r="U677" s="1395"/>
      <c r="V677" s="1395"/>
      <c r="W677" s="1395"/>
      <c r="X677" s="1395"/>
      <c r="Y677" s="1395"/>
      <c r="Z677" s="1395"/>
      <c r="AA677" s="1395"/>
      <c r="AB677" s="1395"/>
    </row>
    <row r="678" ht="14.25" customHeight="1">
      <c r="A678" s="1403"/>
      <c r="B678" s="1403"/>
      <c r="C678" s="1395"/>
      <c r="D678" s="1395"/>
      <c r="E678" s="1407"/>
      <c r="F678" s="1395"/>
      <c r="G678" s="1395"/>
      <c r="H678" s="1395"/>
      <c r="I678" s="1395"/>
      <c r="J678" s="1395"/>
      <c r="K678" s="1395"/>
      <c r="L678" s="1395"/>
      <c r="M678" s="1395"/>
      <c r="N678" s="1395"/>
      <c r="O678" s="1395"/>
      <c r="P678" s="1395"/>
      <c r="Q678" s="1395"/>
      <c r="R678" s="1395"/>
      <c r="S678" s="1395"/>
      <c r="T678" s="1395"/>
      <c r="U678" s="1395"/>
      <c r="V678" s="1395"/>
      <c r="W678" s="1395"/>
      <c r="X678" s="1395"/>
      <c r="Y678" s="1395"/>
      <c r="Z678" s="1395"/>
      <c r="AA678" s="1395"/>
      <c r="AB678" s="1395"/>
    </row>
    <row r="679" ht="14.25" customHeight="1">
      <c r="A679" s="1403"/>
      <c r="B679" s="1403"/>
      <c r="C679" s="1395"/>
      <c r="D679" s="1395"/>
      <c r="E679" s="1407"/>
      <c r="F679" s="1395"/>
      <c r="G679" s="1395"/>
      <c r="H679" s="1395"/>
      <c r="I679" s="1395"/>
      <c r="J679" s="1395"/>
      <c r="K679" s="1395"/>
      <c r="L679" s="1395"/>
      <c r="M679" s="1395"/>
      <c r="N679" s="1395"/>
      <c r="O679" s="1395"/>
      <c r="P679" s="1395"/>
      <c r="Q679" s="1395"/>
      <c r="R679" s="1395"/>
      <c r="S679" s="1395"/>
      <c r="T679" s="1395"/>
      <c r="U679" s="1395"/>
      <c r="V679" s="1395"/>
      <c r="W679" s="1395"/>
      <c r="X679" s="1395"/>
      <c r="Y679" s="1395"/>
      <c r="Z679" s="1395"/>
      <c r="AA679" s="1395"/>
      <c r="AB679" s="1395"/>
    </row>
    <row r="680" ht="14.25" customHeight="1">
      <c r="A680" s="1403"/>
      <c r="B680" s="1403"/>
      <c r="C680" s="1395"/>
      <c r="D680" s="1395"/>
      <c r="E680" s="1407"/>
      <c r="F680" s="1395"/>
      <c r="G680" s="1395"/>
      <c r="H680" s="1395"/>
      <c r="I680" s="1395"/>
      <c r="J680" s="1395"/>
      <c r="K680" s="1395"/>
      <c r="L680" s="1395"/>
      <c r="M680" s="1395"/>
      <c r="N680" s="1395"/>
      <c r="O680" s="1395"/>
      <c r="P680" s="1395"/>
      <c r="Q680" s="1395"/>
      <c r="R680" s="1395"/>
      <c r="S680" s="1395"/>
      <c r="T680" s="1395"/>
      <c r="U680" s="1395"/>
      <c r="V680" s="1395"/>
      <c r="W680" s="1395"/>
      <c r="X680" s="1395"/>
      <c r="Y680" s="1395"/>
      <c r="Z680" s="1395"/>
      <c r="AA680" s="1395"/>
      <c r="AB680" s="1395"/>
    </row>
    <row r="681" ht="14.25" customHeight="1">
      <c r="A681" s="1403"/>
      <c r="B681" s="1403"/>
      <c r="C681" s="1395"/>
      <c r="D681" s="1395"/>
      <c r="E681" s="1407"/>
      <c r="F681" s="1395"/>
      <c r="G681" s="1395"/>
      <c r="H681" s="1395"/>
      <c r="I681" s="1395"/>
      <c r="J681" s="1395"/>
      <c r="K681" s="1395"/>
      <c r="L681" s="1395"/>
      <c r="M681" s="1395"/>
      <c r="N681" s="1395"/>
      <c r="O681" s="1395"/>
      <c r="P681" s="1395"/>
      <c r="Q681" s="1395"/>
      <c r="R681" s="1395"/>
      <c r="S681" s="1395"/>
      <c r="T681" s="1395"/>
      <c r="U681" s="1395"/>
      <c r="V681" s="1395"/>
      <c r="W681" s="1395"/>
      <c r="X681" s="1395"/>
      <c r="Y681" s="1395"/>
      <c r="Z681" s="1395"/>
      <c r="AA681" s="1395"/>
      <c r="AB681" s="1395"/>
    </row>
    <row r="682" ht="14.25" customHeight="1">
      <c r="A682" s="1403"/>
      <c r="B682" s="1403"/>
      <c r="C682" s="1395"/>
      <c r="D682" s="1395"/>
      <c r="E682" s="1407"/>
      <c r="F682" s="1395"/>
      <c r="G682" s="1395"/>
      <c r="H682" s="1395"/>
      <c r="I682" s="1395"/>
      <c r="J682" s="1395"/>
      <c r="K682" s="1395"/>
      <c r="L682" s="1395"/>
      <c r="M682" s="1395"/>
      <c r="N682" s="1395"/>
      <c r="O682" s="1395"/>
      <c r="P682" s="1395"/>
      <c r="Q682" s="1395"/>
      <c r="R682" s="1395"/>
      <c r="S682" s="1395"/>
      <c r="T682" s="1395"/>
      <c r="U682" s="1395"/>
      <c r="V682" s="1395"/>
      <c r="W682" s="1395"/>
      <c r="X682" s="1395"/>
      <c r="Y682" s="1395"/>
      <c r="Z682" s="1395"/>
      <c r="AA682" s="1395"/>
      <c r="AB682" s="1395"/>
    </row>
    <row r="683" ht="14.25" customHeight="1">
      <c r="A683" s="1403"/>
      <c r="B683" s="1403"/>
      <c r="C683" s="1395"/>
      <c r="D683" s="1395"/>
      <c r="E683" s="1407"/>
      <c r="F683" s="1395"/>
      <c r="G683" s="1395"/>
      <c r="H683" s="1395"/>
      <c r="I683" s="1395"/>
      <c r="J683" s="1395"/>
      <c r="K683" s="1395"/>
      <c r="L683" s="1395"/>
      <c r="M683" s="1395"/>
      <c r="N683" s="1395"/>
      <c r="O683" s="1395"/>
      <c r="P683" s="1395"/>
      <c r="Q683" s="1395"/>
      <c r="R683" s="1395"/>
      <c r="S683" s="1395"/>
      <c r="T683" s="1395"/>
      <c r="U683" s="1395"/>
      <c r="V683" s="1395"/>
      <c r="W683" s="1395"/>
      <c r="X683" s="1395"/>
      <c r="Y683" s="1395"/>
      <c r="Z683" s="1395"/>
      <c r="AA683" s="1395"/>
      <c r="AB683" s="1395"/>
    </row>
    <row r="684" ht="14.25" customHeight="1">
      <c r="A684" s="1403"/>
      <c r="B684" s="1403"/>
      <c r="C684" s="1395"/>
      <c r="D684" s="1395"/>
      <c r="E684" s="1407"/>
      <c r="F684" s="1395"/>
      <c r="G684" s="1395"/>
      <c r="H684" s="1395"/>
      <c r="I684" s="1395"/>
      <c r="J684" s="1395"/>
      <c r="K684" s="1395"/>
      <c r="L684" s="1395"/>
      <c r="M684" s="1395"/>
      <c r="N684" s="1395"/>
      <c r="O684" s="1395"/>
      <c r="P684" s="1395"/>
      <c r="Q684" s="1395"/>
      <c r="R684" s="1395"/>
      <c r="S684" s="1395"/>
      <c r="T684" s="1395"/>
      <c r="U684" s="1395"/>
      <c r="V684" s="1395"/>
      <c r="W684" s="1395"/>
      <c r="X684" s="1395"/>
      <c r="Y684" s="1395"/>
      <c r="Z684" s="1395"/>
      <c r="AA684" s="1395"/>
      <c r="AB684" s="1395"/>
    </row>
    <row r="685" ht="14.25" customHeight="1">
      <c r="A685" s="1403"/>
      <c r="B685" s="1403"/>
      <c r="C685" s="1395"/>
      <c r="D685" s="1395"/>
      <c r="E685" s="1407"/>
      <c r="F685" s="1395"/>
      <c r="G685" s="1395"/>
      <c r="H685" s="1395"/>
      <c r="I685" s="1395"/>
      <c r="J685" s="1395"/>
      <c r="K685" s="1395"/>
      <c r="L685" s="1395"/>
      <c r="M685" s="1395"/>
      <c r="N685" s="1395"/>
      <c r="O685" s="1395"/>
      <c r="P685" s="1395"/>
      <c r="Q685" s="1395"/>
      <c r="R685" s="1395"/>
      <c r="S685" s="1395"/>
      <c r="T685" s="1395"/>
      <c r="U685" s="1395"/>
      <c r="V685" s="1395"/>
      <c r="W685" s="1395"/>
      <c r="X685" s="1395"/>
      <c r="Y685" s="1395"/>
      <c r="Z685" s="1395"/>
      <c r="AA685" s="1395"/>
      <c r="AB685" s="1395"/>
    </row>
    <row r="686" ht="14.25" customHeight="1">
      <c r="A686" s="1403"/>
      <c r="B686" s="1403"/>
      <c r="C686" s="1395"/>
      <c r="D686" s="1395"/>
      <c r="E686" s="1407"/>
      <c r="F686" s="1395"/>
      <c r="G686" s="1395"/>
      <c r="H686" s="1395"/>
      <c r="I686" s="1395"/>
      <c r="J686" s="1395"/>
      <c r="K686" s="1395"/>
      <c r="L686" s="1395"/>
      <c r="M686" s="1395"/>
      <c r="N686" s="1395"/>
      <c r="O686" s="1395"/>
      <c r="P686" s="1395"/>
      <c r="Q686" s="1395"/>
      <c r="R686" s="1395"/>
      <c r="S686" s="1395"/>
      <c r="T686" s="1395"/>
      <c r="U686" s="1395"/>
      <c r="V686" s="1395"/>
      <c r="W686" s="1395"/>
      <c r="X686" s="1395"/>
      <c r="Y686" s="1395"/>
      <c r="Z686" s="1395"/>
      <c r="AA686" s="1395"/>
      <c r="AB686" s="1395"/>
    </row>
    <row r="687" ht="14.25" customHeight="1">
      <c r="A687" s="1403"/>
      <c r="B687" s="1403"/>
      <c r="C687" s="1395"/>
      <c r="D687" s="1395"/>
      <c r="E687" s="1407"/>
      <c r="F687" s="1395"/>
      <c r="G687" s="1395"/>
      <c r="H687" s="1395"/>
      <c r="I687" s="1395"/>
      <c r="J687" s="1395"/>
      <c r="K687" s="1395"/>
      <c r="L687" s="1395"/>
      <c r="M687" s="1395"/>
      <c r="N687" s="1395"/>
      <c r="O687" s="1395"/>
      <c r="P687" s="1395"/>
      <c r="Q687" s="1395"/>
      <c r="R687" s="1395"/>
      <c r="S687" s="1395"/>
      <c r="T687" s="1395"/>
      <c r="U687" s="1395"/>
      <c r="V687" s="1395"/>
      <c r="W687" s="1395"/>
      <c r="X687" s="1395"/>
      <c r="Y687" s="1395"/>
      <c r="Z687" s="1395"/>
      <c r="AA687" s="1395"/>
      <c r="AB687" s="1395"/>
    </row>
    <row r="688" ht="14.25" customHeight="1">
      <c r="A688" s="1403"/>
      <c r="B688" s="1403"/>
      <c r="C688" s="1395"/>
      <c r="D688" s="1395"/>
      <c r="E688" s="1407"/>
      <c r="F688" s="1395"/>
      <c r="G688" s="1395"/>
      <c r="H688" s="1395"/>
      <c r="I688" s="1395"/>
      <c r="J688" s="1395"/>
      <c r="K688" s="1395"/>
      <c r="L688" s="1395"/>
      <c r="M688" s="1395"/>
      <c r="N688" s="1395"/>
      <c r="O688" s="1395"/>
      <c r="P688" s="1395"/>
      <c r="Q688" s="1395"/>
      <c r="R688" s="1395"/>
      <c r="S688" s="1395"/>
      <c r="T688" s="1395"/>
      <c r="U688" s="1395"/>
      <c r="V688" s="1395"/>
      <c r="W688" s="1395"/>
      <c r="X688" s="1395"/>
      <c r="Y688" s="1395"/>
      <c r="Z688" s="1395"/>
      <c r="AA688" s="1395"/>
      <c r="AB688" s="1395"/>
    </row>
    <row r="689" ht="14.25" customHeight="1">
      <c r="A689" s="1403"/>
      <c r="B689" s="1403"/>
      <c r="C689" s="1395"/>
      <c r="D689" s="1395"/>
      <c r="E689" s="1407"/>
      <c r="F689" s="1395"/>
      <c r="G689" s="1395"/>
      <c r="H689" s="1395"/>
      <c r="I689" s="1395"/>
      <c r="J689" s="1395"/>
      <c r="K689" s="1395"/>
      <c r="L689" s="1395"/>
      <c r="M689" s="1395"/>
      <c r="N689" s="1395"/>
      <c r="O689" s="1395"/>
      <c r="P689" s="1395"/>
      <c r="Q689" s="1395"/>
      <c r="R689" s="1395"/>
      <c r="S689" s="1395"/>
      <c r="T689" s="1395"/>
      <c r="U689" s="1395"/>
      <c r="V689" s="1395"/>
      <c r="W689" s="1395"/>
      <c r="X689" s="1395"/>
      <c r="Y689" s="1395"/>
      <c r="Z689" s="1395"/>
      <c r="AA689" s="1395"/>
      <c r="AB689" s="1395"/>
    </row>
    <row r="690" ht="14.25" customHeight="1">
      <c r="A690" s="1403"/>
      <c r="B690" s="1403"/>
      <c r="C690" s="1395"/>
      <c r="D690" s="1395"/>
      <c r="E690" s="1407"/>
      <c r="F690" s="1395"/>
      <c r="G690" s="1395"/>
      <c r="H690" s="1395"/>
      <c r="I690" s="1395"/>
      <c r="J690" s="1395"/>
      <c r="K690" s="1395"/>
      <c r="L690" s="1395"/>
      <c r="M690" s="1395"/>
      <c r="N690" s="1395"/>
      <c r="O690" s="1395"/>
      <c r="P690" s="1395"/>
      <c r="Q690" s="1395"/>
      <c r="R690" s="1395"/>
      <c r="S690" s="1395"/>
      <c r="T690" s="1395"/>
      <c r="U690" s="1395"/>
      <c r="V690" s="1395"/>
      <c r="W690" s="1395"/>
      <c r="X690" s="1395"/>
      <c r="Y690" s="1395"/>
      <c r="Z690" s="1395"/>
      <c r="AA690" s="1395"/>
      <c r="AB690" s="1395"/>
    </row>
    <row r="691" ht="14.25" customHeight="1">
      <c r="A691" s="1403"/>
      <c r="B691" s="1403"/>
      <c r="C691" s="1395"/>
      <c r="D691" s="1395"/>
      <c r="E691" s="1407"/>
      <c r="F691" s="1395"/>
      <c r="G691" s="1395"/>
      <c r="H691" s="1395"/>
      <c r="I691" s="1395"/>
      <c r="J691" s="1395"/>
      <c r="K691" s="1395"/>
      <c r="L691" s="1395"/>
      <c r="M691" s="1395"/>
      <c r="N691" s="1395"/>
      <c r="O691" s="1395"/>
      <c r="P691" s="1395"/>
      <c r="Q691" s="1395"/>
      <c r="R691" s="1395"/>
      <c r="S691" s="1395"/>
      <c r="T691" s="1395"/>
      <c r="U691" s="1395"/>
      <c r="V691" s="1395"/>
      <c r="W691" s="1395"/>
      <c r="X691" s="1395"/>
      <c r="Y691" s="1395"/>
      <c r="Z691" s="1395"/>
      <c r="AA691" s="1395"/>
      <c r="AB691" s="1395"/>
    </row>
    <row r="692" ht="14.25" customHeight="1">
      <c r="A692" s="1403"/>
      <c r="B692" s="1403"/>
      <c r="C692" s="1395"/>
      <c r="D692" s="1395"/>
      <c r="E692" s="1407"/>
      <c r="F692" s="1395"/>
      <c r="G692" s="1395"/>
      <c r="H692" s="1395"/>
      <c r="I692" s="1395"/>
      <c r="J692" s="1395"/>
      <c r="K692" s="1395"/>
      <c r="L692" s="1395"/>
      <c r="M692" s="1395"/>
      <c r="N692" s="1395"/>
      <c r="O692" s="1395"/>
      <c r="P692" s="1395"/>
      <c r="Q692" s="1395"/>
      <c r="R692" s="1395"/>
      <c r="S692" s="1395"/>
      <c r="T692" s="1395"/>
      <c r="U692" s="1395"/>
      <c r="V692" s="1395"/>
      <c r="W692" s="1395"/>
      <c r="X692" s="1395"/>
      <c r="Y692" s="1395"/>
      <c r="Z692" s="1395"/>
      <c r="AA692" s="1395"/>
      <c r="AB692" s="1395"/>
    </row>
    <row r="693" ht="14.25" customHeight="1">
      <c r="A693" s="1403"/>
      <c r="B693" s="1403"/>
      <c r="C693" s="1395"/>
      <c r="D693" s="1395"/>
      <c r="E693" s="1407"/>
      <c r="F693" s="1395"/>
      <c r="G693" s="1395"/>
      <c r="H693" s="1395"/>
      <c r="I693" s="1395"/>
      <c r="J693" s="1395"/>
      <c r="K693" s="1395"/>
      <c r="L693" s="1395"/>
      <c r="M693" s="1395"/>
      <c r="N693" s="1395"/>
      <c r="O693" s="1395"/>
      <c r="P693" s="1395"/>
      <c r="Q693" s="1395"/>
      <c r="R693" s="1395"/>
      <c r="S693" s="1395"/>
      <c r="T693" s="1395"/>
      <c r="U693" s="1395"/>
      <c r="V693" s="1395"/>
      <c r="W693" s="1395"/>
      <c r="X693" s="1395"/>
      <c r="Y693" s="1395"/>
      <c r="Z693" s="1395"/>
      <c r="AA693" s="1395"/>
      <c r="AB693" s="1395"/>
    </row>
    <row r="694" ht="14.25" customHeight="1">
      <c r="A694" s="1403"/>
      <c r="B694" s="1403"/>
      <c r="C694" s="1395"/>
      <c r="D694" s="1395"/>
      <c r="E694" s="1407"/>
      <c r="F694" s="1395"/>
      <c r="G694" s="1395"/>
      <c r="H694" s="1395"/>
      <c r="I694" s="1395"/>
      <c r="J694" s="1395"/>
      <c r="K694" s="1395"/>
      <c r="L694" s="1395"/>
      <c r="M694" s="1395"/>
      <c r="N694" s="1395"/>
      <c r="O694" s="1395"/>
      <c r="P694" s="1395"/>
      <c r="Q694" s="1395"/>
      <c r="R694" s="1395"/>
      <c r="S694" s="1395"/>
      <c r="T694" s="1395"/>
      <c r="U694" s="1395"/>
      <c r="V694" s="1395"/>
      <c r="W694" s="1395"/>
      <c r="X694" s="1395"/>
      <c r="Y694" s="1395"/>
      <c r="Z694" s="1395"/>
      <c r="AA694" s="1395"/>
      <c r="AB694" s="1395"/>
    </row>
    <row r="695" ht="14.25" customHeight="1">
      <c r="A695" s="1403"/>
      <c r="B695" s="1403"/>
      <c r="C695" s="1395"/>
      <c r="D695" s="1395"/>
      <c r="E695" s="1407"/>
      <c r="F695" s="1395"/>
      <c r="G695" s="1395"/>
      <c r="H695" s="1395"/>
      <c r="I695" s="1395"/>
      <c r="J695" s="1395"/>
      <c r="K695" s="1395"/>
      <c r="L695" s="1395"/>
      <c r="M695" s="1395"/>
      <c r="N695" s="1395"/>
      <c r="O695" s="1395"/>
      <c r="P695" s="1395"/>
      <c r="Q695" s="1395"/>
      <c r="R695" s="1395"/>
      <c r="S695" s="1395"/>
      <c r="T695" s="1395"/>
      <c r="U695" s="1395"/>
      <c r="V695" s="1395"/>
      <c r="W695" s="1395"/>
      <c r="X695" s="1395"/>
      <c r="Y695" s="1395"/>
      <c r="Z695" s="1395"/>
      <c r="AA695" s="1395"/>
      <c r="AB695" s="1395"/>
    </row>
    <row r="696" ht="14.25" customHeight="1">
      <c r="A696" s="1403"/>
      <c r="B696" s="1403"/>
      <c r="C696" s="1395"/>
      <c r="D696" s="1395"/>
      <c r="E696" s="1407"/>
      <c r="F696" s="1395"/>
      <c r="G696" s="1395"/>
      <c r="H696" s="1395"/>
      <c r="I696" s="1395"/>
      <c r="J696" s="1395"/>
      <c r="K696" s="1395"/>
      <c r="L696" s="1395"/>
      <c r="M696" s="1395"/>
      <c r="N696" s="1395"/>
      <c r="O696" s="1395"/>
      <c r="P696" s="1395"/>
      <c r="Q696" s="1395"/>
      <c r="R696" s="1395"/>
      <c r="S696" s="1395"/>
      <c r="T696" s="1395"/>
      <c r="U696" s="1395"/>
      <c r="V696" s="1395"/>
      <c r="W696" s="1395"/>
      <c r="X696" s="1395"/>
      <c r="Y696" s="1395"/>
      <c r="Z696" s="1395"/>
      <c r="AA696" s="1395"/>
      <c r="AB696" s="1395"/>
    </row>
    <row r="697" ht="14.25" customHeight="1">
      <c r="A697" s="1403"/>
      <c r="B697" s="1403"/>
      <c r="C697" s="1395"/>
      <c r="D697" s="1395"/>
      <c r="E697" s="1407"/>
      <c r="F697" s="1395"/>
      <c r="G697" s="1395"/>
      <c r="H697" s="1395"/>
      <c r="I697" s="1395"/>
      <c r="J697" s="1395"/>
      <c r="K697" s="1395"/>
      <c r="L697" s="1395"/>
      <c r="M697" s="1395"/>
      <c r="N697" s="1395"/>
      <c r="O697" s="1395"/>
      <c r="P697" s="1395"/>
      <c r="Q697" s="1395"/>
      <c r="R697" s="1395"/>
      <c r="S697" s="1395"/>
      <c r="T697" s="1395"/>
      <c r="U697" s="1395"/>
      <c r="V697" s="1395"/>
      <c r="W697" s="1395"/>
      <c r="X697" s="1395"/>
      <c r="Y697" s="1395"/>
      <c r="Z697" s="1395"/>
      <c r="AA697" s="1395"/>
      <c r="AB697" s="1395"/>
    </row>
    <row r="698" ht="14.25" customHeight="1">
      <c r="A698" s="1403"/>
      <c r="B698" s="1403"/>
      <c r="C698" s="1395"/>
      <c r="D698" s="1395"/>
      <c r="E698" s="1407"/>
      <c r="F698" s="1395"/>
      <c r="G698" s="1395"/>
      <c r="H698" s="1395"/>
      <c r="I698" s="1395"/>
      <c r="J698" s="1395"/>
      <c r="K698" s="1395"/>
      <c r="L698" s="1395"/>
      <c r="M698" s="1395"/>
      <c r="N698" s="1395"/>
      <c r="O698" s="1395"/>
      <c r="P698" s="1395"/>
      <c r="Q698" s="1395"/>
      <c r="R698" s="1395"/>
      <c r="S698" s="1395"/>
      <c r="T698" s="1395"/>
      <c r="U698" s="1395"/>
      <c r="V698" s="1395"/>
      <c r="W698" s="1395"/>
      <c r="X698" s="1395"/>
      <c r="Y698" s="1395"/>
      <c r="Z698" s="1395"/>
      <c r="AA698" s="1395"/>
      <c r="AB698" s="1395"/>
    </row>
    <row r="699" ht="14.25" customHeight="1">
      <c r="A699" s="1403"/>
      <c r="B699" s="1403"/>
      <c r="C699" s="1395"/>
      <c r="D699" s="1395"/>
      <c r="E699" s="1407"/>
      <c r="F699" s="1395"/>
      <c r="G699" s="1395"/>
      <c r="H699" s="1395"/>
      <c r="I699" s="1395"/>
      <c r="J699" s="1395"/>
      <c r="K699" s="1395"/>
      <c r="L699" s="1395"/>
      <c r="M699" s="1395"/>
      <c r="N699" s="1395"/>
      <c r="O699" s="1395"/>
      <c r="P699" s="1395"/>
      <c r="Q699" s="1395"/>
      <c r="R699" s="1395"/>
      <c r="S699" s="1395"/>
      <c r="T699" s="1395"/>
      <c r="U699" s="1395"/>
      <c r="V699" s="1395"/>
      <c r="W699" s="1395"/>
      <c r="X699" s="1395"/>
      <c r="Y699" s="1395"/>
      <c r="Z699" s="1395"/>
      <c r="AA699" s="1395"/>
      <c r="AB699" s="1395"/>
    </row>
    <row r="700" ht="14.25" customHeight="1">
      <c r="A700" s="1403"/>
      <c r="B700" s="1403"/>
      <c r="C700" s="1395"/>
      <c r="D700" s="1395"/>
      <c r="E700" s="1407"/>
      <c r="F700" s="1395"/>
      <c r="G700" s="1395"/>
      <c r="H700" s="1395"/>
      <c r="I700" s="1395"/>
      <c r="J700" s="1395"/>
      <c r="K700" s="1395"/>
      <c r="L700" s="1395"/>
      <c r="M700" s="1395"/>
      <c r="N700" s="1395"/>
      <c r="O700" s="1395"/>
      <c r="P700" s="1395"/>
      <c r="Q700" s="1395"/>
      <c r="R700" s="1395"/>
      <c r="S700" s="1395"/>
      <c r="T700" s="1395"/>
      <c r="U700" s="1395"/>
      <c r="V700" s="1395"/>
      <c r="W700" s="1395"/>
      <c r="X700" s="1395"/>
      <c r="Y700" s="1395"/>
      <c r="Z700" s="1395"/>
      <c r="AA700" s="1395"/>
      <c r="AB700" s="1395"/>
    </row>
    <row r="701" ht="14.25" customHeight="1">
      <c r="A701" s="1403"/>
      <c r="B701" s="1403"/>
      <c r="C701" s="1395"/>
      <c r="D701" s="1395"/>
      <c r="E701" s="1407"/>
      <c r="F701" s="1395"/>
      <c r="G701" s="1395"/>
      <c r="H701" s="1395"/>
      <c r="I701" s="1395"/>
      <c r="J701" s="1395"/>
      <c r="K701" s="1395"/>
      <c r="L701" s="1395"/>
      <c r="M701" s="1395"/>
      <c r="N701" s="1395"/>
      <c r="O701" s="1395"/>
      <c r="P701" s="1395"/>
      <c r="Q701" s="1395"/>
      <c r="R701" s="1395"/>
      <c r="S701" s="1395"/>
      <c r="T701" s="1395"/>
      <c r="U701" s="1395"/>
      <c r="V701" s="1395"/>
      <c r="W701" s="1395"/>
      <c r="X701" s="1395"/>
      <c r="Y701" s="1395"/>
      <c r="Z701" s="1395"/>
      <c r="AA701" s="1395"/>
      <c r="AB701" s="1395"/>
    </row>
    <row r="702" ht="14.25" customHeight="1">
      <c r="A702" s="1403"/>
      <c r="B702" s="1403"/>
      <c r="C702" s="1395"/>
      <c r="D702" s="1395"/>
      <c r="E702" s="1407"/>
      <c r="F702" s="1395"/>
      <c r="G702" s="1395"/>
      <c r="H702" s="1395"/>
      <c r="I702" s="1395"/>
      <c r="J702" s="1395"/>
      <c r="K702" s="1395"/>
      <c r="L702" s="1395"/>
      <c r="M702" s="1395"/>
      <c r="N702" s="1395"/>
      <c r="O702" s="1395"/>
      <c r="P702" s="1395"/>
      <c r="Q702" s="1395"/>
      <c r="R702" s="1395"/>
      <c r="S702" s="1395"/>
      <c r="T702" s="1395"/>
      <c r="U702" s="1395"/>
      <c r="V702" s="1395"/>
      <c r="W702" s="1395"/>
      <c r="X702" s="1395"/>
      <c r="Y702" s="1395"/>
      <c r="Z702" s="1395"/>
      <c r="AA702" s="1395"/>
      <c r="AB702" s="1395"/>
    </row>
    <row r="703" ht="14.25" customHeight="1">
      <c r="A703" s="1403"/>
      <c r="B703" s="1403"/>
      <c r="C703" s="1395"/>
      <c r="D703" s="1395"/>
      <c r="E703" s="1407"/>
      <c r="F703" s="1395"/>
      <c r="G703" s="1395"/>
      <c r="H703" s="1395"/>
      <c r="I703" s="1395"/>
      <c r="J703" s="1395"/>
      <c r="K703" s="1395"/>
      <c r="L703" s="1395"/>
      <c r="M703" s="1395"/>
      <c r="N703" s="1395"/>
      <c r="O703" s="1395"/>
      <c r="P703" s="1395"/>
      <c r="Q703" s="1395"/>
      <c r="R703" s="1395"/>
      <c r="S703" s="1395"/>
      <c r="T703" s="1395"/>
      <c r="U703" s="1395"/>
      <c r="V703" s="1395"/>
      <c r="W703" s="1395"/>
      <c r="X703" s="1395"/>
      <c r="Y703" s="1395"/>
      <c r="Z703" s="1395"/>
      <c r="AA703" s="1395"/>
      <c r="AB703" s="1395"/>
    </row>
    <row r="704" ht="14.25" customHeight="1">
      <c r="A704" s="1403"/>
      <c r="B704" s="1403"/>
      <c r="C704" s="1395"/>
      <c r="D704" s="1395"/>
      <c r="E704" s="1407"/>
      <c r="F704" s="1395"/>
      <c r="G704" s="1395"/>
      <c r="H704" s="1395"/>
      <c r="I704" s="1395"/>
      <c r="J704" s="1395"/>
      <c r="K704" s="1395"/>
      <c r="L704" s="1395"/>
      <c r="M704" s="1395"/>
      <c r="N704" s="1395"/>
      <c r="O704" s="1395"/>
      <c r="P704" s="1395"/>
      <c r="Q704" s="1395"/>
      <c r="R704" s="1395"/>
      <c r="S704" s="1395"/>
      <c r="T704" s="1395"/>
      <c r="U704" s="1395"/>
      <c r="V704" s="1395"/>
      <c r="W704" s="1395"/>
      <c r="X704" s="1395"/>
      <c r="Y704" s="1395"/>
      <c r="Z704" s="1395"/>
      <c r="AA704" s="1395"/>
      <c r="AB704" s="1395"/>
    </row>
    <row r="705" ht="14.25" customHeight="1">
      <c r="A705" s="1403"/>
      <c r="B705" s="1403"/>
      <c r="C705" s="1395"/>
      <c r="D705" s="1395"/>
      <c r="E705" s="1407"/>
      <c r="F705" s="1395"/>
      <c r="G705" s="1395"/>
      <c r="H705" s="1395"/>
      <c r="I705" s="1395"/>
      <c r="J705" s="1395"/>
      <c r="K705" s="1395"/>
      <c r="L705" s="1395"/>
      <c r="M705" s="1395"/>
      <c r="N705" s="1395"/>
      <c r="O705" s="1395"/>
      <c r="P705" s="1395"/>
      <c r="Q705" s="1395"/>
      <c r="R705" s="1395"/>
      <c r="S705" s="1395"/>
      <c r="T705" s="1395"/>
      <c r="U705" s="1395"/>
      <c r="V705" s="1395"/>
      <c r="W705" s="1395"/>
      <c r="X705" s="1395"/>
      <c r="Y705" s="1395"/>
      <c r="Z705" s="1395"/>
      <c r="AA705" s="1395"/>
      <c r="AB705" s="1395"/>
    </row>
    <row r="706" ht="14.25" customHeight="1">
      <c r="A706" s="1403"/>
      <c r="B706" s="1403"/>
      <c r="C706" s="1395"/>
      <c r="D706" s="1395"/>
      <c r="E706" s="1407"/>
      <c r="F706" s="1395"/>
      <c r="G706" s="1395"/>
      <c r="H706" s="1395"/>
      <c r="I706" s="1395"/>
      <c r="J706" s="1395"/>
      <c r="K706" s="1395"/>
      <c r="L706" s="1395"/>
      <c r="M706" s="1395"/>
      <c r="N706" s="1395"/>
      <c r="O706" s="1395"/>
      <c r="P706" s="1395"/>
      <c r="Q706" s="1395"/>
      <c r="R706" s="1395"/>
      <c r="S706" s="1395"/>
      <c r="T706" s="1395"/>
      <c r="U706" s="1395"/>
      <c r="V706" s="1395"/>
      <c r="W706" s="1395"/>
      <c r="X706" s="1395"/>
      <c r="Y706" s="1395"/>
      <c r="Z706" s="1395"/>
      <c r="AA706" s="1395"/>
      <c r="AB706" s="1395"/>
    </row>
    <row r="707" ht="14.25" customHeight="1">
      <c r="A707" s="1403"/>
      <c r="B707" s="1403"/>
      <c r="C707" s="1395"/>
      <c r="D707" s="1395"/>
      <c r="E707" s="1407"/>
      <c r="F707" s="1395"/>
      <c r="G707" s="1395"/>
      <c r="H707" s="1395"/>
      <c r="I707" s="1395"/>
      <c r="J707" s="1395"/>
      <c r="K707" s="1395"/>
      <c r="L707" s="1395"/>
      <c r="M707" s="1395"/>
      <c r="N707" s="1395"/>
      <c r="O707" s="1395"/>
      <c r="P707" s="1395"/>
      <c r="Q707" s="1395"/>
      <c r="R707" s="1395"/>
      <c r="S707" s="1395"/>
      <c r="T707" s="1395"/>
      <c r="U707" s="1395"/>
      <c r="V707" s="1395"/>
      <c r="W707" s="1395"/>
      <c r="X707" s="1395"/>
      <c r="Y707" s="1395"/>
      <c r="Z707" s="1395"/>
      <c r="AA707" s="1395"/>
      <c r="AB707" s="1395"/>
    </row>
    <row r="708" ht="14.25" customHeight="1">
      <c r="A708" s="1403"/>
      <c r="B708" s="1403"/>
      <c r="C708" s="1395"/>
      <c r="D708" s="1395"/>
      <c r="E708" s="1407"/>
      <c r="F708" s="1395"/>
      <c r="G708" s="1395"/>
      <c r="H708" s="1395"/>
      <c r="I708" s="1395"/>
      <c r="J708" s="1395"/>
      <c r="K708" s="1395"/>
      <c r="L708" s="1395"/>
      <c r="M708" s="1395"/>
      <c r="N708" s="1395"/>
      <c r="O708" s="1395"/>
      <c r="P708" s="1395"/>
      <c r="Q708" s="1395"/>
      <c r="R708" s="1395"/>
      <c r="S708" s="1395"/>
      <c r="T708" s="1395"/>
      <c r="U708" s="1395"/>
      <c r="V708" s="1395"/>
      <c r="W708" s="1395"/>
      <c r="X708" s="1395"/>
      <c r="Y708" s="1395"/>
      <c r="Z708" s="1395"/>
      <c r="AA708" s="1395"/>
      <c r="AB708" s="1395"/>
    </row>
    <row r="709" ht="14.25" customHeight="1">
      <c r="A709" s="1403"/>
      <c r="B709" s="1403"/>
      <c r="C709" s="1395"/>
      <c r="D709" s="1395"/>
      <c r="E709" s="1407"/>
      <c r="F709" s="1395"/>
      <c r="G709" s="1395"/>
      <c r="H709" s="1395"/>
      <c r="I709" s="1395"/>
      <c r="J709" s="1395"/>
      <c r="K709" s="1395"/>
      <c r="L709" s="1395"/>
      <c r="M709" s="1395"/>
      <c r="N709" s="1395"/>
      <c r="O709" s="1395"/>
      <c r="P709" s="1395"/>
      <c r="Q709" s="1395"/>
      <c r="R709" s="1395"/>
      <c r="S709" s="1395"/>
      <c r="T709" s="1395"/>
      <c r="U709" s="1395"/>
      <c r="V709" s="1395"/>
      <c r="W709" s="1395"/>
      <c r="X709" s="1395"/>
      <c r="Y709" s="1395"/>
      <c r="Z709" s="1395"/>
      <c r="AA709" s="1395"/>
      <c r="AB709" s="1395"/>
    </row>
    <row r="710" ht="14.25" customHeight="1">
      <c r="A710" s="1403"/>
      <c r="B710" s="1403"/>
      <c r="C710" s="1395"/>
      <c r="D710" s="1395"/>
      <c r="E710" s="1407"/>
      <c r="F710" s="1395"/>
      <c r="G710" s="1395"/>
      <c r="H710" s="1395"/>
      <c r="I710" s="1395"/>
      <c r="J710" s="1395"/>
      <c r="K710" s="1395"/>
      <c r="L710" s="1395"/>
      <c r="M710" s="1395"/>
      <c r="N710" s="1395"/>
      <c r="O710" s="1395"/>
      <c r="P710" s="1395"/>
      <c r="Q710" s="1395"/>
      <c r="R710" s="1395"/>
      <c r="S710" s="1395"/>
      <c r="T710" s="1395"/>
      <c r="U710" s="1395"/>
      <c r="V710" s="1395"/>
      <c r="W710" s="1395"/>
      <c r="X710" s="1395"/>
      <c r="Y710" s="1395"/>
      <c r="Z710" s="1395"/>
      <c r="AA710" s="1395"/>
      <c r="AB710" s="1395"/>
    </row>
    <row r="711" ht="14.25" customHeight="1">
      <c r="A711" s="1403"/>
      <c r="B711" s="1403"/>
      <c r="C711" s="1395"/>
      <c r="D711" s="1395"/>
      <c r="E711" s="1407"/>
      <c r="F711" s="1395"/>
      <c r="G711" s="1395"/>
      <c r="H711" s="1395"/>
      <c r="I711" s="1395"/>
      <c r="J711" s="1395"/>
      <c r="K711" s="1395"/>
      <c r="L711" s="1395"/>
      <c r="M711" s="1395"/>
      <c r="N711" s="1395"/>
      <c r="O711" s="1395"/>
      <c r="P711" s="1395"/>
      <c r="Q711" s="1395"/>
      <c r="R711" s="1395"/>
      <c r="S711" s="1395"/>
      <c r="T711" s="1395"/>
      <c r="U711" s="1395"/>
      <c r="V711" s="1395"/>
      <c r="W711" s="1395"/>
      <c r="X711" s="1395"/>
      <c r="Y711" s="1395"/>
      <c r="Z711" s="1395"/>
      <c r="AA711" s="1395"/>
      <c r="AB711" s="1395"/>
    </row>
    <row r="712" ht="14.25" customHeight="1">
      <c r="A712" s="1403"/>
      <c r="B712" s="1403"/>
      <c r="C712" s="1395"/>
      <c r="D712" s="1395"/>
      <c r="E712" s="1407"/>
      <c r="F712" s="1395"/>
      <c r="G712" s="1395"/>
      <c r="H712" s="1395"/>
      <c r="I712" s="1395"/>
      <c r="J712" s="1395"/>
      <c r="K712" s="1395"/>
      <c r="L712" s="1395"/>
      <c r="M712" s="1395"/>
      <c r="N712" s="1395"/>
      <c r="O712" s="1395"/>
      <c r="P712" s="1395"/>
      <c r="Q712" s="1395"/>
      <c r="R712" s="1395"/>
      <c r="S712" s="1395"/>
      <c r="T712" s="1395"/>
      <c r="U712" s="1395"/>
      <c r="V712" s="1395"/>
      <c r="W712" s="1395"/>
      <c r="X712" s="1395"/>
      <c r="Y712" s="1395"/>
      <c r="Z712" s="1395"/>
      <c r="AA712" s="1395"/>
      <c r="AB712" s="1395"/>
    </row>
    <row r="713" ht="14.25" customHeight="1">
      <c r="A713" s="1403"/>
      <c r="B713" s="1403"/>
      <c r="C713" s="1395"/>
      <c r="D713" s="1395"/>
      <c r="E713" s="1407"/>
      <c r="F713" s="1395"/>
      <c r="G713" s="1395"/>
      <c r="H713" s="1395"/>
      <c r="I713" s="1395"/>
      <c r="J713" s="1395"/>
      <c r="K713" s="1395"/>
      <c r="L713" s="1395"/>
      <c r="M713" s="1395"/>
      <c r="N713" s="1395"/>
      <c r="O713" s="1395"/>
      <c r="P713" s="1395"/>
      <c r="Q713" s="1395"/>
      <c r="R713" s="1395"/>
      <c r="S713" s="1395"/>
      <c r="T713" s="1395"/>
      <c r="U713" s="1395"/>
      <c r="V713" s="1395"/>
      <c r="W713" s="1395"/>
      <c r="X713" s="1395"/>
      <c r="Y713" s="1395"/>
      <c r="Z713" s="1395"/>
      <c r="AA713" s="1395"/>
      <c r="AB713" s="1395"/>
    </row>
    <row r="714" ht="14.25" customHeight="1">
      <c r="A714" s="1403"/>
      <c r="B714" s="1403"/>
      <c r="C714" s="1395"/>
      <c r="D714" s="1395"/>
      <c r="E714" s="1407"/>
      <c r="F714" s="1395"/>
      <c r="G714" s="1395"/>
      <c r="H714" s="1395"/>
      <c r="I714" s="1395"/>
      <c r="J714" s="1395"/>
      <c r="K714" s="1395"/>
      <c r="L714" s="1395"/>
      <c r="M714" s="1395"/>
      <c r="N714" s="1395"/>
      <c r="O714" s="1395"/>
      <c r="P714" s="1395"/>
      <c r="Q714" s="1395"/>
      <c r="R714" s="1395"/>
      <c r="S714" s="1395"/>
      <c r="T714" s="1395"/>
      <c r="U714" s="1395"/>
      <c r="V714" s="1395"/>
      <c r="W714" s="1395"/>
      <c r="X714" s="1395"/>
      <c r="Y714" s="1395"/>
      <c r="Z714" s="1395"/>
      <c r="AA714" s="1395"/>
      <c r="AB714" s="1395"/>
    </row>
    <row r="715" ht="14.25" customHeight="1">
      <c r="A715" s="1403"/>
      <c r="B715" s="1403"/>
      <c r="C715" s="1395"/>
      <c r="D715" s="1395"/>
      <c r="E715" s="1407"/>
      <c r="F715" s="1395"/>
      <c r="G715" s="1395"/>
      <c r="H715" s="1395"/>
      <c r="I715" s="1395"/>
      <c r="J715" s="1395"/>
      <c r="K715" s="1395"/>
      <c r="L715" s="1395"/>
      <c r="M715" s="1395"/>
      <c r="N715" s="1395"/>
      <c r="O715" s="1395"/>
      <c r="P715" s="1395"/>
      <c r="Q715" s="1395"/>
      <c r="R715" s="1395"/>
      <c r="S715" s="1395"/>
      <c r="T715" s="1395"/>
      <c r="U715" s="1395"/>
      <c r="V715" s="1395"/>
      <c r="W715" s="1395"/>
      <c r="X715" s="1395"/>
      <c r="Y715" s="1395"/>
      <c r="Z715" s="1395"/>
      <c r="AA715" s="1395"/>
      <c r="AB715" s="1395"/>
    </row>
    <row r="716" ht="14.25" customHeight="1">
      <c r="A716" s="1403"/>
      <c r="B716" s="1403"/>
      <c r="C716" s="1395"/>
      <c r="D716" s="1395"/>
      <c r="E716" s="1407"/>
      <c r="F716" s="1395"/>
      <c r="G716" s="1395"/>
      <c r="H716" s="1395"/>
      <c r="I716" s="1395"/>
      <c r="J716" s="1395"/>
      <c r="K716" s="1395"/>
      <c r="L716" s="1395"/>
      <c r="M716" s="1395"/>
      <c r="N716" s="1395"/>
      <c r="O716" s="1395"/>
      <c r="P716" s="1395"/>
      <c r="Q716" s="1395"/>
      <c r="R716" s="1395"/>
      <c r="S716" s="1395"/>
      <c r="T716" s="1395"/>
      <c r="U716" s="1395"/>
      <c r="V716" s="1395"/>
      <c r="W716" s="1395"/>
      <c r="X716" s="1395"/>
      <c r="Y716" s="1395"/>
      <c r="Z716" s="1395"/>
      <c r="AA716" s="1395"/>
      <c r="AB716" s="1395"/>
    </row>
    <row r="717" ht="14.25" customHeight="1">
      <c r="A717" s="1403"/>
      <c r="B717" s="1403"/>
      <c r="C717" s="1395"/>
      <c r="D717" s="1395"/>
      <c r="E717" s="1407"/>
      <c r="F717" s="1395"/>
      <c r="G717" s="1395"/>
      <c r="H717" s="1395"/>
      <c r="I717" s="1395"/>
      <c r="J717" s="1395"/>
      <c r="K717" s="1395"/>
      <c r="L717" s="1395"/>
      <c r="M717" s="1395"/>
      <c r="N717" s="1395"/>
      <c r="O717" s="1395"/>
      <c r="P717" s="1395"/>
      <c r="Q717" s="1395"/>
      <c r="R717" s="1395"/>
      <c r="S717" s="1395"/>
      <c r="T717" s="1395"/>
      <c r="U717" s="1395"/>
      <c r="V717" s="1395"/>
      <c r="W717" s="1395"/>
      <c r="X717" s="1395"/>
      <c r="Y717" s="1395"/>
      <c r="Z717" s="1395"/>
      <c r="AA717" s="1395"/>
      <c r="AB717" s="1395"/>
    </row>
    <row r="718" ht="14.25" customHeight="1">
      <c r="A718" s="1403"/>
      <c r="B718" s="1403"/>
      <c r="C718" s="1395"/>
      <c r="D718" s="1395"/>
      <c r="E718" s="1407"/>
      <c r="F718" s="1395"/>
      <c r="G718" s="1395"/>
      <c r="H718" s="1395"/>
      <c r="I718" s="1395"/>
      <c r="J718" s="1395"/>
      <c r="K718" s="1395"/>
      <c r="L718" s="1395"/>
      <c r="M718" s="1395"/>
      <c r="N718" s="1395"/>
      <c r="O718" s="1395"/>
      <c r="P718" s="1395"/>
      <c r="Q718" s="1395"/>
      <c r="R718" s="1395"/>
      <c r="S718" s="1395"/>
      <c r="T718" s="1395"/>
      <c r="U718" s="1395"/>
      <c r="V718" s="1395"/>
      <c r="W718" s="1395"/>
      <c r="X718" s="1395"/>
      <c r="Y718" s="1395"/>
      <c r="Z718" s="1395"/>
      <c r="AA718" s="1395"/>
      <c r="AB718" s="1395"/>
    </row>
    <row r="719" ht="14.25" customHeight="1">
      <c r="A719" s="1403"/>
      <c r="B719" s="1403"/>
      <c r="C719" s="1395"/>
      <c r="D719" s="1395"/>
      <c r="E719" s="1407"/>
      <c r="F719" s="1395"/>
      <c r="G719" s="1395"/>
      <c r="H719" s="1395"/>
      <c r="I719" s="1395"/>
      <c r="J719" s="1395"/>
      <c r="K719" s="1395"/>
      <c r="L719" s="1395"/>
      <c r="M719" s="1395"/>
      <c r="N719" s="1395"/>
      <c r="O719" s="1395"/>
      <c r="P719" s="1395"/>
      <c r="Q719" s="1395"/>
      <c r="R719" s="1395"/>
      <c r="S719" s="1395"/>
      <c r="T719" s="1395"/>
      <c r="U719" s="1395"/>
      <c r="V719" s="1395"/>
      <c r="W719" s="1395"/>
      <c r="X719" s="1395"/>
      <c r="Y719" s="1395"/>
      <c r="Z719" s="1395"/>
      <c r="AA719" s="1395"/>
      <c r="AB719" s="1395"/>
    </row>
    <row r="720" ht="14.25" customHeight="1">
      <c r="A720" s="1403"/>
      <c r="B720" s="1403"/>
      <c r="C720" s="1395"/>
      <c r="D720" s="1395"/>
      <c r="E720" s="1407"/>
      <c r="F720" s="1395"/>
      <c r="G720" s="1395"/>
      <c r="H720" s="1395"/>
      <c r="I720" s="1395"/>
      <c r="J720" s="1395"/>
      <c r="K720" s="1395"/>
      <c r="L720" s="1395"/>
      <c r="M720" s="1395"/>
      <c r="N720" s="1395"/>
      <c r="O720" s="1395"/>
      <c r="P720" s="1395"/>
      <c r="Q720" s="1395"/>
      <c r="R720" s="1395"/>
      <c r="S720" s="1395"/>
      <c r="T720" s="1395"/>
      <c r="U720" s="1395"/>
      <c r="V720" s="1395"/>
      <c r="W720" s="1395"/>
      <c r="X720" s="1395"/>
      <c r="Y720" s="1395"/>
      <c r="Z720" s="1395"/>
      <c r="AA720" s="1395"/>
      <c r="AB720" s="1395"/>
    </row>
    <row r="721" ht="14.25" customHeight="1">
      <c r="A721" s="1403"/>
      <c r="B721" s="1403"/>
      <c r="C721" s="1395"/>
      <c r="D721" s="1395"/>
      <c r="E721" s="1407"/>
      <c r="F721" s="1395"/>
      <c r="G721" s="1395"/>
      <c r="H721" s="1395"/>
      <c r="I721" s="1395"/>
      <c r="J721" s="1395"/>
      <c r="K721" s="1395"/>
      <c r="L721" s="1395"/>
      <c r="M721" s="1395"/>
      <c r="N721" s="1395"/>
      <c r="O721" s="1395"/>
      <c r="P721" s="1395"/>
      <c r="Q721" s="1395"/>
      <c r="R721" s="1395"/>
      <c r="S721" s="1395"/>
      <c r="T721" s="1395"/>
      <c r="U721" s="1395"/>
      <c r="V721" s="1395"/>
      <c r="W721" s="1395"/>
      <c r="X721" s="1395"/>
      <c r="Y721" s="1395"/>
      <c r="Z721" s="1395"/>
      <c r="AA721" s="1395"/>
      <c r="AB721" s="1395"/>
    </row>
    <row r="722" ht="14.25" customHeight="1">
      <c r="A722" s="1403"/>
      <c r="B722" s="1403"/>
      <c r="C722" s="1395"/>
      <c r="D722" s="1395"/>
      <c r="E722" s="1407"/>
      <c r="F722" s="1395"/>
      <c r="G722" s="1395"/>
      <c r="H722" s="1395"/>
      <c r="I722" s="1395"/>
      <c r="J722" s="1395"/>
      <c r="K722" s="1395"/>
      <c r="L722" s="1395"/>
      <c r="M722" s="1395"/>
      <c r="N722" s="1395"/>
      <c r="O722" s="1395"/>
      <c r="P722" s="1395"/>
      <c r="Q722" s="1395"/>
      <c r="R722" s="1395"/>
      <c r="S722" s="1395"/>
      <c r="T722" s="1395"/>
      <c r="U722" s="1395"/>
      <c r="V722" s="1395"/>
      <c r="W722" s="1395"/>
      <c r="X722" s="1395"/>
      <c r="Y722" s="1395"/>
      <c r="Z722" s="1395"/>
      <c r="AA722" s="1395"/>
      <c r="AB722" s="1395"/>
    </row>
    <row r="723" ht="14.25" customHeight="1">
      <c r="A723" s="1403"/>
      <c r="B723" s="1403"/>
      <c r="C723" s="1395"/>
      <c r="D723" s="1395"/>
      <c r="E723" s="1407"/>
      <c r="F723" s="1395"/>
      <c r="G723" s="1395"/>
      <c r="H723" s="1395"/>
      <c r="I723" s="1395"/>
      <c r="J723" s="1395"/>
      <c r="K723" s="1395"/>
      <c r="L723" s="1395"/>
      <c r="M723" s="1395"/>
      <c r="N723" s="1395"/>
      <c r="O723" s="1395"/>
      <c r="P723" s="1395"/>
      <c r="Q723" s="1395"/>
      <c r="R723" s="1395"/>
      <c r="S723" s="1395"/>
      <c r="T723" s="1395"/>
      <c r="U723" s="1395"/>
      <c r="V723" s="1395"/>
      <c r="W723" s="1395"/>
      <c r="X723" s="1395"/>
      <c r="Y723" s="1395"/>
      <c r="Z723" s="1395"/>
      <c r="AA723" s="1395"/>
      <c r="AB723" s="1395"/>
    </row>
    <row r="724" ht="14.25" customHeight="1">
      <c r="A724" s="1403"/>
      <c r="B724" s="1403"/>
      <c r="C724" s="1395"/>
      <c r="D724" s="1395"/>
      <c r="E724" s="1407"/>
      <c r="F724" s="1395"/>
      <c r="G724" s="1395"/>
      <c r="H724" s="1395"/>
      <c r="I724" s="1395"/>
      <c r="J724" s="1395"/>
      <c r="K724" s="1395"/>
      <c r="L724" s="1395"/>
      <c r="M724" s="1395"/>
      <c r="N724" s="1395"/>
      <c r="O724" s="1395"/>
      <c r="P724" s="1395"/>
      <c r="Q724" s="1395"/>
      <c r="R724" s="1395"/>
      <c r="S724" s="1395"/>
      <c r="T724" s="1395"/>
      <c r="U724" s="1395"/>
      <c r="V724" s="1395"/>
      <c r="W724" s="1395"/>
      <c r="X724" s="1395"/>
      <c r="Y724" s="1395"/>
      <c r="Z724" s="1395"/>
      <c r="AA724" s="1395"/>
      <c r="AB724" s="1395"/>
    </row>
    <row r="725" ht="14.25" customHeight="1">
      <c r="A725" s="1403"/>
      <c r="B725" s="1403"/>
      <c r="C725" s="1395"/>
      <c r="D725" s="1395"/>
      <c r="E725" s="1407"/>
      <c r="F725" s="1395"/>
      <c r="G725" s="1395"/>
      <c r="H725" s="1395"/>
      <c r="I725" s="1395"/>
      <c r="J725" s="1395"/>
      <c r="K725" s="1395"/>
      <c r="L725" s="1395"/>
      <c r="M725" s="1395"/>
      <c r="N725" s="1395"/>
      <c r="O725" s="1395"/>
      <c r="P725" s="1395"/>
      <c r="Q725" s="1395"/>
      <c r="R725" s="1395"/>
      <c r="S725" s="1395"/>
      <c r="T725" s="1395"/>
      <c r="U725" s="1395"/>
      <c r="V725" s="1395"/>
      <c r="W725" s="1395"/>
      <c r="X725" s="1395"/>
      <c r="Y725" s="1395"/>
      <c r="Z725" s="1395"/>
      <c r="AA725" s="1395"/>
      <c r="AB725" s="1395"/>
    </row>
    <row r="726" ht="14.25" customHeight="1">
      <c r="A726" s="1403"/>
      <c r="B726" s="1403"/>
      <c r="C726" s="1395"/>
      <c r="D726" s="1395"/>
      <c r="E726" s="1407"/>
      <c r="F726" s="1395"/>
      <c r="G726" s="1395"/>
      <c r="H726" s="1395"/>
      <c r="I726" s="1395"/>
      <c r="J726" s="1395"/>
      <c r="K726" s="1395"/>
      <c r="L726" s="1395"/>
      <c r="M726" s="1395"/>
      <c r="N726" s="1395"/>
      <c r="O726" s="1395"/>
      <c r="P726" s="1395"/>
      <c r="Q726" s="1395"/>
      <c r="R726" s="1395"/>
      <c r="S726" s="1395"/>
      <c r="T726" s="1395"/>
      <c r="U726" s="1395"/>
      <c r="V726" s="1395"/>
      <c r="W726" s="1395"/>
      <c r="X726" s="1395"/>
      <c r="Y726" s="1395"/>
      <c r="Z726" s="1395"/>
      <c r="AA726" s="1395"/>
      <c r="AB726" s="1395"/>
    </row>
    <row r="727" ht="14.25" customHeight="1">
      <c r="A727" s="1403"/>
      <c r="B727" s="1403"/>
      <c r="C727" s="1395"/>
      <c r="D727" s="1395"/>
      <c r="E727" s="1407"/>
      <c r="F727" s="1395"/>
      <c r="G727" s="1395"/>
      <c r="H727" s="1395"/>
      <c r="I727" s="1395"/>
      <c r="J727" s="1395"/>
      <c r="K727" s="1395"/>
      <c r="L727" s="1395"/>
      <c r="M727" s="1395"/>
      <c r="N727" s="1395"/>
      <c r="O727" s="1395"/>
      <c r="P727" s="1395"/>
      <c r="Q727" s="1395"/>
      <c r="R727" s="1395"/>
      <c r="S727" s="1395"/>
      <c r="T727" s="1395"/>
      <c r="U727" s="1395"/>
      <c r="V727" s="1395"/>
      <c r="W727" s="1395"/>
      <c r="X727" s="1395"/>
      <c r="Y727" s="1395"/>
      <c r="Z727" s="1395"/>
      <c r="AA727" s="1395"/>
      <c r="AB727" s="1395"/>
    </row>
    <row r="728" ht="14.25" customHeight="1">
      <c r="A728" s="1403"/>
      <c r="B728" s="1403"/>
      <c r="C728" s="1395"/>
      <c r="D728" s="1395"/>
      <c r="E728" s="1407"/>
      <c r="F728" s="1395"/>
      <c r="G728" s="1395"/>
      <c r="H728" s="1395"/>
      <c r="I728" s="1395"/>
      <c r="J728" s="1395"/>
      <c r="K728" s="1395"/>
      <c r="L728" s="1395"/>
      <c r="M728" s="1395"/>
      <c r="N728" s="1395"/>
      <c r="O728" s="1395"/>
      <c r="P728" s="1395"/>
      <c r="Q728" s="1395"/>
      <c r="R728" s="1395"/>
      <c r="S728" s="1395"/>
      <c r="T728" s="1395"/>
      <c r="U728" s="1395"/>
      <c r="V728" s="1395"/>
      <c r="W728" s="1395"/>
      <c r="X728" s="1395"/>
      <c r="Y728" s="1395"/>
      <c r="Z728" s="1395"/>
      <c r="AA728" s="1395"/>
      <c r="AB728" s="1395"/>
    </row>
    <row r="729" ht="14.25" customHeight="1">
      <c r="A729" s="1403"/>
      <c r="B729" s="1403"/>
      <c r="C729" s="1395"/>
      <c r="D729" s="1395"/>
      <c r="E729" s="1407"/>
      <c r="F729" s="1395"/>
      <c r="G729" s="1395"/>
      <c r="H729" s="1395"/>
      <c r="I729" s="1395"/>
      <c r="J729" s="1395"/>
      <c r="K729" s="1395"/>
      <c r="L729" s="1395"/>
      <c r="M729" s="1395"/>
      <c r="N729" s="1395"/>
      <c r="O729" s="1395"/>
      <c r="P729" s="1395"/>
      <c r="Q729" s="1395"/>
      <c r="R729" s="1395"/>
      <c r="S729" s="1395"/>
      <c r="T729" s="1395"/>
      <c r="U729" s="1395"/>
      <c r="V729" s="1395"/>
      <c r="W729" s="1395"/>
      <c r="X729" s="1395"/>
      <c r="Y729" s="1395"/>
      <c r="Z729" s="1395"/>
      <c r="AA729" s="1395"/>
      <c r="AB729" s="1395"/>
    </row>
    <row r="730" ht="14.25" customHeight="1">
      <c r="A730" s="1403"/>
      <c r="B730" s="1403"/>
      <c r="C730" s="1395"/>
      <c r="D730" s="1395"/>
      <c r="E730" s="1407"/>
      <c r="F730" s="1395"/>
      <c r="G730" s="1395"/>
      <c r="H730" s="1395"/>
      <c r="I730" s="1395"/>
      <c r="J730" s="1395"/>
      <c r="K730" s="1395"/>
      <c r="L730" s="1395"/>
      <c r="M730" s="1395"/>
      <c r="N730" s="1395"/>
      <c r="O730" s="1395"/>
      <c r="P730" s="1395"/>
      <c r="Q730" s="1395"/>
      <c r="R730" s="1395"/>
      <c r="S730" s="1395"/>
      <c r="T730" s="1395"/>
      <c r="U730" s="1395"/>
      <c r="V730" s="1395"/>
      <c r="W730" s="1395"/>
      <c r="X730" s="1395"/>
      <c r="Y730" s="1395"/>
      <c r="Z730" s="1395"/>
      <c r="AA730" s="1395"/>
      <c r="AB730" s="1395"/>
    </row>
    <row r="731" ht="14.25" customHeight="1">
      <c r="A731" s="1403"/>
      <c r="B731" s="1403"/>
      <c r="C731" s="1395"/>
      <c r="D731" s="1395"/>
      <c r="E731" s="1407"/>
      <c r="F731" s="1395"/>
      <c r="G731" s="1395"/>
      <c r="H731" s="1395"/>
      <c r="I731" s="1395"/>
      <c r="J731" s="1395"/>
      <c r="K731" s="1395"/>
      <c r="L731" s="1395"/>
      <c r="M731" s="1395"/>
      <c r="N731" s="1395"/>
      <c r="O731" s="1395"/>
      <c r="P731" s="1395"/>
      <c r="Q731" s="1395"/>
      <c r="R731" s="1395"/>
      <c r="S731" s="1395"/>
      <c r="T731" s="1395"/>
      <c r="U731" s="1395"/>
      <c r="V731" s="1395"/>
      <c r="W731" s="1395"/>
      <c r="X731" s="1395"/>
      <c r="Y731" s="1395"/>
      <c r="Z731" s="1395"/>
      <c r="AA731" s="1395"/>
      <c r="AB731" s="1395"/>
    </row>
    <row r="732" ht="14.25" customHeight="1">
      <c r="A732" s="1403"/>
      <c r="B732" s="1403"/>
      <c r="C732" s="1395"/>
      <c r="D732" s="1395"/>
      <c r="E732" s="1407"/>
      <c r="F732" s="1395"/>
      <c r="G732" s="1395"/>
      <c r="H732" s="1395"/>
      <c r="I732" s="1395"/>
      <c r="J732" s="1395"/>
      <c r="K732" s="1395"/>
      <c r="L732" s="1395"/>
      <c r="M732" s="1395"/>
      <c r="N732" s="1395"/>
      <c r="O732" s="1395"/>
      <c r="P732" s="1395"/>
      <c r="Q732" s="1395"/>
      <c r="R732" s="1395"/>
      <c r="S732" s="1395"/>
      <c r="T732" s="1395"/>
      <c r="U732" s="1395"/>
      <c r="V732" s="1395"/>
      <c r="W732" s="1395"/>
      <c r="X732" s="1395"/>
      <c r="Y732" s="1395"/>
      <c r="Z732" s="1395"/>
      <c r="AA732" s="1395"/>
      <c r="AB732" s="1395"/>
    </row>
    <row r="733" ht="14.25" customHeight="1">
      <c r="A733" s="1403"/>
      <c r="B733" s="1403"/>
      <c r="C733" s="1395"/>
      <c r="D733" s="1395"/>
      <c r="E733" s="1407"/>
      <c r="F733" s="1395"/>
      <c r="G733" s="1395"/>
      <c r="H733" s="1395"/>
      <c r="I733" s="1395"/>
      <c r="J733" s="1395"/>
      <c r="K733" s="1395"/>
      <c r="L733" s="1395"/>
      <c r="M733" s="1395"/>
      <c r="N733" s="1395"/>
      <c r="O733" s="1395"/>
      <c r="P733" s="1395"/>
      <c r="Q733" s="1395"/>
      <c r="R733" s="1395"/>
      <c r="S733" s="1395"/>
      <c r="T733" s="1395"/>
      <c r="U733" s="1395"/>
      <c r="V733" s="1395"/>
      <c r="W733" s="1395"/>
      <c r="X733" s="1395"/>
      <c r="Y733" s="1395"/>
      <c r="Z733" s="1395"/>
      <c r="AA733" s="1395"/>
      <c r="AB733" s="1395"/>
    </row>
    <row r="734" ht="14.25" customHeight="1">
      <c r="A734" s="1403"/>
      <c r="B734" s="1403"/>
      <c r="C734" s="1395"/>
      <c r="D734" s="1395"/>
      <c r="E734" s="1407"/>
      <c r="F734" s="1395"/>
      <c r="G734" s="1395"/>
      <c r="H734" s="1395"/>
      <c r="I734" s="1395"/>
      <c r="J734" s="1395"/>
      <c r="K734" s="1395"/>
      <c r="L734" s="1395"/>
      <c r="M734" s="1395"/>
      <c r="N734" s="1395"/>
      <c r="O734" s="1395"/>
      <c r="P734" s="1395"/>
      <c r="Q734" s="1395"/>
      <c r="R734" s="1395"/>
      <c r="S734" s="1395"/>
      <c r="T734" s="1395"/>
      <c r="U734" s="1395"/>
      <c r="V734" s="1395"/>
      <c r="W734" s="1395"/>
      <c r="X734" s="1395"/>
      <c r="Y734" s="1395"/>
      <c r="Z734" s="1395"/>
      <c r="AA734" s="1395"/>
      <c r="AB734" s="1395"/>
    </row>
    <row r="735" ht="14.25" customHeight="1">
      <c r="A735" s="1403"/>
      <c r="B735" s="1403"/>
      <c r="C735" s="1395"/>
      <c r="D735" s="1395"/>
      <c r="E735" s="1407"/>
      <c r="F735" s="1395"/>
      <c r="G735" s="1395"/>
      <c r="H735" s="1395"/>
      <c r="I735" s="1395"/>
      <c r="J735" s="1395"/>
      <c r="K735" s="1395"/>
      <c r="L735" s="1395"/>
      <c r="M735" s="1395"/>
      <c r="N735" s="1395"/>
      <c r="O735" s="1395"/>
      <c r="P735" s="1395"/>
      <c r="Q735" s="1395"/>
      <c r="R735" s="1395"/>
      <c r="S735" s="1395"/>
      <c r="T735" s="1395"/>
      <c r="U735" s="1395"/>
      <c r="V735" s="1395"/>
      <c r="W735" s="1395"/>
      <c r="X735" s="1395"/>
      <c r="Y735" s="1395"/>
      <c r="Z735" s="1395"/>
      <c r="AA735" s="1395"/>
      <c r="AB735" s="1395"/>
    </row>
    <row r="736" ht="14.25" customHeight="1">
      <c r="A736" s="1403"/>
      <c r="B736" s="1403"/>
      <c r="C736" s="1395"/>
      <c r="D736" s="1395"/>
      <c r="E736" s="1407"/>
      <c r="F736" s="1395"/>
      <c r="G736" s="1395"/>
      <c r="H736" s="1395"/>
      <c r="I736" s="1395"/>
      <c r="J736" s="1395"/>
      <c r="K736" s="1395"/>
      <c r="L736" s="1395"/>
      <c r="M736" s="1395"/>
      <c r="N736" s="1395"/>
      <c r="O736" s="1395"/>
      <c r="P736" s="1395"/>
      <c r="Q736" s="1395"/>
      <c r="R736" s="1395"/>
      <c r="S736" s="1395"/>
      <c r="T736" s="1395"/>
      <c r="U736" s="1395"/>
      <c r="V736" s="1395"/>
      <c r="W736" s="1395"/>
      <c r="X736" s="1395"/>
      <c r="Y736" s="1395"/>
      <c r="Z736" s="1395"/>
      <c r="AA736" s="1395"/>
      <c r="AB736" s="1395"/>
    </row>
    <row r="737" ht="14.25" customHeight="1">
      <c r="A737" s="1403"/>
      <c r="B737" s="1403"/>
      <c r="C737" s="1395"/>
      <c r="D737" s="1395"/>
      <c r="E737" s="1407"/>
      <c r="F737" s="1395"/>
      <c r="G737" s="1395"/>
      <c r="H737" s="1395"/>
      <c r="I737" s="1395"/>
      <c r="J737" s="1395"/>
      <c r="K737" s="1395"/>
      <c r="L737" s="1395"/>
      <c r="M737" s="1395"/>
      <c r="N737" s="1395"/>
      <c r="O737" s="1395"/>
      <c r="P737" s="1395"/>
      <c r="Q737" s="1395"/>
      <c r="R737" s="1395"/>
      <c r="S737" s="1395"/>
      <c r="T737" s="1395"/>
      <c r="U737" s="1395"/>
      <c r="V737" s="1395"/>
      <c r="W737" s="1395"/>
      <c r="X737" s="1395"/>
      <c r="Y737" s="1395"/>
      <c r="Z737" s="1395"/>
      <c r="AA737" s="1395"/>
      <c r="AB737" s="1395"/>
    </row>
    <row r="738" ht="14.25" customHeight="1">
      <c r="A738" s="1403"/>
      <c r="B738" s="1403"/>
      <c r="C738" s="1395"/>
      <c r="D738" s="1395"/>
      <c r="E738" s="1407"/>
      <c r="F738" s="1395"/>
      <c r="G738" s="1395"/>
      <c r="H738" s="1395"/>
      <c r="I738" s="1395"/>
      <c r="J738" s="1395"/>
      <c r="K738" s="1395"/>
      <c r="L738" s="1395"/>
      <c r="M738" s="1395"/>
      <c r="N738" s="1395"/>
      <c r="O738" s="1395"/>
      <c r="P738" s="1395"/>
      <c r="Q738" s="1395"/>
      <c r="R738" s="1395"/>
      <c r="S738" s="1395"/>
      <c r="T738" s="1395"/>
      <c r="U738" s="1395"/>
      <c r="V738" s="1395"/>
      <c r="W738" s="1395"/>
      <c r="X738" s="1395"/>
      <c r="Y738" s="1395"/>
      <c r="Z738" s="1395"/>
      <c r="AA738" s="1395"/>
      <c r="AB738" s="1395"/>
    </row>
    <row r="739" ht="14.25" customHeight="1">
      <c r="A739" s="1403"/>
      <c r="B739" s="1403"/>
      <c r="C739" s="1395"/>
      <c r="D739" s="1395"/>
      <c r="E739" s="1407"/>
      <c r="F739" s="1395"/>
      <c r="G739" s="1395"/>
      <c r="H739" s="1395"/>
      <c r="I739" s="1395"/>
      <c r="J739" s="1395"/>
      <c r="K739" s="1395"/>
      <c r="L739" s="1395"/>
      <c r="M739" s="1395"/>
      <c r="N739" s="1395"/>
      <c r="O739" s="1395"/>
      <c r="P739" s="1395"/>
      <c r="Q739" s="1395"/>
      <c r="R739" s="1395"/>
      <c r="S739" s="1395"/>
      <c r="T739" s="1395"/>
      <c r="U739" s="1395"/>
      <c r="V739" s="1395"/>
      <c r="W739" s="1395"/>
      <c r="X739" s="1395"/>
      <c r="Y739" s="1395"/>
      <c r="Z739" s="1395"/>
      <c r="AA739" s="1395"/>
      <c r="AB739" s="1395"/>
    </row>
    <row r="740" ht="14.25" customHeight="1">
      <c r="A740" s="1403"/>
      <c r="B740" s="1403"/>
      <c r="C740" s="1395"/>
      <c r="D740" s="1395"/>
      <c r="E740" s="1407"/>
      <c r="F740" s="1395"/>
      <c r="G740" s="1395"/>
      <c r="H740" s="1395"/>
      <c r="I740" s="1395"/>
      <c r="J740" s="1395"/>
      <c r="K740" s="1395"/>
      <c r="L740" s="1395"/>
      <c r="M740" s="1395"/>
      <c r="N740" s="1395"/>
      <c r="O740" s="1395"/>
      <c r="P740" s="1395"/>
      <c r="Q740" s="1395"/>
      <c r="R740" s="1395"/>
      <c r="S740" s="1395"/>
      <c r="T740" s="1395"/>
      <c r="U740" s="1395"/>
      <c r="V740" s="1395"/>
      <c r="W740" s="1395"/>
      <c r="X740" s="1395"/>
      <c r="Y740" s="1395"/>
      <c r="Z740" s="1395"/>
      <c r="AA740" s="1395"/>
      <c r="AB740" s="1395"/>
    </row>
    <row r="741" ht="14.25" customHeight="1">
      <c r="A741" s="1403"/>
      <c r="B741" s="1403"/>
      <c r="C741" s="1395"/>
      <c r="D741" s="1395"/>
      <c r="E741" s="1407"/>
      <c r="F741" s="1395"/>
      <c r="G741" s="1395"/>
      <c r="H741" s="1395"/>
      <c r="I741" s="1395"/>
      <c r="J741" s="1395"/>
      <c r="K741" s="1395"/>
      <c r="L741" s="1395"/>
      <c r="M741" s="1395"/>
      <c r="N741" s="1395"/>
      <c r="O741" s="1395"/>
      <c r="P741" s="1395"/>
      <c r="Q741" s="1395"/>
      <c r="R741" s="1395"/>
      <c r="S741" s="1395"/>
      <c r="T741" s="1395"/>
      <c r="U741" s="1395"/>
      <c r="V741" s="1395"/>
      <c r="W741" s="1395"/>
      <c r="X741" s="1395"/>
      <c r="Y741" s="1395"/>
      <c r="Z741" s="1395"/>
      <c r="AA741" s="1395"/>
      <c r="AB741" s="1395"/>
    </row>
    <row r="742" ht="14.25" customHeight="1">
      <c r="A742" s="1403"/>
      <c r="B742" s="1403"/>
      <c r="C742" s="1395"/>
      <c r="D742" s="1395"/>
      <c r="E742" s="1407"/>
      <c r="F742" s="1395"/>
      <c r="G742" s="1395"/>
      <c r="H742" s="1395"/>
      <c r="I742" s="1395"/>
      <c r="J742" s="1395"/>
      <c r="K742" s="1395"/>
      <c r="L742" s="1395"/>
      <c r="M742" s="1395"/>
      <c r="N742" s="1395"/>
      <c r="O742" s="1395"/>
      <c r="P742" s="1395"/>
      <c r="Q742" s="1395"/>
      <c r="R742" s="1395"/>
      <c r="S742" s="1395"/>
      <c r="T742" s="1395"/>
      <c r="U742" s="1395"/>
      <c r="V742" s="1395"/>
      <c r="W742" s="1395"/>
      <c r="X742" s="1395"/>
      <c r="Y742" s="1395"/>
      <c r="Z742" s="1395"/>
      <c r="AA742" s="1395"/>
      <c r="AB742" s="1395"/>
    </row>
    <row r="743" ht="14.25" customHeight="1">
      <c r="A743" s="1403"/>
      <c r="B743" s="1403"/>
      <c r="C743" s="1395"/>
      <c r="D743" s="1395"/>
      <c r="E743" s="1407"/>
      <c r="F743" s="1395"/>
      <c r="G743" s="1395"/>
      <c r="H743" s="1395"/>
      <c r="I743" s="1395"/>
      <c r="J743" s="1395"/>
      <c r="K743" s="1395"/>
      <c r="L743" s="1395"/>
      <c r="M743" s="1395"/>
      <c r="N743" s="1395"/>
      <c r="O743" s="1395"/>
      <c r="P743" s="1395"/>
      <c r="Q743" s="1395"/>
      <c r="R743" s="1395"/>
      <c r="S743" s="1395"/>
      <c r="T743" s="1395"/>
      <c r="U743" s="1395"/>
      <c r="V743" s="1395"/>
      <c r="W743" s="1395"/>
      <c r="X743" s="1395"/>
      <c r="Y743" s="1395"/>
      <c r="Z743" s="1395"/>
      <c r="AA743" s="1395"/>
      <c r="AB743" s="1395"/>
    </row>
    <row r="744" ht="14.25" customHeight="1">
      <c r="A744" s="1403"/>
      <c r="B744" s="1403"/>
      <c r="C744" s="1395"/>
      <c r="D744" s="1395"/>
      <c r="E744" s="1407"/>
      <c r="F744" s="1395"/>
      <c r="G744" s="1395"/>
      <c r="H744" s="1395"/>
      <c r="I744" s="1395"/>
      <c r="J744" s="1395"/>
      <c r="K744" s="1395"/>
      <c r="L744" s="1395"/>
      <c r="M744" s="1395"/>
      <c r="N744" s="1395"/>
      <c r="O744" s="1395"/>
      <c r="P744" s="1395"/>
      <c r="Q744" s="1395"/>
      <c r="R744" s="1395"/>
      <c r="S744" s="1395"/>
      <c r="T744" s="1395"/>
      <c r="U744" s="1395"/>
      <c r="V744" s="1395"/>
      <c r="W744" s="1395"/>
      <c r="X744" s="1395"/>
      <c r="Y744" s="1395"/>
      <c r="Z744" s="1395"/>
      <c r="AA744" s="1395"/>
      <c r="AB744" s="1395"/>
    </row>
    <row r="745" ht="14.25" customHeight="1">
      <c r="A745" s="1403"/>
      <c r="B745" s="1403"/>
      <c r="C745" s="1395"/>
      <c r="D745" s="1395"/>
      <c r="E745" s="1407"/>
      <c r="F745" s="1395"/>
      <c r="G745" s="1395"/>
      <c r="H745" s="1395"/>
      <c r="I745" s="1395"/>
      <c r="J745" s="1395"/>
      <c r="K745" s="1395"/>
      <c r="L745" s="1395"/>
      <c r="M745" s="1395"/>
      <c r="N745" s="1395"/>
      <c r="O745" s="1395"/>
      <c r="P745" s="1395"/>
      <c r="Q745" s="1395"/>
      <c r="R745" s="1395"/>
      <c r="S745" s="1395"/>
      <c r="T745" s="1395"/>
      <c r="U745" s="1395"/>
      <c r="V745" s="1395"/>
      <c r="W745" s="1395"/>
      <c r="X745" s="1395"/>
      <c r="Y745" s="1395"/>
      <c r="Z745" s="1395"/>
      <c r="AA745" s="1395"/>
      <c r="AB745" s="1395"/>
    </row>
    <row r="746" ht="14.25" customHeight="1">
      <c r="A746" s="1403"/>
      <c r="B746" s="1403"/>
      <c r="C746" s="1395"/>
      <c r="D746" s="1395"/>
      <c r="E746" s="1407"/>
      <c r="F746" s="1395"/>
      <c r="G746" s="1395"/>
      <c r="H746" s="1395"/>
      <c r="I746" s="1395"/>
      <c r="J746" s="1395"/>
      <c r="K746" s="1395"/>
      <c r="L746" s="1395"/>
      <c r="M746" s="1395"/>
      <c r="N746" s="1395"/>
      <c r="O746" s="1395"/>
      <c r="P746" s="1395"/>
      <c r="Q746" s="1395"/>
      <c r="R746" s="1395"/>
      <c r="S746" s="1395"/>
      <c r="T746" s="1395"/>
      <c r="U746" s="1395"/>
      <c r="V746" s="1395"/>
      <c r="W746" s="1395"/>
      <c r="X746" s="1395"/>
      <c r="Y746" s="1395"/>
      <c r="Z746" s="1395"/>
      <c r="AA746" s="1395"/>
      <c r="AB746" s="1395"/>
    </row>
    <row r="747" ht="14.25" customHeight="1">
      <c r="A747" s="1403"/>
      <c r="B747" s="1403"/>
      <c r="C747" s="1395"/>
      <c r="D747" s="1395"/>
      <c r="E747" s="1407"/>
      <c r="F747" s="1395"/>
      <c r="G747" s="1395"/>
      <c r="H747" s="1395"/>
      <c r="I747" s="1395"/>
      <c r="J747" s="1395"/>
      <c r="K747" s="1395"/>
      <c r="L747" s="1395"/>
      <c r="M747" s="1395"/>
      <c r="N747" s="1395"/>
      <c r="O747" s="1395"/>
      <c r="P747" s="1395"/>
      <c r="Q747" s="1395"/>
      <c r="R747" s="1395"/>
      <c r="S747" s="1395"/>
      <c r="T747" s="1395"/>
      <c r="U747" s="1395"/>
      <c r="V747" s="1395"/>
      <c r="W747" s="1395"/>
      <c r="X747" s="1395"/>
      <c r="Y747" s="1395"/>
      <c r="Z747" s="1395"/>
      <c r="AA747" s="1395"/>
      <c r="AB747" s="1395"/>
    </row>
    <row r="748" ht="14.25" customHeight="1">
      <c r="A748" s="1403"/>
      <c r="B748" s="1403"/>
      <c r="C748" s="1395"/>
      <c r="D748" s="1395"/>
      <c r="E748" s="1407"/>
      <c r="F748" s="1395"/>
      <c r="G748" s="1395"/>
      <c r="H748" s="1395"/>
      <c r="I748" s="1395"/>
      <c r="J748" s="1395"/>
      <c r="K748" s="1395"/>
      <c r="L748" s="1395"/>
      <c r="M748" s="1395"/>
      <c r="N748" s="1395"/>
      <c r="O748" s="1395"/>
      <c r="P748" s="1395"/>
      <c r="Q748" s="1395"/>
      <c r="R748" s="1395"/>
      <c r="S748" s="1395"/>
      <c r="T748" s="1395"/>
      <c r="U748" s="1395"/>
      <c r="V748" s="1395"/>
      <c r="W748" s="1395"/>
      <c r="X748" s="1395"/>
      <c r="Y748" s="1395"/>
      <c r="Z748" s="1395"/>
      <c r="AA748" s="1395"/>
      <c r="AB748" s="1395"/>
    </row>
    <row r="749" ht="14.25" customHeight="1">
      <c r="A749" s="1403"/>
      <c r="B749" s="1403"/>
      <c r="C749" s="1395"/>
      <c r="D749" s="1395"/>
      <c r="E749" s="1407"/>
      <c r="F749" s="1395"/>
      <c r="G749" s="1395"/>
      <c r="H749" s="1395"/>
      <c r="I749" s="1395"/>
      <c r="J749" s="1395"/>
      <c r="K749" s="1395"/>
      <c r="L749" s="1395"/>
      <c r="M749" s="1395"/>
      <c r="N749" s="1395"/>
      <c r="O749" s="1395"/>
      <c r="P749" s="1395"/>
      <c r="Q749" s="1395"/>
      <c r="R749" s="1395"/>
      <c r="S749" s="1395"/>
      <c r="T749" s="1395"/>
      <c r="U749" s="1395"/>
      <c r="V749" s="1395"/>
      <c r="W749" s="1395"/>
      <c r="X749" s="1395"/>
      <c r="Y749" s="1395"/>
      <c r="Z749" s="1395"/>
      <c r="AA749" s="1395"/>
      <c r="AB749" s="1395"/>
    </row>
    <row r="750" ht="14.25" customHeight="1">
      <c r="A750" s="1403"/>
      <c r="B750" s="1403"/>
      <c r="C750" s="1395"/>
      <c r="D750" s="1395"/>
      <c r="E750" s="1407"/>
      <c r="F750" s="1395"/>
      <c r="G750" s="1395"/>
      <c r="H750" s="1395"/>
      <c r="I750" s="1395"/>
      <c r="J750" s="1395"/>
      <c r="K750" s="1395"/>
      <c r="L750" s="1395"/>
      <c r="M750" s="1395"/>
      <c r="N750" s="1395"/>
      <c r="O750" s="1395"/>
      <c r="P750" s="1395"/>
      <c r="Q750" s="1395"/>
      <c r="R750" s="1395"/>
      <c r="S750" s="1395"/>
      <c r="T750" s="1395"/>
      <c r="U750" s="1395"/>
      <c r="V750" s="1395"/>
      <c r="W750" s="1395"/>
      <c r="X750" s="1395"/>
      <c r="Y750" s="1395"/>
      <c r="Z750" s="1395"/>
      <c r="AA750" s="1395"/>
      <c r="AB750" s="1395"/>
    </row>
    <row r="751" ht="14.25" customHeight="1">
      <c r="A751" s="1403"/>
      <c r="B751" s="1403"/>
      <c r="C751" s="1395"/>
      <c r="D751" s="1395"/>
      <c r="E751" s="1407"/>
      <c r="F751" s="1395"/>
      <c r="G751" s="1395"/>
      <c r="H751" s="1395"/>
      <c r="I751" s="1395"/>
      <c r="J751" s="1395"/>
      <c r="K751" s="1395"/>
      <c r="L751" s="1395"/>
      <c r="M751" s="1395"/>
      <c r="N751" s="1395"/>
      <c r="O751" s="1395"/>
      <c r="P751" s="1395"/>
      <c r="Q751" s="1395"/>
      <c r="R751" s="1395"/>
      <c r="S751" s="1395"/>
      <c r="T751" s="1395"/>
      <c r="U751" s="1395"/>
      <c r="V751" s="1395"/>
      <c r="W751" s="1395"/>
      <c r="X751" s="1395"/>
      <c r="Y751" s="1395"/>
      <c r="Z751" s="1395"/>
      <c r="AA751" s="1395"/>
      <c r="AB751" s="1395"/>
    </row>
    <row r="752" ht="14.25" customHeight="1">
      <c r="A752" s="1403"/>
      <c r="B752" s="1403"/>
      <c r="C752" s="1395"/>
      <c r="D752" s="1395"/>
      <c r="E752" s="1407"/>
      <c r="F752" s="1395"/>
      <c r="G752" s="1395"/>
      <c r="H752" s="1395"/>
      <c r="I752" s="1395"/>
      <c r="J752" s="1395"/>
      <c r="K752" s="1395"/>
      <c r="L752" s="1395"/>
      <c r="M752" s="1395"/>
      <c r="N752" s="1395"/>
      <c r="O752" s="1395"/>
      <c r="P752" s="1395"/>
      <c r="Q752" s="1395"/>
      <c r="R752" s="1395"/>
      <c r="S752" s="1395"/>
      <c r="T752" s="1395"/>
      <c r="U752" s="1395"/>
      <c r="V752" s="1395"/>
      <c r="W752" s="1395"/>
      <c r="X752" s="1395"/>
      <c r="Y752" s="1395"/>
      <c r="Z752" s="1395"/>
      <c r="AA752" s="1395"/>
      <c r="AB752" s="1395"/>
    </row>
    <row r="753" ht="14.25" customHeight="1">
      <c r="A753" s="1403"/>
      <c r="B753" s="1403"/>
      <c r="C753" s="1395"/>
      <c r="D753" s="1395"/>
      <c r="E753" s="1407"/>
      <c r="F753" s="1395"/>
      <c r="G753" s="1395"/>
      <c r="H753" s="1395"/>
      <c r="I753" s="1395"/>
      <c r="J753" s="1395"/>
      <c r="K753" s="1395"/>
      <c r="L753" s="1395"/>
      <c r="M753" s="1395"/>
      <c r="N753" s="1395"/>
      <c r="O753" s="1395"/>
      <c r="P753" s="1395"/>
      <c r="Q753" s="1395"/>
      <c r="R753" s="1395"/>
      <c r="S753" s="1395"/>
      <c r="T753" s="1395"/>
      <c r="U753" s="1395"/>
      <c r="V753" s="1395"/>
      <c r="W753" s="1395"/>
      <c r="X753" s="1395"/>
      <c r="Y753" s="1395"/>
      <c r="Z753" s="1395"/>
      <c r="AA753" s="1395"/>
      <c r="AB753" s="1395"/>
    </row>
    <row r="754" ht="14.25" customHeight="1">
      <c r="A754" s="1403"/>
      <c r="B754" s="1403"/>
      <c r="C754" s="1395"/>
      <c r="D754" s="1395"/>
      <c r="E754" s="1407"/>
      <c r="F754" s="1395"/>
      <c r="G754" s="1395"/>
      <c r="H754" s="1395"/>
      <c r="I754" s="1395"/>
      <c r="J754" s="1395"/>
      <c r="K754" s="1395"/>
      <c r="L754" s="1395"/>
      <c r="M754" s="1395"/>
      <c r="N754" s="1395"/>
      <c r="O754" s="1395"/>
      <c r="P754" s="1395"/>
      <c r="Q754" s="1395"/>
      <c r="R754" s="1395"/>
      <c r="S754" s="1395"/>
      <c r="T754" s="1395"/>
      <c r="U754" s="1395"/>
      <c r="V754" s="1395"/>
      <c r="W754" s="1395"/>
      <c r="X754" s="1395"/>
      <c r="Y754" s="1395"/>
      <c r="Z754" s="1395"/>
      <c r="AA754" s="1395"/>
      <c r="AB754" s="1395"/>
    </row>
    <row r="755" ht="14.25" customHeight="1">
      <c r="A755" s="1403"/>
      <c r="B755" s="1403"/>
      <c r="C755" s="1395"/>
      <c r="D755" s="1395"/>
      <c r="E755" s="1407"/>
      <c r="F755" s="1395"/>
      <c r="G755" s="1395"/>
      <c r="H755" s="1395"/>
      <c r="I755" s="1395"/>
      <c r="J755" s="1395"/>
      <c r="K755" s="1395"/>
      <c r="L755" s="1395"/>
      <c r="M755" s="1395"/>
      <c r="N755" s="1395"/>
      <c r="O755" s="1395"/>
      <c r="P755" s="1395"/>
      <c r="Q755" s="1395"/>
      <c r="R755" s="1395"/>
      <c r="S755" s="1395"/>
      <c r="T755" s="1395"/>
      <c r="U755" s="1395"/>
      <c r="V755" s="1395"/>
      <c r="W755" s="1395"/>
      <c r="X755" s="1395"/>
      <c r="Y755" s="1395"/>
      <c r="Z755" s="1395"/>
      <c r="AA755" s="1395"/>
      <c r="AB755" s="1395"/>
    </row>
    <row r="756" ht="14.25" customHeight="1">
      <c r="A756" s="1403"/>
      <c r="B756" s="1403"/>
      <c r="C756" s="1395"/>
      <c r="D756" s="1395"/>
      <c r="E756" s="1407"/>
      <c r="F756" s="1395"/>
      <c r="G756" s="1395"/>
      <c r="H756" s="1395"/>
      <c r="I756" s="1395"/>
      <c r="J756" s="1395"/>
      <c r="K756" s="1395"/>
      <c r="L756" s="1395"/>
      <c r="M756" s="1395"/>
      <c r="N756" s="1395"/>
      <c r="O756" s="1395"/>
      <c r="P756" s="1395"/>
      <c r="Q756" s="1395"/>
      <c r="R756" s="1395"/>
      <c r="S756" s="1395"/>
      <c r="T756" s="1395"/>
      <c r="U756" s="1395"/>
      <c r="V756" s="1395"/>
      <c r="W756" s="1395"/>
      <c r="X756" s="1395"/>
      <c r="Y756" s="1395"/>
      <c r="Z756" s="1395"/>
      <c r="AA756" s="1395"/>
      <c r="AB756" s="1395"/>
    </row>
    <row r="757" ht="14.25" customHeight="1">
      <c r="A757" s="1403"/>
      <c r="B757" s="1403"/>
      <c r="C757" s="1395"/>
      <c r="D757" s="1395"/>
      <c r="E757" s="1407"/>
      <c r="F757" s="1395"/>
      <c r="G757" s="1395"/>
      <c r="H757" s="1395"/>
      <c r="I757" s="1395"/>
      <c r="J757" s="1395"/>
      <c r="K757" s="1395"/>
      <c r="L757" s="1395"/>
      <c r="M757" s="1395"/>
      <c r="N757" s="1395"/>
      <c r="O757" s="1395"/>
      <c r="P757" s="1395"/>
      <c r="Q757" s="1395"/>
      <c r="R757" s="1395"/>
      <c r="S757" s="1395"/>
      <c r="T757" s="1395"/>
      <c r="U757" s="1395"/>
      <c r="V757" s="1395"/>
      <c r="W757" s="1395"/>
      <c r="X757" s="1395"/>
      <c r="Y757" s="1395"/>
      <c r="Z757" s="1395"/>
      <c r="AA757" s="1395"/>
      <c r="AB757" s="1395"/>
    </row>
    <row r="758" ht="14.25" customHeight="1">
      <c r="A758" s="1403"/>
      <c r="B758" s="1403"/>
      <c r="C758" s="1395"/>
      <c r="D758" s="1395"/>
      <c r="E758" s="1407"/>
      <c r="F758" s="1395"/>
      <c r="G758" s="1395"/>
      <c r="H758" s="1395"/>
      <c r="I758" s="1395"/>
      <c r="J758" s="1395"/>
      <c r="K758" s="1395"/>
      <c r="L758" s="1395"/>
      <c r="M758" s="1395"/>
      <c r="N758" s="1395"/>
      <c r="O758" s="1395"/>
      <c r="P758" s="1395"/>
      <c r="Q758" s="1395"/>
      <c r="R758" s="1395"/>
      <c r="S758" s="1395"/>
      <c r="T758" s="1395"/>
      <c r="U758" s="1395"/>
      <c r="V758" s="1395"/>
      <c r="W758" s="1395"/>
      <c r="X758" s="1395"/>
      <c r="Y758" s="1395"/>
      <c r="Z758" s="1395"/>
      <c r="AA758" s="1395"/>
      <c r="AB758" s="1395"/>
    </row>
    <row r="759" ht="14.25" customHeight="1">
      <c r="A759" s="1403"/>
      <c r="B759" s="1403"/>
      <c r="C759" s="1395"/>
      <c r="D759" s="1395"/>
      <c r="E759" s="1407"/>
      <c r="F759" s="1395"/>
      <c r="G759" s="1395"/>
      <c r="H759" s="1395"/>
      <c r="I759" s="1395"/>
      <c r="J759" s="1395"/>
      <c r="K759" s="1395"/>
      <c r="L759" s="1395"/>
      <c r="M759" s="1395"/>
      <c r="N759" s="1395"/>
      <c r="O759" s="1395"/>
      <c r="P759" s="1395"/>
      <c r="Q759" s="1395"/>
      <c r="R759" s="1395"/>
      <c r="S759" s="1395"/>
      <c r="T759" s="1395"/>
      <c r="U759" s="1395"/>
      <c r="V759" s="1395"/>
      <c r="W759" s="1395"/>
      <c r="X759" s="1395"/>
      <c r="Y759" s="1395"/>
      <c r="Z759" s="1395"/>
      <c r="AA759" s="1395"/>
      <c r="AB759" s="1395"/>
    </row>
    <row r="760" ht="14.25" customHeight="1">
      <c r="A760" s="1403"/>
      <c r="B760" s="1403"/>
      <c r="C760" s="1395"/>
      <c r="D760" s="1395"/>
      <c r="E760" s="1407"/>
      <c r="F760" s="1395"/>
      <c r="G760" s="1395"/>
      <c r="H760" s="1395"/>
      <c r="I760" s="1395"/>
      <c r="J760" s="1395"/>
      <c r="K760" s="1395"/>
      <c r="L760" s="1395"/>
      <c r="M760" s="1395"/>
      <c r="N760" s="1395"/>
      <c r="O760" s="1395"/>
      <c r="P760" s="1395"/>
      <c r="Q760" s="1395"/>
      <c r="R760" s="1395"/>
      <c r="S760" s="1395"/>
      <c r="T760" s="1395"/>
      <c r="U760" s="1395"/>
      <c r="V760" s="1395"/>
      <c r="W760" s="1395"/>
      <c r="X760" s="1395"/>
      <c r="Y760" s="1395"/>
      <c r="Z760" s="1395"/>
      <c r="AA760" s="1395"/>
      <c r="AB760" s="1395"/>
    </row>
    <row r="761" ht="14.25" customHeight="1">
      <c r="A761" s="1403"/>
      <c r="B761" s="1403"/>
      <c r="C761" s="1395"/>
      <c r="D761" s="1395"/>
      <c r="E761" s="1407"/>
      <c r="F761" s="1395"/>
      <c r="G761" s="1395"/>
      <c r="H761" s="1395"/>
      <c r="I761" s="1395"/>
      <c r="J761" s="1395"/>
      <c r="K761" s="1395"/>
      <c r="L761" s="1395"/>
      <c r="M761" s="1395"/>
      <c r="N761" s="1395"/>
      <c r="O761" s="1395"/>
      <c r="P761" s="1395"/>
      <c r="Q761" s="1395"/>
      <c r="R761" s="1395"/>
      <c r="S761" s="1395"/>
      <c r="T761" s="1395"/>
      <c r="U761" s="1395"/>
      <c r="V761" s="1395"/>
      <c r="W761" s="1395"/>
      <c r="X761" s="1395"/>
      <c r="Y761" s="1395"/>
      <c r="Z761" s="1395"/>
      <c r="AA761" s="1395"/>
      <c r="AB761" s="1395"/>
    </row>
    <row r="762" ht="14.25" customHeight="1">
      <c r="A762" s="1403"/>
      <c r="B762" s="1403"/>
      <c r="C762" s="1395"/>
      <c r="D762" s="1395"/>
      <c r="E762" s="1407"/>
      <c r="F762" s="1395"/>
      <c r="G762" s="1395"/>
      <c r="H762" s="1395"/>
      <c r="I762" s="1395"/>
      <c r="J762" s="1395"/>
      <c r="K762" s="1395"/>
      <c r="L762" s="1395"/>
      <c r="M762" s="1395"/>
      <c r="N762" s="1395"/>
      <c r="O762" s="1395"/>
      <c r="P762" s="1395"/>
      <c r="Q762" s="1395"/>
      <c r="R762" s="1395"/>
      <c r="S762" s="1395"/>
      <c r="T762" s="1395"/>
      <c r="U762" s="1395"/>
      <c r="V762" s="1395"/>
      <c r="W762" s="1395"/>
      <c r="X762" s="1395"/>
      <c r="Y762" s="1395"/>
      <c r="Z762" s="1395"/>
      <c r="AA762" s="1395"/>
      <c r="AB762" s="1395"/>
    </row>
    <row r="763" ht="14.25" customHeight="1">
      <c r="A763" s="1403"/>
      <c r="B763" s="1403"/>
      <c r="C763" s="1395"/>
      <c r="D763" s="1395"/>
      <c r="E763" s="1407"/>
      <c r="F763" s="1395"/>
      <c r="G763" s="1395"/>
      <c r="H763" s="1395"/>
      <c r="I763" s="1395"/>
      <c r="J763" s="1395"/>
      <c r="K763" s="1395"/>
      <c r="L763" s="1395"/>
      <c r="M763" s="1395"/>
      <c r="N763" s="1395"/>
      <c r="O763" s="1395"/>
      <c r="P763" s="1395"/>
      <c r="Q763" s="1395"/>
      <c r="R763" s="1395"/>
      <c r="S763" s="1395"/>
      <c r="T763" s="1395"/>
      <c r="U763" s="1395"/>
      <c r="V763" s="1395"/>
      <c r="W763" s="1395"/>
      <c r="X763" s="1395"/>
      <c r="Y763" s="1395"/>
      <c r="Z763" s="1395"/>
      <c r="AA763" s="1395"/>
      <c r="AB763" s="1395"/>
    </row>
    <row r="764" ht="14.25" customHeight="1">
      <c r="A764" s="1403"/>
      <c r="B764" s="1403"/>
      <c r="C764" s="1395"/>
      <c r="D764" s="1395"/>
      <c r="E764" s="1407"/>
      <c r="F764" s="1395"/>
      <c r="G764" s="1395"/>
      <c r="H764" s="1395"/>
      <c r="I764" s="1395"/>
      <c r="J764" s="1395"/>
      <c r="K764" s="1395"/>
      <c r="L764" s="1395"/>
      <c r="M764" s="1395"/>
      <c r="N764" s="1395"/>
      <c r="O764" s="1395"/>
      <c r="P764" s="1395"/>
      <c r="Q764" s="1395"/>
      <c r="R764" s="1395"/>
      <c r="S764" s="1395"/>
      <c r="T764" s="1395"/>
      <c r="U764" s="1395"/>
      <c r="V764" s="1395"/>
      <c r="W764" s="1395"/>
      <c r="X764" s="1395"/>
      <c r="Y764" s="1395"/>
      <c r="Z764" s="1395"/>
      <c r="AA764" s="1395"/>
      <c r="AB764" s="1395"/>
    </row>
    <row r="765" ht="14.25" customHeight="1">
      <c r="A765" s="1403"/>
      <c r="B765" s="1403"/>
      <c r="C765" s="1395"/>
      <c r="D765" s="1395"/>
      <c r="E765" s="1407"/>
      <c r="F765" s="1395"/>
      <c r="G765" s="1395"/>
      <c r="H765" s="1395"/>
      <c r="I765" s="1395"/>
      <c r="J765" s="1395"/>
      <c r="K765" s="1395"/>
      <c r="L765" s="1395"/>
      <c r="M765" s="1395"/>
      <c r="N765" s="1395"/>
      <c r="O765" s="1395"/>
      <c r="P765" s="1395"/>
      <c r="Q765" s="1395"/>
      <c r="R765" s="1395"/>
      <c r="S765" s="1395"/>
      <c r="T765" s="1395"/>
      <c r="U765" s="1395"/>
      <c r="V765" s="1395"/>
      <c r="W765" s="1395"/>
      <c r="X765" s="1395"/>
      <c r="Y765" s="1395"/>
      <c r="Z765" s="1395"/>
      <c r="AA765" s="1395"/>
      <c r="AB765" s="1395"/>
    </row>
    <row r="766" ht="14.25" customHeight="1">
      <c r="A766" s="1403"/>
      <c r="B766" s="1403"/>
      <c r="C766" s="1395"/>
      <c r="D766" s="1395"/>
      <c r="E766" s="1407"/>
      <c r="F766" s="1395"/>
      <c r="G766" s="1395"/>
      <c r="H766" s="1395"/>
      <c r="I766" s="1395"/>
      <c r="J766" s="1395"/>
      <c r="K766" s="1395"/>
      <c r="L766" s="1395"/>
      <c r="M766" s="1395"/>
      <c r="N766" s="1395"/>
      <c r="O766" s="1395"/>
      <c r="P766" s="1395"/>
      <c r="Q766" s="1395"/>
      <c r="R766" s="1395"/>
      <c r="S766" s="1395"/>
      <c r="T766" s="1395"/>
      <c r="U766" s="1395"/>
      <c r="V766" s="1395"/>
      <c r="W766" s="1395"/>
      <c r="X766" s="1395"/>
      <c r="Y766" s="1395"/>
      <c r="Z766" s="1395"/>
      <c r="AA766" s="1395"/>
      <c r="AB766" s="1395"/>
    </row>
    <row r="767" ht="14.25" customHeight="1">
      <c r="A767" s="1403"/>
      <c r="B767" s="1403"/>
      <c r="C767" s="1395"/>
      <c r="D767" s="1395"/>
      <c r="E767" s="1407"/>
      <c r="F767" s="1395"/>
      <c r="G767" s="1395"/>
      <c r="H767" s="1395"/>
      <c r="I767" s="1395"/>
      <c r="J767" s="1395"/>
      <c r="K767" s="1395"/>
      <c r="L767" s="1395"/>
      <c r="M767" s="1395"/>
      <c r="N767" s="1395"/>
      <c r="O767" s="1395"/>
      <c r="P767" s="1395"/>
      <c r="Q767" s="1395"/>
      <c r="R767" s="1395"/>
      <c r="S767" s="1395"/>
      <c r="T767" s="1395"/>
      <c r="U767" s="1395"/>
      <c r="V767" s="1395"/>
      <c r="W767" s="1395"/>
      <c r="X767" s="1395"/>
      <c r="Y767" s="1395"/>
      <c r="Z767" s="1395"/>
      <c r="AA767" s="1395"/>
      <c r="AB767" s="1395"/>
    </row>
    <row r="768" ht="14.25" customHeight="1">
      <c r="A768" s="1403"/>
      <c r="B768" s="1403"/>
      <c r="C768" s="1395"/>
      <c r="D768" s="1395"/>
      <c r="E768" s="1407"/>
      <c r="F768" s="1395"/>
      <c r="G768" s="1395"/>
      <c r="H768" s="1395"/>
      <c r="I768" s="1395"/>
      <c r="J768" s="1395"/>
      <c r="K768" s="1395"/>
      <c r="L768" s="1395"/>
      <c r="M768" s="1395"/>
      <c r="N768" s="1395"/>
      <c r="O768" s="1395"/>
      <c r="P768" s="1395"/>
      <c r="Q768" s="1395"/>
      <c r="R768" s="1395"/>
      <c r="S768" s="1395"/>
      <c r="T768" s="1395"/>
      <c r="U768" s="1395"/>
      <c r="V768" s="1395"/>
      <c r="W768" s="1395"/>
      <c r="X768" s="1395"/>
      <c r="Y768" s="1395"/>
      <c r="Z768" s="1395"/>
      <c r="AA768" s="1395"/>
      <c r="AB768" s="1395"/>
    </row>
    <row r="769" ht="14.25" customHeight="1">
      <c r="A769" s="1403"/>
      <c r="B769" s="1403"/>
      <c r="C769" s="1395"/>
      <c r="D769" s="1395"/>
      <c r="E769" s="1407"/>
      <c r="F769" s="1395"/>
      <c r="G769" s="1395"/>
      <c r="H769" s="1395"/>
      <c r="I769" s="1395"/>
      <c r="J769" s="1395"/>
      <c r="K769" s="1395"/>
      <c r="L769" s="1395"/>
      <c r="M769" s="1395"/>
      <c r="N769" s="1395"/>
      <c r="O769" s="1395"/>
      <c r="P769" s="1395"/>
      <c r="Q769" s="1395"/>
      <c r="R769" s="1395"/>
      <c r="S769" s="1395"/>
      <c r="T769" s="1395"/>
      <c r="U769" s="1395"/>
      <c r="V769" s="1395"/>
      <c r="W769" s="1395"/>
      <c r="X769" s="1395"/>
      <c r="Y769" s="1395"/>
      <c r="Z769" s="1395"/>
      <c r="AA769" s="1395"/>
      <c r="AB769" s="1395"/>
    </row>
    <row r="770" ht="14.25" customHeight="1">
      <c r="A770" s="1403"/>
      <c r="B770" s="1403"/>
      <c r="C770" s="1395"/>
      <c r="D770" s="1395"/>
      <c r="E770" s="1407"/>
      <c r="F770" s="1395"/>
      <c r="G770" s="1395"/>
      <c r="H770" s="1395"/>
      <c r="I770" s="1395"/>
      <c r="J770" s="1395"/>
      <c r="K770" s="1395"/>
      <c r="L770" s="1395"/>
      <c r="M770" s="1395"/>
      <c r="N770" s="1395"/>
      <c r="O770" s="1395"/>
      <c r="P770" s="1395"/>
      <c r="Q770" s="1395"/>
      <c r="R770" s="1395"/>
      <c r="S770" s="1395"/>
      <c r="T770" s="1395"/>
      <c r="U770" s="1395"/>
      <c r="V770" s="1395"/>
      <c r="W770" s="1395"/>
      <c r="X770" s="1395"/>
      <c r="Y770" s="1395"/>
      <c r="Z770" s="1395"/>
      <c r="AA770" s="1395"/>
      <c r="AB770" s="1395"/>
    </row>
    <row r="771" ht="14.25" customHeight="1">
      <c r="A771" s="1403"/>
      <c r="B771" s="1403"/>
      <c r="C771" s="1395"/>
      <c r="D771" s="1395"/>
      <c r="E771" s="1407"/>
      <c r="F771" s="1395"/>
      <c r="G771" s="1395"/>
      <c r="H771" s="1395"/>
      <c r="I771" s="1395"/>
      <c r="J771" s="1395"/>
      <c r="K771" s="1395"/>
      <c r="L771" s="1395"/>
      <c r="M771" s="1395"/>
      <c r="N771" s="1395"/>
      <c r="O771" s="1395"/>
      <c r="P771" s="1395"/>
      <c r="Q771" s="1395"/>
      <c r="R771" s="1395"/>
      <c r="S771" s="1395"/>
      <c r="T771" s="1395"/>
      <c r="U771" s="1395"/>
      <c r="V771" s="1395"/>
      <c r="W771" s="1395"/>
      <c r="X771" s="1395"/>
      <c r="Y771" s="1395"/>
      <c r="Z771" s="1395"/>
      <c r="AA771" s="1395"/>
      <c r="AB771" s="1395"/>
    </row>
    <row r="772" ht="14.25" customHeight="1">
      <c r="A772" s="1403"/>
      <c r="B772" s="1403"/>
      <c r="C772" s="1395"/>
      <c r="D772" s="1395"/>
      <c r="E772" s="1407"/>
      <c r="F772" s="1395"/>
      <c r="G772" s="1395"/>
      <c r="H772" s="1395"/>
      <c r="I772" s="1395"/>
      <c r="J772" s="1395"/>
      <c r="K772" s="1395"/>
      <c r="L772" s="1395"/>
      <c r="M772" s="1395"/>
      <c r="N772" s="1395"/>
      <c r="O772" s="1395"/>
      <c r="P772" s="1395"/>
      <c r="Q772" s="1395"/>
      <c r="R772" s="1395"/>
      <c r="S772" s="1395"/>
      <c r="T772" s="1395"/>
      <c r="U772" s="1395"/>
      <c r="V772" s="1395"/>
      <c r="W772" s="1395"/>
      <c r="X772" s="1395"/>
      <c r="Y772" s="1395"/>
      <c r="Z772" s="1395"/>
      <c r="AA772" s="1395"/>
      <c r="AB772" s="1395"/>
    </row>
    <row r="773" ht="14.25" customHeight="1">
      <c r="A773" s="1403"/>
      <c r="B773" s="1403"/>
      <c r="C773" s="1395"/>
      <c r="D773" s="1395"/>
      <c r="E773" s="1407"/>
      <c r="F773" s="1395"/>
      <c r="G773" s="1395"/>
      <c r="H773" s="1395"/>
      <c r="I773" s="1395"/>
      <c r="J773" s="1395"/>
      <c r="K773" s="1395"/>
      <c r="L773" s="1395"/>
      <c r="M773" s="1395"/>
      <c r="N773" s="1395"/>
      <c r="O773" s="1395"/>
      <c r="P773" s="1395"/>
      <c r="Q773" s="1395"/>
      <c r="R773" s="1395"/>
      <c r="S773" s="1395"/>
      <c r="T773" s="1395"/>
      <c r="U773" s="1395"/>
      <c r="V773" s="1395"/>
      <c r="W773" s="1395"/>
      <c r="X773" s="1395"/>
      <c r="Y773" s="1395"/>
      <c r="Z773" s="1395"/>
      <c r="AA773" s="1395"/>
      <c r="AB773" s="1395"/>
    </row>
    <row r="774" ht="14.25" customHeight="1">
      <c r="A774" s="1403"/>
      <c r="B774" s="1403"/>
      <c r="C774" s="1395"/>
      <c r="D774" s="1395"/>
      <c r="E774" s="1407"/>
      <c r="F774" s="1395"/>
      <c r="G774" s="1395"/>
      <c r="H774" s="1395"/>
      <c r="I774" s="1395"/>
      <c r="J774" s="1395"/>
      <c r="K774" s="1395"/>
      <c r="L774" s="1395"/>
      <c r="M774" s="1395"/>
      <c r="N774" s="1395"/>
      <c r="O774" s="1395"/>
      <c r="P774" s="1395"/>
      <c r="Q774" s="1395"/>
      <c r="R774" s="1395"/>
      <c r="S774" s="1395"/>
      <c r="T774" s="1395"/>
      <c r="U774" s="1395"/>
      <c r="V774" s="1395"/>
      <c r="W774" s="1395"/>
      <c r="X774" s="1395"/>
      <c r="Y774" s="1395"/>
      <c r="Z774" s="1395"/>
      <c r="AA774" s="1395"/>
      <c r="AB774" s="1395"/>
    </row>
    <row r="775" ht="14.25" customHeight="1">
      <c r="A775" s="1403"/>
      <c r="B775" s="1403"/>
      <c r="C775" s="1395"/>
      <c r="D775" s="1395"/>
      <c r="E775" s="1407"/>
      <c r="F775" s="1395"/>
      <c r="G775" s="1395"/>
      <c r="H775" s="1395"/>
      <c r="I775" s="1395"/>
      <c r="J775" s="1395"/>
      <c r="K775" s="1395"/>
      <c r="L775" s="1395"/>
      <c r="M775" s="1395"/>
      <c r="N775" s="1395"/>
      <c r="O775" s="1395"/>
      <c r="P775" s="1395"/>
      <c r="Q775" s="1395"/>
      <c r="R775" s="1395"/>
      <c r="S775" s="1395"/>
      <c r="T775" s="1395"/>
      <c r="U775" s="1395"/>
      <c r="V775" s="1395"/>
      <c r="W775" s="1395"/>
      <c r="X775" s="1395"/>
      <c r="Y775" s="1395"/>
      <c r="Z775" s="1395"/>
      <c r="AA775" s="1395"/>
      <c r="AB775" s="1395"/>
    </row>
    <row r="776" ht="14.25" customHeight="1">
      <c r="A776" s="1403"/>
      <c r="B776" s="1403"/>
      <c r="C776" s="1395"/>
      <c r="D776" s="1395"/>
      <c r="E776" s="1407"/>
      <c r="F776" s="1395"/>
      <c r="G776" s="1395"/>
      <c r="H776" s="1395"/>
      <c r="I776" s="1395"/>
      <c r="J776" s="1395"/>
      <c r="K776" s="1395"/>
      <c r="L776" s="1395"/>
      <c r="M776" s="1395"/>
      <c r="N776" s="1395"/>
      <c r="O776" s="1395"/>
      <c r="P776" s="1395"/>
      <c r="Q776" s="1395"/>
      <c r="R776" s="1395"/>
      <c r="S776" s="1395"/>
      <c r="T776" s="1395"/>
      <c r="U776" s="1395"/>
      <c r="V776" s="1395"/>
      <c r="W776" s="1395"/>
      <c r="X776" s="1395"/>
      <c r="Y776" s="1395"/>
      <c r="Z776" s="1395"/>
      <c r="AA776" s="1395"/>
      <c r="AB776" s="1395"/>
    </row>
    <row r="777" ht="14.25" customHeight="1">
      <c r="A777" s="1403"/>
      <c r="B777" s="1403"/>
      <c r="C777" s="1395"/>
      <c r="D777" s="1395"/>
      <c r="E777" s="1407"/>
      <c r="F777" s="1395"/>
      <c r="G777" s="1395"/>
      <c r="H777" s="1395"/>
      <c r="I777" s="1395"/>
      <c r="J777" s="1395"/>
      <c r="K777" s="1395"/>
      <c r="L777" s="1395"/>
      <c r="M777" s="1395"/>
      <c r="N777" s="1395"/>
      <c r="O777" s="1395"/>
      <c r="P777" s="1395"/>
      <c r="Q777" s="1395"/>
      <c r="R777" s="1395"/>
      <c r="S777" s="1395"/>
      <c r="T777" s="1395"/>
      <c r="U777" s="1395"/>
      <c r="V777" s="1395"/>
      <c r="W777" s="1395"/>
      <c r="X777" s="1395"/>
      <c r="Y777" s="1395"/>
      <c r="Z777" s="1395"/>
      <c r="AA777" s="1395"/>
      <c r="AB777" s="1395"/>
    </row>
    <row r="778" ht="14.25" customHeight="1">
      <c r="A778" s="1403"/>
      <c r="B778" s="1403"/>
      <c r="C778" s="1395"/>
      <c r="D778" s="1395"/>
      <c r="E778" s="1407"/>
      <c r="F778" s="1395"/>
      <c r="G778" s="1395"/>
      <c r="H778" s="1395"/>
      <c r="I778" s="1395"/>
      <c r="J778" s="1395"/>
      <c r="K778" s="1395"/>
      <c r="L778" s="1395"/>
      <c r="M778" s="1395"/>
      <c r="N778" s="1395"/>
      <c r="O778" s="1395"/>
      <c r="P778" s="1395"/>
      <c r="Q778" s="1395"/>
      <c r="R778" s="1395"/>
      <c r="S778" s="1395"/>
      <c r="T778" s="1395"/>
      <c r="U778" s="1395"/>
      <c r="V778" s="1395"/>
      <c r="W778" s="1395"/>
      <c r="X778" s="1395"/>
      <c r="Y778" s="1395"/>
      <c r="Z778" s="1395"/>
      <c r="AA778" s="1395"/>
      <c r="AB778" s="1395"/>
    </row>
    <row r="779" ht="14.25" customHeight="1">
      <c r="A779" s="1403"/>
      <c r="B779" s="1403"/>
      <c r="C779" s="1395"/>
      <c r="D779" s="1395"/>
      <c r="E779" s="1407"/>
      <c r="F779" s="1395"/>
      <c r="G779" s="1395"/>
      <c r="H779" s="1395"/>
      <c r="I779" s="1395"/>
      <c r="J779" s="1395"/>
      <c r="K779" s="1395"/>
      <c r="L779" s="1395"/>
      <c r="M779" s="1395"/>
      <c r="N779" s="1395"/>
      <c r="O779" s="1395"/>
      <c r="P779" s="1395"/>
      <c r="Q779" s="1395"/>
      <c r="R779" s="1395"/>
      <c r="S779" s="1395"/>
      <c r="T779" s="1395"/>
      <c r="U779" s="1395"/>
      <c r="V779" s="1395"/>
      <c r="W779" s="1395"/>
      <c r="X779" s="1395"/>
      <c r="Y779" s="1395"/>
      <c r="Z779" s="1395"/>
      <c r="AA779" s="1395"/>
      <c r="AB779" s="1395"/>
    </row>
    <row r="780" ht="14.25" customHeight="1">
      <c r="A780" s="1403"/>
      <c r="B780" s="1403"/>
      <c r="C780" s="1395"/>
      <c r="D780" s="1395"/>
      <c r="E780" s="1407"/>
      <c r="F780" s="1395"/>
      <c r="G780" s="1395"/>
      <c r="H780" s="1395"/>
      <c r="I780" s="1395"/>
      <c r="J780" s="1395"/>
      <c r="K780" s="1395"/>
      <c r="L780" s="1395"/>
      <c r="M780" s="1395"/>
      <c r="N780" s="1395"/>
      <c r="O780" s="1395"/>
      <c r="P780" s="1395"/>
      <c r="Q780" s="1395"/>
      <c r="R780" s="1395"/>
      <c r="S780" s="1395"/>
      <c r="T780" s="1395"/>
      <c r="U780" s="1395"/>
      <c r="V780" s="1395"/>
      <c r="W780" s="1395"/>
      <c r="X780" s="1395"/>
      <c r="Y780" s="1395"/>
      <c r="Z780" s="1395"/>
      <c r="AA780" s="1395"/>
      <c r="AB780" s="1395"/>
    </row>
    <row r="781" ht="14.25" customHeight="1">
      <c r="A781" s="1403"/>
      <c r="B781" s="1403"/>
      <c r="C781" s="1395"/>
      <c r="D781" s="1395"/>
      <c r="E781" s="1407"/>
      <c r="F781" s="1395"/>
      <c r="G781" s="1395"/>
      <c r="H781" s="1395"/>
      <c r="I781" s="1395"/>
      <c r="J781" s="1395"/>
      <c r="K781" s="1395"/>
      <c r="L781" s="1395"/>
      <c r="M781" s="1395"/>
      <c r="N781" s="1395"/>
      <c r="O781" s="1395"/>
      <c r="P781" s="1395"/>
      <c r="Q781" s="1395"/>
      <c r="R781" s="1395"/>
      <c r="S781" s="1395"/>
      <c r="T781" s="1395"/>
      <c r="U781" s="1395"/>
      <c r="V781" s="1395"/>
      <c r="W781" s="1395"/>
      <c r="X781" s="1395"/>
      <c r="Y781" s="1395"/>
      <c r="Z781" s="1395"/>
      <c r="AA781" s="1395"/>
      <c r="AB781" s="1395"/>
    </row>
    <row r="782" ht="14.25" customHeight="1">
      <c r="A782" s="1403"/>
      <c r="B782" s="1403"/>
      <c r="C782" s="1395"/>
      <c r="D782" s="1395"/>
      <c r="E782" s="1407"/>
      <c r="F782" s="1395"/>
      <c r="G782" s="1395"/>
      <c r="H782" s="1395"/>
      <c r="I782" s="1395"/>
      <c r="J782" s="1395"/>
      <c r="K782" s="1395"/>
      <c r="L782" s="1395"/>
      <c r="M782" s="1395"/>
      <c r="N782" s="1395"/>
      <c r="O782" s="1395"/>
      <c r="P782" s="1395"/>
      <c r="Q782" s="1395"/>
      <c r="R782" s="1395"/>
      <c r="S782" s="1395"/>
      <c r="T782" s="1395"/>
      <c r="U782" s="1395"/>
      <c r="V782" s="1395"/>
      <c r="W782" s="1395"/>
      <c r="X782" s="1395"/>
      <c r="Y782" s="1395"/>
      <c r="Z782" s="1395"/>
      <c r="AA782" s="1395"/>
      <c r="AB782" s="1395"/>
    </row>
    <row r="783" ht="14.25" customHeight="1">
      <c r="A783" s="1403"/>
      <c r="B783" s="1403"/>
      <c r="C783" s="1395"/>
      <c r="D783" s="1395"/>
      <c r="E783" s="1407"/>
      <c r="F783" s="1395"/>
      <c r="G783" s="1395"/>
      <c r="H783" s="1395"/>
      <c r="I783" s="1395"/>
      <c r="J783" s="1395"/>
      <c r="K783" s="1395"/>
      <c r="L783" s="1395"/>
      <c r="M783" s="1395"/>
      <c r="N783" s="1395"/>
      <c r="O783" s="1395"/>
      <c r="P783" s="1395"/>
      <c r="Q783" s="1395"/>
      <c r="R783" s="1395"/>
      <c r="S783" s="1395"/>
      <c r="T783" s="1395"/>
      <c r="U783" s="1395"/>
      <c r="V783" s="1395"/>
      <c r="W783" s="1395"/>
      <c r="X783" s="1395"/>
      <c r="Y783" s="1395"/>
      <c r="Z783" s="1395"/>
      <c r="AA783" s="1395"/>
      <c r="AB783" s="1395"/>
    </row>
    <row r="784" ht="14.25" customHeight="1">
      <c r="A784" s="1403"/>
      <c r="B784" s="1403"/>
      <c r="C784" s="1395"/>
      <c r="D784" s="1395"/>
      <c r="E784" s="1407"/>
      <c r="F784" s="1395"/>
      <c r="G784" s="1395"/>
      <c r="H784" s="1395"/>
      <c r="I784" s="1395"/>
      <c r="J784" s="1395"/>
      <c r="K784" s="1395"/>
      <c r="L784" s="1395"/>
      <c r="M784" s="1395"/>
      <c r="N784" s="1395"/>
      <c r="O784" s="1395"/>
      <c r="P784" s="1395"/>
      <c r="Q784" s="1395"/>
      <c r="R784" s="1395"/>
      <c r="S784" s="1395"/>
      <c r="T784" s="1395"/>
      <c r="U784" s="1395"/>
      <c r="V784" s="1395"/>
      <c r="W784" s="1395"/>
      <c r="X784" s="1395"/>
      <c r="Y784" s="1395"/>
      <c r="Z784" s="1395"/>
      <c r="AA784" s="1395"/>
      <c r="AB784" s="1395"/>
    </row>
    <row r="785" ht="14.25" customHeight="1">
      <c r="A785" s="1403"/>
      <c r="B785" s="1403"/>
      <c r="C785" s="1395"/>
      <c r="D785" s="1395"/>
      <c r="E785" s="1407"/>
      <c r="F785" s="1395"/>
      <c r="G785" s="1395"/>
      <c r="H785" s="1395"/>
      <c r="I785" s="1395"/>
      <c r="J785" s="1395"/>
      <c r="K785" s="1395"/>
      <c r="L785" s="1395"/>
      <c r="M785" s="1395"/>
      <c r="N785" s="1395"/>
      <c r="O785" s="1395"/>
      <c r="P785" s="1395"/>
      <c r="Q785" s="1395"/>
      <c r="R785" s="1395"/>
      <c r="S785" s="1395"/>
      <c r="T785" s="1395"/>
      <c r="U785" s="1395"/>
      <c r="V785" s="1395"/>
      <c r="W785" s="1395"/>
      <c r="X785" s="1395"/>
      <c r="Y785" s="1395"/>
      <c r="Z785" s="1395"/>
      <c r="AA785" s="1395"/>
      <c r="AB785" s="1395"/>
    </row>
    <row r="786" ht="14.25" customHeight="1">
      <c r="A786" s="1403"/>
      <c r="B786" s="1403"/>
      <c r="C786" s="1395"/>
      <c r="D786" s="1395"/>
      <c r="E786" s="1407"/>
      <c r="F786" s="1395"/>
      <c r="G786" s="1395"/>
      <c r="H786" s="1395"/>
      <c r="I786" s="1395"/>
      <c r="J786" s="1395"/>
      <c r="K786" s="1395"/>
      <c r="L786" s="1395"/>
      <c r="M786" s="1395"/>
      <c r="N786" s="1395"/>
      <c r="O786" s="1395"/>
      <c r="P786" s="1395"/>
      <c r="Q786" s="1395"/>
      <c r="R786" s="1395"/>
      <c r="S786" s="1395"/>
      <c r="T786" s="1395"/>
      <c r="U786" s="1395"/>
      <c r="V786" s="1395"/>
      <c r="W786" s="1395"/>
      <c r="X786" s="1395"/>
      <c r="Y786" s="1395"/>
      <c r="Z786" s="1395"/>
      <c r="AA786" s="1395"/>
      <c r="AB786" s="1395"/>
    </row>
    <row r="787" ht="14.25" customHeight="1">
      <c r="A787" s="1403"/>
      <c r="B787" s="1403"/>
      <c r="C787" s="1395"/>
      <c r="D787" s="1395"/>
      <c r="E787" s="1407"/>
      <c r="F787" s="1395"/>
      <c r="G787" s="1395"/>
      <c r="H787" s="1395"/>
      <c r="I787" s="1395"/>
      <c r="J787" s="1395"/>
      <c r="K787" s="1395"/>
      <c r="L787" s="1395"/>
      <c r="M787" s="1395"/>
      <c r="N787" s="1395"/>
      <c r="O787" s="1395"/>
      <c r="P787" s="1395"/>
      <c r="Q787" s="1395"/>
      <c r="R787" s="1395"/>
      <c r="S787" s="1395"/>
      <c r="T787" s="1395"/>
      <c r="U787" s="1395"/>
      <c r="V787" s="1395"/>
      <c r="W787" s="1395"/>
      <c r="X787" s="1395"/>
      <c r="Y787" s="1395"/>
      <c r="Z787" s="1395"/>
      <c r="AA787" s="1395"/>
      <c r="AB787" s="1395"/>
    </row>
    <row r="788" ht="14.25" customHeight="1">
      <c r="A788" s="1403"/>
      <c r="B788" s="1403"/>
      <c r="C788" s="1395"/>
      <c r="D788" s="1395"/>
      <c r="E788" s="1407"/>
      <c r="F788" s="1395"/>
      <c r="G788" s="1395"/>
      <c r="H788" s="1395"/>
      <c r="I788" s="1395"/>
      <c r="J788" s="1395"/>
      <c r="K788" s="1395"/>
      <c r="L788" s="1395"/>
      <c r="M788" s="1395"/>
      <c r="N788" s="1395"/>
      <c r="O788" s="1395"/>
      <c r="P788" s="1395"/>
      <c r="Q788" s="1395"/>
      <c r="R788" s="1395"/>
      <c r="S788" s="1395"/>
      <c r="T788" s="1395"/>
      <c r="U788" s="1395"/>
      <c r="V788" s="1395"/>
      <c r="W788" s="1395"/>
      <c r="X788" s="1395"/>
      <c r="Y788" s="1395"/>
      <c r="Z788" s="1395"/>
      <c r="AA788" s="1395"/>
      <c r="AB788" s="1395"/>
    </row>
    <row r="789" ht="14.25" customHeight="1">
      <c r="A789" s="1403"/>
      <c r="B789" s="1403"/>
      <c r="C789" s="1395"/>
      <c r="D789" s="1395"/>
      <c r="E789" s="1407"/>
      <c r="F789" s="1395"/>
      <c r="G789" s="1395"/>
      <c r="H789" s="1395"/>
      <c r="I789" s="1395"/>
      <c r="J789" s="1395"/>
      <c r="K789" s="1395"/>
      <c r="L789" s="1395"/>
      <c r="M789" s="1395"/>
      <c r="N789" s="1395"/>
      <c r="O789" s="1395"/>
      <c r="P789" s="1395"/>
      <c r="Q789" s="1395"/>
      <c r="R789" s="1395"/>
      <c r="S789" s="1395"/>
      <c r="T789" s="1395"/>
      <c r="U789" s="1395"/>
      <c r="V789" s="1395"/>
      <c r="W789" s="1395"/>
      <c r="X789" s="1395"/>
      <c r="Y789" s="1395"/>
      <c r="Z789" s="1395"/>
      <c r="AA789" s="1395"/>
      <c r="AB789" s="1395"/>
    </row>
    <row r="790" ht="14.25" customHeight="1">
      <c r="A790" s="1403"/>
      <c r="B790" s="1403"/>
      <c r="C790" s="1395"/>
      <c r="D790" s="1395"/>
      <c r="E790" s="1407"/>
      <c r="F790" s="1395"/>
      <c r="G790" s="1395"/>
      <c r="H790" s="1395"/>
      <c r="I790" s="1395"/>
      <c r="J790" s="1395"/>
      <c r="K790" s="1395"/>
      <c r="L790" s="1395"/>
      <c r="M790" s="1395"/>
      <c r="N790" s="1395"/>
      <c r="O790" s="1395"/>
      <c r="P790" s="1395"/>
      <c r="Q790" s="1395"/>
      <c r="R790" s="1395"/>
      <c r="S790" s="1395"/>
      <c r="T790" s="1395"/>
      <c r="U790" s="1395"/>
      <c r="V790" s="1395"/>
      <c r="W790" s="1395"/>
      <c r="X790" s="1395"/>
      <c r="Y790" s="1395"/>
      <c r="Z790" s="1395"/>
      <c r="AA790" s="1395"/>
      <c r="AB790" s="1395"/>
    </row>
    <row r="791" ht="14.25" customHeight="1">
      <c r="A791" s="1403"/>
      <c r="B791" s="1403"/>
      <c r="C791" s="1395"/>
      <c r="D791" s="1395"/>
      <c r="E791" s="1407"/>
      <c r="F791" s="1395"/>
      <c r="G791" s="1395"/>
      <c r="H791" s="1395"/>
      <c r="I791" s="1395"/>
      <c r="J791" s="1395"/>
      <c r="K791" s="1395"/>
      <c r="L791" s="1395"/>
      <c r="M791" s="1395"/>
      <c r="N791" s="1395"/>
      <c r="O791" s="1395"/>
      <c r="P791" s="1395"/>
      <c r="Q791" s="1395"/>
      <c r="R791" s="1395"/>
      <c r="S791" s="1395"/>
      <c r="T791" s="1395"/>
      <c r="U791" s="1395"/>
      <c r="V791" s="1395"/>
      <c r="W791" s="1395"/>
      <c r="X791" s="1395"/>
      <c r="Y791" s="1395"/>
      <c r="Z791" s="1395"/>
      <c r="AA791" s="1395"/>
      <c r="AB791" s="1395"/>
    </row>
    <row r="792" ht="14.25" customHeight="1">
      <c r="A792" s="1403"/>
      <c r="B792" s="1403"/>
      <c r="C792" s="1395"/>
      <c r="D792" s="1395"/>
      <c r="E792" s="1407"/>
      <c r="F792" s="1395"/>
      <c r="G792" s="1395"/>
      <c r="H792" s="1395"/>
      <c r="I792" s="1395"/>
      <c r="J792" s="1395"/>
      <c r="K792" s="1395"/>
      <c r="L792" s="1395"/>
      <c r="M792" s="1395"/>
      <c r="N792" s="1395"/>
      <c r="O792" s="1395"/>
      <c r="P792" s="1395"/>
      <c r="Q792" s="1395"/>
      <c r="R792" s="1395"/>
      <c r="S792" s="1395"/>
      <c r="T792" s="1395"/>
      <c r="U792" s="1395"/>
      <c r="V792" s="1395"/>
      <c r="W792" s="1395"/>
      <c r="X792" s="1395"/>
      <c r="Y792" s="1395"/>
      <c r="Z792" s="1395"/>
      <c r="AA792" s="1395"/>
      <c r="AB792" s="1395"/>
    </row>
    <row r="793" ht="14.25" customHeight="1">
      <c r="A793" s="1403"/>
      <c r="B793" s="1403"/>
      <c r="C793" s="1395"/>
      <c r="D793" s="1395"/>
      <c r="E793" s="1407"/>
      <c r="F793" s="1395"/>
      <c r="G793" s="1395"/>
      <c r="H793" s="1395"/>
      <c r="I793" s="1395"/>
      <c r="J793" s="1395"/>
      <c r="K793" s="1395"/>
      <c r="L793" s="1395"/>
      <c r="M793" s="1395"/>
      <c r="N793" s="1395"/>
      <c r="O793" s="1395"/>
      <c r="P793" s="1395"/>
      <c r="Q793" s="1395"/>
      <c r="R793" s="1395"/>
      <c r="S793" s="1395"/>
      <c r="T793" s="1395"/>
      <c r="U793" s="1395"/>
      <c r="V793" s="1395"/>
      <c r="W793" s="1395"/>
      <c r="X793" s="1395"/>
      <c r="Y793" s="1395"/>
      <c r="Z793" s="1395"/>
      <c r="AA793" s="1395"/>
      <c r="AB793" s="1395"/>
    </row>
    <row r="794" ht="14.25" customHeight="1">
      <c r="A794" s="1403"/>
      <c r="B794" s="1403"/>
      <c r="C794" s="1395"/>
      <c r="D794" s="1395"/>
      <c r="E794" s="1407"/>
      <c r="F794" s="1395"/>
      <c r="G794" s="1395"/>
      <c r="H794" s="1395"/>
      <c r="I794" s="1395"/>
      <c r="J794" s="1395"/>
      <c r="K794" s="1395"/>
      <c r="L794" s="1395"/>
      <c r="M794" s="1395"/>
      <c r="N794" s="1395"/>
      <c r="O794" s="1395"/>
      <c r="P794" s="1395"/>
      <c r="Q794" s="1395"/>
      <c r="R794" s="1395"/>
      <c r="S794" s="1395"/>
      <c r="T794" s="1395"/>
      <c r="U794" s="1395"/>
      <c r="V794" s="1395"/>
      <c r="W794" s="1395"/>
      <c r="X794" s="1395"/>
      <c r="Y794" s="1395"/>
      <c r="Z794" s="1395"/>
      <c r="AA794" s="1395"/>
      <c r="AB794" s="1395"/>
    </row>
    <row r="795" ht="14.25" customHeight="1">
      <c r="A795" s="1403"/>
      <c r="B795" s="1403"/>
      <c r="C795" s="1395"/>
      <c r="D795" s="1395"/>
      <c r="E795" s="1407"/>
      <c r="F795" s="1395"/>
      <c r="G795" s="1395"/>
      <c r="H795" s="1395"/>
      <c r="I795" s="1395"/>
      <c r="J795" s="1395"/>
      <c r="K795" s="1395"/>
      <c r="L795" s="1395"/>
      <c r="M795" s="1395"/>
      <c r="N795" s="1395"/>
      <c r="O795" s="1395"/>
      <c r="P795" s="1395"/>
      <c r="Q795" s="1395"/>
      <c r="R795" s="1395"/>
      <c r="S795" s="1395"/>
      <c r="T795" s="1395"/>
      <c r="U795" s="1395"/>
      <c r="V795" s="1395"/>
      <c r="W795" s="1395"/>
      <c r="X795" s="1395"/>
      <c r="Y795" s="1395"/>
      <c r="Z795" s="1395"/>
      <c r="AA795" s="1395"/>
      <c r="AB795" s="1395"/>
    </row>
    <row r="796" ht="14.25" customHeight="1">
      <c r="A796" s="1403"/>
      <c r="B796" s="1403"/>
      <c r="C796" s="1395"/>
      <c r="D796" s="1395"/>
      <c r="E796" s="1407"/>
      <c r="F796" s="1395"/>
      <c r="G796" s="1395"/>
      <c r="H796" s="1395"/>
      <c r="I796" s="1395"/>
      <c r="J796" s="1395"/>
      <c r="K796" s="1395"/>
      <c r="L796" s="1395"/>
      <c r="M796" s="1395"/>
      <c r="N796" s="1395"/>
      <c r="O796" s="1395"/>
      <c r="P796" s="1395"/>
      <c r="Q796" s="1395"/>
      <c r="R796" s="1395"/>
      <c r="S796" s="1395"/>
      <c r="T796" s="1395"/>
      <c r="U796" s="1395"/>
      <c r="V796" s="1395"/>
      <c r="W796" s="1395"/>
      <c r="X796" s="1395"/>
      <c r="Y796" s="1395"/>
      <c r="Z796" s="1395"/>
      <c r="AA796" s="1395"/>
      <c r="AB796" s="1395"/>
    </row>
    <row r="797" ht="14.25" customHeight="1">
      <c r="A797" s="1403"/>
      <c r="B797" s="1403"/>
      <c r="C797" s="1395"/>
      <c r="D797" s="1395"/>
      <c r="E797" s="1407"/>
      <c r="F797" s="1395"/>
      <c r="G797" s="1395"/>
      <c r="H797" s="1395"/>
      <c r="I797" s="1395"/>
      <c r="J797" s="1395"/>
      <c r="K797" s="1395"/>
      <c r="L797" s="1395"/>
      <c r="M797" s="1395"/>
      <c r="N797" s="1395"/>
      <c r="O797" s="1395"/>
      <c r="P797" s="1395"/>
      <c r="Q797" s="1395"/>
      <c r="R797" s="1395"/>
      <c r="S797" s="1395"/>
      <c r="T797" s="1395"/>
      <c r="U797" s="1395"/>
      <c r="V797" s="1395"/>
      <c r="W797" s="1395"/>
      <c r="X797" s="1395"/>
      <c r="Y797" s="1395"/>
      <c r="Z797" s="1395"/>
      <c r="AA797" s="1395"/>
      <c r="AB797" s="1395"/>
    </row>
    <row r="798" ht="14.25" customHeight="1">
      <c r="A798" s="1403"/>
      <c r="B798" s="1403"/>
      <c r="C798" s="1395"/>
      <c r="D798" s="1395"/>
      <c r="E798" s="1407"/>
      <c r="F798" s="1395"/>
      <c r="G798" s="1395"/>
      <c r="H798" s="1395"/>
      <c r="I798" s="1395"/>
      <c r="J798" s="1395"/>
      <c r="K798" s="1395"/>
      <c r="L798" s="1395"/>
      <c r="M798" s="1395"/>
      <c r="N798" s="1395"/>
      <c r="O798" s="1395"/>
      <c r="P798" s="1395"/>
      <c r="Q798" s="1395"/>
      <c r="R798" s="1395"/>
      <c r="S798" s="1395"/>
      <c r="T798" s="1395"/>
      <c r="U798" s="1395"/>
      <c r="V798" s="1395"/>
      <c r="W798" s="1395"/>
      <c r="X798" s="1395"/>
      <c r="Y798" s="1395"/>
      <c r="Z798" s="1395"/>
      <c r="AA798" s="1395"/>
      <c r="AB798" s="1395"/>
    </row>
    <row r="799" ht="14.25" customHeight="1">
      <c r="A799" s="1403"/>
      <c r="B799" s="1403"/>
      <c r="C799" s="1395"/>
      <c r="D799" s="1395"/>
      <c r="E799" s="1407"/>
      <c r="F799" s="1395"/>
      <c r="G799" s="1395"/>
      <c r="H799" s="1395"/>
      <c r="I799" s="1395"/>
      <c r="J799" s="1395"/>
      <c r="K799" s="1395"/>
      <c r="L799" s="1395"/>
      <c r="M799" s="1395"/>
      <c r="N799" s="1395"/>
      <c r="O799" s="1395"/>
      <c r="P799" s="1395"/>
      <c r="Q799" s="1395"/>
      <c r="R799" s="1395"/>
      <c r="S799" s="1395"/>
      <c r="T799" s="1395"/>
      <c r="U799" s="1395"/>
      <c r="V799" s="1395"/>
      <c r="W799" s="1395"/>
      <c r="X799" s="1395"/>
      <c r="Y799" s="1395"/>
      <c r="Z799" s="1395"/>
      <c r="AA799" s="1395"/>
      <c r="AB799" s="1395"/>
    </row>
    <row r="800" ht="14.25" customHeight="1">
      <c r="A800" s="1403"/>
      <c r="B800" s="1403"/>
      <c r="C800" s="1395"/>
      <c r="D800" s="1395"/>
      <c r="E800" s="1407"/>
      <c r="F800" s="1395"/>
      <c r="G800" s="1395"/>
      <c r="H800" s="1395"/>
      <c r="I800" s="1395"/>
      <c r="J800" s="1395"/>
      <c r="K800" s="1395"/>
      <c r="L800" s="1395"/>
      <c r="M800" s="1395"/>
      <c r="N800" s="1395"/>
      <c r="O800" s="1395"/>
      <c r="P800" s="1395"/>
      <c r="Q800" s="1395"/>
      <c r="R800" s="1395"/>
      <c r="S800" s="1395"/>
      <c r="T800" s="1395"/>
      <c r="U800" s="1395"/>
      <c r="V800" s="1395"/>
      <c r="W800" s="1395"/>
      <c r="X800" s="1395"/>
      <c r="Y800" s="1395"/>
      <c r="Z800" s="1395"/>
      <c r="AA800" s="1395"/>
      <c r="AB800" s="1395"/>
    </row>
    <row r="801" ht="14.25" customHeight="1">
      <c r="A801" s="1403"/>
      <c r="B801" s="1403"/>
      <c r="C801" s="1395"/>
      <c r="D801" s="1395"/>
      <c r="E801" s="1407"/>
      <c r="F801" s="1395"/>
      <c r="G801" s="1395"/>
      <c r="H801" s="1395"/>
      <c r="I801" s="1395"/>
      <c r="J801" s="1395"/>
      <c r="K801" s="1395"/>
      <c r="L801" s="1395"/>
      <c r="M801" s="1395"/>
      <c r="N801" s="1395"/>
      <c r="O801" s="1395"/>
      <c r="P801" s="1395"/>
      <c r="Q801" s="1395"/>
      <c r="R801" s="1395"/>
      <c r="S801" s="1395"/>
      <c r="T801" s="1395"/>
      <c r="U801" s="1395"/>
      <c r="V801" s="1395"/>
      <c r="W801" s="1395"/>
      <c r="X801" s="1395"/>
      <c r="Y801" s="1395"/>
      <c r="Z801" s="1395"/>
      <c r="AA801" s="1395"/>
      <c r="AB801" s="1395"/>
    </row>
    <row r="802" ht="14.25" customHeight="1">
      <c r="A802" s="1403"/>
      <c r="B802" s="1403"/>
      <c r="C802" s="1395"/>
      <c r="D802" s="1395"/>
      <c r="E802" s="1407"/>
      <c r="F802" s="1395"/>
      <c r="G802" s="1395"/>
      <c r="H802" s="1395"/>
      <c r="I802" s="1395"/>
      <c r="J802" s="1395"/>
      <c r="K802" s="1395"/>
      <c r="L802" s="1395"/>
      <c r="M802" s="1395"/>
      <c r="N802" s="1395"/>
      <c r="O802" s="1395"/>
      <c r="P802" s="1395"/>
      <c r="Q802" s="1395"/>
      <c r="R802" s="1395"/>
      <c r="S802" s="1395"/>
      <c r="T802" s="1395"/>
      <c r="U802" s="1395"/>
      <c r="V802" s="1395"/>
      <c r="W802" s="1395"/>
      <c r="X802" s="1395"/>
      <c r="Y802" s="1395"/>
      <c r="Z802" s="1395"/>
      <c r="AA802" s="1395"/>
      <c r="AB802" s="1395"/>
    </row>
    <row r="803" ht="14.25" customHeight="1">
      <c r="A803" s="1403"/>
      <c r="B803" s="1403"/>
      <c r="C803" s="1395"/>
      <c r="D803" s="1395"/>
      <c r="E803" s="1407"/>
      <c r="F803" s="1395"/>
      <c r="G803" s="1395"/>
      <c r="H803" s="1395"/>
      <c r="I803" s="1395"/>
      <c r="J803" s="1395"/>
      <c r="K803" s="1395"/>
      <c r="L803" s="1395"/>
      <c r="M803" s="1395"/>
      <c r="N803" s="1395"/>
      <c r="O803" s="1395"/>
      <c r="P803" s="1395"/>
      <c r="Q803" s="1395"/>
      <c r="R803" s="1395"/>
      <c r="S803" s="1395"/>
      <c r="T803" s="1395"/>
      <c r="U803" s="1395"/>
      <c r="V803" s="1395"/>
      <c r="W803" s="1395"/>
      <c r="X803" s="1395"/>
      <c r="Y803" s="1395"/>
      <c r="Z803" s="1395"/>
      <c r="AA803" s="1395"/>
      <c r="AB803" s="1395"/>
    </row>
    <row r="804" ht="14.25" customHeight="1">
      <c r="A804" s="1403"/>
      <c r="B804" s="1403"/>
      <c r="C804" s="1395"/>
      <c r="D804" s="1395"/>
      <c r="E804" s="1407"/>
      <c r="F804" s="1395"/>
      <c r="G804" s="1395"/>
      <c r="H804" s="1395"/>
      <c r="I804" s="1395"/>
      <c r="J804" s="1395"/>
      <c r="K804" s="1395"/>
      <c r="L804" s="1395"/>
      <c r="M804" s="1395"/>
      <c r="N804" s="1395"/>
      <c r="O804" s="1395"/>
      <c r="P804" s="1395"/>
      <c r="Q804" s="1395"/>
      <c r="R804" s="1395"/>
      <c r="S804" s="1395"/>
      <c r="T804" s="1395"/>
      <c r="U804" s="1395"/>
      <c r="V804" s="1395"/>
      <c r="W804" s="1395"/>
      <c r="X804" s="1395"/>
      <c r="Y804" s="1395"/>
      <c r="Z804" s="1395"/>
      <c r="AA804" s="1395"/>
      <c r="AB804" s="1395"/>
    </row>
    <row r="805" ht="14.25" customHeight="1">
      <c r="A805" s="1403"/>
      <c r="B805" s="1403"/>
      <c r="C805" s="1395"/>
      <c r="D805" s="1395"/>
      <c r="E805" s="1407"/>
      <c r="F805" s="1395"/>
      <c r="G805" s="1395"/>
      <c r="H805" s="1395"/>
      <c r="I805" s="1395"/>
      <c r="J805" s="1395"/>
      <c r="K805" s="1395"/>
      <c r="L805" s="1395"/>
      <c r="M805" s="1395"/>
      <c r="N805" s="1395"/>
      <c r="O805" s="1395"/>
      <c r="P805" s="1395"/>
      <c r="Q805" s="1395"/>
      <c r="R805" s="1395"/>
      <c r="S805" s="1395"/>
      <c r="T805" s="1395"/>
      <c r="U805" s="1395"/>
      <c r="V805" s="1395"/>
      <c r="W805" s="1395"/>
      <c r="X805" s="1395"/>
      <c r="Y805" s="1395"/>
      <c r="Z805" s="1395"/>
      <c r="AA805" s="1395"/>
      <c r="AB805" s="1395"/>
    </row>
    <row r="806" ht="14.25" customHeight="1">
      <c r="A806" s="1403"/>
      <c r="B806" s="1403"/>
      <c r="C806" s="1395"/>
      <c r="D806" s="1395"/>
      <c r="E806" s="1407"/>
      <c r="F806" s="1395"/>
      <c r="G806" s="1395"/>
      <c r="H806" s="1395"/>
      <c r="I806" s="1395"/>
      <c r="J806" s="1395"/>
      <c r="K806" s="1395"/>
      <c r="L806" s="1395"/>
      <c r="M806" s="1395"/>
      <c r="N806" s="1395"/>
      <c r="O806" s="1395"/>
      <c r="P806" s="1395"/>
      <c r="Q806" s="1395"/>
      <c r="R806" s="1395"/>
      <c r="S806" s="1395"/>
      <c r="T806" s="1395"/>
      <c r="U806" s="1395"/>
      <c r="V806" s="1395"/>
      <c r="W806" s="1395"/>
      <c r="X806" s="1395"/>
      <c r="Y806" s="1395"/>
      <c r="Z806" s="1395"/>
      <c r="AA806" s="1395"/>
      <c r="AB806" s="1395"/>
    </row>
    <row r="807" ht="14.25" customHeight="1">
      <c r="A807" s="1403"/>
      <c r="B807" s="1403"/>
      <c r="C807" s="1395"/>
      <c r="D807" s="1395"/>
      <c r="E807" s="1407"/>
      <c r="F807" s="1395"/>
      <c r="G807" s="1395"/>
      <c r="H807" s="1395"/>
      <c r="I807" s="1395"/>
      <c r="J807" s="1395"/>
      <c r="K807" s="1395"/>
      <c r="L807" s="1395"/>
      <c r="M807" s="1395"/>
      <c r="N807" s="1395"/>
      <c r="O807" s="1395"/>
      <c r="P807" s="1395"/>
      <c r="Q807" s="1395"/>
      <c r="R807" s="1395"/>
      <c r="S807" s="1395"/>
      <c r="T807" s="1395"/>
      <c r="U807" s="1395"/>
      <c r="V807" s="1395"/>
      <c r="W807" s="1395"/>
      <c r="X807" s="1395"/>
      <c r="Y807" s="1395"/>
      <c r="Z807" s="1395"/>
      <c r="AA807" s="1395"/>
      <c r="AB807" s="1395"/>
    </row>
    <row r="808" ht="14.25" customHeight="1">
      <c r="A808" s="1403"/>
      <c r="B808" s="1403"/>
      <c r="C808" s="1395"/>
      <c r="D808" s="1395"/>
      <c r="E808" s="1407"/>
      <c r="F808" s="1395"/>
      <c r="G808" s="1395"/>
      <c r="H808" s="1395"/>
      <c r="I808" s="1395"/>
      <c r="J808" s="1395"/>
      <c r="K808" s="1395"/>
      <c r="L808" s="1395"/>
      <c r="M808" s="1395"/>
      <c r="N808" s="1395"/>
      <c r="O808" s="1395"/>
      <c r="P808" s="1395"/>
      <c r="Q808" s="1395"/>
      <c r="R808" s="1395"/>
      <c r="S808" s="1395"/>
      <c r="T808" s="1395"/>
      <c r="U808" s="1395"/>
      <c r="V808" s="1395"/>
      <c r="W808" s="1395"/>
      <c r="X808" s="1395"/>
      <c r="Y808" s="1395"/>
      <c r="Z808" s="1395"/>
      <c r="AA808" s="1395"/>
      <c r="AB808" s="1395"/>
    </row>
    <row r="809" ht="14.25" customHeight="1">
      <c r="A809" s="1403"/>
      <c r="B809" s="1403"/>
      <c r="C809" s="1395"/>
      <c r="D809" s="1395"/>
      <c r="E809" s="1407"/>
      <c r="F809" s="1395"/>
      <c r="G809" s="1395"/>
      <c r="H809" s="1395"/>
      <c r="I809" s="1395"/>
      <c r="J809" s="1395"/>
      <c r="K809" s="1395"/>
      <c r="L809" s="1395"/>
      <c r="M809" s="1395"/>
      <c r="N809" s="1395"/>
      <c r="O809" s="1395"/>
      <c r="P809" s="1395"/>
      <c r="Q809" s="1395"/>
      <c r="R809" s="1395"/>
      <c r="S809" s="1395"/>
      <c r="T809" s="1395"/>
      <c r="U809" s="1395"/>
      <c r="V809" s="1395"/>
      <c r="W809" s="1395"/>
      <c r="X809" s="1395"/>
      <c r="Y809" s="1395"/>
      <c r="Z809" s="1395"/>
      <c r="AA809" s="1395"/>
      <c r="AB809" s="1395"/>
    </row>
    <row r="810" ht="14.25" customHeight="1">
      <c r="A810" s="1403"/>
      <c r="B810" s="1403"/>
      <c r="C810" s="1395"/>
      <c r="D810" s="1395"/>
      <c r="E810" s="1407"/>
      <c r="F810" s="1395"/>
      <c r="G810" s="1395"/>
      <c r="H810" s="1395"/>
      <c r="I810" s="1395"/>
      <c r="J810" s="1395"/>
      <c r="K810" s="1395"/>
      <c r="L810" s="1395"/>
      <c r="M810" s="1395"/>
      <c r="N810" s="1395"/>
      <c r="O810" s="1395"/>
      <c r="P810" s="1395"/>
      <c r="Q810" s="1395"/>
      <c r="R810" s="1395"/>
      <c r="S810" s="1395"/>
      <c r="T810" s="1395"/>
      <c r="U810" s="1395"/>
      <c r="V810" s="1395"/>
      <c r="W810" s="1395"/>
      <c r="X810" s="1395"/>
      <c r="Y810" s="1395"/>
      <c r="Z810" s="1395"/>
      <c r="AA810" s="1395"/>
      <c r="AB810" s="1395"/>
    </row>
    <row r="811" ht="14.25" customHeight="1">
      <c r="A811" s="1403"/>
      <c r="B811" s="1403"/>
      <c r="C811" s="1395"/>
      <c r="D811" s="1395"/>
      <c r="E811" s="1407"/>
      <c r="F811" s="1395"/>
      <c r="G811" s="1395"/>
      <c r="H811" s="1395"/>
      <c r="I811" s="1395"/>
      <c r="J811" s="1395"/>
      <c r="K811" s="1395"/>
      <c r="L811" s="1395"/>
      <c r="M811" s="1395"/>
      <c r="N811" s="1395"/>
      <c r="O811" s="1395"/>
      <c r="P811" s="1395"/>
      <c r="Q811" s="1395"/>
      <c r="R811" s="1395"/>
      <c r="S811" s="1395"/>
      <c r="T811" s="1395"/>
      <c r="U811" s="1395"/>
      <c r="V811" s="1395"/>
      <c r="W811" s="1395"/>
      <c r="X811" s="1395"/>
      <c r="Y811" s="1395"/>
      <c r="Z811" s="1395"/>
      <c r="AA811" s="1395"/>
      <c r="AB811" s="1395"/>
    </row>
    <row r="812" ht="14.25" customHeight="1">
      <c r="A812" s="1403"/>
      <c r="B812" s="1403"/>
      <c r="C812" s="1395"/>
      <c r="D812" s="1395"/>
      <c r="E812" s="1407"/>
      <c r="F812" s="1395"/>
      <c r="G812" s="1395"/>
      <c r="H812" s="1395"/>
      <c r="I812" s="1395"/>
      <c r="J812" s="1395"/>
      <c r="K812" s="1395"/>
      <c r="L812" s="1395"/>
      <c r="M812" s="1395"/>
      <c r="N812" s="1395"/>
      <c r="O812" s="1395"/>
      <c r="P812" s="1395"/>
      <c r="Q812" s="1395"/>
      <c r="R812" s="1395"/>
      <c r="S812" s="1395"/>
      <c r="T812" s="1395"/>
      <c r="U812" s="1395"/>
      <c r="V812" s="1395"/>
      <c r="W812" s="1395"/>
      <c r="X812" s="1395"/>
      <c r="Y812" s="1395"/>
      <c r="Z812" s="1395"/>
      <c r="AA812" s="1395"/>
      <c r="AB812" s="1395"/>
    </row>
    <row r="813" ht="14.25" customHeight="1">
      <c r="A813" s="1403"/>
      <c r="B813" s="1403"/>
      <c r="C813" s="1395"/>
      <c r="D813" s="1395"/>
      <c r="E813" s="1407"/>
      <c r="F813" s="1395"/>
      <c r="G813" s="1395"/>
      <c r="H813" s="1395"/>
      <c r="I813" s="1395"/>
      <c r="J813" s="1395"/>
      <c r="K813" s="1395"/>
      <c r="L813" s="1395"/>
      <c r="M813" s="1395"/>
      <c r="N813" s="1395"/>
      <c r="O813" s="1395"/>
      <c r="P813" s="1395"/>
      <c r="Q813" s="1395"/>
      <c r="R813" s="1395"/>
      <c r="S813" s="1395"/>
      <c r="T813" s="1395"/>
      <c r="U813" s="1395"/>
      <c r="V813" s="1395"/>
      <c r="W813" s="1395"/>
      <c r="X813" s="1395"/>
      <c r="Y813" s="1395"/>
      <c r="Z813" s="1395"/>
      <c r="AA813" s="1395"/>
      <c r="AB813" s="1395"/>
    </row>
    <row r="814" ht="14.25" customHeight="1">
      <c r="A814" s="1403"/>
      <c r="B814" s="1403"/>
      <c r="C814" s="1395"/>
      <c r="D814" s="1395"/>
      <c r="E814" s="1407"/>
      <c r="F814" s="1395"/>
      <c r="G814" s="1395"/>
      <c r="H814" s="1395"/>
      <c r="I814" s="1395"/>
      <c r="J814" s="1395"/>
      <c r="K814" s="1395"/>
      <c r="L814" s="1395"/>
      <c r="M814" s="1395"/>
      <c r="N814" s="1395"/>
      <c r="O814" s="1395"/>
      <c r="P814" s="1395"/>
      <c r="Q814" s="1395"/>
      <c r="R814" s="1395"/>
      <c r="S814" s="1395"/>
      <c r="T814" s="1395"/>
      <c r="U814" s="1395"/>
      <c r="V814" s="1395"/>
      <c r="W814" s="1395"/>
      <c r="X814" s="1395"/>
      <c r="Y814" s="1395"/>
      <c r="Z814" s="1395"/>
      <c r="AA814" s="1395"/>
      <c r="AB814" s="1395"/>
    </row>
    <row r="815" ht="14.25" customHeight="1">
      <c r="A815" s="1403"/>
      <c r="B815" s="1403"/>
      <c r="C815" s="1395"/>
      <c r="D815" s="1395"/>
      <c r="E815" s="1407"/>
      <c r="F815" s="1395"/>
      <c r="G815" s="1395"/>
      <c r="H815" s="1395"/>
      <c r="I815" s="1395"/>
      <c r="J815" s="1395"/>
      <c r="K815" s="1395"/>
      <c r="L815" s="1395"/>
      <c r="M815" s="1395"/>
      <c r="N815" s="1395"/>
      <c r="O815" s="1395"/>
      <c r="P815" s="1395"/>
      <c r="Q815" s="1395"/>
      <c r="R815" s="1395"/>
      <c r="S815" s="1395"/>
      <c r="T815" s="1395"/>
      <c r="U815" s="1395"/>
      <c r="V815" s="1395"/>
      <c r="W815" s="1395"/>
      <c r="X815" s="1395"/>
      <c r="Y815" s="1395"/>
      <c r="Z815" s="1395"/>
      <c r="AA815" s="1395"/>
      <c r="AB815" s="1395"/>
    </row>
    <row r="816" ht="14.25" customHeight="1">
      <c r="A816" s="1403"/>
      <c r="B816" s="1403"/>
      <c r="C816" s="1395"/>
      <c r="D816" s="1395"/>
      <c r="E816" s="1407"/>
      <c r="F816" s="1395"/>
      <c r="G816" s="1395"/>
      <c r="H816" s="1395"/>
      <c r="I816" s="1395"/>
      <c r="J816" s="1395"/>
      <c r="K816" s="1395"/>
      <c r="L816" s="1395"/>
      <c r="M816" s="1395"/>
      <c r="N816" s="1395"/>
      <c r="O816" s="1395"/>
      <c r="P816" s="1395"/>
      <c r="Q816" s="1395"/>
      <c r="R816" s="1395"/>
      <c r="S816" s="1395"/>
      <c r="T816" s="1395"/>
      <c r="U816" s="1395"/>
      <c r="V816" s="1395"/>
      <c r="W816" s="1395"/>
      <c r="X816" s="1395"/>
      <c r="Y816" s="1395"/>
      <c r="Z816" s="1395"/>
      <c r="AA816" s="1395"/>
      <c r="AB816" s="1395"/>
    </row>
    <row r="817" ht="14.25" customHeight="1">
      <c r="A817" s="1403"/>
      <c r="B817" s="1403"/>
      <c r="C817" s="1395"/>
      <c r="D817" s="1395"/>
      <c r="E817" s="1407"/>
      <c r="F817" s="1395"/>
      <c r="G817" s="1395"/>
      <c r="H817" s="1395"/>
      <c r="I817" s="1395"/>
      <c r="J817" s="1395"/>
      <c r="K817" s="1395"/>
      <c r="L817" s="1395"/>
      <c r="M817" s="1395"/>
      <c r="N817" s="1395"/>
      <c r="O817" s="1395"/>
      <c r="P817" s="1395"/>
      <c r="Q817" s="1395"/>
      <c r="R817" s="1395"/>
      <c r="S817" s="1395"/>
      <c r="T817" s="1395"/>
      <c r="U817" s="1395"/>
      <c r="V817" s="1395"/>
      <c r="W817" s="1395"/>
      <c r="X817" s="1395"/>
      <c r="Y817" s="1395"/>
      <c r="Z817" s="1395"/>
      <c r="AA817" s="1395"/>
      <c r="AB817" s="1395"/>
    </row>
    <row r="818" ht="14.25" customHeight="1">
      <c r="A818" s="1403"/>
      <c r="B818" s="1403"/>
      <c r="C818" s="1395"/>
      <c r="D818" s="1395"/>
      <c r="E818" s="1407"/>
      <c r="F818" s="1395"/>
      <c r="G818" s="1395"/>
      <c r="H818" s="1395"/>
      <c r="I818" s="1395"/>
      <c r="J818" s="1395"/>
      <c r="K818" s="1395"/>
      <c r="L818" s="1395"/>
      <c r="M818" s="1395"/>
      <c r="N818" s="1395"/>
      <c r="O818" s="1395"/>
      <c r="P818" s="1395"/>
      <c r="Q818" s="1395"/>
      <c r="R818" s="1395"/>
      <c r="S818" s="1395"/>
      <c r="T818" s="1395"/>
      <c r="U818" s="1395"/>
      <c r="V818" s="1395"/>
      <c r="W818" s="1395"/>
      <c r="X818" s="1395"/>
      <c r="Y818" s="1395"/>
      <c r="Z818" s="1395"/>
      <c r="AA818" s="1395"/>
      <c r="AB818" s="1395"/>
    </row>
    <row r="819" ht="14.25" customHeight="1">
      <c r="A819" s="1403"/>
      <c r="B819" s="1403"/>
      <c r="C819" s="1395"/>
      <c r="D819" s="1395"/>
      <c r="E819" s="1407"/>
      <c r="F819" s="1395"/>
      <c r="G819" s="1395"/>
      <c r="H819" s="1395"/>
      <c r="I819" s="1395"/>
      <c r="J819" s="1395"/>
      <c r="K819" s="1395"/>
      <c r="L819" s="1395"/>
      <c r="M819" s="1395"/>
      <c r="N819" s="1395"/>
      <c r="O819" s="1395"/>
      <c r="P819" s="1395"/>
      <c r="Q819" s="1395"/>
      <c r="R819" s="1395"/>
      <c r="S819" s="1395"/>
      <c r="T819" s="1395"/>
      <c r="U819" s="1395"/>
      <c r="V819" s="1395"/>
      <c r="W819" s="1395"/>
      <c r="X819" s="1395"/>
      <c r="Y819" s="1395"/>
      <c r="Z819" s="1395"/>
      <c r="AA819" s="1395"/>
      <c r="AB819" s="1395"/>
    </row>
    <row r="820" ht="14.25" customHeight="1">
      <c r="A820" s="1403"/>
      <c r="B820" s="1403"/>
      <c r="C820" s="1395"/>
      <c r="D820" s="1395"/>
      <c r="E820" s="1407"/>
      <c r="F820" s="1395"/>
      <c r="G820" s="1395"/>
      <c r="H820" s="1395"/>
      <c r="I820" s="1395"/>
      <c r="J820" s="1395"/>
      <c r="K820" s="1395"/>
      <c r="L820" s="1395"/>
      <c r="M820" s="1395"/>
      <c r="N820" s="1395"/>
      <c r="O820" s="1395"/>
      <c r="P820" s="1395"/>
      <c r="Q820" s="1395"/>
      <c r="R820" s="1395"/>
      <c r="S820" s="1395"/>
      <c r="T820" s="1395"/>
      <c r="U820" s="1395"/>
      <c r="V820" s="1395"/>
      <c r="W820" s="1395"/>
      <c r="X820" s="1395"/>
      <c r="Y820" s="1395"/>
      <c r="Z820" s="1395"/>
      <c r="AA820" s="1395"/>
      <c r="AB820" s="1395"/>
    </row>
    <row r="821" ht="14.25" customHeight="1">
      <c r="A821" s="1403"/>
      <c r="B821" s="1403"/>
      <c r="C821" s="1395"/>
      <c r="D821" s="1395"/>
      <c r="E821" s="1407"/>
      <c r="F821" s="1395"/>
      <c r="G821" s="1395"/>
      <c r="H821" s="1395"/>
      <c r="I821" s="1395"/>
      <c r="J821" s="1395"/>
      <c r="K821" s="1395"/>
      <c r="L821" s="1395"/>
      <c r="M821" s="1395"/>
      <c r="N821" s="1395"/>
      <c r="O821" s="1395"/>
      <c r="P821" s="1395"/>
      <c r="Q821" s="1395"/>
      <c r="R821" s="1395"/>
      <c r="S821" s="1395"/>
      <c r="T821" s="1395"/>
      <c r="U821" s="1395"/>
      <c r="V821" s="1395"/>
      <c r="W821" s="1395"/>
      <c r="X821" s="1395"/>
      <c r="Y821" s="1395"/>
      <c r="Z821" s="1395"/>
      <c r="AA821" s="1395"/>
      <c r="AB821" s="1395"/>
    </row>
    <row r="822" ht="14.25" customHeight="1">
      <c r="A822" s="1403"/>
      <c r="B822" s="1403"/>
      <c r="C822" s="1395"/>
      <c r="D822" s="1395"/>
      <c r="E822" s="1407"/>
      <c r="F822" s="1395"/>
      <c r="G822" s="1395"/>
      <c r="H822" s="1395"/>
      <c r="I822" s="1395"/>
      <c r="J822" s="1395"/>
      <c r="K822" s="1395"/>
      <c r="L822" s="1395"/>
      <c r="M822" s="1395"/>
      <c r="N822" s="1395"/>
      <c r="O822" s="1395"/>
      <c r="P822" s="1395"/>
      <c r="Q822" s="1395"/>
      <c r="R822" s="1395"/>
      <c r="S822" s="1395"/>
      <c r="T822" s="1395"/>
      <c r="U822" s="1395"/>
      <c r="V822" s="1395"/>
      <c r="W822" s="1395"/>
      <c r="X822" s="1395"/>
      <c r="Y822" s="1395"/>
      <c r="Z822" s="1395"/>
      <c r="AA822" s="1395"/>
      <c r="AB822" s="1395"/>
    </row>
    <row r="823" ht="14.25" customHeight="1">
      <c r="A823" s="1403"/>
      <c r="B823" s="1403"/>
      <c r="C823" s="1395"/>
      <c r="D823" s="1395"/>
      <c r="E823" s="1407"/>
      <c r="F823" s="1395"/>
      <c r="G823" s="1395"/>
      <c r="H823" s="1395"/>
      <c r="I823" s="1395"/>
      <c r="J823" s="1395"/>
      <c r="K823" s="1395"/>
      <c r="L823" s="1395"/>
      <c r="M823" s="1395"/>
      <c r="N823" s="1395"/>
      <c r="O823" s="1395"/>
      <c r="P823" s="1395"/>
      <c r="Q823" s="1395"/>
      <c r="R823" s="1395"/>
      <c r="S823" s="1395"/>
      <c r="T823" s="1395"/>
      <c r="U823" s="1395"/>
      <c r="V823" s="1395"/>
      <c r="W823" s="1395"/>
      <c r="X823" s="1395"/>
      <c r="Y823" s="1395"/>
      <c r="Z823" s="1395"/>
      <c r="AA823" s="1395"/>
      <c r="AB823" s="1395"/>
    </row>
    <row r="824" ht="14.25" customHeight="1">
      <c r="A824" s="1403"/>
      <c r="B824" s="1403"/>
      <c r="C824" s="1395"/>
      <c r="D824" s="1395"/>
      <c r="E824" s="1407"/>
      <c r="F824" s="1395"/>
      <c r="G824" s="1395"/>
      <c r="H824" s="1395"/>
      <c r="I824" s="1395"/>
      <c r="J824" s="1395"/>
      <c r="K824" s="1395"/>
      <c r="L824" s="1395"/>
      <c r="M824" s="1395"/>
      <c r="N824" s="1395"/>
      <c r="O824" s="1395"/>
      <c r="P824" s="1395"/>
      <c r="Q824" s="1395"/>
      <c r="R824" s="1395"/>
      <c r="S824" s="1395"/>
      <c r="T824" s="1395"/>
      <c r="U824" s="1395"/>
      <c r="V824" s="1395"/>
      <c r="W824" s="1395"/>
      <c r="X824" s="1395"/>
      <c r="Y824" s="1395"/>
      <c r="Z824" s="1395"/>
      <c r="AA824" s="1395"/>
      <c r="AB824" s="1395"/>
    </row>
    <row r="825" ht="14.25" customHeight="1">
      <c r="A825" s="1403"/>
      <c r="B825" s="1403"/>
      <c r="C825" s="1395"/>
      <c r="D825" s="1395"/>
      <c r="E825" s="1407"/>
      <c r="F825" s="1395"/>
      <c r="G825" s="1395"/>
      <c r="H825" s="1395"/>
      <c r="I825" s="1395"/>
      <c r="J825" s="1395"/>
      <c r="K825" s="1395"/>
      <c r="L825" s="1395"/>
      <c r="M825" s="1395"/>
      <c r="N825" s="1395"/>
      <c r="O825" s="1395"/>
      <c r="P825" s="1395"/>
      <c r="Q825" s="1395"/>
      <c r="R825" s="1395"/>
      <c r="S825" s="1395"/>
      <c r="T825" s="1395"/>
      <c r="U825" s="1395"/>
      <c r="V825" s="1395"/>
      <c r="W825" s="1395"/>
      <c r="X825" s="1395"/>
      <c r="Y825" s="1395"/>
      <c r="Z825" s="1395"/>
      <c r="AA825" s="1395"/>
      <c r="AB825" s="1395"/>
    </row>
    <row r="826" ht="14.25" customHeight="1">
      <c r="A826" s="1403"/>
      <c r="B826" s="1403"/>
      <c r="C826" s="1395"/>
      <c r="D826" s="1395"/>
      <c r="E826" s="1407"/>
      <c r="F826" s="1395"/>
      <c r="G826" s="1395"/>
      <c r="H826" s="1395"/>
      <c r="I826" s="1395"/>
      <c r="J826" s="1395"/>
      <c r="K826" s="1395"/>
      <c r="L826" s="1395"/>
      <c r="M826" s="1395"/>
      <c r="N826" s="1395"/>
      <c r="O826" s="1395"/>
      <c r="P826" s="1395"/>
      <c r="Q826" s="1395"/>
      <c r="R826" s="1395"/>
      <c r="S826" s="1395"/>
      <c r="T826" s="1395"/>
      <c r="U826" s="1395"/>
      <c r="V826" s="1395"/>
      <c r="W826" s="1395"/>
      <c r="X826" s="1395"/>
      <c r="Y826" s="1395"/>
      <c r="Z826" s="1395"/>
      <c r="AA826" s="1395"/>
      <c r="AB826" s="1395"/>
    </row>
    <row r="827" ht="14.25" customHeight="1">
      <c r="A827" s="1403"/>
      <c r="B827" s="1403"/>
      <c r="C827" s="1395"/>
      <c r="D827" s="1395"/>
      <c r="E827" s="1407"/>
      <c r="F827" s="1395"/>
      <c r="G827" s="1395"/>
      <c r="H827" s="1395"/>
      <c r="I827" s="1395"/>
      <c r="J827" s="1395"/>
      <c r="K827" s="1395"/>
      <c r="L827" s="1395"/>
      <c r="M827" s="1395"/>
      <c r="N827" s="1395"/>
      <c r="O827" s="1395"/>
      <c r="P827" s="1395"/>
      <c r="Q827" s="1395"/>
      <c r="R827" s="1395"/>
      <c r="S827" s="1395"/>
      <c r="T827" s="1395"/>
      <c r="U827" s="1395"/>
      <c r="V827" s="1395"/>
      <c r="W827" s="1395"/>
      <c r="X827" s="1395"/>
      <c r="Y827" s="1395"/>
      <c r="Z827" s="1395"/>
      <c r="AA827" s="1395"/>
      <c r="AB827" s="1395"/>
    </row>
    <row r="828" ht="14.25" customHeight="1">
      <c r="A828" s="1403"/>
      <c r="B828" s="1403"/>
      <c r="C828" s="1395"/>
      <c r="D828" s="1395"/>
      <c r="E828" s="1407"/>
      <c r="F828" s="1395"/>
      <c r="G828" s="1395"/>
      <c r="H828" s="1395"/>
      <c r="I828" s="1395"/>
      <c r="J828" s="1395"/>
      <c r="K828" s="1395"/>
      <c r="L828" s="1395"/>
      <c r="M828" s="1395"/>
      <c r="N828" s="1395"/>
      <c r="O828" s="1395"/>
      <c r="P828" s="1395"/>
      <c r="Q828" s="1395"/>
      <c r="R828" s="1395"/>
      <c r="S828" s="1395"/>
      <c r="T828" s="1395"/>
      <c r="U828" s="1395"/>
      <c r="V828" s="1395"/>
      <c r="W828" s="1395"/>
      <c r="X828" s="1395"/>
      <c r="Y828" s="1395"/>
      <c r="Z828" s="1395"/>
      <c r="AA828" s="1395"/>
      <c r="AB828" s="1395"/>
    </row>
    <row r="829" ht="14.25" customHeight="1">
      <c r="A829" s="1403"/>
      <c r="B829" s="1403"/>
      <c r="C829" s="1395"/>
      <c r="D829" s="1395"/>
      <c r="E829" s="1407"/>
      <c r="F829" s="1395"/>
      <c r="G829" s="1395"/>
      <c r="H829" s="1395"/>
      <c r="I829" s="1395"/>
      <c r="J829" s="1395"/>
      <c r="K829" s="1395"/>
      <c r="L829" s="1395"/>
      <c r="M829" s="1395"/>
      <c r="N829" s="1395"/>
      <c r="O829" s="1395"/>
      <c r="P829" s="1395"/>
      <c r="Q829" s="1395"/>
      <c r="R829" s="1395"/>
      <c r="S829" s="1395"/>
      <c r="T829" s="1395"/>
      <c r="U829" s="1395"/>
      <c r="V829" s="1395"/>
      <c r="W829" s="1395"/>
      <c r="X829" s="1395"/>
      <c r="Y829" s="1395"/>
      <c r="Z829" s="1395"/>
      <c r="AA829" s="1395"/>
      <c r="AB829" s="1395"/>
    </row>
    <row r="830" ht="14.25" customHeight="1">
      <c r="A830" s="1403"/>
      <c r="B830" s="1403"/>
      <c r="C830" s="1395"/>
      <c r="D830" s="1395"/>
      <c r="E830" s="1407"/>
      <c r="F830" s="1395"/>
      <c r="G830" s="1395"/>
      <c r="H830" s="1395"/>
      <c r="I830" s="1395"/>
      <c r="J830" s="1395"/>
      <c r="K830" s="1395"/>
      <c r="L830" s="1395"/>
      <c r="M830" s="1395"/>
      <c r="N830" s="1395"/>
      <c r="O830" s="1395"/>
      <c r="P830" s="1395"/>
      <c r="Q830" s="1395"/>
      <c r="R830" s="1395"/>
      <c r="S830" s="1395"/>
      <c r="T830" s="1395"/>
      <c r="U830" s="1395"/>
      <c r="V830" s="1395"/>
      <c r="W830" s="1395"/>
      <c r="X830" s="1395"/>
      <c r="Y830" s="1395"/>
      <c r="Z830" s="1395"/>
      <c r="AA830" s="1395"/>
      <c r="AB830" s="1395"/>
    </row>
    <row r="831" ht="14.25" customHeight="1">
      <c r="A831" s="1403"/>
      <c r="B831" s="1403"/>
      <c r="C831" s="1395"/>
      <c r="D831" s="1395"/>
      <c r="E831" s="1407"/>
      <c r="F831" s="1395"/>
      <c r="G831" s="1395"/>
      <c r="H831" s="1395"/>
      <c r="I831" s="1395"/>
      <c r="J831" s="1395"/>
      <c r="K831" s="1395"/>
      <c r="L831" s="1395"/>
      <c r="M831" s="1395"/>
      <c r="N831" s="1395"/>
      <c r="O831" s="1395"/>
      <c r="P831" s="1395"/>
      <c r="Q831" s="1395"/>
      <c r="R831" s="1395"/>
      <c r="S831" s="1395"/>
      <c r="T831" s="1395"/>
      <c r="U831" s="1395"/>
      <c r="V831" s="1395"/>
      <c r="W831" s="1395"/>
      <c r="X831" s="1395"/>
      <c r="Y831" s="1395"/>
      <c r="Z831" s="1395"/>
      <c r="AA831" s="1395"/>
      <c r="AB831" s="1395"/>
    </row>
    <row r="832" ht="14.25" customHeight="1">
      <c r="A832" s="1403"/>
      <c r="B832" s="1403"/>
      <c r="C832" s="1395"/>
      <c r="D832" s="1395"/>
      <c r="E832" s="1407"/>
      <c r="F832" s="1395"/>
      <c r="G832" s="1395"/>
      <c r="H832" s="1395"/>
      <c r="I832" s="1395"/>
      <c r="J832" s="1395"/>
      <c r="K832" s="1395"/>
      <c r="L832" s="1395"/>
      <c r="M832" s="1395"/>
      <c r="N832" s="1395"/>
      <c r="O832" s="1395"/>
      <c r="P832" s="1395"/>
      <c r="Q832" s="1395"/>
      <c r="R832" s="1395"/>
      <c r="S832" s="1395"/>
      <c r="T832" s="1395"/>
      <c r="U832" s="1395"/>
      <c r="V832" s="1395"/>
      <c r="W832" s="1395"/>
      <c r="X832" s="1395"/>
      <c r="Y832" s="1395"/>
      <c r="Z832" s="1395"/>
      <c r="AA832" s="1395"/>
      <c r="AB832" s="1395"/>
    </row>
    <row r="833" ht="14.25" customHeight="1">
      <c r="A833" s="1403"/>
      <c r="B833" s="1403"/>
      <c r="C833" s="1395"/>
      <c r="D833" s="1395"/>
      <c r="E833" s="1407"/>
      <c r="F833" s="1395"/>
      <c r="G833" s="1395"/>
      <c r="H833" s="1395"/>
      <c r="I833" s="1395"/>
      <c r="J833" s="1395"/>
      <c r="K833" s="1395"/>
      <c r="L833" s="1395"/>
      <c r="M833" s="1395"/>
      <c r="N833" s="1395"/>
      <c r="O833" s="1395"/>
      <c r="P833" s="1395"/>
      <c r="Q833" s="1395"/>
      <c r="R833" s="1395"/>
      <c r="S833" s="1395"/>
      <c r="T833" s="1395"/>
      <c r="U833" s="1395"/>
      <c r="V833" s="1395"/>
      <c r="W833" s="1395"/>
      <c r="X833" s="1395"/>
      <c r="Y833" s="1395"/>
      <c r="Z833" s="1395"/>
      <c r="AA833" s="1395"/>
      <c r="AB833" s="1395"/>
    </row>
    <row r="834" ht="14.25" customHeight="1">
      <c r="A834" s="1403"/>
      <c r="B834" s="1403"/>
      <c r="C834" s="1395"/>
      <c r="D834" s="1395"/>
      <c r="E834" s="1407"/>
      <c r="F834" s="1395"/>
      <c r="G834" s="1395"/>
      <c r="H834" s="1395"/>
      <c r="I834" s="1395"/>
      <c r="J834" s="1395"/>
      <c r="K834" s="1395"/>
      <c r="L834" s="1395"/>
      <c r="M834" s="1395"/>
      <c r="N834" s="1395"/>
      <c r="O834" s="1395"/>
      <c r="P834" s="1395"/>
      <c r="Q834" s="1395"/>
      <c r="R834" s="1395"/>
      <c r="S834" s="1395"/>
      <c r="T834" s="1395"/>
      <c r="U834" s="1395"/>
      <c r="V834" s="1395"/>
      <c r="W834" s="1395"/>
      <c r="X834" s="1395"/>
      <c r="Y834" s="1395"/>
      <c r="Z834" s="1395"/>
      <c r="AA834" s="1395"/>
      <c r="AB834" s="1395"/>
    </row>
    <row r="835" ht="14.25" customHeight="1">
      <c r="A835" s="1403"/>
      <c r="B835" s="1403"/>
      <c r="C835" s="1395"/>
      <c r="D835" s="1395"/>
      <c r="E835" s="1407"/>
      <c r="F835" s="1395"/>
      <c r="G835" s="1395"/>
      <c r="H835" s="1395"/>
      <c r="I835" s="1395"/>
      <c r="J835" s="1395"/>
      <c r="K835" s="1395"/>
      <c r="L835" s="1395"/>
      <c r="M835" s="1395"/>
      <c r="N835" s="1395"/>
      <c r="O835" s="1395"/>
      <c r="P835" s="1395"/>
      <c r="Q835" s="1395"/>
      <c r="R835" s="1395"/>
      <c r="S835" s="1395"/>
      <c r="T835" s="1395"/>
      <c r="U835" s="1395"/>
      <c r="V835" s="1395"/>
      <c r="W835" s="1395"/>
      <c r="X835" s="1395"/>
      <c r="Y835" s="1395"/>
      <c r="Z835" s="1395"/>
      <c r="AA835" s="1395"/>
      <c r="AB835" s="1395"/>
    </row>
    <row r="836" ht="14.25" customHeight="1">
      <c r="A836" s="1403"/>
      <c r="B836" s="1403"/>
      <c r="C836" s="1395"/>
      <c r="D836" s="1395"/>
      <c r="E836" s="1407"/>
      <c r="F836" s="1395"/>
      <c r="G836" s="1395"/>
      <c r="H836" s="1395"/>
      <c r="I836" s="1395"/>
      <c r="J836" s="1395"/>
      <c r="K836" s="1395"/>
      <c r="L836" s="1395"/>
      <c r="M836" s="1395"/>
      <c r="N836" s="1395"/>
      <c r="O836" s="1395"/>
      <c r="P836" s="1395"/>
      <c r="Q836" s="1395"/>
      <c r="R836" s="1395"/>
      <c r="S836" s="1395"/>
      <c r="T836" s="1395"/>
      <c r="U836" s="1395"/>
      <c r="V836" s="1395"/>
      <c r="W836" s="1395"/>
      <c r="X836" s="1395"/>
      <c r="Y836" s="1395"/>
      <c r="Z836" s="1395"/>
      <c r="AA836" s="1395"/>
      <c r="AB836" s="1395"/>
    </row>
    <row r="837" ht="14.25" customHeight="1">
      <c r="A837" s="1403"/>
      <c r="B837" s="1403"/>
      <c r="C837" s="1395"/>
      <c r="D837" s="1395"/>
      <c r="E837" s="1407"/>
      <c r="F837" s="1395"/>
      <c r="G837" s="1395"/>
      <c r="H837" s="1395"/>
      <c r="I837" s="1395"/>
      <c r="J837" s="1395"/>
      <c r="K837" s="1395"/>
      <c r="L837" s="1395"/>
      <c r="M837" s="1395"/>
      <c r="N837" s="1395"/>
      <c r="O837" s="1395"/>
      <c r="P837" s="1395"/>
      <c r="Q837" s="1395"/>
      <c r="R837" s="1395"/>
      <c r="S837" s="1395"/>
      <c r="T837" s="1395"/>
      <c r="U837" s="1395"/>
      <c r="V837" s="1395"/>
      <c r="W837" s="1395"/>
      <c r="X837" s="1395"/>
      <c r="Y837" s="1395"/>
      <c r="Z837" s="1395"/>
      <c r="AA837" s="1395"/>
      <c r="AB837" s="1395"/>
    </row>
    <row r="838" ht="14.25" customHeight="1">
      <c r="A838" s="1403"/>
      <c r="B838" s="1403"/>
      <c r="C838" s="1395"/>
      <c r="D838" s="1395"/>
      <c r="E838" s="1407"/>
      <c r="F838" s="1395"/>
      <c r="G838" s="1395"/>
      <c r="H838" s="1395"/>
      <c r="I838" s="1395"/>
      <c r="J838" s="1395"/>
      <c r="K838" s="1395"/>
      <c r="L838" s="1395"/>
      <c r="M838" s="1395"/>
      <c r="N838" s="1395"/>
      <c r="O838" s="1395"/>
      <c r="P838" s="1395"/>
      <c r="Q838" s="1395"/>
      <c r="R838" s="1395"/>
      <c r="S838" s="1395"/>
      <c r="T838" s="1395"/>
      <c r="U838" s="1395"/>
      <c r="V838" s="1395"/>
      <c r="W838" s="1395"/>
      <c r="X838" s="1395"/>
      <c r="Y838" s="1395"/>
      <c r="Z838" s="1395"/>
      <c r="AA838" s="1395"/>
      <c r="AB838" s="1395"/>
    </row>
    <row r="839" ht="14.25" customHeight="1">
      <c r="A839" s="1403"/>
      <c r="B839" s="1403"/>
      <c r="C839" s="1395"/>
      <c r="D839" s="1395"/>
      <c r="E839" s="1407"/>
      <c r="F839" s="1395"/>
      <c r="G839" s="1395"/>
      <c r="H839" s="1395"/>
      <c r="I839" s="1395"/>
      <c r="J839" s="1395"/>
      <c r="K839" s="1395"/>
      <c r="L839" s="1395"/>
      <c r="M839" s="1395"/>
      <c r="N839" s="1395"/>
      <c r="O839" s="1395"/>
      <c r="P839" s="1395"/>
      <c r="Q839" s="1395"/>
      <c r="R839" s="1395"/>
      <c r="S839" s="1395"/>
      <c r="T839" s="1395"/>
      <c r="U839" s="1395"/>
      <c r="V839" s="1395"/>
      <c r="W839" s="1395"/>
      <c r="X839" s="1395"/>
      <c r="Y839" s="1395"/>
      <c r="Z839" s="1395"/>
      <c r="AA839" s="1395"/>
      <c r="AB839" s="1395"/>
    </row>
    <row r="840" ht="14.25" customHeight="1">
      <c r="A840" s="1403"/>
      <c r="B840" s="1403"/>
      <c r="C840" s="1395"/>
      <c r="D840" s="1395"/>
      <c r="E840" s="1407"/>
      <c r="F840" s="1395"/>
      <c r="G840" s="1395"/>
      <c r="H840" s="1395"/>
      <c r="I840" s="1395"/>
      <c r="J840" s="1395"/>
      <c r="K840" s="1395"/>
      <c r="L840" s="1395"/>
      <c r="M840" s="1395"/>
      <c r="N840" s="1395"/>
      <c r="O840" s="1395"/>
      <c r="P840" s="1395"/>
      <c r="Q840" s="1395"/>
      <c r="R840" s="1395"/>
      <c r="S840" s="1395"/>
      <c r="T840" s="1395"/>
      <c r="U840" s="1395"/>
      <c r="V840" s="1395"/>
      <c r="W840" s="1395"/>
      <c r="X840" s="1395"/>
      <c r="Y840" s="1395"/>
      <c r="Z840" s="1395"/>
      <c r="AA840" s="1395"/>
      <c r="AB840" s="1395"/>
    </row>
    <row r="841" ht="14.25" customHeight="1">
      <c r="A841" s="1403"/>
      <c r="B841" s="1403"/>
      <c r="C841" s="1395"/>
      <c r="D841" s="1395"/>
      <c r="E841" s="1407"/>
      <c r="F841" s="1395"/>
      <c r="G841" s="1395"/>
      <c r="H841" s="1395"/>
      <c r="I841" s="1395"/>
      <c r="J841" s="1395"/>
      <c r="K841" s="1395"/>
      <c r="L841" s="1395"/>
      <c r="M841" s="1395"/>
      <c r="N841" s="1395"/>
      <c r="O841" s="1395"/>
      <c r="P841" s="1395"/>
      <c r="Q841" s="1395"/>
      <c r="R841" s="1395"/>
      <c r="S841" s="1395"/>
      <c r="T841" s="1395"/>
      <c r="U841" s="1395"/>
      <c r="V841" s="1395"/>
      <c r="W841" s="1395"/>
      <c r="X841" s="1395"/>
      <c r="Y841" s="1395"/>
      <c r="Z841" s="1395"/>
      <c r="AA841" s="1395"/>
      <c r="AB841" s="1395"/>
    </row>
    <row r="842" ht="14.25" customHeight="1">
      <c r="A842" s="1403"/>
      <c r="B842" s="1403"/>
      <c r="C842" s="1395"/>
      <c r="D842" s="1395"/>
      <c r="E842" s="1407"/>
      <c r="F842" s="1395"/>
      <c r="G842" s="1395"/>
      <c r="H842" s="1395"/>
      <c r="I842" s="1395"/>
      <c r="J842" s="1395"/>
      <c r="K842" s="1395"/>
      <c r="L842" s="1395"/>
      <c r="M842" s="1395"/>
      <c r="N842" s="1395"/>
      <c r="O842" s="1395"/>
      <c r="P842" s="1395"/>
      <c r="Q842" s="1395"/>
      <c r="R842" s="1395"/>
      <c r="S842" s="1395"/>
      <c r="T842" s="1395"/>
      <c r="U842" s="1395"/>
      <c r="V842" s="1395"/>
      <c r="W842" s="1395"/>
      <c r="X842" s="1395"/>
      <c r="Y842" s="1395"/>
      <c r="Z842" s="1395"/>
      <c r="AA842" s="1395"/>
      <c r="AB842" s="1395"/>
    </row>
    <row r="843" ht="14.25" customHeight="1">
      <c r="A843" s="1403"/>
      <c r="B843" s="1403"/>
      <c r="C843" s="1395"/>
      <c r="D843" s="1395"/>
      <c r="E843" s="1407"/>
      <c r="F843" s="1395"/>
      <c r="G843" s="1395"/>
      <c r="H843" s="1395"/>
      <c r="I843" s="1395"/>
      <c r="J843" s="1395"/>
      <c r="K843" s="1395"/>
      <c r="L843" s="1395"/>
      <c r="M843" s="1395"/>
      <c r="N843" s="1395"/>
      <c r="O843" s="1395"/>
      <c r="P843" s="1395"/>
      <c r="Q843" s="1395"/>
      <c r="R843" s="1395"/>
      <c r="S843" s="1395"/>
      <c r="T843" s="1395"/>
      <c r="U843" s="1395"/>
      <c r="V843" s="1395"/>
      <c r="W843" s="1395"/>
      <c r="X843" s="1395"/>
      <c r="Y843" s="1395"/>
      <c r="Z843" s="1395"/>
      <c r="AA843" s="1395"/>
      <c r="AB843" s="1395"/>
    </row>
    <row r="844" ht="14.25" customHeight="1">
      <c r="A844" s="1403"/>
      <c r="B844" s="1403"/>
      <c r="C844" s="1395"/>
      <c r="D844" s="1395"/>
      <c r="E844" s="1407"/>
      <c r="F844" s="1395"/>
      <c r="G844" s="1395"/>
      <c r="H844" s="1395"/>
      <c r="I844" s="1395"/>
      <c r="J844" s="1395"/>
      <c r="K844" s="1395"/>
      <c r="L844" s="1395"/>
      <c r="M844" s="1395"/>
      <c r="N844" s="1395"/>
      <c r="O844" s="1395"/>
      <c r="P844" s="1395"/>
      <c r="Q844" s="1395"/>
      <c r="R844" s="1395"/>
      <c r="S844" s="1395"/>
      <c r="T844" s="1395"/>
      <c r="U844" s="1395"/>
      <c r="V844" s="1395"/>
      <c r="W844" s="1395"/>
      <c r="X844" s="1395"/>
      <c r="Y844" s="1395"/>
      <c r="Z844" s="1395"/>
      <c r="AA844" s="1395"/>
      <c r="AB844" s="1395"/>
    </row>
    <row r="845" ht="14.25" customHeight="1">
      <c r="A845" s="1403"/>
      <c r="B845" s="1403"/>
      <c r="C845" s="1395"/>
      <c r="D845" s="1395"/>
      <c r="E845" s="1407"/>
      <c r="F845" s="1395"/>
      <c r="G845" s="1395"/>
      <c r="H845" s="1395"/>
      <c r="I845" s="1395"/>
      <c r="J845" s="1395"/>
      <c r="K845" s="1395"/>
      <c r="L845" s="1395"/>
      <c r="M845" s="1395"/>
      <c r="N845" s="1395"/>
      <c r="O845" s="1395"/>
      <c r="P845" s="1395"/>
      <c r="Q845" s="1395"/>
      <c r="R845" s="1395"/>
      <c r="S845" s="1395"/>
      <c r="T845" s="1395"/>
      <c r="U845" s="1395"/>
      <c r="V845" s="1395"/>
      <c r="W845" s="1395"/>
      <c r="X845" s="1395"/>
      <c r="Y845" s="1395"/>
      <c r="Z845" s="1395"/>
      <c r="AA845" s="1395"/>
      <c r="AB845" s="1395"/>
    </row>
    <row r="846" ht="14.25" customHeight="1">
      <c r="A846" s="1403"/>
      <c r="B846" s="1403"/>
      <c r="C846" s="1395"/>
      <c r="D846" s="1395"/>
      <c r="E846" s="1407"/>
      <c r="F846" s="1395"/>
      <c r="G846" s="1395"/>
      <c r="H846" s="1395"/>
      <c r="I846" s="1395"/>
      <c r="J846" s="1395"/>
      <c r="K846" s="1395"/>
      <c r="L846" s="1395"/>
      <c r="M846" s="1395"/>
      <c r="N846" s="1395"/>
      <c r="O846" s="1395"/>
      <c r="P846" s="1395"/>
      <c r="Q846" s="1395"/>
      <c r="R846" s="1395"/>
      <c r="S846" s="1395"/>
      <c r="T846" s="1395"/>
      <c r="U846" s="1395"/>
      <c r="V846" s="1395"/>
      <c r="W846" s="1395"/>
      <c r="X846" s="1395"/>
      <c r="Y846" s="1395"/>
      <c r="Z846" s="1395"/>
      <c r="AA846" s="1395"/>
      <c r="AB846" s="1395"/>
    </row>
    <row r="847" ht="14.25" customHeight="1">
      <c r="A847" s="1403"/>
      <c r="B847" s="1403"/>
      <c r="C847" s="1395"/>
      <c r="D847" s="1395"/>
      <c r="E847" s="1407"/>
      <c r="F847" s="1395"/>
      <c r="G847" s="1395"/>
      <c r="H847" s="1395"/>
      <c r="I847" s="1395"/>
      <c r="J847" s="1395"/>
      <c r="K847" s="1395"/>
      <c r="L847" s="1395"/>
      <c r="M847" s="1395"/>
      <c r="N847" s="1395"/>
      <c r="O847" s="1395"/>
      <c r="P847" s="1395"/>
      <c r="Q847" s="1395"/>
      <c r="R847" s="1395"/>
      <c r="S847" s="1395"/>
      <c r="T847" s="1395"/>
      <c r="U847" s="1395"/>
      <c r="V847" s="1395"/>
      <c r="W847" s="1395"/>
      <c r="X847" s="1395"/>
      <c r="Y847" s="1395"/>
      <c r="Z847" s="1395"/>
      <c r="AA847" s="1395"/>
      <c r="AB847" s="1395"/>
    </row>
    <row r="848" ht="14.25" customHeight="1">
      <c r="A848" s="1403"/>
      <c r="B848" s="1403"/>
      <c r="C848" s="1395"/>
      <c r="D848" s="1395"/>
      <c r="E848" s="1407"/>
      <c r="F848" s="1395"/>
      <c r="G848" s="1395"/>
      <c r="H848" s="1395"/>
      <c r="I848" s="1395"/>
      <c r="J848" s="1395"/>
      <c r="K848" s="1395"/>
      <c r="L848" s="1395"/>
      <c r="M848" s="1395"/>
      <c r="N848" s="1395"/>
      <c r="O848" s="1395"/>
      <c r="P848" s="1395"/>
      <c r="Q848" s="1395"/>
      <c r="R848" s="1395"/>
      <c r="S848" s="1395"/>
      <c r="T848" s="1395"/>
      <c r="U848" s="1395"/>
      <c r="V848" s="1395"/>
      <c r="W848" s="1395"/>
      <c r="X848" s="1395"/>
      <c r="Y848" s="1395"/>
      <c r="Z848" s="1395"/>
      <c r="AA848" s="1395"/>
      <c r="AB848" s="1395"/>
    </row>
    <row r="849" ht="14.25" customHeight="1">
      <c r="A849" s="1403"/>
      <c r="B849" s="1403"/>
      <c r="C849" s="1395"/>
      <c r="D849" s="1395"/>
      <c r="E849" s="1407"/>
      <c r="F849" s="1395"/>
      <c r="G849" s="1395"/>
      <c r="H849" s="1395"/>
      <c r="I849" s="1395"/>
      <c r="J849" s="1395"/>
      <c r="K849" s="1395"/>
      <c r="L849" s="1395"/>
      <c r="M849" s="1395"/>
      <c r="N849" s="1395"/>
      <c r="O849" s="1395"/>
      <c r="P849" s="1395"/>
      <c r="Q849" s="1395"/>
      <c r="R849" s="1395"/>
      <c r="S849" s="1395"/>
      <c r="T849" s="1395"/>
      <c r="U849" s="1395"/>
      <c r="V849" s="1395"/>
      <c r="W849" s="1395"/>
      <c r="X849" s="1395"/>
      <c r="Y849" s="1395"/>
      <c r="Z849" s="1395"/>
      <c r="AA849" s="1395"/>
      <c r="AB849" s="1395"/>
    </row>
    <row r="850" ht="14.25" customHeight="1">
      <c r="A850" s="1403"/>
      <c r="B850" s="1403"/>
      <c r="C850" s="1395"/>
      <c r="D850" s="1395"/>
      <c r="E850" s="1407"/>
      <c r="F850" s="1395"/>
      <c r="G850" s="1395"/>
      <c r="H850" s="1395"/>
      <c r="I850" s="1395"/>
      <c r="J850" s="1395"/>
      <c r="K850" s="1395"/>
      <c r="L850" s="1395"/>
      <c r="M850" s="1395"/>
      <c r="N850" s="1395"/>
      <c r="O850" s="1395"/>
      <c r="P850" s="1395"/>
      <c r="Q850" s="1395"/>
      <c r="R850" s="1395"/>
      <c r="S850" s="1395"/>
      <c r="T850" s="1395"/>
      <c r="U850" s="1395"/>
      <c r="V850" s="1395"/>
      <c r="W850" s="1395"/>
      <c r="X850" s="1395"/>
      <c r="Y850" s="1395"/>
      <c r="Z850" s="1395"/>
      <c r="AA850" s="1395"/>
      <c r="AB850" s="1395"/>
    </row>
    <row r="851" ht="14.25" customHeight="1">
      <c r="A851" s="1403"/>
      <c r="B851" s="1403"/>
      <c r="C851" s="1395"/>
      <c r="D851" s="1395"/>
      <c r="E851" s="1407"/>
      <c r="F851" s="1395"/>
      <c r="G851" s="1395"/>
      <c r="H851" s="1395"/>
      <c r="I851" s="1395"/>
      <c r="J851" s="1395"/>
      <c r="K851" s="1395"/>
      <c r="L851" s="1395"/>
      <c r="M851" s="1395"/>
      <c r="N851" s="1395"/>
      <c r="O851" s="1395"/>
      <c r="P851" s="1395"/>
      <c r="Q851" s="1395"/>
      <c r="R851" s="1395"/>
      <c r="S851" s="1395"/>
      <c r="T851" s="1395"/>
      <c r="U851" s="1395"/>
      <c r="V851" s="1395"/>
      <c r="W851" s="1395"/>
      <c r="X851" s="1395"/>
      <c r="Y851" s="1395"/>
      <c r="Z851" s="1395"/>
      <c r="AA851" s="1395"/>
      <c r="AB851" s="1395"/>
    </row>
    <row r="852" ht="14.25" customHeight="1">
      <c r="A852" s="1403"/>
      <c r="B852" s="1403"/>
      <c r="C852" s="1395"/>
      <c r="D852" s="1395"/>
      <c r="E852" s="1407"/>
      <c r="F852" s="1395"/>
      <c r="G852" s="1395"/>
      <c r="H852" s="1395"/>
      <c r="I852" s="1395"/>
      <c r="J852" s="1395"/>
      <c r="K852" s="1395"/>
      <c r="L852" s="1395"/>
      <c r="M852" s="1395"/>
      <c r="N852" s="1395"/>
      <c r="O852" s="1395"/>
      <c r="P852" s="1395"/>
      <c r="Q852" s="1395"/>
      <c r="R852" s="1395"/>
      <c r="S852" s="1395"/>
      <c r="T852" s="1395"/>
      <c r="U852" s="1395"/>
      <c r="V852" s="1395"/>
      <c r="W852" s="1395"/>
      <c r="X852" s="1395"/>
      <c r="Y852" s="1395"/>
      <c r="Z852" s="1395"/>
      <c r="AA852" s="1395"/>
      <c r="AB852" s="1395"/>
    </row>
    <row r="853" ht="14.25" customHeight="1">
      <c r="A853" s="1403"/>
      <c r="B853" s="1403"/>
      <c r="C853" s="1395"/>
      <c r="D853" s="1395"/>
      <c r="E853" s="1407"/>
      <c r="F853" s="1395"/>
      <c r="G853" s="1395"/>
      <c r="H853" s="1395"/>
      <c r="I853" s="1395"/>
      <c r="J853" s="1395"/>
      <c r="K853" s="1395"/>
      <c r="L853" s="1395"/>
      <c r="M853" s="1395"/>
      <c r="N853" s="1395"/>
      <c r="O853" s="1395"/>
      <c r="P853" s="1395"/>
      <c r="Q853" s="1395"/>
      <c r="R853" s="1395"/>
      <c r="S853" s="1395"/>
      <c r="T853" s="1395"/>
      <c r="U853" s="1395"/>
      <c r="V853" s="1395"/>
      <c r="W853" s="1395"/>
      <c r="X853" s="1395"/>
      <c r="Y853" s="1395"/>
      <c r="Z853" s="1395"/>
      <c r="AA853" s="1395"/>
      <c r="AB853" s="1395"/>
    </row>
    <row r="854" ht="14.25" customHeight="1">
      <c r="A854" s="1403"/>
      <c r="B854" s="1403"/>
      <c r="C854" s="1395"/>
      <c r="D854" s="1395"/>
      <c r="E854" s="1407"/>
      <c r="F854" s="1395"/>
      <c r="G854" s="1395"/>
      <c r="H854" s="1395"/>
      <c r="I854" s="1395"/>
      <c r="J854" s="1395"/>
      <c r="K854" s="1395"/>
      <c r="L854" s="1395"/>
      <c r="M854" s="1395"/>
      <c r="N854" s="1395"/>
      <c r="O854" s="1395"/>
      <c r="P854" s="1395"/>
      <c r="Q854" s="1395"/>
      <c r="R854" s="1395"/>
      <c r="S854" s="1395"/>
      <c r="T854" s="1395"/>
      <c r="U854" s="1395"/>
      <c r="V854" s="1395"/>
      <c r="W854" s="1395"/>
      <c r="X854" s="1395"/>
      <c r="Y854" s="1395"/>
      <c r="Z854" s="1395"/>
      <c r="AA854" s="1395"/>
      <c r="AB854" s="1395"/>
    </row>
    <row r="855" ht="14.25" customHeight="1">
      <c r="A855" s="1403"/>
      <c r="B855" s="1403"/>
      <c r="C855" s="1395"/>
      <c r="D855" s="1395"/>
      <c r="E855" s="1407"/>
      <c r="F855" s="1395"/>
      <c r="G855" s="1395"/>
      <c r="H855" s="1395"/>
      <c r="I855" s="1395"/>
      <c r="J855" s="1395"/>
      <c r="K855" s="1395"/>
      <c r="L855" s="1395"/>
      <c r="M855" s="1395"/>
      <c r="N855" s="1395"/>
      <c r="O855" s="1395"/>
      <c r="P855" s="1395"/>
      <c r="Q855" s="1395"/>
      <c r="R855" s="1395"/>
      <c r="S855" s="1395"/>
      <c r="T855" s="1395"/>
      <c r="U855" s="1395"/>
      <c r="V855" s="1395"/>
      <c r="W855" s="1395"/>
      <c r="X855" s="1395"/>
      <c r="Y855" s="1395"/>
      <c r="Z855" s="1395"/>
      <c r="AA855" s="1395"/>
      <c r="AB855" s="1395"/>
    </row>
    <row r="856" ht="14.25" customHeight="1">
      <c r="A856" s="1403"/>
      <c r="B856" s="1403"/>
      <c r="C856" s="1395"/>
      <c r="D856" s="1395"/>
      <c r="E856" s="1407"/>
      <c r="F856" s="1395"/>
      <c r="G856" s="1395"/>
      <c r="H856" s="1395"/>
      <c r="I856" s="1395"/>
      <c r="J856" s="1395"/>
      <c r="K856" s="1395"/>
      <c r="L856" s="1395"/>
      <c r="M856" s="1395"/>
      <c r="N856" s="1395"/>
      <c r="O856" s="1395"/>
      <c r="P856" s="1395"/>
      <c r="Q856" s="1395"/>
      <c r="R856" s="1395"/>
      <c r="S856" s="1395"/>
      <c r="T856" s="1395"/>
      <c r="U856" s="1395"/>
      <c r="V856" s="1395"/>
      <c r="W856" s="1395"/>
      <c r="X856" s="1395"/>
      <c r="Y856" s="1395"/>
      <c r="Z856" s="1395"/>
      <c r="AA856" s="1395"/>
      <c r="AB856" s="1395"/>
    </row>
    <row r="857" ht="14.25" customHeight="1">
      <c r="A857" s="1403"/>
      <c r="B857" s="1403"/>
      <c r="C857" s="1395"/>
      <c r="D857" s="1395"/>
      <c r="E857" s="1407"/>
      <c r="F857" s="1395"/>
      <c r="G857" s="1395"/>
      <c r="H857" s="1395"/>
      <c r="I857" s="1395"/>
      <c r="J857" s="1395"/>
      <c r="K857" s="1395"/>
      <c r="L857" s="1395"/>
      <c r="M857" s="1395"/>
      <c r="N857" s="1395"/>
      <c r="O857" s="1395"/>
      <c r="P857" s="1395"/>
      <c r="Q857" s="1395"/>
      <c r="R857" s="1395"/>
      <c r="S857" s="1395"/>
      <c r="T857" s="1395"/>
      <c r="U857" s="1395"/>
      <c r="V857" s="1395"/>
      <c r="W857" s="1395"/>
      <c r="X857" s="1395"/>
      <c r="Y857" s="1395"/>
      <c r="Z857" s="1395"/>
      <c r="AA857" s="1395"/>
      <c r="AB857" s="1395"/>
    </row>
    <row r="858" ht="14.25" customHeight="1">
      <c r="A858" s="1403"/>
      <c r="B858" s="1403"/>
      <c r="C858" s="1395"/>
      <c r="D858" s="1395"/>
      <c r="E858" s="1407"/>
      <c r="F858" s="1395"/>
      <c r="G858" s="1395"/>
      <c r="H858" s="1395"/>
      <c r="I858" s="1395"/>
      <c r="J858" s="1395"/>
      <c r="K858" s="1395"/>
      <c r="L858" s="1395"/>
      <c r="M858" s="1395"/>
      <c r="N858" s="1395"/>
      <c r="O858" s="1395"/>
      <c r="P858" s="1395"/>
      <c r="Q858" s="1395"/>
      <c r="R858" s="1395"/>
      <c r="S858" s="1395"/>
      <c r="T858" s="1395"/>
      <c r="U858" s="1395"/>
      <c r="V858" s="1395"/>
      <c r="W858" s="1395"/>
      <c r="X858" s="1395"/>
      <c r="Y858" s="1395"/>
      <c r="Z858" s="1395"/>
      <c r="AA858" s="1395"/>
      <c r="AB858" s="1395"/>
    </row>
    <row r="859" ht="14.25" customHeight="1">
      <c r="A859" s="1403"/>
      <c r="B859" s="1403"/>
      <c r="C859" s="1395"/>
      <c r="D859" s="1395"/>
      <c r="E859" s="1407"/>
      <c r="F859" s="1395"/>
      <c r="G859" s="1395"/>
      <c r="H859" s="1395"/>
      <c r="I859" s="1395"/>
      <c r="J859" s="1395"/>
      <c r="K859" s="1395"/>
      <c r="L859" s="1395"/>
      <c r="M859" s="1395"/>
      <c r="N859" s="1395"/>
      <c r="O859" s="1395"/>
      <c r="P859" s="1395"/>
      <c r="Q859" s="1395"/>
      <c r="R859" s="1395"/>
      <c r="S859" s="1395"/>
      <c r="T859" s="1395"/>
      <c r="U859" s="1395"/>
      <c r="V859" s="1395"/>
      <c r="W859" s="1395"/>
      <c r="X859" s="1395"/>
      <c r="Y859" s="1395"/>
      <c r="Z859" s="1395"/>
      <c r="AA859" s="1395"/>
      <c r="AB859" s="1395"/>
    </row>
    <row r="860" ht="14.25" customHeight="1">
      <c r="A860" s="1403"/>
      <c r="B860" s="1403"/>
      <c r="C860" s="1395"/>
      <c r="D860" s="1395"/>
      <c r="E860" s="1407"/>
      <c r="F860" s="1395"/>
      <c r="G860" s="1395"/>
      <c r="H860" s="1395"/>
      <c r="I860" s="1395"/>
      <c r="J860" s="1395"/>
      <c r="K860" s="1395"/>
      <c r="L860" s="1395"/>
      <c r="M860" s="1395"/>
      <c r="N860" s="1395"/>
      <c r="O860" s="1395"/>
      <c r="P860" s="1395"/>
      <c r="Q860" s="1395"/>
      <c r="R860" s="1395"/>
      <c r="S860" s="1395"/>
      <c r="T860" s="1395"/>
      <c r="U860" s="1395"/>
      <c r="V860" s="1395"/>
      <c r="W860" s="1395"/>
      <c r="X860" s="1395"/>
      <c r="Y860" s="1395"/>
      <c r="Z860" s="1395"/>
      <c r="AA860" s="1395"/>
      <c r="AB860" s="1395"/>
    </row>
    <row r="861" ht="14.25" customHeight="1">
      <c r="A861" s="1403"/>
      <c r="B861" s="1403"/>
      <c r="C861" s="1395"/>
      <c r="D861" s="1395"/>
      <c r="E861" s="1407"/>
      <c r="F861" s="1395"/>
      <c r="G861" s="1395"/>
      <c r="H861" s="1395"/>
      <c r="I861" s="1395"/>
      <c r="J861" s="1395"/>
      <c r="K861" s="1395"/>
      <c r="L861" s="1395"/>
      <c r="M861" s="1395"/>
      <c r="N861" s="1395"/>
      <c r="O861" s="1395"/>
      <c r="P861" s="1395"/>
      <c r="Q861" s="1395"/>
      <c r="R861" s="1395"/>
      <c r="S861" s="1395"/>
      <c r="T861" s="1395"/>
      <c r="U861" s="1395"/>
      <c r="V861" s="1395"/>
      <c r="W861" s="1395"/>
      <c r="X861" s="1395"/>
      <c r="Y861" s="1395"/>
      <c r="Z861" s="1395"/>
      <c r="AA861" s="1395"/>
      <c r="AB861" s="1395"/>
    </row>
    <row r="862" ht="14.25" customHeight="1">
      <c r="A862" s="1403"/>
      <c r="B862" s="1403"/>
      <c r="C862" s="1395"/>
      <c r="D862" s="1395"/>
      <c r="E862" s="1407"/>
      <c r="F862" s="1395"/>
      <c r="G862" s="1395"/>
      <c r="H862" s="1395"/>
      <c r="I862" s="1395"/>
      <c r="J862" s="1395"/>
      <c r="K862" s="1395"/>
      <c r="L862" s="1395"/>
      <c r="M862" s="1395"/>
      <c r="N862" s="1395"/>
      <c r="O862" s="1395"/>
      <c r="P862" s="1395"/>
      <c r="Q862" s="1395"/>
      <c r="R862" s="1395"/>
      <c r="S862" s="1395"/>
      <c r="T862" s="1395"/>
      <c r="U862" s="1395"/>
      <c r="V862" s="1395"/>
      <c r="W862" s="1395"/>
      <c r="X862" s="1395"/>
      <c r="Y862" s="1395"/>
      <c r="Z862" s="1395"/>
      <c r="AA862" s="1395"/>
      <c r="AB862" s="1395"/>
    </row>
    <row r="863" ht="14.25" customHeight="1">
      <c r="A863" s="1403"/>
      <c r="B863" s="1403"/>
      <c r="C863" s="1395"/>
      <c r="D863" s="1395"/>
      <c r="E863" s="1407"/>
      <c r="F863" s="1395"/>
      <c r="G863" s="1395"/>
      <c r="H863" s="1395"/>
      <c r="I863" s="1395"/>
      <c r="J863" s="1395"/>
      <c r="K863" s="1395"/>
      <c r="L863" s="1395"/>
      <c r="M863" s="1395"/>
      <c r="N863" s="1395"/>
      <c r="O863" s="1395"/>
      <c r="P863" s="1395"/>
      <c r="Q863" s="1395"/>
      <c r="R863" s="1395"/>
      <c r="S863" s="1395"/>
      <c r="T863" s="1395"/>
      <c r="U863" s="1395"/>
      <c r="V863" s="1395"/>
      <c r="W863" s="1395"/>
      <c r="X863" s="1395"/>
      <c r="Y863" s="1395"/>
      <c r="Z863" s="1395"/>
      <c r="AA863" s="1395"/>
      <c r="AB863" s="1395"/>
    </row>
    <row r="864" ht="14.25" customHeight="1">
      <c r="A864" s="1403"/>
      <c r="B864" s="1403"/>
      <c r="C864" s="1395"/>
      <c r="D864" s="1395"/>
      <c r="E864" s="1407"/>
      <c r="F864" s="1395"/>
      <c r="G864" s="1395"/>
      <c r="H864" s="1395"/>
      <c r="I864" s="1395"/>
      <c r="J864" s="1395"/>
      <c r="K864" s="1395"/>
      <c r="L864" s="1395"/>
      <c r="M864" s="1395"/>
      <c r="N864" s="1395"/>
      <c r="O864" s="1395"/>
      <c r="P864" s="1395"/>
      <c r="Q864" s="1395"/>
      <c r="R864" s="1395"/>
      <c r="S864" s="1395"/>
      <c r="T864" s="1395"/>
      <c r="U864" s="1395"/>
      <c r="V864" s="1395"/>
      <c r="W864" s="1395"/>
      <c r="X864" s="1395"/>
      <c r="Y864" s="1395"/>
      <c r="Z864" s="1395"/>
      <c r="AA864" s="1395"/>
      <c r="AB864" s="1395"/>
    </row>
    <row r="865" ht="14.25" customHeight="1">
      <c r="A865" s="1403"/>
      <c r="B865" s="1403"/>
      <c r="C865" s="1395"/>
      <c r="D865" s="1395"/>
      <c r="E865" s="1407"/>
      <c r="F865" s="1395"/>
      <c r="G865" s="1395"/>
      <c r="H865" s="1395"/>
      <c r="I865" s="1395"/>
      <c r="J865" s="1395"/>
      <c r="K865" s="1395"/>
      <c r="L865" s="1395"/>
      <c r="M865" s="1395"/>
      <c r="N865" s="1395"/>
      <c r="O865" s="1395"/>
      <c r="P865" s="1395"/>
      <c r="Q865" s="1395"/>
      <c r="R865" s="1395"/>
      <c r="S865" s="1395"/>
      <c r="T865" s="1395"/>
      <c r="U865" s="1395"/>
      <c r="V865" s="1395"/>
      <c r="W865" s="1395"/>
      <c r="X865" s="1395"/>
      <c r="Y865" s="1395"/>
      <c r="Z865" s="1395"/>
      <c r="AA865" s="1395"/>
      <c r="AB865" s="1395"/>
    </row>
    <row r="866" ht="14.25" customHeight="1">
      <c r="A866" s="1403"/>
      <c r="B866" s="1403"/>
      <c r="C866" s="1395"/>
      <c r="D866" s="1395"/>
      <c r="E866" s="1407"/>
      <c r="F866" s="1395"/>
      <c r="G866" s="1395"/>
      <c r="H866" s="1395"/>
      <c r="I866" s="1395"/>
      <c r="J866" s="1395"/>
      <c r="K866" s="1395"/>
      <c r="L866" s="1395"/>
      <c r="M866" s="1395"/>
      <c r="N866" s="1395"/>
      <c r="O866" s="1395"/>
      <c r="P866" s="1395"/>
      <c r="Q866" s="1395"/>
      <c r="R866" s="1395"/>
      <c r="S866" s="1395"/>
      <c r="T866" s="1395"/>
      <c r="U866" s="1395"/>
      <c r="V866" s="1395"/>
      <c r="W866" s="1395"/>
      <c r="X866" s="1395"/>
      <c r="Y866" s="1395"/>
      <c r="Z866" s="1395"/>
      <c r="AA866" s="1395"/>
      <c r="AB866" s="1395"/>
    </row>
    <row r="867" ht="14.25" customHeight="1">
      <c r="A867" s="1403"/>
      <c r="B867" s="1403"/>
      <c r="C867" s="1395"/>
      <c r="D867" s="1395"/>
      <c r="E867" s="1407"/>
      <c r="F867" s="1395"/>
      <c r="G867" s="1395"/>
      <c r="H867" s="1395"/>
      <c r="I867" s="1395"/>
      <c r="J867" s="1395"/>
      <c r="K867" s="1395"/>
      <c r="L867" s="1395"/>
      <c r="M867" s="1395"/>
      <c r="N867" s="1395"/>
      <c r="O867" s="1395"/>
      <c r="P867" s="1395"/>
      <c r="Q867" s="1395"/>
      <c r="R867" s="1395"/>
      <c r="S867" s="1395"/>
      <c r="T867" s="1395"/>
      <c r="U867" s="1395"/>
      <c r="V867" s="1395"/>
      <c r="W867" s="1395"/>
      <c r="X867" s="1395"/>
      <c r="Y867" s="1395"/>
      <c r="Z867" s="1395"/>
      <c r="AA867" s="1395"/>
      <c r="AB867" s="1395"/>
    </row>
    <row r="868" ht="14.25" customHeight="1">
      <c r="A868" s="1403"/>
      <c r="B868" s="1403"/>
      <c r="C868" s="1395"/>
      <c r="D868" s="1395"/>
      <c r="E868" s="1407"/>
      <c r="F868" s="1395"/>
      <c r="G868" s="1395"/>
      <c r="H868" s="1395"/>
      <c r="I868" s="1395"/>
      <c r="J868" s="1395"/>
      <c r="K868" s="1395"/>
      <c r="L868" s="1395"/>
      <c r="M868" s="1395"/>
      <c r="N868" s="1395"/>
      <c r="O868" s="1395"/>
      <c r="P868" s="1395"/>
      <c r="Q868" s="1395"/>
      <c r="R868" s="1395"/>
      <c r="S868" s="1395"/>
      <c r="T868" s="1395"/>
      <c r="U868" s="1395"/>
      <c r="V868" s="1395"/>
      <c r="W868" s="1395"/>
      <c r="X868" s="1395"/>
      <c r="Y868" s="1395"/>
      <c r="Z868" s="1395"/>
      <c r="AA868" s="1395"/>
      <c r="AB868" s="1395"/>
    </row>
    <row r="869" ht="14.25" customHeight="1">
      <c r="A869" s="1403"/>
      <c r="B869" s="1403"/>
      <c r="C869" s="1395"/>
      <c r="D869" s="1395"/>
      <c r="E869" s="1407"/>
      <c r="F869" s="1395"/>
      <c r="G869" s="1395"/>
      <c r="H869" s="1395"/>
      <c r="I869" s="1395"/>
      <c r="J869" s="1395"/>
      <c r="K869" s="1395"/>
      <c r="L869" s="1395"/>
      <c r="M869" s="1395"/>
      <c r="N869" s="1395"/>
      <c r="O869" s="1395"/>
      <c r="P869" s="1395"/>
      <c r="Q869" s="1395"/>
      <c r="R869" s="1395"/>
      <c r="S869" s="1395"/>
      <c r="T869" s="1395"/>
      <c r="U869" s="1395"/>
      <c r="V869" s="1395"/>
      <c r="W869" s="1395"/>
      <c r="X869" s="1395"/>
      <c r="Y869" s="1395"/>
      <c r="Z869" s="1395"/>
      <c r="AA869" s="1395"/>
      <c r="AB869" s="1395"/>
    </row>
    <row r="870" ht="14.25" customHeight="1">
      <c r="A870" s="1403"/>
      <c r="B870" s="1403"/>
      <c r="C870" s="1395"/>
      <c r="D870" s="1395"/>
      <c r="E870" s="1407"/>
      <c r="F870" s="1395"/>
      <c r="G870" s="1395"/>
      <c r="H870" s="1395"/>
      <c r="I870" s="1395"/>
      <c r="J870" s="1395"/>
      <c r="K870" s="1395"/>
      <c r="L870" s="1395"/>
      <c r="M870" s="1395"/>
      <c r="N870" s="1395"/>
      <c r="O870" s="1395"/>
      <c r="P870" s="1395"/>
      <c r="Q870" s="1395"/>
      <c r="R870" s="1395"/>
      <c r="S870" s="1395"/>
      <c r="T870" s="1395"/>
      <c r="U870" s="1395"/>
      <c r="V870" s="1395"/>
      <c r="W870" s="1395"/>
      <c r="X870" s="1395"/>
      <c r="Y870" s="1395"/>
      <c r="Z870" s="1395"/>
      <c r="AA870" s="1395"/>
      <c r="AB870" s="1395"/>
    </row>
    <row r="871" ht="14.25" customHeight="1">
      <c r="A871" s="1403"/>
      <c r="B871" s="1403"/>
      <c r="C871" s="1395"/>
      <c r="D871" s="1395"/>
      <c r="E871" s="1407"/>
      <c r="F871" s="1395"/>
      <c r="G871" s="1395"/>
      <c r="H871" s="1395"/>
      <c r="I871" s="1395"/>
      <c r="J871" s="1395"/>
      <c r="K871" s="1395"/>
      <c r="L871" s="1395"/>
      <c r="M871" s="1395"/>
      <c r="N871" s="1395"/>
      <c r="O871" s="1395"/>
      <c r="P871" s="1395"/>
      <c r="Q871" s="1395"/>
      <c r="R871" s="1395"/>
      <c r="S871" s="1395"/>
      <c r="T871" s="1395"/>
      <c r="U871" s="1395"/>
      <c r="V871" s="1395"/>
      <c r="W871" s="1395"/>
      <c r="X871" s="1395"/>
      <c r="Y871" s="1395"/>
      <c r="Z871" s="1395"/>
      <c r="AA871" s="1395"/>
      <c r="AB871" s="1395"/>
    </row>
    <row r="872" ht="14.25" customHeight="1">
      <c r="A872" s="1403"/>
      <c r="B872" s="1403"/>
      <c r="C872" s="1395"/>
      <c r="D872" s="1395"/>
      <c r="E872" s="1407"/>
      <c r="F872" s="1395"/>
      <c r="G872" s="1395"/>
      <c r="H872" s="1395"/>
      <c r="I872" s="1395"/>
      <c r="J872" s="1395"/>
      <c r="K872" s="1395"/>
      <c r="L872" s="1395"/>
      <c r="M872" s="1395"/>
      <c r="N872" s="1395"/>
      <c r="O872" s="1395"/>
      <c r="P872" s="1395"/>
      <c r="Q872" s="1395"/>
      <c r="R872" s="1395"/>
      <c r="S872" s="1395"/>
      <c r="T872" s="1395"/>
      <c r="U872" s="1395"/>
      <c r="V872" s="1395"/>
      <c r="W872" s="1395"/>
      <c r="X872" s="1395"/>
      <c r="Y872" s="1395"/>
      <c r="Z872" s="1395"/>
      <c r="AA872" s="1395"/>
      <c r="AB872" s="1395"/>
    </row>
    <row r="873" ht="14.25" customHeight="1">
      <c r="A873" s="1403"/>
      <c r="B873" s="1403"/>
      <c r="C873" s="1395"/>
      <c r="D873" s="1395"/>
      <c r="E873" s="1407"/>
      <c r="F873" s="1395"/>
      <c r="G873" s="1395"/>
      <c r="H873" s="1395"/>
      <c r="I873" s="1395"/>
      <c r="J873" s="1395"/>
      <c r="K873" s="1395"/>
      <c r="L873" s="1395"/>
      <c r="M873" s="1395"/>
      <c r="N873" s="1395"/>
      <c r="O873" s="1395"/>
      <c r="P873" s="1395"/>
      <c r="Q873" s="1395"/>
      <c r="R873" s="1395"/>
      <c r="S873" s="1395"/>
      <c r="T873" s="1395"/>
      <c r="U873" s="1395"/>
      <c r="V873" s="1395"/>
      <c r="W873" s="1395"/>
      <c r="X873" s="1395"/>
      <c r="Y873" s="1395"/>
      <c r="Z873" s="1395"/>
      <c r="AA873" s="1395"/>
      <c r="AB873" s="1395"/>
    </row>
    <row r="874" ht="14.25" customHeight="1">
      <c r="A874" s="1403"/>
      <c r="B874" s="1403"/>
      <c r="C874" s="1395"/>
      <c r="D874" s="1395"/>
      <c r="E874" s="1407"/>
      <c r="F874" s="1395"/>
      <c r="G874" s="1395"/>
      <c r="H874" s="1395"/>
      <c r="I874" s="1395"/>
      <c r="J874" s="1395"/>
      <c r="K874" s="1395"/>
      <c r="L874" s="1395"/>
      <c r="M874" s="1395"/>
      <c r="N874" s="1395"/>
      <c r="O874" s="1395"/>
      <c r="P874" s="1395"/>
      <c r="Q874" s="1395"/>
      <c r="R874" s="1395"/>
      <c r="S874" s="1395"/>
      <c r="T874" s="1395"/>
      <c r="U874" s="1395"/>
      <c r="V874" s="1395"/>
      <c r="W874" s="1395"/>
      <c r="X874" s="1395"/>
      <c r="Y874" s="1395"/>
      <c r="Z874" s="1395"/>
      <c r="AA874" s="1395"/>
      <c r="AB874" s="1395"/>
    </row>
    <row r="875" ht="14.25" customHeight="1">
      <c r="A875" s="1403"/>
      <c r="B875" s="1403"/>
      <c r="C875" s="1395"/>
      <c r="D875" s="1395"/>
      <c r="E875" s="1407"/>
      <c r="F875" s="1395"/>
      <c r="G875" s="1395"/>
      <c r="H875" s="1395"/>
      <c r="I875" s="1395"/>
      <c r="J875" s="1395"/>
      <c r="K875" s="1395"/>
      <c r="L875" s="1395"/>
      <c r="M875" s="1395"/>
      <c r="N875" s="1395"/>
      <c r="O875" s="1395"/>
      <c r="P875" s="1395"/>
      <c r="Q875" s="1395"/>
      <c r="R875" s="1395"/>
      <c r="S875" s="1395"/>
      <c r="T875" s="1395"/>
      <c r="U875" s="1395"/>
      <c r="V875" s="1395"/>
      <c r="W875" s="1395"/>
      <c r="X875" s="1395"/>
      <c r="Y875" s="1395"/>
      <c r="Z875" s="1395"/>
      <c r="AA875" s="1395"/>
      <c r="AB875" s="1395"/>
    </row>
    <row r="876" ht="14.25" customHeight="1">
      <c r="A876" s="1403"/>
      <c r="B876" s="1403"/>
      <c r="C876" s="1395"/>
      <c r="D876" s="1395"/>
      <c r="E876" s="1407"/>
      <c r="F876" s="1395"/>
      <c r="G876" s="1395"/>
      <c r="H876" s="1395"/>
      <c r="I876" s="1395"/>
      <c r="J876" s="1395"/>
      <c r="K876" s="1395"/>
      <c r="L876" s="1395"/>
      <c r="M876" s="1395"/>
      <c r="N876" s="1395"/>
      <c r="O876" s="1395"/>
      <c r="P876" s="1395"/>
      <c r="Q876" s="1395"/>
      <c r="R876" s="1395"/>
      <c r="S876" s="1395"/>
      <c r="T876" s="1395"/>
      <c r="U876" s="1395"/>
      <c r="V876" s="1395"/>
      <c r="W876" s="1395"/>
      <c r="X876" s="1395"/>
      <c r="Y876" s="1395"/>
      <c r="Z876" s="1395"/>
      <c r="AA876" s="1395"/>
      <c r="AB876" s="1395"/>
    </row>
    <row r="877" ht="14.25" customHeight="1">
      <c r="A877" s="1403"/>
      <c r="B877" s="1403"/>
      <c r="C877" s="1395"/>
      <c r="D877" s="1395"/>
      <c r="E877" s="1407"/>
      <c r="F877" s="1395"/>
      <c r="G877" s="1395"/>
      <c r="H877" s="1395"/>
      <c r="I877" s="1395"/>
      <c r="J877" s="1395"/>
      <c r="K877" s="1395"/>
      <c r="L877" s="1395"/>
      <c r="M877" s="1395"/>
      <c r="N877" s="1395"/>
      <c r="O877" s="1395"/>
      <c r="P877" s="1395"/>
      <c r="Q877" s="1395"/>
      <c r="R877" s="1395"/>
      <c r="S877" s="1395"/>
      <c r="T877" s="1395"/>
      <c r="U877" s="1395"/>
      <c r="V877" s="1395"/>
      <c r="W877" s="1395"/>
      <c r="X877" s="1395"/>
      <c r="Y877" s="1395"/>
      <c r="Z877" s="1395"/>
      <c r="AA877" s="1395"/>
      <c r="AB877" s="1395"/>
    </row>
    <row r="878" ht="14.25" customHeight="1">
      <c r="A878" s="1403"/>
      <c r="B878" s="1403"/>
      <c r="C878" s="1395"/>
      <c r="D878" s="1395"/>
      <c r="E878" s="1407"/>
      <c r="F878" s="1395"/>
      <c r="G878" s="1395"/>
      <c r="H878" s="1395"/>
      <c r="I878" s="1395"/>
      <c r="J878" s="1395"/>
      <c r="K878" s="1395"/>
      <c r="L878" s="1395"/>
      <c r="M878" s="1395"/>
      <c r="N878" s="1395"/>
      <c r="O878" s="1395"/>
      <c r="P878" s="1395"/>
      <c r="Q878" s="1395"/>
      <c r="R878" s="1395"/>
      <c r="S878" s="1395"/>
      <c r="T878" s="1395"/>
      <c r="U878" s="1395"/>
      <c r="V878" s="1395"/>
      <c r="W878" s="1395"/>
      <c r="X878" s="1395"/>
      <c r="Y878" s="1395"/>
      <c r="Z878" s="1395"/>
      <c r="AA878" s="1395"/>
      <c r="AB878" s="1395"/>
    </row>
    <row r="879" ht="14.25" customHeight="1">
      <c r="A879" s="1403"/>
      <c r="B879" s="1403"/>
      <c r="C879" s="1395"/>
      <c r="D879" s="1395"/>
      <c r="E879" s="1407"/>
      <c r="F879" s="1395"/>
      <c r="G879" s="1395"/>
      <c r="H879" s="1395"/>
      <c r="I879" s="1395"/>
      <c r="J879" s="1395"/>
      <c r="K879" s="1395"/>
      <c r="L879" s="1395"/>
      <c r="M879" s="1395"/>
      <c r="N879" s="1395"/>
      <c r="O879" s="1395"/>
      <c r="P879" s="1395"/>
      <c r="Q879" s="1395"/>
      <c r="R879" s="1395"/>
      <c r="S879" s="1395"/>
      <c r="T879" s="1395"/>
      <c r="U879" s="1395"/>
      <c r="V879" s="1395"/>
      <c r="W879" s="1395"/>
      <c r="X879" s="1395"/>
      <c r="Y879" s="1395"/>
      <c r="Z879" s="1395"/>
      <c r="AA879" s="1395"/>
      <c r="AB879" s="1395"/>
    </row>
    <row r="880" ht="14.25" customHeight="1">
      <c r="A880" s="1403"/>
      <c r="B880" s="1403"/>
      <c r="C880" s="1395"/>
      <c r="D880" s="1395"/>
      <c r="E880" s="1407"/>
      <c r="F880" s="1395"/>
      <c r="G880" s="1395"/>
      <c r="H880" s="1395"/>
      <c r="I880" s="1395"/>
      <c r="J880" s="1395"/>
      <c r="K880" s="1395"/>
      <c r="L880" s="1395"/>
      <c r="M880" s="1395"/>
      <c r="N880" s="1395"/>
      <c r="O880" s="1395"/>
      <c r="P880" s="1395"/>
      <c r="Q880" s="1395"/>
      <c r="R880" s="1395"/>
      <c r="S880" s="1395"/>
      <c r="T880" s="1395"/>
      <c r="U880" s="1395"/>
      <c r="V880" s="1395"/>
      <c r="W880" s="1395"/>
      <c r="X880" s="1395"/>
      <c r="Y880" s="1395"/>
      <c r="Z880" s="1395"/>
      <c r="AA880" s="1395"/>
      <c r="AB880" s="1395"/>
    </row>
    <row r="881" ht="14.25" customHeight="1">
      <c r="A881" s="1403"/>
      <c r="B881" s="1403"/>
      <c r="C881" s="1395"/>
      <c r="D881" s="1395"/>
      <c r="E881" s="1407"/>
      <c r="F881" s="1395"/>
      <c r="G881" s="1395"/>
      <c r="H881" s="1395"/>
      <c r="I881" s="1395"/>
      <c r="J881" s="1395"/>
      <c r="K881" s="1395"/>
      <c r="L881" s="1395"/>
      <c r="M881" s="1395"/>
      <c r="N881" s="1395"/>
      <c r="O881" s="1395"/>
      <c r="P881" s="1395"/>
      <c r="Q881" s="1395"/>
      <c r="R881" s="1395"/>
      <c r="S881" s="1395"/>
      <c r="T881" s="1395"/>
      <c r="U881" s="1395"/>
      <c r="V881" s="1395"/>
      <c r="W881" s="1395"/>
      <c r="X881" s="1395"/>
      <c r="Y881" s="1395"/>
      <c r="Z881" s="1395"/>
      <c r="AA881" s="1395"/>
      <c r="AB881" s="1395"/>
    </row>
    <row r="882" ht="14.25" customHeight="1">
      <c r="A882" s="1403"/>
      <c r="B882" s="1403"/>
      <c r="C882" s="1395"/>
      <c r="D882" s="1395"/>
      <c r="E882" s="1407"/>
      <c r="F882" s="1395"/>
      <c r="G882" s="1395"/>
      <c r="H882" s="1395"/>
      <c r="I882" s="1395"/>
      <c r="J882" s="1395"/>
      <c r="K882" s="1395"/>
      <c r="L882" s="1395"/>
      <c r="M882" s="1395"/>
      <c r="N882" s="1395"/>
      <c r="O882" s="1395"/>
      <c r="P882" s="1395"/>
      <c r="Q882" s="1395"/>
      <c r="R882" s="1395"/>
      <c r="S882" s="1395"/>
      <c r="T882" s="1395"/>
      <c r="U882" s="1395"/>
      <c r="V882" s="1395"/>
      <c r="W882" s="1395"/>
      <c r="X882" s="1395"/>
      <c r="Y882" s="1395"/>
      <c r="Z882" s="1395"/>
      <c r="AA882" s="1395"/>
      <c r="AB882" s="1395"/>
    </row>
    <row r="883" ht="14.25" customHeight="1">
      <c r="A883" s="1403"/>
      <c r="B883" s="1403"/>
      <c r="C883" s="1395"/>
      <c r="D883" s="1395"/>
      <c r="E883" s="1407"/>
      <c r="F883" s="1395"/>
      <c r="G883" s="1395"/>
      <c r="H883" s="1395"/>
      <c r="I883" s="1395"/>
      <c r="J883" s="1395"/>
      <c r="K883" s="1395"/>
      <c r="L883" s="1395"/>
      <c r="M883" s="1395"/>
      <c r="N883" s="1395"/>
      <c r="O883" s="1395"/>
      <c r="P883" s="1395"/>
      <c r="Q883" s="1395"/>
      <c r="R883" s="1395"/>
      <c r="S883" s="1395"/>
      <c r="T883" s="1395"/>
      <c r="U883" s="1395"/>
      <c r="V883" s="1395"/>
      <c r="W883" s="1395"/>
      <c r="X883" s="1395"/>
      <c r="Y883" s="1395"/>
      <c r="Z883" s="1395"/>
      <c r="AA883" s="1395"/>
      <c r="AB883" s="1395"/>
    </row>
    <row r="884" ht="14.25" customHeight="1">
      <c r="A884" s="1403"/>
      <c r="B884" s="1403"/>
      <c r="C884" s="1395"/>
      <c r="D884" s="1395"/>
      <c r="E884" s="1407"/>
      <c r="F884" s="1395"/>
      <c r="G884" s="1395"/>
      <c r="H884" s="1395"/>
      <c r="I884" s="1395"/>
      <c r="J884" s="1395"/>
      <c r="K884" s="1395"/>
      <c r="L884" s="1395"/>
      <c r="M884" s="1395"/>
      <c r="N884" s="1395"/>
      <c r="O884" s="1395"/>
      <c r="P884" s="1395"/>
      <c r="Q884" s="1395"/>
      <c r="R884" s="1395"/>
      <c r="S884" s="1395"/>
      <c r="T884" s="1395"/>
      <c r="U884" s="1395"/>
      <c r="V884" s="1395"/>
      <c r="W884" s="1395"/>
      <c r="X884" s="1395"/>
      <c r="Y884" s="1395"/>
      <c r="Z884" s="1395"/>
      <c r="AA884" s="1395"/>
      <c r="AB884" s="1395"/>
    </row>
    <row r="885" ht="14.25" customHeight="1">
      <c r="A885" s="1403"/>
      <c r="B885" s="1403"/>
      <c r="C885" s="1395"/>
      <c r="D885" s="1395"/>
      <c r="E885" s="1407"/>
      <c r="F885" s="1395"/>
      <c r="G885" s="1395"/>
      <c r="H885" s="1395"/>
      <c r="I885" s="1395"/>
      <c r="J885" s="1395"/>
      <c r="K885" s="1395"/>
      <c r="L885" s="1395"/>
      <c r="M885" s="1395"/>
      <c r="N885" s="1395"/>
      <c r="O885" s="1395"/>
      <c r="P885" s="1395"/>
      <c r="Q885" s="1395"/>
      <c r="R885" s="1395"/>
      <c r="S885" s="1395"/>
      <c r="T885" s="1395"/>
      <c r="U885" s="1395"/>
      <c r="V885" s="1395"/>
      <c r="W885" s="1395"/>
      <c r="X885" s="1395"/>
      <c r="Y885" s="1395"/>
      <c r="Z885" s="1395"/>
      <c r="AA885" s="1395"/>
      <c r="AB885" s="1395"/>
    </row>
    <row r="886" ht="14.25" customHeight="1">
      <c r="A886" s="1403"/>
      <c r="B886" s="1403"/>
      <c r="C886" s="1395"/>
      <c r="D886" s="1395"/>
      <c r="E886" s="1407"/>
      <c r="F886" s="1395"/>
      <c r="G886" s="1395"/>
      <c r="H886" s="1395"/>
      <c r="I886" s="1395"/>
      <c r="J886" s="1395"/>
      <c r="K886" s="1395"/>
      <c r="L886" s="1395"/>
      <c r="M886" s="1395"/>
      <c r="N886" s="1395"/>
      <c r="O886" s="1395"/>
      <c r="P886" s="1395"/>
      <c r="Q886" s="1395"/>
      <c r="R886" s="1395"/>
      <c r="S886" s="1395"/>
      <c r="T886" s="1395"/>
      <c r="U886" s="1395"/>
      <c r="V886" s="1395"/>
      <c r="W886" s="1395"/>
      <c r="X886" s="1395"/>
      <c r="Y886" s="1395"/>
      <c r="Z886" s="1395"/>
      <c r="AA886" s="1395"/>
      <c r="AB886" s="1395"/>
    </row>
    <row r="887" ht="14.25" customHeight="1">
      <c r="A887" s="1403"/>
      <c r="B887" s="1403"/>
      <c r="C887" s="1395"/>
      <c r="D887" s="1395"/>
      <c r="E887" s="1407"/>
      <c r="F887" s="1395"/>
      <c r="G887" s="1395"/>
      <c r="H887" s="1395"/>
      <c r="I887" s="1395"/>
      <c r="J887" s="1395"/>
      <c r="K887" s="1395"/>
      <c r="L887" s="1395"/>
      <c r="M887" s="1395"/>
      <c r="N887" s="1395"/>
      <c r="O887" s="1395"/>
      <c r="P887" s="1395"/>
      <c r="Q887" s="1395"/>
      <c r="R887" s="1395"/>
      <c r="S887" s="1395"/>
      <c r="T887" s="1395"/>
      <c r="U887" s="1395"/>
      <c r="V887" s="1395"/>
      <c r="W887" s="1395"/>
      <c r="X887" s="1395"/>
      <c r="Y887" s="1395"/>
      <c r="Z887" s="1395"/>
      <c r="AA887" s="1395"/>
      <c r="AB887" s="1395"/>
    </row>
    <row r="888" ht="14.25" customHeight="1">
      <c r="A888" s="1403"/>
      <c r="B888" s="1403"/>
      <c r="C888" s="1395"/>
      <c r="D888" s="1395"/>
      <c r="E888" s="1407"/>
      <c r="F888" s="1395"/>
      <c r="G888" s="1395"/>
      <c r="H888" s="1395"/>
      <c r="I888" s="1395"/>
      <c r="J888" s="1395"/>
      <c r="K888" s="1395"/>
      <c r="L888" s="1395"/>
      <c r="M888" s="1395"/>
      <c r="N888" s="1395"/>
      <c r="O888" s="1395"/>
      <c r="P888" s="1395"/>
      <c r="Q888" s="1395"/>
      <c r="R888" s="1395"/>
      <c r="S888" s="1395"/>
      <c r="T888" s="1395"/>
      <c r="U888" s="1395"/>
      <c r="V888" s="1395"/>
      <c r="W888" s="1395"/>
      <c r="X888" s="1395"/>
      <c r="Y888" s="1395"/>
      <c r="Z888" s="1395"/>
      <c r="AA888" s="1395"/>
      <c r="AB888" s="1395"/>
    </row>
    <row r="889" ht="14.25" customHeight="1">
      <c r="A889" s="1403"/>
      <c r="B889" s="1403"/>
      <c r="C889" s="1395"/>
      <c r="D889" s="1395"/>
      <c r="E889" s="1407"/>
      <c r="F889" s="1395"/>
      <c r="G889" s="1395"/>
      <c r="H889" s="1395"/>
      <c r="I889" s="1395"/>
      <c r="J889" s="1395"/>
      <c r="K889" s="1395"/>
      <c r="L889" s="1395"/>
      <c r="M889" s="1395"/>
      <c r="N889" s="1395"/>
      <c r="O889" s="1395"/>
      <c r="P889" s="1395"/>
      <c r="Q889" s="1395"/>
      <c r="R889" s="1395"/>
      <c r="S889" s="1395"/>
      <c r="T889" s="1395"/>
      <c r="U889" s="1395"/>
      <c r="V889" s="1395"/>
      <c r="W889" s="1395"/>
      <c r="X889" s="1395"/>
      <c r="Y889" s="1395"/>
      <c r="Z889" s="1395"/>
      <c r="AA889" s="1395"/>
      <c r="AB889" s="1395"/>
    </row>
    <row r="890" ht="14.25" customHeight="1">
      <c r="A890" s="1403"/>
      <c r="B890" s="1403"/>
      <c r="C890" s="1395"/>
      <c r="D890" s="1395"/>
      <c r="E890" s="1407"/>
      <c r="F890" s="1395"/>
      <c r="G890" s="1395"/>
      <c r="H890" s="1395"/>
      <c r="I890" s="1395"/>
      <c r="J890" s="1395"/>
      <c r="K890" s="1395"/>
      <c r="L890" s="1395"/>
      <c r="M890" s="1395"/>
      <c r="N890" s="1395"/>
      <c r="O890" s="1395"/>
      <c r="P890" s="1395"/>
      <c r="Q890" s="1395"/>
      <c r="R890" s="1395"/>
      <c r="S890" s="1395"/>
      <c r="T890" s="1395"/>
      <c r="U890" s="1395"/>
      <c r="V890" s="1395"/>
      <c r="W890" s="1395"/>
      <c r="X890" s="1395"/>
      <c r="Y890" s="1395"/>
      <c r="Z890" s="1395"/>
      <c r="AA890" s="1395"/>
      <c r="AB890" s="1395"/>
    </row>
    <row r="891" ht="14.25" customHeight="1">
      <c r="A891" s="1403"/>
      <c r="B891" s="1403"/>
      <c r="C891" s="1395"/>
      <c r="D891" s="1395"/>
      <c r="E891" s="1407"/>
      <c r="F891" s="1395"/>
      <c r="G891" s="1395"/>
      <c r="H891" s="1395"/>
      <c r="I891" s="1395"/>
      <c r="J891" s="1395"/>
      <c r="K891" s="1395"/>
      <c r="L891" s="1395"/>
      <c r="M891" s="1395"/>
      <c r="N891" s="1395"/>
      <c r="O891" s="1395"/>
      <c r="P891" s="1395"/>
      <c r="Q891" s="1395"/>
      <c r="R891" s="1395"/>
      <c r="S891" s="1395"/>
      <c r="T891" s="1395"/>
      <c r="U891" s="1395"/>
      <c r="V891" s="1395"/>
      <c r="W891" s="1395"/>
      <c r="X891" s="1395"/>
      <c r="Y891" s="1395"/>
      <c r="Z891" s="1395"/>
      <c r="AA891" s="1395"/>
      <c r="AB891" s="1395"/>
    </row>
    <row r="892" ht="14.25" customHeight="1">
      <c r="A892" s="1403"/>
      <c r="B892" s="1403"/>
      <c r="C892" s="1395"/>
      <c r="D892" s="1395"/>
      <c r="E892" s="1407"/>
      <c r="F892" s="1395"/>
      <c r="G892" s="1395"/>
      <c r="H892" s="1395"/>
      <c r="I892" s="1395"/>
      <c r="J892" s="1395"/>
      <c r="K892" s="1395"/>
      <c r="L892" s="1395"/>
      <c r="M892" s="1395"/>
      <c r="N892" s="1395"/>
      <c r="O892" s="1395"/>
      <c r="P892" s="1395"/>
      <c r="Q892" s="1395"/>
      <c r="R892" s="1395"/>
      <c r="S892" s="1395"/>
      <c r="T892" s="1395"/>
      <c r="U892" s="1395"/>
      <c r="V892" s="1395"/>
      <c r="W892" s="1395"/>
      <c r="X892" s="1395"/>
      <c r="Y892" s="1395"/>
      <c r="Z892" s="1395"/>
      <c r="AA892" s="1395"/>
      <c r="AB892" s="1395"/>
    </row>
    <row r="893" ht="14.25" customHeight="1">
      <c r="A893" s="1403"/>
      <c r="B893" s="1403"/>
      <c r="C893" s="1395"/>
      <c r="D893" s="1395"/>
      <c r="E893" s="1407"/>
      <c r="F893" s="1395"/>
      <c r="G893" s="1395"/>
      <c r="H893" s="1395"/>
      <c r="I893" s="1395"/>
      <c r="J893" s="1395"/>
      <c r="K893" s="1395"/>
      <c r="L893" s="1395"/>
      <c r="M893" s="1395"/>
      <c r="N893" s="1395"/>
      <c r="O893" s="1395"/>
      <c r="P893" s="1395"/>
      <c r="Q893" s="1395"/>
      <c r="R893" s="1395"/>
      <c r="S893" s="1395"/>
      <c r="T893" s="1395"/>
      <c r="U893" s="1395"/>
      <c r="V893" s="1395"/>
      <c r="W893" s="1395"/>
      <c r="X893" s="1395"/>
      <c r="Y893" s="1395"/>
      <c r="Z893" s="1395"/>
      <c r="AA893" s="1395"/>
      <c r="AB893" s="1395"/>
    </row>
    <row r="894" ht="14.25" customHeight="1">
      <c r="A894" s="1403"/>
      <c r="B894" s="1403"/>
      <c r="C894" s="1395"/>
      <c r="D894" s="1395"/>
      <c r="E894" s="1407"/>
      <c r="F894" s="1395"/>
      <c r="G894" s="1395"/>
      <c r="H894" s="1395"/>
      <c r="I894" s="1395"/>
      <c r="J894" s="1395"/>
      <c r="K894" s="1395"/>
      <c r="L894" s="1395"/>
      <c r="M894" s="1395"/>
      <c r="N894" s="1395"/>
      <c r="O894" s="1395"/>
      <c r="P894" s="1395"/>
      <c r="Q894" s="1395"/>
      <c r="R894" s="1395"/>
      <c r="S894" s="1395"/>
      <c r="T894" s="1395"/>
      <c r="U894" s="1395"/>
      <c r="V894" s="1395"/>
      <c r="W894" s="1395"/>
      <c r="X894" s="1395"/>
      <c r="Y894" s="1395"/>
      <c r="Z894" s="1395"/>
      <c r="AA894" s="1395"/>
      <c r="AB894" s="1395"/>
    </row>
    <row r="895" ht="14.25" customHeight="1">
      <c r="A895" s="1403"/>
      <c r="B895" s="1403"/>
      <c r="C895" s="1395"/>
      <c r="D895" s="1395"/>
      <c r="E895" s="1407"/>
      <c r="F895" s="1395"/>
      <c r="G895" s="1395"/>
      <c r="H895" s="1395"/>
      <c r="I895" s="1395"/>
      <c r="J895" s="1395"/>
      <c r="K895" s="1395"/>
      <c r="L895" s="1395"/>
      <c r="M895" s="1395"/>
      <c r="N895" s="1395"/>
      <c r="O895" s="1395"/>
      <c r="P895" s="1395"/>
      <c r="Q895" s="1395"/>
      <c r="R895" s="1395"/>
      <c r="S895" s="1395"/>
      <c r="T895" s="1395"/>
      <c r="U895" s="1395"/>
      <c r="V895" s="1395"/>
      <c r="W895" s="1395"/>
      <c r="X895" s="1395"/>
      <c r="Y895" s="1395"/>
      <c r="Z895" s="1395"/>
      <c r="AA895" s="1395"/>
      <c r="AB895" s="1395"/>
    </row>
    <row r="896" ht="14.25" customHeight="1">
      <c r="A896" s="1403"/>
      <c r="B896" s="1403"/>
      <c r="C896" s="1395"/>
      <c r="D896" s="1395"/>
      <c r="E896" s="1407"/>
      <c r="F896" s="1395"/>
      <c r="G896" s="1395"/>
      <c r="H896" s="1395"/>
      <c r="I896" s="1395"/>
      <c r="J896" s="1395"/>
      <c r="K896" s="1395"/>
      <c r="L896" s="1395"/>
      <c r="M896" s="1395"/>
      <c r="N896" s="1395"/>
      <c r="O896" s="1395"/>
      <c r="P896" s="1395"/>
      <c r="Q896" s="1395"/>
      <c r="R896" s="1395"/>
      <c r="S896" s="1395"/>
      <c r="T896" s="1395"/>
      <c r="U896" s="1395"/>
      <c r="V896" s="1395"/>
      <c r="W896" s="1395"/>
      <c r="X896" s="1395"/>
      <c r="Y896" s="1395"/>
      <c r="Z896" s="1395"/>
      <c r="AA896" s="1395"/>
      <c r="AB896" s="1395"/>
    </row>
    <row r="897" ht="14.25" customHeight="1">
      <c r="A897" s="1403"/>
      <c r="B897" s="1403"/>
      <c r="C897" s="1395"/>
      <c r="D897" s="1395"/>
      <c r="E897" s="1407"/>
      <c r="F897" s="1395"/>
      <c r="G897" s="1395"/>
      <c r="H897" s="1395"/>
      <c r="I897" s="1395"/>
      <c r="J897" s="1395"/>
      <c r="K897" s="1395"/>
      <c r="L897" s="1395"/>
      <c r="M897" s="1395"/>
      <c r="N897" s="1395"/>
      <c r="O897" s="1395"/>
      <c r="P897" s="1395"/>
      <c r="Q897" s="1395"/>
      <c r="R897" s="1395"/>
      <c r="S897" s="1395"/>
      <c r="T897" s="1395"/>
      <c r="U897" s="1395"/>
      <c r="V897" s="1395"/>
      <c r="W897" s="1395"/>
      <c r="X897" s="1395"/>
      <c r="Y897" s="1395"/>
      <c r="Z897" s="1395"/>
      <c r="AA897" s="1395"/>
      <c r="AB897" s="1395"/>
    </row>
    <row r="898" ht="14.25" customHeight="1">
      <c r="A898" s="1403"/>
      <c r="B898" s="1403"/>
      <c r="C898" s="1395"/>
      <c r="D898" s="1395"/>
      <c r="E898" s="1407"/>
      <c r="F898" s="1395"/>
      <c r="G898" s="1395"/>
      <c r="H898" s="1395"/>
      <c r="I898" s="1395"/>
      <c r="J898" s="1395"/>
      <c r="K898" s="1395"/>
      <c r="L898" s="1395"/>
      <c r="M898" s="1395"/>
      <c r="N898" s="1395"/>
      <c r="O898" s="1395"/>
      <c r="P898" s="1395"/>
      <c r="Q898" s="1395"/>
      <c r="R898" s="1395"/>
      <c r="S898" s="1395"/>
      <c r="T898" s="1395"/>
      <c r="U898" s="1395"/>
      <c r="V898" s="1395"/>
      <c r="W898" s="1395"/>
      <c r="X898" s="1395"/>
      <c r="Y898" s="1395"/>
      <c r="Z898" s="1395"/>
      <c r="AA898" s="1395"/>
      <c r="AB898" s="1395"/>
    </row>
    <row r="899" ht="14.25" customHeight="1">
      <c r="A899" s="1403"/>
      <c r="B899" s="1403"/>
      <c r="C899" s="1395"/>
      <c r="D899" s="1395"/>
      <c r="E899" s="1407"/>
      <c r="F899" s="1395"/>
      <c r="G899" s="1395"/>
      <c r="H899" s="1395"/>
      <c r="I899" s="1395"/>
      <c r="J899" s="1395"/>
      <c r="K899" s="1395"/>
      <c r="L899" s="1395"/>
      <c r="M899" s="1395"/>
      <c r="N899" s="1395"/>
      <c r="O899" s="1395"/>
      <c r="P899" s="1395"/>
      <c r="Q899" s="1395"/>
      <c r="R899" s="1395"/>
      <c r="S899" s="1395"/>
      <c r="T899" s="1395"/>
      <c r="U899" s="1395"/>
      <c r="V899" s="1395"/>
      <c r="W899" s="1395"/>
      <c r="X899" s="1395"/>
      <c r="Y899" s="1395"/>
      <c r="Z899" s="1395"/>
      <c r="AA899" s="1395"/>
      <c r="AB899" s="1395"/>
    </row>
    <row r="900" ht="14.25" customHeight="1">
      <c r="A900" s="1403"/>
      <c r="B900" s="1403"/>
      <c r="C900" s="1395"/>
      <c r="D900" s="1395"/>
      <c r="E900" s="1407"/>
      <c r="F900" s="1395"/>
      <c r="G900" s="1395"/>
      <c r="H900" s="1395"/>
      <c r="I900" s="1395"/>
      <c r="J900" s="1395"/>
      <c r="K900" s="1395"/>
      <c r="L900" s="1395"/>
      <c r="M900" s="1395"/>
      <c r="N900" s="1395"/>
      <c r="O900" s="1395"/>
      <c r="P900" s="1395"/>
      <c r="Q900" s="1395"/>
      <c r="R900" s="1395"/>
      <c r="S900" s="1395"/>
      <c r="T900" s="1395"/>
      <c r="U900" s="1395"/>
      <c r="V900" s="1395"/>
      <c r="W900" s="1395"/>
      <c r="X900" s="1395"/>
      <c r="Y900" s="1395"/>
      <c r="Z900" s="1395"/>
      <c r="AA900" s="1395"/>
      <c r="AB900" s="1395"/>
    </row>
    <row r="901" ht="14.25" customHeight="1">
      <c r="A901" s="1403"/>
      <c r="B901" s="1403"/>
      <c r="C901" s="1395"/>
      <c r="D901" s="1395"/>
      <c r="E901" s="1407"/>
      <c r="F901" s="1395"/>
      <c r="G901" s="1395"/>
      <c r="H901" s="1395"/>
      <c r="I901" s="1395"/>
      <c r="J901" s="1395"/>
      <c r="K901" s="1395"/>
      <c r="L901" s="1395"/>
      <c r="M901" s="1395"/>
      <c r="N901" s="1395"/>
      <c r="O901" s="1395"/>
      <c r="P901" s="1395"/>
      <c r="Q901" s="1395"/>
      <c r="R901" s="1395"/>
      <c r="S901" s="1395"/>
      <c r="T901" s="1395"/>
      <c r="U901" s="1395"/>
      <c r="V901" s="1395"/>
      <c r="W901" s="1395"/>
      <c r="X901" s="1395"/>
      <c r="Y901" s="1395"/>
      <c r="Z901" s="1395"/>
      <c r="AA901" s="1395"/>
      <c r="AB901" s="1395"/>
    </row>
    <row r="902" ht="14.25" customHeight="1">
      <c r="A902" s="1403"/>
      <c r="B902" s="1403"/>
      <c r="C902" s="1395"/>
      <c r="D902" s="1395"/>
      <c r="E902" s="1407"/>
      <c r="F902" s="1395"/>
      <c r="G902" s="1395"/>
      <c r="H902" s="1395"/>
      <c r="I902" s="1395"/>
      <c r="J902" s="1395"/>
      <c r="K902" s="1395"/>
      <c r="L902" s="1395"/>
      <c r="M902" s="1395"/>
      <c r="N902" s="1395"/>
      <c r="O902" s="1395"/>
      <c r="P902" s="1395"/>
      <c r="Q902" s="1395"/>
      <c r="R902" s="1395"/>
      <c r="S902" s="1395"/>
      <c r="T902" s="1395"/>
      <c r="U902" s="1395"/>
      <c r="V902" s="1395"/>
      <c r="W902" s="1395"/>
      <c r="X902" s="1395"/>
      <c r="Y902" s="1395"/>
      <c r="Z902" s="1395"/>
      <c r="AA902" s="1395"/>
      <c r="AB902" s="1395"/>
    </row>
    <row r="903" ht="14.25" customHeight="1">
      <c r="A903" s="1403"/>
      <c r="B903" s="1403"/>
      <c r="C903" s="1395"/>
      <c r="D903" s="1395"/>
      <c r="E903" s="1407"/>
      <c r="F903" s="1395"/>
      <c r="G903" s="1395"/>
      <c r="H903" s="1395"/>
      <c r="I903" s="1395"/>
      <c r="J903" s="1395"/>
      <c r="K903" s="1395"/>
      <c r="L903" s="1395"/>
      <c r="M903" s="1395"/>
      <c r="N903" s="1395"/>
      <c r="O903" s="1395"/>
      <c r="P903" s="1395"/>
      <c r="Q903" s="1395"/>
      <c r="R903" s="1395"/>
      <c r="S903" s="1395"/>
      <c r="T903" s="1395"/>
      <c r="U903" s="1395"/>
      <c r="V903" s="1395"/>
      <c r="W903" s="1395"/>
      <c r="X903" s="1395"/>
      <c r="Y903" s="1395"/>
      <c r="Z903" s="1395"/>
      <c r="AA903" s="1395"/>
      <c r="AB903" s="1395"/>
    </row>
    <row r="904" ht="14.25" customHeight="1">
      <c r="A904" s="1403"/>
      <c r="B904" s="1403"/>
      <c r="C904" s="1395"/>
      <c r="D904" s="1395"/>
      <c r="E904" s="1407"/>
      <c r="F904" s="1395"/>
      <c r="G904" s="1395"/>
      <c r="H904" s="1395"/>
      <c r="I904" s="1395"/>
      <c r="J904" s="1395"/>
      <c r="K904" s="1395"/>
      <c r="L904" s="1395"/>
      <c r="M904" s="1395"/>
      <c r="N904" s="1395"/>
      <c r="O904" s="1395"/>
      <c r="P904" s="1395"/>
      <c r="Q904" s="1395"/>
      <c r="R904" s="1395"/>
      <c r="S904" s="1395"/>
      <c r="T904" s="1395"/>
      <c r="U904" s="1395"/>
      <c r="V904" s="1395"/>
      <c r="W904" s="1395"/>
      <c r="X904" s="1395"/>
      <c r="Y904" s="1395"/>
      <c r="Z904" s="1395"/>
      <c r="AA904" s="1395"/>
      <c r="AB904" s="1395"/>
    </row>
    <row r="905" ht="14.25" customHeight="1">
      <c r="A905" s="1403"/>
      <c r="B905" s="1403"/>
      <c r="C905" s="1395"/>
      <c r="D905" s="1395"/>
      <c r="E905" s="1407"/>
      <c r="F905" s="1395"/>
      <c r="G905" s="1395"/>
      <c r="H905" s="1395"/>
      <c r="I905" s="1395"/>
      <c r="J905" s="1395"/>
      <c r="K905" s="1395"/>
      <c r="L905" s="1395"/>
      <c r="M905" s="1395"/>
      <c r="N905" s="1395"/>
      <c r="O905" s="1395"/>
      <c r="P905" s="1395"/>
      <c r="Q905" s="1395"/>
      <c r="R905" s="1395"/>
      <c r="S905" s="1395"/>
      <c r="T905" s="1395"/>
      <c r="U905" s="1395"/>
      <c r="V905" s="1395"/>
      <c r="W905" s="1395"/>
      <c r="X905" s="1395"/>
      <c r="Y905" s="1395"/>
      <c r="Z905" s="1395"/>
      <c r="AA905" s="1395"/>
      <c r="AB905" s="1395"/>
    </row>
    <row r="906" ht="14.25" customHeight="1">
      <c r="A906" s="1403"/>
      <c r="B906" s="1403"/>
      <c r="C906" s="1395"/>
      <c r="D906" s="1395"/>
      <c r="E906" s="1407"/>
      <c r="F906" s="1395"/>
      <c r="G906" s="1395"/>
      <c r="H906" s="1395"/>
      <c r="I906" s="1395"/>
      <c r="J906" s="1395"/>
      <c r="K906" s="1395"/>
      <c r="L906" s="1395"/>
      <c r="M906" s="1395"/>
      <c r="N906" s="1395"/>
      <c r="O906" s="1395"/>
      <c r="P906" s="1395"/>
      <c r="Q906" s="1395"/>
      <c r="R906" s="1395"/>
      <c r="S906" s="1395"/>
      <c r="T906" s="1395"/>
      <c r="U906" s="1395"/>
      <c r="V906" s="1395"/>
      <c r="W906" s="1395"/>
      <c r="X906" s="1395"/>
      <c r="Y906" s="1395"/>
      <c r="Z906" s="1395"/>
      <c r="AA906" s="1395"/>
      <c r="AB906" s="1395"/>
    </row>
    <row r="907" ht="14.25" customHeight="1">
      <c r="A907" s="1403"/>
      <c r="B907" s="1403"/>
      <c r="C907" s="1395"/>
      <c r="D907" s="1395"/>
      <c r="E907" s="1407"/>
      <c r="F907" s="1395"/>
      <c r="G907" s="1395"/>
      <c r="H907" s="1395"/>
      <c r="I907" s="1395"/>
      <c r="J907" s="1395"/>
      <c r="K907" s="1395"/>
      <c r="L907" s="1395"/>
      <c r="M907" s="1395"/>
      <c r="N907" s="1395"/>
      <c r="O907" s="1395"/>
      <c r="P907" s="1395"/>
      <c r="Q907" s="1395"/>
      <c r="R907" s="1395"/>
      <c r="S907" s="1395"/>
      <c r="T907" s="1395"/>
      <c r="U907" s="1395"/>
      <c r="V907" s="1395"/>
      <c r="W907" s="1395"/>
      <c r="X907" s="1395"/>
      <c r="Y907" s="1395"/>
      <c r="Z907" s="1395"/>
      <c r="AA907" s="1395"/>
      <c r="AB907" s="1395"/>
    </row>
    <row r="908" ht="14.25" customHeight="1">
      <c r="A908" s="1403"/>
      <c r="B908" s="1403"/>
      <c r="C908" s="1395"/>
      <c r="D908" s="1395"/>
      <c r="E908" s="1407"/>
      <c r="F908" s="1395"/>
      <c r="G908" s="1395"/>
      <c r="H908" s="1395"/>
      <c r="I908" s="1395"/>
      <c r="J908" s="1395"/>
      <c r="K908" s="1395"/>
      <c r="L908" s="1395"/>
      <c r="M908" s="1395"/>
      <c r="N908" s="1395"/>
      <c r="O908" s="1395"/>
      <c r="P908" s="1395"/>
      <c r="Q908" s="1395"/>
      <c r="R908" s="1395"/>
      <c r="S908" s="1395"/>
      <c r="T908" s="1395"/>
      <c r="U908" s="1395"/>
      <c r="V908" s="1395"/>
      <c r="W908" s="1395"/>
      <c r="X908" s="1395"/>
      <c r="Y908" s="1395"/>
      <c r="Z908" s="1395"/>
      <c r="AA908" s="1395"/>
      <c r="AB908" s="1395"/>
    </row>
    <row r="909" ht="14.25" customHeight="1">
      <c r="A909" s="1403"/>
      <c r="B909" s="1403"/>
      <c r="C909" s="1395"/>
      <c r="D909" s="1395"/>
      <c r="E909" s="1407"/>
      <c r="F909" s="1395"/>
      <c r="G909" s="1395"/>
      <c r="H909" s="1395"/>
      <c r="I909" s="1395"/>
      <c r="J909" s="1395"/>
      <c r="K909" s="1395"/>
      <c r="L909" s="1395"/>
      <c r="M909" s="1395"/>
      <c r="N909" s="1395"/>
      <c r="O909" s="1395"/>
      <c r="P909" s="1395"/>
      <c r="Q909" s="1395"/>
      <c r="R909" s="1395"/>
      <c r="S909" s="1395"/>
      <c r="T909" s="1395"/>
      <c r="U909" s="1395"/>
      <c r="V909" s="1395"/>
      <c r="W909" s="1395"/>
      <c r="X909" s="1395"/>
      <c r="Y909" s="1395"/>
      <c r="Z909" s="1395"/>
      <c r="AA909" s="1395"/>
      <c r="AB909" s="1395"/>
    </row>
    <row r="910" ht="14.25" customHeight="1">
      <c r="A910" s="1403"/>
      <c r="B910" s="1403"/>
      <c r="C910" s="1395"/>
      <c r="D910" s="1395"/>
      <c r="E910" s="1407"/>
      <c r="F910" s="1395"/>
      <c r="G910" s="1395"/>
      <c r="H910" s="1395"/>
      <c r="I910" s="1395"/>
      <c r="J910" s="1395"/>
      <c r="K910" s="1395"/>
      <c r="L910" s="1395"/>
      <c r="M910" s="1395"/>
      <c r="N910" s="1395"/>
      <c r="O910" s="1395"/>
      <c r="P910" s="1395"/>
      <c r="Q910" s="1395"/>
      <c r="R910" s="1395"/>
      <c r="S910" s="1395"/>
      <c r="T910" s="1395"/>
      <c r="U910" s="1395"/>
      <c r="V910" s="1395"/>
      <c r="W910" s="1395"/>
      <c r="X910" s="1395"/>
      <c r="Y910" s="1395"/>
      <c r="Z910" s="1395"/>
      <c r="AA910" s="1395"/>
      <c r="AB910" s="1395"/>
    </row>
    <row r="911" ht="14.25" customHeight="1">
      <c r="A911" s="1403"/>
      <c r="B911" s="1403"/>
      <c r="C911" s="1395"/>
      <c r="D911" s="1395"/>
      <c r="E911" s="1407"/>
      <c r="F911" s="1395"/>
      <c r="G911" s="1395"/>
      <c r="H911" s="1395"/>
      <c r="I911" s="1395"/>
      <c r="J911" s="1395"/>
      <c r="K911" s="1395"/>
      <c r="L911" s="1395"/>
      <c r="M911" s="1395"/>
      <c r="N911" s="1395"/>
      <c r="O911" s="1395"/>
      <c r="P911" s="1395"/>
      <c r="Q911" s="1395"/>
      <c r="R911" s="1395"/>
      <c r="S911" s="1395"/>
      <c r="T911" s="1395"/>
      <c r="U911" s="1395"/>
      <c r="V911" s="1395"/>
      <c r="W911" s="1395"/>
      <c r="X911" s="1395"/>
      <c r="Y911" s="1395"/>
      <c r="Z911" s="1395"/>
      <c r="AA911" s="1395"/>
      <c r="AB911" s="1395"/>
    </row>
    <row r="912" ht="14.25" customHeight="1">
      <c r="A912" s="1403"/>
      <c r="B912" s="1403"/>
      <c r="C912" s="1395"/>
      <c r="D912" s="1395"/>
      <c r="E912" s="1407"/>
      <c r="F912" s="1395"/>
      <c r="G912" s="1395"/>
      <c r="H912" s="1395"/>
      <c r="I912" s="1395"/>
      <c r="J912" s="1395"/>
      <c r="K912" s="1395"/>
      <c r="L912" s="1395"/>
      <c r="M912" s="1395"/>
      <c r="N912" s="1395"/>
      <c r="O912" s="1395"/>
      <c r="P912" s="1395"/>
      <c r="Q912" s="1395"/>
      <c r="R912" s="1395"/>
      <c r="S912" s="1395"/>
      <c r="T912" s="1395"/>
      <c r="U912" s="1395"/>
      <c r="V912" s="1395"/>
      <c r="W912" s="1395"/>
      <c r="X912" s="1395"/>
      <c r="Y912" s="1395"/>
      <c r="Z912" s="1395"/>
      <c r="AA912" s="1395"/>
      <c r="AB912" s="1395"/>
    </row>
    <row r="913" ht="14.25" customHeight="1">
      <c r="A913" s="1403"/>
      <c r="B913" s="1403"/>
      <c r="C913" s="1395"/>
      <c r="D913" s="1395"/>
      <c r="E913" s="1407"/>
      <c r="F913" s="1395"/>
      <c r="G913" s="1395"/>
      <c r="H913" s="1395"/>
      <c r="I913" s="1395"/>
      <c r="J913" s="1395"/>
      <c r="K913" s="1395"/>
      <c r="L913" s="1395"/>
      <c r="M913" s="1395"/>
      <c r="N913" s="1395"/>
      <c r="O913" s="1395"/>
      <c r="P913" s="1395"/>
      <c r="Q913" s="1395"/>
      <c r="R913" s="1395"/>
      <c r="S913" s="1395"/>
      <c r="T913" s="1395"/>
      <c r="U913" s="1395"/>
      <c r="V913" s="1395"/>
      <c r="W913" s="1395"/>
      <c r="X913" s="1395"/>
      <c r="Y913" s="1395"/>
      <c r="Z913" s="1395"/>
      <c r="AA913" s="1395"/>
      <c r="AB913" s="1395"/>
    </row>
    <row r="914" ht="14.25" customHeight="1">
      <c r="A914" s="1403"/>
      <c r="B914" s="1403"/>
      <c r="C914" s="1395"/>
      <c r="D914" s="1395"/>
      <c r="E914" s="1407"/>
      <c r="F914" s="1395"/>
      <c r="G914" s="1395"/>
      <c r="H914" s="1395"/>
      <c r="I914" s="1395"/>
      <c r="J914" s="1395"/>
      <c r="K914" s="1395"/>
      <c r="L914" s="1395"/>
      <c r="M914" s="1395"/>
      <c r="N914" s="1395"/>
      <c r="O914" s="1395"/>
      <c r="P914" s="1395"/>
      <c r="Q914" s="1395"/>
      <c r="R914" s="1395"/>
      <c r="S914" s="1395"/>
      <c r="T914" s="1395"/>
      <c r="U914" s="1395"/>
      <c r="V914" s="1395"/>
      <c r="W914" s="1395"/>
      <c r="X914" s="1395"/>
      <c r="Y914" s="1395"/>
      <c r="Z914" s="1395"/>
      <c r="AA914" s="1395"/>
      <c r="AB914" s="1395"/>
    </row>
    <row r="915" ht="14.25" customHeight="1">
      <c r="A915" s="1403"/>
      <c r="B915" s="1403"/>
      <c r="C915" s="1395"/>
      <c r="D915" s="1395"/>
      <c r="E915" s="1407"/>
      <c r="F915" s="1395"/>
      <c r="G915" s="1395"/>
      <c r="H915" s="1395"/>
      <c r="I915" s="1395"/>
      <c r="J915" s="1395"/>
      <c r="K915" s="1395"/>
      <c r="L915" s="1395"/>
      <c r="M915" s="1395"/>
      <c r="N915" s="1395"/>
      <c r="O915" s="1395"/>
      <c r="P915" s="1395"/>
      <c r="Q915" s="1395"/>
      <c r="R915" s="1395"/>
      <c r="S915" s="1395"/>
      <c r="T915" s="1395"/>
      <c r="U915" s="1395"/>
      <c r="V915" s="1395"/>
      <c r="W915" s="1395"/>
      <c r="X915" s="1395"/>
      <c r="Y915" s="1395"/>
      <c r="Z915" s="1395"/>
      <c r="AA915" s="1395"/>
      <c r="AB915" s="1395"/>
    </row>
    <row r="916" ht="14.25" customHeight="1">
      <c r="A916" s="1403"/>
      <c r="B916" s="1403"/>
      <c r="C916" s="1395"/>
      <c r="D916" s="1395"/>
      <c r="E916" s="1407"/>
      <c r="F916" s="1395"/>
      <c r="G916" s="1395"/>
      <c r="H916" s="1395"/>
      <c r="I916" s="1395"/>
      <c r="J916" s="1395"/>
      <c r="K916" s="1395"/>
      <c r="L916" s="1395"/>
      <c r="M916" s="1395"/>
      <c r="N916" s="1395"/>
      <c r="O916" s="1395"/>
      <c r="P916" s="1395"/>
      <c r="Q916" s="1395"/>
      <c r="R916" s="1395"/>
      <c r="S916" s="1395"/>
      <c r="T916" s="1395"/>
      <c r="U916" s="1395"/>
      <c r="V916" s="1395"/>
      <c r="W916" s="1395"/>
      <c r="X916" s="1395"/>
      <c r="Y916" s="1395"/>
      <c r="Z916" s="1395"/>
      <c r="AA916" s="1395"/>
      <c r="AB916" s="1395"/>
    </row>
    <row r="917" ht="14.25" customHeight="1">
      <c r="A917" s="1403"/>
      <c r="B917" s="1403"/>
      <c r="C917" s="1395"/>
      <c r="D917" s="1395"/>
      <c r="E917" s="1407"/>
      <c r="F917" s="1395"/>
      <c r="G917" s="1395"/>
      <c r="H917" s="1395"/>
      <c r="I917" s="1395"/>
      <c r="J917" s="1395"/>
      <c r="K917" s="1395"/>
      <c r="L917" s="1395"/>
      <c r="M917" s="1395"/>
      <c r="N917" s="1395"/>
      <c r="O917" s="1395"/>
      <c r="P917" s="1395"/>
      <c r="Q917" s="1395"/>
      <c r="R917" s="1395"/>
      <c r="S917" s="1395"/>
      <c r="T917" s="1395"/>
      <c r="U917" s="1395"/>
      <c r="V917" s="1395"/>
      <c r="W917" s="1395"/>
      <c r="X917" s="1395"/>
      <c r="Y917" s="1395"/>
      <c r="Z917" s="1395"/>
      <c r="AA917" s="1395"/>
      <c r="AB917" s="1395"/>
    </row>
    <row r="918" ht="14.25" customHeight="1">
      <c r="A918" s="1403"/>
      <c r="B918" s="1403"/>
      <c r="C918" s="1395"/>
      <c r="D918" s="1395"/>
      <c r="E918" s="1407"/>
      <c r="F918" s="1395"/>
      <c r="G918" s="1395"/>
      <c r="H918" s="1395"/>
      <c r="I918" s="1395"/>
      <c r="J918" s="1395"/>
      <c r="K918" s="1395"/>
      <c r="L918" s="1395"/>
      <c r="M918" s="1395"/>
      <c r="N918" s="1395"/>
      <c r="O918" s="1395"/>
      <c r="P918" s="1395"/>
      <c r="Q918" s="1395"/>
      <c r="R918" s="1395"/>
      <c r="S918" s="1395"/>
      <c r="T918" s="1395"/>
      <c r="U918" s="1395"/>
      <c r="V918" s="1395"/>
      <c r="W918" s="1395"/>
      <c r="X918" s="1395"/>
      <c r="Y918" s="1395"/>
      <c r="Z918" s="1395"/>
      <c r="AA918" s="1395"/>
      <c r="AB918" s="1395"/>
    </row>
    <row r="919" ht="14.25" customHeight="1">
      <c r="A919" s="1403"/>
      <c r="B919" s="1403"/>
      <c r="C919" s="1395"/>
      <c r="D919" s="1395"/>
      <c r="E919" s="1407"/>
      <c r="F919" s="1395"/>
      <c r="G919" s="1395"/>
      <c r="H919" s="1395"/>
      <c r="I919" s="1395"/>
      <c r="J919" s="1395"/>
      <c r="K919" s="1395"/>
      <c r="L919" s="1395"/>
      <c r="M919" s="1395"/>
      <c r="N919" s="1395"/>
      <c r="O919" s="1395"/>
      <c r="P919" s="1395"/>
      <c r="Q919" s="1395"/>
      <c r="R919" s="1395"/>
      <c r="S919" s="1395"/>
      <c r="T919" s="1395"/>
      <c r="U919" s="1395"/>
      <c r="V919" s="1395"/>
      <c r="W919" s="1395"/>
      <c r="X919" s="1395"/>
      <c r="Y919" s="1395"/>
      <c r="Z919" s="1395"/>
      <c r="AA919" s="1395"/>
      <c r="AB919" s="1395"/>
    </row>
    <row r="920" ht="14.25" customHeight="1">
      <c r="A920" s="1403"/>
      <c r="B920" s="1403"/>
      <c r="C920" s="1395"/>
      <c r="D920" s="1395"/>
      <c r="E920" s="1407"/>
      <c r="F920" s="1395"/>
      <c r="G920" s="1395"/>
      <c r="H920" s="1395"/>
      <c r="I920" s="1395"/>
      <c r="J920" s="1395"/>
      <c r="K920" s="1395"/>
      <c r="L920" s="1395"/>
      <c r="M920" s="1395"/>
      <c r="N920" s="1395"/>
      <c r="O920" s="1395"/>
      <c r="P920" s="1395"/>
      <c r="Q920" s="1395"/>
      <c r="R920" s="1395"/>
      <c r="S920" s="1395"/>
      <c r="T920" s="1395"/>
      <c r="U920" s="1395"/>
      <c r="V920" s="1395"/>
      <c r="W920" s="1395"/>
      <c r="X920" s="1395"/>
      <c r="Y920" s="1395"/>
      <c r="Z920" s="1395"/>
      <c r="AA920" s="1395"/>
      <c r="AB920" s="1395"/>
    </row>
    <row r="921" ht="14.25" customHeight="1">
      <c r="A921" s="1403"/>
      <c r="B921" s="1403"/>
      <c r="C921" s="1395"/>
      <c r="D921" s="1395"/>
      <c r="E921" s="1407"/>
      <c r="F921" s="1395"/>
      <c r="G921" s="1395"/>
      <c r="H921" s="1395"/>
      <c r="I921" s="1395"/>
      <c r="J921" s="1395"/>
      <c r="K921" s="1395"/>
      <c r="L921" s="1395"/>
      <c r="M921" s="1395"/>
      <c r="N921" s="1395"/>
      <c r="O921" s="1395"/>
      <c r="P921" s="1395"/>
      <c r="Q921" s="1395"/>
      <c r="R921" s="1395"/>
      <c r="S921" s="1395"/>
      <c r="T921" s="1395"/>
      <c r="U921" s="1395"/>
      <c r="V921" s="1395"/>
      <c r="W921" s="1395"/>
      <c r="X921" s="1395"/>
      <c r="Y921" s="1395"/>
      <c r="Z921" s="1395"/>
      <c r="AA921" s="1395"/>
      <c r="AB921" s="1395"/>
    </row>
    <row r="922" ht="14.25" customHeight="1">
      <c r="A922" s="1403"/>
      <c r="B922" s="1403"/>
      <c r="C922" s="1395"/>
      <c r="D922" s="1395"/>
      <c r="E922" s="1407"/>
      <c r="F922" s="1395"/>
      <c r="G922" s="1395"/>
      <c r="H922" s="1395"/>
      <c r="I922" s="1395"/>
      <c r="J922" s="1395"/>
      <c r="K922" s="1395"/>
      <c r="L922" s="1395"/>
      <c r="M922" s="1395"/>
      <c r="N922" s="1395"/>
      <c r="O922" s="1395"/>
      <c r="P922" s="1395"/>
      <c r="Q922" s="1395"/>
      <c r="R922" s="1395"/>
      <c r="S922" s="1395"/>
      <c r="T922" s="1395"/>
      <c r="U922" s="1395"/>
      <c r="V922" s="1395"/>
      <c r="W922" s="1395"/>
      <c r="X922" s="1395"/>
      <c r="Y922" s="1395"/>
      <c r="Z922" s="1395"/>
      <c r="AA922" s="1395"/>
      <c r="AB922" s="1395"/>
    </row>
    <row r="923" ht="14.25" customHeight="1">
      <c r="A923" s="1403"/>
      <c r="B923" s="1403"/>
      <c r="C923" s="1395"/>
      <c r="D923" s="1395"/>
      <c r="E923" s="1407"/>
      <c r="F923" s="1395"/>
      <c r="G923" s="1395"/>
      <c r="H923" s="1395"/>
      <c r="I923" s="1395"/>
      <c r="J923" s="1395"/>
      <c r="K923" s="1395"/>
      <c r="L923" s="1395"/>
      <c r="M923" s="1395"/>
      <c r="N923" s="1395"/>
      <c r="O923" s="1395"/>
      <c r="P923" s="1395"/>
      <c r="Q923" s="1395"/>
      <c r="R923" s="1395"/>
      <c r="S923" s="1395"/>
      <c r="T923" s="1395"/>
      <c r="U923" s="1395"/>
      <c r="V923" s="1395"/>
      <c r="W923" s="1395"/>
      <c r="X923" s="1395"/>
      <c r="Y923" s="1395"/>
      <c r="Z923" s="1395"/>
      <c r="AA923" s="1395"/>
      <c r="AB923" s="1395"/>
    </row>
    <row r="924" ht="14.25" customHeight="1">
      <c r="A924" s="1403"/>
      <c r="B924" s="1403"/>
      <c r="C924" s="1395"/>
      <c r="D924" s="1395"/>
      <c r="E924" s="1407"/>
      <c r="F924" s="1395"/>
      <c r="G924" s="1395"/>
      <c r="H924" s="1395"/>
      <c r="I924" s="1395"/>
      <c r="J924" s="1395"/>
      <c r="K924" s="1395"/>
      <c r="L924" s="1395"/>
      <c r="M924" s="1395"/>
      <c r="N924" s="1395"/>
      <c r="O924" s="1395"/>
      <c r="P924" s="1395"/>
      <c r="Q924" s="1395"/>
      <c r="R924" s="1395"/>
      <c r="S924" s="1395"/>
      <c r="T924" s="1395"/>
      <c r="U924" s="1395"/>
      <c r="V924" s="1395"/>
      <c r="W924" s="1395"/>
      <c r="X924" s="1395"/>
      <c r="Y924" s="1395"/>
      <c r="Z924" s="1395"/>
      <c r="AA924" s="1395"/>
      <c r="AB924" s="1395"/>
    </row>
    <row r="925" ht="14.25" customHeight="1">
      <c r="A925" s="1403"/>
      <c r="B925" s="1403"/>
      <c r="C925" s="1395"/>
      <c r="D925" s="1395"/>
      <c r="E925" s="1407"/>
      <c r="F925" s="1395"/>
      <c r="G925" s="1395"/>
      <c r="H925" s="1395"/>
      <c r="I925" s="1395"/>
      <c r="J925" s="1395"/>
      <c r="K925" s="1395"/>
      <c r="L925" s="1395"/>
      <c r="M925" s="1395"/>
      <c r="N925" s="1395"/>
      <c r="O925" s="1395"/>
      <c r="P925" s="1395"/>
      <c r="Q925" s="1395"/>
      <c r="R925" s="1395"/>
      <c r="S925" s="1395"/>
      <c r="T925" s="1395"/>
      <c r="U925" s="1395"/>
      <c r="V925" s="1395"/>
      <c r="W925" s="1395"/>
      <c r="X925" s="1395"/>
      <c r="Y925" s="1395"/>
      <c r="Z925" s="1395"/>
      <c r="AA925" s="1395"/>
      <c r="AB925" s="1395"/>
    </row>
    <row r="926" ht="14.25" customHeight="1">
      <c r="A926" s="1403"/>
      <c r="B926" s="1403"/>
      <c r="C926" s="1395"/>
      <c r="D926" s="1395"/>
      <c r="E926" s="1407"/>
      <c r="F926" s="1395"/>
      <c r="G926" s="1395"/>
      <c r="H926" s="1395"/>
      <c r="I926" s="1395"/>
      <c r="J926" s="1395"/>
      <c r="K926" s="1395"/>
      <c r="L926" s="1395"/>
      <c r="M926" s="1395"/>
      <c r="N926" s="1395"/>
      <c r="O926" s="1395"/>
      <c r="P926" s="1395"/>
      <c r="Q926" s="1395"/>
      <c r="R926" s="1395"/>
      <c r="S926" s="1395"/>
      <c r="T926" s="1395"/>
      <c r="U926" s="1395"/>
      <c r="V926" s="1395"/>
      <c r="W926" s="1395"/>
      <c r="X926" s="1395"/>
      <c r="Y926" s="1395"/>
      <c r="Z926" s="1395"/>
      <c r="AA926" s="1395"/>
      <c r="AB926" s="1395"/>
    </row>
    <row r="927" ht="14.25" customHeight="1">
      <c r="A927" s="1403"/>
      <c r="B927" s="1403"/>
      <c r="C927" s="1395"/>
      <c r="D927" s="1395"/>
      <c r="E927" s="1407"/>
      <c r="F927" s="1395"/>
      <c r="G927" s="1395"/>
      <c r="H927" s="1395"/>
      <c r="I927" s="1395"/>
      <c r="J927" s="1395"/>
      <c r="K927" s="1395"/>
      <c r="L927" s="1395"/>
      <c r="M927" s="1395"/>
      <c r="N927" s="1395"/>
      <c r="O927" s="1395"/>
      <c r="P927" s="1395"/>
      <c r="Q927" s="1395"/>
      <c r="R927" s="1395"/>
      <c r="S927" s="1395"/>
      <c r="T927" s="1395"/>
      <c r="U927" s="1395"/>
      <c r="V927" s="1395"/>
      <c r="W927" s="1395"/>
      <c r="X927" s="1395"/>
      <c r="Y927" s="1395"/>
      <c r="Z927" s="1395"/>
      <c r="AA927" s="1395"/>
      <c r="AB927" s="1395"/>
    </row>
    <row r="928" ht="14.25" customHeight="1">
      <c r="A928" s="1403"/>
      <c r="B928" s="1403"/>
      <c r="C928" s="1395"/>
      <c r="D928" s="1395"/>
      <c r="E928" s="1407"/>
      <c r="F928" s="1395"/>
      <c r="G928" s="1395"/>
      <c r="H928" s="1395"/>
      <c r="I928" s="1395"/>
      <c r="J928" s="1395"/>
      <c r="K928" s="1395"/>
      <c r="L928" s="1395"/>
      <c r="M928" s="1395"/>
      <c r="N928" s="1395"/>
      <c r="O928" s="1395"/>
      <c r="P928" s="1395"/>
      <c r="Q928" s="1395"/>
      <c r="R928" s="1395"/>
      <c r="S928" s="1395"/>
      <c r="T928" s="1395"/>
      <c r="U928" s="1395"/>
      <c r="V928" s="1395"/>
      <c r="W928" s="1395"/>
      <c r="X928" s="1395"/>
      <c r="Y928" s="1395"/>
      <c r="Z928" s="1395"/>
      <c r="AA928" s="1395"/>
      <c r="AB928" s="1395"/>
    </row>
    <row r="929" ht="14.25" customHeight="1">
      <c r="A929" s="1403"/>
      <c r="B929" s="1403"/>
      <c r="C929" s="1395"/>
      <c r="D929" s="1395"/>
      <c r="E929" s="1407"/>
      <c r="F929" s="1395"/>
      <c r="G929" s="1395"/>
      <c r="H929" s="1395"/>
      <c r="I929" s="1395"/>
      <c r="J929" s="1395"/>
      <c r="K929" s="1395"/>
      <c r="L929" s="1395"/>
      <c r="M929" s="1395"/>
      <c r="N929" s="1395"/>
      <c r="O929" s="1395"/>
      <c r="P929" s="1395"/>
      <c r="Q929" s="1395"/>
      <c r="R929" s="1395"/>
      <c r="S929" s="1395"/>
      <c r="T929" s="1395"/>
      <c r="U929" s="1395"/>
      <c r="V929" s="1395"/>
      <c r="W929" s="1395"/>
      <c r="X929" s="1395"/>
      <c r="Y929" s="1395"/>
      <c r="Z929" s="1395"/>
      <c r="AA929" s="1395"/>
      <c r="AB929" s="1395"/>
    </row>
    <row r="930" ht="14.25" customHeight="1">
      <c r="A930" s="1403"/>
      <c r="B930" s="1403"/>
      <c r="C930" s="1395"/>
      <c r="D930" s="1395"/>
      <c r="E930" s="1407"/>
      <c r="F930" s="1395"/>
      <c r="G930" s="1395"/>
      <c r="H930" s="1395"/>
      <c r="I930" s="1395"/>
      <c r="J930" s="1395"/>
      <c r="K930" s="1395"/>
      <c r="L930" s="1395"/>
      <c r="M930" s="1395"/>
      <c r="N930" s="1395"/>
      <c r="O930" s="1395"/>
      <c r="P930" s="1395"/>
      <c r="Q930" s="1395"/>
      <c r="R930" s="1395"/>
      <c r="S930" s="1395"/>
      <c r="T930" s="1395"/>
      <c r="U930" s="1395"/>
      <c r="V930" s="1395"/>
      <c r="W930" s="1395"/>
      <c r="X930" s="1395"/>
      <c r="Y930" s="1395"/>
      <c r="Z930" s="1395"/>
      <c r="AA930" s="1395"/>
      <c r="AB930" s="1395"/>
    </row>
    <row r="931" ht="14.25" customHeight="1">
      <c r="A931" s="1403"/>
      <c r="B931" s="1403"/>
      <c r="C931" s="1395"/>
      <c r="D931" s="1395"/>
      <c r="E931" s="1407"/>
      <c r="F931" s="1395"/>
      <c r="G931" s="1395"/>
      <c r="H931" s="1395"/>
      <c r="I931" s="1395"/>
      <c r="J931" s="1395"/>
      <c r="K931" s="1395"/>
      <c r="L931" s="1395"/>
      <c r="M931" s="1395"/>
      <c r="N931" s="1395"/>
      <c r="O931" s="1395"/>
      <c r="P931" s="1395"/>
      <c r="Q931" s="1395"/>
      <c r="R931" s="1395"/>
      <c r="S931" s="1395"/>
      <c r="T931" s="1395"/>
      <c r="U931" s="1395"/>
      <c r="V931" s="1395"/>
      <c r="W931" s="1395"/>
      <c r="X931" s="1395"/>
      <c r="Y931" s="1395"/>
      <c r="Z931" s="1395"/>
      <c r="AA931" s="1395"/>
      <c r="AB931" s="1395"/>
    </row>
    <row r="932" ht="14.25" customHeight="1">
      <c r="A932" s="1403"/>
      <c r="B932" s="1403"/>
      <c r="C932" s="1395"/>
      <c r="D932" s="1395"/>
      <c r="E932" s="1407"/>
      <c r="F932" s="1395"/>
      <c r="G932" s="1395"/>
      <c r="H932" s="1395"/>
      <c r="I932" s="1395"/>
      <c r="J932" s="1395"/>
      <c r="K932" s="1395"/>
      <c r="L932" s="1395"/>
      <c r="M932" s="1395"/>
      <c r="N932" s="1395"/>
      <c r="O932" s="1395"/>
      <c r="P932" s="1395"/>
      <c r="Q932" s="1395"/>
      <c r="R932" s="1395"/>
      <c r="S932" s="1395"/>
      <c r="T932" s="1395"/>
      <c r="U932" s="1395"/>
      <c r="V932" s="1395"/>
      <c r="W932" s="1395"/>
      <c r="X932" s="1395"/>
      <c r="Y932" s="1395"/>
      <c r="Z932" s="1395"/>
      <c r="AA932" s="1395"/>
      <c r="AB932" s="1395"/>
    </row>
    <row r="933" ht="14.25" customHeight="1">
      <c r="A933" s="1403"/>
      <c r="B933" s="1403"/>
      <c r="C933" s="1395"/>
      <c r="D933" s="1395"/>
      <c r="E933" s="1407"/>
      <c r="F933" s="1395"/>
      <c r="G933" s="1395"/>
      <c r="H933" s="1395"/>
      <c r="I933" s="1395"/>
      <c r="J933" s="1395"/>
      <c r="K933" s="1395"/>
      <c r="L933" s="1395"/>
      <c r="M933" s="1395"/>
      <c r="N933" s="1395"/>
      <c r="O933" s="1395"/>
      <c r="P933" s="1395"/>
      <c r="Q933" s="1395"/>
      <c r="R933" s="1395"/>
      <c r="S933" s="1395"/>
      <c r="T933" s="1395"/>
      <c r="U933" s="1395"/>
      <c r="V933" s="1395"/>
      <c r="W933" s="1395"/>
      <c r="X933" s="1395"/>
      <c r="Y933" s="1395"/>
      <c r="Z933" s="1395"/>
      <c r="AA933" s="1395"/>
      <c r="AB933" s="1395"/>
    </row>
    <row r="934" ht="14.25" customHeight="1">
      <c r="A934" s="1403"/>
      <c r="B934" s="1403"/>
      <c r="C934" s="1395"/>
      <c r="D934" s="1395"/>
      <c r="E934" s="1407"/>
      <c r="F934" s="1395"/>
      <c r="G934" s="1395"/>
      <c r="H934" s="1395"/>
      <c r="I934" s="1395"/>
      <c r="J934" s="1395"/>
      <c r="K934" s="1395"/>
      <c r="L934" s="1395"/>
      <c r="M934" s="1395"/>
      <c r="N934" s="1395"/>
      <c r="O934" s="1395"/>
      <c r="P934" s="1395"/>
      <c r="Q934" s="1395"/>
      <c r="R934" s="1395"/>
      <c r="S934" s="1395"/>
      <c r="T934" s="1395"/>
      <c r="U934" s="1395"/>
      <c r="V934" s="1395"/>
      <c r="W934" s="1395"/>
      <c r="X934" s="1395"/>
      <c r="Y934" s="1395"/>
      <c r="Z934" s="1395"/>
      <c r="AA934" s="1395"/>
      <c r="AB934" s="1395"/>
    </row>
    <row r="935" ht="14.25" customHeight="1">
      <c r="A935" s="1403"/>
      <c r="B935" s="1403"/>
      <c r="C935" s="1395"/>
      <c r="D935" s="1395"/>
      <c r="E935" s="1407"/>
      <c r="F935" s="1395"/>
      <c r="G935" s="1395"/>
      <c r="H935" s="1395"/>
      <c r="I935" s="1395"/>
      <c r="J935" s="1395"/>
      <c r="K935" s="1395"/>
      <c r="L935" s="1395"/>
      <c r="M935" s="1395"/>
      <c r="N935" s="1395"/>
      <c r="O935" s="1395"/>
      <c r="P935" s="1395"/>
      <c r="Q935" s="1395"/>
      <c r="R935" s="1395"/>
      <c r="S935" s="1395"/>
      <c r="T935" s="1395"/>
      <c r="U935" s="1395"/>
      <c r="V935" s="1395"/>
      <c r="W935" s="1395"/>
      <c r="X935" s="1395"/>
      <c r="Y935" s="1395"/>
      <c r="Z935" s="1395"/>
      <c r="AA935" s="1395"/>
      <c r="AB935" s="1395"/>
    </row>
    <row r="936" ht="14.25" customHeight="1">
      <c r="A936" s="1403"/>
      <c r="B936" s="1403"/>
      <c r="C936" s="1395"/>
      <c r="D936" s="1395"/>
      <c r="E936" s="1407"/>
      <c r="F936" s="1395"/>
      <c r="G936" s="1395"/>
      <c r="H936" s="1395"/>
      <c r="I936" s="1395"/>
      <c r="J936" s="1395"/>
      <c r="K936" s="1395"/>
      <c r="L936" s="1395"/>
      <c r="M936" s="1395"/>
      <c r="N936" s="1395"/>
      <c r="O936" s="1395"/>
      <c r="P936" s="1395"/>
      <c r="Q936" s="1395"/>
      <c r="R936" s="1395"/>
      <c r="S936" s="1395"/>
      <c r="T936" s="1395"/>
      <c r="U936" s="1395"/>
      <c r="V936" s="1395"/>
      <c r="W936" s="1395"/>
      <c r="X936" s="1395"/>
      <c r="Y936" s="1395"/>
      <c r="Z936" s="1395"/>
      <c r="AA936" s="1395"/>
      <c r="AB936" s="1395"/>
    </row>
    <row r="937" ht="14.25" customHeight="1">
      <c r="A937" s="1403"/>
      <c r="B937" s="1403"/>
      <c r="C937" s="1395"/>
      <c r="D937" s="1395"/>
      <c r="E937" s="1407"/>
      <c r="F937" s="1395"/>
      <c r="G937" s="1395"/>
      <c r="H937" s="1395"/>
      <c r="I937" s="1395"/>
      <c r="J937" s="1395"/>
      <c r="K937" s="1395"/>
      <c r="L937" s="1395"/>
      <c r="M937" s="1395"/>
      <c r="N937" s="1395"/>
      <c r="O937" s="1395"/>
      <c r="P937" s="1395"/>
      <c r="Q937" s="1395"/>
      <c r="R937" s="1395"/>
      <c r="S937" s="1395"/>
      <c r="T937" s="1395"/>
      <c r="U937" s="1395"/>
      <c r="V937" s="1395"/>
      <c r="W937" s="1395"/>
      <c r="X937" s="1395"/>
      <c r="Y937" s="1395"/>
      <c r="Z937" s="1395"/>
      <c r="AA937" s="1395"/>
      <c r="AB937" s="1395"/>
    </row>
    <row r="938" ht="14.25" customHeight="1">
      <c r="A938" s="1403"/>
      <c r="B938" s="1403"/>
      <c r="C938" s="1395"/>
      <c r="D938" s="1395"/>
      <c r="E938" s="1407"/>
      <c r="F938" s="1395"/>
      <c r="G938" s="1395"/>
      <c r="H938" s="1395"/>
      <c r="I938" s="1395"/>
      <c r="J938" s="1395"/>
      <c r="K938" s="1395"/>
      <c r="L938" s="1395"/>
      <c r="M938" s="1395"/>
      <c r="N938" s="1395"/>
      <c r="O938" s="1395"/>
      <c r="P938" s="1395"/>
      <c r="Q938" s="1395"/>
      <c r="R938" s="1395"/>
      <c r="S938" s="1395"/>
      <c r="T938" s="1395"/>
      <c r="U938" s="1395"/>
      <c r="V938" s="1395"/>
      <c r="W938" s="1395"/>
      <c r="X938" s="1395"/>
      <c r="Y938" s="1395"/>
      <c r="Z938" s="1395"/>
      <c r="AA938" s="1395"/>
      <c r="AB938" s="1395"/>
    </row>
    <row r="939" ht="14.25" customHeight="1">
      <c r="A939" s="1403"/>
      <c r="B939" s="1403"/>
      <c r="C939" s="1395"/>
      <c r="D939" s="1395"/>
      <c r="E939" s="1407"/>
      <c r="F939" s="1395"/>
      <c r="G939" s="1395"/>
      <c r="H939" s="1395"/>
      <c r="I939" s="1395"/>
      <c r="J939" s="1395"/>
      <c r="K939" s="1395"/>
      <c r="L939" s="1395"/>
      <c r="M939" s="1395"/>
      <c r="N939" s="1395"/>
      <c r="O939" s="1395"/>
      <c r="P939" s="1395"/>
      <c r="Q939" s="1395"/>
      <c r="R939" s="1395"/>
      <c r="S939" s="1395"/>
      <c r="T939" s="1395"/>
      <c r="U939" s="1395"/>
      <c r="V939" s="1395"/>
      <c r="W939" s="1395"/>
      <c r="X939" s="1395"/>
      <c r="Y939" s="1395"/>
      <c r="Z939" s="1395"/>
      <c r="AA939" s="1395"/>
      <c r="AB939" s="1395"/>
    </row>
    <row r="940" ht="14.25" customHeight="1">
      <c r="A940" s="1403"/>
      <c r="B940" s="1403"/>
      <c r="C940" s="1395"/>
      <c r="D940" s="1395"/>
      <c r="E940" s="1407"/>
      <c r="F940" s="1395"/>
      <c r="G940" s="1395"/>
      <c r="H940" s="1395"/>
      <c r="I940" s="1395"/>
      <c r="J940" s="1395"/>
      <c r="K940" s="1395"/>
      <c r="L940" s="1395"/>
      <c r="M940" s="1395"/>
      <c r="N940" s="1395"/>
      <c r="O940" s="1395"/>
      <c r="P940" s="1395"/>
      <c r="Q940" s="1395"/>
      <c r="R940" s="1395"/>
      <c r="S940" s="1395"/>
      <c r="T940" s="1395"/>
      <c r="U940" s="1395"/>
      <c r="V940" s="1395"/>
      <c r="W940" s="1395"/>
      <c r="X940" s="1395"/>
      <c r="Y940" s="1395"/>
      <c r="Z940" s="1395"/>
      <c r="AA940" s="1395"/>
      <c r="AB940" s="1395"/>
    </row>
    <row r="941" ht="14.25" customHeight="1">
      <c r="A941" s="1403"/>
      <c r="B941" s="1403"/>
      <c r="C941" s="1395"/>
      <c r="D941" s="1395"/>
      <c r="E941" s="1407"/>
      <c r="F941" s="1395"/>
      <c r="G941" s="1395"/>
      <c r="H941" s="1395"/>
      <c r="I941" s="1395"/>
      <c r="J941" s="1395"/>
      <c r="K941" s="1395"/>
      <c r="L941" s="1395"/>
      <c r="M941" s="1395"/>
      <c r="N941" s="1395"/>
      <c r="O941" s="1395"/>
      <c r="P941" s="1395"/>
      <c r="Q941" s="1395"/>
      <c r="R941" s="1395"/>
      <c r="S941" s="1395"/>
      <c r="T941" s="1395"/>
      <c r="U941" s="1395"/>
      <c r="V941" s="1395"/>
      <c r="W941" s="1395"/>
      <c r="X941" s="1395"/>
      <c r="Y941" s="1395"/>
      <c r="Z941" s="1395"/>
      <c r="AA941" s="1395"/>
      <c r="AB941" s="1395"/>
    </row>
    <row r="942" ht="14.25" customHeight="1">
      <c r="A942" s="1403"/>
      <c r="B942" s="1403"/>
      <c r="C942" s="1395"/>
      <c r="D942" s="1395"/>
      <c r="E942" s="1407"/>
      <c r="F942" s="1395"/>
      <c r="G942" s="1395"/>
      <c r="H942" s="1395"/>
      <c r="I942" s="1395"/>
      <c r="J942" s="1395"/>
      <c r="K942" s="1395"/>
      <c r="L942" s="1395"/>
      <c r="M942" s="1395"/>
      <c r="N942" s="1395"/>
      <c r="O942" s="1395"/>
      <c r="P942" s="1395"/>
      <c r="Q942" s="1395"/>
      <c r="R942" s="1395"/>
      <c r="S942" s="1395"/>
      <c r="T942" s="1395"/>
      <c r="U942" s="1395"/>
      <c r="V942" s="1395"/>
      <c r="W942" s="1395"/>
      <c r="X942" s="1395"/>
      <c r="Y942" s="1395"/>
      <c r="Z942" s="1395"/>
      <c r="AA942" s="1395"/>
      <c r="AB942" s="1395"/>
    </row>
    <row r="943" ht="14.25" customHeight="1">
      <c r="A943" s="1403"/>
      <c r="B943" s="1403"/>
      <c r="C943" s="1395"/>
      <c r="D943" s="1395"/>
      <c r="E943" s="1407"/>
      <c r="F943" s="1395"/>
      <c r="G943" s="1395"/>
      <c r="H943" s="1395"/>
      <c r="I943" s="1395"/>
      <c r="J943" s="1395"/>
      <c r="K943" s="1395"/>
      <c r="L943" s="1395"/>
      <c r="M943" s="1395"/>
      <c r="N943" s="1395"/>
      <c r="O943" s="1395"/>
      <c r="P943" s="1395"/>
      <c r="Q943" s="1395"/>
      <c r="R943" s="1395"/>
      <c r="S943" s="1395"/>
      <c r="T943" s="1395"/>
      <c r="U943" s="1395"/>
      <c r="V943" s="1395"/>
      <c r="W943" s="1395"/>
      <c r="X943" s="1395"/>
      <c r="Y943" s="1395"/>
      <c r="Z943" s="1395"/>
      <c r="AA943" s="1395"/>
      <c r="AB943" s="1395"/>
    </row>
    <row r="944" ht="14.25" customHeight="1">
      <c r="A944" s="1403"/>
      <c r="B944" s="1403"/>
      <c r="C944" s="1395"/>
      <c r="D944" s="1395"/>
      <c r="E944" s="1407"/>
      <c r="F944" s="1395"/>
      <c r="G944" s="1395"/>
      <c r="H944" s="1395"/>
      <c r="I944" s="1395"/>
      <c r="J944" s="1395"/>
      <c r="K944" s="1395"/>
      <c r="L944" s="1395"/>
      <c r="M944" s="1395"/>
      <c r="N944" s="1395"/>
      <c r="O944" s="1395"/>
      <c r="P944" s="1395"/>
      <c r="Q944" s="1395"/>
      <c r="R944" s="1395"/>
      <c r="S944" s="1395"/>
      <c r="T944" s="1395"/>
      <c r="U944" s="1395"/>
      <c r="V944" s="1395"/>
      <c r="W944" s="1395"/>
      <c r="X944" s="1395"/>
      <c r="Y944" s="1395"/>
      <c r="Z944" s="1395"/>
      <c r="AA944" s="1395"/>
      <c r="AB944" s="1395"/>
    </row>
    <row r="945" ht="14.25" customHeight="1">
      <c r="A945" s="1403"/>
      <c r="B945" s="1403"/>
      <c r="C945" s="1395"/>
      <c r="D945" s="1395"/>
      <c r="E945" s="1407"/>
      <c r="F945" s="1395"/>
      <c r="G945" s="1395"/>
      <c r="H945" s="1395"/>
      <c r="I945" s="1395"/>
      <c r="J945" s="1395"/>
      <c r="K945" s="1395"/>
      <c r="L945" s="1395"/>
      <c r="M945" s="1395"/>
      <c r="N945" s="1395"/>
      <c r="O945" s="1395"/>
      <c r="P945" s="1395"/>
      <c r="Q945" s="1395"/>
      <c r="R945" s="1395"/>
      <c r="S945" s="1395"/>
      <c r="T945" s="1395"/>
      <c r="U945" s="1395"/>
      <c r="V945" s="1395"/>
      <c r="W945" s="1395"/>
      <c r="X945" s="1395"/>
      <c r="Y945" s="1395"/>
      <c r="Z945" s="1395"/>
      <c r="AA945" s="1395"/>
      <c r="AB945" s="1395"/>
    </row>
    <row r="946" ht="14.25" customHeight="1">
      <c r="A946" s="1403"/>
      <c r="B946" s="1403"/>
      <c r="C946" s="1395"/>
      <c r="D946" s="1395"/>
      <c r="E946" s="1407"/>
      <c r="F946" s="1395"/>
      <c r="G946" s="1395"/>
      <c r="H946" s="1395"/>
      <c r="I946" s="1395"/>
      <c r="J946" s="1395"/>
      <c r="K946" s="1395"/>
      <c r="L946" s="1395"/>
      <c r="M946" s="1395"/>
      <c r="N946" s="1395"/>
      <c r="O946" s="1395"/>
      <c r="P946" s="1395"/>
      <c r="Q946" s="1395"/>
      <c r="R946" s="1395"/>
      <c r="S946" s="1395"/>
      <c r="T946" s="1395"/>
      <c r="U946" s="1395"/>
      <c r="V946" s="1395"/>
      <c r="W946" s="1395"/>
      <c r="X946" s="1395"/>
      <c r="Y946" s="1395"/>
      <c r="Z946" s="1395"/>
      <c r="AA946" s="1395"/>
      <c r="AB946" s="1395"/>
    </row>
    <row r="947" ht="14.25" customHeight="1">
      <c r="A947" s="1403"/>
      <c r="B947" s="1403"/>
      <c r="C947" s="1395"/>
      <c r="D947" s="1395"/>
      <c r="E947" s="1407"/>
      <c r="F947" s="1395"/>
      <c r="G947" s="1395"/>
      <c r="H947" s="1395"/>
      <c r="I947" s="1395"/>
      <c r="J947" s="1395"/>
      <c r="K947" s="1395"/>
      <c r="L947" s="1395"/>
      <c r="M947" s="1395"/>
      <c r="N947" s="1395"/>
      <c r="O947" s="1395"/>
      <c r="P947" s="1395"/>
      <c r="Q947" s="1395"/>
      <c r="R947" s="1395"/>
      <c r="S947" s="1395"/>
      <c r="T947" s="1395"/>
      <c r="U947" s="1395"/>
      <c r="V947" s="1395"/>
      <c r="W947" s="1395"/>
      <c r="X947" s="1395"/>
      <c r="Y947" s="1395"/>
      <c r="Z947" s="1395"/>
      <c r="AA947" s="1395"/>
      <c r="AB947" s="1395"/>
    </row>
    <row r="948" ht="14.25" customHeight="1">
      <c r="A948" s="1403"/>
      <c r="B948" s="1403"/>
      <c r="C948" s="1395"/>
      <c r="D948" s="1395"/>
      <c r="E948" s="1407"/>
      <c r="F948" s="1395"/>
      <c r="G948" s="1395"/>
      <c r="H948" s="1395"/>
      <c r="I948" s="1395"/>
      <c r="J948" s="1395"/>
      <c r="K948" s="1395"/>
      <c r="L948" s="1395"/>
      <c r="M948" s="1395"/>
      <c r="N948" s="1395"/>
      <c r="O948" s="1395"/>
      <c r="P948" s="1395"/>
      <c r="Q948" s="1395"/>
      <c r="R948" s="1395"/>
      <c r="S948" s="1395"/>
      <c r="T948" s="1395"/>
      <c r="U948" s="1395"/>
      <c r="V948" s="1395"/>
      <c r="W948" s="1395"/>
      <c r="X948" s="1395"/>
      <c r="Y948" s="1395"/>
      <c r="Z948" s="1395"/>
      <c r="AA948" s="1395"/>
      <c r="AB948" s="1395"/>
    </row>
    <row r="949" ht="14.25" customHeight="1">
      <c r="A949" s="1403"/>
      <c r="B949" s="1403"/>
      <c r="C949" s="1395"/>
      <c r="D949" s="1395"/>
      <c r="E949" s="1407"/>
      <c r="F949" s="1395"/>
      <c r="G949" s="1395"/>
      <c r="H949" s="1395"/>
      <c r="I949" s="1395"/>
      <c r="J949" s="1395"/>
      <c r="K949" s="1395"/>
      <c r="L949" s="1395"/>
      <c r="M949" s="1395"/>
      <c r="N949" s="1395"/>
      <c r="O949" s="1395"/>
      <c r="P949" s="1395"/>
      <c r="Q949" s="1395"/>
      <c r="R949" s="1395"/>
      <c r="S949" s="1395"/>
      <c r="T949" s="1395"/>
      <c r="U949" s="1395"/>
      <c r="V949" s="1395"/>
      <c r="W949" s="1395"/>
      <c r="X949" s="1395"/>
      <c r="Y949" s="1395"/>
      <c r="Z949" s="1395"/>
      <c r="AA949" s="1395"/>
      <c r="AB949" s="1395"/>
    </row>
    <row r="950" ht="14.25" customHeight="1">
      <c r="A950" s="1403"/>
      <c r="B950" s="1403"/>
      <c r="C950" s="1395"/>
      <c r="D950" s="1395"/>
      <c r="E950" s="1407"/>
      <c r="F950" s="1395"/>
      <c r="G950" s="1395"/>
      <c r="H950" s="1395"/>
      <c r="I950" s="1395"/>
      <c r="J950" s="1395"/>
      <c r="K950" s="1395"/>
      <c r="L950" s="1395"/>
      <c r="M950" s="1395"/>
      <c r="N950" s="1395"/>
      <c r="O950" s="1395"/>
      <c r="P950" s="1395"/>
      <c r="Q950" s="1395"/>
      <c r="R950" s="1395"/>
      <c r="S950" s="1395"/>
      <c r="T950" s="1395"/>
      <c r="U950" s="1395"/>
      <c r="V950" s="1395"/>
      <c r="W950" s="1395"/>
      <c r="X950" s="1395"/>
      <c r="Y950" s="1395"/>
      <c r="Z950" s="1395"/>
      <c r="AA950" s="1395"/>
      <c r="AB950" s="1395"/>
    </row>
    <row r="951" ht="14.25" customHeight="1">
      <c r="A951" s="1403"/>
      <c r="B951" s="1403"/>
      <c r="C951" s="1395"/>
      <c r="D951" s="1395"/>
      <c r="E951" s="1407"/>
      <c r="F951" s="1395"/>
      <c r="G951" s="1395"/>
      <c r="H951" s="1395"/>
      <c r="I951" s="1395"/>
      <c r="J951" s="1395"/>
      <c r="K951" s="1395"/>
      <c r="L951" s="1395"/>
      <c r="M951" s="1395"/>
      <c r="N951" s="1395"/>
      <c r="O951" s="1395"/>
      <c r="P951" s="1395"/>
      <c r="Q951" s="1395"/>
      <c r="R951" s="1395"/>
      <c r="S951" s="1395"/>
      <c r="T951" s="1395"/>
      <c r="U951" s="1395"/>
      <c r="V951" s="1395"/>
      <c r="W951" s="1395"/>
      <c r="X951" s="1395"/>
      <c r="Y951" s="1395"/>
      <c r="Z951" s="1395"/>
      <c r="AA951" s="1395"/>
      <c r="AB951" s="1395"/>
    </row>
    <row r="952" ht="14.25" customHeight="1">
      <c r="A952" s="1403"/>
      <c r="B952" s="1403"/>
      <c r="C952" s="1395"/>
      <c r="D952" s="1395"/>
      <c r="E952" s="1407"/>
      <c r="F952" s="1395"/>
      <c r="G952" s="1395"/>
      <c r="H952" s="1395"/>
      <c r="I952" s="1395"/>
      <c r="J952" s="1395"/>
      <c r="K952" s="1395"/>
      <c r="L952" s="1395"/>
      <c r="M952" s="1395"/>
      <c r="N952" s="1395"/>
      <c r="O952" s="1395"/>
      <c r="P952" s="1395"/>
      <c r="Q952" s="1395"/>
      <c r="R952" s="1395"/>
      <c r="S952" s="1395"/>
      <c r="T952" s="1395"/>
      <c r="U952" s="1395"/>
      <c r="V952" s="1395"/>
      <c r="W952" s="1395"/>
      <c r="X952" s="1395"/>
      <c r="Y952" s="1395"/>
      <c r="Z952" s="1395"/>
      <c r="AA952" s="1395"/>
      <c r="AB952" s="1395"/>
    </row>
    <row r="953" ht="14.25" customHeight="1">
      <c r="A953" s="1403"/>
      <c r="B953" s="1403"/>
      <c r="C953" s="1395"/>
      <c r="D953" s="1395"/>
      <c r="E953" s="1407"/>
      <c r="F953" s="1395"/>
      <c r="G953" s="1395"/>
      <c r="H953" s="1395"/>
      <c r="I953" s="1395"/>
      <c r="J953" s="1395"/>
      <c r="K953" s="1395"/>
      <c r="L953" s="1395"/>
      <c r="M953" s="1395"/>
      <c r="N953" s="1395"/>
      <c r="O953" s="1395"/>
      <c r="P953" s="1395"/>
      <c r="Q953" s="1395"/>
      <c r="R953" s="1395"/>
      <c r="S953" s="1395"/>
      <c r="T953" s="1395"/>
      <c r="U953" s="1395"/>
      <c r="V953" s="1395"/>
      <c r="W953" s="1395"/>
      <c r="X953" s="1395"/>
      <c r="Y953" s="1395"/>
      <c r="Z953" s="1395"/>
      <c r="AA953" s="1395"/>
      <c r="AB953" s="1395"/>
    </row>
    <row r="954" ht="14.25" customHeight="1">
      <c r="A954" s="1403"/>
      <c r="B954" s="1403"/>
      <c r="C954" s="1395"/>
      <c r="D954" s="1395"/>
      <c r="E954" s="1407"/>
      <c r="F954" s="1395"/>
      <c r="G954" s="1395"/>
      <c r="H954" s="1395"/>
      <c r="I954" s="1395"/>
      <c r="J954" s="1395"/>
      <c r="K954" s="1395"/>
      <c r="L954" s="1395"/>
      <c r="M954" s="1395"/>
      <c r="N954" s="1395"/>
      <c r="O954" s="1395"/>
      <c r="P954" s="1395"/>
      <c r="Q954" s="1395"/>
      <c r="R954" s="1395"/>
      <c r="S954" s="1395"/>
      <c r="T954" s="1395"/>
      <c r="U954" s="1395"/>
      <c r="V954" s="1395"/>
      <c r="W954" s="1395"/>
      <c r="X954" s="1395"/>
      <c r="Y954" s="1395"/>
      <c r="Z954" s="1395"/>
      <c r="AA954" s="1395"/>
      <c r="AB954" s="1395"/>
    </row>
    <row r="955" ht="14.25" customHeight="1">
      <c r="A955" s="1403"/>
      <c r="B955" s="1403"/>
      <c r="C955" s="1395"/>
      <c r="D955" s="1395"/>
      <c r="E955" s="1407"/>
      <c r="F955" s="1395"/>
      <c r="G955" s="1395"/>
      <c r="H955" s="1395"/>
      <c r="I955" s="1395"/>
      <c r="J955" s="1395"/>
      <c r="K955" s="1395"/>
      <c r="L955" s="1395"/>
      <c r="M955" s="1395"/>
      <c r="N955" s="1395"/>
      <c r="O955" s="1395"/>
      <c r="P955" s="1395"/>
      <c r="Q955" s="1395"/>
      <c r="R955" s="1395"/>
      <c r="S955" s="1395"/>
      <c r="T955" s="1395"/>
      <c r="U955" s="1395"/>
      <c r="V955" s="1395"/>
      <c r="W955" s="1395"/>
      <c r="X955" s="1395"/>
      <c r="Y955" s="1395"/>
      <c r="Z955" s="1395"/>
      <c r="AA955" s="1395"/>
      <c r="AB955" s="1395"/>
    </row>
    <row r="956" ht="14.25" customHeight="1">
      <c r="A956" s="1403"/>
      <c r="B956" s="1403"/>
      <c r="C956" s="1395"/>
      <c r="D956" s="1395"/>
      <c r="E956" s="1407"/>
      <c r="F956" s="1395"/>
      <c r="G956" s="1395"/>
      <c r="H956" s="1395"/>
      <c r="I956" s="1395"/>
      <c r="J956" s="1395"/>
      <c r="K956" s="1395"/>
      <c r="L956" s="1395"/>
      <c r="M956" s="1395"/>
      <c r="N956" s="1395"/>
      <c r="O956" s="1395"/>
      <c r="P956" s="1395"/>
      <c r="Q956" s="1395"/>
      <c r="R956" s="1395"/>
      <c r="S956" s="1395"/>
      <c r="T956" s="1395"/>
      <c r="U956" s="1395"/>
      <c r="V956" s="1395"/>
      <c r="W956" s="1395"/>
      <c r="X956" s="1395"/>
      <c r="Y956" s="1395"/>
      <c r="Z956" s="1395"/>
      <c r="AA956" s="1395"/>
      <c r="AB956" s="1395"/>
    </row>
    <row r="957" ht="14.25" customHeight="1">
      <c r="A957" s="1403"/>
      <c r="B957" s="1403"/>
      <c r="C957" s="1395"/>
      <c r="D957" s="1395"/>
      <c r="E957" s="1407"/>
      <c r="F957" s="1395"/>
      <c r="G957" s="1395"/>
      <c r="H957" s="1395"/>
      <c r="I957" s="1395"/>
      <c r="J957" s="1395"/>
      <c r="K957" s="1395"/>
      <c r="L957" s="1395"/>
      <c r="M957" s="1395"/>
      <c r="N957" s="1395"/>
      <c r="O957" s="1395"/>
      <c r="P957" s="1395"/>
      <c r="Q957" s="1395"/>
      <c r="R957" s="1395"/>
      <c r="S957" s="1395"/>
      <c r="T957" s="1395"/>
      <c r="U957" s="1395"/>
      <c r="V957" s="1395"/>
      <c r="W957" s="1395"/>
      <c r="X957" s="1395"/>
      <c r="Y957" s="1395"/>
      <c r="Z957" s="1395"/>
      <c r="AA957" s="1395"/>
      <c r="AB957" s="1395"/>
    </row>
    <row r="958" ht="14.25" customHeight="1">
      <c r="A958" s="1403"/>
      <c r="B958" s="1403"/>
      <c r="C958" s="1395"/>
      <c r="D958" s="1395"/>
      <c r="E958" s="1407"/>
      <c r="F958" s="1395"/>
      <c r="G958" s="1395"/>
      <c r="H958" s="1395"/>
      <c r="I958" s="1395"/>
      <c r="J958" s="1395"/>
      <c r="K958" s="1395"/>
      <c r="L958" s="1395"/>
      <c r="M958" s="1395"/>
      <c r="N958" s="1395"/>
      <c r="O958" s="1395"/>
      <c r="P958" s="1395"/>
      <c r="Q958" s="1395"/>
      <c r="R958" s="1395"/>
      <c r="S958" s="1395"/>
      <c r="T958" s="1395"/>
      <c r="U958" s="1395"/>
      <c r="V958" s="1395"/>
      <c r="W958" s="1395"/>
      <c r="X958" s="1395"/>
      <c r="Y958" s="1395"/>
      <c r="Z958" s="1395"/>
      <c r="AA958" s="1395"/>
      <c r="AB958" s="1395"/>
    </row>
    <row r="959" ht="14.25" customHeight="1">
      <c r="A959" s="1403"/>
      <c r="B959" s="1403"/>
      <c r="C959" s="1395"/>
      <c r="D959" s="1395"/>
      <c r="E959" s="1407"/>
      <c r="F959" s="1395"/>
      <c r="G959" s="1395"/>
      <c r="H959" s="1395"/>
      <c r="I959" s="1395"/>
      <c r="J959" s="1395"/>
      <c r="K959" s="1395"/>
      <c r="L959" s="1395"/>
      <c r="M959" s="1395"/>
      <c r="N959" s="1395"/>
      <c r="O959" s="1395"/>
      <c r="P959" s="1395"/>
      <c r="Q959" s="1395"/>
      <c r="R959" s="1395"/>
      <c r="S959" s="1395"/>
      <c r="T959" s="1395"/>
      <c r="U959" s="1395"/>
      <c r="V959" s="1395"/>
      <c r="W959" s="1395"/>
      <c r="X959" s="1395"/>
      <c r="Y959" s="1395"/>
      <c r="Z959" s="1395"/>
      <c r="AA959" s="1395"/>
      <c r="AB959" s="1395"/>
    </row>
    <row r="960" ht="14.25" customHeight="1">
      <c r="A960" s="1403"/>
      <c r="B960" s="1403"/>
      <c r="C960" s="1395"/>
      <c r="D960" s="1395"/>
      <c r="E960" s="1407"/>
      <c r="F960" s="1395"/>
      <c r="G960" s="1395"/>
      <c r="H960" s="1395"/>
      <c r="I960" s="1395"/>
      <c r="J960" s="1395"/>
      <c r="K960" s="1395"/>
      <c r="L960" s="1395"/>
      <c r="M960" s="1395"/>
      <c r="N960" s="1395"/>
      <c r="O960" s="1395"/>
      <c r="P960" s="1395"/>
      <c r="Q960" s="1395"/>
      <c r="R960" s="1395"/>
      <c r="S960" s="1395"/>
      <c r="T960" s="1395"/>
      <c r="U960" s="1395"/>
      <c r="V960" s="1395"/>
      <c r="W960" s="1395"/>
      <c r="X960" s="1395"/>
      <c r="Y960" s="1395"/>
      <c r="Z960" s="1395"/>
      <c r="AA960" s="1395"/>
      <c r="AB960" s="1395"/>
    </row>
    <row r="961" ht="14.25" customHeight="1">
      <c r="A961" s="1403"/>
      <c r="B961" s="1403"/>
      <c r="C961" s="1395"/>
      <c r="D961" s="1395"/>
      <c r="E961" s="1407"/>
      <c r="F961" s="1395"/>
      <c r="G961" s="1395"/>
      <c r="H961" s="1395"/>
      <c r="I961" s="1395"/>
      <c r="J961" s="1395"/>
      <c r="K961" s="1395"/>
      <c r="L961" s="1395"/>
      <c r="M961" s="1395"/>
      <c r="N961" s="1395"/>
      <c r="O961" s="1395"/>
      <c r="P961" s="1395"/>
      <c r="Q961" s="1395"/>
      <c r="R961" s="1395"/>
      <c r="S961" s="1395"/>
      <c r="T961" s="1395"/>
      <c r="U961" s="1395"/>
      <c r="V961" s="1395"/>
      <c r="W961" s="1395"/>
      <c r="X961" s="1395"/>
      <c r="Y961" s="1395"/>
      <c r="Z961" s="1395"/>
      <c r="AA961" s="1395"/>
      <c r="AB961" s="1395"/>
    </row>
    <row r="962" ht="14.25" customHeight="1">
      <c r="A962" s="1403"/>
      <c r="B962" s="1403"/>
      <c r="C962" s="1395"/>
      <c r="D962" s="1395"/>
      <c r="E962" s="1407"/>
      <c r="F962" s="1395"/>
      <c r="G962" s="1395"/>
      <c r="H962" s="1395"/>
      <c r="I962" s="1395"/>
      <c r="J962" s="1395"/>
      <c r="K962" s="1395"/>
      <c r="L962" s="1395"/>
      <c r="M962" s="1395"/>
      <c r="N962" s="1395"/>
      <c r="O962" s="1395"/>
      <c r="P962" s="1395"/>
      <c r="Q962" s="1395"/>
      <c r="R962" s="1395"/>
      <c r="S962" s="1395"/>
      <c r="T962" s="1395"/>
      <c r="U962" s="1395"/>
      <c r="V962" s="1395"/>
      <c r="W962" s="1395"/>
      <c r="X962" s="1395"/>
      <c r="Y962" s="1395"/>
      <c r="Z962" s="1395"/>
      <c r="AA962" s="1395"/>
      <c r="AB962" s="1395"/>
    </row>
    <row r="963" ht="14.25" customHeight="1">
      <c r="A963" s="1403"/>
      <c r="B963" s="1403"/>
      <c r="C963" s="1395"/>
      <c r="D963" s="1395"/>
      <c r="E963" s="1407"/>
      <c r="F963" s="1395"/>
      <c r="G963" s="1395"/>
      <c r="H963" s="1395"/>
      <c r="I963" s="1395"/>
      <c r="J963" s="1395"/>
      <c r="K963" s="1395"/>
      <c r="L963" s="1395"/>
      <c r="M963" s="1395"/>
      <c r="N963" s="1395"/>
      <c r="O963" s="1395"/>
      <c r="P963" s="1395"/>
      <c r="Q963" s="1395"/>
      <c r="R963" s="1395"/>
      <c r="S963" s="1395"/>
      <c r="T963" s="1395"/>
      <c r="U963" s="1395"/>
      <c r="V963" s="1395"/>
      <c r="W963" s="1395"/>
      <c r="X963" s="1395"/>
      <c r="Y963" s="1395"/>
      <c r="Z963" s="1395"/>
      <c r="AA963" s="1395"/>
      <c r="AB963" s="1395"/>
    </row>
    <row r="964" ht="14.25" customHeight="1">
      <c r="A964" s="1403"/>
      <c r="B964" s="1403"/>
      <c r="C964" s="1395"/>
      <c r="D964" s="1395"/>
      <c r="E964" s="1407"/>
      <c r="F964" s="1395"/>
      <c r="G964" s="1395"/>
      <c r="H964" s="1395"/>
      <c r="I964" s="1395"/>
      <c r="J964" s="1395"/>
      <c r="K964" s="1395"/>
      <c r="L964" s="1395"/>
      <c r="M964" s="1395"/>
      <c r="N964" s="1395"/>
      <c r="O964" s="1395"/>
      <c r="P964" s="1395"/>
      <c r="Q964" s="1395"/>
      <c r="R964" s="1395"/>
      <c r="S964" s="1395"/>
      <c r="T964" s="1395"/>
      <c r="U964" s="1395"/>
      <c r="V964" s="1395"/>
      <c r="W964" s="1395"/>
      <c r="X964" s="1395"/>
      <c r="Y964" s="1395"/>
      <c r="Z964" s="1395"/>
      <c r="AA964" s="1395"/>
      <c r="AB964" s="1395"/>
    </row>
    <row r="965" ht="14.25" customHeight="1">
      <c r="A965" s="1403"/>
      <c r="B965" s="1403"/>
      <c r="C965" s="1395"/>
      <c r="D965" s="1395"/>
      <c r="E965" s="1407"/>
      <c r="F965" s="1395"/>
      <c r="G965" s="1395"/>
      <c r="H965" s="1395"/>
      <c r="I965" s="1395"/>
      <c r="J965" s="1395"/>
      <c r="K965" s="1395"/>
      <c r="L965" s="1395"/>
      <c r="M965" s="1395"/>
      <c r="N965" s="1395"/>
      <c r="O965" s="1395"/>
      <c r="P965" s="1395"/>
      <c r="Q965" s="1395"/>
      <c r="R965" s="1395"/>
      <c r="S965" s="1395"/>
      <c r="T965" s="1395"/>
      <c r="U965" s="1395"/>
      <c r="V965" s="1395"/>
      <c r="W965" s="1395"/>
      <c r="X965" s="1395"/>
      <c r="Y965" s="1395"/>
      <c r="Z965" s="1395"/>
      <c r="AA965" s="1395"/>
      <c r="AB965" s="1395"/>
    </row>
    <row r="966" ht="14.25" customHeight="1">
      <c r="A966" s="1403"/>
      <c r="B966" s="1403"/>
      <c r="C966" s="1395"/>
      <c r="D966" s="1395"/>
      <c r="E966" s="1407"/>
      <c r="F966" s="1395"/>
      <c r="G966" s="1395"/>
      <c r="H966" s="1395"/>
      <c r="I966" s="1395"/>
      <c r="J966" s="1395"/>
      <c r="K966" s="1395"/>
      <c r="L966" s="1395"/>
      <c r="M966" s="1395"/>
      <c r="N966" s="1395"/>
      <c r="O966" s="1395"/>
      <c r="P966" s="1395"/>
      <c r="Q966" s="1395"/>
      <c r="R966" s="1395"/>
      <c r="S966" s="1395"/>
      <c r="T966" s="1395"/>
      <c r="U966" s="1395"/>
      <c r="V966" s="1395"/>
      <c r="W966" s="1395"/>
      <c r="X966" s="1395"/>
      <c r="Y966" s="1395"/>
      <c r="Z966" s="1395"/>
      <c r="AA966" s="1395"/>
      <c r="AB966" s="1395"/>
    </row>
    <row r="967" ht="14.25" customHeight="1">
      <c r="A967" s="1403"/>
      <c r="B967" s="1403"/>
      <c r="C967" s="1395"/>
      <c r="D967" s="1395"/>
      <c r="E967" s="1407"/>
      <c r="F967" s="1395"/>
      <c r="G967" s="1395"/>
      <c r="H967" s="1395"/>
      <c r="I967" s="1395"/>
      <c r="J967" s="1395"/>
      <c r="K967" s="1395"/>
      <c r="L967" s="1395"/>
      <c r="M967" s="1395"/>
      <c r="N967" s="1395"/>
      <c r="O967" s="1395"/>
      <c r="P967" s="1395"/>
      <c r="Q967" s="1395"/>
      <c r="R967" s="1395"/>
      <c r="S967" s="1395"/>
      <c r="T967" s="1395"/>
      <c r="U967" s="1395"/>
      <c r="V967" s="1395"/>
      <c r="W967" s="1395"/>
      <c r="X967" s="1395"/>
      <c r="Y967" s="1395"/>
      <c r="Z967" s="1395"/>
      <c r="AA967" s="1395"/>
      <c r="AB967" s="1395"/>
    </row>
    <row r="968" ht="14.25" customHeight="1">
      <c r="A968" s="1403"/>
      <c r="B968" s="1403"/>
      <c r="C968" s="1395"/>
      <c r="D968" s="1395"/>
      <c r="E968" s="1407"/>
      <c r="F968" s="1395"/>
      <c r="G968" s="1395"/>
      <c r="H968" s="1395"/>
      <c r="I968" s="1395"/>
      <c r="J968" s="1395"/>
      <c r="K968" s="1395"/>
      <c r="L968" s="1395"/>
      <c r="M968" s="1395"/>
      <c r="N968" s="1395"/>
      <c r="O968" s="1395"/>
      <c r="P968" s="1395"/>
      <c r="Q968" s="1395"/>
      <c r="R968" s="1395"/>
      <c r="S968" s="1395"/>
      <c r="T968" s="1395"/>
      <c r="U968" s="1395"/>
      <c r="V968" s="1395"/>
      <c r="W968" s="1395"/>
      <c r="X968" s="1395"/>
      <c r="Y968" s="1395"/>
      <c r="Z968" s="1395"/>
      <c r="AA968" s="1395"/>
      <c r="AB968" s="1395"/>
    </row>
    <row r="969" ht="14.25" customHeight="1">
      <c r="A969" s="1403"/>
      <c r="B969" s="1403"/>
      <c r="C969" s="1395"/>
      <c r="D969" s="1395"/>
      <c r="E969" s="1407"/>
      <c r="F969" s="1395"/>
      <c r="G969" s="1395"/>
      <c r="H969" s="1395"/>
      <c r="I969" s="1395"/>
      <c r="J969" s="1395"/>
      <c r="K969" s="1395"/>
      <c r="L969" s="1395"/>
      <c r="M969" s="1395"/>
      <c r="N969" s="1395"/>
      <c r="O969" s="1395"/>
      <c r="P969" s="1395"/>
      <c r="Q969" s="1395"/>
      <c r="R969" s="1395"/>
      <c r="S969" s="1395"/>
      <c r="T969" s="1395"/>
      <c r="U969" s="1395"/>
      <c r="V969" s="1395"/>
      <c r="W969" s="1395"/>
      <c r="X969" s="1395"/>
      <c r="Y969" s="1395"/>
      <c r="Z969" s="1395"/>
      <c r="AA969" s="1395"/>
      <c r="AB969" s="1395"/>
    </row>
    <row r="970" ht="14.25" customHeight="1">
      <c r="A970" s="1403"/>
      <c r="B970" s="1403"/>
      <c r="C970" s="1395"/>
      <c r="D970" s="1395"/>
      <c r="E970" s="1407"/>
      <c r="F970" s="1395"/>
      <c r="G970" s="1395"/>
      <c r="H970" s="1395"/>
      <c r="I970" s="1395"/>
      <c r="J970" s="1395"/>
      <c r="K970" s="1395"/>
      <c r="L970" s="1395"/>
      <c r="M970" s="1395"/>
      <c r="N970" s="1395"/>
      <c r="O970" s="1395"/>
      <c r="P970" s="1395"/>
      <c r="Q970" s="1395"/>
      <c r="R970" s="1395"/>
      <c r="S970" s="1395"/>
      <c r="T970" s="1395"/>
      <c r="U970" s="1395"/>
      <c r="V970" s="1395"/>
      <c r="W970" s="1395"/>
      <c r="X970" s="1395"/>
      <c r="Y970" s="1395"/>
      <c r="Z970" s="1395"/>
      <c r="AA970" s="1395"/>
      <c r="AB970" s="1395"/>
    </row>
    <row r="971" ht="14.25" customHeight="1">
      <c r="A971" s="1403"/>
      <c r="B971" s="1403"/>
      <c r="C971" s="1395"/>
      <c r="D971" s="1395"/>
      <c r="E971" s="1407"/>
      <c r="F971" s="1395"/>
      <c r="G971" s="1395"/>
      <c r="H971" s="1395"/>
      <c r="I971" s="1395"/>
      <c r="J971" s="1395"/>
      <c r="K971" s="1395"/>
      <c r="L971" s="1395"/>
      <c r="M971" s="1395"/>
      <c r="N971" s="1395"/>
      <c r="O971" s="1395"/>
      <c r="P971" s="1395"/>
      <c r="Q971" s="1395"/>
      <c r="R971" s="1395"/>
      <c r="S971" s="1395"/>
      <c r="T971" s="1395"/>
      <c r="U971" s="1395"/>
      <c r="V971" s="1395"/>
      <c r="W971" s="1395"/>
      <c r="X971" s="1395"/>
      <c r="Y971" s="1395"/>
      <c r="Z971" s="1395"/>
      <c r="AA971" s="1395"/>
      <c r="AB971" s="1395"/>
    </row>
    <row r="972" ht="14.25" customHeight="1">
      <c r="A972" s="1403"/>
      <c r="B972" s="1403"/>
      <c r="C972" s="1395"/>
      <c r="D972" s="1395"/>
      <c r="E972" s="1407"/>
      <c r="F972" s="1395"/>
      <c r="G972" s="1395"/>
      <c r="H972" s="1395"/>
      <c r="I972" s="1395"/>
      <c r="J972" s="1395"/>
      <c r="K972" s="1395"/>
      <c r="L972" s="1395"/>
      <c r="M972" s="1395"/>
      <c r="N972" s="1395"/>
      <c r="O972" s="1395"/>
      <c r="P972" s="1395"/>
      <c r="Q972" s="1395"/>
      <c r="R972" s="1395"/>
      <c r="S972" s="1395"/>
      <c r="T972" s="1395"/>
      <c r="U972" s="1395"/>
      <c r="V972" s="1395"/>
      <c r="W972" s="1395"/>
      <c r="X972" s="1395"/>
      <c r="Y972" s="1395"/>
      <c r="Z972" s="1395"/>
      <c r="AA972" s="1395"/>
      <c r="AB972" s="1395"/>
    </row>
    <row r="973" ht="14.25" customHeight="1">
      <c r="A973" s="1403"/>
      <c r="B973" s="1403"/>
      <c r="C973" s="1395"/>
      <c r="D973" s="1395"/>
      <c r="E973" s="1407"/>
      <c r="F973" s="1395"/>
      <c r="G973" s="1395"/>
      <c r="H973" s="1395"/>
      <c r="I973" s="1395"/>
      <c r="J973" s="1395"/>
      <c r="K973" s="1395"/>
      <c r="L973" s="1395"/>
      <c r="M973" s="1395"/>
      <c r="N973" s="1395"/>
      <c r="O973" s="1395"/>
      <c r="P973" s="1395"/>
      <c r="Q973" s="1395"/>
      <c r="R973" s="1395"/>
      <c r="S973" s="1395"/>
      <c r="T973" s="1395"/>
      <c r="U973" s="1395"/>
      <c r="V973" s="1395"/>
      <c r="W973" s="1395"/>
      <c r="X973" s="1395"/>
      <c r="Y973" s="1395"/>
      <c r="Z973" s="1395"/>
      <c r="AA973" s="1395"/>
      <c r="AB973" s="1395"/>
    </row>
    <row r="974" ht="14.25" customHeight="1">
      <c r="A974" s="1403"/>
      <c r="B974" s="1403"/>
      <c r="C974" s="1395"/>
      <c r="D974" s="1395"/>
      <c r="E974" s="1407"/>
      <c r="F974" s="1395"/>
      <c r="G974" s="1395"/>
      <c r="H974" s="1395"/>
      <c r="I974" s="1395"/>
      <c r="J974" s="1395"/>
      <c r="K974" s="1395"/>
      <c r="L974" s="1395"/>
      <c r="M974" s="1395"/>
      <c r="N974" s="1395"/>
      <c r="O974" s="1395"/>
      <c r="P974" s="1395"/>
      <c r="Q974" s="1395"/>
      <c r="R974" s="1395"/>
      <c r="S974" s="1395"/>
      <c r="T974" s="1395"/>
      <c r="U974" s="1395"/>
      <c r="V974" s="1395"/>
      <c r="W974" s="1395"/>
      <c r="X974" s="1395"/>
      <c r="Y974" s="1395"/>
      <c r="Z974" s="1395"/>
      <c r="AA974" s="1395"/>
      <c r="AB974" s="1395"/>
    </row>
    <row r="975" ht="14.25" customHeight="1">
      <c r="A975" s="1403"/>
      <c r="B975" s="1403"/>
      <c r="C975" s="1395"/>
      <c r="D975" s="1395"/>
      <c r="E975" s="1407"/>
      <c r="F975" s="1395"/>
      <c r="G975" s="1395"/>
      <c r="H975" s="1395"/>
      <c r="I975" s="1395"/>
      <c r="J975" s="1395"/>
      <c r="K975" s="1395"/>
      <c r="L975" s="1395"/>
      <c r="M975" s="1395"/>
      <c r="N975" s="1395"/>
      <c r="O975" s="1395"/>
      <c r="P975" s="1395"/>
      <c r="Q975" s="1395"/>
      <c r="R975" s="1395"/>
      <c r="S975" s="1395"/>
      <c r="T975" s="1395"/>
      <c r="U975" s="1395"/>
      <c r="V975" s="1395"/>
      <c r="W975" s="1395"/>
      <c r="X975" s="1395"/>
      <c r="Y975" s="1395"/>
      <c r="Z975" s="1395"/>
      <c r="AA975" s="1395"/>
      <c r="AB975" s="1395"/>
    </row>
    <row r="976" ht="14.25" customHeight="1">
      <c r="A976" s="1403"/>
      <c r="B976" s="1403"/>
      <c r="C976" s="1395"/>
      <c r="D976" s="1395"/>
      <c r="E976" s="1407"/>
      <c r="F976" s="1395"/>
      <c r="G976" s="1395"/>
      <c r="H976" s="1395"/>
      <c r="I976" s="1395"/>
      <c r="J976" s="1395"/>
      <c r="K976" s="1395"/>
      <c r="L976" s="1395"/>
      <c r="M976" s="1395"/>
      <c r="N976" s="1395"/>
      <c r="O976" s="1395"/>
      <c r="P976" s="1395"/>
      <c r="Q976" s="1395"/>
      <c r="R976" s="1395"/>
      <c r="S976" s="1395"/>
      <c r="T976" s="1395"/>
      <c r="U976" s="1395"/>
      <c r="V976" s="1395"/>
      <c r="W976" s="1395"/>
      <c r="X976" s="1395"/>
      <c r="Y976" s="1395"/>
      <c r="Z976" s="1395"/>
      <c r="AA976" s="1395"/>
      <c r="AB976" s="1395"/>
    </row>
    <row r="977" ht="14.25" customHeight="1">
      <c r="A977" s="1403"/>
      <c r="B977" s="1403"/>
      <c r="C977" s="1395"/>
      <c r="D977" s="1395"/>
      <c r="E977" s="1407"/>
      <c r="F977" s="1395"/>
      <c r="G977" s="1395"/>
      <c r="H977" s="1395"/>
      <c r="I977" s="1395"/>
      <c r="J977" s="1395"/>
      <c r="K977" s="1395"/>
      <c r="L977" s="1395"/>
      <c r="M977" s="1395"/>
      <c r="N977" s="1395"/>
      <c r="O977" s="1395"/>
      <c r="P977" s="1395"/>
      <c r="Q977" s="1395"/>
      <c r="R977" s="1395"/>
      <c r="S977" s="1395"/>
      <c r="T977" s="1395"/>
      <c r="U977" s="1395"/>
      <c r="V977" s="1395"/>
      <c r="W977" s="1395"/>
      <c r="X977" s="1395"/>
      <c r="Y977" s="1395"/>
      <c r="Z977" s="1395"/>
      <c r="AA977" s="1395"/>
      <c r="AB977" s="1395"/>
    </row>
    <row r="978" ht="14.25" customHeight="1">
      <c r="A978" s="1403"/>
      <c r="B978" s="1403"/>
      <c r="C978" s="1395"/>
      <c r="D978" s="1395"/>
      <c r="E978" s="1407"/>
      <c r="F978" s="1395"/>
      <c r="G978" s="1395"/>
      <c r="H978" s="1395"/>
      <c r="I978" s="1395"/>
      <c r="J978" s="1395"/>
      <c r="K978" s="1395"/>
      <c r="L978" s="1395"/>
      <c r="M978" s="1395"/>
      <c r="N978" s="1395"/>
      <c r="O978" s="1395"/>
      <c r="P978" s="1395"/>
      <c r="Q978" s="1395"/>
      <c r="R978" s="1395"/>
      <c r="S978" s="1395"/>
      <c r="T978" s="1395"/>
      <c r="U978" s="1395"/>
      <c r="V978" s="1395"/>
      <c r="W978" s="1395"/>
      <c r="X978" s="1395"/>
      <c r="Y978" s="1395"/>
      <c r="Z978" s="1395"/>
      <c r="AA978" s="1395"/>
      <c r="AB978" s="1395"/>
    </row>
    <row r="979" ht="14.25" customHeight="1">
      <c r="A979" s="1403"/>
      <c r="B979" s="1403"/>
      <c r="C979" s="1395"/>
      <c r="D979" s="1395"/>
      <c r="E979" s="1407"/>
      <c r="F979" s="1395"/>
      <c r="G979" s="1395"/>
      <c r="H979" s="1395"/>
      <c r="I979" s="1395"/>
      <c r="J979" s="1395"/>
      <c r="K979" s="1395"/>
      <c r="L979" s="1395"/>
      <c r="M979" s="1395"/>
      <c r="N979" s="1395"/>
      <c r="O979" s="1395"/>
      <c r="P979" s="1395"/>
      <c r="Q979" s="1395"/>
      <c r="R979" s="1395"/>
      <c r="S979" s="1395"/>
      <c r="T979" s="1395"/>
      <c r="U979" s="1395"/>
      <c r="V979" s="1395"/>
      <c r="W979" s="1395"/>
      <c r="X979" s="1395"/>
      <c r="Y979" s="1395"/>
      <c r="Z979" s="1395"/>
      <c r="AA979" s="1395"/>
      <c r="AB979" s="1395"/>
    </row>
    <row r="980" ht="14.25" customHeight="1">
      <c r="A980" s="1403"/>
      <c r="B980" s="1403"/>
      <c r="C980" s="1395"/>
      <c r="D980" s="1395"/>
      <c r="E980" s="1407"/>
      <c r="F980" s="1395"/>
      <c r="G980" s="1395"/>
      <c r="H980" s="1395"/>
      <c r="I980" s="1395"/>
      <c r="J980" s="1395"/>
      <c r="K980" s="1395"/>
      <c r="L980" s="1395"/>
      <c r="M980" s="1395"/>
      <c r="N980" s="1395"/>
      <c r="O980" s="1395"/>
      <c r="P980" s="1395"/>
      <c r="Q980" s="1395"/>
      <c r="R980" s="1395"/>
      <c r="S980" s="1395"/>
      <c r="T980" s="1395"/>
      <c r="U980" s="1395"/>
      <c r="V980" s="1395"/>
      <c r="W980" s="1395"/>
      <c r="X980" s="1395"/>
      <c r="Y980" s="1395"/>
      <c r="Z980" s="1395"/>
      <c r="AA980" s="1395"/>
      <c r="AB980" s="1395"/>
    </row>
    <row r="981" ht="14.25" customHeight="1">
      <c r="A981" s="1403"/>
      <c r="B981" s="1403"/>
      <c r="C981" s="1395"/>
      <c r="D981" s="1395"/>
      <c r="E981" s="1407"/>
      <c r="F981" s="1395"/>
      <c r="G981" s="1395"/>
      <c r="H981" s="1395"/>
      <c r="I981" s="1395"/>
      <c r="J981" s="1395"/>
      <c r="K981" s="1395"/>
      <c r="L981" s="1395"/>
      <c r="M981" s="1395"/>
      <c r="N981" s="1395"/>
      <c r="O981" s="1395"/>
      <c r="P981" s="1395"/>
      <c r="Q981" s="1395"/>
      <c r="R981" s="1395"/>
      <c r="S981" s="1395"/>
      <c r="T981" s="1395"/>
      <c r="U981" s="1395"/>
      <c r="V981" s="1395"/>
      <c r="W981" s="1395"/>
      <c r="X981" s="1395"/>
      <c r="Y981" s="1395"/>
      <c r="Z981" s="1395"/>
      <c r="AA981" s="1395"/>
      <c r="AB981" s="1395"/>
    </row>
    <row r="982" ht="14.25" customHeight="1">
      <c r="A982" s="1403"/>
      <c r="B982" s="1403"/>
      <c r="C982" s="1395"/>
      <c r="D982" s="1395"/>
      <c r="E982" s="1407"/>
      <c r="F982" s="1395"/>
      <c r="G982" s="1395"/>
      <c r="H982" s="1395"/>
      <c r="I982" s="1395"/>
      <c r="J982" s="1395"/>
      <c r="K982" s="1395"/>
      <c r="L982" s="1395"/>
      <c r="M982" s="1395"/>
      <c r="N982" s="1395"/>
      <c r="O982" s="1395"/>
      <c r="P982" s="1395"/>
      <c r="Q982" s="1395"/>
      <c r="R982" s="1395"/>
      <c r="S982" s="1395"/>
      <c r="T982" s="1395"/>
      <c r="U982" s="1395"/>
      <c r="V982" s="1395"/>
      <c r="W982" s="1395"/>
      <c r="X982" s="1395"/>
      <c r="Y982" s="1395"/>
      <c r="Z982" s="1395"/>
      <c r="AA982" s="1395"/>
      <c r="AB982" s="1395"/>
    </row>
    <row r="983" ht="14.25" customHeight="1">
      <c r="A983" s="1403"/>
      <c r="B983" s="1403"/>
      <c r="C983" s="1395"/>
      <c r="D983" s="1395"/>
      <c r="E983" s="1407"/>
      <c r="F983" s="1395"/>
      <c r="G983" s="1395"/>
      <c r="H983" s="1395"/>
      <c r="I983" s="1395"/>
      <c r="J983" s="1395"/>
      <c r="K983" s="1395"/>
      <c r="L983" s="1395"/>
      <c r="M983" s="1395"/>
      <c r="N983" s="1395"/>
      <c r="O983" s="1395"/>
      <c r="P983" s="1395"/>
      <c r="Q983" s="1395"/>
      <c r="R983" s="1395"/>
      <c r="S983" s="1395"/>
      <c r="T983" s="1395"/>
      <c r="U983" s="1395"/>
      <c r="V983" s="1395"/>
      <c r="W983" s="1395"/>
      <c r="X983" s="1395"/>
      <c r="Y983" s="1395"/>
      <c r="Z983" s="1395"/>
      <c r="AA983" s="1395"/>
      <c r="AB983" s="1395"/>
    </row>
    <row r="984" ht="14.25" customHeight="1">
      <c r="A984" s="1403"/>
      <c r="B984" s="1403"/>
      <c r="C984" s="1395"/>
      <c r="D984" s="1395"/>
      <c r="E984" s="1407"/>
      <c r="F984" s="1395"/>
      <c r="G984" s="1395"/>
      <c r="H984" s="1395"/>
      <c r="I984" s="1395"/>
      <c r="J984" s="1395"/>
      <c r="K984" s="1395"/>
      <c r="L984" s="1395"/>
      <c r="M984" s="1395"/>
      <c r="N984" s="1395"/>
      <c r="O984" s="1395"/>
      <c r="P984" s="1395"/>
      <c r="Q984" s="1395"/>
      <c r="R984" s="1395"/>
      <c r="S984" s="1395"/>
      <c r="T984" s="1395"/>
      <c r="U984" s="1395"/>
      <c r="V984" s="1395"/>
      <c r="W984" s="1395"/>
      <c r="X984" s="1395"/>
      <c r="Y984" s="1395"/>
      <c r="Z984" s="1395"/>
      <c r="AA984" s="1395"/>
      <c r="AB984" s="1395"/>
    </row>
    <row r="985" ht="14.25" customHeight="1">
      <c r="A985" s="1403"/>
      <c r="B985" s="1403"/>
      <c r="C985" s="1395"/>
      <c r="D985" s="1395"/>
      <c r="E985" s="1407"/>
      <c r="F985" s="1395"/>
      <c r="G985" s="1395"/>
      <c r="H985" s="1395"/>
      <c r="I985" s="1395"/>
      <c r="J985" s="1395"/>
      <c r="K985" s="1395"/>
      <c r="L985" s="1395"/>
      <c r="M985" s="1395"/>
      <c r="N985" s="1395"/>
      <c r="O985" s="1395"/>
      <c r="P985" s="1395"/>
      <c r="Q985" s="1395"/>
      <c r="R985" s="1395"/>
      <c r="S985" s="1395"/>
      <c r="T985" s="1395"/>
      <c r="U985" s="1395"/>
      <c r="V985" s="1395"/>
      <c r="W985" s="1395"/>
      <c r="X985" s="1395"/>
      <c r="Y985" s="1395"/>
      <c r="Z985" s="1395"/>
      <c r="AA985" s="1395"/>
      <c r="AB985" s="1395"/>
    </row>
    <row r="986" ht="14.25" customHeight="1">
      <c r="A986" s="1403"/>
      <c r="B986" s="1403"/>
      <c r="C986" s="1395"/>
      <c r="D986" s="1395"/>
      <c r="E986" s="1407"/>
      <c r="F986" s="1395"/>
      <c r="G986" s="1395"/>
      <c r="H986" s="1395"/>
      <c r="I986" s="1395"/>
      <c r="J986" s="1395"/>
      <c r="K986" s="1395"/>
      <c r="L986" s="1395"/>
      <c r="M986" s="1395"/>
      <c r="N986" s="1395"/>
      <c r="O986" s="1395"/>
      <c r="P986" s="1395"/>
      <c r="Q986" s="1395"/>
      <c r="R986" s="1395"/>
      <c r="S986" s="1395"/>
      <c r="T986" s="1395"/>
      <c r="U986" s="1395"/>
      <c r="V986" s="1395"/>
      <c r="W986" s="1395"/>
      <c r="X986" s="1395"/>
      <c r="Y986" s="1395"/>
      <c r="Z986" s="1395"/>
      <c r="AA986" s="1395"/>
      <c r="AB986" s="1395"/>
    </row>
    <row r="987" ht="14.25" customHeight="1">
      <c r="A987" s="1403"/>
      <c r="B987" s="1403"/>
      <c r="C987" s="1395"/>
      <c r="D987" s="1395"/>
      <c r="E987" s="1407"/>
      <c r="F987" s="1395"/>
      <c r="G987" s="1395"/>
      <c r="H987" s="1395"/>
      <c r="I987" s="1395"/>
      <c r="J987" s="1395"/>
      <c r="K987" s="1395"/>
      <c r="L987" s="1395"/>
      <c r="M987" s="1395"/>
      <c r="N987" s="1395"/>
      <c r="O987" s="1395"/>
      <c r="P987" s="1395"/>
      <c r="Q987" s="1395"/>
      <c r="R987" s="1395"/>
      <c r="S987" s="1395"/>
      <c r="T987" s="1395"/>
      <c r="U987" s="1395"/>
      <c r="V987" s="1395"/>
      <c r="W987" s="1395"/>
      <c r="X987" s="1395"/>
      <c r="Y987" s="1395"/>
      <c r="Z987" s="1395"/>
      <c r="AA987" s="1395"/>
      <c r="AB987" s="1395"/>
    </row>
    <row r="988" ht="14.25" customHeight="1">
      <c r="A988" s="1403"/>
      <c r="B988" s="1403"/>
      <c r="C988" s="1395"/>
      <c r="D988" s="1395"/>
      <c r="E988" s="1407"/>
      <c r="F988" s="1395"/>
      <c r="G988" s="1395"/>
      <c r="H988" s="1395"/>
      <c r="I988" s="1395"/>
      <c r="J988" s="1395"/>
      <c r="K988" s="1395"/>
      <c r="L988" s="1395"/>
      <c r="M988" s="1395"/>
      <c r="N988" s="1395"/>
      <c r="O988" s="1395"/>
      <c r="P988" s="1395"/>
      <c r="Q988" s="1395"/>
      <c r="R988" s="1395"/>
      <c r="S988" s="1395"/>
      <c r="T988" s="1395"/>
      <c r="U988" s="1395"/>
      <c r="V988" s="1395"/>
      <c r="W988" s="1395"/>
      <c r="X988" s="1395"/>
      <c r="Y988" s="1395"/>
      <c r="Z988" s="1395"/>
      <c r="AA988" s="1395"/>
      <c r="AB988" s="1395"/>
    </row>
    <row r="989" ht="14.25" customHeight="1">
      <c r="A989" s="1403"/>
      <c r="B989" s="1403"/>
      <c r="C989" s="1395"/>
      <c r="D989" s="1395"/>
      <c r="E989" s="1407"/>
      <c r="F989" s="1395"/>
      <c r="G989" s="1395"/>
      <c r="H989" s="1395"/>
      <c r="I989" s="1395"/>
      <c r="J989" s="1395"/>
      <c r="K989" s="1395"/>
      <c r="L989" s="1395"/>
      <c r="M989" s="1395"/>
      <c r="N989" s="1395"/>
      <c r="O989" s="1395"/>
      <c r="P989" s="1395"/>
      <c r="Q989" s="1395"/>
      <c r="R989" s="1395"/>
      <c r="S989" s="1395"/>
      <c r="T989" s="1395"/>
      <c r="U989" s="1395"/>
      <c r="V989" s="1395"/>
      <c r="W989" s="1395"/>
      <c r="X989" s="1395"/>
      <c r="Y989" s="1395"/>
      <c r="Z989" s="1395"/>
      <c r="AA989" s="1395"/>
      <c r="AB989" s="1395"/>
    </row>
    <row r="990" ht="14.25" customHeight="1">
      <c r="A990" s="1403"/>
      <c r="B990" s="1403"/>
      <c r="C990" s="1395"/>
      <c r="D990" s="1395"/>
      <c r="E990" s="1407"/>
      <c r="F990" s="1395"/>
      <c r="G990" s="1395"/>
      <c r="H990" s="1395"/>
      <c r="I990" s="1395"/>
      <c r="J990" s="1395"/>
      <c r="K990" s="1395"/>
      <c r="L990" s="1395"/>
      <c r="M990" s="1395"/>
      <c r="N990" s="1395"/>
      <c r="O990" s="1395"/>
      <c r="P990" s="1395"/>
      <c r="Q990" s="1395"/>
      <c r="R990" s="1395"/>
      <c r="S990" s="1395"/>
      <c r="T990" s="1395"/>
      <c r="U990" s="1395"/>
      <c r="V990" s="1395"/>
      <c r="W990" s="1395"/>
      <c r="X990" s="1395"/>
      <c r="Y990" s="1395"/>
      <c r="Z990" s="1395"/>
      <c r="AA990" s="1395"/>
      <c r="AB990" s="1395"/>
    </row>
    <row r="991" ht="14.25" customHeight="1">
      <c r="A991" s="1403"/>
      <c r="B991" s="1403"/>
      <c r="C991" s="1395"/>
      <c r="D991" s="1395"/>
      <c r="E991" s="1407"/>
      <c r="F991" s="1395"/>
      <c r="G991" s="1395"/>
      <c r="H991" s="1395"/>
      <c r="I991" s="1395"/>
      <c r="J991" s="1395"/>
      <c r="K991" s="1395"/>
      <c r="L991" s="1395"/>
      <c r="M991" s="1395"/>
      <c r="N991" s="1395"/>
      <c r="O991" s="1395"/>
      <c r="P991" s="1395"/>
      <c r="Q991" s="1395"/>
      <c r="R991" s="1395"/>
      <c r="S991" s="1395"/>
      <c r="T991" s="1395"/>
      <c r="U991" s="1395"/>
      <c r="V991" s="1395"/>
      <c r="W991" s="1395"/>
      <c r="X991" s="1395"/>
      <c r="Y991" s="1395"/>
      <c r="Z991" s="1395"/>
      <c r="AA991" s="1395"/>
      <c r="AB991" s="1395"/>
    </row>
    <row r="992" ht="14.25" customHeight="1">
      <c r="A992" s="1403"/>
      <c r="B992" s="1403"/>
      <c r="C992" s="1395"/>
      <c r="D992" s="1395"/>
      <c r="E992" s="1407"/>
      <c r="F992" s="1395"/>
      <c r="G992" s="1395"/>
      <c r="H992" s="1395"/>
      <c r="I992" s="1395"/>
      <c r="J992" s="1395"/>
      <c r="K992" s="1395"/>
      <c r="L992" s="1395"/>
      <c r="M992" s="1395"/>
      <c r="N992" s="1395"/>
      <c r="O992" s="1395"/>
      <c r="P992" s="1395"/>
      <c r="Q992" s="1395"/>
      <c r="R992" s="1395"/>
      <c r="S992" s="1395"/>
      <c r="T992" s="1395"/>
      <c r="U992" s="1395"/>
      <c r="V992" s="1395"/>
      <c r="W992" s="1395"/>
      <c r="X992" s="1395"/>
      <c r="Y992" s="1395"/>
      <c r="Z992" s="1395"/>
      <c r="AA992" s="1395"/>
      <c r="AB992" s="1395"/>
    </row>
    <row r="993" ht="14.25" customHeight="1">
      <c r="A993" s="1403"/>
      <c r="B993" s="1403"/>
      <c r="C993" s="1395"/>
      <c r="D993" s="1395"/>
      <c r="E993" s="1407"/>
      <c r="F993" s="1395"/>
      <c r="G993" s="1395"/>
      <c r="H993" s="1395"/>
      <c r="I993" s="1395"/>
      <c r="J993" s="1395"/>
      <c r="K993" s="1395"/>
      <c r="L993" s="1395"/>
      <c r="M993" s="1395"/>
      <c r="N993" s="1395"/>
      <c r="O993" s="1395"/>
      <c r="P993" s="1395"/>
      <c r="Q993" s="1395"/>
      <c r="R993" s="1395"/>
      <c r="S993" s="1395"/>
      <c r="T993" s="1395"/>
      <c r="U993" s="1395"/>
      <c r="V993" s="1395"/>
      <c r="W993" s="1395"/>
      <c r="X993" s="1395"/>
      <c r="Y993" s="1395"/>
      <c r="Z993" s="1395"/>
      <c r="AA993" s="1395"/>
      <c r="AB993" s="1395"/>
    </row>
    <row r="994" ht="14.25" customHeight="1">
      <c r="A994" s="1403"/>
      <c r="B994" s="1403"/>
      <c r="C994" s="1395"/>
      <c r="D994" s="1395"/>
      <c r="E994" s="1407"/>
      <c r="F994" s="1395"/>
      <c r="G994" s="1395"/>
      <c r="H994" s="1395"/>
      <c r="I994" s="1395"/>
      <c r="J994" s="1395"/>
      <c r="K994" s="1395"/>
      <c r="L994" s="1395"/>
      <c r="M994" s="1395"/>
      <c r="N994" s="1395"/>
      <c r="O994" s="1395"/>
      <c r="P994" s="1395"/>
      <c r="Q994" s="1395"/>
      <c r="R994" s="1395"/>
      <c r="S994" s="1395"/>
      <c r="T994" s="1395"/>
      <c r="U994" s="1395"/>
      <c r="V994" s="1395"/>
      <c r="W994" s="1395"/>
      <c r="X994" s="1395"/>
      <c r="Y994" s="1395"/>
      <c r="Z994" s="1395"/>
      <c r="AA994" s="1395"/>
      <c r="AB994" s="1395"/>
    </row>
    <row r="995" ht="14.25" customHeight="1">
      <c r="A995" s="1403"/>
      <c r="B995" s="1403"/>
      <c r="C995" s="1395"/>
      <c r="D995" s="1395"/>
      <c r="E995" s="1407"/>
      <c r="F995" s="1395"/>
      <c r="G995" s="1395"/>
      <c r="H995" s="1395"/>
      <c r="I995" s="1395"/>
      <c r="J995" s="1395"/>
      <c r="K995" s="1395"/>
      <c r="L995" s="1395"/>
      <c r="M995" s="1395"/>
      <c r="N995" s="1395"/>
      <c r="O995" s="1395"/>
      <c r="P995" s="1395"/>
      <c r="Q995" s="1395"/>
      <c r="R995" s="1395"/>
      <c r="S995" s="1395"/>
      <c r="T995" s="1395"/>
      <c r="U995" s="1395"/>
      <c r="V995" s="1395"/>
      <c r="W995" s="1395"/>
      <c r="X995" s="1395"/>
      <c r="Y995" s="1395"/>
      <c r="Z995" s="1395"/>
      <c r="AA995" s="1395"/>
      <c r="AB995" s="1395"/>
    </row>
    <row r="996" ht="14.25" customHeight="1">
      <c r="A996" s="1403"/>
      <c r="B996" s="1403"/>
      <c r="C996" s="1395"/>
      <c r="D996" s="1395"/>
      <c r="E996" s="1407"/>
      <c r="F996" s="1395"/>
      <c r="G996" s="1395"/>
      <c r="H996" s="1395"/>
      <c r="I996" s="1395"/>
      <c r="J996" s="1395"/>
      <c r="K996" s="1395"/>
      <c r="L996" s="1395"/>
      <c r="M996" s="1395"/>
      <c r="N996" s="1395"/>
      <c r="O996" s="1395"/>
      <c r="P996" s="1395"/>
      <c r="Q996" s="1395"/>
      <c r="R996" s="1395"/>
      <c r="S996" s="1395"/>
      <c r="T996" s="1395"/>
      <c r="U996" s="1395"/>
      <c r="V996" s="1395"/>
      <c r="W996" s="1395"/>
      <c r="X996" s="1395"/>
      <c r="Y996" s="1395"/>
      <c r="Z996" s="1395"/>
      <c r="AA996" s="1395"/>
      <c r="AB996" s="1395"/>
    </row>
    <row r="997" ht="14.25" customHeight="1">
      <c r="A997" s="1403"/>
      <c r="B997" s="1403"/>
      <c r="C997" s="1395"/>
      <c r="D997" s="1395"/>
      <c r="E997" s="1407"/>
      <c r="F997" s="1395"/>
      <c r="G997" s="1395"/>
      <c r="H997" s="1395"/>
      <c r="I997" s="1395"/>
      <c r="J997" s="1395"/>
      <c r="K997" s="1395"/>
      <c r="L997" s="1395"/>
      <c r="M997" s="1395"/>
      <c r="N997" s="1395"/>
      <c r="O997" s="1395"/>
      <c r="P997" s="1395"/>
      <c r="Q997" s="1395"/>
      <c r="R997" s="1395"/>
      <c r="S997" s="1395"/>
      <c r="T997" s="1395"/>
      <c r="U997" s="1395"/>
      <c r="V997" s="1395"/>
      <c r="W997" s="1395"/>
      <c r="X997" s="1395"/>
      <c r="Y997" s="1395"/>
      <c r="Z997" s="1395"/>
      <c r="AA997" s="1395"/>
      <c r="AB997" s="1395"/>
    </row>
    <row r="998" ht="14.25" customHeight="1">
      <c r="A998" s="1403"/>
      <c r="B998" s="1403"/>
      <c r="C998" s="1395"/>
      <c r="D998" s="1395"/>
      <c r="E998" s="1407"/>
      <c r="F998" s="1395"/>
      <c r="G998" s="1395"/>
      <c r="H998" s="1395"/>
      <c r="I998" s="1395"/>
      <c r="J998" s="1395"/>
      <c r="K998" s="1395"/>
      <c r="L998" s="1395"/>
      <c r="M998" s="1395"/>
      <c r="N998" s="1395"/>
      <c r="O998" s="1395"/>
      <c r="P998" s="1395"/>
      <c r="Q998" s="1395"/>
      <c r="R998" s="1395"/>
      <c r="S998" s="1395"/>
      <c r="T998" s="1395"/>
      <c r="U998" s="1395"/>
      <c r="V998" s="1395"/>
      <c r="W998" s="1395"/>
      <c r="X998" s="1395"/>
      <c r="Y998" s="1395"/>
      <c r="Z998" s="1395"/>
      <c r="AA998" s="1395"/>
      <c r="AB998" s="1395"/>
    </row>
    <row r="999" ht="14.25" customHeight="1">
      <c r="A999" s="1403"/>
      <c r="B999" s="1403"/>
      <c r="C999" s="1395"/>
      <c r="D999" s="1395"/>
      <c r="E999" s="1407"/>
      <c r="F999" s="1395"/>
      <c r="G999" s="1395"/>
      <c r="H999" s="1395"/>
      <c r="I999" s="1395"/>
      <c r="J999" s="1395"/>
      <c r="K999" s="1395"/>
      <c r="L999" s="1395"/>
      <c r="M999" s="1395"/>
      <c r="N999" s="1395"/>
      <c r="O999" s="1395"/>
      <c r="P999" s="1395"/>
      <c r="Q999" s="1395"/>
      <c r="R999" s="1395"/>
      <c r="S999" s="1395"/>
      <c r="T999" s="1395"/>
      <c r="U999" s="1395"/>
      <c r="V999" s="1395"/>
      <c r="W999" s="1395"/>
      <c r="X999" s="1395"/>
      <c r="Y999" s="1395"/>
      <c r="Z999" s="1395"/>
      <c r="AA999" s="1395"/>
      <c r="AB999" s="1395"/>
    </row>
    <row r="1000" ht="14.25" customHeight="1">
      <c r="A1000" s="1403"/>
      <c r="B1000" s="1403"/>
      <c r="C1000" s="1395"/>
      <c r="D1000" s="1395"/>
      <c r="E1000" s="1407"/>
      <c r="F1000" s="1395"/>
      <c r="G1000" s="1395"/>
      <c r="H1000" s="1395"/>
      <c r="I1000" s="1395"/>
      <c r="J1000" s="1395"/>
      <c r="K1000" s="1395"/>
      <c r="L1000" s="1395"/>
      <c r="M1000" s="1395"/>
      <c r="N1000" s="1395"/>
      <c r="O1000" s="1395"/>
      <c r="P1000" s="1395"/>
      <c r="Q1000" s="1395"/>
      <c r="R1000" s="1395"/>
      <c r="S1000" s="1395"/>
      <c r="T1000" s="1395"/>
      <c r="U1000" s="1395"/>
      <c r="V1000" s="1395"/>
      <c r="W1000" s="1395"/>
      <c r="X1000" s="1395"/>
      <c r="Y1000" s="1395"/>
      <c r="Z1000" s="1395"/>
      <c r="AA1000" s="1395"/>
      <c r="AB1000" s="1395"/>
    </row>
    <row r="1001" ht="14.25" customHeight="1">
      <c r="A1001" s="1403"/>
      <c r="B1001" s="1403"/>
      <c r="C1001" s="1395"/>
      <c r="D1001" s="1395"/>
      <c r="E1001" s="1407"/>
      <c r="F1001" s="1395"/>
      <c r="G1001" s="1395"/>
      <c r="H1001" s="1395"/>
      <c r="I1001" s="1395"/>
      <c r="J1001" s="1395"/>
      <c r="K1001" s="1395"/>
      <c r="L1001" s="1395"/>
      <c r="M1001" s="1395"/>
      <c r="N1001" s="1395"/>
      <c r="O1001" s="1395"/>
      <c r="P1001" s="1395"/>
      <c r="Q1001" s="1395"/>
      <c r="R1001" s="1395"/>
      <c r="S1001" s="1395"/>
      <c r="T1001" s="1395"/>
      <c r="U1001" s="1395"/>
      <c r="V1001" s="1395"/>
      <c r="W1001" s="1395"/>
      <c r="X1001" s="1395"/>
      <c r="Y1001" s="1395"/>
      <c r="Z1001" s="1395"/>
      <c r="AA1001" s="1395"/>
      <c r="AB1001" s="1395"/>
    </row>
  </sheetData>
  <mergeCells count="1">
    <mergeCell ref="B1:E1"/>
  </mergeCell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FC5E8"/>
    <outlinePr summaryBelow="0" summaryRight="0"/>
  </sheetPr>
  <sheetViews>
    <sheetView workbookViewId="0">
      <pane ySplit="5.0" topLeftCell="A6" activePane="bottomLeft" state="frozen"/>
      <selection activeCell="B7" sqref="B7" pane="bottomLeft"/>
    </sheetView>
  </sheetViews>
  <sheetFormatPr customHeight="1" defaultColWidth="11.22" defaultRowHeight="15.75"/>
  <cols>
    <col customWidth="1" min="1" max="1" width="4.11"/>
    <col customWidth="1" min="2" max="2" width="4.56"/>
    <col customWidth="1" min="3" max="3" width="3.0"/>
    <col customWidth="1" min="4" max="4" width="21.22"/>
    <col customWidth="1" min="5" max="7" width="7.67"/>
    <col customWidth="1" min="8" max="10" width="9.56"/>
    <col customWidth="1" min="11" max="12" width="13.11"/>
  </cols>
  <sheetData>
    <row r="1">
      <c r="A1" s="1408" t="s">
        <v>1201</v>
      </c>
      <c r="E1" s="1409" t="s">
        <v>1202</v>
      </c>
      <c r="F1" s="1409"/>
      <c r="G1" s="1410" t="s">
        <v>1203</v>
      </c>
      <c r="H1" s="1410" t="s">
        <v>1204</v>
      </c>
      <c r="I1" s="1410" t="s">
        <v>1205</v>
      </c>
      <c r="J1" s="638" t="s">
        <v>1206</v>
      </c>
      <c r="K1" s="1411" t="s">
        <v>1207</v>
      </c>
    </row>
    <row r="2">
      <c r="A2" s="1412" t="s">
        <v>1208</v>
      </c>
      <c r="E2" s="1413"/>
      <c r="F2" s="1413"/>
      <c r="G2" s="1413">
        <f>ROUNDDOWN($K$2/(24*60*60),0)</f>
        <v>0</v>
      </c>
      <c r="H2" s="1413">
        <f>ROUNDDOWN(($K$2/(24*60*60)-G2)*24)</f>
        <v>0</v>
      </c>
      <c r="I2" s="1413">
        <f>ROUNDDOWN(((($K$2/(24*60*60)-G2)*24)-H2)*60)</f>
        <v>0</v>
      </c>
      <c r="J2" s="1413">
        <f>((((($K$2/(24*60*60)-G2)*24)-H2)*60)-I2)*60</f>
        <v>0</v>
      </c>
      <c r="K2" s="1414">
        <f t="shared" ref="K2:O2" si="1">SUMIF($B:$B,true,K:K)</f>
        <v>0</v>
      </c>
      <c r="L2" s="1414">
        <f t="shared" si="1"/>
        <v>0</v>
      </c>
      <c r="M2" s="1414">
        <f t="shared" si="1"/>
        <v>0</v>
      </c>
      <c r="N2" s="1415">
        <f t="shared" si="1"/>
        <v>0</v>
      </c>
      <c r="O2" s="1415">
        <f t="shared" si="1"/>
        <v>0</v>
      </c>
    </row>
    <row r="3">
      <c r="G3" s="638" t="s">
        <v>1209</v>
      </c>
      <c r="H3" s="638" t="s">
        <v>1204</v>
      </c>
      <c r="I3" s="638" t="s">
        <v>1210</v>
      </c>
      <c r="J3" s="638" t="s">
        <v>1211</v>
      </c>
      <c r="K3" s="920"/>
      <c r="L3" s="920"/>
      <c r="M3" s="1416"/>
      <c r="N3" s="1417"/>
      <c r="O3" s="1417"/>
    </row>
    <row r="4">
      <c r="A4" s="1418" t="s">
        <v>1212</v>
      </c>
      <c r="G4" s="638" t="s">
        <v>1213</v>
      </c>
      <c r="H4" s="1419">
        <v>101.0</v>
      </c>
      <c r="I4" s="1420">
        <v>446.0</v>
      </c>
      <c r="J4" s="1421">
        <v>2680.0</v>
      </c>
      <c r="K4" s="1416">
        <f>H4*60*60+I4*60*15+J4*60*5</f>
        <v>1569000</v>
      </c>
      <c r="L4" s="1422">
        <v>558000.0</v>
      </c>
      <c r="M4" s="1423">
        <v>3000000.0</v>
      </c>
      <c r="N4" s="1424">
        <v>715400.0</v>
      </c>
      <c r="O4" s="1425"/>
    </row>
    <row r="5">
      <c r="A5" s="638" t="s">
        <v>1214</v>
      </c>
      <c r="B5" s="638" t="s">
        <v>1215</v>
      </c>
      <c r="C5" s="638" t="s">
        <v>1040</v>
      </c>
      <c r="D5" s="638" t="s">
        <v>1216</v>
      </c>
      <c r="E5" s="1426" t="s">
        <v>1217</v>
      </c>
      <c r="F5" s="1426" t="s">
        <v>1218</v>
      </c>
      <c r="G5" s="1426" t="s">
        <v>1219</v>
      </c>
      <c r="H5" s="1427" t="s">
        <v>1220</v>
      </c>
      <c r="I5" s="1427" t="s">
        <v>1221</v>
      </c>
      <c r="J5" s="1427" t="s">
        <v>1222</v>
      </c>
      <c r="K5" s="638" t="s">
        <v>1223</v>
      </c>
      <c r="L5" s="833" t="s">
        <v>1224</v>
      </c>
      <c r="M5" s="1428" t="s">
        <v>1225</v>
      </c>
      <c r="N5" s="1429" t="s">
        <v>1226</v>
      </c>
      <c r="O5" s="1430" t="s">
        <v>1227</v>
      </c>
    </row>
    <row r="6">
      <c r="A6" s="638">
        <v>1.0</v>
      </c>
      <c r="B6" s="638" t="b">
        <v>0</v>
      </c>
      <c r="C6" s="1431"/>
      <c r="D6" s="1432" t="s">
        <v>1228</v>
      </c>
      <c r="E6" s="1433"/>
      <c r="F6" s="1433"/>
      <c r="G6" s="1433"/>
      <c r="H6" s="1431" t="s">
        <v>1229</v>
      </c>
      <c r="I6" s="1431"/>
      <c r="J6" s="1431"/>
      <c r="K6" s="1431"/>
      <c r="L6" s="1431"/>
      <c r="M6" s="1330"/>
      <c r="N6" s="1434"/>
      <c r="O6" s="1434"/>
    </row>
    <row r="7">
      <c r="A7" s="638">
        <v>2.0</v>
      </c>
      <c r="B7" s="638" t="b">
        <v>0</v>
      </c>
      <c r="C7" s="1431">
        <v>1.0</v>
      </c>
      <c r="D7" s="1432" t="s">
        <v>1230</v>
      </c>
      <c r="E7" s="1433"/>
      <c r="F7" s="1433"/>
      <c r="G7" s="1433"/>
      <c r="H7" s="1431">
        <v>26.0</v>
      </c>
      <c r="I7" s="1431"/>
      <c r="J7" s="1431"/>
      <c r="K7" s="1431">
        <v>45900.0</v>
      </c>
      <c r="L7" s="1431">
        <v>15625.0</v>
      </c>
      <c r="M7" s="1330"/>
      <c r="N7" s="1434"/>
      <c r="O7" s="1434"/>
    </row>
    <row r="8">
      <c r="A8" s="638">
        <v>3.0</v>
      </c>
      <c r="B8" s="638" t="b">
        <v>0</v>
      </c>
      <c r="C8" s="1431">
        <v>2.0</v>
      </c>
      <c r="D8" s="1432" t="s">
        <v>1230</v>
      </c>
      <c r="E8" s="1435" t="s">
        <v>1231</v>
      </c>
      <c r="F8" s="1436"/>
      <c r="G8" s="1436"/>
      <c r="H8" s="1431">
        <v>26.0</v>
      </c>
      <c r="I8" s="1431"/>
      <c r="J8" s="1431"/>
      <c r="K8" s="1431">
        <v>94200.0</v>
      </c>
      <c r="L8" s="1431">
        <v>31275.0</v>
      </c>
      <c r="M8" s="1431">
        <v>28900.0</v>
      </c>
      <c r="N8" s="1437"/>
      <c r="O8" s="1437"/>
    </row>
    <row r="9">
      <c r="A9" s="638">
        <v>4.0</v>
      </c>
      <c r="B9" s="638" t="b">
        <v>0</v>
      </c>
      <c r="C9" s="1431">
        <v>3.0</v>
      </c>
      <c r="D9" s="1432" t="s">
        <v>1230</v>
      </c>
      <c r="E9" s="1435" t="s">
        <v>1232</v>
      </c>
      <c r="F9" s="1436"/>
      <c r="G9" s="1436"/>
      <c r="H9" s="1431">
        <v>26.0</v>
      </c>
      <c r="I9" s="1431"/>
      <c r="J9" s="1431"/>
      <c r="K9" s="1431">
        <v>146100.0</v>
      </c>
      <c r="L9" s="1431">
        <v>46900.0</v>
      </c>
      <c r="M9" s="1431">
        <v>104000.0</v>
      </c>
      <c r="N9" s="1437"/>
      <c r="O9" s="1437"/>
    </row>
    <row r="10">
      <c r="A10" s="638">
        <v>5.0</v>
      </c>
      <c r="B10" s="638" t="b">
        <v>0</v>
      </c>
      <c r="C10" s="1431">
        <v>4.0</v>
      </c>
      <c r="D10" s="1432" t="s">
        <v>1230</v>
      </c>
      <c r="E10" s="1435" t="s">
        <v>1233</v>
      </c>
      <c r="F10" s="1435" t="s">
        <v>1234</v>
      </c>
      <c r="G10" s="1436"/>
      <c r="H10" s="1431">
        <v>26.0</v>
      </c>
      <c r="I10" s="1431"/>
      <c r="J10" s="1431"/>
      <c r="K10" s="1431">
        <v>187200.0</v>
      </c>
      <c r="L10" s="1431">
        <v>62550.0</v>
      </c>
      <c r="M10" s="1431">
        <v>162000.0</v>
      </c>
      <c r="N10" s="1437"/>
      <c r="O10" s="1437"/>
    </row>
    <row r="11">
      <c r="A11" s="638">
        <v>6.0</v>
      </c>
      <c r="B11" s="638" t="b">
        <v>0</v>
      </c>
      <c r="C11" s="1431">
        <v>5.0</v>
      </c>
      <c r="D11" s="1432" t="s">
        <v>1230</v>
      </c>
      <c r="E11" s="1435" t="s">
        <v>1235</v>
      </c>
      <c r="F11" s="1436"/>
      <c r="G11" s="1436"/>
      <c r="H11" s="1431">
        <v>26.0</v>
      </c>
      <c r="I11" s="1431"/>
      <c r="J11" s="1431"/>
      <c r="K11" s="1431">
        <v>240000.0</v>
      </c>
      <c r="L11" s="1431">
        <v>78175.0</v>
      </c>
      <c r="M11" s="1431">
        <v>346000.0</v>
      </c>
      <c r="N11" s="1437"/>
      <c r="O11" s="1437"/>
    </row>
    <row r="12">
      <c r="A12" s="638">
        <v>7.0</v>
      </c>
      <c r="B12" s="638" t="b">
        <v>0</v>
      </c>
      <c r="C12" s="1431">
        <v>6.0</v>
      </c>
      <c r="D12" s="1432" t="s">
        <v>1230</v>
      </c>
      <c r="E12" s="1435" t="s">
        <v>1236</v>
      </c>
      <c r="F12" s="1435" t="s">
        <v>1237</v>
      </c>
      <c r="G12" s="1435"/>
      <c r="H12" s="1431">
        <v>26.0</v>
      </c>
      <c r="I12" s="1431"/>
      <c r="J12" s="1431"/>
      <c r="K12" s="1431">
        <v>285000.0</v>
      </c>
      <c r="L12" s="1431">
        <v>100000.0</v>
      </c>
      <c r="M12" s="1431">
        <v>399000.0</v>
      </c>
      <c r="N12" s="1438">
        <v>99760.0</v>
      </c>
      <c r="O12" s="1438"/>
    </row>
    <row r="13">
      <c r="A13" s="638">
        <v>8.0</v>
      </c>
      <c r="B13" s="638" t="b">
        <v>0</v>
      </c>
      <c r="C13" s="1431">
        <v>7.0</v>
      </c>
      <c r="D13" s="1432" t="s">
        <v>1230</v>
      </c>
      <c r="E13" s="1435" t="s">
        <v>1238</v>
      </c>
      <c r="F13" s="1435" t="s">
        <v>1239</v>
      </c>
      <c r="G13" s="1435"/>
      <c r="H13" s="1431">
        <v>26.0</v>
      </c>
      <c r="I13" s="1431"/>
      <c r="J13" s="1431"/>
      <c r="K13" s="1431">
        <v>375000.0</v>
      </c>
      <c r="L13" s="1431">
        <v>122000.0</v>
      </c>
      <c r="M13" s="1431">
        <v>90060.0</v>
      </c>
      <c r="N13" s="1438">
        <v>360000.0</v>
      </c>
      <c r="O13" s="1438"/>
    </row>
    <row r="14">
      <c r="A14" s="638">
        <v>9.0</v>
      </c>
      <c r="B14" s="638" t="b">
        <v>0</v>
      </c>
      <c r="C14" s="1431">
        <v>8.0</v>
      </c>
      <c r="D14" s="1432" t="s">
        <v>1230</v>
      </c>
      <c r="E14" s="1435" t="s">
        <v>1240</v>
      </c>
      <c r="F14" s="1435" t="s">
        <v>1241</v>
      </c>
      <c r="G14" s="1435"/>
      <c r="H14" s="1431">
        <v>26.0</v>
      </c>
      <c r="I14" s="1431"/>
      <c r="J14" s="1431"/>
      <c r="K14" s="1431">
        <v>437100.0</v>
      </c>
      <c r="L14" s="1431">
        <v>144000.0</v>
      </c>
      <c r="M14" s="1431">
        <v>765000.0</v>
      </c>
      <c r="N14" s="1438">
        <v>191000.0</v>
      </c>
      <c r="O14" s="1438"/>
    </row>
    <row r="15">
      <c r="A15" s="638">
        <v>10.0</v>
      </c>
      <c r="B15" s="638" t="b">
        <v>0</v>
      </c>
      <c r="C15" s="1431">
        <v>9.0</v>
      </c>
      <c r="D15" s="1432" t="s">
        <v>1230</v>
      </c>
      <c r="E15" s="1435" t="s">
        <v>1242</v>
      </c>
      <c r="F15" s="1435" t="s">
        <v>1243</v>
      </c>
      <c r="G15" s="1435"/>
      <c r="H15" s="1431">
        <v>26.0</v>
      </c>
      <c r="I15" s="1431"/>
      <c r="J15" s="1431"/>
      <c r="K15" s="1431">
        <v>499200.0</v>
      </c>
      <c r="L15" s="1431">
        <v>166000.0</v>
      </c>
      <c r="M15" s="1431">
        <v>171000.0</v>
      </c>
      <c r="N15" s="1438">
        <v>685000.0</v>
      </c>
      <c r="O15" s="1438"/>
    </row>
    <row r="16">
      <c r="A16" s="638">
        <v>11.0</v>
      </c>
      <c r="B16" s="638" t="b">
        <v>0</v>
      </c>
      <c r="C16" s="1431">
        <v>10.0</v>
      </c>
      <c r="D16" s="1432" t="s">
        <v>1230</v>
      </c>
      <c r="E16" s="1435" t="s">
        <v>1244</v>
      </c>
      <c r="F16" s="1435" t="s">
        <v>1245</v>
      </c>
      <c r="G16" s="1435"/>
      <c r="H16" s="1431">
        <v>26.0</v>
      </c>
      <c r="I16" s="1431"/>
      <c r="J16" s="1431"/>
      <c r="K16" s="1431">
        <v>565500.0</v>
      </c>
      <c r="L16" s="1431">
        <v>188000.0</v>
      </c>
      <c r="M16" s="1431">
        <v>1330000.0</v>
      </c>
      <c r="N16" s="1438">
        <v>333000.0</v>
      </c>
      <c r="O16" s="1438"/>
    </row>
    <row r="17">
      <c r="A17" s="638">
        <v>12.0</v>
      </c>
      <c r="B17" s="638" t="b">
        <v>0</v>
      </c>
      <c r="C17" s="1431">
        <v>11.0</v>
      </c>
      <c r="D17" s="1432" t="s">
        <v>1230</v>
      </c>
      <c r="E17" s="1435" t="s">
        <v>1246</v>
      </c>
      <c r="F17" s="1435" t="s">
        <v>1247</v>
      </c>
      <c r="G17" s="1435"/>
      <c r="H17" s="1431">
        <v>26.0</v>
      </c>
      <c r="I17" s="1431"/>
      <c r="J17" s="1431"/>
      <c r="K17" s="1431">
        <v>650400.0</v>
      </c>
      <c r="L17" s="1431">
        <v>216000.0</v>
      </c>
      <c r="M17" s="1431">
        <v>430000.0</v>
      </c>
      <c r="N17" s="1438">
        <v>1720000.0</v>
      </c>
      <c r="O17" s="1438"/>
    </row>
    <row r="18">
      <c r="A18" s="638">
        <v>13.0</v>
      </c>
      <c r="B18" s="638" t="b">
        <v>0</v>
      </c>
      <c r="C18" s="1431">
        <v>12.0</v>
      </c>
      <c r="D18" s="1432" t="s">
        <v>1230</v>
      </c>
      <c r="E18" s="1435" t="s">
        <v>1248</v>
      </c>
      <c r="F18" s="1435" t="s">
        <v>1249</v>
      </c>
      <c r="G18" s="1435"/>
      <c r="H18" s="1431">
        <v>26.0</v>
      </c>
      <c r="I18" s="1431"/>
      <c r="J18" s="1431"/>
      <c r="K18" s="1431">
        <v>732000.0</v>
      </c>
      <c r="L18" s="1431">
        <v>244000.0</v>
      </c>
      <c r="M18" s="1431">
        <v>2160000.0</v>
      </c>
      <c r="N18" s="1438">
        <v>540000.0</v>
      </c>
      <c r="O18" s="1438"/>
    </row>
    <row r="19">
      <c r="A19" s="638">
        <v>14.0</v>
      </c>
      <c r="B19" s="638" t="b">
        <v>0</v>
      </c>
      <c r="C19" s="1431">
        <v>13.0</v>
      </c>
      <c r="D19" s="1432" t="s">
        <v>1230</v>
      </c>
      <c r="E19" s="1435" t="s">
        <v>1250</v>
      </c>
      <c r="F19" s="1435" t="s">
        <v>1251</v>
      </c>
      <c r="G19" s="1435"/>
      <c r="H19" s="1431">
        <v>26.0</v>
      </c>
      <c r="I19" s="1431"/>
      <c r="J19" s="1431"/>
      <c r="K19" s="1431">
        <v>836400.0</v>
      </c>
      <c r="L19" s="1431">
        <v>272000.0</v>
      </c>
      <c r="M19" s="1431">
        <v>663000.0</v>
      </c>
      <c r="N19" s="1438">
        <v>2650000.0</v>
      </c>
      <c r="O19" s="1438"/>
    </row>
    <row r="20">
      <c r="A20" s="638">
        <v>15.0</v>
      </c>
      <c r="B20" s="638" t="b">
        <v>0</v>
      </c>
      <c r="C20" s="1431">
        <v>14.0</v>
      </c>
      <c r="D20" s="1432" t="s">
        <v>1230</v>
      </c>
      <c r="E20" s="1435" t="s">
        <v>1252</v>
      </c>
      <c r="F20" s="1435" t="s">
        <v>1253</v>
      </c>
      <c r="G20" s="1435"/>
      <c r="H20" s="1431">
        <v>26.0</v>
      </c>
      <c r="I20" s="1431"/>
      <c r="J20" s="1431"/>
      <c r="K20" s="1431">
        <v>869700.0</v>
      </c>
      <c r="L20" s="1431">
        <v>300000.0</v>
      </c>
      <c r="M20" s="1431">
        <v>3190000.0</v>
      </c>
      <c r="N20" s="1438">
        <v>798000.0</v>
      </c>
      <c r="O20" s="1438"/>
    </row>
    <row r="21">
      <c r="A21" s="638">
        <v>16.0</v>
      </c>
      <c r="B21" s="638" t="b">
        <v>0</v>
      </c>
      <c r="C21" s="1431">
        <v>15.0</v>
      </c>
      <c r="D21" s="1432" t="s">
        <v>1230</v>
      </c>
      <c r="E21" s="1435" t="s">
        <v>1254</v>
      </c>
      <c r="F21" s="1435" t="s">
        <v>1255</v>
      </c>
      <c r="G21" s="1435"/>
      <c r="H21" s="1431">
        <v>48.0</v>
      </c>
      <c r="I21" s="1431"/>
      <c r="J21" s="1431"/>
      <c r="K21" s="1431">
        <v>1034700.0</v>
      </c>
      <c r="L21" s="1431">
        <v>328000.0</v>
      </c>
      <c r="M21" s="1431">
        <v>946000.0</v>
      </c>
      <c r="N21" s="1438">
        <v>3780000.0</v>
      </c>
      <c r="O21" s="1438"/>
    </row>
    <row r="22">
      <c r="A22" s="638">
        <v>17.0</v>
      </c>
      <c r="B22" s="638" t="b">
        <v>0</v>
      </c>
      <c r="C22" s="1431">
        <v>16.0</v>
      </c>
      <c r="D22" s="1432" t="s">
        <v>1230</v>
      </c>
      <c r="E22" s="1435" t="s">
        <v>1256</v>
      </c>
      <c r="F22" s="1435" t="s">
        <v>1257</v>
      </c>
      <c r="G22" s="1435" t="s">
        <v>1258</v>
      </c>
      <c r="H22" s="1431">
        <v>48.0</v>
      </c>
      <c r="I22" s="1431"/>
      <c r="J22" s="1431"/>
      <c r="K22" s="1431">
        <v>1080000.0</v>
      </c>
      <c r="L22" s="1431">
        <v>357000.0</v>
      </c>
      <c r="M22" s="1431"/>
      <c r="N22" s="1438">
        <v>382000.0</v>
      </c>
      <c r="O22" s="1438">
        <v>1530000.0</v>
      </c>
    </row>
    <row r="23">
      <c r="A23" s="638">
        <v>18.0</v>
      </c>
      <c r="B23" s="638" t="b">
        <v>0</v>
      </c>
      <c r="C23" s="1431">
        <v>17.0</v>
      </c>
      <c r="D23" s="1432" t="s">
        <v>1230</v>
      </c>
      <c r="E23" s="1435" t="s">
        <v>1259</v>
      </c>
      <c r="F23" s="1435" t="s">
        <v>1260</v>
      </c>
      <c r="G23" s="1435"/>
      <c r="H23" s="1431">
        <v>48.0</v>
      </c>
      <c r="I23" s="1431"/>
      <c r="J23" s="1431"/>
      <c r="K23" s="1431">
        <v>1140000.0</v>
      </c>
      <c r="L23" s="1431">
        <v>385000.0</v>
      </c>
      <c r="M23" s="1431">
        <v>5450000.0</v>
      </c>
      <c r="N23" s="1438"/>
      <c r="O23" s="1438">
        <v>1360000.0</v>
      </c>
    </row>
    <row r="24">
      <c r="A24" s="638">
        <v>19.0</v>
      </c>
      <c r="B24" s="638" t="b">
        <v>0</v>
      </c>
      <c r="C24" s="1431">
        <v>18.0</v>
      </c>
      <c r="D24" s="1432" t="s">
        <v>1230</v>
      </c>
      <c r="E24" s="1435" t="s">
        <v>1261</v>
      </c>
      <c r="F24" s="1435" t="s">
        <v>1262</v>
      </c>
      <c r="G24" s="1435" t="s">
        <v>1263</v>
      </c>
      <c r="H24" s="1431">
        <v>48.0</v>
      </c>
      <c r="I24" s="1431"/>
      <c r="J24" s="1431"/>
      <c r="K24" s="1431">
        <v>1252200.0</v>
      </c>
      <c r="L24" s="1431">
        <v>419000.0</v>
      </c>
      <c r="M24" s="1431">
        <v>1620000.0</v>
      </c>
      <c r="N24" s="1438">
        <v>6500000.0</v>
      </c>
      <c r="O24" s="1438"/>
    </row>
    <row r="25">
      <c r="A25" s="638">
        <v>20.0</v>
      </c>
      <c r="B25" s="638" t="b">
        <v>0</v>
      </c>
      <c r="C25" s="1431">
        <v>19.0</v>
      </c>
      <c r="D25" s="1432" t="s">
        <v>1230</v>
      </c>
      <c r="E25" s="1435" t="s">
        <v>1264</v>
      </c>
      <c r="F25" s="1435" t="s">
        <v>1265</v>
      </c>
      <c r="G25" s="1435"/>
      <c r="H25" s="1431">
        <v>48.0</v>
      </c>
      <c r="I25" s="1431"/>
      <c r="J25" s="1431"/>
      <c r="K25" s="1431">
        <v>1367700.0</v>
      </c>
      <c r="L25" s="1431">
        <v>453000.0</v>
      </c>
      <c r="M25" s="1431"/>
      <c r="N25" s="1438">
        <v>1270000.0</v>
      </c>
      <c r="O25" s="1438">
        <v>5090000.0</v>
      </c>
    </row>
    <row r="26">
      <c r="A26" s="638">
        <v>21.0</v>
      </c>
      <c r="B26" s="638" t="b">
        <v>0</v>
      </c>
      <c r="C26" s="1431">
        <v>20.0</v>
      </c>
      <c r="D26" s="1432" t="s">
        <v>1230</v>
      </c>
      <c r="E26" s="1435" t="s">
        <v>1266</v>
      </c>
      <c r="F26" s="1435" t="s">
        <v>1267</v>
      </c>
      <c r="G26" s="1435" t="s">
        <v>1268</v>
      </c>
      <c r="H26" s="1431">
        <v>48.0</v>
      </c>
      <c r="I26" s="1431"/>
      <c r="J26" s="1431"/>
      <c r="K26" s="1431">
        <v>1469700.0</v>
      </c>
      <c r="L26" s="1431">
        <v>488000.0</v>
      </c>
      <c r="M26" s="1431">
        <v>8860000.0</v>
      </c>
      <c r="N26" s="1438"/>
      <c r="O26" s="1438">
        <v>2220000.0</v>
      </c>
    </row>
    <row r="27">
      <c r="A27" s="638">
        <v>22.0</v>
      </c>
      <c r="B27" s="638" t="b">
        <v>0</v>
      </c>
      <c r="C27" s="1431">
        <v>21.0</v>
      </c>
      <c r="D27" s="1432" t="s">
        <v>1230</v>
      </c>
      <c r="E27" s="1435" t="s">
        <v>1269</v>
      </c>
      <c r="F27" s="1435" t="s">
        <v>1270</v>
      </c>
      <c r="G27" s="1435"/>
      <c r="H27" s="1431">
        <v>48.0</v>
      </c>
      <c r="I27" s="1431"/>
      <c r="J27" s="1431"/>
      <c r="K27" s="1431">
        <v>1573500.0</v>
      </c>
      <c r="L27" s="1431">
        <v>522000.0</v>
      </c>
      <c r="M27" s="1431">
        <v>2550000.0</v>
      </c>
      <c r="N27" s="1438">
        <v>1.02E7</v>
      </c>
      <c r="O27" s="1438"/>
    </row>
    <row r="28">
      <c r="A28" s="638">
        <v>23.0</v>
      </c>
      <c r="B28" s="638" t="b">
        <v>0</v>
      </c>
      <c r="C28" s="1431">
        <v>22.0</v>
      </c>
      <c r="D28" s="1432" t="s">
        <v>1230</v>
      </c>
      <c r="E28" s="1435" t="s">
        <v>1271</v>
      </c>
      <c r="F28" s="1435" t="s">
        <v>1272</v>
      </c>
      <c r="G28" s="1435"/>
      <c r="H28" s="1431">
        <v>48.0</v>
      </c>
      <c r="I28" s="1431"/>
      <c r="J28" s="1431"/>
      <c r="K28" s="1431">
        <v>1665000.0</v>
      </c>
      <c r="L28" s="1431">
        <v>557000.0</v>
      </c>
      <c r="M28" s="1431"/>
      <c r="N28" s="1438">
        <v>2960000.0</v>
      </c>
      <c r="O28" s="1438">
        <v>1.18E7</v>
      </c>
    </row>
    <row r="29">
      <c r="A29" s="638">
        <v>24.0</v>
      </c>
      <c r="B29" s="638" t="b">
        <v>0</v>
      </c>
      <c r="C29" s="1431">
        <v>23.0</v>
      </c>
      <c r="D29" s="1432" t="s">
        <v>1230</v>
      </c>
      <c r="E29" s="1435" t="s">
        <v>1273</v>
      </c>
      <c r="F29" s="1435" t="s">
        <v>1274</v>
      </c>
      <c r="G29" s="1435" t="s">
        <v>1275</v>
      </c>
      <c r="H29" s="1431">
        <v>48.0</v>
      </c>
      <c r="I29" s="1431"/>
      <c r="J29" s="1431"/>
      <c r="K29" s="1431">
        <v>1795200.0</v>
      </c>
      <c r="L29" s="1431">
        <v>597000.0</v>
      </c>
      <c r="M29" s="1431">
        <v>1.38E7</v>
      </c>
      <c r="N29" s="1438"/>
      <c r="O29" s="1438">
        <v>3440000.0</v>
      </c>
    </row>
    <row r="30">
      <c r="A30" s="638">
        <v>25.0</v>
      </c>
      <c r="B30" s="638" t="b">
        <v>0</v>
      </c>
      <c r="C30" s="1431">
        <v>24.0</v>
      </c>
      <c r="D30" s="1432" t="s">
        <v>1230</v>
      </c>
      <c r="E30" s="1435" t="s">
        <v>1276</v>
      </c>
      <c r="F30" s="1435" t="s">
        <v>1277</v>
      </c>
      <c r="G30" s="1435"/>
      <c r="H30" s="1431">
        <v>48.0</v>
      </c>
      <c r="I30" s="1431"/>
      <c r="J30" s="1431"/>
      <c r="K30" s="1431">
        <v>1920300.0</v>
      </c>
      <c r="L30" s="1431">
        <v>638000.0</v>
      </c>
      <c r="M30" s="1431">
        <v>3960000.0</v>
      </c>
      <c r="N30" s="1438">
        <v>1.58E7</v>
      </c>
      <c r="O30" s="1438"/>
    </row>
    <row r="31">
      <c r="A31" s="638">
        <v>26.0</v>
      </c>
      <c r="B31" s="638" t="b">
        <v>0</v>
      </c>
      <c r="C31" s="1431">
        <v>25.0</v>
      </c>
      <c r="D31" s="1432" t="s">
        <v>1230</v>
      </c>
      <c r="E31" s="1435" t="s">
        <v>1278</v>
      </c>
      <c r="F31" s="1435" t="s">
        <v>1279</v>
      </c>
      <c r="G31" s="1435"/>
      <c r="H31" s="1431">
        <v>48.0</v>
      </c>
      <c r="I31" s="1431"/>
      <c r="J31" s="1431"/>
      <c r="K31" s="1431">
        <v>2040000.0</v>
      </c>
      <c r="L31" s="1431">
        <v>679000.0</v>
      </c>
      <c r="M31" s="1431"/>
      <c r="N31" s="1438">
        <v>4510000.0</v>
      </c>
      <c r="O31" s="1438">
        <v>1.8E7</v>
      </c>
    </row>
    <row r="32">
      <c r="A32" s="638">
        <v>27.0</v>
      </c>
      <c r="B32" s="638" t="b">
        <v>0</v>
      </c>
      <c r="C32" s="1431">
        <v>26.0</v>
      </c>
      <c r="D32" s="1432" t="s">
        <v>1230</v>
      </c>
      <c r="E32" s="1435" t="s">
        <v>1280</v>
      </c>
      <c r="F32" s="1435" t="s">
        <v>1281</v>
      </c>
      <c r="G32" s="1435"/>
      <c r="H32" s="1431">
        <v>48.0</v>
      </c>
      <c r="I32" s="1431"/>
      <c r="J32" s="1431"/>
      <c r="K32" s="1431">
        <v>2100000.0</v>
      </c>
      <c r="L32" s="1431">
        <v>719000.0</v>
      </c>
      <c r="M32" s="1431">
        <v>2.07E7</v>
      </c>
      <c r="N32" s="1438"/>
      <c r="O32" s="1438">
        <v>5180000.0</v>
      </c>
    </row>
    <row r="33">
      <c r="A33" s="638">
        <v>28.0</v>
      </c>
      <c r="B33" s="638" t="b">
        <v>0</v>
      </c>
      <c r="C33" s="1431">
        <v>27.0</v>
      </c>
      <c r="D33" s="1432" t="s">
        <v>1230</v>
      </c>
      <c r="E33" s="1435" t="s">
        <v>1282</v>
      </c>
      <c r="F33" s="1435" t="s">
        <v>1283</v>
      </c>
      <c r="G33" s="1435"/>
      <c r="H33" s="1431">
        <v>48.0</v>
      </c>
      <c r="I33" s="1431"/>
      <c r="J33" s="1431"/>
      <c r="K33" s="1431">
        <v>2331000.0</v>
      </c>
      <c r="L33" s="1431">
        <v>760000.0</v>
      </c>
      <c r="M33" s="1431"/>
      <c r="N33" s="1438">
        <v>2.36E7</v>
      </c>
      <c r="O33" s="1438">
        <v>5890000.0</v>
      </c>
    </row>
    <row r="34">
      <c r="A34" s="638">
        <v>29.0</v>
      </c>
      <c r="B34" s="638" t="b">
        <v>0</v>
      </c>
      <c r="C34" s="1431">
        <v>28.0</v>
      </c>
      <c r="D34" s="1432" t="s">
        <v>1230</v>
      </c>
      <c r="E34" s="1435" t="s">
        <v>1284</v>
      </c>
      <c r="F34" s="1435" t="s">
        <v>1285</v>
      </c>
      <c r="G34" s="1435"/>
      <c r="H34" s="1431">
        <v>48.0</v>
      </c>
      <c r="I34" s="1431"/>
      <c r="J34" s="1431"/>
      <c r="K34" s="1431">
        <v>2400000.0</v>
      </c>
      <c r="L34" s="1431">
        <v>801000.0</v>
      </c>
      <c r="M34" s="1431"/>
      <c r="N34" s="1438">
        <v>6650000.0</v>
      </c>
      <c r="O34" s="1438">
        <v>2.66E7</v>
      </c>
    </row>
    <row r="35">
      <c r="A35" s="638">
        <v>30.0</v>
      </c>
      <c r="B35" s="638" t="b">
        <v>0</v>
      </c>
      <c r="C35" s="1431">
        <v>29.0</v>
      </c>
      <c r="D35" s="1432" t="s">
        <v>1230</v>
      </c>
      <c r="E35" s="1435" t="s">
        <v>1286</v>
      </c>
      <c r="F35" s="1435" t="s">
        <v>1287</v>
      </c>
      <c r="G35" s="1435"/>
      <c r="H35" s="1431">
        <v>48.0</v>
      </c>
      <c r="I35" s="1431"/>
      <c r="J35" s="1431"/>
      <c r="K35" s="1431">
        <v>2559000.0</v>
      </c>
      <c r="L35" s="1431">
        <v>847000.0</v>
      </c>
      <c r="M35" s="1431">
        <v>3.0E7</v>
      </c>
      <c r="N35" s="1438"/>
      <c r="O35" s="1438">
        <v>7510000.0</v>
      </c>
    </row>
    <row r="36">
      <c r="A36" s="638">
        <v>31.0</v>
      </c>
      <c r="B36" s="638" t="b">
        <v>0</v>
      </c>
      <c r="C36" s="1431">
        <v>30.0</v>
      </c>
      <c r="D36" s="1432" t="s">
        <v>1230</v>
      </c>
      <c r="E36" s="1435" t="s">
        <v>1288</v>
      </c>
      <c r="F36" s="1435" t="s">
        <v>1289</v>
      </c>
      <c r="G36" s="1435"/>
      <c r="H36" s="1431">
        <v>48.0</v>
      </c>
      <c r="I36" s="1431"/>
      <c r="J36" s="1431"/>
      <c r="K36" s="1431">
        <v>2670000.0</v>
      </c>
      <c r="L36" s="1431">
        <v>894000.0</v>
      </c>
      <c r="M36" s="1431">
        <v>8420000.0</v>
      </c>
      <c r="N36" s="1438">
        <v>3.37E7</v>
      </c>
      <c r="O36" s="1438"/>
    </row>
    <row r="37">
      <c r="A37" s="638">
        <v>32.0</v>
      </c>
      <c r="B37" s="638" t="b">
        <v>0</v>
      </c>
      <c r="C37" s="1431">
        <v>31.0</v>
      </c>
      <c r="D37" s="1432" t="s">
        <v>1230</v>
      </c>
      <c r="E37" s="1435" t="s">
        <v>1290</v>
      </c>
      <c r="F37" s="1435" t="s">
        <v>1291</v>
      </c>
      <c r="G37" s="1435"/>
      <c r="H37" s="1431">
        <v>48.0</v>
      </c>
      <c r="I37" s="1431"/>
      <c r="J37" s="1431"/>
      <c r="K37" s="1431">
        <v>2834700.0</v>
      </c>
      <c r="L37" s="1431">
        <v>941000.0</v>
      </c>
      <c r="M37" s="1431"/>
      <c r="N37" s="1438">
        <v>9490000.0</v>
      </c>
      <c r="O37" s="1438">
        <v>3.8E7</v>
      </c>
    </row>
    <row r="38">
      <c r="A38" s="638">
        <v>33.0</v>
      </c>
      <c r="B38" s="638" t="b">
        <v>0</v>
      </c>
      <c r="C38" s="1431">
        <v>32.0</v>
      </c>
      <c r="D38" s="1432" t="s">
        <v>1230</v>
      </c>
      <c r="E38" s="1435" t="s">
        <v>1292</v>
      </c>
      <c r="F38" s="1435" t="s">
        <v>1293</v>
      </c>
      <c r="G38" s="1435"/>
      <c r="H38" s="1431">
        <v>48.0</v>
      </c>
      <c r="I38" s="1431"/>
      <c r="J38" s="1431"/>
      <c r="K38" s="1431">
        <v>2974200.0</v>
      </c>
      <c r="L38" s="1431">
        <v>988000.0</v>
      </c>
      <c r="M38" s="1431">
        <v>4.25E7</v>
      </c>
      <c r="N38" s="1438"/>
      <c r="O38" s="1438">
        <v>1.06E7</v>
      </c>
    </row>
    <row r="39">
      <c r="A39" s="638">
        <v>34.0</v>
      </c>
      <c r="B39" s="638" t="b">
        <v>0</v>
      </c>
      <c r="C39" s="1431">
        <v>33.0</v>
      </c>
      <c r="D39" s="1432" t="s">
        <v>1230</v>
      </c>
      <c r="E39" s="1435" t="s">
        <v>1294</v>
      </c>
      <c r="F39" s="1435" t="s">
        <v>1295</v>
      </c>
      <c r="G39" s="1435"/>
      <c r="H39" s="1431">
        <v>48.0</v>
      </c>
      <c r="I39" s="1431"/>
      <c r="J39" s="1431"/>
      <c r="K39" s="1431">
        <v>3115800.0</v>
      </c>
      <c r="L39" s="1431">
        <v>1040000.0</v>
      </c>
      <c r="M39" s="1431">
        <v>1.18E7</v>
      </c>
      <c r="N39" s="1438">
        <v>4.72E7</v>
      </c>
      <c r="O39" s="1438"/>
    </row>
    <row r="40">
      <c r="A40" s="638">
        <v>35.0</v>
      </c>
      <c r="B40" s="638" t="b">
        <v>0</v>
      </c>
      <c r="C40" s="1431">
        <v>34.0</v>
      </c>
      <c r="D40" s="1432" t="s">
        <v>1230</v>
      </c>
      <c r="E40" s="1435" t="s">
        <v>1296</v>
      </c>
      <c r="F40" s="1435" t="s">
        <v>1297</v>
      </c>
      <c r="G40" s="1435"/>
      <c r="H40" s="1431">
        <v>48.0</v>
      </c>
      <c r="I40" s="1431"/>
      <c r="J40" s="1431"/>
      <c r="K40" s="1431">
        <v>3258000.0</v>
      </c>
      <c r="L40" s="1431">
        <v>1090000.0</v>
      </c>
      <c r="M40" s="1431"/>
      <c r="N40" s="1438"/>
      <c r="O40" s="1438"/>
    </row>
    <row r="41">
      <c r="A41" s="638">
        <v>36.0</v>
      </c>
      <c r="B41" s="638" t="b">
        <v>0</v>
      </c>
      <c r="C41" s="1431"/>
      <c r="D41" s="1432" t="s">
        <v>1298</v>
      </c>
      <c r="E41" s="1436"/>
      <c r="F41" s="1436"/>
      <c r="G41" s="1436"/>
      <c r="H41" s="1439" t="s">
        <v>1299</v>
      </c>
      <c r="I41" s="1439"/>
      <c r="J41" s="1439"/>
      <c r="K41" s="1431"/>
      <c r="L41" s="1431"/>
      <c r="M41" s="1431"/>
      <c r="N41" s="1437"/>
      <c r="O41" s="1437"/>
    </row>
    <row r="42">
      <c r="A42" s="638">
        <v>37.0</v>
      </c>
      <c r="B42" s="638" t="b">
        <v>0</v>
      </c>
      <c r="C42" s="1431">
        <v>1.0</v>
      </c>
      <c r="D42" s="1432" t="s">
        <v>1300</v>
      </c>
      <c r="E42" s="1435" t="s">
        <v>1301</v>
      </c>
      <c r="F42" s="1435" t="s">
        <v>1302</v>
      </c>
      <c r="G42" s="1436"/>
      <c r="H42" s="781">
        <v>0.1</v>
      </c>
      <c r="I42" s="781"/>
      <c r="J42" s="781"/>
      <c r="K42" s="1431">
        <v>34425.0</v>
      </c>
      <c r="L42" s="1431">
        <v>11725.0</v>
      </c>
      <c r="M42" s="1431">
        <v>10800.0</v>
      </c>
      <c r="N42" s="1437"/>
      <c r="O42" s="1437"/>
    </row>
    <row r="43">
      <c r="A43" s="638">
        <v>38.0</v>
      </c>
      <c r="B43" s="638" t="b">
        <v>0</v>
      </c>
      <c r="C43" s="1431">
        <v>2.0</v>
      </c>
      <c r="D43" s="1432" t="s">
        <v>1300</v>
      </c>
      <c r="E43" s="1435" t="s">
        <v>1303</v>
      </c>
      <c r="F43" s="1436"/>
      <c r="G43" s="1436"/>
      <c r="H43" s="1440">
        <v>0.2</v>
      </c>
      <c r="I43" s="1440"/>
      <c r="J43" s="781"/>
      <c r="K43" s="1431">
        <v>70650.0</v>
      </c>
      <c r="L43" s="1431">
        <v>23450.0</v>
      </c>
      <c r="M43" s="1431">
        <v>21600.0</v>
      </c>
      <c r="N43" s="1437"/>
      <c r="O43" s="1437"/>
    </row>
    <row r="44">
      <c r="A44" s="638">
        <v>39.0</v>
      </c>
      <c r="B44" s="638" t="b">
        <v>0</v>
      </c>
      <c r="C44" s="1431">
        <v>3.0</v>
      </c>
      <c r="D44" s="1432" t="s">
        <v>1300</v>
      </c>
      <c r="E44" s="1435" t="s">
        <v>1304</v>
      </c>
      <c r="F44" s="1435" t="s">
        <v>1305</v>
      </c>
      <c r="G44" s="1436"/>
      <c r="H44" s="1440">
        <v>0.30000000000000004</v>
      </c>
      <c r="I44" s="1440"/>
      <c r="J44" s="781"/>
      <c r="K44" s="1431">
        <v>109575.0</v>
      </c>
      <c r="L44" s="1431">
        <v>35175.0</v>
      </c>
      <c r="M44" s="1431">
        <v>77900.0</v>
      </c>
      <c r="N44" s="1437"/>
      <c r="O44" s="1437"/>
    </row>
    <row r="45">
      <c r="A45" s="638">
        <v>40.0</v>
      </c>
      <c r="B45" s="638" t="b">
        <v>0</v>
      </c>
      <c r="C45" s="1431">
        <v>4.0</v>
      </c>
      <c r="D45" s="1432" t="s">
        <v>1300</v>
      </c>
      <c r="E45" s="1435" t="s">
        <v>1306</v>
      </c>
      <c r="F45" s="1436"/>
      <c r="G45" s="1436"/>
      <c r="H45" s="1440">
        <v>0.4</v>
      </c>
      <c r="I45" s="1440"/>
      <c r="J45" s="781"/>
      <c r="K45" s="1431">
        <v>140400.0</v>
      </c>
      <c r="L45" s="1431">
        <v>46900.0</v>
      </c>
      <c r="M45" s="1431">
        <v>121000.0</v>
      </c>
      <c r="N45" s="1437"/>
      <c r="O45" s="1437"/>
    </row>
    <row r="46">
      <c r="A46" s="638">
        <v>41.0</v>
      </c>
      <c r="B46" s="638" t="b">
        <v>0</v>
      </c>
      <c r="C46" s="1431">
        <v>5.0</v>
      </c>
      <c r="D46" s="1432" t="s">
        <v>1300</v>
      </c>
      <c r="E46" s="1435" t="s">
        <v>1307</v>
      </c>
      <c r="F46" s="1435" t="s">
        <v>1308</v>
      </c>
      <c r="G46" s="1435"/>
      <c r="H46" s="1440">
        <v>0.5</v>
      </c>
      <c r="I46" s="1440"/>
      <c r="J46" s="781"/>
      <c r="K46" s="1431">
        <v>180000.0</v>
      </c>
      <c r="L46" s="1431">
        <v>58625.0</v>
      </c>
      <c r="M46" s="1431">
        <v>208000.0</v>
      </c>
      <c r="N46" s="1438">
        <v>51960.0</v>
      </c>
      <c r="O46" s="1438"/>
    </row>
    <row r="47">
      <c r="A47" s="638">
        <v>42.0</v>
      </c>
      <c r="B47" s="638" t="b">
        <v>0</v>
      </c>
      <c r="C47" s="1431">
        <v>6.0</v>
      </c>
      <c r="D47" s="1432" t="s">
        <v>1300</v>
      </c>
      <c r="E47" s="1435" t="s">
        <v>1309</v>
      </c>
      <c r="F47" s="1435"/>
      <c r="G47" s="1435"/>
      <c r="H47" s="1440">
        <v>0.6</v>
      </c>
      <c r="I47" s="1440"/>
      <c r="J47" s="781"/>
      <c r="K47" s="1431">
        <v>213750.0</v>
      </c>
      <c r="L47" s="1431">
        <v>75050.0</v>
      </c>
      <c r="M47" s="1431">
        <v>299000.0</v>
      </c>
      <c r="N47" s="1438">
        <v>74820.0</v>
      </c>
      <c r="O47" s="1438"/>
    </row>
    <row r="48">
      <c r="A48" s="638">
        <v>43.0</v>
      </c>
      <c r="B48" s="638" t="b">
        <v>0</v>
      </c>
      <c r="C48" s="1431">
        <v>7.0</v>
      </c>
      <c r="D48" s="1432" t="s">
        <v>1300</v>
      </c>
      <c r="E48" s="1435" t="s">
        <v>1310</v>
      </c>
      <c r="F48" s="1435" t="s">
        <v>1311</v>
      </c>
      <c r="G48" s="1435"/>
      <c r="H48" s="1440">
        <v>0.7</v>
      </c>
      <c r="I48" s="1440"/>
      <c r="J48" s="781"/>
      <c r="K48" s="1431">
        <v>281250.0</v>
      </c>
      <c r="L48" s="1431">
        <v>91475.0</v>
      </c>
      <c r="M48" s="1431">
        <v>405000.0</v>
      </c>
      <c r="N48" s="1438">
        <v>101000.0</v>
      </c>
      <c r="O48" s="1438"/>
    </row>
    <row r="49">
      <c r="A49" s="638">
        <v>44.0</v>
      </c>
      <c r="B49" s="638" t="b">
        <v>0</v>
      </c>
      <c r="C49" s="1431">
        <v>8.0</v>
      </c>
      <c r="D49" s="1432" t="s">
        <v>1300</v>
      </c>
      <c r="E49" s="1435" t="s">
        <v>1312</v>
      </c>
      <c r="F49" s="1435"/>
      <c r="G49" s="1435"/>
      <c r="H49" s="1440">
        <v>0.7999999999999999</v>
      </c>
      <c r="I49" s="1440"/>
      <c r="J49" s="781"/>
      <c r="K49" s="1431">
        <v>327825.0</v>
      </c>
      <c r="L49" s="1431">
        <v>108000.0</v>
      </c>
      <c r="M49" s="1431">
        <v>574000.0</v>
      </c>
      <c r="N49" s="1438">
        <v>143000.0</v>
      </c>
      <c r="O49" s="1438"/>
    </row>
    <row r="50">
      <c r="A50" s="638">
        <v>45.0</v>
      </c>
      <c r="B50" s="638" t="b">
        <v>0</v>
      </c>
      <c r="C50" s="1431">
        <v>9.0</v>
      </c>
      <c r="D50" s="1432" t="s">
        <v>1300</v>
      </c>
      <c r="E50" s="1435" t="s">
        <v>1313</v>
      </c>
      <c r="F50" s="1435" t="s">
        <v>1314</v>
      </c>
      <c r="G50" s="1435"/>
      <c r="H50" s="1440">
        <v>0.8999999999999999</v>
      </c>
      <c r="I50" s="1440"/>
      <c r="J50" s="781"/>
      <c r="K50" s="1431">
        <v>374400.0</v>
      </c>
      <c r="L50" s="1431">
        <v>124000.0</v>
      </c>
      <c r="M50" s="1431">
        <v>771000.0</v>
      </c>
      <c r="N50" s="1438">
        <v>193000.0</v>
      </c>
      <c r="O50" s="1438"/>
    </row>
    <row r="51">
      <c r="A51" s="638">
        <v>46.0</v>
      </c>
      <c r="B51" s="638" t="b">
        <v>0</v>
      </c>
      <c r="C51" s="1431">
        <v>10.0</v>
      </c>
      <c r="D51" s="1432" t="s">
        <v>1300</v>
      </c>
      <c r="E51" s="1435" t="s">
        <v>1315</v>
      </c>
      <c r="F51" s="1435"/>
      <c r="G51" s="1435"/>
      <c r="H51" s="1440">
        <v>0.9999999999999999</v>
      </c>
      <c r="I51" s="1440"/>
      <c r="J51" s="781"/>
      <c r="K51" s="1431">
        <v>424125.0</v>
      </c>
      <c r="L51" s="1431">
        <v>141000.0</v>
      </c>
      <c r="M51" s="1431">
        <v>998000.0</v>
      </c>
      <c r="N51" s="1438">
        <v>249000.0</v>
      </c>
      <c r="O51" s="1438"/>
    </row>
    <row r="52">
      <c r="A52" s="638">
        <v>47.0</v>
      </c>
      <c r="B52" s="638" t="b">
        <v>0</v>
      </c>
      <c r="C52" s="1431">
        <v>11.0</v>
      </c>
      <c r="D52" s="1432" t="s">
        <v>1300</v>
      </c>
      <c r="E52" s="1435" t="s">
        <v>1316</v>
      </c>
      <c r="F52" s="1435" t="s">
        <v>1317</v>
      </c>
      <c r="G52" s="1435" t="s">
        <v>1318</v>
      </c>
      <c r="H52" s="1440">
        <v>1.0999999999999999</v>
      </c>
      <c r="I52" s="1440"/>
      <c r="J52" s="781"/>
      <c r="K52" s="1431">
        <v>487800.0</v>
      </c>
      <c r="L52" s="1431">
        <v>162000.0</v>
      </c>
      <c r="M52" s="1431">
        <v>1290000.0</v>
      </c>
      <c r="N52" s="1438">
        <v>323000.0</v>
      </c>
      <c r="O52" s="1438"/>
    </row>
    <row r="53">
      <c r="A53" s="638">
        <v>48.0</v>
      </c>
      <c r="B53" s="638" t="b">
        <v>0</v>
      </c>
      <c r="C53" s="1431">
        <v>12.0</v>
      </c>
      <c r="D53" s="1432" t="s">
        <v>1300</v>
      </c>
      <c r="E53" s="1435" t="s">
        <v>1319</v>
      </c>
      <c r="F53" s="1435"/>
      <c r="G53" s="1435"/>
      <c r="H53" s="1440">
        <v>1.2</v>
      </c>
      <c r="I53" s="1440"/>
      <c r="J53" s="781"/>
      <c r="K53" s="1431">
        <v>549000.0</v>
      </c>
      <c r="L53" s="1431">
        <v>183000.0</v>
      </c>
      <c r="M53" s="1431">
        <v>1620000.0</v>
      </c>
      <c r="N53" s="1438">
        <v>405000.0</v>
      </c>
      <c r="O53" s="1438"/>
    </row>
    <row r="54">
      <c r="A54" s="638">
        <v>49.0</v>
      </c>
      <c r="B54" s="638" t="b">
        <v>0</v>
      </c>
      <c r="C54" s="1431">
        <v>13.0</v>
      </c>
      <c r="D54" s="1432" t="s">
        <v>1300</v>
      </c>
      <c r="E54" s="1435" t="s">
        <v>1320</v>
      </c>
      <c r="F54" s="1435" t="s">
        <v>1321</v>
      </c>
      <c r="G54" s="1435"/>
      <c r="H54" s="1440">
        <v>1.3</v>
      </c>
      <c r="I54" s="1440"/>
      <c r="J54" s="781"/>
      <c r="K54" s="1431">
        <v>627300.0</v>
      </c>
      <c r="L54" s="1431">
        <v>204000.0</v>
      </c>
      <c r="M54" s="1431">
        <v>1990000.0</v>
      </c>
      <c r="N54" s="1438">
        <v>497000.0</v>
      </c>
      <c r="O54" s="1438"/>
    </row>
    <row r="55">
      <c r="A55" s="638">
        <v>50.0</v>
      </c>
      <c r="B55" s="638" t="b">
        <v>0</v>
      </c>
      <c r="C55" s="1431">
        <v>14.0</v>
      </c>
      <c r="D55" s="1432" t="s">
        <v>1300</v>
      </c>
      <c r="E55" s="1435" t="s">
        <v>1322</v>
      </c>
      <c r="F55" s="1435"/>
      <c r="G55" s="1435"/>
      <c r="H55" s="1440">
        <v>1.4000000000000001</v>
      </c>
      <c r="I55" s="1440"/>
      <c r="J55" s="781"/>
      <c r="K55" s="1431">
        <v>652275.0</v>
      </c>
      <c r="L55" s="1431">
        <v>225000.0</v>
      </c>
      <c r="M55" s="1431">
        <v>2390000.0</v>
      </c>
      <c r="N55" s="1438">
        <v>599000.0</v>
      </c>
      <c r="O55" s="1438"/>
    </row>
    <row r="56">
      <c r="A56" s="638">
        <v>51.0</v>
      </c>
      <c r="B56" s="638" t="b">
        <v>0</v>
      </c>
      <c r="C56" s="1431">
        <v>15.0</v>
      </c>
      <c r="D56" s="1432" t="s">
        <v>1300</v>
      </c>
      <c r="E56" s="1435" t="s">
        <v>1323</v>
      </c>
      <c r="F56" s="1435" t="s">
        <v>1324</v>
      </c>
      <c r="G56" s="1435" t="s">
        <v>1325</v>
      </c>
      <c r="H56" s="1440">
        <v>1.5</v>
      </c>
      <c r="I56" s="1440"/>
      <c r="J56" s="781"/>
      <c r="K56" s="1431">
        <v>776025.0</v>
      </c>
      <c r="L56" s="1431">
        <v>246000.0</v>
      </c>
      <c r="M56" s="1431">
        <v>2840000.0</v>
      </c>
      <c r="N56" s="1438">
        <v>709000.0</v>
      </c>
      <c r="O56" s="1438"/>
    </row>
    <row r="57">
      <c r="A57" s="638">
        <v>52.0</v>
      </c>
      <c r="B57" s="638" t="b">
        <v>0</v>
      </c>
      <c r="C57" s="1431">
        <v>16.0</v>
      </c>
      <c r="D57" s="1432" t="s">
        <v>1300</v>
      </c>
      <c r="E57" s="1435" t="s">
        <v>1326</v>
      </c>
      <c r="F57" s="1435"/>
      <c r="G57" s="1435"/>
      <c r="H57" s="1440">
        <v>1.6</v>
      </c>
      <c r="I57" s="1440"/>
      <c r="J57" s="781"/>
      <c r="K57" s="1431">
        <v>810000.0</v>
      </c>
      <c r="L57" s="1431">
        <v>267000.0</v>
      </c>
      <c r="M57" s="1431">
        <v>3440000.0</v>
      </c>
      <c r="N57" s="1438">
        <v>859000.0</v>
      </c>
      <c r="O57" s="1438"/>
    </row>
    <row r="58">
      <c r="A58" s="638">
        <v>53.0</v>
      </c>
      <c r="B58" s="638" t="b">
        <v>0</v>
      </c>
      <c r="C58" s="1431">
        <v>17.0</v>
      </c>
      <c r="D58" s="1432" t="s">
        <v>1300</v>
      </c>
      <c r="E58" s="1435" t="s">
        <v>1327</v>
      </c>
      <c r="F58" s="1435" t="s">
        <v>1328</v>
      </c>
      <c r="G58" s="1435"/>
      <c r="H58" s="1440">
        <v>1.7</v>
      </c>
      <c r="I58" s="1440"/>
      <c r="J58" s="781"/>
      <c r="K58" s="1431">
        <v>855000.0</v>
      </c>
      <c r="L58" s="1431">
        <v>288000.0</v>
      </c>
      <c r="M58" s="1431">
        <v>4090000.0</v>
      </c>
      <c r="N58" s="1438">
        <v>1020000.0</v>
      </c>
      <c r="O58" s="1438"/>
    </row>
    <row r="59">
      <c r="A59" s="638">
        <v>54.0</v>
      </c>
      <c r="B59" s="638" t="b">
        <v>0</v>
      </c>
      <c r="C59" s="1431">
        <v>18.0</v>
      </c>
      <c r="D59" s="1432" t="s">
        <v>1300</v>
      </c>
      <c r="E59" s="1435" t="s">
        <v>1329</v>
      </c>
      <c r="F59" s="1435"/>
      <c r="G59" s="1435"/>
      <c r="H59" s="1440">
        <v>1.8</v>
      </c>
      <c r="I59" s="1440"/>
      <c r="J59" s="781"/>
      <c r="K59" s="1431">
        <v>939150.0</v>
      </c>
      <c r="L59" s="1431">
        <v>314000.0</v>
      </c>
      <c r="M59" s="1431">
        <v>4870000.0</v>
      </c>
      <c r="N59" s="1438">
        <v>1220000.0</v>
      </c>
      <c r="O59" s="1438"/>
    </row>
    <row r="60">
      <c r="A60" s="638">
        <v>55.0</v>
      </c>
      <c r="B60" s="638" t="b">
        <v>0</v>
      </c>
      <c r="C60" s="1431">
        <v>19.0</v>
      </c>
      <c r="D60" s="1432" t="s">
        <v>1300</v>
      </c>
      <c r="E60" s="1435" t="s">
        <v>1330</v>
      </c>
      <c r="F60" s="1435" t="s">
        <v>1331</v>
      </c>
      <c r="G60" s="1435" t="s">
        <v>1332</v>
      </c>
      <c r="H60" s="1440">
        <v>1.9</v>
      </c>
      <c r="I60" s="1440"/>
      <c r="J60" s="781"/>
      <c r="K60" s="1431">
        <v>1025775.0</v>
      </c>
      <c r="L60" s="1431">
        <v>340000.0</v>
      </c>
      <c r="M60" s="1431">
        <v>5730000.0</v>
      </c>
      <c r="N60" s="1438">
        <v>1430000.0</v>
      </c>
      <c r="O60" s="1438"/>
    </row>
    <row r="61">
      <c r="A61" s="638">
        <v>56.0</v>
      </c>
      <c r="B61" s="638" t="b">
        <v>0</v>
      </c>
      <c r="C61" s="1431">
        <v>20.0</v>
      </c>
      <c r="D61" s="1432" t="s">
        <v>1300</v>
      </c>
      <c r="E61" s="1435" t="s">
        <v>1333</v>
      </c>
      <c r="F61" s="1435"/>
      <c r="G61" s="1435"/>
      <c r="H61" s="1440">
        <v>2.0</v>
      </c>
      <c r="I61" s="1440"/>
      <c r="J61" s="781"/>
      <c r="K61" s="1431">
        <v>1102275.0</v>
      </c>
      <c r="L61" s="1431">
        <v>366000.0</v>
      </c>
      <c r="M61" s="1431">
        <v>6650000.0</v>
      </c>
      <c r="N61" s="1438">
        <v>1660000.0</v>
      </c>
      <c r="O61" s="1438"/>
    </row>
    <row r="62">
      <c r="A62" s="638">
        <v>57.0</v>
      </c>
      <c r="B62" s="638" t="b">
        <v>0</v>
      </c>
      <c r="C62" s="1431">
        <v>21.0</v>
      </c>
      <c r="D62" s="1432" t="s">
        <v>1300</v>
      </c>
      <c r="E62" s="1435" t="s">
        <v>1334</v>
      </c>
      <c r="F62" s="1435" t="s">
        <v>1335</v>
      </c>
      <c r="G62" s="1435" t="s">
        <v>1336</v>
      </c>
      <c r="H62" s="1440">
        <v>2.1</v>
      </c>
      <c r="I62" s="1440"/>
      <c r="J62" s="781"/>
      <c r="K62" s="1431">
        <v>1180125.0</v>
      </c>
      <c r="L62" s="1431">
        <v>392000.0</v>
      </c>
      <c r="M62" s="1431">
        <v>7640000.0</v>
      </c>
      <c r="N62" s="1438">
        <v>1910000.0</v>
      </c>
      <c r="O62" s="1438"/>
    </row>
    <row r="63">
      <c r="A63" s="638">
        <v>58.0</v>
      </c>
      <c r="B63" s="638" t="b">
        <v>0</v>
      </c>
      <c r="C63" s="1431">
        <v>22.0</v>
      </c>
      <c r="D63" s="1432" t="s">
        <v>1300</v>
      </c>
      <c r="E63" s="1435" t="s">
        <v>1337</v>
      </c>
      <c r="F63" s="1435"/>
      <c r="G63" s="1435"/>
      <c r="H63" s="1440">
        <v>2.2</v>
      </c>
      <c r="I63" s="1440"/>
      <c r="J63" s="781"/>
      <c r="K63" s="1431">
        <v>1248750.0</v>
      </c>
      <c r="L63" s="1431">
        <v>417000.0</v>
      </c>
      <c r="M63" s="1431">
        <v>8880000.0</v>
      </c>
      <c r="N63" s="1438">
        <v>2220000.0</v>
      </c>
      <c r="O63" s="1438"/>
    </row>
    <row r="64">
      <c r="A64" s="638">
        <v>59.0</v>
      </c>
      <c r="B64" s="638" t="b">
        <v>0</v>
      </c>
      <c r="C64" s="1431">
        <v>23.0</v>
      </c>
      <c r="D64" s="1432" t="s">
        <v>1300</v>
      </c>
      <c r="E64" s="1435" t="s">
        <v>1338</v>
      </c>
      <c r="F64" s="1435" t="s">
        <v>1339</v>
      </c>
      <c r="G64" s="1435" t="s">
        <v>1340</v>
      </c>
      <c r="H64" s="1440">
        <v>2.3</v>
      </c>
      <c r="I64" s="1440"/>
      <c r="J64" s="781"/>
      <c r="K64" s="1431">
        <v>1346400.0</v>
      </c>
      <c r="L64" s="1431">
        <v>448000.0</v>
      </c>
      <c r="M64" s="1431">
        <v>1.03E7</v>
      </c>
      <c r="N64" s="1438">
        <v>2580000.0</v>
      </c>
      <c r="O64" s="1438"/>
    </row>
    <row r="65">
      <c r="A65" s="638">
        <v>60.0</v>
      </c>
      <c r="B65" s="638" t="b">
        <v>0</v>
      </c>
      <c r="C65" s="1431">
        <v>24.0</v>
      </c>
      <c r="D65" s="1432" t="s">
        <v>1300</v>
      </c>
      <c r="E65" s="1435" t="s">
        <v>1341</v>
      </c>
      <c r="F65" s="1435"/>
      <c r="G65" s="1435"/>
      <c r="H65" s="1440">
        <v>2.4</v>
      </c>
      <c r="I65" s="1440"/>
      <c r="J65" s="781"/>
      <c r="K65" s="1431">
        <v>1440225.0</v>
      </c>
      <c r="L65" s="1431">
        <v>478000.0</v>
      </c>
      <c r="M65" s="1431">
        <v>1.19E7</v>
      </c>
      <c r="N65" s="1438">
        <v>2970000.0</v>
      </c>
      <c r="O65" s="1438"/>
    </row>
    <row r="66">
      <c r="A66" s="638">
        <v>61.0</v>
      </c>
      <c r="B66" s="638" t="b">
        <v>0</v>
      </c>
      <c r="C66" s="1431">
        <v>25.0</v>
      </c>
      <c r="D66" s="1432" t="s">
        <v>1300</v>
      </c>
      <c r="E66" s="1435" t="s">
        <v>1342</v>
      </c>
      <c r="F66" s="1435" t="s">
        <v>1343</v>
      </c>
      <c r="G66" s="1435"/>
      <c r="H66" s="1440">
        <v>2.5</v>
      </c>
      <c r="I66" s="1440"/>
      <c r="J66" s="781"/>
      <c r="K66" s="1431">
        <v>1530000.0</v>
      </c>
      <c r="L66" s="1431">
        <v>509000.0</v>
      </c>
      <c r="M66" s="1431">
        <v>1.35E7</v>
      </c>
      <c r="N66" s="1438">
        <v>3380000.0</v>
      </c>
      <c r="O66" s="1438"/>
    </row>
    <row r="67">
      <c r="A67" s="638">
        <v>62.0</v>
      </c>
      <c r="B67" s="638" t="b">
        <v>0</v>
      </c>
      <c r="C67" s="1431">
        <v>26.0</v>
      </c>
      <c r="D67" s="1432" t="s">
        <v>1300</v>
      </c>
      <c r="E67" s="1435" t="s">
        <v>1344</v>
      </c>
      <c r="F67" s="1435"/>
      <c r="G67" s="1435"/>
      <c r="H67" s="1440">
        <v>2.6</v>
      </c>
      <c r="I67" s="1440"/>
      <c r="J67" s="781"/>
      <c r="K67" s="1431">
        <v>1575000.0</v>
      </c>
      <c r="L67" s="1431">
        <v>539000.0</v>
      </c>
      <c r="M67" s="1431">
        <v>1.55E7</v>
      </c>
      <c r="N67" s="1438">
        <v>3880000.0</v>
      </c>
      <c r="O67" s="1438"/>
    </row>
    <row r="68">
      <c r="A68" s="638">
        <v>63.0</v>
      </c>
      <c r="B68" s="638" t="b">
        <v>0</v>
      </c>
      <c r="C68" s="1431">
        <v>27.0</v>
      </c>
      <c r="D68" s="1432" t="s">
        <v>1300</v>
      </c>
      <c r="E68" s="1435" t="s">
        <v>1345</v>
      </c>
      <c r="F68" s="1435" t="s">
        <v>1346</v>
      </c>
      <c r="G68" s="1435" t="s">
        <v>1347</v>
      </c>
      <c r="H68" s="1440">
        <v>2.7</v>
      </c>
      <c r="I68" s="1440"/>
      <c r="J68" s="781"/>
      <c r="K68" s="1431">
        <v>1748250.0</v>
      </c>
      <c r="L68" s="1431">
        <v>570000.0</v>
      </c>
      <c r="M68" s="1431">
        <v>1.77E7</v>
      </c>
      <c r="N68" s="1438">
        <v>4420000.0</v>
      </c>
      <c r="O68" s="1438"/>
    </row>
    <row r="69">
      <c r="A69" s="638">
        <v>64.0</v>
      </c>
      <c r="B69" s="638" t="b">
        <v>0</v>
      </c>
      <c r="C69" s="1431">
        <v>28.0</v>
      </c>
      <c r="D69" s="1432" t="s">
        <v>1300</v>
      </c>
      <c r="E69" s="1435" t="s">
        <v>1348</v>
      </c>
      <c r="F69" s="1435"/>
      <c r="G69" s="1435"/>
      <c r="H69" s="1440">
        <v>2.8</v>
      </c>
      <c r="I69" s="1440"/>
      <c r="J69" s="781"/>
      <c r="K69" s="1431">
        <v>1800000.0</v>
      </c>
      <c r="L69" s="1431">
        <v>600000.0</v>
      </c>
      <c r="M69" s="1431">
        <v>2.0E7</v>
      </c>
      <c r="N69" s="1438">
        <v>4990000.0</v>
      </c>
      <c r="O69" s="1438"/>
    </row>
    <row r="70">
      <c r="A70" s="638">
        <v>65.0</v>
      </c>
      <c r="B70" s="638" t="b">
        <v>0</v>
      </c>
      <c r="C70" s="1431">
        <v>29.0</v>
      </c>
      <c r="D70" s="1432" t="s">
        <v>1300</v>
      </c>
      <c r="E70" s="1435" t="s">
        <v>1349</v>
      </c>
      <c r="F70" s="1435" t="s">
        <v>1350</v>
      </c>
      <c r="G70" s="1435"/>
      <c r="H70" s="1440">
        <v>2.90000000000001</v>
      </c>
      <c r="I70" s="1440"/>
      <c r="J70" s="781"/>
      <c r="K70" s="1431">
        <v>1919250.0</v>
      </c>
      <c r="L70" s="1431">
        <v>636000.0</v>
      </c>
      <c r="M70" s="1431">
        <v>2.25E7</v>
      </c>
      <c r="N70" s="1438">
        <v>5630000.0</v>
      </c>
      <c r="O70" s="1438"/>
    </row>
    <row r="71">
      <c r="A71" s="638">
        <v>66.0</v>
      </c>
      <c r="B71" s="638" t="b">
        <v>0</v>
      </c>
      <c r="C71" s="1431">
        <v>30.0</v>
      </c>
      <c r="D71" s="1432" t="s">
        <v>1300</v>
      </c>
      <c r="E71" s="1435" t="s">
        <v>1351</v>
      </c>
      <c r="F71" s="1435"/>
      <c r="G71" s="1435"/>
      <c r="H71" s="1440">
        <v>3.00000000000001</v>
      </c>
      <c r="I71" s="1440"/>
      <c r="J71" s="781"/>
      <c r="K71" s="1431">
        <v>2002500.0</v>
      </c>
      <c r="L71" s="1431">
        <v>671000.0</v>
      </c>
      <c r="M71" s="1431">
        <v>2.53E7</v>
      </c>
      <c r="N71" s="1438">
        <v>6320000.0</v>
      </c>
      <c r="O71" s="1438"/>
    </row>
    <row r="72">
      <c r="A72" s="638">
        <v>67.0</v>
      </c>
      <c r="B72" s="638" t="b">
        <v>0</v>
      </c>
      <c r="C72" s="1431">
        <v>31.0</v>
      </c>
      <c r="D72" s="1432" t="s">
        <v>1300</v>
      </c>
      <c r="E72" s="1435" t="s">
        <v>1352</v>
      </c>
      <c r="F72" s="1435" t="s">
        <v>1353</v>
      </c>
      <c r="G72" s="1435" t="s">
        <v>1354</v>
      </c>
      <c r="H72" s="781">
        <v>3.15</v>
      </c>
      <c r="I72" s="1440"/>
      <c r="J72" s="781"/>
      <c r="K72" s="1431">
        <v>2126025.0</v>
      </c>
      <c r="L72" s="1431">
        <v>706000.0</v>
      </c>
      <c r="M72" s="1431">
        <v>2.85E7</v>
      </c>
      <c r="N72" s="1438">
        <v>7120000.0</v>
      </c>
      <c r="O72" s="1438"/>
    </row>
    <row r="73">
      <c r="A73" s="638">
        <v>68.0</v>
      </c>
      <c r="B73" s="638" t="b">
        <v>0</v>
      </c>
      <c r="C73" s="1431">
        <v>32.0</v>
      </c>
      <c r="D73" s="1432" t="s">
        <v>1300</v>
      </c>
      <c r="E73" s="1435" t="s">
        <v>1355</v>
      </c>
      <c r="F73" s="1435"/>
      <c r="G73" s="1435"/>
      <c r="H73" s="781">
        <v>3.2</v>
      </c>
      <c r="I73" s="1440"/>
      <c r="J73" s="781"/>
      <c r="K73" s="1431">
        <v>2230650.0</v>
      </c>
      <c r="L73" s="1431">
        <v>741000.0</v>
      </c>
      <c r="M73" s="1431">
        <v>3.19E7</v>
      </c>
      <c r="N73" s="1438">
        <v>7960000.0</v>
      </c>
      <c r="O73" s="1438"/>
    </row>
    <row r="74">
      <c r="A74" s="638">
        <v>69.0</v>
      </c>
      <c r="B74" s="638" t="b">
        <v>0</v>
      </c>
      <c r="C74" s="1431">
        <v>33.0</v>
      </c>
      <c r="D74" s="1432" t="s">
        <v>1300</v>
      </c>
      <c r="E74" s="1435" t="s">
        <v>1356</v>
      </c>
      <c r="F74" s="1435" t="s">
        <v>1357</v>
      </c>
      <c r="G74" s="1435"/>
      <c r="H74" s="781">
        <v>3.3</v>
      </c>
      <c r="I74" s="1440"/>
      <c r="J74" s="781"/>
      <c r="K74" s="1431">
        <v>2336850.0</v>
      </c>
      <c r="L74" s="1431">
        <v>776000.0</v>
      </c>
      <c r="M74" s="1431">
        <v>3.54E7</v>
      </c>
      <c r="N74" s="1438">
        <v>8860000.0</v>
      </c>
      <c r="O74" s="1438"/>
    </row>
    <row r="75">
      <c r="A75" s="638">
        <v>70.0</v>
      </c>
      <c r="B75" s="638" t="b">
        <v>0</v>
      </c>
      <c r="C75" s="1431">
        <v>34.0</v>
      </c>
      <c r="D75" s="1432" t="s">
        <v>1300</v>
      </c>
      <c r="E75" s="1435" t="s">
        <v>1358</v>
      </c>
      <c r="F75" s="1435"/>
      <c r="G75" s="1435"/>
      <c r="H75" s="781">
        <v>3.4</v>
      </c>
      <c r="I75" s="1440"/>
      <c r="J75" s="781"/>
      <c r="K75" s="1431">
        <v>2443500.0</v>
      </c>
      <c r="L75" s="1431">
        <v>816000.0</v>
      </c>
      <c r="M75" s="1431">
        <v>3.94E7</v>
      </c>
      <c r="N75" s="1438">
        <v>9850000.0</v>
      </c>
      <c r="O75" s="1438"/>
    </row>
    <row r="76">
      <c r="A76" s="638">
        <v>71.0</v>
      </c>
      <c r="B76" s="638" t="b">
        <v>0</v>
      </c>
      <c r="C76" s="1441"/>
      <c r="D76" s="1432" t="s">
        <v>1359</v>
      </c>
      <c r="E76" s="1436"/>
      <c r="F76" s="1436"/>
      <c r="G76" s="1436"/>
      <c r="H76" s="1431" t="s">
        <v>1360</v>
      </c>
      <c r="I76" s="1431" t="s">
        <v>1361</v>
      </c>
      <c r="J76" s="1431" t="s">
        <v>1362</v>
      </c>
      <c r="K76" s="1441"/>
      <c r="L76" s="1441"/>
      <c r="M76" s="1441"/>
      <c r="N76" s="1437"/>
      <c r="O76" s="1437"/>
    </row>
    <row r="77">
      <c r="A77" s="638">
        <v>72.0</v>
      </c>
      <c r="B77" s="638" t="b">
        <v>0</v>
      </c>
      <c r="C77" s="1431">
        <v>1.0</v>
      </c>
      <c r="D77" s="1432" t="s">
        <v>1363</v>
      </c>
      <c r="E77" s="1435" t="s">
        <v>1301</v>
      </c>
      <c r="F77" s="1436"/>
      <c r="G77" s="1436"/>
      <c r="H77" s="1431">
        <v>240000.0</v>
      </c>
      <c r="I77" s="1441"/>
      <c r="J77" s="1441"/>
      <c r="K77" s="1431">
        <v>36720.0</v>
      </c>
      <c r="L77" s="1431">
        <v>12500.0</v>
      </c>
      <c r="M77" s="1441"/>
      <c r="N77" s="1437"/>
      <c r="O77" s="1437"/>
    </row>
    <row r="78">
      <c r="A78" s="638">
        <v>73.0</v>
      </c>
      <c r="B78" s="638" t="b">
        <v>0</v>
      </c>
      <c r="C78" s="1431">
        <v>2.0</v>
      </c>
      <c r="D78" s="1432" t="s">
        <v>1363</v>
      </c>
      <c r="E78" s="1435" t="s">
        <v>1303</v>
      </c>
      <c r="F78" s="1435" t="s">
        <v>1364</v>
      </c>
      <c r="G78" s="1436"/>
      <c r="H78" s="1441">
        <v>576000.0</v>
      </c>
      <c r="I78" s="1441"/>
      <c r="J78" s="1441"/>
      <c r="K78" s="1431">
        <v>75360.0</v>
      </c>
      <c r="L78" s="1431">
        <v>25025.0</v>
      </c>
      <c r="M78" s="1431">
        <v>23100.0</v>
      </c>
      <c r="N78" s="1437"/>
      <c r="O78" s="1437"/>
    </row>
    <row r="79">
      <c r="A79" s="638">
        <v>74.0</v>
      </c>
      <c r="B79" s="638" t="b">
        <v>0</v>
      </c>
      <c r="C79" s="1431">
        <v>3.0</v>
      </c>
      <c r="D79" s="1432" t="s">
        <v>1363</v>
      </c>
      <c r="E79" s="1435" t="s">
        <v>1304</v>
      </c>
      <c r="F79" s="1435" t="s">
        <v>1365</v>
      </c>
      <c r="G79" s="1436"/>
      <c r="H79" s="1441">
        <v>700000.0</v>
      </c>
      <c r="I79" s="1441"/>
      <c r="J79" s="1441"/>
      <c r="K79" s="1431">
        <v>116880.0</v>
      </c>
      <c r="L79" s="1431">
        <v>37525.0</v>
      </c>
      <c r="M79" s="1431">
        <v>83100.0</v>
      </c>
      <c r="N79" s="1437"/>
      <c r="O79" s="1437"/>
    </row>
    <row r="80">
      <c r="A80" s="638">
        <v>75.0</v>
      </c>
      <c r="B80" s="638" t="b">
        <v>0</v>
      </c>
      <c r="C80" s="1431">
        <v>4.0</v>
      </c>
      <c r="D80" s="1432" t="s">
        <v>1363</v>
      </c>
      <c r="E80" s="1435" t="s">
        <v>1306</v>
      </c>
      <c r="F80" s="1435" t="s">
        <v>1366</v>
      </c>
      <c r="G80" s="1436"/>
      <c r="H80" s="1441">
        <v>1200000.0</v>
      </c>
      <c r="I80" s="1441">
        <v>288000.0</v>
      </c>
      <c r="J80" s="1431"/>
      <c r="K80" s="1431">
        <v>149760.0</v>
      </c>
      <c r="L80" s="1431">
        <v>50025.0</v>
      </c>
      <c r="M80" s="1431">
        <v>129000.0</v>
      </c>
      <c r="N80" s="1437"/>
      <c r="O80" s="1437"/>
    </row>
    <row r="81">
      <c r="A81" s="638">
        <v>76.0</v>
      </c>
      <c r="B81" s="638" t="b">
        <v>0</v>
      </c>
      <c r="C81" s="1431">
        <v>5.0</v>
      </c>
      <c r="D81" s="1432" t="s">
        <v>1363</v>
      </c>
      <c r="E81" s="1435" t="s">
        <v>1307</v>
      </c>
      <c r="F81" s="1442" t="s">
        <v>1367</v>
      </c>
      <c r="G81" s="1442" t="s">
        <v>1368</v>
      </c>
      <c r="H81" s="920">
        <v>1404000.0</v>
      </c>
      <c r="I81" s="920">
        <v>432000.0</v>
      </c>
      <c r="J81" s="1416"/>
      <c r="K81" s="1416">
        <v>192000.0</v>
      </c>
      <c r="L81" s="1416">
        <v>62550.0</v>
      </c>
      <c r="M81" s="1416">
        <v>222000.0</v>
      </c>
      <c r="N81" s="1443">
        <v>55420.0</v>
      </c>
      <c r="O81" s="1417"/>
    </row>
    <row r="82">
      <c r="A82" s="638">
        <v>77.0</v>
      </c>
      <c r="B82" s="638" t="b">
        <v>0</v>
      </c>
      <c r="C82" s="1431">
        <v>6.0</v>
      </c>
      <c r="D82" s="1432" t="s">
        <v>1363</v>
      </c>
      <c r="E82" s="1435" t="s">
        <v>1309</v>
      </c>
      <c r="F82" s="1442" t="s">
        <v>1369</v>
      </c>
      <c r="G82" s="1442"/>
      <c r="H82" s="920">
        <v>1560000.0</v>
      </c>
      <c r="I82" s="920">
        <v>1000000.0</v>
      </c>
      <c r="J82" s="1416"/>
      <c r="K82" s="1416">
        <v>228000.0</v>
      </c>
      <c r="L82" s="1416">
        <v>80050.0</v>
      </c>
      <c r="M82" s="1416">
        <v>26600.0</v>
      </c>
      <c r="N82" s="1443">
        <v>106000.0</v>
      </c>
      <c r="O82" s="1417"/>
    </row>
    <row r="83">
      <c r="A83" s="638">
        <v>78.0</v>
      </c>
      <c r="B83" s="638" t="b">
        <v>0</v>
      </c>
      <c r="C83" s="1431">
        <v>7.0</v>
      </c>
      <c r="D83" s="1432" t="s">
        <v>1363</v>
      </c>
      <c r="E83" s="1435" t="s">
        <v>1310</v>
      </c>
      <c r="F83" s="1442" t="s">
        <v>1370</v>
      </c>
      <c r="G83" s="1442" t="s">
        <v>1371</v>
      </c>
      <c r="H83" s="1441">
        <v>1944000.0</v>
      </c>
      <c r="I83" s="1441">
        <v>1248000.0</v>
      </c>
      <c r="J83" s="1431"/>
      <c r="K83" s="1431">
        <v>300000.0</v>
      </c>
      <c r="L83" s="1431">
        <v>97575.0</v>
      </c>
      <c r="M83" s="1416">
        <v>432000.0</v>
      </c>
      <c r="N83" s="1443">
        <v>108000.0</v>
      </c>
      <c r="O83" s="1417"/>
    </row>
    <row r="84">
      <c r="A84" s="638">
        <v>79.0</v>
      </c>
      <c r="B84" s="638" t="b">
        <v>0</v>
      </c>
      <c r="C84" s="1431">
        <v>8.0</v>
      </c>
      <c r="D84" s="1432" t="s">
        <v>1363</v>
      </c>
      <c r="E84" s="1435" t="s">
        <v>1312</v>
      </c>
      <c r="F84" s="1442" t="s">
        <v>1372</v>
      </c>
      <c r="G84" s="1442"/>
      <c r="H84" s="920">
        <v>2268000.0</v>
      </c>
      <c r="I84" s="920">
        <v>1512000.0</v>
      </c>
      <c r="J84" s="1416"/>
      <c r="K84" s="1416">
        <v>349680.0</v>
      </c>
      <c r="L84" s="1416">
        <v>115000.0</v>
      </c>
      <c r="M84" s="1416">
        <v>102000.0</v>
      </c>
      <c r="N84" s="1443">
        <v>408000.0</v>
      </c>
      <c r="O84" s="1417"/>
    </row>
    <row r="85">
      <c r="A85" s="638">
        <v>80.0</v>
      </c>
      <c r="B85" s="638" t="b">
        <v>0</v>
      </c>
      <c r="C85" s="1431">
        <v>9.0</v>
      </c>
      <c r="D85" s="1432" t="s">
        <v>1363</v>
      </c>
      <c r="E85" s="1435" t="s">
        <v>1313</v>
      </c>
      <c r="F85" s="1442" t="s">
        <v>1373</v>
      </c>
      <c r="G85" s="1442"/>
      <c r="H85" s="920">
        <v>2688000.0</v>
      </c>
      <c r="I85" s="920">
        <v>2688000.0</v>
      </c>
      <c r="J85" s="1416"/>
      <c r="K85" s="1416">
        <v>399360.0</v>
      </c>
      <c r="L85" s="1416">
        <v>133000.0</v>
      </c>
      <c r="M85" s="1416">
        <v>822000.0</v>
      </c>
      <c r="N85" s="1443">
        <v>206000.0</v>
      </c>
      <c r="O85" s="1417"/>
    </row>
    <row r="86">
      <c r="A86" s="638">
        <v>81.0</v>
      </c>
      <c r="B86" s="638" t="b">
        <v>0</v>
      </c>
      <c r="C86" s="1431">
        <v>10.0</v>
      </c>
      <c r="D86" s="1432" t="s">
        <v>1363</v>
      </c>
      <c r="E86" s="1435" t="s">
        <v>1315</v>
      </c>
      <c r="F86" s="1442" t="s">
        <v>1374</v>
      </c>
      <c r="G86" s="1442" t="s">
        <v>1375</v>
      </c>
      <c r="H86" s="920">
        <v>3024000.0</v>
      </c>
      <c r="I86" s="920">
        <v>3024000.0</v>
      </c>
      <c r="J86" s="1416"/>
      <c r="K86" s="1416">
        <v>452400.0</v>
      </c>
      <c r="L86" s="1416">
        <v>150000.0</v>
      </c>
      <c r="M86" s="1416">
        <v>266000.0</v>
      </c>
      <c r="N86" s="1417">
        <v>1060000.0</v>
      </c>
      <c r="O86" s="1417"/>
    </row>
    <row r="87">
      <c r="A87" s="638">
        <v>82.0</v>
      </c>
      <c r="B87" s="638" t="b">
        <v>0</v>
      </c>
      <c r="C87" s="1431">
        <v>11.0</v>
      </c>
      <c r="D87" s="1432" t="s">
        <v>1363</v>
      </c>
      <c r="E87" s="1435" t="s">
        <v>1316</v>
      </c>
      <c r="F87" s="1442" t="s">
        <v>1376</v>
      </c>
      <c r="G87" s="1442" t="s">
        <v>1377</v>
      </c>
      <c r="H87" s="920">
        <v>3480000.0</v>
      </c>
      <c r="I87" s="920">
        <v>3480000.0</v>
      </c>
      <c r="J87" s="1416"/>
      <c r="K87" s="1416">
        <v>520320.0</v>
      </c>
      <c r="L87" s="1416">
        <v>173000.0</v>
      </c>
      <c r="M87" s="1416">
        <v>1380000.0</v>
      </c>
      <c r="N87" s="1443">
        <v>344000.0</v>
      </c>
      <c r="O87" s="1417"/>
    </row>
    <row r="88">
      <c r="A88" s="638">
        <v>83.0</v>
      </c>
      <c r="B88" s="638" t="b">
        <v>0</v>
      </c>
      <c r="C88" s="1431">
        <v>12.0</v>
      </c>
      <c r="D88" s="1432" t="s">
        <v>1363</v>
      </c>
      <c r="E88" s="1435" t="s">
        <v>1319</v>
      </c>
      <c r="F88" s="1442" t="s">
        <v>1378</v>
      </c>
      <c r="G88" s="1442"/>
      <c r="H88" s="920">
        <v>3828000.0</v>
      </c>
      <c r="I88" s="920">
        <v>3828000.0</v>
      </c>
      <c r="J88" s="1416"/>
      <c r="K88" s="1416">
        <v>585600.0</v>
      </c>
      <c r="L88" s="1416">
        <v>195000.0</v>
      </c>
      <c r="M88" s="1416">
        <v>432000.0</v>
      </c>
      <c r="N88" s="1443">
        <v>1730000.0</v>
      </c>
      <c r="O88" s="1417"/>
    </row>
    <row r="89">
      <c r="A89" s="638">
        <v>84.0</v>
      </c>
      <c r="B89" s="638" t="b">
        <v>0</v>
      </c>
      <c r="C89" s="1431">
        <v>13.0</v>
      </c>
      <c r="D89" s="1432" t="s">
        <v>1363</v>
      </c>
      <c r="E89" s="1435" t="s">
        <v>1320</v>
      </c>
      <c r="F89" s="1442" t="s">
        <v>1379</v>
      </c>
      <c r="G89" s="1442"/>
      <c r="H89" s="920">
        <v>4320000.0</v>
      </c>
      <c r="I89" s="920">
        <v>4320000.0</v>
      </c>
      <c r="J89" s="1416"/>
      <c r="K89" s="1416">
        <v>669120.0</v>
      </c>
      <c r="L89" s="1416">
        <v>218000.0</v>
      </c>
      <c r="M89" s="1416">
        <v>2120000.0</v>
      </c>
      <c r="N89" s="1443">
        <v>530000.0</v>
      </c>
      <c r="O89" s="1417"/>
    </row>
    <row r="90">
      <c r="A90" s="638">
        <v>85.0</v>
      </c>
      <c r="B90" s="638" t="b">
        <v>0</v>
      </c>
      <c r="C90" s="1431">
        <v>14.0</v>
      </c>
      <c r="D90" s="1432" t="s">
        <v>1363</v>
      </c>
      <c r="E90" s="1435" t="s">
        <v>1322</v>
      </c>
      <c r="F90" s="1442" t="s">
        <v>1380</v>
      </c>
      <c r="G90" s="1442" t="s">
        <v>1381</v>
      </c>
      <c r="H90" s="920">
        <v>4680000.0</v>
      </c>
      <c r="I90" s="920">
        <v>4680000.0</v>
      </c>
      <c r="J90" s="1416">
        <v>384000.0</v>
      </c>
      <c r="K90" s="1416">
        <v>695760.0</v>
      </c>
      <c r="L90" s="1416">
        <v>240000.0</v>
      </c>
      <c r="M90" s="1416">
        <v>638000.0</v>
      </c>
      <c r="N90" s="1443">
        <v>2550000.0</v>
      </c>
      <c r="O90" s="1417"/>
    </row>
    <row r="91">
      <c r="A91" s="638">
        <v>86.0</v>
      </c>
      <c r="B91" s="638" t="b">
        <v>0</v>
      </c>
      <c r="C91" s="1431">
        <v>15.0</v>
      </c>
      <c r="D91" s="1432" t="s">
        <v>1363</v>
      </c>
      <c r="E91" s="1442" t="s">
        <v>1382</v>
      </c>
      <c r="F91" s="1442" t="s">
        <v>1383</v>
      </c>
      <c r="G91" s="1442" t="s">
        <v>1384</v>
      </c>
      <c r="H91" s="1416">
        <v>5394000.0</v>
      </c>
      <c r="I91" s="1416">
        <v>5394000.0</v>
      </c>
      <c r="J91" s="1416">
        <v>768000.0</v>
      </c>
      <c r="K91" s="1416">
        <v>827760.0</v>
      </c>
      <c r="L91" s="1416">
        <v>263000.0</v>
      </c>
      <c r="M91" s="1416">
        <v>3030000.0</v>
      </c>
      <c r="N91" s="1417">
        <v>757000.0</v>
      </c>
      <c r="O91" s="1417"/>
    </row>
    <row r="92">
      <c r="A92" s="638">
        <v>87.0</v>
      </c>
      <c r="B92" s="638" t="b">
        <v>0</v>
      </c>
      <c r="C92" s="1431">
        <v>16.0</v>
      </c>
      <c r="D92" s="1432" t="s">
        <v>1363</v>
      </c>
      <c r="E92" s="1442" t="s">
        <v>1326</v>
      </c>
      <c r="F92" s="1442" t="s">
        <v>1385</v>
      </c>
      <c r="G92" s="1442" t="s">
        <v>1386</v>
      </c>
      <c r="H92" s="1416">
        <v>5952000.0</v>
      </c>
      <c r="I92" s="1416">
        <v>5952000.0</v>
      </c>
      <c r="J92" s="1416">
        <v>2000000.0</v>
      </c>
      <c r="K92" s="1416">
        <v>864000.0</v>
      </c>
      <c r="L92" s="1416">
        <v>285000.0</v>
      </c>
      <c r="M92" s="1416"/>
      <c r="N92" s="1417">
        <v>3660000.0</v>
      </c>
      <c r="O92" s="1417">
        <v>916000.0</v>
      </c>
    </row>
    <row r="93">
      <c r="A93" s="638">
        <v>88.0</v>
      </c>
      <c r="B93" s="638" t="b">
        <v>0</v>
      </c>
      <c r="C93" s="1431">
        <v>17.0</v>
      </c>
      <c r="D93" s="1432" t="s">
        <v>1363</v>
      </c>
      <c r="E93" s="1442" t="s">
        <v>1327</v>
      </c>
      <c r="F93" s="1442"/>
      <c r="G93" s="1442" t="s">
        <v>1387</v>
      </c>
      <c r="H93" s="1416">
        <v>6720000.0</v>
      </c>
      <c r="I93" s="1416">
        <v>6720000.0</v>
      </c>
      <c r="J93" s="1416">
        <v>2288000.0</v>
      </c>
      <c r="K93" s="1416">
        <v>912000.0</v>
      </c>
      <c r="L93" s="1416">
        <v>308000.0</v>
      </c>
      <c r="M93" s="1416">
        <v>727000.0</v>
      </c>
      <c r="N93" s="1417"/>
      <c r="O93" s="1417">
        <v>2910000.0</v>
      </c>
    </row>
    <row r="94">
      <c r="A94" s="638">
        <v>89.0</v>
      </c>
      <c r="B94" s="638" t="b">
        <v>0</v>
      </c>
      <c r="C94" s="1431">
        <v>18.0</v>
      </c>
      <c r="D94" s="1432" t="s">
        <v>1363</v>
      </c>
      <c r="E94" s="1442" t="s">
        <v>1388</v>
      </c>
      <c r="F94" s="1442" t="s">
        <v>1389</v>
      </c>
      <c r="G94" s="1442" t="s">
        <v>1390</v>
      </c>
      <c r="H94" s="1416">
        <v>7296000.0</v>
      </c>
      <c r="I94" s="1416">
        <v>7296000.0</v>
      </c>
      <c r="J94" s="1416">
        <v>2592000.0</v>
      </c>
      <c r="K94" s="1416">
        <v>1001760.0</v>
      </c>
      <c r="L94" s="1416">
        <v>335000.0</v>
      </c>
      <c r="M94" s="1416">
        <v>5200000.0</v>
      </c>
      <c r="N94" s="1417">
        <v>1300000.0</v>
      </c>
      <c r="O94" s="1417"/>
    </row>
    <row r="95">
      <c r="A95" s="638">
        <v>90.0</v>
      </c>
      <c r="B95" s="638" t="b">
        <v>0</v>
      </c>
      <c r="C95" s="1431">
        <v>19.0</v>
      </c>
      <c r="D95" s="1432" t="s">
        <v>1363</v>
      </c>
      <c r="E95" s="1442" t="s">
        <v>1391</v>
      </c>
      <c r="F95" s="1442" t="s">
        <v>1392</v>
      </c>
      <c r="G95" s="1442" t="s">
        <v>1393</v>
      </c>
      <c r="H95" s="1416">
        <v>8118000.0</v>
      </c>
      <c r="I95" s="1416">
        <v>8118000.0</v>
      </c>
      <c r="J95" s="1416">
        <v>4144000.0</v>
      </c>
      <c r="K95" s="1416">
        <v>1094160.0</v>
      </c>
      <c r="L95" s="1416">
        <v>363000.0</v>
      </c>
      <c r="M95" s="1416"/>
      <c r="N95" s="1417">
        <v>6110000.0</v>
      </c>
      <c r="O95" s="1417">
        <v>1530000.0</v>
      </c>
    </row>
    <row r="96">
      <c r="A96" s="638">
        <v>91.0</v>
      </c>
      <c r="B96" s="638" t="b">
        <v>0</v>
      </c>
      <c r="C96" s="1431">
        <v>20.0</v>
      </c>
      <c r="D96" s="1432" t="s">
        <v>1363</v>
      </c>
      <c r="E96" s="1442" t="s">
        <v>1333</v>
      </c>
      <c r="F96" s="1442" t="s">
        <v>1394</v>
      </c>
      <c r="G96" s="1442" t="s">
        <v>1395</v>
      </c>
      <c r="H96" s="1416">
        <v>8712000.0</v>
      </c>
      <c r="I96" s="1416">
        <v>8712000.0</v>
      </c>
      <c r="J96" s="1416">
        <v>4930000.0</v>
      </c>
      <c r="K96" s="1416">
        <v>1175760.0</v>
      </c>
      <c r="L96" s="1416">
        <v>390000.0</v>
      </c>
      <c r="M96" s="1416">
        <v>1770000.0</v>
      </c>
      <c r="N96" s="1417"/>
      <c r="O96" s="1417">
        <v>7090000.0</v>
      </c>
    </row>
    <row r="97">
      <c r="A97" s="638">
        <v>92.0</v>
      </c>
      <c r="B97" s="638" t="b">
        <v>0</v>
      </c>
      <c r="C97" s="1431">
        <v>21.0</v>
      </c>
      <c r="D97" s="1432" t="s">
        <v>1363</v>
      </c>
      <c r="E97" s="1442" t="s">
        <v>1334</v>
      </c>
      <c r="F97" s="1442"/>
      <c r="G97" s="1442" t="s">
        <v>1396</v>
      </c>
      <c r="H97" s="1416">
        <v>9792000.0</v>
      </c>
      <c r="I97" s="1416">
        <v>9792000.0</v>
      </c>
      <c r="J97" s="1416">
        <v>5940000.0</v>
      </c>
      <c r="K97" s="1416">
        <v>1258800.0</v>
      </c>
      <c r="L97" s="1416">
        <v>418000.0</v>
      </c>
      <c r="M97" s="1416">
        <v>8140000.0</v>
      </c>
      <c r="N97" s="1417">
        <v>2040000.0</v>
      </c>
      <c r="O97" s="1417"/>
    </row>
    <row r="98">
      <c r="A98" s="638">
        <v>93.0</v>
      </c>
      <c r="B98" s="638" t="b">
        <v>0</v>
      </c>
      <c r="C98" s="1431">
        <v>22.0</v>
      </c>
      <c r="D98" s="1432" t="s">
        <v>1363</v>
      </c>
      <c r="E98" s="1442" t="s">
        <v>1337</v>
      </c>
      <c r="F98" s="1442" t="s">
        <v>1397</v>
      </c>
      <c r="G98" s="1442" t="s">
        <v>1398</v>
      </c>
      <c r="H98" s="1416">
        <v>1.0608E7</v>
      </c>
      <c r="I98" s="1416">
        <v>1.0608E7</v>
      </c>
      <c r="J98" s="1416">
        <v>6696000.0</v>
      </c>
      <c r="K98" s="1416">
        <v>1332000.0</v>
      </c>
      <c r="L98" s="1416">
        <v>445000.0</v>
      </c>
      <c r="M98" s="1416"/>
      <c r="N98" s="1417">
        <v>9470000.0</v>
      </c>
      <c r="O98" s="1417">
        <v>2370000.0</v>
      </c>
    </row>
    <row r="99">
      <c r="A99" s="638">
        <v>94.0</v>
      </c>
      <c r="B99" s="638" t="b">
        <v>0</v>
      </c>
      <c r="C99" s="1431">
        <v>23.0</v>
      </c>
      <c r="D99" s="1432" t="s">
        <v>1363</v>
      </c>
      <c r="E99" s="1442" t="s">
        <v>1399</v>
      </c>
      <c r="F99" s="1442" t="s">
        <v>1400</v>
      </c>
      <c r="G99" s="1442" t="s">
        <v>1401</v>
      </c>
      <c r="H99" s="1416">
        <v>1.176E7</v>
      </c>
      <c r="I99" s="1416">
        <v>1.176E7</v>
      </c>
      <c r="J99" s="1416">
        <v>7488000.0</v>
      </c>
      <c r="K99" s="1416">
        <v>1431600.0</v>
      </c>
      <c r="L99" s="1416">
        <v>478000.0</v>
      </c>
      <c r="M99" s="1416">
        <v>2750000.0</v>
      </c>
      <c r="N99" s="1417"/>
      <c r="O99" s="1417">
        <v>1.1E7</v>
      </c>
    </row>
    <row r="100">
      <c r="A100" s="638">
        <v>95.0</v>
      </c>
      <c r="B100" s="638" t="b">
        <v>0</v>
      </c>
      <c r="C100" s="1431">
        <v>24.0</v>
      </c>
      <c r="D100" s="1432" t="s">
        <v>1363</v>
      </c>
      <c r="E100" s="1442" t="s">
        <v>1341</v>
      </c>
      <c r="F100" s="1442" t="s">
        <v>1402</v>
      </c>
      <c r="G100" s="1442" t="s">
        <v>1403</v>
      </c>
      <c r="H100" s="1416">
        <v>1.26E7</v>
      </c>
      <c r="I100" s="1416">
        <v>1.26E7</v>
      </c>
      <c r="J100" s="1416">
        <v>8712000.0</v>
      </c>
      <c r="K100" s="1416">
        <v>1536240.0</v>
      </c>
      <c r="L100" s="1416">
        <v>510000.0</v>
      </c>
      <c r="M100" s="1416">
        <v>1.27E7</v>
      </c>
      <c r="N100" s="1417">
        <v>3170000.0</v>
      </c>
      <c r="O100" s="1417"/>
    </row>
    <row r="101">
      <c r="A101" s="638">
        <v>96.0</v>
      </c>
      <c r="B101" s="638" t="b">
        <v>0</v>
      </c>
      <c r="C101" s="1431">
        <v>25.0</v>
      </c>
      <c r="D101" s="1432" t="s">
        <v>1363</v>
      </c>
      <c r="E101" s="1442" t="s">
        <v>1342</v>
      </c>
      <c r="F101" s="1442" t="s">
        <v>1404</v>
      </c>
      <c r="G101" s="1442" t="s">
        <v>1405</v>
      </c>
      <c r="H101" s="1416">
        <v>1.404E7</v>
      </c>
      <c r="I101" s="1416">
        <v>1.404E7</v>
      </c>
      <c r="J101" s="1416">
        <v>1.0404E7</v>
      </c>
      <c r="K101" s="1416">
        <v>1632000.0</v>
      </c>
      <c r="L101" s="1416">
        <v>543000.0</v>
      </c>
      <c r="M101" s="1416"/>
      <c r="N101" s="1417">
        <v>1.44E7</v>
      </c>
      <c r="O101" s="1417">
        <v>3610000.0</v>
      </c>
    </row>
    <row r="102">
      <c r="A102" s="638">
        <v>97.0</v>
      </c>
      <c r="B102" s="638" t="b">
        <v>0</v>
      </c>
      <c r="C102" s="1431">
        <v>26.0</v>
      </c>
      <c r="D102" s="1432" t="s">
        <v>1363</v>
      </c>
      <c r="E102" s="1442" t="s">
        <v>1344</v>
      </c>
      <c r="F102" s="1442" t="s">
        <v>1406</v>
      </c>
      <c r="G102" s="1442" t="s">
        <v>1407</v>
      </c>
      <c r="H102" s="1416">
        <v>1.512E7</v>
      </c>
      <c r="I102" s="1416">
        <v>1.512E7</v>
      </c>
      <c r="J102" s="1416">
        <v>1.47E7</v>
      </c>
      <c r="K102" s="1416">
        <v>1680000.0</v>
      </c>
      <c r="L102" s="1416">
        <v>575000.0</v>
      </c>
      <c r="M102" s="1416">
        <v>4140000.0</v>
      </c>
      <c r="N102" s="1417"/>
      <c r="O102" s="1417">
        <v>1.66E7</v>
      </c>
    </row>
    <row r="103">
      <c r="A103" s="638">
        <v>98.0</v>
      </c>
      <c r="B103" s="638" t="b">
        <v>0</v>
      </c>
      <c r="C103" s="1431">
        <v>27.0</v>
      </c>
      <c r="D103" s="1432" t="s">
        <v>1363</v>
      </c>
      <c r="E103" s="1442" t="s">
        <v>1408</v>
      </c>
      <c r="F103" s="1442" t="s">
        <v>1409</v>
      </c>
      <c r="G103" s="1442" t="s">
        <v>1410</v>
      </c>
      <c r="H103" s="1416">
        <v>1.665E7</v>
      </c>
      <c r="I103" s="1416">
        <v>1.665E7</v>
      </c>
      <c r="J103" s="1416">
        <v>1.62E7</v>
      </c>
      <c r="K103" s="1416">
        <v>1648000.0</v>
      </c>
      <c r="L103" s="1416">
        <v>608000.0</v>
      </c>
      <c r="M103" s="1416">
        <v>1.89E7</v>
      </c>
      <c r="N103" s="1417">
        <v>4710000.0</v>
      </c>
      <c r="O103" s="1417"/>
    </row>
    <row r="104">
      <c r="A104" s="638">
        <v>99.0</v>
      </c>
      <c r="B104" s="638" t="b">
        <v>0</v>
      </c>
      <c r="C104" s="1431">
        <v>28.0</v>
      </c>
      <c r="D104" s="1432" t="s">
        <v>1363</v>
      </c>
      <c r="E104" s="1442" t="s">
        <v>1348</v>
      </c>
      <c r="F104" s="1442" t="s">
        <v>1411</v>
      </c>
      <c r="G104" s="1442" t="s">
        <v>1412</v>
      </c>
      <c r="H104" s="1416">
        <v>1.776E7</v>
      </c>
      <c r="I104" s="1416">
        <v>1.776E7</v>
      </c>
      <c r="J104" s="1416">
        <v>1.776E7</v>
      </c>
      <c r="K104" s="1416">
        <v>1920000.0</v>
      </c>
      <c r="L104" s="1416">
        <v>640000.0</v>
      </c>
      <c r="M104" s="1416"/>
      <c r="N104" s="1417">
        <v>2.13E7</v>
      </c>
      <c r="O104" s="1417">
        <v>5320000.0</v>
      </c>
    </row>
    <row r="105">
      <c r="A105" s="638">
        <v>100.0</v>
      </c>
      <c r="B105" s="638" t="b">
        <v>0</v>
      </c>
      <c r="C105" s="1431">
        <v>29.0</v>
      </c>
      <c r="D105" s="1432" t="s">
        <v>1363</v>
      </c>
      <c r="E105" s="1442" t="s">
        <v>1349</v>
      </c>
      <c r="F105" s="1442" t="s">
        <v>1413</v>
      </c>
      <c r="G105" s="1442"/>
      <c r="H105" s="1416">
        <v>1.938E7</v>
      </c>
      <c r="I105" s="1416">
        <v>1.938E7</v>
      </c>
      <c r="J105" s="1416">
        <v>1.938E7</v>
      </c>
      <c r="K105" s="1416">
        <v>2047200.0</v>
      </c>
      <c r="L105" s="1416">
        <v>678000.0</v>
      </c>
      <c r="M105" s="1416">
        <v>6010000.0</v>
      </c>
      <c r="N105" s="1417"/>
      <c r="O105" s="1417">
        <v>2.4E7</v>
      </c>
    </row>
    <row r="106">
      <c r="A106" s="638">
        <v>101.0</v>
      </c>
      <c r="B106" s="638" t="b">
        <v>0</v>
      </c>
      <c r="C106" s="1431">
        <v>30.0</v>
      </c>
      <c r="D106" s="1432" t="s">
        <v>1363</v>
      </c>
      <c r="E106" s="1442" t="s">
        <v>1351</v>
      </c>
      <c r="F106" s="1442" t="s">
        <v>1414</v>
      </c>
      <c r="G106" s="1442" t="s">
        <v>1415</v>
      </c>
      <c r="H106" s="1416">
        <v>2.0748E7</v>
      </c>
      <c r="I106" s="1416">
        <v>2.0748E7</v>
      </c>
      <c r="J106" s="1416">
        <v>2.0748E7</v>
      </c>
      <c r="K106" s="1416">
        <v>2136000.0</v>
      </c>
      <c r="L106" s="1416">
        <v>716000.0</v>
      </c>
      <c r="M106" s="1416">
        <v>2.69E7</v>
      </c>
      <c r="N106" s="1417">
        <v>6740000.0</v>
      </c>
      <c r="O106" s="1417"/>
    </row>
    <row r="107">
      <c r="A107" s="638">
        <v>102.0</v>
      </c>
      <c r="B107" s="638" t="b">
        <v>0</v>
      </c>
      <c r="C107" s="1431">
        <v>31.0</v>
      </c>
      <c r="D107" s="1432" t="s">
        <v>1363</v>
      </c>
      <c r="E107" s="1442" t="s">
        <v>1352</v>
      </c>
      <c r="F107" s="1442" t="s">
        <v>1416</v>
      </c>
      <c r="G107" s="1442" t="s">
        <v>1417</v>
      </c>
      <c r="H107" s="1416">
        <v>2.2698E7</v>
      </c>
      <c r="I107" s="1416">
        <v>2.2698E7</v>
      </c>
      <c r="J107" s="1416">
        <v>2.2698E7</v>
      </c>
      <c r="K107" s="1416">
        <v>2267760.0</v>
      </c>
      <c r="L107" s="1416">
        <v>753000.0</v>
      </c>
      <c r="M107" s="1416"/>
      <c r="N107" s="1417">
        <v>3.04E7</v>
      </c>
      <c r="O107" s="1417">
        <v>7590000.0</v>
      </c>
    </row>
    <row r="108">
      <c r="A108" s="638">
        <v>103.0</v>
      </c>
      <c r="B108" s="638" t="b">
        <v>0</v>
      </c>
      <c r="C108" s="1431">
        <v>32.0</v>
      </c>
      <c r="D108" s="1432" t="s">
        <v>1363</v>
      </c>
      <c r="E108" s="1442" t="s">
        <v>1355</v>
      </c>
      <c r="F108" s="1442" t="s">
        <v>1418</v>
      </c>
      <c r="G108" s="1442" t="s">
        <v>1419</v>
      </c>
      <c r="H108" s="1416">
        <v>2.4102E7</v>
      </c>
      <c r="I108" s="1416">
        <v>2.4102E7</v>
      </c>
      <c r="J108" s="1416">
        <v>2.4102E7</v>
      </c>
      <c r="K108" s="1416">
        <v>2379360.0</v>
      </c>
      <c r="L108" s="1416">
        <v>791000.0</v>
      </c>
      <c r="M108" s="1416">
        <v>8490000.0</v>
      </c>
      <c r="N108" s="1417"/>
      <c r="O108" s="1417">
        <v>3.4E7</v>
      </c>
    </row>
    <row r="109">
      <c r="A109" s="638">
        <v>104.0</v>
      </c>
      <c r="B109" s="638" t="b">
        <v>0</v>
      </c>
      <c r="C109" s="1431">
        <v>33.0</v>
      </c>
      <c r="D109" s="1432" t="s">
        <v>1363</v>
      </c>
      <c r="E109" s="1442" t="s">
        <v>1356</v>
      </c>
      <c r="F109" s="1442" t="s">
        <v>1420</v>
      </c>
      <c r="G109" s="1442" t="s">
        <v>1421</v>
      </c>
      <c r="H109" s="1416">
        <v>2.616E7</v>
      </c>
      <c r="I109" s="1416">
        <v>2.616E7</v>
      </c>
      <c r="J109" s="1416">
        <v>2.616E7</v>
      </c>
      <c r="K109" s="1416">
        <v>2492640.0</v>
      </c>
      <c r="L109" s="1416">
        <v>828000.0</v>
      </c>
      <c r="M109" s="1416">
        <v>3.78E7</v>
      </c>
      <c r="N109" s="1417">
        <v>9450000.0</v>
      </c>
      <c r="O109" s="1417"/>
    </row>
    <row r="110">
      <c r="A110" s="638">
        <v>105.0</v>
      </c>
      <c r="B110" s="638" t="b">
        <v>0</v>
      </c>
      <c r="C110" s="1431">
        <v>34.0</v>
      </c>
      <c r="D110" s="1432" t="s">
        <v>1363</v>
      </c>
      <c r="E110" s="1442" t="s">
        <v>1358</v>
      </c>
      <c r="F110" s="1442" t="s">
        <v>1422</v>
      </c>
      <c r="G110" s="1442" t="s">
        <v>1423</v>
      </c>
      <c r="H110" s="1416">
        <v>2.76E7</v>
      </c>
      <c r="I110" s="1416">
        <v>2.76E7</v>
      </c>
      <c r="J110" s="1416">
        <v>2.76E7</v>
      </c>
      <c r="K110" s="1416">
        <v>2606400.0</v>
      </c>
      <c r="L110" s="1416">
        <v>871000.0</v>
      </c>
      <c r="M110" s="1416"/>
      <c r="N110" s="1417">
        <v>4.2E7</v>
      </c>
      <c r="O110" s="1417">
        <v>1.05E7</v>
      </c>
    </row>
    <row r="111">
      <c r="A111" s="638">
        <v>106.0</v>
      </c>
      <c r="B111" s="638" t="b">
        <v>0</v>
      </c>
      <c r="C111" s="1431"/>
      <c r="D111" s="1416" t="s">
        <v>1424</v>
      </c>
      <c r="E111" s="1442"/>
      <c r="F111" s="1442"/>
      <c r="G111" s="1442"/>
      <c r="H111" s="1416" t="s">
        <v>1425</v>
      </c>
      <c r="I111" s="1416"/>
      <c r="J111" s="1416"/>
      <c r="K111" s="1416"/>
      <c r="L111" s="1416"/>
      <c r="M111" s="1416"/>
      <c r="N111" s="1417"/>
      <c r="O111" s="1417"/>
    </row>
    <row r="112">
      <c r="A112" s="638">
        <v>107.0</v>
      </c>
      <c r="B112" s="638" t="b">
        <v>0</v>
      </c>
      <c r="C112" s="1431">
        <v>1.0</v>
      </c>
      <c r="D112" s="1416" t="s">
        <v>1426</v>
      </c>
      <c r="E112" s="1442" t="s">
        <v>1427</v>
      </c>
      <c r="F112" s="1442"/>
      <c r="G112" s="1442"/>
      <c r="H112" s="762">
        <v>0.1</v>
      </c>
      <c r="J112" s="762"/>
      <c r="K112" s="1431">
        <v>34425.0</v>
      </c>
      <c r="L112" s="1416">
        <v>11725.0</v>
      </c>
      <c r="M112" s="1416">
        <v>8640.0</v>
      </c>
      <c r="N112" s="1417">
        <v>2160.0</v>
      </c>
      <c r="O112" s="1417"/>
    </row>
    <row r="113">
      <c r="A113" s="638">
        <v>108.0</v>
      </c>
      <c r="B113" s="638" t="b">
        <v>0</v>
      </c>
      <c r="C113" s="1431">
        <v>2.0</v>
      </c>
      <c r="D113" s="1416" t="s">
        <v>1426</v>
      </c>
      <c r="E113" s="1442" t="s">
        <v>1427</v>
      </c>
      <c r="F113" s="1442"/>
      <c r="G113" s="1442"/>
      <c r="H113" s="789">
        <v>0.18</v>
      </c>
      <c r="J113" s="762"/>
      <c r="K113" s="1431">
        <v>70650.0</v>
      </c>
      <c r="L113" s="1416">
        <v>23450.0</v>
      </c>
      <c r="M113" s="1416">
        <v>4320.0</v>
      </c>
      <c r="N113" s="1417">
        <v>17280.0</v>
      </c>
      <c r="O113" s="1417"/>
    </row>
    <row r="114">
      <c r="A114" s="638">
        <v>109.0</v>
      </c>
      <c r="B114" s="638" t="b">
        <v>0</v>
      </c>
      <c r="C114" s="1431">
        <v>3.0</v>
      </c>
      <c r="D114" s="1416" t="s">
        <v>1426</v>
      </c>
      <c r="E114" s="1442" t="s">
        <v>1427</v>
      </c>
      <c r="F114" s="1442" t="s">
        <v>1428</v>
      </c>
      <c r="G114" s="1442"/>
      <c r="H114" s="789">
        <v>0.22999999999999998</v>
      </c>
      <c r="J114" s="762"/>
      <c r="K114" s="1431">
        <v>109575.0</v>
      </c>
      <c r="L114" s="1416">
        <v>35175.0</v>
      </c>
      <c r="M114" s="1416">
        <v>7800.0</v>
      </c>
      <c r="N114" s="1417">
        <v>31200.0</v>
      </c>
      <c r="O114" s="1417"/>
    </row>
    <row r="115">
      <c r="A115" s="638">
        <v>110.0</v>
      </c>
      <c r="B115" s="638" t="b">
        <v>0</v>
      </c>
      <c r="C115" s="1431">
        <v>4.0</v>
      </c>
      <c r="D115" s="1416" t="s">
        <v>1426</v>
      </c>
      <c r="E115" s="1442" t="s">
        <v>1427</v>
      </c>
      <c r="F115" s="1442"/>
      <c r="G115" s="1442"/>
      <c r="H115" s="789">
        <v>0.29</v>
      </c>
      <c r="J115" s="762"/>
      <c r="K115" s="1431">
        <v>140400.0</v>
      </c>
      <c r="L115" s="1416">
        <v>46900.0</v>
      </c>
      <c r="M115" s="1416">
        <v>12120.0</v>
      </c>
      <c r="N115" s="1417">
        <v>48480.0</v>
      </c>
      <c r="O115" s="1417"/>
    </row>
    <row r="116">
      <c r="A116" s="638">
        <v>111.0</v>
      </c>
      <c r="B116" s="638" t="b">
        <v>0</v>
      </c>
      <c r="C116" s="1431">
        <v>5.0</v>
      </c>
      <c r="D116" s="1416" t="s">
        <v>1426</v>
      </c>
      <c r="E116" s="1442" t="s">
        <v>1427</v>
      </c>
      <c r="F116" s="1442" t="s">
        <v>1429</v>
      </c>
      <c r="G116" s="1442"/>
      <c r="H116" s="789">
        <v>0.32999999999999996</v>
      </c>
      <c r="J116" s="762"/>
      <c r="K116" s="1431">
        <v>180000.0</v>
      </c>
      <c r="L116" s="1416">
        <v>58625.0</v>
      </c>
      <c r="M116" s="1416">
        <v>17320.0</v>
      </c>
      <c r="N116" s="1417">
        <v>69280.0</v>
      </c>
      <c r="O116" s="1417"/>
    </row>
    <row r="117">
      <c r="A117" s="638">
        <v>112.0</v>
      </c>
      <c r="B117" s="638" t="b">
        <v>0</v>
      </c>
      <c r="C117" s="1431">
        <v>6.0</v>
      </c>
      <c r="D117" s="1416" t="s">
        <v>1426</v>
      </c>
      <c r="E117" s="1442" t="s">
        <v>1430</v>
      </c>
      <c r="F117" s="1442"/>
      <c r="G117" s="1442"/>
      <c r="H117" s="789">
        <v>0.37999999999999995</v>
      </c>
      <c r="J117" s="762"/>
      <c r="K117" s="1431">
        <v>213750.0</v>
      </c>
      <c r="L117" s="1416">
        <v>75050.0</v>
      </c>
      <c r="M117" s="1416">
        <v>24940.0</v>
      </c>
      <c r="N117" s="1417">
        <v>99760.0</v>
      </c>
      <c r="O117" s="1417"/>
    </row>
    <row r="118">
      <c r="A118" s="638">
        <v>113.0</v>
      </c>
      <c r="B118" s="638" t="b">
        <v>0</v>
      </c>
      <c r="C118" s="1431">
        <v>7.0</v>
      </c>
      <c r="D118" s="1416" t="s">
        <v>1426</v>
      </c>
      <c r="E118" s="1442" t="s">
        <v>1431</v>
      </c>
      <c r="F118" s="1442" t="s">
        <v>1432</v>
      </c>
      <c r="G118" s="1442"/>
      <c r="H118" s="789">
        <v>0.41999999999999993</v>
      </c>
      <c r="J118" s="762"/>
      <c r="K118" s="1431">
        <v>281250.0</v>
      </c>
      <c r="L118" s="1416">
        <v>91475.0</v>
      </c>
      <c r="M118" s="1416">
        <v>67540.0</v>
      </c>
      <c r="N118" s="1417">
        <v>270000.0</v>
      </c>
      <c r="O118" s="1417"/>
    </row>
    <row r="119">
      <c r="A119" s="638">
        <v>114.0</v>
      </c>
      <c r="B119" s="638" t="b">
        <v>0</v>
      </c>
      <c r="C119" s="1431">
        <v>8.0</v>
      </c>
      <c r="D119" s="1416" t="s">
        <v>1426</v>
      </c>
      <c r="E119" s="1442" t="s">
        <v>1433</v>
      </c>
      <c r="F119" s="1442"/>
      <c r="G119" s="1442"/>
      <c r="H119" s="789">
        <v>0.4699999999999999</v>
      </c>
      <c r="J119" s="762"/>
      <c r="K119" s="1416">
        <v>327825.0</v>
      </c>
      <c r="L119" s="1416">
        <v>108000.0</v>
      </c>
      <c r="M119" s="1416">
        <v>95600.0</v>
      </c>
      <c r="N119" s="1417">
        <v>382000.0</v>
      </c>
      <c r="O119" s="1417"/>
    </row>
    <row r="120">
      <c r="A120" s="638">
        <v>115.0</v>
      </c>
      <c r="B120" s="638" t="b">
        <v>0</v>
      </c>
      <c r="C120" s="1431">
        <v>9.0</v>
      </c>
      <c r="D120" s="1416" t="s">
        <v>1426</v>
      </c>
      <c r="E120" s="1442" t="s">
        <v>1434</v>
      </c>
      <c r="F120" s="1442"/>
      <c r="G120" s="1442"/>
      <c r="H120" s="789">
        <v>0.5099999999999999</v>
      </c>
      <c r="J120" s="762"/>
      <c r="K120" s="1416">
        <v>374400.0</v>
      </c>
      <c r="L120" s="1416">
        <v>124000.0</v>
      </c>
      <c r="M120" s="1416">
        <v>129000.0</v>
      </c>
      <c r="N120" s="1417">
        <v>514000.0</v>
      </c>
      <c r="O120" s="1417"/>
    </row>
    <row r="121">
      <c r="A121" s="638">
        <v>116.0</v>
      </c>
      <c r="B121" s="638" t="b">
        <v>0</v>
      </c>
      <c r="C121" s="1431">
        <v>10.0</v>
      </c>
      <c r="D121" s="1416" t="s">
        <v>1426</v>
      </c>
      <c r="E121" s="1442" t="s">
        <v>1315</v>
      </c>
      <c r="F121" s="1442" t="s">
        <v>1435</v>
      </c>
      <c r="G121" s="1442"/>
      <c r="H121" s="789">
        <v>0.5499999999999999</v>
      </c>
      <c r="J121" s="762"/>
      <c r="K121" s="1416">
        <v>424125.0</v>
      </c>
      <c r="L121" s="1416">
        <v>141000.0</v>
      </c>
      <c r="M121" s="1416">
        <v>249000.0</v>
      </c>
      <c r="N121" s="1417">
        <v>998000.0</v>
      </c>
      <c r="O121" s="1417"/>
    </row>
    <row r="122">
      <c r="A122" s="638">
        <v>117.0</v>
      </c>
      <c r="B122" s="638" t="b">
        <v>0</v>
      </c>
      <c r="C122" s="1431">
        <v>11.0</v>
      </c>
      <c r="D122" s="1416" t="s">
        <v>1426</v>
      </c>
      <c r="E122" s="1442" t="s">
        <v>1316</v>
      </c>
      <c r="F122" s="1442"/>
      <c r="G122" s="1442"/>
      <c r="H122" s="789">
        <v>0.59</v>
      </c>
      <c r="J122" s="762"/>
      <c r="K122" s="1416">
        <v>487800.0</v>
      </c>
      <c r="L122" s="1416">
        <v>162000.0</v>
      </c>
      <c r="M122" s="1416">
        <v>323000.0</v>
      </c>
      <c r="N122" s="1417">
        <v>1290000.0</v>
      </c>
      <c r="O122" s="1417"/>
    </row>
    <row r="123">
      <c r="A123" s="638">
        <v>118.0</v>
      </c>
      <c r="B123" s="638" t="b">
        <v>0</v>
      </c>
      <c r="C123" s="1431">
        <v>12.0</v>
      </c>
      <c r="D123" s="1416" t="s">
        <v>1426</v>
      </c>
      <c r="E123" s="1442" t="s">
        <v>1319</v>
      </c>
      <c r="F123" s="1442" t="s">
        <v>1436</v>
      </c>
      <c r="G123" s="1442" t="s">
        <v>1437</v>
      </c>
      <c r="H123" s="789">
        <v>0.62</v>
      </c>
      <c r="J123" s="762"/>
      <c r="K123" s="1416">
        <v>549000.0</v>
      </c>
      <c r="L123" s="1416">
        <v>183000.0</v>
      </c>
      <c r="M123" s="1416">
        <v>405000.0</v>
      </c>
      <c r="N123" s="1417">
        <v>1620000.0</v>
      </c>
      <c r="O123" s="1417"/>
    </row>
    <row r="124">
      <c r="A124" s="638">
        <v>119.0</v>
      </c>
      <c r="B124" s="638" t="b">
        <v>0</v>
      </c>
      <c r="C124" s="1431">
        <v>13.0</v>
      </c>
      <c r="D124" s="1416" t="s">
        <v>1426</v>
      </c>
      <c r="E124" s="1442" t="s">
        <v>1320</v>
      </c>
      <c r="F124" s="1442"/>
      <c r="G124" s="1442"/>
      <c r="H124" s="789">
        <v>0.66</v>
      </c>
      <c r="J124" s="762"/>
      <c r="K124" s="1416">
        <v>627300.0</v>
      </c>
      <c r="L124" s="1416">
        <v>204000.0</v>
      </c>
      <c r="M124" s="1416">
        <v>497000.0</v>
      </c>
      <c r="N124" s="1417">
        <v>1990000.0</v>
      </c>
      <c r="O124" s="1417"/>
    </row>
    <row r="125">
      <c r="A125" s="638">
        <v>120.0</v>
      </c>
      <c r="B125" s="638" t="b">
        <v>0</v>
      </c>
      <c r="C125" s="1431">
        <v>14.0</v>
      </c>
      <c r="D125" s="1416" t="s">
        <v>1426</v>
      </c>
      <c r="E125" s="1442" t="s">
        <v>1322</v>
      </c>
      <c r="F125" s="1442" t="s">
        <v>1438</v>
      </c>
      <c r="G125" s="1442" t="s">
        <v>1439</v>
      </c>
      <c r="H125" s="789">
        <v>0.7000000000000001</v>
      </c>
      <c r="J125" s="762"/>
      <c r="K125" s="1416">
        <v>652275.0</v>
      </c>
      <c r="L125" s="1416">
        <v>225000.0</v>
      </c>
      <c r="M125" s="1416">
        <v>599000.0</v>
      </c>
      <c r="N125" s="1417">
        <v>2390000.0</v>
      </c>
      <c r="O125" s="1417"/>
    </row>
    <row r="126">
      <c r="A126" s="638">
        <v>121.0</v>
      </c>
      <c r="B126" s="638" t="b">
        <v>0</v>
      </c>
      <c r="C126" s="1431">
        <v>15.0</v>
      </c>
      <c r="D126" s="1416" t="s">
        <v>1426</v>
      </c>
      <c r="E126" s="1442" t="s">
        <v>1323</v>
      </c>
      <c r="F126" s="1442"/>
      <c r="G126" s="1442"/>
      <c r="H126" s="762">
        <v>0.73</v>
      </c>
      <c r="J126" s="762"/>
      <c r="K126" s="1416">
        <v>776025.0</v>
      </c>
      <c r="L126" s="1416">
        <v>246000.0</v>
      </c>
      <c r="M126" s="1416"/>
      <c r="N126" s="1417">
        <v>2840000.0</v>
      </c>
      <c r="O126" s="1417">
        <v>709000.0</v>
      </c>
    </row>
    <row r="127">
      <c r="A127" s="638">
        <v>122.0</v>
      </c>
      <c r="B127" s="638" t="b">
        <v>0</v>
      </c>
      <c r="C127" s="1431">
        <v>16.0</v>
      </c>
      <c r="D127" s="1416" t="s">
        <v>1426</v>
      </c>
      <c r="E127" s="1442" t="s">
        <v>1326</v>
      </c>
      <c r="F127" s="1442" t="s">
        <v>1440</v>
      </c>
      <c r="G127" s="1442" t="s">
        <v>1441</v>
      </c>
      <c r="H127" s="762">
        <v>0.77</v>
      </c>
      <c r="J127" s="762"/>
      <c r="K127" s="1416">
        <v>810000.0</v>
      </c>
      <c r="L127" s="1416">
        <v>267000.0</v>
      </c>
      <c r="M127" s="1416"/>
      <c r="N127" s="1417">
        <v>3440000.0</v>
      </c>
      <c r="O127" s="1417">
        <v>859000.0</v>
      </c>
    </row>
    <row r="128">
      <c r="A128" s="638">
        <v>123.0</v>
      </c>
      <c r="B128" s="638" t="b">
        <v>0</v>
      </c>
      <c r="C128" s="1431">
        <v>17.0</v>
      </c>
      <c r="D128" s="1416" t="s">
        <v>1426</v>
      </c>
      <c r="E128" s="1442" t="s">
        <v>1327</v>
      </c>
      <c r="F128" s="1442"/>
      <c r="G128" s="1442"/>
      <c r="H128" s="762">
        <v>0.8</v>
      </c>
      <c r="J128" s="762"/>
      <c r="K128" s="1416">
        <v>855000.0</v>
      </c>
      <c r="L128" s="1416">
        <v>288000.0</v>
      </c>
      <c r="M128" s="1416"/>
      <c r="N128" s="1417">
        <v>4090000.0</v>
      </c>
      <c r="O128" s="1417">
        <v>1020000.0</v>
      </c>
    </row>
    <row r="129">
      <c r="A129" s="638">
        <v>124.0</v>
      </c>
      <c r="B129" s="638" t="b">
        <v>0</v>
      </c>
      <c r="C129" s="1431">
        <v>18.0</v>
      </c>
      <c r="D129" s="1416" t="s">
        <v>1426</v>
      </c>
      <c r="E129" s="1442" t="s">
        <v>1329</v>
      </c>
      <c r="F129" s="1442" t="s">
        <v>1442</v>
      </c>
      <c r="G129" s="1442" t="s">
        <v>1443</v>
      </c>
      <c r="H129" s="762">
        <v>0.83</v>
      </c>
      <c r="J129" s="762"/>
      <c r="K129" s="1416">
        <v>939150.0</v>
      </c>
      <c r="L129" s="1416">
        <v>314000.0</v>
      </c>
      <c r="M129" s="1416"/>
      <c r="N129" s="1417">
        <v>4870000.0</v>
      </c>
      <c r="O129" s="1417">
        <v>1220000.0</v>
      </c>
    </row>
    <row r="130">
      <c r="A130" s="638">
        <v>125.0</v>
      </c>
      <c r="B130" s="638" t="b">
        <v>0</v>
      </c>
      <c r="C130" s="1431">
        <v>19.0</v>
      </c>
      <c r="D130" s="1416" t="s">
        <v>1426</v>
      </c>
      <c r="E130" s="1442" t="s">
        <v>1330</v>
      </c>
      <c r="F130" s="1442"/>
      <c r="G130" s="1442"/>
      <c r="H130" s="762">
        <v>0.86</v>
      </c>
      <c r="J130" s="762"/>
      <c r="K130" s="1416">
        <v>1025775.0</v>
      </c>
      <c r="L130" s="1416">
        <v>340000.0</v>
      </c>
      <c r="M130" s="1416"/>
      <c r="N130" s="1417">
        <v>5730000.0</v>
      </c>
      <c r="O130" s="1417">
        <v>1430000.0</v>
      </c>
    </row>
    <row r="131">
      <c r="A131" s="638">
        <v>126.0</v>
      </c>
      <c r="B131" s="638" t="b">
        <v>0</v>
      </c>
      <c r="C131" s="1431">
        <v>20.0</v>
      </c>
      <c r="D131" s="1416" t="s">
        <v>1426</v>
      </c>
      <c r="E131" s="1442" t="s">
        <v>1333</v>
      </c>
      <c r="F131" s="1442" t="s">
        <v>1444</v>
      </c>
      <c r="G131" s="1442" t="s">
        <v>1445</v>
      </c>
      <c r="H131" s="762">
        <v>0.88</v>
      </c>
      <c r="J131" s="762"/>
      <c r="K131" s="1416">
        <v>1102275.0</v>
      </c>
      <c r="L131" s="1416">
        <v>366000.0</v>
      </c>
      <c r="M131" s="1416"/>
      <c r="N131" s="1417">
        <v>6650000.0</v>
      </c>
      <c r="O131" s="1417">
        <v>1660000.0</v>
      </c>
    </row>
    <row r="132">
      <c r="A132" s="638">
        <v>127.0</v>
      </c>
      <c r="B132" s="638" t="b">
        <v>0</v>
      </c>
      <c r="C132" s="1431">
        <v>21.0</v>
      </c>
      <c r="D132" s="1416" t="s">
        <v>1426</v>
      </c>
      <c r="E132" s="1442" t="s">
        <v>1334</v>
      </c>
      <c r="F132" s="1442"/>
      <c r="G132" s="1442"/>
      <c r="H132" s="762">
        <v>0.91</v>
      </c>
      <c r="J132" s="762"/>
      <c r="K132" s="1416">
        <v>1180125.0</v>
      </c>
      <c r="L132" s="1416">
        <v>392000.0</v>
      </c>
      <c r="M132" s="1416"/>
      <c r="N132" s="1417">
        <v>7640000.0</v>
      </c>
      <c r="O132" s="1417">
        <v>1910000.0</v>
      </c>
    </row>
    <row r="133">
      <c r="A133" s="638">
        <v>128.0</v>
      </c>
      <c r="B133" s="638" t="b">
        <v>0</v>
      </c>
      <c r="C133" s="1431">
        <v>22.0</v>
      </c>
      <c r="D133" s="1416" t="s">
        <v>1426</v>
      </c>
      <c r="E133" s="1442" t="s">
        <v>1337</v>
      </c>
      <c r="F133" s="1442" t="s">
        <v>1446</v>
      </c>
      <c r="G133" s="1442"/>
      <c r="H133" s="762">
        <v>0.94</v>
      </c>
      <c r="J133" s="762"/>
      <c r="K133" s="1416">
        <v>1248750.0</v>
      </c>
      <c r="L133" s="1416">
        <v>417000.0</v>
      </c>
      <c r="M133" s="1416"/>
      <c r="N133" s="1417">
        <v>8880000.0</v>
      </c>
      <c r="O133" s="1417">
        <v>2220000.0</v>
      </c>
    </row>
    <row r="134">
      <c r="A134" s="638">
        <v>129.0</v>
      </c>
      <c r="B134" s="638" t="b">
        <v>0</v>
      </c>
      <c r="C134" s="1431">
        <v>23.0</v>
      </c>
      <c r="D134" s="1416" t="s">
        <v>1426</v>
      </c>
      <c r="E134" s="1442" t="s">
        <v>1338</v>
      </c>
      <c r="F134" s="1442"/>
      <c r="G134" s="1442"/>
      <c r="H134" s="762">
        <v>0.97</v>
      </c>
      <c r="J134" s="762"/>
      <c r="K134" s="1416">
        <v>1346400.0</v>
      </c>
      <c r="L134" s="1416">
        <v>448000.0</v>
      </c>
      <c r="M134" s="1416"/>
      <c r="N134" s="1417">
        <v>1.03E7</v>
      </c>
      <c r="O134" s="1417">
        <v>2580000.0</v>
      </c>
    </row>
    <row r="135">
      <c r="A135" s="638">
        <v>130.0</v>
      </c>
      <c r="B135" s="638" t="b">
        <v>0</v>
      </c>
      <c r="C135" s="1431">
        <v>24.0</v>
      </c>
      <c r="D135" s="1416" t="s">
        <v>1426</v>
      </c>
      <c r="E135" s="1442" t="s">
        <v>1341</v>
      </c>
      <c r="F135" s="1442" t="s">
        <v>1447</v>
      </c>
      <c r="G135" s="1442" t="s">
        <v>1448</v>
      </c>
      <c r="H135" s="762">
        <v>1.0</v>
      </c>
      <c r="J135" s="762"/>
      <c r="K135" s="1416">
        <v>1440225.0</v>
      </c>
      <c r="L135" s="1416">
        <v>478000.0</v>
      </c>
      <c r="M135" s="1416"/>
      <c r="N135" s="1417">
        <v>1.19E7</v>
      </c>
      <c r="O135" s="1417">
        <v>2970000.0</v>
      </c>
    </row>
    <row r="136">
      <c r="A136" s="638">
        <v>131.0</v>
      </c>
      <c r="B136" s="638" t="b">
        <v>0</v>
      </c>
      <c r="C136" s="1431">
        <v>25.0</v>
      </c>
      <c r="D136" s="1416" t="s">
        <v>1426</v>
      </c>
      <c r="E136" s="1442" t="s">
        <v>1342</v>
      </c>
      <c r="F136" s="1442"/>
      <c r="G136" s="1442"/>
      <c r="H136" s="762">
        <v>1.02</v>
      </c>
      <c r="J136" s="762"/>
      <c r="K136" s="1416">
        <v>1530000.0</v>
      </c>
      <c r="L136" s="1416">
        <v>509000.0</v>
      </c>
      <c r="M136" s="1416"/>
      <c r="N136" s="1417">
        <v>1.35E7</v>
      </c>
      <c r="O136" s="1417">
        <v>3380000.0</v>
      </c>
    </row>
    <row r="137">
      <c r="A137" s="638">
        <v>132.0</v>
      </c>
      <c r="B137" s="638" t="b">
        <v>0</v>
      </c>
      <c r="C137" s="1431">
        <v>26.0</v>
      </c>
      <c r="D137" s="1416" t="s">
        <v>1426</v>
      </c>
      <c r="E137" s="1442" t="s">
        <v>1344</v>
      </c>
      <c r="F137" s="1442" t="s">
        <v>1449</v>
      </c>
      <c r="G137" s="1442" t="s">
        <v>1450</v>
      </c>
      <c r="H137" s="762">
        <v>1.05</v>
      </c>
      <c r="J137" s="762"/>
      <c r="K137" s="1416">
        <v>1575000.0</v>
      </c>
      <c r="L137" s="1416">
        <v>539000.0</v>
      </c>
      <c r="M137" s="1416"/>
      <c r="N137" s="1417">
        <v>1.55E7</v>
      </c>
      <c r="O137" s="1417">
        <v>3880000.0</v>
      </c>
    </row>
    <row r="138">
      <c r="A138" s="638">
        <v>133.0</v>
      </c>
      <c r="B138" s="638" t="b">
        <v>0</v>
      </c>
      <c r="C138" s="1431">
        <v>27.0</v>
      </c>
      <c r="D138" s="1416" t="s">
        <v>1426</v>
      </c>
      <c r="E138" s="1442" t="s">
        <v>1345</v>
      </c>
      <c r="F138" s="1442"/>
      <c r="G138" s="1442"/>
      <c r="H138" s="762">
        <v>1.07</v>
      </c>
      <c r="J138" s="762"/>
      <c r="K138" s="1416">
        <v>1748250.0</v>
      </c>
      <c r="L138" s="1416">
        <v>570000.0</v>
      </c>
      <c r="M138" s="1416"/>
      <c r="N138" s="1417">
        <v>1.77E7</v>
      </c>
      <c r="O138" s="1417">
        <v>4420000.0</v>
      </c>
    </row>
    <row r="139">
      <c r="A139" s="638">
        <v>134.0</v>
      </c>
      <c r="B139" s="638" t="b">
        <v>0</v>
      </c>
      <c r="C139" s="1431">
        <v>28.0</v>
      </c>
      <c r="D139" s="1416" t="s">
        <v>1426</v>
      </c>
      <c r="E139" s="1442" t="s">
        <v>1348</v>
      </c>
      <c r="F139" s="1442" t="s">
        <v>1451</v>
      </c>
      <c r="G139" s="1442" t="s">
        <v>1452</v>
      </c>
      <c r="H139" s="762">
        <v>1.1</v>
      </c>
      <c r="J139" s="762"/>
      <c r="K139" s="1416">
        <v>1800000.0</v>
      </c>
      <c r="L139" s="1416">
        <v>600000.0</v>
      </c>
      <c r="M139" s="1416"/>
      <c r="N139" s="1417">
        <v>2.0E7</v>
      </c>
      <c r="O139" s="1417">
        <v>4990000.0</v>
      </c>
    </row>
    <row r="140">
      <c r="A140" s="638">
        <v>135.0</v>
      </c>
      <c r="B140" s="638" t="b">
        <v>0</v>
      </c>
      <c r="C140" s="1431">
        <v>29.0</v>
      </c>
      <c r="D140" s="1416" t="s">
        <v>1426</v>
      </c>
      <c r="E140" s="1442" t="s">
        <v>1349</v>
      </c>
      <c r="F140" s="1442"/>
      <c r="G140" s="1442"/>
      <c r="H140" s="762">
        <v>1.12</v>
      </c>
      <c r="J140" s="762"/>
      <c r="K140" s="1416">
        <v>1919250.0</v>
      </c>
      <c r="L140" s="1416">
        <v>636000.0</v>
      </c>
      <c r="M140" s="1416"/>
      <c r="N140" s="1417">
        <v>2.25E7</v>
      </c>
      <c r="O140" s="1417">
        <v>5630000.0</v>
      </c>
    </row>
    <row r="141">
      <c r="A141" s="638">
        <v>136.0</v>
      </c>
      <c r="B141" s="638" t="b">
        <v>0</v>
      </c>
      <c r="C141" s="1431">
        <v>30.0</v>
      </c>
      <c r="D141" s="1416" t="s">
        <v>1426</v>
      </c>
      <c r="E141" s="1442" t="s">
        <v>1351</v>
      </c>
      <c r="F141" s="1442" t="s">
        <v>1453</v>
      </c>
      <c r="G141" s="1442" t="s">
        <v>1454</v>
      </c>
      <c r="H141" s="762">
        <v>1.14</v>
      </c>
      <c r="J141" s="762"/>
      <c r="K141" s="1416">
        <v>2002500.0</v>
      </c>
      <c r="L141" s="1416">
        <v>671000.0</v>
      </c>
      <c r="M141" s="1416"/>
      <c r="N141" s="1417">
        <v>2.53E7</v>
      </c>
      <c r="O141" s="1417">
        <v>6320000.0</v>
      </c>
    </row>
    <row r="142">
      <c r="A142" s="638">
        <v>137.0</v>
      </c>
      <c r="B142" s="638" t="b">
        <v>0</v>
      </c>
      <c r="C142" s="1431">
        <v>31.0</v>
      </c>
      <c r="D142" s="1416" t="s">
        <v>1426</v>
      </c>
      <c r="E142" s="1442" t="s">
        <v>1352</v>
      </c>
      <c r="F142" s="1442"/>
      <c r="G142" s="1442"/>
      <c r="H142" s="762">
        <v>1.17</v>
      </c>
      <c r="J142" s="762"/>
      <c r="K142" s="1416">
        <v>2126025.0</v>
      </c>
      <c r="L142" s="1416">
        <v>706000.0</v>
      </c>
      <c r="M142" s="1416"/>
      <c r="N142" s="1417">
        <v>2.85E7</v>
      </c>
      <c r="O142" s="1417">
        <v>7120000.0</v>
      </c>
    </row>
    <row r="143">
      <c r="A143" s="638">
        <v>138.0</v>
      </c>
      <c r="B143" s="638" t="b">
        <v>0</v>
      </c>
      <c r="C143" s="1431">
        <v>32.0</v>
      </c>
      <c r="D143" s="1416" t="s">
        <v>1426</v>
      </c>
      <c r="E143" s="1442" t="s">
        <v>1355</v>
      </c>
      <c r="F143" s="1442" t="s">
        <v>1455</v>
      </c>
      <c r="G143" s="1442" t="s">
        <v>1456</v>
      </c>
      <c r="H143" s="762">
        <v>1.19</v>
      </c>
      <c r="J143" s="762"/>
      <c r="K143" s="1416">
        <v>2230650.0</v>
      </c>
      <c r="L143" s="1416">
        <v>741000.0</v>
      </c>
      <c r="M143" s="1416"/>
      <c r="N143" s="1417">
        <v>3.19E7</v>
      </c>
      <c r="O143" s="1417">
        <v>7960000.0</v>
      </c>
    </row>
    <row r="144">
      <c r="A144" s="638">
        <v>139.0</v>
      </c>
      <c r="B144" s="638" t="b">
        <v>0</v>
      </c>
      <c r="C144" s="1431">
        <v>33.0</v>
      </c>
      <c r="D144" s="1416" t="s">
        <v>1426</v>
      </c>
      <c r="E144" s="1442" t="s">
        <v>1356</v>
      </c>
      <c r="F144" s="1442"/>
      <c r="G144" s="1442"/>
      <c r="H144" s="762">
        <v>1.21</v>
      </c>
      <c r="J144" s="762"/>
      <c r="K144" s="1416">
        <v>2336850.0</v>
      </c>
      <c r="L144" s="1416">
        <v>776000.0</v>
      </c>
      <c r="M144" s="1416"/>
      <c r="N144" s="1417">
        <v>3.54E7</v>
      </c>
      <c r="O144" s="1417">
        <v>8860000.0</v>
      </c>
    </row>
    <row r="145">
      <c r="A145" s="638">
        <v>140.0</v>
      </c>
      <c r="B145" s="638" t="b">
        <v>0</v>
      </c>
      <c r="C145" s="1431">
        <v>34.0</v>
      </c>
      <c r="D145" s="1416" t="s">
        <v>1426</v>
      </c>
      <c r="E145" s="1442" t="s">
        <v>1358</v>
      </c>
      <c r="F145" s="1442" t="s">
        <v>1457</v>
      </c>
      <c r="G145" s="1442" t="s">
        <v>1458</v>
      </c>
      <c r="H145" s="762">
        <v>1.24</v>
      </c>
      <c r="J145" s="762"/>
      <c r="K145" s="1416">
        <v>2443500.0</v>
      </c>
      <c r="L145" s="1416">
        <v>816000.0</v>
      </c>
      <c r="M145" s="1416"/>
      <c r="N145" s="1417">
        <v>3.94E7</v>
      </c>
      <c r="O145" s="1417">
        <v>9850000.0</v>
      </c>
    </row>
    <row r="146">
      <c r="A146" s="638">
        <v>141.0</v>
      </c>
      <c r="B146" s="638" t="b">
        <v>0</v>
      </c>
      <c r="C146" s="1431"/>
      <c r="D146" s="1416" t="s">
        <v>1459</v>
      </c>
      <c r="E146" s="1442"/>
      <c r="F146" s="1442"/>
      <c r="G146" s="1442"/>
      <c r="H146" s="638" t="s">
        <v>1460</v>
      </c>
      <c r="J146" s="762"/>
      <c r="K146" s="1416"/>
      <c r="L146" s="1416"/>
      <c r="M146" s="1416"/>
      <c r="N146" s="1417"/>
      <c r="O146" s="1417"/>
    </row>
    <row r="147">
      <c r="A147" s="638">
        <v>142.0</v>
      </c>
      <c r="B147" s="638" t="b">
        <v>0</v>
      </c>
      <c r="C147" s="1431">
        <v>1.0</v>
      </c>
      <c r="D147" s="1416" t="s">
        <v>1461</v>
      </c>
      <c r="E147" s="1442" t="s">
        <v>1323</v>
      </c>
      <c r="F147" s="1442" t="s">
        <v>1462</v>
      </c>
      <c r="G147" s="1442"/>
      <c r="H147" s="762">
        <v>0.02</v>
      </c>
      <c r="I147" s="762"/>
      <c r="J147" s="762"/>
      <c r="K147" s="1416">
        <v>34425.0</v>
      </c>
      <c r="L147" s="1416">
        <v>11725.0</v>
      </c>
      <c r="M147" s="1416">
        <v>2160.0</v>
      </c>
      <c r="N147" s="1417"/>
      <c r="O147" s="1417">
        <v>8640.0</v>
      </c>
    </row>
    <row r="148">
      <c r="A148" s="638">
        <v>143.0</v>
      </c>
      <c r="B148" s="638" t="b">
        <v>0</v>
      </c>
      <c r="C148" s="1431">
        <v>2.0</v>
      </c>
      <c r="D148" s="1416" t="s">
        <v>1461</v>
      </c>
      <c r="E148" s="1442" t="s">
        <v>1323</v>
      </c>
      <c r="F148" s="1442"/>
      <c r="G148" s="1442"/>
      <c r="H148" s="762">
        <v>0.04</v>
      </c>
      <c r="I148" s="762"/>
      <c r="J148" s="762"/>
      <c r="K148" s="1416">
        <v>70650.0</v>
      </c>
      <c r="L148" s="1416">
        <v>23450.0</v>
      </c>
      <c r="M148" s="1416">
        <v>4320.0</v>
      </c>
      <c r="N148" s="1417"/>
      <c r="O148" s="1417">
        <v>17280.0</v>
      </c>
    </row>
    <row r="149">
      <c r="A149" s="638">
        <v>144.0</v>
      </c>
      <c r="B149" s="638" t="b">
        <v>0</v>
      </c>
      <c r="C149" s="1431">
        <v>3.0</v>
      </c>
      <c r="D149" s="1416" t="s">
        <v>1461</v>
      </c>
      <c r="E149" s="1442" t="s">
        <v>1323</v>
      </c>
      <c r="F149" s="1442"/>
      <c r="G149" s="1442"/>
      <c r="H149" s="762">
        <v>0.06</v>
      </c>
      <c r="I149" s="762"/>
      <c r="J149" s="762"/>
      <c r="K149" s="1416">
        <v>109575.0</v>
      </c>
      <c r="L149" s="1416">
        <v>35175.0</v>
      </c>
      <c r="M149" s="1416">
        <v>7800.0</v>
      </c>
      <c r="N149" s="1417"/>
      <c r="O149" s="1417">
        <v>31200.0</v>
      </c>
    </row>
    <row r="150">
      <c r="A150" s="638">
        <v>145.0</v>
      </c>
      <c r="B150" s="638" t="b">
        <v>0</v>
      </c>
      <c r="C150" s="1431">
        <v>4.0</v>
      </c>
      <c r="D150" s="1416" t="s">
        <v>1461</v>
      </c>
      <c r="E150" s="1442" t="s">
        <v>1323</v>
      </c>
      <c r="F150" s="1442"/>
      <c r="G150" s="1442"/>
      <c r="H150" s="762">
        <v>0.08</v>
      </c>
      <c r="I150" s="762"/>
      <c r="J150" s="762"/>
      <c r="K150" s="1416">
        <v>140400.0</v>
      </c>
      <c r="L150" s="1416">
        <v>46900.0</v>
      </c>
      <c r="M150" s="1416">
        <v>12120.0</v>
      </c>
      <c r="N150" s="1417"/>
      <c r="O150" s="1417">
        <v>48480.0</v>
      </c>
    </row>
    <row r="151">
      <c r="A151" s="638">
        <v>146.0</v>
      </c>
      <c r="B151" s="638" t="b">
        <v>0</v>
      </c>
      <c r="C151" s="1431">
        <v>5.0</v>
      </c>
      <c r="D151" s="1416" t="s">
        <v>1461</v>
      </c>
      <c r="E151" s="1442" t="s">
        <v>1323</v>
      </c>
      <c r="F151" s="1442" t="s">
        <v>1463</v>
      </c>
      <c r="G151" s="1442"/>
      <c r="H151" s="762">
        <v>0.1</v>
      </c>
      <c r="I151" s="762"/>
      <c r="J151" s="762"/>
      <c r="K151" s="1416">
        <v>180000.0</v>
      </c>
      <c r="L151" s="1416">
        <v>58625.0</v>
      </c>
      <c r="M151" s="1416">
        <v>17320.0</v>
      </c>
      <c r="N151" s="1417"/>
      <c r="O151" s="1417">
        <v>69280.0</v>
      </c>
    </row>
    <row r="152">
      <c r="A152" s="638">
        <v>147.0</v>
      </c>
      <c r="B152" s="638" t="b">
        <v>0</v>
      </c>
      <c r="C152" s="1431">
        <v>6.0</v>
      </c>
      <c r="D152" s="1416" t="s">
        <v>1461</v>
      </c>
      <c r="E152" s="1442" t="s">
        <v>1323</v>
      </c>
      <c r="F152" s="1442"/>
      <c r="G152" s="1442"/>
      <c r="H152" s="762">
        <v>0.12</v>
      </c>
      <c r="I152" s="762"/>
      <c r="J152" s="762"/>
      <c r="K152" s="1416">
        <v>213750.0</v>
      </c>
      <c r="L152" s="1416">
        <v>75050.0</v>
      </c>
      <c r="M152" s="1416">
        <v>24940.0</v>
      </c>
      <c r="N152" s="1417"/>
      <c r="O152" s="1417">
        <v>99760.0</v>
      </c>
    </row>
    <row r="153">
      <c r="A153" s="638">
        <v>148.0</v>
      </c>
      <c r="B153" s="638" t="b">
        <v>0</v>
      </c>
      <c r="C153" s="1431">
        <v>7.0</v>
      </c>
      <c r="D153" s="1416" t="s">
        <v>1461</v>
      </c>
      <c r="E153" s="1442" t="s">
        <v>1323</v>
      </c>
      <c r="F153" s="1442"/>
      <c r="G153" s="1442"/>
      <c r="H153" s="762">
        <v>0.14</v>
      </c>
      <c r="I153" s="762"/>
      <c r="J153" s="762"/>
      <c r="K153" s="1416">
        <v>281250.0</v>
      </c>
      <c r="L153" s="1416">
        <v>91475.0</v>
      </c>
      <c r="M153" s="1416">
        <v>33780.0</v>
      </c>
      <c r="N153" s="1417"/>
      <c r="O153" s="1417">
        <v>135000.0</v>
      </c>
    </row>
    <row r="154">
      <c r="A154" s="638">
        <v>149.0</v>
      </c>
      <c r="B154" s="638" t="b">
        <v>0</v>
      </c>
      <c r="C154" s="1431">
        <v>8.0</v>
      </c>
      <c r="D154" s="1416" t="s">
        <v>1461</v>
      </c>
      <c r="E154" s="1442" t="s">
        <v>1323</v>
      </c>
      <c r="F154" s="1442"/>
      <c r="G154" s="1442"/>
      <c r="H154" s="762">
        <v>0.16</v>
      </c>
      <c r="I154" s="762"/>
      <c r="J154" s="762"/>
      <c r="K154" s="1416">
        <v>327825.0</v>
      </c>
      <c r="L154" s="1416">
        <v>108000.0</v>
      </c>
      <c r="M154" s="1416">
        <v>47800.0</v>
      </c>
      <c r="N154" s="1417"/>
      <c r="O154" s="1417">
        <v>191000.0</v>
      </c>
    </row>
    <row r="155">
      <c r="A155" s="638">
        <v>150.0</v>
      </c>
      <c r="B155" s="638" t="b">
        <v>0</v>
      </c>
      <c r="C155" s="1431">
        <v>9.0</v>
      </c>
      <c r="D155" s="1416" t="s">
        <v>1461</v>
      </c>
      <c r="E155" s="1442" t="s">
        <v>1323</v>
      </c>
      <c r="F155" s="1442"/>
      <c r="G155" s="1442"/>
      <c r="H155" s="762">
        <v>0.18</v>
      </c>
      <c r="I155" s="762"/>
      <c r="J155" s="762"/>
      <c r="K155" s="1416">
        <v>374400.0</v>
      </c>
      <c r="L155" s="1416">
        <v>124000.0</v>
      </c>
      <c r="M155" s="1416">
        <v>64260.0</v>
      </c>
      <c r="N155" s="1417"/>
      <c r="O155" s="1417">
        <v>257000.0</v>
      </c>
    </row>
    <row r="156">
      <c r="A156" s="638">
        <v>151.0</v>
      </c>
      <c r="B156" s="638" t="b">
        <v>0</v>
      </c>
      <c r="C156" s="1431">
        <v>10.0</v>
      </c>
      <c r="D156" s="1416" t="s">
        <v>1461</v>
      </c>
      <c r="E156" s="1442" t="s">
        <v>1323</v>
      </c>
      <c r="F156" s="1442"/>
      <c r="G156" s="1442"/>
      <c r="H156" s="762">
        <v>0.2</v>
      </c>
      <c r="I156" s="762"/>
      <c r="J156" s="762"/>
      <c r="K156" s="1416">
        <v>424125.0</v>
      </c>
      <c r="L156" s="1416">
        <v>141000.0</v>
      </c>
      <c r="M156" s="1416">
        <v>83140.0</v>
      </c>
      <c r="N156" s="1417"/>
      <c r="O156" s="1417">
        <v>333000.0</v>
      </c>
    </row>
    <row r="157">
      <c r="A157" s="638">
        <v>152.0</v>
      </c>
      <c r="B157" s="638" t="b">
        <v>0</v>
      </c>
      <c r="C157" s="1431">
        <v>11.0</v>
      </c>
      <c r="D157" s="1416" t="s">
        <v>1461</v>
      </c>
      <c r="E157" s="1442" t="s">
        <v>1323</v>
      </c>
      <c r="F157" s="1442"/>
      <c r="G157" s="1442"/>
      <c r="H157" s="762">
        <v>0.22</v>
      </c>
      <c r="I157" s="762"/>
      <c r="J157" s="762"/>
      <c r="K157" s="1416">
        <v>487800.0</v>
      </c>
      <c r="L157" s="1416">
        <v>162000.0</v>
      </c>
      <c r="M157" s="1416">
        <v>108000.0</v>
      </c>
      <c r="N157" s="1417"/>
      <c r="O157" s="1417">
        <v>430000.0</v>
      </c>
    </row>
    <row r="158">
      <c r="A158" s="638">
        <v>153.0</v>
      </c>
      <c r="B158" s="638" t="b">
        <v>0</v>
      </c>
      <c r="C158" s="1431">
        <v>12.0</v>
      </c>
      <c r="D158" s="1416" t="s">
        <v>1461</v>
      </c>
      <c r="E158" s="1442" t="s">
        <v>1323</v>
      </c>
      <c r="F158" s="1442"/>
      <c r="G158" s="1442"/>
      <c r="H158" s="762">
        <v>0.24</v>
      </c>
      <c r="I158" s="762"/>
      <c r="J158" s="762"/>
      <c r="K158" s="1416">
        <v>549000.0</v>
      </c>
      <c r="L158" s="1416">
        <v>183000.0</v>
      </c>
      <c r="M158" s="1416">
        <v>135000.0</v>
      </c>
      <c r="N158" s="1417"/>
      <c r="O158" s="1417">
        <v>540000.0</v>
      </c>
    </row>
    <row r="159">
      <c r="A159" s="638">
        <v>154.0</v>
      </c>
      <c r="B159" s="638" t="b">
        <v>0</v>
      </c>
      <c r="C159" s="1431">
        <v>13.0</v>
      </c>
      <c r="D159" s="1416" t="s">
        <v>1461</v>
      </c>
      <c r="E159" s="1442" t="s">
        <v>1323</v>
      </c>
      <c r="F159" s="1442"/>
      <c r="G159" s="1442"/>
      <c r="H159" s="762">
        <v>0.26</v>
      </c>
      <c r="I159" s="762"/>
      <c r="J159" s="762"/>
      <c r="K159" s="1416">
        <v>627300.0</v>
      </c>
      <c r="L159" s="1416">
        <v>204000.0</v>
      </c>
      <c r="M159" s="1416">
        <v>166000.0</v>
      </c>
      <c r="N159" s="1417"/>
      <c r="O159" s="1417">
        <v>663000.0</v>
      </c>
    </row>
    <row r="160">
      <c r="A160" s="638">
        <v>155.0</v>
      </c>
      <c r="B160" s="638" t="b">
        <v>0</v>
      </c>
      <c r="C160" s="1431">
        <v>14.0</v>
      </c>
      <c r="D160" s="1416" t="s">
        <v>1461</v>
      </c>
      <c r="E160" s="1442" t="s">
        <v>1323</v>
      </c>
      <c r="F160" s="1442"/>
      <c r="G160" s="1442"/>
      <c r="H160" s="762">
        <v>0.28</v>
      </c>
      <c r="I160" s="762"/>
      <c r="J160" s="762"/>
      <c r="K160" s="1416">
        <v>625275.0</v>
      </c>
      <c r="L160" s="1416">
        <v>225000.0</v>
      </c>
      <c r="M160" s="1416">
        <v>200000.0</v>
      </c>
      <c r="N160" s="1417"/>
      <c r="O160" s="1417">
        <v>798000.0</v>
      </c>
    </row>
    <row r="161">
      <c r="A161" s="638">
        <v>156.0</v>
      </c>
      <c r="B161" s="638" t="b">
        <v>0</v>
      </c>
      <c r="C161" s="1431">
        <v>15.0</v>
      </c>
      <c r="D161" s="1416" t="s">
        <v>1461</v>
      </c>
      <c r="E161" s="1442" t="s">
        <v>1323</v>
      </c>
      <c r="F161" s="1442" t="s">
        <v>1464</v>
      </c>
      <c r="G161" s="1442"/>
      <c r="H161" s="762">
        <v>0.3</v>
      </c>
      <c r="I161" s="762"/>
      <c r="J161" s="762"/>
      <c r="K161" s="1416">
        <v>776025.0</v>
      </c>
      <c r="L161" s="1416">
        <v>246000.0</v>
      </c>
      <c r="M161" s="1416">
        <v>236000.0</v>
      </c>
      <c r="N161" s="1417"/>
      <c r="O161" s="1417">
        <v>946000.0</v>
      </c>
    </row>
    <row r="162">
      <c r="A162" s="638">
        <v>157.0</v>
      </c>
      <c r="B162" s="638" t="b">
        <v>0</v>
      </c>
      <c r="C162" s="1431">
        <v>16.0</v>
      </c>
      <c r="D162" s="1416" t="s">
        <v>1461</v>
      </c>
      <c r="E162" s="1442" t="s">
        <v>1326</v>
      </c>
      <c r="F162" s="1442"/>
      <c r="G162" s="1442"/>
      <c r="H162" s="762">
        <v>0.32</v>
      </c>
      <c r="I162" s="762"/>
      <c r="J162" s="762"/>
      <c r="K162" s="1416">
        <v>810000.0</v>
      </c>
      <c r="L162" s="1416">
        <v>267000.0</v>
      </c>
      <c r="M162" s="1416">
        <v>286000.0</v>
      </c>
      <c r="N162" s="1417"/>
      <c r="O162" s="1417">
        <v>1150000.0</v>
      </c>
    </row>
    <row r="163">
      <c r="A163" s="638">
        <v>158.0</v>
      </c>
      <c r="B163" s="638" t="b">
        <v>0</v>
      </c>
      <c r="C163" s="1431">
        <v>17.0</v>
      </c>
      <c r="D163" s="1416" t="s">
        <v>1461</v>
      </c>
      <c r="E163" s="1442" t="s">
        <v>1327</v>
      </c>
      <c r="F163" s="1442"/>
      <c r="G163" s="1442"/>
      <c r="H163" s="762">
        <v>0.34</v>
      </c>
      <c r="I163" s="762"/>
      <c r="J163" s="762"/>
      <c r="K163" s="1416">
        <v>855000.0</v>
      </c>
      <c r="L163" s="1416">
        <v>288000.0</v>
      </c>
      <c r="M163" s="1416">
        <v>682000.0</v>
      </c>
      <c r="N163" s="1417"/>
      <c r="O163" s="1417">
        <v>2730000.0</v>
      </c>
    </row>
    <row r="164">
      <c r="A164" s="638">
        <v>159.0</v>
      </c>
      <c r="B164" s="638" t="b">
        <v>0</v>
      </c>
      <c r="C164" s="1431">
        <v>18.0</v>
      </c>
      <c r="D164" s="1416" t="s">
        <v>1461</v>
      </c>
      <c r="E164" s="1442" t="s">
        <v>1329</v>
      </c>
      <c r="F164" s="1442"/>
      <c r="G164" s="1442"/>
      <c r="H164" s="762">
        <v>0.36</v>
      </c>
      <c r="I164" s="762"/>
      <c r="J164" s="762"/>
      <c r="K164" s="1416">
        <v>939150.0</v>
      </c>
      <c r="L164" s="1416">
        <v>314000.0</v>
      </c>
      <c r="M164" s="1416">
        <v>812000.0</v>
      </c>
      <c r="N164" s="1417"/>
      <c r="O164" s="1417">
        <v>3250000.0</v>
      </c>
    </row>
    <row r="165">
      <c r="A165" s="638">
        <v>160.0</v>
      </c>
      <c r="B165" s="638" t="b">
        <v>0</v>
      </c>
      <c r="C165" s="1431">
        <v>19.0</v>
      </c>
      <c r="D165" s="1416" t="s">
        <v>1461</v>
      </c>
      <c r="E165" s="1442" t="s">
        <v>1330</v>
      </c>
      <c r="F165" s="1442" t="s">
        <v>1465</v>
      </c>
      <c r="G165" s="1442" t="s">
        <v>1466</v>
      </c>
      <c r="H165" s="762">
        <v>0.38</v>
      </c>
      <c r="I165" s="762"/>
      <c r="J165" s="762"/>
      <c r="K165" s="1416">
        <v>1025775.0</v>
      </c>
      <c r="L165" s="1416">
        <v>340000.0</v>
      </c>
      <c r="M165" s="1416">
        <v>954000.0</v>
      </c>
      <c r="N165" s="1417"/>
      <c r="O165" s="1417">
        <v>3820000.0</v>
      </c>
    </row>
    <row r="166">
      <c r="A166" s="638">
        <v>161.0</v>
      </c>
      <c r="B166" s="638" t="b">
        <v>0</v>
      </c>
      <c r="C166" s="1431">
        <v>20.0</v>
      </c>
      <c r="D166" s="1416" t="s">
        <v>1461</v>
      </c>
      <c r="E166" s="1442" t="s">
        <v>1333</v>
      </c>
      <c r="F166" s="1442"/>
      <c r="G166" s="1442"/>
      <c r="H166" s="762">
        <v>0.4</v>
      </c>
      <c r="I166" s="762"/>
      <c r="J166" s="762"/>
      <c r="K166" s="1416">
        <v>1102275.0</v>
      </c>
      <c r="L166" s="1416">
        <v>366000.0</v>
      </c>
      <c r="M166" s="1416">
        <v>1660000.0</v>
      </c>
      <c r="N166" s="1417"/>
      <c r="O166" s="1417">
        <v>6650000.0</v>
      </c>
    </row>
    <row r="167">
      <c r="A167" s="638">
        <v>162.0</v>
      </c>
      <c r="B167" s="638" t="b">
        <v>0</v>
      </c>
      <c r="C167" s="1431">
        <v>21.0</v>
      </c>
      <c r="D167" s="1416" t="s">
        <v>1461</v>
      </c>
      <c r="E167" s="1442" t="s">
        <v>1334</v>
      </c>
      <c r="F167" s="1442"/>
      <c r="G167" s="1442"/>
      <c r="H167" s="762">
        <v>0.42</v>
      </c>
      <c r="I167" s="762"/>
      <c r="J167" s="762"/>
      <c r="K167" s="1416">
        <v>1180125.0</v>
      </c>
      <c r="L167" s="1416">
        <v>392000.0</v>
      </c>
      <c r="M167" s="1416">
        <v>1910000.0</v>
      </c>
      <c r="N167" s="1417"/>
      <c r="O167" s="1417">
        <v>7640000.0</v>
      </c>
    </row>
    <row r="168">
      <c r="A168" s="638">
        <v>163.0</v>
      </c>
      <c r="B168" s="638" t="b">
        <v>0</v>
      </c>
      <c r="C168" s="1431">
        <v>22.0</v>
      </c>
      <c r="D168" s="1416" t="s">
        <v>1461</v>
      </c>
      <c r="E168" s="1442" t="s">
        <v>1337</v>
      </c>
      <c r="F168" s="1442" t="s">
        <v>1467</v>
      </c>
      <c r="G168" s="1442"/>
      <c r="H168" s="762">
        <v>0.44</v>
      </c>
      <c r="I168" s="762"/>
      <c r="J168" s="762"/>
      <c r="K168" s="1416">
        <v>1248750.0</v>
      </c>
      <c r="L168" s="1416">
        <v>417000.0</v>
      </c>
      <c r="M168" s="1416">
        <v>2220000.0</v>
      </c>
      <c r="N168" s="1417"/>
      <c r="O168" s="1417">
        <v>8880000.0</v>
      </c>
    </row>
    <row r="169">
      <c r="A169" s="638">
        <v>164.0</v>
      </c>
      <c r="B169" s="638" t="b">
        <v>0</v>
      </c>
      <c r="C169" s="1431">
        <v>23.0</v>
      </c>
      <c r="D169" s="1416" t="s">
        <v>1461</v>
      </c>
      <c r="E169" s="1442" t="s">
        <v>1338</v>
      </c>
      <c r="F169" s="1442"/>
      <c r="G169" s="1442"/>
      <c r="H169" s="762">
        <v>0.46</v>
      </c>
      <c r="I169" s="762"/>
      <c r="J169" s="762"/>
      <c r="K169" s="1416">
        <v>1346400.0</v>
      </c>
      <c r="L169" s="1416">
        <v>448000.0</v>
      </c>
      <c r="M169" s="1416">
        <v>2580000.0</v>
      </c>
      <c r="N169" s="1417"/>
      <c r="O169" s="1417">
        <v>1.03E7</v>
      </c>
    </row>
    <row r="170">
      <c r="A170" s="638">
        <v>165.0</v>
      </c>
      <c r="B170" s="638" t="b">
        <v>0</v>
      </c>
      <c r="C170" s="1431">
        <v>24.0</v>
      </c>
      <c r="D170" s="1416" t="s">
        <v>1461</v>
      </c>
      <c r="E170" s="1442" t="s">
        <v>1341</v>
      </c>
      <c r="F170" s="1442"/>
      <c r="G170" s="1442"/>
      <c r="H170" s="762">
        <v>0.48</v>
      </c>
      <c r="I170" s="762"/>
      <c r="J170" s="762"/>
      <c r="K170" s="1416">
        <v>1440225.0</v>
      </c>
      <c r="L170" s="1416">
        <v>478000.0</v>
      </c>
      <c r="M170" s="1416">
        <v>2970000.0</v>
      </c>
      <c r="N170" s="1417"/>
      <c r="O170" s="1417">
        <v>1.19E7</v>
      </c>
    </row>
    <row r="171">
      <c r="A171" s="638">
        <v>166.0</v>
      </c>
      <c r="B171" s="638" t="b">
        <v>0</v>
      </c>
      <c r="C171" s="1431">
        <v>25.0</v>
      </c>
      <c r="D171" s="1416" t="s">
        <v>1461</v>
      </c>
      <c r="E171" s="1442" t="s">
        <v>1342</v>
      </c>
      <c r="F171" s="1442" t="s">
        <v>1468</v>
      </c>
      <c r="G171" s="1442"/>
      <c r="H171" s="762">
        <v>0.5</v>
      </c>
      <c r="I171" s="762"/>
      <c r="J171" s="762"/>
      <c r="K171" s="1416">
        <v>1530000.0</v>
      </c>
      <c r="L171" s="1416">
        <v>509000.0</v>
      </c>
      <c r="M171" s="1416">
        <v>3380000.0</v>
      </c>
      <c r="N171" s="1417"/>
      <c r="O171" s="1417">
        <v>1.35E7</v>
      </c>
    </row>
    <row r="172">
      <c r="A172" s="638">
        <v>167.0</v>
      </c>
      <c r="B172" s="638" t="b">
        <v>0</v>
      </c>
      <c r="C172" s="1431">
        <v>26.0</v>
      </c>
      <c r="D172" s="1416" t="s">
        <v>1461</v>
      </c>
      <c r="E172" s="1442" t="s">
        <v>1344</v>
      </c>
      <c r="F172" s="1442"/>
      <c r="G172" s="1442"/>
      <c r="H172" s="762">
        <v>0.52</v>
      </c>
      <c r="I172" s="762"/>
      <c r="J172" s="762"/>
      <c r="K172" s="1416">
        <v>1575000.0</v>
      </c>
      <c r="L172" s="1416">
        <v>539000.0</v>
      </c>
      <c r="M172" s="1416">
        <v>3880000.0</v>
      </c>
      <c r="N172" s="1417"/>
      <c r="O172" s="1417">
        <v>1.55E7</v>
      </c>
    </row>
    <row r="173">
      <c r="A173" s="638">
        <v>168.0</v>
      </c>
      <c r="B173" s="638" t="b">
        <v>0</v>
      </c>
      <c r="C173" s="1431">
        <v>27.0</v>
      </c>
      <c r="D173" s="1416" t="s">
        <v>1461</v>
      </c>
      <c r="E173" s="1442" t="s">
        <v>1345</v>
      </c>
      <c r="F173" s="1442"/>
      <c r="G173" s="1442"/>
      <c r="H173" s="762">
        <v>0.54</v>
      </c>
      <c r="I173" s="762"/>
      <c r="J173" s="762"/>
      <c r="K173" s="1416">
        <v>1748250.0</v>
      </c>
      <c r="L173" s="1416">
        <v>570000.0</v>
      </c>
      <c r="M173" s="1416">
        <v>4420000.0</v>
      </c>
      <c r="N173" s="1417"/>
      <c r="O173" s="1417">
        <v>1.77E7</v>
      </c>
    </row>
    <row r="174">
      <c r="A174" s="638">
        <v>169.0</v>
      </c>
      <c r="B174" s="638" t="b">
        <v>0</v>
      </c>
      <c r="C174" s="1431">
        <v>28.0</v>
      </c>
      <c r="D174" s="1416" t="s">
        <v>1461</v>
      </c>
      <c r="E174" s="1442" t="s">
        <v>1348</v>
      </c>
      <c r="F174" s="1442"/>
      <c r="G174" s="1442"/>
      <c r="H174" s="762">
        <v>0.56</v>
      </c>
      <c r="I174" s="762"/>
      <c r="J174" s="762"/>
      <c r="K174" s="1416">
        <v>1800000.0</v>
      </c>
      <c r="L174" s="1416">
        <v>600000.0</v>
      </c>
      <c r="M174" s="1416">
        <v>4990000.0</v>
      </c>
      <c r="N174" s="1417"/>
      <c r="O174" s="1417">
        <v>2.0E7</v>
      </c>
    </row>
    <row r="175">
      <c r="A175" s="638">
        <v>170.0</v>
      </c>
      <c r="B175" s="638" t="b">
        <v>0</v>
      </c>
      <c r="C175" s="1431">
        <v>29.0</v>
      </c>
      <c r="D175" s="1416" t="s">
        <v>1461</v>
      </c>
      <c r="E175" s="1442" t="s">
        <v>1349</v>
      </c>
      <c r="F175" s="1442" t="s">
        <v>1350</v>
      </c>
      <c r="G175" s="1442" t="s">
        <v>1415</v>
      </c>
      <c r="H175" s="762">
        <v>0.58</v>
      </c>
      <c r="I175" s="762"/>
      <c r="J175" s="762"/>
      <c r="K175" s="1416">
        <v>1919250.0</v>
      </c>
      <c r="L175" s="1416">
        <v>636000.0</v>
      </c>
      <c r="M175" s="1416">
        <v>5630000.0</v>
      </c>
      <c r="N175" s="1417"/>
      <c r="O175" s="1417">
        <v>2.25E7</v>
      </c>
    </row>
    <row r="176">
      <c r="A176" s="638">
        <v>171.0</v>
      </c>
      <c r="B176" s="638" t="b">
        <v>0</v>
      </c>
      <c r="C176" s="1431">
        <v>30.0</v>
      </c>
      <c r="D176" s="1416" t="s">
        <v>1461</v>
      </c>
      <c r="E176" s="1442" t="s">
        <v>1351</v>
      </c>
      <c r="F176" s="1442"/>
      <c r="G176" s="1442"/>
      <c r="H176" s="762">
        <v>0.6</v>
      </c>
      <c r="I176" s="762"/>
      <c r="J176" s="762"/>
      <c r="K176" s="1416">
        <v>2002500.0</v>
      </c>
      <c r="L176" s="1416">
        <v>671000.0</v>
      </c>
      <c r="M176" s="1416">
        <v>6320000.0</v>
      </c>
      <c r="N176" s="1417"/>
      <c r="O176" s="1417">
        <v>2.53E7</v>
      </c>
    </row>
    <row r="177">
      <c r="A177" s="638">
        <v>172.0</v>
      </c>
      <c r="B177" s="638" t="b">
        <v>0</v>
      </c>
      <c r="C177" s="1431">
        <v>31.0</v>
      </c>
      <c r="D177" s="1416" t="s">
        <v>1461</v>
      </c>
      <c r="E177" s="1442" t="s">
        <v>1352</v>
      </c>
      <c r="F177" s="1442"/>
      <c r="G177" s="1442"/>
      <c r="H177" s="762">
        <v>0.62</v>
      </c>
      <c r="I177" s="762"/>
      <c r="J177" s="762"/>
      <c r="K177" s="1416">
        <v>2126025.0</v>
      </c>
      <c r="L177" s="1416">
        <v>706000.0</v>
      </c>
      <c r="M177" s="1416">
        <v>7120000.0</v>
      </c>
      <c r="N177" s="1417"/>
      <c r="O177" s="1417">
        <v>2.85E7</v>
      </c>
    </row>
    <row r="178">
      <c r="A178" s="638">
        <v>173.0</v>
      </c>
      <c r="B178" s="638" t="b">
        <v>0</v>
      </c>
      <c r="C178" s="1431">
        <v>32.0</v>
      </c>
      <c r="D178" s="1416" t="s">
        <v>1461</v>
      </c>
      <c r="E178" s="1442" t="s">
        <v>1355</v>
      </c>
      <c r="F178" s="1442" t="s">
        <v>1455</v>
      </c>
      <c r="G178" s="1442"/>
      <c r="H178" s="762">
        <v>0.639999999999999</v>
      </c>
      <c r="I178" s="762"/>
      <c r="J178" s="762"/>
      <c r="K178" s="1416">
        <v>2230650.0</v>
      </c>
      <c r="L178" s="1416">
        <v>741000.0</v>
      </c>
      <c r="M178" s="1416">
        <v>7960000.0</v>
      </c>
      <c r="N178" s="1417"/>
      <c r="O178" s="1417">
        <v>3.19E7</v>
      </c>
    </row>
    <row r="179">
      <c r="A179" s="638">
        <v>174.0</v>
      </c>
      <c r="B179" s="638" t="b">
        <v>0</v>
      </c>
      <c r="C179" s="1431">
        <v>33.0</v>
      </c>
      <c r="D179" s="1416" t="s">
        <v>1461</v>
      </c>
      <c r="E179" s="1442" t="s">
        <v>1356</v>
      </c>
      <c r="F179" s="1442" t="s">
        <v>1454</v>
      </c>
      <c r="G179" s="1442"/>
      <c r="H179" s="762">
        <v>0.659999999999999</v>
      </c>
      <c r="I179" s="762"/>
      <c r="J179" s="762"/>
      <c r="K179" s="1416">
        <v>2336850.0</v>
      </c>
      <c r="L179" s="1416">
        <v>776000.0</v>
      </c>
      <c r="M179" s="1416">
        <v>8860000.0</v>
      </c>
      <c r="N179" s="1417"/>
      <c r="O179" s="1417">
        <v>3.54E7</v>
      </c>
    </row>
    <row r="180">
      <c r="A180" s="638">
        <v>175.0</v>
      </c>
      <c r="B180" s="638" t="b">
        <v>0</v>
      </c>
      <c r="C180" s="1431">
        <v>34.0</v>
      </c>
      <c r="D180" s="1416" t="s">
        <v>1461</v>
      </c>
      <c r="E180" s="1442" t="s">
        <v>1358</v>
      </c>
      <c r="F180" s="1442"/>
      <c r="G180" s="1442"/>
      <c r="H180" s="762">
        <v>0.679999999999999</v>
      </c>
      <c r="I180" s="762"/>
      <c r="J180" s="762"/>
      <c r="K180" s="1416">
        <v>2443500.0</v>
      </c>
      <c r="L180" s="1416">
        <v>816000.0</v>
      </c>
      <c r="M180" s="1416">
        <v>9850000.0</v>
      </c>
      <c r="N180" s="1417"/>
      <c r="O180" s="1417">
        <v>3.94E7</v>
      </c>
    </row>
    <row r="181">
      <c r="A181" s="638">
        <v>176.0</v>
      </c>
      <c r="B181" s="638" t="b">
        <v>0</v>
      </c>
      <c r="C181" s="1431"/>
      <c r="D181" s="1432" t="s">
        <v>1469</v>
      </c>
      <c r="E181" s="1436"/>
      <c r="F181" s="1436"/>
      <c r="G181" s="1436"/>
      <c r="H181" s="1431" t="s">
        <v>1470</v>
      </c>
      <c r="I181" s="1431" t="s">
        <v>1471</v>
      </c>
      <c r="J181" s="1431"/>
      <c r="K181" s="1431"/>
      <c r="L181" s="1431"/>
      <c r="M181" s="1431"/>
      <c r="N181" s="1437"/>
      <c r="O181" s="1437"/>
    </row>
    <row r="182">
      <c r="A182" s="638">
        <v>177.0</v>
      </c>
      <c r="B182" s="638" t="b">
        <v>0</v>
      </c>
      <c r="C182" s="1431">
        <v>1.0</v>
      </c>
      <c r="D182" s="1432" t="s">
        <v>1472</v>
      </c>
      <c r="E182" s="1435" t="s">
        <v>1473</v>
      </c>
      <c r="F182" s="1436"/>
      <c r="G182" s="1436"/>
      <c r="H182" s="1431">
        <v>10000.0</v>
      </c>
      <c r="I182" s="1431">
        <v>60000.0</v>
      </c>
      <c r="J182" s="1431"/>
      <c r="K182" s="1431">
        <v>9180.0</v>
      </c>
      <c r="L182" s="1431">
        <v>3125.0</v>
      </c>
      <c r="M182" s="1431"/>
      <c r="N182" s="1437"/>
      <c r="O182" s="1437"/>
    </row>
    <row r="183">
      <c r="A183" s="638">
        <v>178.0</v>
      </c>
      <c r="B183" s="638" t="b">
        <v>0</v>
      </c>
      <c r="C183" s="1431">
        <v>2.0</v>
      </c>
      <c r="D183" s="1432" t="s">
        <v>1472</v>
      </c>
      <c r="E183" s="1435" t="s">
        <v>1474</v>
      </c>
      <c r="F183" s="1436"/>
      <c r="G183" s="1436"/>
      <c r="H183" s="1441">
        <v>12000.0</v>
      </c>
      <c r="I183" s="1441">
        <v>72000.0</v>
      </c>
      <c r="J183" s="1431"/>
      <c r="K183" s="1431">
        <v>18840.0</v>
      </c>
      <c r="L183" s="1431">
        <v>6250.0</v>
      </c>
      <c r="M183" s="1431">
        <v>5800.0</v>
      </c>
      <c r="N183" s="1437"/>
      <c r="O183" s="1437"/>
    </row>
    <row r="184">
      <c r="A184" s="638">
        <v>179.0</v>
      </c>
      <c r="B184" s="638" t="b">
        <v>0</v>
      </c>
      <c r="C184" s="1431">
        <v>3.0</v>
      </c>
      <c r="D184" s="1432" t="s">
        <v>1472</v>
      </c>
      <c r="E184" s="1435" t="s">
        <v>1475</v>
      </c>
      <c r="F184" s="1436"/>
      <c r="G184" s="1436"/>
      <c r="H184" s="1441">
        <v>14000.0</v>
      </c>
      <c r="I184" s="1441">
        <v>84000.0</v>
      </c>
      <c r="J184" s="1431"/>
      <c r="K184" s="1431">
        <v>29220.0</v>
      </c>
      <c r="L184" s="1431">
        <v>9375.0</v>
      </c>
      <c r="M184" s="1431">
        <v>20800.0</v>
      </c>
      <c r="N184" s="1437"/>
      <c r="O184" s="1437"/>
    </row>
    <row r="185">
      <c r="A185" s="638">
        <v>180.0</v>
      </c>
      <c r="B185" s="638" t="b">
        <v>0</v>
      </c>
      <c r="C185" s="1431">
        <v>4.0</v>
      </c>
      <c r="D185" s="1432" t="s">
        <v>1472</v>
      </c>
      <c r="E185" s="1435" t="s">
        <v>1476</v>
      </c>
      <c r="F185" s="1436"/>
      <c r="G185" s="1436"/>
      <c r="H185" s="1441">
        <v>16000.0</v>
      </c>
      <c r="I185" s="1441">
        <v>96000.0</v>
      </c>
      <c r="J185" s="1431"/>
      <c r="K185" s="1431">
        <v>37440.0</v>
      </c>
      <c r="L185" s="1431">
        <v>12500.0</v>
      </c>
      <c r="M185" s="1431">
        <v>32300.0</v>
      </c>
      <c r="N185" s="1437"/>
      <c r="O185" s="1437"/>
    </row>
    <row r="186">
      <c r="A186" s="638">
        <v>181.0</v>
      </c>
      <c r="B186" s="638" t="b">
        <v>0</v>
      </c>
      <c r="C186" s="1431">
        <v>5.0</v>
      </c>
      <c r="D186" s="1432" t="s">
        <v>1472</v>
      </c>
      <c r="E186" s="1435" t="s">
        <v>1427</v>
      </c>
      <c r="F186" s="1435"/>
      <c r="G186" s="1435"/>
      <c r="H186" s="1441">
        <v>18000.0</v>
      </c>
      <c r="I186" s="1441">
        <v>108000.0</v>
      </c>
      <c r="J186" s="1431"/>
      <c r="K186" s="1431">
        <v>48000.0</v>
      </c>
      <c r="L186" s="1431">
        <v>15625.0</v>
      </c>
      <c r="N186" s="1438">
        <v>23100.0</v>
      </c>
      <c r="O186" s="1438"/>
    </row>
    <row r="187">
      <c r="A187" s="638">
        <v>182.0</v>
      </c>
      <c r="B187" s="638" t="b">
        <v>0</v>
      </c>
      <c r="C187" s="1431">
        <v>6.0</v>
      </c>
      <c r="D187" s="1432" t="s">
        <v>1472</v>
      </c>
      <c r="E187" s="1435" t="s">
        <v>1430</v>
      </c>
      <c r="F187" s="1435"/>
      <c r="G187" s="1435"/>
      <c r="H187" s="1441">
        <v>20000.0</v>
      </c>
      <c r="I187" s="1441">
        <v>120000.0</v>
      </c>
      <c r="J187" s="1431"/>
      <c r="K187" s="1431">
        <v>57000.0</v>
      </c>
      <c r="L187" s="1431">
        <v>20025.0</v>
      </c>
      <c r="N187" s="1438">
        <v>33300.0</v>
      </c>
      <c r="O187" s="1438"/>
    </row>
    <row r="188">
      <c r="A188" s="638">
        <v>183.0</v>
      </c>
      <c r="B188" s="638" t="b">
        <v>0</v>
      </c>
      <c r="C188" s="1431">
        <v>7.0</v>
      </c>
      <c r="D188" s="1432" t="s">
        <v>1472</v>
      </c>
      <c r="E188" s="1435" t="s">
        <v>1431</v>
      </c>
      <c r="F188" s="1435"/>
      <c r="G188" s="1435"/>
      <c r="H188" s="1441">
        <v>24000.0</v>
      </c>
      <c r="I188" s="1441">
        <v>144000.0</v>
      </c>
      <c r="J188" s="1431"/>
      <c r="K188" s="1431">
        <v>75000.0</v>
      </c>
      <c r="L188" s="1431">
        <v>24400.0</v>
      </c>
      <c r="M188" s="1441"/>
      <c r="N188" s="1438">
        <v>90100.0</v>
      </c>
      <c r="O188" s="1438"/>
    </row>
    <row r="189">
      <c r="A189" s="638">
        <v>184.0</v>
      </c>
      <c r="B189" s="638" t="b">
        <v>0</v>
      </c>
      <c r="C189" s="1431">
        <v>8.0</v>
      </c>
      <c r="D189" s="1432" t="s">
        <v>1472</v>
      </c>
      <c r="E189" s="1435" t="s">
        <v>1433</v>
      </c>
      <c r="F189" s="1435"/>
      <c r="G189" s="1435"/>
      <c r="H189" s="1441">
        <v>28000.0</v>
      </c>
      <c r="I189" s="1441">
        <v>168000.0</v>
      </c>
      <c r="J189" s="1431"/>
      <c r="K189" s="1431">
        <v>87420.0</v>
      </c>
      <c r="L189" s="1431">
        <v>28775.0</v>
      </c>
      <c r="M189" s="1441"/>
      <c r="N189" s="1438">
        <v>128000.0</v>
      </c>
      <c r="O189" s="1438"/>
    </row>
    <row r="190">
      <c r="A190" s="638">
        <v>185.0</v>
      </c>
      <c r="B190" s="638" t="b">
        <v>0</v>
      </c>
      <c r="C190" s="1431">
        <v>9.0</v>
      </c>
      <c r="D190" s="1432" t="s">
        <v>1472</v>
      </c>
      <c r="E190" s="1435" t="s">
        <v>1434</v>
      </c>
      <c r="F190" s="1435"/>
      <c r="G190" s="1435"/>
      <c r="H190" s="1441">
        <v>32000.0</v>
      </c>
      <c r="I190" s="1441">
        <v>192000.0</v>
      </c>
      <c r="J190" s="1431"/>
      <c r="K190" s="1431">
        <v>99840.0</v>
      </c>
      <c r="L190" s="1431">
        <v>33150.0</v>
      </c>
      <c r="M190" s="1441"/>
      <c r="N190" s="1438">
        <v>171000.0</v>
      </c>
      <c r="O190" s="1438"/>
    </row>
    <row r="191">
      <c r="A191" s="638">
        <v>186.0</v>
      </c>
      <c r="B191" s="638" t="b">
        <v>0</v>
      </c>
      <c r="C191" s="1431">
        <v>10.0</v>
      </c>
      <c r="D191" s="1432" t="s">
        <v>1472</v>
      </c>
      <c r="E191" s="1435" t="s">
        <v>1315</v>
      </c>
      <c r="F191" s="1435"/>
      <c r="G191" s="1435"/>
      <c r="H191" s="1441">
        <v>36000.0</v>
      </c>
      <c r="I191" s="1441">
        <v>216000.0</v>
      </c>
      <c r="J191" s="1431"/>
      <c r="K191" s="1431">
        <v>113100.0</v>
      </c>
      <c r="L191" s="1431">
        <v>37525.0</v>
      </c>
      <c r="M191" s="1441"/>
      <c r="N191" s="1438">
        <v>333000.0</v>
      </c>
      <c r="O191" s="1438"/>
    </row>
    <row r="192">
      <c r="A192" s="638">
        <v>187.0</v>
      </c>
      <c r="B192" s="638" t="b">
        <v>0</v>
      </c>
      <c r="C192" s="1431">
        <v>11.0</v>
      </c>
      <c r="D192" s="1432" t="s">
        <v>1472</v>
      </c>
      <c r="E192" s="1435" t="s">
        <v>1316</v>
      </c>
      <c r="F192" s="1435"/>
      <c r="G192" s="1435"/>
      <c r="H192" s="1441">
        <v>40000.0</v>
      </c>
      <c r="I192" s="1441">
        <v>240000.0</v>
      </c>
      <c r="J192" s="1431"/>
      <c r="K192" s="1431">
        <v>130080.0</v>
      </c>
      <c r="L192" s="1431">
        <v>43150.0</v>
      </c>
      <c r="M192" s="1441"/>
      <c r="N192" s="1438">
        <v>430000.0</v>
      </c>
      <c r="O192" s="1438"/>
    </row>
    <row r="193">
      <c r="A193" s="638">
        <v>188.0</v>
      </c>
      <c r="B193" s="638" t="b">
        <v>0</v>
      </c>
      <c r="C193" s="1431">
        <v>12.0</v>
      </c>
      <c r="D193" s="1432" t="s">
        <v>1472</v>
      </c>
      <c r="E193" s="1435" t="s">
        <v>1319</v>
      </c>
      <c r="F193" s="1435"/>
      <c r="G193" s="1435"/>
      <c r="H193" s="1441">
        <v>44000.0</v>
      </c>
      <c r="I193" s="1441">
        <v>264000.0</v>
      </c>
      <c r="J193" s="1431"/>
      <c r="K193" s="1431">
        <v>146400.0</v>
      </c>
      <c r="L193" s="1431">
        <v>48775.0</v>
      </c>
      <c r="M193" s="1441"/>
      <c r="N193" s="1438">
        <v>540000.0</v>
      </c>
      <c r="O193" s="1438"/>
    </row>
    <row r="194">
      <c r="A194" s="638">
        <v>189.0</v>
      </c>
      <c r="B194" s="638" t="b">
        <v>0</v>
      </c>
      <c r="C194" s="1431">
        <v>13.0</v>
      </c>
      <c r="D194" s="1432" t="s">
        <v>1472</v>
      </c>
      <c r="E194" s="1435" t="s">
        <v>1320</v>
      </c>
      <c r="F194" s="1435"/>
      <c r="G194" s="1435"/>
      <c r="H194" s="1441">
        <v>48000.0</v>
      </c>
      <c r="I194" s="1441">
        <v>288000.0</v>
      </c>
      <c r="J194" s="1431"/>
      <c r="K194" s="1431">
        <v>167280.0</v>
      </c>
      <c r="L194" s="1431">
        <v>54400.0</v>
      </c>
      <c r="M194" s="1441"/>
      <c r="N194" s="1438">
        <v>663000.0</v>
      </c>
      <c r="O194" s="1438"/>
    </row>
    <row r="195">
      <c r="A195" s="638">
        <v>190.0</v>
      </c>
      <c r="B195" s="638" t="b">
        <v>0</v>
      </c>
      <c r="C195" s="1431">
        <v>14.0</v>
      </c>
      <c r="D195" s="1432" t="s">
        <v>1472</v>
      </c>
      <c r="E195" s="1435" t="s">
        <v>1322</v>
      </c>
      <c r="F195" s="1435"/>
      <c r="G195" s="1435"/>
      <c r="H195" s="1441">
        <v>52000.0</v>
      </c>
      <c r="I195" s="1441">
        <v>312000.0</v>
      </c>
      <c r="J195" s="1431"/>
      <c r="K195" s="1431">
        <v>173940.0</v>
      </c>
      <c r="L195" s="1431">
        <v>60050.0</v>
      </c>
      <c r="M195" s="1441"/>
      <c r="N195" s="1438">
        <v>798000.0</v>
      </c>
      <c r="O195" s="1438"/>
    </row>
    <row r="196">
      <c r="A196" s="638">
        <v>191.0</v>
      </c>
      <c r="B196" s="638" t="b">
        <v>0</v>
      </c>
      <c r="C196" s="1431">
        <v>15.0</v>
      </c>
      <c r="D196" s="1432" t="s">
        <v>1472</v>
      </c>
      <c r="E196" s="1435" t="s">
        <v>1323</v>
      </c>
      <c r="F196" s="1435"/>
      <c r="G196" s="1435"/>
      <c r="H196" s="1431">
        <v>58000.0</v>
      </c>
      <c r="I196" s="1431">
        <v>377000.0</v>
      </c>
      <c r="J196" s="1431"/>
      <c r="K196" s="1431">
        <v>206940.0</v>
      </c>
      <c r="L196" s="1431">
        <v>65675.0</v>
      </c>
      <c r="M196" s="1441"/>
      <c r="N196" s="1438">
        <v>756000.0</v>
      </c>
      <c r="O196" s="1438">
        <v>189000.0</v>
      </c>
    </row>
    <row r="197">
      <c r="A197" s="638">
        <v>192.0</v>
      </c>
      <c r="B197" s="638" t="b">
        <v>0</v>
      </c>
      <c r="C197" s="1431">
        <v>16.0</v>
      </c>
      <c r="D197" s="1432" t="s">
        <v>1472</v>
      </c>
      <c r="E197" s="1435" t="s">
        <v>1326</v>
      </c>
      <c r="F197" s="1435"/>
      <c r="G197" s="1435"/>
      <c r="H197" s="1431">
        <v>64000.0</v>
      </c>
      <c r="I197" s="1431">
        <v>416000.0</v>
      </c>
      <c r="J197" s="1431"/>
      <c r="K197" s="1431">
        <v>216000.0</v>
      </c>
      <c r="L197" s="1431">
        <v>71300.0</v>
      </c>
      <c r="M197" s="1441"/>
      <c r="N197" s="1438">
        <v>916000.0</v>
      </c>
      <c r="O197" s="1438">
        <v>229000.0</v>
      </c>
    </row>
    <row r="198">
      <c r="A198" s="638">
        <v>193.0</v>
      </c>
      <c r="B198" s="638" t="b">
        <v>0</v>
      </c>
      <c r="C198" s="1431">
        <v>17.0</v>
      </c>
      <c r="D198" s="1432" t="s">
        <v>1472</v>
      </c>
      <c r="E198" s="1435" t="s">
        <v>1327</v>
      </c>
      <c r="F198" s="1435"/>
      <c r="G198" s="1435"/>
      <c r="H198" s="1431">
        <v>70000.0</v>
      </c>
      <c r="I198" s="1431">
        <v>455000.0</v>
      </c>
      <c r="J198" s="1431"/>
      <c r="K198" s="1431">
        <v>228000.0</v>
      </c>
      <c r="L198" s="1431">
        <v>76925.0</v>
      </c>
      <c r="M198" s="1441"/>
      <c r="N198" s="1438">
        <v>1090000.0</v>
      </c>
      <c r="O198" s="1438">
        <v>273000.0</v>
      </c>
    </row>
    <row r="199">
      <c r="A199" s="638">
        <v>194.0</v>
      </c>
      <c r="B199" s="638" t="b">
        <v>0</v>
      </c>
      <c r="C199" s="1431">
        <v>18.0</v>
      </c>
      <c r="D199" s="1432" t="s">
        <v>1472</v>
      </c>
      <c r="E199" s="1435" t="s">
        <v>1329</v>
      </c>
      <c r="F199" s="1435"/>
      <c r="G199" s="1435"/>
      <c r="H199" s="1431">
        <v>76000.0</v>
      </c>
      <c r="I199" s="1431">
        <v>494000.0</v>
      </c>
      <c r="J199" s="1431"/>
      <c r="K199" s="1431">
        <v>250440.0</v>
      </c>
      <c r="L199" s="1431">
        <v>83800.0</v>
      </c>
      <c r="M199" s="1441"/>
      <c r="N199" s="1438">
        <v>1300000.0</v>
      </c>
      <c r="O199" s="1438">
        <v>325000.0</v>
      </c>
    </row>
    <row r="200">
      <c r="A200" s="638">
        <v>195.0</v>
      </c>
      <c r="B200" s="638" t="b">
        <v>0</v>
      </c>
      <c r="C200" s="1431">
        <v>19.0</v>
      </c>
      <c r="D200" s="1432" t="s">
        <v>1472</v>
      </c>
      <c r="E200" s="1435" t="s">
        <v>1330</v>
      </c>
      <c r="F200" s="1435"/>
      <c r="G200" s="1435"/>
      <c r="H200" s="1431">
        <v>82000.0</v>
      </c>
      <c r="I200" s="1431">
        <v>533000.0</v>
      </c>
      <c r="J200" s="1431"/>
      <c r="K200" s="1431">
        <v>273540.0</v>
      </c>
      <c r="L200" s="1431">
        <v>90675.0</v>
      </c>
      <c r="M200" s="1441"/>
      <c r="N200" s="1438">
        <v>1530000.0</v>
      </c>
      <c r="O200" s="1438">
        <v>382000.0</v>
      </c>
    </row>
    <row r="201">
      <c r="A201" s="638">
        <v>196.0</v>
      </c>
      <c r="B201" s="638" t="b">
        <v>0</v>
      </c>
      <c r="C201" s="1431">
        <v>20.0</v>
      </c>
      <c r="D201" s="1432" t="s">
        <v>1472</v>
      </c>
      <c r="E201" s="1435" t="s">
        <v>1333</v>
      </c>
      <c r="F201" s="1435"/>
      <c r="G201" s="1435"/>
      <c r="H201" s="1431">
        <v>88000.0</v>
      </c>
      <c r="I201" s="1431">
        <v>572000.0</v>
      </c>
      <c r="J201" s="1431"/>
      <c r="K201" s="1431">
        <v>293940.0</v>
      </c>
      <c r="L201" s="1431">
        <v>97575.0</v>
      </c>
      <c r="M201" s="1441"/>
      <c r="N201" s="1438">
        <v>1770000.0</v>
      </c>
      <c r="O201" s="1438">
        <v>443000.0</v>
      </c>
    </row>
    <row r="202">
      <c r="A202" s="638">
        <v>197.0</v>
      </c>
      <c r="B202" s="638" t="b">
        <v>0</v>
      </c>
      <c r="C202" s="1431">
        <v>21.0</v>
      </c>
      <c r="D202" s="1432" t="s">
        <v>1472</v>
      </c>
      <c r="E202" s="1435" t="s">
        <v>1334</v>
      </c>
      <c r="F202" s="1435"/>
      <c r="G202" s="1435"/>
      <c r="H202" s="1431">
        <v>96000.0</v>
      </c>
      <c r="I202" s="1431">
        <v>624000.0</v>
      </c>
      <c r="J202" s="1431"/>
      <c r="K202" s="1431">
        <v>314700.0</v>
      </c>
      <c r="L202" s="1431">
        <v>104000.0</v>
      </c>
      <c r="M202" s="1441"/>
      <c r="N202" s="1438">
        <v>2040000.0</v>
      </c>
      <c r="O202" s="1438">
        <v>509000.0</v>
      </c>
    </row>
    <row r="203">
      <c r="A203" s="638">
        <v>198.0</v>
      </c>
      <c r="B203" s="638" t="b">
        <v>0</v>
      </c>
      <c r="C203" s="1431">
        <v>22.0</v>
      </c>
      <c r="D203" s="1432" t="s">
        <v>1472</v>
      </c>
      <c r="E203" s="1435" t="s">
        <v>1337</v>
      </c>
      <c r="F203" s="1435"/>
      <c r="G203" s="1435"/>
      <c r="H203" s="1431">
        <v>104000.0</v>
      </c>
      <c r="I203" s="1431">
        <v>676000.0</v>
      </c>
      <c r="J203" s="1431"/>
      <c r="K203" s="1431">
        <v>333000.0</v>
      </c>
      <c r="L203" s="1431">
        <v>111000.0</v>
      </c>
      <c r="M203" s="1441"/>
      <c r="N203" s="1438">
        <v>2370000.0</v>
      </c>
      <c r="O203" s="1438">
        <v>592000.0</v>
      </c>
    </row>
    <row r="204">
      <c r="A204" s="638">
        <v>199.0</v>
      </c>
      <c r="B204" s="638" t="b">
        <v>0</v>
      </c>
      <c r="C204" s="1431">
        <v>23.0</v>
      </c>
      <c r="D204" s="1432" t="s">
        <v>1472</v>
      </c>
      <c r="E204" s="1435" t="s">
        <v>1338</v>
      </c>
      <c r="F204" s="1435"/>
      <c r="G204" s="1435"/>
      <c r="H204" s="1431">
        <v>112000.0</v>
      </c>
      <c r="I204" s="1431">
        <v>728000.0</v>
      </c>
      <c r="J204" s="1431"/>
      <c r="K204" s="1431">
        <v>359040.0</v>
      </c>
      <c r="L204" s="1431">
        <v>119000.0</v>
      </c>
      <c r="M204" s="1441"/>
      <c r="N204" s="1438">
        <v>2750000.0</v>
      </c>
      <c r="O204" s="1438">
        <v>688000.0</v>
      </c>
    </row>
    <row r="205">
      <c r="A205" s="638">
        <v>200.0</v>
      </c>
      <c r="B205" s="638" t="b">
        <v>0</v>
      </c>
      <c r="C205" s="1431">
        <v>24.0</v>
      </c>
      <c r="D205" s="1432" t="s">
        <v>1472</v>
      </c>
      <c r="E205" s="1435" t="s">
        <v>1341</v>
      </c>
      <c r="F205" s="1435"/>
      <c r="G205" s="1435"/>
      <c r="H205" s="1431">
        <v>120000.0</v>
      </c>
      <c r="I205" s="1431">
        <v>780000.0</v>
      </c>
      <c r="J205" s="1431"/>
      <c r="K205" s="1431">
        <v>384060.0</v>
      </c>
      <c r="L205" s="1431">
        <v>128000.0</v>
      </c>
      <c r="M205" s="1441"/>
      <c r="N205" s="1438">
        <v>3170000.0</v>
      </c>
      <c r="O205" s="1438">
        <v>791000.0</v>
      </c>
    </row>
    <row r="206">
      <c r="A206" s="638">
        <v>201.0</v>
      </c>
      <c r="B206" s="638" t="b">
        <v>0</v>
      </c>
      <c r="C206" s="1431">
        <v>25.0</v>
      </c>
      <c r="D206" s="1432" t="s">
        <v>1472</v>
      </c>
      <c r="E206" s="1435" t="s">
        <v>1342</v>
      </c>
      <c r="F206" s="1435"/>
      <c r="G206" s="1435"/>
      <c r="H206" s="1431">
        <v>130000.0</v>
      </c>
      <c r="I206" s="1431">
        <v>910000.0</v>
      </c>
      <c r="J206" s="1431"/>
      <c r="K206" s="1431">
        <v>408000.0</v>
      </c>
      <c r="L206" s="1431">
        <v>136000.0</v>
      </c>
      <c r="M206" s="1441"/>
      <c r="N206" s="1438">
        <v>3610000.0</v>
      </c>
      <c r="O206" s="1438">
        <v>902000.0</v>
      </c>
    </row>
    <row r="207">
      <c r="A207" s="638">
        <v>202.0</v>
      </c>
      <c r="B207" s="638" t="b">
        <v>0</v>
      </c>
      <c r="C207" s="1431">
        <v>26.0</v>
      </c>
      <c r="D207" s="1432" t="s">
        <v>1472</v>
      </c>
      <c r="E207" s="1435" t="s">
        <v>1344</v>
      </c>
      <c r="F207" s="1435"/>
      <c r="G207" s="1435"/>
      <c r="H207" s="1431">
        <v>140000.0</v>
      </c>
      <c r="I207" s="1431">
        <v>980000.0</v>
      </c>
      <c r="J207" s="1431"/>
      <c r="K207" s="1431">
        <v>420000.0</v>
      </c>
      <c r="L207" s="1431">
        <v>144000.0</v>
      </c>
      <c r="M207" s="1441"/>
      <c r="N207" s="1438">
        <v>4140000.0</v>
      </c>
      <c r="O207" s="1438">
        <v>1040000.0</v>
      </c>
    </row>
    <row r="208">
      <c r="A208" s="638">
        <v>203.0</v>
      </c>
      <c r="B208" s="638" t="b">
        <v>0</v>
      </c>
      <c r="C208" s="1431">
        <v>27.0</v>
      </c>
      <c r="D208" s="1432" t="s">
        <v>1472</v>
      </c>
      <c r="E208" s="1435" t="s">
        <v>1345</v>
      </c>
      <c r="F208" s="1435"/>
      <c r="G208" s="1435"/>
      <c r="H208" s="1431">
        <v>150000.0</v>
      </c>
      <c r="I208" s="1431">
        <v>1050000.0</v>
      </c>
      <c r="J208" s="1431"/>
      <c r="K208" s="1431">
        <v>466200.0</v>
      </c>
      <c r="L208" s="1431">
        <v>152000.0</v>
      </c>
      <c r="M208" s="1441"/>
      <c r="N208" s="1438">
        <v>4710000.0</v>
      </c>
      <c r="O208" s="1438">
        <v>1180000.0</v>
      </c>
    </row>
    <row r="209">
      <c r="A209" s="638">
        <v>204.0</v>
      </c>
      <c r="B209" s="638" t="b">
        <v>0</v>
      </c>
      <c r="C209" s="1431">
        <v>28.0</v>
      </c>
      <c r="D209" s="1432" t="s">
        <v>1472</v>
      </c>
      <c r="E209" s="1435" t="s">
        <v>1348</v>
      </c>
      <c r="F209" s="1435"/>
      <c r="G209" s="1435"/>
      <c r="H209" s="1431">
        <v>160000.0</v>
      </c>
      <c r="I209" s="1431">
        <v>1120000.0</v>
      </c>
      <c r="J209" s="1431"/>
      <c r="K209" s="1431">
        <v>480000.0</v>
      </c>
      <c r="L209" s="1431">
        <v>160000.0</v>
      </c>
      <c r="M209" s="1441"/>
      <c r="N209" s="1438">
        <v>5320000.0</v>
      </c>
      <c r="O209" s="1438">
        <v>1330000.0</v>
      </c>
    </row>
    <row r="210">
      <c r="A210" s="638">
        <v>205.0</v>
      </c>
      <c r="B210" s="638" t="b">
        <v>0</v>
      </c>
      <c r="C210" s="1431">
        <v>29.0</v>
      </c>
      <c r="D210" s="1432" t="s">
        <v>1472</v>
      </c>
      <c r="E210" s="1435" t="s">
        <v>1349</v>
      </c>
      <c r="F210" s="1435"/>
      <c r="G210" s="1435"/>
      <c r="H210" s="1431">
        <v>170000.0</v>
      </c>
      <c r="I210" s="1431">
        <v>1190000.0</v>
      </c>
      <c r="J210" s="1431"/>
      <c r="K210" s="1431">
        <v>511800.0</v>
      </c>
      <c r="L210" s="1431">
        <v>170000.0</v>
      </c>
      <c r="M210" s="1441"/>
      <c r="N210" s="1438">
        <v>6010000.0</v>
      </c>
      <c r="O210" s="1438">
        <v>1500000.0</v>
      </c>
    </row>
    <row r="211">
      <c r="A211" s="638">
        <v>206.0</v>
      </c>
      <c r="B211" s="638" t="b">
        <v>0</v>
      </c>
      <c r="C211" s="1431">
        <v>30.0</v>
      </c>
      <c r="D211" s="1432" t="s">
        <v>1472</v>
      </c>
      <c r="E211" s="1435" t="s">
        <v>1351</v>
      </c>
      <c r="F211" s="1435"/>
      <c r="G211" s="1435"/>
      <c r="H211" s="1431">
        <v>182000.0</v>
      </c>
      <c r="I211" s="1431">
        <v>1274000.0</v>
      </c>
      <c r="J211" s="1431"/>
      <c r="K211" s="1431">
        <v>534000.0</v>
      </c>
      <c r="L211" s="1431">
        <v>179000.0</v>
      </c>
      <c r="M211" s="1441"/>
      <c r="N211" s="1438">
        <v>6740000.0</v>
      </c>
      <c r="O211" s="1438">
        <v>1680000.0</v>
      </c>
    </row>
    <row r="212">
      <c r="A212" s="638">
        <v>207.0</v>
      </c>
      <c r="B212" s="638" t="b">
        <v>0</v>
      </c>
      <c r="C212" s="1431">
        <v>31.0</v>
      </c>
      <c r="D212" s="1432" t="s">
        <v>1472</v>
      </c>
      <c r="E212" s="1435" t="s">
        <v>1352</v>
      </c>
      <c r="F212" s="1435"/>
      <c r="G212" s="1435"/>
      <c r="H212" s="1431">
        <v>194000.0</v>
      </c>
      <c r="I212" s="1431">
        <v>1358000.0</v>
      </c>
      <c r="J212" s="1431"/>
      <c r="K212" s="1431">
        <v>566940.0</v>
      </c>
      <c r="L212" s="1431">
        <v>188000.0</v>
      </c>
      <c r="M212" s="1441"/>
      <c r="N212" s="1438">
        <v>7590000.0</v>
      </c>
      <c r="O212" s="1438">
        <v>1900000.0</v>
      </c>
    </row>
    <row r="213">
      <c r="A213" s="638">
        <v>208.0</v>
      </c>
      <c r="B213" s="638" t="b">
        <v>0</v>
      </c>
      <c r="C213" s="1431">
        <v>32.0</v>
      </c>
      <c r="D213" s="1432" t="s">
        <v>1472</v>
      </c>
      <c r="E213" s="1435" t="s">
        <v>1355</v>
      </c>
      <c r="F213" s="1435"/>
      <c r="G213" s="1435"/>
      <c r="H213" s="1431">
        <v>206000.0</v>
      </c>
      <c r="I213" s="1431">
        <v>1442000.0</v>
      </c>
      <c r="J213" s="1431"/>
      <c r="K213" s="1431">
        <v>594840.0</v>
      </c>
      <c r="L213" s="1431">
        <v>198000.0</v>
      </c>
      <c r="M213" s="1441"/>
      <c r="N213" s="1438">
        <v>8490000.0</v>
      </c>
      <c r="O213" s="1438">
        <v>2120000.0</v>
      </c>
    </row>
    <row r="214">
      <c r="A214" s="638">
        <v>209.0</v>
      </c>
      <c r="B214" s="638" t="b">
        <v>0</v>
      </c>
      <c r="C214" s="1431">
        <v>33.0</v>
      </c>
      <c r="D214" s="1432" t="s">
        <v>1472</v>
      </c>
      <c r="E214" s="1435" t="s">
        <v>1356</v>
      </c>
      <c r="F214" s="1435"/>
      <c r="G214" s="1435"/>
      <c r="H214" s="1431">
        <v>218000.0</v>
      </c>
      <c r="I214" s="1431">
        <v>1526000.0</v>
      </c>
      <c r="J214" s="1431"/>
      <c r="K214" s="1431">
        <v>623160.0</v>
      </c>
      <c r="L214" s="1431">
        <v>207000.0</v>
      </c>
      <c r="M214" s="1441"/>
      <c r="N214" s="1438">
        <v>9450000.0</v>
      </c>
      <c r="O214" s="1438">
        <v>2360000.0</v>
      </c>
    </row>
    <row r="215">
      <c r="A215" s="638">
        <v>210.0</v>
      </c>
      <c r="B215" s="638" t="b">
        <v>0</v>
      </c>
      <c r="C215" s="1431">
        <v>34.0</v>
      </c>
      <c r="D215" s="1432" t="s">
        <v>1472</v>
      </c>
      <c r="E215" s="1435" t="s">
        <v>1358</v>
      </c>
      <c r="F215" s="1435"/>
      <c r="G215" s="1435"/>
      <c r="H215" s="1431">
        <v>230000.0</v>
      </c>
      <c r="I215" s="1431">
        <v>1610000.0</v>
      </c>
      <c r="J215" s="1431"/>
      <c r="K215" s="1431">
        <v>651600.0</v>
      </c>
      <c r="L215" s="1431">
        <v>218000.0</v>
      </c>
      <c r="M215" s="1441"/>
      <c r="N215" s="1438">
        <v>1.05E7</v>
      </c>
      <c r="O215" s="1438">
        <v>2630000.0</v>
      </c>
    </row>
    <row r="216">
      <c r="A216" s="638">
        <v>211.0</v>
      </c>
      <c r="B216" s="638" t="b">
        <v>0</v>
      </c>
      <c r="C216" s="1431"/>
      <c r="D216" s="1432" t="s">
        <v>1477</v>
      </c>
      <c r="E216" s="1436"/>
      <c r="F216" s="1436"/>
      <c r="G216" s="1436"/>
      <c r="H216" s="1431" t="s">
        <v>1470</v>
      </c>
      <c r="I216" s="1431" t="s">
        <v>1471</v>
      </c>
      <c r="J216" s="1431"/>
      <c r="K216" s="1431"/>
      <c r="L216" s="1431"/>
      <c r="M216" s="1431"/>
      <c r="N216" s="1437"/>
      <c r="O216" s="1437"/>
    </row>
    <row r="217">
      <c r="A217" s="638">
        <v>212.0</v>
      </c>
      <c r="B217" s="638" t="b">
        <v>0</v>
      </c>
      <c r="C217" s="1431">
        <v>1.0</v>
      </c>
      <c r="D217" s="1432" t="s">
        <v>1478</v>
      </c>
      <c r="E217" s="1435" t="s">
        <v>1473</v>
      </c>
      <c r="F217" s="1436"/>
      <c r="G217" s="1436"/>
      <c r="H217" s="1431">
        <v>10000.0</v>
      </c>
      <c r="I217" s="1431">
        <v>60000.0</v>
      </c>
      <c r="J217" s="1431"/>
      <c r="K217" s="1431">
        <v>9180.0</v>
      </c>
      <c r="L217" s="1431">
        <v>3125.0</v>
      </c>
      <c r="M217" s="1431"/>
      <c r="N217" s="1437"/>
      <c r="O217" s="1437"/>
    </row>
    <row r="218">
      <c r="A218" s="638">
        <v>213.0</v>
      </c>
      <c r="B218" s="638" t="b">
        <v>0</v>
      </c>
      <c r="C218" s="1431">
        <v>2.0</v>
      </c>
      <c r="D218" s="1432" t="s">
        <v>1478</v>
      </c>
      <c r="E218" s="1435" t="s">
        <v>1474</v>
      </c>
      <c r="F218" s="1436"/>
      <c r="G218" s="1436"/>
      <c r="H218" s="1441">
        <v>12000.0</v>
      </c>
      <c r="I218" s="1441">
        <v>72000.0</v>
      </c>
      <c r="J218" s="1431"/>
      <c r="K218" s="1431">
        <v>18840.0</v>
      </c>
      <c r="L218" s="1431">
        <v>6250.0</v>
      </c>
      <c r="M218" s="1431">
        <v>5800.0</v>
      </c>
      <c r="N218" s="1437"/>
      <c r="O218" s="1437"/>
    </row>
    <row r="219">
      <c r="A219" s="638">
        <v>214.0</v>
      </c>
      <c r="B219" s="638" t="b">
        <v>0</v>
      </c>
      <c r="C219" s="1431">
        <v>3.0</v>
      </c>
      <c r="D219" s="1432" t="s">
        <v>1478</v>
      </c>
      <c r="E219" s="1435" t="s">
        <v>1475</v>
      </c>
      <c r="F219" s="1436"/>
      <c r="G219" s="1436"/>
      <c r="H219" s="1441">
        <v>14000.0</v>
      </c>
      <c r="I219" s="1441">
        <v>84000.0</v>
      </c>
      <c r="J219" s="1431"/>
      <c r="K219" s="1431">
        <v>29220.0</v>
      </c>
      <c r="L219" s="1431">
        <v>9375.0</v>
      </c>
      <c r="M219" s="1431">
        <v>20800.0</v>
      </c>
      <c r="N219" s="1437"/>
      <c r="O219" s="1437"/>
    </row>
    <row r="220">
      <c r="A220" s="638">
        <v>215.0</v>
      </c>
      <c r="B220" s="638" t="b">
        <v>0</v>
      </c>
      <c r="C220" s="1431">
        <v>4.0</v>
      </c>
      <c r="D220" s="1432" t="s">
        <v>1478</v>
      </c>
      <c r="E220" s="1435" t="s">
        <v>1476</v>
      </c>
      <c r="F220" s="1436"/>
      <c r="G220" s="1436"/>
      <c r="H220" s="1441">
        <v>16000.0</v>
      </c>
      <c r="I220" s="1441">
        <v>96000.0</v>
      </c>
      <c r="J220" s="1431"/>
      <c r="K220" s="1431">
        <v>37440.0</v>
      </c>
      <c r="L220" s="1431">
        <v>12500.0</v>
      </c>
      <c r="M220" s="1431">
        <v>32300.0</v>
      </c>
      <c r="N220" s="1437"/>
      <c r="O220" s="1437"/>
    </row>
    <row r="221">
      <c r="A221" s="638">
        <v>216.0</v>
      </c>
      <c r="B221" s="638" t="b">
        <v>0</v>
      </c>
      <c r="C221" s="1431">
        <v>5.0</v>
      </c>
      <c r="D221" s="1432" t="s">
        <v>1478</v>
      </c>
      <c r="E221" s="1435" t="s">
        <v>1427</v>
      </c>
      <c r="F221" s="1435"/>
      <c r="G221" s="1435"/>
      <c r="H221" s="1441">
        <v>18000.0</v>
      </c>
      <c r="I221" s="1441">
        <v>108000.0</v>
      </c>
      <c r="J221" s="1431"/>
      <c r="K221" s="1431">
        <v>48000.0</v>
      </c>
      <c r="L221" s="1431">
        <v>15625.0</v>
      </c>
      <c r="N221" s="1438">
        <v>23100.0</v>
      </c>
      <c r="O221" s="1438"/>
    </row>
    <row r="222">
      <c r="A222" s="638">
        <v>217.0</v>
      </c>
      <c r="B222" s="638" t="b">
        <v>0</v>
      </c>
      <c r="C222" s="1431">
        <v>6.0</v>
      </c>
      <c r="D222" s="1432" t="s">
        <v>1478</v>
      </c>
      <c r="E222" s="1435" t="s">
        <v>1430</v>
      </c>
      <c r="F222" s="1435"/>
      <c r="G222" s="1435"/>
      <c r="H222" s="1441">
        <v>20000.0</v>
      </c>
      <c r="I222" s="1441">
        <v>120000.0</v>
      </c>
      <c r="J222" s="1431"/>
      <c r="K222" s="1431">
        <v>57000.0</v>
      </c>
      <c r="L222" s="1431">
        <v>20025.0</v>
      </c>
      <c r="N222" s="1438">
        <v>33300.0</v>
      </c>
      <c r="O222" s="1438"/>
    </row>
    <row r="223">
      <c r="A223" s="638">
        <v>218.0</v>
      </c>
      <c r="B223" s="638" t="b">
        <v>0</v>
      </c>
      <c r="C223" s="1431">
        <v>7.0</v>
      </c>
      <c r="D223" s="1432" t="s">
        <v>1478</v>
      </c>
      <c r="E223" s="1435" t="s">
        <v>1431</v>
      </c>
      <c r="F223" s="1435"/>
      <c r="G223" s="1435"/>
      <c r="H223" s="1441">
        <v>24000.0</v>
      </c>
      <c r="I223" s="1441">
        <v>144000.0</v>
      </c>
      <c r="J223" s="1431"/>
      <c r="K223" s="1431">
        <v>75000.0</v>
      </c>
      <c r="L223" s="1431">
        <v>24400.0</v>
      </c>
      <c r="M223" s="1441"/>
      <c r="N223" s="1438">
        <v>90100.0</v>
      </c>
      <c r="O223" s="1438"/>
    </row>
    <row r="224">
      <c r="A224" s="638">
        <v>219.0</v>
      </c>
      <c r="B224" s="638" t="b">
        <v>0</v>
      </c>
      <c r="C224" s="1431">
        <v>8.0</v>
      </c>
      <c r="D224" s="1432" t="s">
        <v>1478</v>
      </c>
      <c r="E224" s="1435" t="s">
        <v>1433</v>
      </c>
      <c r="F224" s="1435"/>
      <c r="G224" s="1435"/>
      <c r="H224" s="1441">
        <v>28000.0</v>
      </c>
      <c r="I224" s="1441">
        <v>168000.0</v>
      </c>
      <c r="J224" s="1431"/>
      <c r="K224" s="1431">
        <v>87420.0</v>
      </c>
      <c r="L224" s="1431">
        <v>28775.0</v>
      </c>
      <c r="M224" s="1441"/>
      <c r="N224" s="1438">
        <v>128000.0</v>
      </c>
      <c r="O224" s="1438"/>
    </row>
    <row r="225">
      <c r="A225" s="638">
        <v>220.0</v>
      </c>
      <c r="B225" s="638" t="b">
        <v>0</v>
      </c>
      <c r="C225" s="1431">
        <v>9.0</v>
      </c>
      <c r="D225" s="1432" t="s">
        <v>1478</v>
      </c>
      <c r="E225" s="1435" t="s">
        <v>1434</v>
      </c>
      <c r="F225" s="1435"/>
      <c r="G225" s="1435"/>
      <c r="H225" s="1441">
        <v>32000.0</v>
      </c>
      <c r="I225" s="1441">
        <v>192000.0</v>
      </c>
      <c r="J225" s="1431"/>
      <c r="K225" s="1431">
        <v>99840.0</v>
      </c>
      <c r="L225" s="1431">
        <v>33150.0</v>
      </c>
      <c r="M225" s="1441"/>
      <c r="N225" s="1438">
        <v>171000.0</v>
      </c>
      <c r="O225" s="1438"/>
    </row>
    <row r="226">
      <c r="A226" s="638">
        <v>221.0</v>
      </c>
      <c r="B226" s="638" t="b">
        <v>0</v>
      </c>
      <c r="C226" s="1431">
        <v>10.0</v>
      </c>
      <c r="D226" s="1432" t="s">
        <v>1478</v>
      </c>
      <c r="E226" s="1435" t="s">
        <v>1315</v>
      </c>
      <c r="F226" s="1435"/>
      <c r="G226" s="1435"/>
      <c r="H226" s="1441">
        <v>36000.0</v>
      </c>
      <c r="I226" s="1441">
        <v>216000.0</v>
      </c>
      <c r="J226" s="1431"/>
      <c r="K226" s="1431">
        <v>113100.0</v>
      </c>
      <c r="L226" s="1431">
        <v>37525.0</v>
      </c>
      <c r="M226" s="1441"/>
      <c r="N226" s="1438">
        <v>333000.0</v>
      </c>
      <c r="O226" s="1438"/>
    </row>
    <row r="227">
      <c r="A227" s="638">
        <v>222.0</v>
      </c>
      <c r="B227" s="638" t="b">
        <v>0</v>
      </c>
      <c r="C227" s="1431">
        <v>11.0</v>
      </c>
      <c r="D227" s="1432" t="s">
        <v>1478</v>
      </c>
      <c r="E227" s="1435" t="s">
        <v>1316</v>
      </c>
      <c r="F227" s="1435"/>
      <c r="G227" s="1435"/>
      <c r="H227" s="1441">
        <v>40000.0</v>
      </c>
      <c r="I227" s="1441">
        <v>240000.0</v>
      </c>
      <c r="J227" s="1431"/>
      <c r="K227" s="1431">
        <v>130080.0</v>
      </c>
      <c r="L227" s="1431">
        <v>43150.0</v>
      </c>
      <c r="M227" s="1441"/>
      <c r="N227" s="1438">
        <v>430000.0</v>
      </c>
      <c r="O227" s="1438"/>
    </row>
    <row r="228">
      <c r="A228" s="638">
        <v>223.0</v>
      </c>
      <c r="B228" s="638" t="b">
        <v>0</v>
      </c>
      <c r="C228" s="1431">
        <v>12.0</v>
      </c>
      <c r="D228" s="1432" t="s">
        <v>1478</v>
      </c>
      <c r="E228" s="1435" t="s">
        <v>1319</v>
      </c>
      <c r="F228" s="1435"/>
      <c r="G228" s="1435"/>
      <c r="H228" s="1441">
        <v>44000.0</v>
      </c>
      <c r="I228" s="1441">
        <v>264000.0</v>
      </c>
      <c r="J228" s="1431"/>
      <c r="K228" s="1431">
        <v>146400.0</v>
      </c>
      <c r="L228" s="1431">
        <v>48775.0</v>
      </c>
      <c r="M228" s="1441"/>
      <c r="N228" s="1438">
        <v>540000.0</v>
      </c>
      <c r="O228" s="1438"/>
    </row>
    <row r="229">
      <c r="A229" s="638">
        <v>224.0</v>
      </c>
      <c r="B229" s="638" t="b">
        <v>0</v>
      </c>
      <c r="C229" s="1431">
        <v>13.0</v>
      </c>
      <c r="D229" s="1432" t="s">
        <v>1478</v>
      </c>
      <c r="E229" s="1435" t="s">
        <v>1320</v>
      </c>
      <c r="F229" s="1435"/>
      <c r="G229" s="1435"/>
      <c r="H229" s="1441">
        <v>48000.0</v>
      </c>
      <c r="I229" s="1441">
        <v>288000.0</v>
      </c>
      <c r="J229" s="1431"/>
      <c r="K229" s="1431">
        <v>167280.0</v>
      </c>
      <c r="L229" s="1431">
        <v>54400.0</v>
      </c>
      <c r="M229" s="1441"/>
      <c r="N229" s="1438">
        <v>663000.0</v>
      </c>
      <c r="O229" s="1438"/>
    </row>
    <row r="230">
      <c r="A230" s="638">
        <v>225.0</v>
      </c>
      <c r="B230" s="638" t="b">
        <v>0</v>
      </c>
      <c r="C230" s="1431">
        <v>14.0</v>
      </c>
      <c r="D230" s="1432" t="s">
        <v>1478</v>
      </c>
      <c r="E230" s="1435" t="s">
        <v>1322</v>
      </c>
      <c r="F230" s="1435"/>
      <c r="G230" s="1435"/>
      <c r="H230" s="1441">
        <v>52000.0</v>
      </c>
      <c r="I230" s="1441">
        <v>312000.0</v>
      </c>
      <c r="J230" s="1431"/>
      <c r="K230" s="1431">
        <v>173940.0</v>
      </c>
      <c r="L230" s="1431">
        <v>60050.0</v>
      </c>
      <c r="M230" s="1441"/>
      <c r="N230" s="1438">
        <v>798000.0</v>
      </c>
      <c r="O230" s="1438"/>
    </row>
    <row r="231">
      <c r="A231" s="638">
        <v>226.0</v>
      </c>
      <c r="B231" s="638" t="b">
        <v>0</v>
      </c>
      <c r="C231" s="1431">
        <v>15.0</v>
      </c>
      <c r="D231" s="1432" t="s">
        <v>1478</v>
      </c>
      <c r="E231" s="1435" t="s">
        <v>1323</v>
      </c>
      <c r="F231" s="1435"/>
      <c r="G231" s="1435"/>
      <c r="H231" s="1431">
        <v>58000.0</v>
      </c>
      <c r="I231" s="1431">
        <v>377000.0</v>
      </c>
      <c r="J231" s="1431"/>
      <c r="K231" s="1431">
        <v>206940.0</v>
      </c>
      <c r="L231" s="1431">
        <v>65675.0</v>
      </c>
      <c r="M231" s="1441"/>
      <c r="N231" s="1438">
        <v>756000.0</v>
      </c>
      <c r="O231" s="1438">
        <v>189000.0</v>
      </c>
    </row>
    <row r="232">
      <c r="A232" s="638">
        <v>227.0</v>
      </c>
      <c r="B232" s="638" t="b">
        <v>0</v>
      </c>
      <c r="C232" s="1431">
        <v>16.0</v>
      </c>
      <c r="D232" s="1432" t="s">
        <v>1478</v>
      </c>
      <c r="E232" s="1435" t="s">
        <v>1326</v>
      </c>
      <c r="F232" s="1435"/>
      <c r="G232" s="1435"/>
      <c r="H232" s="1431">
        <v>64000.0</v>
      </c>
      <c r="I232" s="1431">
        <v>416000.0</v>
      </c>
      <c r="J232" s="1431"/>
      <c r="K232" s="1431">
        <v>216000.0</v>
      </c>
      <c r="L232" s="1431">
        <v>71300.0</v>
      </c>
      <c r="M232" s="1441"/>
      <c r="N232" s="1438">
        <v>916000.0</v>
      </c>
      <c r="O232" s="1438">
        <v>229000.0</v>
      </c>
    </row>
    <row r="233">
      <c r="A233" s="638">
        <v>228.0</v>
      </c>
      <c r="B233" s="638" t="b">
        <v>0</v>
      </c>
      <c r="C233" s="1431">
        <v>17.0</v>
      </c>
      <c r="D233" s="1432" t="s">
        <v>1478</v>
      </c>
      <c r="E233" s="1435" t="s">
        <v>1327</v>
      </c>
      <c r="F233" s="1435"/>
      <c r="G233" s="1435"/>
      <c r="H233" s="1431">
        <v>70000.0</v>
      </c>
      <c r="I233" s="1431">
        <v>455000.0</v>
      </c>
      <c r="J233" s="1431"/>
      <c r="K233" s="1431">
        <v>228000.0</v>
      </c>
      <c r="L233" s="1431">
        <v>76925.0</v>
      </c>
      <c r="M233" s="1441"/>
      <c r="N233" s="1438">
        <v>1090000.0</v>
      </c>
      <c r="O233" s="1438">
        <v>273000.0</v>
      </c>
    </row>
    <row r="234">
      <c r="A234" s="638">
        <v>229.0</v>
      </c>
      <c r="B234" s="638" t="b">
        <v>0</v>
      </c>
      <c r="C234" s="1431">
        <v>18.0</v>
      </c>
      <c r="D234" s="1432" t="s">
        <v>1478</v>
      </c>
      <c r="E234" s="1435" t="s">
        <v>1329</v>
      </c>
      <c r="F234" s="1435"/>
      <c r="G234" s="1435"/>
      <c r="H234" s="1431">
        <v>76000.0</v>
      </c>
      <c r="I234" s="1431">
        <v>494000.0</v>
      </c>
      <c r="J234" s="1431"/>
      <c r="K234" s="1431">
        <v>250440.0</v>
      </c>
      <c r="L234" s="1431">
        <v>83800.0</v>
      </c>
      <c r="M234" s="1441"/>
      <c r="N234" s="1438">
        <v>1300000.0</v>
      </c>
      <c r="O234" s="1438">
        <v>325000.0</v>
      </c>
    </row>
    <row r="235">
      <c r="A235" s="638">
        <v>230.0</v>
      </c>
      <c r="B235" s="638" t="b">
        <v>0</v>
      </c>
      <c r="C235" s="1431">
        <v>19.0</v>
      </c>
      <c r="D235" s="1432" t="s">
        <v>1478</v>
      </c>
      <c r="E235" s="1435" t="s">
        <v>1330</v>
      </c>
      <c r="F235" s="1435"/>
      <c r="G235" s="1435"/>
      <c r="H235" s="1431">
        <v>82000.0</v>
      </c>
      <c r="I235" s="1431">
        <v>533000.0</v>
      </c>
      <c r="J235" s="1431"/>
      <c r="K235" s="1431">
        <v>273540.0</v>
      </c>
      <c r="L235" s="1431">
        <v>90675.0</v>
      </c>
      <c r="M235" s="1441"/>
      <c r="N235" s="1438">
        <v>1530000.0</v>
      </c>
      <c r="O235" s="1438">
        <v>382000.0</v>
      </c>
    </row>
    <row r="236">
      <c r="A236" s="638">
        <v>231.0</v>
      </c>
      <c r="B236" s="638" t="b">
        <v>0</v>
      </c>
      <c r="C236" s="1431">
        <v>20.0</v>
      </c>
      <c r="D236" s="1432" t="s">
        <v>1478</v>
      </c>
      <c r="E236" s="1435" t="s">
        <v>1333</v>
      </c>
      <c r="F236" s="1435"/>
      <c r="G236" s="1435"/>
      <c r="H236" s="1431">
        <v>88000.0</v>
      </c>
      <c r="I236" s="1431">
        <v>572000.0</v>
      </c>
      <c r="J236" s="1431"/>
      <c r="K236" s="1431">
        <v>293940.0</v>
      </c>
      <c r="L236" s="1431">
        <v>97575.0</v>
      </c>
      <c r="M236" s="1441"/>
      <c r="N236" s="1438">
        <v>1770000.0</v>
      </c>
      <c r="O236" s="1438">
        <v>443000.0</v>
      </c>
    </row>
    <row r="237">
      <c r="A237" s="638">
        <v>232.0</v>
      </c>
      <c r="B237" s="638" t="b">
        <v>0</v>
      </c>
      <c r="C237" s="1431">
        <v>21.0</v>
      </c>
      <c r="D237" s="1432" t="s">
        <v>1478</v>
      </c>
      <c r="E237" s="1435" t="s">
        <v>1334</v>
      </c>
      <c r="F237" s="1435"/>
      <c r="G237" s="1435"/>
      <c r="H237" s="1431">
        <v>96000.0</v>
      </c>
      <c r="I237" s="1431">
        <v>624000.0</v>
      </c>
      <c r="J237" s="1431"/>
      <c r="K237" s="1431">
        <v>314700.0</v>
      </c>
      <c r="L237" s="1431">
        <v>104000.0</v>
      </c>
      <c r="M237" s="1441"/>
      <c r="N237" s="1438">
        <v>2040000.0</v>
      </c>
      <c r="O237" s="1438">
        <v>509000.0</v>
      </c>
    </row>
    <row r="238">
      <c r="A238" s="638">
        <v>233.0</v>
      </c>
      <c r="B238" s="638" t="b">
        <v>0</v>
      </c>
      <c r="C238" s="1431">
        <v>22.0</v>
      </c>
      <c r="D238" s="1432" t="s">
        <v>1478</v>
      </c>
      <c r="E238" s="1435" t="s">
        <v>1337</v>
      </c>
      <c r="F238" s="1435"/>
      <c r="G238" s="1435"/>
      <c r="H238" s="1431">
        <v>104000.0</v>
      </c>
      <c r="I238" s="1431">
        <v>676000.0</v>
      </c>
      <c r="J238" s="1431"/>
      <c r="K238" s="1431">
        <v>333000.0</v>
      </c>
      <c r="L238" s="1431">
        <v>111000.0</v>
      </c>
      <c r="M238" s="1441"/>
      <c r="N238" s="1438">
        <v>2370000.0</v>
      </c>
      <c r="O238" s="1438">
        <v>592000.0</v>
      </c>
    </row>
    <row r="239">
      <c r="A239" s="638">
        <v>234.0</v>
      </c>
      <c r="B239" s="638" t="b">
        <v>0</v>
      </c>
      <c r="C239" s="1431">
        <v>23.0</v>
      </c>
      <c r="D239" s="1432" t="s">
        <v>1478</v>
      </c>
      <c r="E239" s="1435" t="s">
        <v>1338</v>
      </c>
      <c r="F239" s="1435"/>
      <c r="G239" s="1435"/>
      <c r="H239" s="1431">
        <v>112000.0</v>
      </c>
      <c r="I239" s="1431">
        <v>728000.0</v>
      </c>
      <c r="J239" s="1431"/>
      <c r="K239" s="1431">
        <v>359040.0</v>
      </c>
      <c r="L239" s="1431">
        <v>119000.0</v>
      </c>
      <c r="M239" s="1441"/>
      <c r="N239" s="1438">
        <v>2750000.0</v>
      </c>
      <c r="O239" s="1438">
        <v>688000.0</v>
      </c>
    </row>
    <row r="240">
      <c r="A240" s="638">
        <v>235.0</v>
      </c>
      <c r="B240" s="638" t="b">
        <v>0</v>
      </c>
      <c r="C240" s="1431">
        <v>24.0</v>
      </c>
      <c r="D240" s="1432" t="s">
        <v>1478</v>
      </c>
      <c r="E240" s="1435" t="s">
        <v>1341</v>
      </c>
      <c r="F240" s="1435"/>
      <c r="G240" s="1435"/>
      <c r="H240" s="1431">
        <v>120000.0</v>
      </c>
      <c r="I240" s="1431">
        <v>780000.0</v>
      </c>
      <c r="J240" s="1431"/>
      <c r="K240" s="1431">
        <v>384060.0</v>
      </c>
      <c r="L240" s="1431">
        <v>128000.0</v>
      </c>
      <c r="M240" s="1441"/>
      <c r="N240" s="1438">
        <v>3170000.0</v>
      </c>
      <c r="O240" s="1438">
        <v>791000.0</v>
      </c>
    </row>
    <row r="241">
      <c r="A241" s="638">
        <v>236.0</v>
      </c>
      <c r="B241" s="638" t="b">
        <v>0</v>
      </c>
      <c r="C241" s="1431">
        <v>25.0</v>
      </c>
      <c r="D241" s="1432" t="s">
        <v>1478</v>
      </c>
      <c r="E241" s="1435" t="s">
        <v>1342</v>
      </c>
      <c r="F241" s="1435"/>
      <c r="G241" s="1435"/>
      <c r="H241" s="1431">
        <v>130000.0</v>
      </c>
      <c r="I241" s="1431">
        <v>910000.0</v>
      </c>
      <c r="J241" s="1431"/>
      <c r="K241" s="1431">
        <v>408000.0</v>
      </c>
      <c r="L241" s="1431">
        <v>136000.0</v>
      </c>
      <c r="M241" s="1441"/>
      <c r="N241" s="1438">
        <v>3610000.0</v>
      </c>
      <c r="O241" s="1438">
        <v>902000.0</v>
      </c>
    </row>
    <row r="242">
      <c r="A242" s="638">
        <v>237.0</v>
      </c>
      <c r="B242" s="638" t="b">
        <v>0</v>
      </c>
      <c r="C242" s="1431">
        <v>26.0</v>
      </c>
      <c r="D242" s="1432" t="s">
        <v>1478</v>
      </c>
      <c r="E242" s="1435" t="s">
        <v>1344</v>
      </c>
      <c r="F242" s="1435"/>
      <c r="G242" s="1435"/>
      <c r="H242" s="1431">
        <v>140000.0</v>
      </c>
      <c r="I242" s="1431">
        <v>980000.0</v>
      </c>
      <c r="J242" s="1431"/>
      <c r="K242" s="1431">
        <v>420000.0</v>
      </c>
      <c r="L242" s="1431">
        <v>144000.0</v>
      </c>
      <c r="M242" s="1441"/>
      <c r="N242" s="1438">
        <v>4140000.0</v>
      </c>
      <c r="O242" s="1438">
        <v>1040000.0</v>
      </c>
    </row>
    <row r="243">
      <c r="A243" s="638">
        <v>238.0</v>
      </c>
      <c r="B243" s="638" t="b">
        <v>0</v>
      </c>
      <c r="C243" s="1431">
        <v>27.0</v>
      </c>
      <c r="D243" s="1432" t="s">
        <v>1478</v>
      </c>
      <c r="E243" s="1435" t="s">
        <v>1345</v>
      </c>
      <c r="F243" s="1435"/>
      <c r="G243" s="1435"/>
      <c r="H243" s="1431">
        <v>150000.0</v>
      </c>
      <c r="I243" s="1431">
        <v>1050000.0</v>
      </c>
      <c r="J243" s="1431"/>
      <c r="K243" s="1431">
        <v>466200.0</v>
      </c>
      <c r="L243" s="1431">
        <v>152000.0</v>
      </c>
      <c r="M243" s="1441"/>
      <c r="N243" s="1438">
        <v>4710000.0</v>
      </c>
      <c r="O243" s="1438">
        <v>1180000.0</v>
      </c>
    </row>
    <row r="244">
      <c r="A244" s="638">
        <v>239.0</v>
      </c>
      <c r="B244" s="638" t="b">
        <v>0</v>
      </c>
      <c r="C244" s="1431">
        <v>28.0</v>
      </c>
      <c r="D244" s="1432" t="s">
        <v>1478</v>
      </c>
      <c r="E244" s="1435" t="s">
        <v>1348</v>
      </c>
      <c r="F244" s="1435"/>
      <c r="G244" s="1435"/>
      <c r="H244" s="1431">
        <v>160000.0</v>
      </c>
      <c r="I244" s="1431">
        <v>1120000.0</v>
      </c>
      <c r="J244" s="1431"/>
      <c r="K244" s="1431">
        <v>480000.0</v>
      </c>
      <c r="L244" s="1431">
        <v>160000.0</v>
      </c>
      <c r="M244" s="1441"/>
      <c r="N244" s="1438">
        <v>5320000.0</v>
      </c>
      <c r="O244" s="1438">
        <v>1330000.0</v>
      </c>
    </row>
    <row r="245">
      <c r="A245" s="638">
        <v>240.0</v>
      </c>
      <c r="B245" s="638" t="b">
        <v>0</v>
      </c>
      <c r="C245" s="1431">
        <v>29.0</v>
      </c>
      <c r="D245" s="1432" t="s">
        <v>1478</v>
      </c>
      <c r="E245" s="1435" t="s">
        <v>1349</v>
      </c>
      <c r="F245" s="1435"/>
      <c r="G245" s="1435"/>
      <c r="H245" s="1431">
        <v>170000.0</v>
      </c>
      <c r="I245" s="1431">
        <v>1190000.0</v>
      </c>
      <c r="J245" s="1431"/>
      <c r="K245" s="1431">
        <v>511800.0</v>
      </c>
      <c r="L245" s="1431">
        <v>170000.0</v>
      </c>
      <c r="M245" s="1441"/>
      <c r="N245" s="1438">
        <v>6010000.0</v>
      </c>
      <c r="O245" s="1438">
        <v>1500000.0</v>
      </c>
    </row>
    <row r="246">
      <c r="A246" s="638">
        <v>241.0</v>
      </c>
      <c r="B246" s="638" t="b">
        <v>0</v>
      </c>
      <c r="C246" s="1431">
        <v>30.0</v>
      </c>
      <c r="D246" s="1432" t="s">
        <v>1478</v>
      </c>
      <c r="E246" s="1435" t="s">
        <v>1351</v>
      </c>
      <c r="F246" s="1435"/>
      <c r="G246" s="1435"/>
      <c r="H246" s="1431">
        <v>182000.0</v>
      </c>
      <c r="I246" s="1431">
        <v>1274000.0</v>
      </c>
      <c r="J246" s="1431"/>
      <c r="K246" s="1431">
        <v>534000.0</v>
      </c>
      <c r="L246" s="1431">
        <v>179000.0</v>
      </c>
      <c r="M246" s="1441"/>
      <c r="N246" s="1438">
        <v>6740000.0</v>
      </c>
      <c r="O246" s="1438">
        <v>1680000.0</v>
      </c>
    </row>
    <row r="247">
      <c r="A247" s="638">
        <v>242.0</v>
      </c>
      <c r="B247" s="638" t="b">
        <v>0</v>
      </c>
      <c r="C247" s="1431">
        <v>31.0</v>
      </c>
      <c r="D247" s="1432" t="s">
        <v>1478</v>
      </c>
      <c r="E247" s="1435" t="s">
        <v>1352</v>
      </c>
      <c r="F247" s="1435"/>
      <c r="G247" s="1435"/>
      <c r="H247" s="1431">
        <v>194000.0</v>
      </c>
      <c r="I247" s="1431">
        <v>1358000.0</v>
      </c>
      <c r="J247" s="1431"/>
      <c r="K247" s="1431">
        <v>566940.0</v>
      </c>
      <c r="L247" s="1431">
        <v>188000.0</v>
      </c>
      <c r="M247" s="1441"/>
      <c r="N247" s="1438">
        <v>7590000.0</v>
      </c>
      <c r="O247" s="1438">
        <v>1900000.0</v>
      </c>
    </row>
    <row r="248">
      <c r="A248" s="638">
        <v>243.0</v>
      </c>
      <c r="B248" s="638" t="b">
        <v>0</v>
      </c>
      <c r="C248" s="1431">
        <v>32.0</v>
      </c>
      <c r="D248" s="1432" t="s">
        <v>1478</v>
      </c>
      <c r="E248" s="1435" t="s">
        <v>1355</v>
      </c>
      <c r="F248" s="1435"/>
      <c r="G248" s="1435"/>
      <c r="H248" s="1431">
        <v>206000.0</v>
      </c>
      <c r="I248" s="1431">
        <v>1442000.0</v>
      </c>
      <c r="J248" s="1431"/>
      <c r="K248" s="1431">
        <v>594840.0</v>
      </c>
      <c r="L248" s="1431">
        <v>198000.0</v>
      </c>
      <c r="M248" s="1441"/>
      <c r="N248" s="1438">
        <v>8490000.0</v>
      </c>
      <c r="O248" s="1438">
        <v>2120000.0</v>
      </c>
    </row>
    <row r="249">
      <c r="A249" s="638">
        <v>244.0</v>
      </c>
      <c r="B249" s="638" t="b">
        <v>0</v>
      </c>
      <c r="C249" s="1431">
        <v>33.0</v>
      </c>
      <c r="D249" s="1432" t="s">
        <v>1478</v>
      </c>
      <c r="E249" s="1435" t="s">
        <v>1356</v>
      </c>
      <c r="F249" s="1435"/>
      <c r="G249" s="1435"/>
      <c r="H249" s="1431">
        <v>218000.0</v>
      </c>
      <c r="I249" s="1431">
        <v>1526000.0</v>
      </c>
      <c r="J249" s="1431"/>
      <c r="K249" s="1431">
        <v>623160.0</v>
      </c>
      <c r="L249" s="1431">
        <v>207000.0</v>
      </c>
      <c r="M249" s="1441"/>
      <c r="N249" s="1438">
        <v>9450000.0</v>
      </c>
      <c r="O249" s="1438">
        <v>2360000.0</v>
      </c>
    </row>
    <row r="250">
      <c r="A250" s="638">
        <v>245.0</v>
      </c>
      <c r="B250" s="638" t="b">
        <v>0</v>
      </c>
      <c r="C250" s="1431">
        <v>34.0</v>
      </c>
      <c r="D250" s="1432" t="s">
        <v>1478</v>
      </c>
      <c r="E250" s="1435" t="s">
        <v>1358</v>
      </c>
      <c r="F250" s="1435"/>
      <c r="G250" s="1435"/>
      <c r="H250" s="1431">
        <v>230000.0</v>
      </c>
      <c r="I250" s="1431">
        <v>1610000.0</v>
      </c>
      <c r="J250" s="1431"/>
      <c r="K250" s="1431">
        <v>651600.0</v>
      </c>
      <c r="L250" s="1431">
        <v>218000.0</v>
      </c>
      <c r="M250" s="1441"/>
      <c r="N250" s="1438">
        <v>1.05E7</v>
      </c>
      <c r="O250" s="1438">
        <v>2630000.0</v>
      </c>
    </row>
    <row r="251">
      <c r="A251" s="638">
        <v>246.0</v>
      </c>
      <c r="B251" s="638" t="b">
        <v>0</v>
      </c>
      <c r="C251" s="1431"/>
      <c r="D251" s="1432" t="s">
        <v>1479</v>
      </c>
      <c r="E251" s="1436"/>
      <c r="F251" s="1436"/>
      <c r="G251" s="1436"/>
      <c r="H251" s="1431" t="s">
        <v>1470</v>
      </c>
      <c r="I251" s="1431" t="s">
        <v>1471</v>
      </c>
      <c r="J251" s="1431"/>
      <c r="K251" s="1431"/>
      <c r="L251" s="1431"/>
      <c r="M251" s="1431"/>
      <c r="N251" s="1437"/>
      <c r="O251" s="1437"/>
    </row>
    <row r="252">
      <c r="A252" s="638">
        <v>247.0</v>
      </c>
      <c r="B252" s="638" t="b">
        <v>0</v>
      </c>
      <c r="C252" s="1431">
        <v>1.0</v>
      </c>
      <c r="D252" s="1432" t="s">
        <v>1480</v>
      </c>
      <c r="E252" s="1435" t="s">
        <v>1473</v>
      </c>
      <c r="F252" s="1436"/>
      <c r="G252" s="1436"/>
      <c r="H252" s="1431">
        <v>10000.0</v>
      </c>
      <c r="I252" s="1431">
        <v>60000.0</v>
      </c>
      <c r="J252" s="1431"/>
      <c r="K252" s="1431">
        <v>9180.0</v>
      </c>
      <c r="L252" s="1431">
        <v>3125.0</v>
      </c>
      <c r="M252" s="1431">
        <v>2900.0</v>
      </c>
      <c r="N252" s="1437"/>
      <c r="O252" s="1437"/>
    </row>
    <row r="253">
      <c r="A253" s="638">
        <v>248.0</v>
      </c>
      <c r="B253" s="638" t="b">
        <v>0</v>
      </c>
      <c r="C253" s="1431">
        <v>2.0</v>
      </c>
      <c r="D253" s="1432" t="s">
        <v>1480</v>
      </c>
      <c r="E253" s="1435" t="s">
        <v>1474</v>
      </c>
      <c r="F253" s="1436"/>
      <c r="G253" s="1436"/>
      <c r="H253" s="1441">
        <v>12000.0</v>
      </c>
      <c r="I253" s="1441">
        <v>72000.0</v>
      </c>
      <c r="J253" s="1431"/>
      <c r="K253" s="1431">
        <v>18840.0</v>
      </c>
      <c r="L253" s="1431">
        <v>6250.0</v>
      </c>
      <c r="M253" s="1431">
        <v>5800.0</v>
      </c>
      <c r="N253" s="1437"/>
      <c r="O253" s="1437"/>
    </row>
    <row r="254">
      <c r="A254" s="638">
        <v>249.0</v>
      </c>
      <c r="B254" s="638" t="b">
        <v>0</v>
      </c>
      <c r="C254" s="1431">
        <v>3.0</v>
      </c>
      <c r="D254" s="1432" t="s">
        <v>1480</v>
      </c>
      <c r="E254" s="1435" t="s">
        <v>1475</v>
      </c>
      <c r="F254" s="1436"/>
      <c r="G254" s="1436"/>
      <c r="H254" s="1441">
        <v>14000.0</v>
      </c>
      <c r="I254" s="1441">
        <v>84000.0</v>
      </c>
      <c r="J254" s="1431"/>
      <c r="K254" s="1431">
        <v>29220.0</v>
      </c>
      <c r="L254" s="1431">
        <v>9375.0</v>
      </c>
      <c r="M254" s="1431">
        <v>20800.0</v>
      </c>
      <c r="N254" s="1437"/>
      <c r="O254" s="1437"/>
    </row>
    <row r="255">
      <c r="A255" s="638">
        <v>250.0</v>
      </c>
      <c r="B255" s="638" t="b">
        <v>0</v>
      </c>
      <c r="C255" s="1431">
        <v>4.0</v>
      </c>
      <c r="D255" s="1432" t="s">
        <v>1480</v>
      </c>
      <c r="E255" s="1435" t="s">
        <v>1476</v>
      </c>
      <c r="F255" s="1436"/>
      <c r="G255" s="1436"/>
      <c r="H255" s="1441">
        <v>16000.0</v>
      </c>
      <c r="I255" s="1441">
        <v>96000.0</v>
      </c>
      <c r="J255" s="1431"/>
      <c r="K255" s="1431">
        <v>37440.0</v>
      </c>
      <c r="L255" s="1431">
        <v>12500.0</v>
      </c>
      <c r="M255" s="1431">
        <v>32300.0</v>
      </c>
      <c r="N255" s="1437"/>
      <c r="O255" s="1437"/>
    </row>
    <row r="256">
      <c r="A256" s="638">
        <v>251.0</v>
      </c>
      <c r="B256" s="638" t="b">
        <v>0</v>
      </c>
      <c r="C256" s="1431">
        <v>5.0</v>
      </c>
      <c r="D256" s="1432" t="s">
        <v>1480</v>
      </c>
      <c r="E256" s="1435" t="s">
        <v>1427</v>
      </c>
      <c r="F256" s="1435"/>
      <c r="G256" s="1435"/>
      <c r="H256" s="1441">
        <v>18000.0</v>
      </c>
      <c r="I256" s="1441">
        <v>108000.0</v>
      </c>
      <c r="J256" s="1431"/>
      <c r="K256" s="1431">
        <v>48000.0</v>
      </c>
      <c r="L256" s="1431">
        <v>15625.0</v>
      </c>
      <c r="N256" s="1438">
        <v>23100.0</v>
      </c>
      <c r="O256" s="1438"/>
    </row>
    <row r="257">
      <c r="A257" s="638">
        <v>252.0</v>
      </c>
      <c r="B257" s="638" t="b">
        <v>0</v>
      </c>
      <c r="C257" s="1431">
        <v>6.0</v>
      </c>
      <c r="D257" s="1432" t="s">
        <v>1480</v>
      </c>
      <c r="E257" s="1435" t="s">
        <v>1430</v>
      </c>
      <c r="F257" s="1435"/>
      <c r="G257" s="1435"/>
      <c r="H257" s="1441">
        <v>20000.0</v>
      </c>
      <c r="I257" s="1441">
        <v>120000.0</v>
      </c>
      <c r="J257" s="1431"/>
      <c r="K257" s="1431">
        <v>57000.0</v>
      </c>
      <c r="L257" s="1431">
        <v>20025.0</v>
      </c>
      <c r="N257" s="1438">
        <v>33300.0</v>
      </c>
      <c r="O257" s="1438"/>
    </row>
    <row r="258">
      <c r="A258" s="638">
        <v>253.0</v>
      </c>
      <c r="B258" s="638" t="b">
        <v>0</v>
      </c>
      <c r="C258" s="1431">
        <v>7.0</v>
      </c>
      <c r="D258" s="1432" t="s">
        <v>1480</v>
      </c>
      <c r="E258" s="1435" t="s">
        <v>1431</v>
      </c>
      <c r="F258" s="1435"/>
      <c r="G258" s="1435"/>
      <c r="H258" s="1441">
        <v>24000.0</v>
      </c>
      <c r="I258" s="1441">
        <v>144000.0</v>
      </c>
      <c r="J258" s="1431"/>
      <c r="K258" s="1431">
        <v>75000.0</v>
      </c>
      <c r="L258" s="1431">
        <v>24400.0</v>
      </c>
      <c r="M258" s="1441"/>
      <c r="N258" s="1438">
        <v>90100.0</v>
      </c>
      <c r="O258" s="1438"/>
    </row>
    <row r="259">
      <c r="A259" s="638">
        <v>254.0</v>
      </c>
      <c r="B259" s="638" t="b">
        <v>0</v>
      </c>
      <c r="C259" s="1431">
        <v>8.0</v>
      </c>
      <c r="D259" s="1432" t="s">
        <v>1480</v>
      </c>
      <c r="E259" s="1435" t="s">
        <v>1433</v>
      </c>
      <c r="F259" s="1435"/>
      <c r="G259" s="1435"/>
      <c r="H259" s="1441">
        <v>28000.0</v>
      </c>
      <c r="I259" s="1441">
        <v>168000.0</v>
      </c>
      <c r="J259" s="1431"/>
      <c r="K259" s="1431">
        <v>87420.0</v>
      </c>
      <c r="L259" s="1431">
        <v>28775.0</v>
      </c>
      <c r="M259" s="1441"/>
      <c r="N259" s="1438">
        <v>128000.0</v>
      </c>
      <c r="O259" s="1438"/>
    </row>
    <row r="260">
      <c r="A260" s="638">
        <v>255.0</v>
      </c>
      <c r="B260" s="638" t="b">
        <v>0</v>
      </c>
      <c r="C260" s="1431">
        <v>9.0</v>
      </c>
      <c r="D260" s="1432" t="s">
        <v>1480</v>
      </c>
      <c r="E260" s="1435" t="s">
        <v>1434</v>
      </c>
      <c r="F260" s="1435"/>
      <c r="G260" s="1435"/>
      <c r="H260" s="1441">
        <v>32000.0</v>
      </c>
      <c r="I260" s="1441">
        <v>192000.0</v>
      </c>
      <c r="J260" s="1431"/>
      <c r="K260" s="1431">
        <v>99840.0</v>
      </c>
      <c r="L260" s="1431">
        <v>33150.0</v>
      </c>
      <c r="M260" s="1441"/>
      <c r="N260" s="1438">
        <v>171000.0</v>
      </c>
      <c r="O260" s="1438"/>
    </row>
    <row r="261">
      <c r="A261" s="638">
        <v>256.0</v>
      </c>
      <c r="B261" s="638" t="b">
        <v>0</v>
      </c>
      <c r="C261" s="1431">
        <v>10.0</v>
      </c>
      <c r="D261" s="1432" t="s">
        <v>1480</v>
      </c>
      <c r="E261" s="1435" t="s">
        <v>1315</v>
      </c>
      <c r="F261" s="1435"/>
      <c r="G261" s="1435"/>
      <c r="H261" s="1441">
        <v>36000.0</v>
      </c>
      <c r="I261" s="1441">
        <v>216000.0</v>
      </c>
      <c r="J261" s="1431"/>
      <c r="K261" s="1431">
        <v>113100.0</v>
      </c>
      <c r="L261" s="1431">
        <v>37525.0</v>
      </c>
      <c r="M261" s="1441"/>
      <c r="N261" s="1438">
        <v>333000.0</v>
      </c>
      <c r="O261" s="1438"/>
    </row>
    <row r="262">
      <c r="A262" s="638">
        <v>257.0</v>
      </c>
      <c r="B262" s="638" t="b">
        <v>0</v>
      </c>
      <c r="C262" s="1431">
        <v>11.0</v>
      </c>
      <c r="D262" s="1432" t="s">
        <v>1480</v>
      </c>
      <c r="E262" s="1435" t="s">
        <v>1316</v>
      </c>
      <c r="F262" s="1435"/>
      <c r="G262" s="1435"/>
      <c r="H262" s="1441">
        <v>40000.0</v>
      </c>
      <c r="I262" s="1441">
        <v>240000.0</v>
      </c>
      <c r="J262" s="1431"/>
      <c r="K262" s="1431">
        <v>130080.0</v>
      </c>
      <c r="L262" s="1431">
        <v>43150.0</v>
      </c>
      <c r="M262" s="1441"/>
      <c r="N262" s="1438">
        <v>430000.0</v>
      </c>
      <c r="O262" s="1438"/>
    </row>
    <row r="263">
      <c r="A263" s="638">
        <v>258.0</v>
      </c>
      <c r="B263" s="1444" t="b">
        <v>0</v>
      </c>
      <c r="C263" s="1431">
        <v>12.0</v>
      </c>
      <c r="D263" s="1432" t="s">
        <v>1480</v>
      </c>
      <c r="E263" s="1435" t="s">
        <v>1319</v>
      </c>
      <c r="F263" s="1435"/>
      <c r="G263" s="1435"/>
      <c r="H263" s="1441">
        <v>44000.0</v>
      </c>
      <c r="I263" s="1441">
        <v>264000.0</v>
      </c>
      <c r="J263" s="1431"/>
      <c r="K263" s="1431">
        <v>146400.0</v>
      </c>
      <c r="L263" s="1431">
        <v>48775.0</v>
      </c>
      <c r="M263" s="1441"/>
      <c r="N263" s="1438">
        <v>540000.0</v>
      </c>
      <c r="O263" s="1438"/>
    </row>
    <row r="264">
      <c r="A264" s="638">
        <v>259.0</v>
      </c>
      <c r="B264" s="638" t="b">
        <v>0</v>
      </c>
      <c r="C264" s="1431">
        <v>13.0</v>
      </c>
      <c r="D264" s="1432" t="s">
        <v>1480</v>
      </c>
      <c r="E264" s="1435" t="s">
        <v>1320</v>
      </c>
      <c r="F264" s="1435"/>
      <c r="G264" s="1435"/>
      <c r="H264" s="1441">
        <v>48000.0</v>
      </c>
      <c r="I264" s="1441">
        <v>288000.0</v>
      </c>
      <c r="J264" s="1431"/>
      <c r="K264" s="1431">
        <v>167280.0</v>
      </c>
      <c r="L264" s="1431">
        <v>54400.0</v>
      </c>
      <c r="M264" s="1441"/>
      <c r="N264" s="1438">
        <v>663000.0</v>
      </c>
      <c r="O264" s="1438"/>
    </row>
    <row r="265">
      <c r="A265" s="638">
        <v>260.0</v>
      </c>
      <c r="B265" s="638" t="b">
        <v>0</v>
      </c>
      <c r="C265" s="1431">
        <v>14.0</v>
      </c>
      <c r="D265" s="1432" t="s">
        <v>1480</v>
      </c>
      <c r="E265" s="1435" t="s">
        <v>1322</v>
      </c>
      <c r="F265" s="1435"/>
      <c r="G265" s="1435"/>
      <c r="H265" s="1441">
        <v>52000.0</v>
      </c>
      <c r="I265" s="1441">
        <v>312000.0</v>
      </c>
      <c r="J265" s="1431"/>
      <c r="K265" s="1431">
        <v>173940.0</v>
      </c>
      <c r="L265" s="1431">
        <v>60050.0</v>
      </c>
      <c r="M265" s="1441"/>
      <c r="N265" s="1438">
        <v>798000.0</v>
      </c>
      <c r="O265" s="1438"/>
    </row>
    <row r="266">
      <c r="A266" s="638">
        <v>261.0</v>
      </c>
      <c r="B266" s="638" t="b">
        <v>0</v>
      </c>
      <c r="C266" s="1431">
        <v>15.0</v>
      </c>
      <c r="D266" s="1432" t="s">
        <v>1480</v>
      </c>
      <c r="E266" s="1435" t="s">
        <v>1323</v>
      </c>
      <c r="F266" s="1435"/>
      <c r="G266" s="1435"/>
      <c r="H266" s="1431">
        <v>58000.0</v>
      </c>
      <c r="I266" s="1431">
        <v>377000.0</v>
      </c>
      <c r="J266" s="1431"/>
      <c r="K266" s="1431">
        <v>206940.0</v>
      </c>
      <c r="L266" s="1431">
        <v>65675.0</v>
      </c>
      <c r="M266" s="1441"/>
      <c r="N266" s="1438">
        <v>756000.0</v>
      </c>
      <c r="O266" s="1438">
        <v>189000.0</v>
      </c>
    </row>
    <row r="267">
      <c r="A267" s="638">
        <v>262.0</v>
      </c>
      <c r="B267" s="638" t="b">
        <v>0</v>
      </c>
      <c r="C267" s="1431">
        <v>16.0</v>
      </c>
      <c r="D267" s="1432" t="s">
        <v>1480</v>
      </c>
      <c r="E267" s="1435" t="s">
        <v>1326</v>
      </c>
      <c r="F267" s="1435"/>
      <c r="G267" s="1435"/>
      <c r="H267" s="1431">
        <v>64000.0</v>
      </c>
      <c r="I267" s="1431">
        <v>416000.0</v>
      </c>
      <c r="J267" s="1431"/>
      <c r="K267" s="1431">
        <v>216000.0</v>
      </c>
      <c r="L267" s="1431">
        <v>71300.0</v>
      </c>
      <c r="M267" s="1441"/>
      <c r="N267" s="1438">
        <v>916000.0</v>
      </c>
      <c r="O267" s="1438">
        <v>229000.0</v>
      </c>
    </row>
    <row r="268">
      <c r="A268" s="638">
        <v>263.0</v>
      </c>
      <c r="B268" s="638" t="b">
        <v>0</v>
      </c>
      <c r="C268" s="1431">
        <v>17.0</v>
      </c>
      <c r="D268" s="1432" t="s">
        <v>1480</v>
      </c>
      <c r="E268" s="1435" t="s">
        <v>1327</v>
      </c>
      <c r="F268" s="1435"/>
      <c r="G268" s="1435"/>
      <c r="H268" s="1431">
        <v>70000.0</v>
      </c>
      <c r="I268" s="1431">
        <v>455000.0</v>
      </c>
      <c r="J268" s="1431"/>
      <c r="K268" s="1431">
        <v>228000.0</v>
      </c>
      <c r="L268" s="1431">
        <v>76925.0</v>
      </c>
      <c r="M268" s="1441"/>
      <c r="N268" s="1438">
        <v>1090000.0</v>
      </c>
      <c r="O268" s="1438">
        <v>273000.0</v>
      </c>
    </row>
    <row r="269">
      <c r="A269" s="638">
        <v>264.0</v>
      </c>
      <c r="B269" s="638" t="b">
        <v>0</v>
      </c>
      <c r="C269" s="1431">
        <v>18.0</v>
      </c>
      <c r="D269" s="1432" t="s">
        <v>1480</v>
      </c>
      <c r="E269" s="1435" t="s">
        <v>1329</v>
      </c>
      <c r="F269" s="1435"/>
      <c r="G269" s="1435"/>
      <c r="H269" s="1431">
        <v>76000.0</v>
      </c>
      <c r="I269" s="1431">
        <v>494000.0</v>
      </c>
      <c r="J269" s="1431"/>
      <c r="K269" s="1431">
        <v>250440.0</v>
      </c>
      <c r="L269" s="1431">
        <v>83800.0</v>
      </c>
      <c r="M269" s="1441"/>
      <c r="N269" s="1438">
        <v>1300000.0</v>
      </c>
      <c r="O269" s="1438">
        <v>325000.0</v>
      </c>
    </row>
    <row r="270">
      <c r="A270" s="638">
        <v>265.0</v>
      </c>
      <c r="B270" s="638" t="b">
        <v>0</v>
      </c>
      <c r="C270" s="1431">
        <v>19.0</v>
      </c>
      <c r="D270" s="1432" t="s">
        <v>1480</v>
      </c>
      <c r="E270" s="1435" t="s">
        <v>1330</v>
      </c>
      <c r="F270" s="1435"/>
      <c r="G270" s="1435"/>
      <c r="H270" s="1431">
        <v>82000.0</v>
      </c>
      <c r="I270" s="1431">
        <v>533000.0</v>
      </c>
      <c r="J270" s="1431"/>
      <c r="K270" s="1431">
        <v>273540.0</v>
      </c>
      <c r="L270" s="1431">
        <v>90675.0</v>
      </c>
      <c r="M270" s="1441"/>
      <c r="N270" s="1438">
        <v>1530000.0</v>
      </c>
      <c r="O270" s="1438">
        <v>382000.0</v>
      </c>
    </row>
    <row r="271">
      <c r="A271" s="638">
        <v>266.0</v>
      </c>
      <c r="B271" s="638" t="b">
        <v>0</v>
      </c>
      <c r="C271" s="1431">
        <v>20.0</v>
      </c>
      <c r="D271" s="1432" t="s">
        <v>1480</v>
      </c>
      <c r="E271" s="1435" t="s">
        <v>1333</v>
      </c>
      <c r="F271" s="1435"/>
      <c r="G271" s="1435"/>
      <c r="H271" s="1431">
        <v>88000.0</v>
      </c>
      <c r="I271" s="1431">
        <v>572000.0</v>
      </c>
      <c r="J271" s="1431"/>
      <c r="K271" s="1431">
        <v>293940.0</v>
      </c>
      <c r="L271" s="1431">
        <v>97575.0</v>
      </c>
      <c r="M271" s="1441"/>
      <c r="N271" s="1438">
        <v>1770000.0</v>
      </c>
      <c r="O271" s="1438">
        <v>443000.0</v>
      </c>
    </row>
    <row r="272">
      <c r="A272" s="638">
        <v>267.0</v>
      </c>
      <c r="B272" s="638" t="b">
        <v>0</v>
      </c>
      <c r="C272" s="1431">
        <v>21.0</v>
      </c>
      <c r="D272" s="1432" t="s">
        <v>1480</v>
      </c>
      <c r="E272" s="1435" t="s">
        <v>1334</v>
      </c>
      <c r="F272" s="1435"/>
      <c r="G272" s="1435"/>
      <c r="H272" s="1431">
        <v>96000.0</v>
      </c>
      <c r="I272" s="1431">
        <v>624000.0</v>
      </c>
      <c r="J272" s="1431"/>
      <c r="K272" s="1431">
        <v>314700.0</v>
      </c>
      <c r="L272" s="1431">
        <v>104000.0</v>
      </c>
      <c r="M272" s="1441"/>
      <c r="N272" s="1438">
        <v>2040000.0</v>
      </c>
      <c r="O272" s="1438">
        <v>509000.0</v>
      </c>
    </row>
    <row r="273">
      <c r="A273" s="638">
        <v>268.0</v>
      </c>
      <c r="B273" s="638" t="b">
        <v>0</v>
      </c>
      <c r="C273" s="1431">
        <v>22.0</v>
      </c>
      <c r="D273" s="1432" t="s">
        <v>1480</v>
      </c>
      <c r="E273" s="1435" t="s">
        <v>1337</v>
      </c>
      <c r="F273" s="1435"/>
      <c r="G273" s="1435"/>
      <c r="H273" s="1431">
        <v>104000.0</v>
      </c>
      <c r="I273" s="1431">
        <v>676000.0</v>
      </c>
      <c r="J273" s="1431"/>
      <c r="K273" s="1431">
        <v>333000.0</v>
      </c>
      <c r="L273" s="1431">
        <v>111000.0</v>
      </c>
      <c r="M273" s="1441"/>
      <c r="N273" s="1438">
        <v>2370000.0</v>
      </c>
      <c r="O273" s="1438">
        <v>592000.0</v>
      </c>
    </row>
    <row r="274">
      <c r="A274" s="638">
        <v>269.0</v>
      </c>
      <c r="B274" s="638" t="b">
        <v>0</v>
      </c>
      <c r="C274" s="1431">
        <v>23.0</v>
      </c>
      <c r="D274" s="1432" t="s">
        <v>1480</v>
      </c>
      <c r="E274" s="1435" t="s">
        <v>1338</v>
      </c>
      <c r="F274" s="1435"/>
      <c r="G274" s="1435"/>
      <c r="H274" s="1431">
        <v>112000.0</v>
      </c>
      <c r="I274" s="1431">
        <v>728000.0</v>
      </c>
      <c r="J274" s="1431"/>
      <c r="K274" s="1431">
        <v>359040.0</v>
      </c>
      <c r="L274" s="1431">
        <v>119000.0</v>
      </c>
      <c r="M274" s="1441"/>
      <c r="N274" s="1438">
        <v>2750000.0</v>
      </c>
      <c r="O274" s="1438">
        <v>688000.0</v>
      </c>
    </row>
    <row r="275">
      <c r="A275" s="638">
        <v>270.0</v>
      </c>
      <c r="B275" s="638" t="b">
        <v>0</v>
      </c>
      <c r="C275" s="1431">
        <v>24.0</v>
      </c>
      <c r="D275" s="1432" t="s">
        <v>1480</v>
      </c>
      <c r="E275" s="1435" t="s">
        <v>1341</v>
      </c>
      <c r="F275" s="1435"/>
      <c r="G275" s="1435"/>
      <c r="H275" s="1431">
        <v>120000.0</v>
      </c>
      <c r="I275" s="1431">
        <v>780000.0</v>
      </c>
      <c r="J275" s="1431"/>
      <c r="K275" s="1431">
        <v>384060.0</v>
      </c>
      <c r="L275" s="1431">
        <v>128000.0</v>
      </c>
      <c r="M275" s="1441"/>
      <c r="N275" s="1438">
        <v>3170000.0</v>
      </c>
      <c r="O275" s="1438">
        <v>791000.0</v>
      </c>
    </row>
    <row r="276">
      <c r="A276" s="638">
        <v>271.0</v>
      </c>
      <c r="B276" s="638" t="b">
        <v>0</v>
      </c>
      <c r="C276" s="1431">
        <v>25.0</v>
      </c>
      <c r="D276" s="1432" t="s">
        <v>1480</v>
      </c>
      <c r="E276" s="1435" t="s">
        <v>1342</v>
      </c>
      <c r="F276" s="1435"/>
      <c r="G276" s="1435"/>
      <c r="H276" s="1431">
        <v>130000.0</v>
      </c>
      <c r="I276" s="1431">
        <v>910000.0</v>
      </c>
      <c r="J276" s="1431"/>
      <c r="K276" s="1431">
        <v>408000.0</v>
      </c>
      <c r="L276" s="1431">
        <v>136000.0</v>
      </c>
      <c r="M276" s="1441"/>
      <c r="N276" s="1438">
        <v>3610000.0</v>
      </c>
      <c r="O276" s="1438">
        <v>902000.0</v>
      </c>
    </row>
    <row r="277">
      <c r="A277" s="638">
        <v>272.0</v>
      </c>
      <c r="B277" s="638" t="b">
        <v>0</v>
      </c>
      <c r="C277" s="1431">
        <v>26.0</v>
      </c>
      <c r="D277" s="1432" t="s">
        <v>1480</v>
      </c>
      <c r="E277" s="1435" t="s">
        <v>1344</v>
      </c>
      <c r="F277" s="1435"/>
      <c r="G277" s="1435"/>
      <c r="H277" s="1431">
        <v>140000.0</v>
      </c>
      <c r="I277" s="1431">
        <v>980000.0</v>
      </c>
      <c r="J277" s="1431"/>
      <c r="K277" s="1431">
        <v>420000.0</v>
      </c>
      <c r="L277" s="1431">
        <v>144000.0</v>
      </c>
      <c r="M277" s="1441"/>
      <c r="N277" s="1438">
        <v>4140000.0</v>
      </c>
      <c r="O277" s="1438">
        <v>1040000.0</v>
      </c>
    </row>
    <row r="278">
      <c r="A278" s="638">
        <v>273.0</v>
      </c>
      <c r="B278" s="638" t="b">
        <v>0</v>
      </c>
      <c r="C278" s="1431">
        <v>27.0</v>
      </c>
      <c r="D278" s="1432" t="s">
        <v>1480</v>
      </c>
      <c r="E278" s="1435" t="s">
        <v>1345</v>
      </c>
      <c r="F278" s="1435"/>
      <c r="G278" s="1435"/>
      <c r="H278" s="1431">
        <v>150000.0</v>
      </c>
      <c r="I278" s="1431">
        <v>1050000.0</v>
      </c>
      <c r="J278" s="1431"/>
      <c r="K278" s="1431">
        <v>466200.0</v>
      </c>
      <c r="L278" s="1431">
        <v>152000.0</v>
      </c>
      <c r="M278" s="1441"/>
      <c r="N278" s="1438">
        <v>4710000.0</v>
      </c>
      <c r="O278" s="1438">
        <v>1180000.0</v>
      </c>
    </row>
    <row r="279">
      <c r="A279" s="638">
        <v>274.0</v>
      </c>
      <c r="B279" s="638" t="b">
        <v>0</v>
      </c>
      <c r="C279" s="1431">
        <v>28.0</v>
      </c>
      <c r="D279" s="1432" t="s">
        <v>1480</v>
      </c>
      <c r="E279" s="1435" t="s">
        <v>1348</v>
      </c>
      <c r="F279" s="1435"/>
      <c r="G279" s="1435"/>
      <c r="H279" s="1431">
        <v>160000.0</v>
      </c>
      <c r="I279" s="1431">
        <v>1120000.0</v>
      </c>
      <c r="J279" s="1431"/>
      <c r="K279" s="1431">
        <v>480000.0</v>
      </c>
      <c r="L279" s="1431">
        <v>160000.0</v>
      </c>
      <c r="M279" s="1441"/>
      <c r="N279" s="1438">
        <v>5320000.0</v>
      </c>
      <c r="O279" s="1438">
        <v>1330000.0</v>
      </c>
    </row>
    <row r="280">
      <c r="A280" s="638">
        <v>275.0</v>
      </c>
      <c r="B280" s="638" t="b">
        <v>0</v>
      </c>
      <c r="C280" s="1431">
        <v>29.0</v>
      </c>
      <c r="D280" s="1432" t="s">
        <v>1480</v>
      </c>
      <c r="E280" s="1435" t="s">
        <v>1349</v>
      </c>
      <c r="F280" s="1435"/>
      <c r="G280" s="1435"/>
      <c r="H280" s="1431">
        <v>170000.0</v>
      </c>
      <c r="I280" s="1431">
        <v>1190000.0</v>
      </c>
      <c r="J280" s="1431"/>
      <c r="K280" s="1431">
        <v>511800.0</v>
      </c>
      <c r="L280" s="1431">
        <v>170000.0</v>
      </c>
      <c r="M280" s="1441"/>
      <c r="N280" s="1438">
        <v>6010000.0</v>
      </c>
      <c r="O280" s="1438">
        <v>1500000.0</v>
      </c>
    </row>
    <row r="281">
      <c r="A281" s="638">
        <v>276.0</v>
      </c>
      <c r="B281" s="638" t="b">
        <v>0</v>
      </c>
      <c r="C281" s="1431">
        <v>30.0</v>
      </c>
      <c r="D281" s="1432" t="s">
        <v>1480</v>
      </c>
      <c r="E281" s="1435" t="s">
        <v>1351</v>
      </c>
      <c r="F281" s="1435"/>
      <c r="G281" s="1435"/>
      <c r="H281" s="1431">
        <v>182000.0</v>
      </c>
      <c r="I281" s="1431">
        <v>1274000.0</v>
      </c>
      <c r="J281" s="1431"/>
      <c r="K281" s="1431">
        <v>534000.0</v>
      </c>
      <c r="L281" s="1431">
        <v>179000.0</v>
      </c>
      <c r="M281" s="1441"/>
      <c r="N281" s="1438">
        <v>6740000.0</v>
      </c>
      <c r="O281" s="1438">
        <v>1680000.0</v>
      </c>
    </row>
    <row r="282">
      <c r="A282" s="638">
        <v>277.0</v>
      </c>
      <c r="B282" s="638" t="b">
        <v>0</v>
      </c>
      <c r="C282" s="1431">
        <v>31.0</v>
      </c>
      <c r="D282" s="1432" t="s">
        <v>1480</v>
      </c>
      <c r="E282" s="1435" t="s">
        <v>1352</v>
      </c>
      <c r="F282" s="1435"/>
      <c r="G282" s="1435"/>
      <c r="H282" s="1431">
        <v>194000.0</v>
      </c>
      <c r="I282" s="1431">
        <v>1358000.0</v>
      </c>
      <c r="J282" s="1431"/>
      <c r="K282" s="1431">
        <v>566940.0</v>
      </c>
      <c r="L282" s="1431">
        <v>188000.0</v>
      </c>
      <c r="M282" s="1441"/>
      <c r="N282" s="1438">
        <v>7590000.0</v>
      </c>
      <c r="O282" s="1438">
        <v>1900000.0</v>
      </c>
    </row>
    <row r="283">
      <c r="A283" s="638">
        <v>278.0</v>
      </c>
      <c r="B283" s="638" t="b">
        <v>0</v>
      </c>
      <c r="C283" s="1431">
        <v>32.0</v>
      </c>
      <c r="D283" s="1432" t="s">
        <v>1480</v>
      </c>
      <c r="E283" s="1435" t="s">
        <v>1355</v>
      </c>
      <c r="F283" s="1435"/>
      <c r="G283" s="1435"/>
      <c r="H283" s="1431">
        <v>206000.0</v>
      </c>
      <c r="I283" s="1431">
        <v>1442000.0</v>
      </c>
      <c r="J283" s="1431"/>
      <c r="K283" s="1431">
        <v>594840.0</v>
      </c>
      <c r="L283" s="1431">
        <v>198000.0</v>
      </c>
      <c r="M283" s="1441"/>
      <c r="N283" s="1438">
        <v>8490000.0</v>
      </c>
      <c r="O283" s="1438">
        <v>2120000.0</v>
      </c>
    </row>
    <row r="284">
      <c r="A284" s="638">
        <v>279.0</v>
      </c>
      <c r="B284" s="638" t="b">
        <v>0</v>
      </c>
      <c r="C284" s="1431">
        <v>33.0</v>
      </c>
      <c r="D284" s="1432" t="s">
        <v>1480</v>
      </c>
      <c r="E284" s="1435" t="s">
        <v>1356</v>
      </c>
      <c r="F284" s="1435"/>
      <c r="G284" s="1435"/>
      <c r="H284" s="1431">
        <v>218000.0</v>
      </c>
      <c r="I284" s="1431">
        <v>1526000.0</v>
      </c>
      <c r="J284" s="1431"/>
      <c r="K284" s="1431">
        <v>623160.0</v>
      </c>
      <c r="L284" s="1431">
        <v>207000.0</v>
      </c>
      <c r="M284" s="1441"/>
      <c r="N284" s="1438">
        <v>9450000.0</v>
      </c>
      <c r="O284" s="1438">
        <v>2360000.0</v>
      </c>
    </row>
    <row r="285">
      <c r="A285" s="638">
        <v>280.0</v>
      </c>
      <c r="B285" s="638" t="b">
        <v>0</v>
      </c>
      <c r="C285" s="1431">
        <v>34.0</v>
      </c>
      <c r="D285" s="1432" t="s">
        <v>1480</v>
      </c>
      <c r="E285" s="1435" t="s">
        <v>1358</v>
      </c>
      <c r="F285" s="1435"/>
      <c r="G285" s="1435"/>
      <c r="H285" s="1431">
        <v>230000.0</v>
      </c>
      <c r="I285" s="1431">
        <v>1610000.0</v>
      </c>
      <c r="J285" s="1431"/>
      <c r="K285" s="1431">
        <v>651600.0</v>
      </c>
      <c r="L285" s="1431">
        <v>218000.0</v>
      </c>
      <c r="M285" s="1441"/>
      <c r="N285" s="1438">
        <v>1.05E7</v>
      </c>
      <c r="O285" s="1438">
        <v>2630000.0</v>
      </c>
    </row>
    <row r="286">
      <c r="A286" s="638">
        <v>281.0</v>
      </c>
      <c r="B286" s="638" t="b">
        <v>0</v>
      </c>
      <c r="C286" s="1431"/>
      <c r="D286" s="1432" t="s">
        <v>1481</v>
      </c>
      <c r="E286" s="1436"/>
      <c r="F286" s="1436"/>
      <c r="G286" s="1436"/>
      <c r="H286" s="1431" t="s">
        <v>1482</v>
      </c>
      <c r="J286" s="1431"/>
      <c r="K286" s="1431"/>
      <c r="L286" s="1431"/>
      <c r="M286" s="1431"/>
      <c r="N286" s="1437"/>
      <c r="O286" s="1437"/>
    </row>
    <row r="287">
      <c r="A287" s="638">
        <v>282.0</v>
      </c>
      <c r="B287" s="638" t="b">
        <v>0</v>
      </c>
      <c r="C287" s="1431">
        <v>1.0</v>
      </c>
      <c r="D287" s="1432" t="s">
        <v>1483</v>
      </c>
      <c r="E287" s="1435" t="s">
        <v>1473</v>
      </c>
      <c r="F287" s="1435" t="s">
        <v>1484</v>
      </c>
      <c r="G287" s="1436"/>
      <c r="H287" s="1431">
        <v>6000.0</v>
      </c>
      <c r="J287" s="1431"/>
      <c r="K287" s="1431">
        <v>13770.0</v>
      </c>
      <c r="L287" s="1431">
        <v>4700.0</v>
      </c>
      <c r="M287" s="1431">
        <v>4300.0</v>
      </c>
      <c r="N287" s="1437"/>
      <c r="O287" s="1437"/>
    </row>
    <row r="288">
      <c r="A288" s="638">
        <v>283.0</v>
      </c>
      <c r="B288" s="638" t="b">
        <v>0</v>
      </c>
      <c r="C288" s="1431">
        <v>2.0</v>
      </c>
      <c r="D288" s="1432" t="s">
        <v>1483</v>
      </c>
      <c r="E288" s="1435" t="s">
        <v>1474</v>
      </c>
      <c r="F288" s="1435" t="s">
        <v>1485</v>
      </c>
      <c r="G288" s="1436"/>
      <c r="H288" s="1441">
        <v>21000.0</v>
      </c>
      <c r="J288" s="1431"/>
      <c r="K288" s="1431">
        <v>28260.0</v>
      </c>
      <c r="L288" s="1431">
        <v>9375.0</v>
      </c>
      <c r="M288" s="1431">
        <v>8700.0</v>
      </c>
      <c r="N288" s="1437"/>
      <c r="O288" s="1437"/>
    </row>
    <row r="289">
      <c r="A289" s="638">
        <v>284.0</v>
      </c>
      <c r="B289" s="638" t="b">
        <v>0</v>
      </c>
      <c r="C289" s="1431">
        <v>3.0</v>
      </c>
      <c r="D289" s="1432" t="s">
        <v>1483</v>
      </c>
      <c r="E289" s="1435" t="s">
        <v>1475</v>
      </c>
      <c r="F289" s="1435" t="s">
        <v>1486</v>
      </c>
      <c r="G289" s="1436"/>
      <c r="H289" s="1441">
        <v>32000.0</v>
      </c>
      <c r="J289" s="1431"/>
      <c r="K289" s="1431">
        <v>43830.0</v>
      </c>
      <c r="L289" s="1431">
        <v>14075.0</v>
      </c>
      <c r="M289" s="1431">
        <v>31200.0</v>
      </c>
      <c r="N289" s="1437"/>
      <c r="O289" s="1437"/>
    </row>
    <row r="290">
      <c r="A290" s="638">
        <v>285.0</v>
      </c>
      <c r="B290" s="638" t="b">
        <v>0</v>
      </c>
      <c r="C290" s="1431">
        <v>4.0</v>
      </c>
      <c r="D290" s="1432" t="s">
        <v>1483</v>
      </c>
      <c r="E290" s="1435" t="s">
        <v>1476</v>
      </c>
      <c r="F290" s="1435" t="s">
        <v>1487</v>
      </c>
      <c r="G290" s="1436"/>
      <c r="H290" s="1441">
        <v>69000.0</v>
      </c>
      <c r="J290" s="1431"/>
      <c r="K290" s="1431">
        <v>56160.0</v>
      </c>
      <c r="L290" s="1431">
        <v>18775.0</v>
      </c>
      <c r="M290" s="1431">
        <v>48500.0</v>
      </c>
      <c r="N290" s="1437"/>
      <c r="O290" s="1437"/>
    </row>
    <row r="291">
      <c r="A291" s="638">
        <v>286.0</v>
      </c>
      <c r="B291" s="638" t="b">
        <v>0</v>
      </c>
      <c r="C291" s="1431">
        <v>5.0</v>
      </c>
      <c r="D291" s="1432" t="s">
        <v>1483</v>
      </c>
      <c r="E291" s="1435" t="s">
        <v>1427</v>
      </c>
      <c r="F291" s="1435" t="s">
        <v>1488</v>
      </c>
      <c r="G291" s="1435"/>
      <c r="H291" s="1441">
        <v>100000.0</v>
      </c>
      <c r="J291" s="1431"/>
      <c r="K291" s="1431">
        <v>72000.0</v>
      </c>
      <c r="L291" s="1431">
        <v>23450.0</v>
      </c>
      <c r="N291" s="1438">
        <v>34600.0</v>
      </c>
      <c r="O291" s="1438"/>
    </row>
    <row r="292">
      <c r="A292" s="638">
        <v>287.0</v>
      </c>
      <c r="B292" s="638" t="b">
        <v>0</v>
      </c>
      <c r="C292" s="1431">
        <v>6.0</v>
      </c>
      <c r="D292" s="1432" t="s">
        <v>1483</v>
      </c>
      <c r="E292" s="1435" t="s">
        <v>1430</v>
      </c>
      <c r="F292" s="1435" t="s">
        <v>1489</v>
      </c>
      <c r="G292" s="1435"/>
      <c r="H292" s="1441">
        <v>135000.0</v>
      </c>
      <c r="J292" s="1431"/>
      <c r="K292" s="1431">
        <v>85500.0</v>
      </c>
      <c r="L292" s="1431">
        <v>30025.0</v>
      </c>
      <c r="N292" s="1438">
        <v>49900.0</v>
      </c>
      <c r="O292" s="1438"/>
    </row>
    <row r="293">
      <c r="A293" s="638">
        <v>288.0</v>
      </c>
      <c r="B293" s="638" t="b">
        <v>0</v>
      </c>
      <c r="C293" s="1431">
        <v>7.0</v>
      </c>
      <c r="D293" s="1432" t="s">
        <v>1483</v>
      </c>
      <c r="E293" s="1435" t="s">
        <v>1431</v>
      </c>
      <c r="F293" s="1435" t="s">
        <v>1490</v>
      </c>
      <c r="G293" s="1435"/>
      <c r="H293" s="1441">
        <v>191000.0</v>
      </c>
      <c r="J293" s="1431"/>
      <c r="K293" s="1431">
        <v>112500.0</v>
      </c>
      <c r="L293" s="1431">
        <v>36600.0</v>
      </c>
      <c r="M293" s="1441"/>
      <c r="N293" s="1438">
        <v>135000.0</v>
      </c>
      <c r="O293" s="1438"/>
    </row>
    <row r="294">
      <c r="A294" s="638">
        <v>289.0</v>
      </c>
      <c r="B294" s="638" t="b">
        <v>0</v>
      </c>
      <c r="C294" s="1431">
        <v>8.0</v>
      </c>
      <c r="D294" s="1432" t="s">
        <v>1483</v>
      </c>
      <c r="E294" s="1435" t="s">
        <v>1433</v>
      </c>
      <c r="F294" s="1435" t="s">
        <v>1491</v>
      </c>
      <c r="G294" s="1435"/>
      <c r="H294" s="1441">
        <v>257000.0</v>
      </c>
      <c r="J294" s="1431"/>
      <c r="K294" s="1431">
        <v>131130.0</v>
      </c>
      <c r="L294" s="1431">
        <v>43150.0</v>
      </c>
      <c r="M294" s="1441"/>
      <c r="N294" s="1438">
        <v>191000.0</v>
      </c>
      <c r="O294" s="1438"/>
    </row>
    <row r="295">
      <c r="A295" s="638">
        <v>290.0</v>
      </c>
      <c r="B295" s="638" t="b">
        <v>0</v>
      </c>
      <c r="C295" s="1431">
        <v>9.0</v>
      </c>
      <c r="D295" s="1432" t="s">
        <v>1483</v>
      </c>
      <c r="E295" s="1435" t="s">
        <v>1434</v>
      </c>
      <c r="F295" s="1435" t="s">
        <v>1492</v>
      </c>
      <c r="G295" s="1435"/>
      <c r="H295" s="1441">
        <v>333000.0</v>
      </c>
      <c r="J295" s="1431"/>
      <c r="K295" s="1431">
        <v>149760.0</v>
      </c>
      <c r="L295" s="1431">
        <v>49725.0</v>
      </c>
      <c r="M295" s="1441"/>
      <c r="N295" s="1438">
        <v>257000.0</v>
      </c>
      <c r="O295" s="1438"/>
    </row>
    <row r="296">
      <c r="A296" s="638">
        <v>291.0</v>
      </c>
      <c r="B296" s="638" t="b">
        <v>0</v>
      </c>
      <c r="C296" s="1431">
        <v>10.0</v>
      </c>
      <c r="D296" s="1432" t="s">
        <v>1483</v>
      </c>
      <c r="E296" s="1435" t="s">
        <v>1315</v>
      </c>
      <c r="F296" s="1435" t="s">
        <v>1435</v>
      </c>
      <c r="G296" s="1435"/>
      <c r="H296" s="1441">
        <v>430000.0</v>
      </c>
      <c r="J296" s="1431"/>
      <c r="K296" s="1431">
        <v>169650.0</v>
      </c>
      <c r="L296" s="1431">
        <v>56300.0</v>
      </c>
      <c r="M296" s="1441"/>
      <c r="N296" s="1438">
        <v>499000.0</v>
      </c>
      <c r="O296" s="1438"/>
    </row>
    <row r="297">
      <c r="A297" s="638">
        <v>292.0</v>
      </c>
      <c r="B297" s="638" t="b">
        <v>0</v>
      </c>
      <c r="C297" s="1431">
        <v>11.0</v>
      </c>
      <c r="D297" s="1432" t="s">
        <v>1483</v>
      </c>
      <c r="E297" s="1435" t="s">
        <v>1316</v>
      </c>
      <c r="F297" s="1435" t="s">
        <v>1493</v>
      </c>
      <c r="G297" s="1435"/>
      <c r="H297" s="1441">
        <v>540000.0</v>
      </c>
      <c r="J297" s="1431"/>
      <c r="K297" s="1431">
        <v>195120.0</v>
      </c>
      <c r="L297" s="1431">
        <v>64725.0</v>
      </c>
      <c r="M297" s="1441"/>
      <c r="N297" s="1438">
        <v>645000.0</v>
      </c>
      <c r="O297" s="1438"/>
    </row>
    <row r="298">
      <c r="A298" s="638">
        <v>293.0</v>
      </c>
      <c r="B298" s="638" t="b">
        <v>0</v>
      </c>
      <c r="C298" s="1431">
        <v>12.0</v>
      </c>
      <c r="D298" s="1432" t="s">
        <v>1483</v>
      </c>
      <c r="E298" s="1435" t="s">
        <v>1319</v>
      </c>
      <c r="F298" s="1435" t="s">
        <v>1494</v>
      </c>
      <c r="G298" s="1435"/>
      <c r="H298" s="1441">
        <v>663000.0</v>
      </c>
      <c r="J298" s="1431"/>
      <c r="K298" s="1431">
        <v>219600.0</v>
      </c>
      <c r="L298" s="1431">
        <v>73175.0</v>
      </c>
      <c r="M298" s="1441"/>
      <c r="N298" s="1438">
        <v>811000.0</v>
      </c>
      <c r="O298" s="1438"/>
    </row>
    <row r="299">
      <c r="A299" s="638">
        <v>294.0</v>
      </c>
      <c r="B299" s="638" t="b">
        <v>0</v>
      </c>
      <c r="C299" s="1431">
        <v>13.0</v>
      </c>
      <c r="D299" s="1432" t="s">
        <v>1483</v>
      </c>
      <c r="E299" s="1435" t="s">
        <v>1320</v>
      </c>
      <c r="F299" s="1435" t="s">
        <v>1495</v>
      </c>
      <c r="G299" s="1435"/>
      <c r="H299" s="1441">
        <v>798000.0</v>
      </c>
      <c r="J299" s="1431"/>
      <c r="K299" s="1431">
        <v>250920.0</v>
      </c>
      <c r="L299" s="1431">
        <v>81625.0</v>
      </c>
      <c r="M299" s="1441"/>
      <c r="N299" s="1438">
        <v>995000.0</v>
      </c>
      <c r="O299" s="1438"/>
    </row>
    <row r="300">
      <c r="A300" s="638">
        <v>295.0</v>
      </c>
      <c r="B300" s="638" t="b">
        <v>0</v>
      </c>
      <c r="C300" s="1431">
        <v>14.0</v>
      </c>
      <c r="D300" s="1432" t="s">
        <v>1483</v>
      </c>
      <c r="E300" s="1435" t="s">
        <v>1322</v>
      </c>
      <c r="F300" s="1435" t="s">
        <v>1438</v>
      </c>
      <c r="G300" s="1435"/>
      <c r="H300" s="1441">
        <v>946000.0</v>
      </c>
      <c r="J300" s="1431"/>
      <c r="K300" s="1431">
        <v>260910.0</v>
      </c>
      <c r="L300" s="1431">
        <v>90050.0</v>
      </c>
      <c r="M300" s="1441"/>
      <c r="N300" s="1438">
        <v>1200000.0</v>
      </c>
      <c r="O300" s="1438"/>
    </row>
    <row r="301">
      <c r="A301" s="638">
        <v>296.0</v>
      </c>
      <c r="B301" s="638" t="b">
        <v>0</v>
      </c>
      <c r="C301" s="1431">
        <v>15.0</v>
      </c>
      <c r="D301" s="1432" t="s">
        <v>1483</v>
      </c>
      <c r="E301" s="1435" t="s">
        <v>1323</v>
      </c>
      <c r="F301" s="1435" t="s">
        <v>1496</v>
      </c>
      <c r="G301" s="1435"/>
      <c r="H301" s="1431">
        <v>1145000.0</v>
      </c>
      <c r="J301" s="1431"/>
      <c r="K301" s="1431">
        <v>310410.0</v>
      </c>
      <c r="L301" s="1431">
        <v>98500.0</v>
      </c>
      <c r="M301" s="1441"/>
      <c r="N301" s="1438">
        <v>1130000.0</v>
      </c>
      <c r="O301" s="1438">
        <v>284000.0</v>
      </c>
    </row>
    <row r="302">
      <c r="A302" s="638">
        <v>297.0</v>
      </c>
      <c r="B302" s="638" t="b">
        <v>0</v>
      </c>
      <c r="C302" s="1431">
        <v>16.0</v>
      </c>
      <c r="D302" s="1432" t="s">
        <v>1483</v>
      </c>
      <c r="E302" s="1435" t="s">
        <v>1326</v>
      </c>
      <c r="F302" s="1435" t="s">
        <v>1497</v>
      </c>
      <c r="G302" s="1435"/>
      <c r="H302" s="1431">
        <v>1363000.0</v>
      </c>
      <c r="J302" s="1431"/>
      <c r="K302" s="1431">
        <v>324000.0</v>
      </c>
      <c r="L302" s="1431">
        <v>107000.0</v>
      </c>
      <c r="M302" s="1441"/>
      <c r="N302" s="1438">
        <v>1370000.0</v>
      </c>
      <c r="O302" s="1438">
        <v>344000.0</v>
      </c>
    </row>
    <row r="303">
      <c r="A303" s="638">
        <v>298.0</v>
      </c>
      <c r="B303" s="638" t="b">
        <v>0</v>
      </c>
      <c r="C303" s="1431">
        <v>17.0</v>
      </c>
      <c r="D303" s="1432" t="s">
        <v>1483</v>
      </c>
      <c r="E303" s="1435" t="s">
        <v>1327</v>
      </c>
      <c r="F303" s="1435" t="s">
        <v>1498</v>
      </c>
      <c r="G303" s="1435"/>
      <c r="H303" s="1431">
        <v>1625000.0</v>
      </c>
      <c r="J303" s="1431"/>
      <c r="K303" s="1431">
        <v>342000.0</v>
      </c>
      <c r="L303" s="1431">
        <v>115000.0</v>
      </c>
      <c r="M303" s="1441"/>
      <c r="N303" s="1438">
        <v>1640000.0</v>
      </c>
      <c r="O303" s="1438">
        <v>409000.0</v>
      </c>
    </row>
    <row r="304">
      <c r="A304" s="638">
        <v>299.0</v>
      </c>
      <c r="B304" s="638" t="b">
        <v>0</v>
      </c>
      <c r="C304" s="1431">
        <v>18.0</v>
      </c>
      <c r="D304" s="1432" t="s">
        <v>1483</v>
      </c>
      <c r="E304" s="1435" t="s">
        <v>1329</v>
      </c>
      <c r="F304" s="1435" t="s">
        <v>1442</v>
      </c>
      <c r="G304" s="1435"/>
      <c r="H304" s="1431">
        <v>1909000.0</v>
      </c>
      <c r="J304" s="1431"/>
      <c r="K304" s="1431">
        <v>375660.0</v>
      </c>
      <c r="L304" s="1431">
        <v>126000.0</v>
      </c>
      <c r="M304" s="1441"/>
      <c r="N304" s="1438">
        <v>1950000.0</v>
      </c>
      <c r="O304" s="1438">
        <v>487000.0</v>
      </c>
    </row>
    <row r="305">
      <c r="A305" s="638">
        <v>300.0</v>
      </c>
      <c r="B305" s="638" t="b">
        <v>0</v>
      </c>
      <c r="C305" s="1431">
        <v>19.0</v>
      </c>
      <c r="D305" s="1432" t="s">
        <v>1483</v>
      </c>
      <c r="E305" s="1435" t="s">
        <v>1330</v>
      </c>
      <c r="F305" s="1435" t="s">
        <v>1499</v>
      </c>
      <c r="G305" s="1435"/>
      <c r="H305" s="1431">
        <v>2216000.0</v>
      </c>
      <c r="J305" s="1431"/>
      <c r="K305" s="1431">
        <v>410310.0</v>
      </c>
      <c r="L305" s="1431">
        <v>136000.0</v>
      </c>
      <c r="M305" s="1441"/>
      <c r="N305" s="1438">
        <v>2290000.0</v>
      </c>
      <c r="O305" s="1438">
        <v>573000.0</v>
      </c>
    </row>
    <row r="306">
      <c r="A306" s="638">
        <v>301.0</v>
      </c>
      <c r="B306" s="638" t="b">
        <v>0</v>
      </c>
      <c r="C306" s="1431">
        <v>20.0</v>
      </c>
      <c r="D306" s="1432" t="s">
        <v>1483</v>
      </c>
      <c r="E306" s="1435" t="s">
        <v>1333</v>
      </c>
      <c r="F306" s="1435" t="s">
        <v>1500</v>
      </c>
      <c r="G306" s="1435"/>
      <c r="H306" s="1431">
        <v>2545000.0</v>
      </c>
      <c r="J306" s="1431"/>
      <c r="K306" s="1431">
        <v>440910.0</v>
      </c>
      <c r="L306" s="1431">
        <v>146000.0</v>
      </c>
      <c r="M306" s="1441"/>
      <c r="N306" s="1438">
        <v>2660000.0</v>
      </c>
      <c r="O306" s="1438">
        <v>665000.0</v>
      </c>
    </row>
    <row r="307">
      <c r="A307" s="638">
        <v>302.0</v>
      </c>
      <c r="B307" s="638" t="b">
        <v>0</v>
      </c>
      <c r="C307" s="1431">
        <v>21.0</v>
      </c>
      <c r="D307" s="1432" t="s">
        <v>1483</v>
      </c>
      <c r="E307" s="1435" t="s">
        <v>1334</v>
      </c>
      <c r="F307" s="1435" t="s">
        <v>1501</v>
      </c>
      <c r="G307" s="1435"/>
      <c r="H307" s="1431">
        <v>2960000.0</v>
      </c>
      <c r="J307" s="1431"/>
      <c r="K307" s="1431">
        <v>472050.0</v>
      </c>
      <c r="L307" s="1431">
        <v>157000.0</v>
      </c>
      <c r="M307" s="1441"/>
      <c r="N307" s="1438">
        <v>3050000.0</v>
      </c>
      <c r="O307" s="1438">
        <v>764000.0</v>
      </c>
    </row>
    <row r="308">
      <c r="A308" s="638">
        <v>303.0</v>
      </c>
      <c r="B308" s="638" t="b">
        <v>0</v>
      </c>
      <c r="C308" s="1431">
        <v>22.0</v>
      </c>
      <c r="D308" s="1432" t="s">
        <v>1483</v>
      </c>
      <c r="E308" s="1435" t="s">
        <v>1337</v>
      </c>
      <c r="F308" s="1435" t="s">
        <v>1446</v>
      </c>
      <c r="G308" s="1435"/>
      <c r="H308" s="1431">
        <v>3440000.0</v>
      </c>
      <c r="J308" s="1431"/>
      <c r="K308" s="1431">
        <v>499500.0</v>
      </c>
      <c r="L308" s="1431">
        <v>167000.0</v>
      </c>
      <c r="M308" s="1441"/>
      <c r="N308" s="1438">
        <v>3550000.0</v>
      </c>
      <c r="O308" s="1438">
        <v>888000.0</v>
      </c>
    </row>
    <row r="309">
      <c r="A309" s="638">
        <v>304.0</v>
      </c>
      <c r="B309" s="638" t="b">
        <v>0</v>
      </c>
      <c r="C309" s="1431">
        <v>23.0</v>
      </c>
      <c r="D309" s="1432" t="s">
        <v>1483</v>
      </c>
      <c r="E309" s="1435" t="s">
        <v>1338</v>
      </c>
      <c r="F309" s="1435" t="s">
        <v>1502</v>
      </c>
      <c r="G309" s="1435"/>
      <c r="H309" s="1431">
        <v>3957000.0</v>
      </c>
      <c r="J309" s="1431"/>
      <c r="K309" s="1431">
        <v>538560.0</v>
      </c>
      <c r="L309" s="1431">
        <v>179000.0</v>
      </c>
      <c r="M309" s="1441"/>
      <c r="N309" s="1438">
        <v>4130000.0</v>
      </c>
      <c r="O309" s="1438">
        <v>1030000.0</v>
      </c>
    </row>
    <row r="310">
      <c r="A310" s="638">
        <v>305.0</v>
      </c>
      <c r="B310" s="638" t="b">
        <v>0</v>
      </c>
      <c r="C310" s="1431">
        <v>24.0</v>
      </c>
      <c r="D310" s="1432" t="s">
        <v>1483</v>
      </c>
      <c r="E310" s="1435" t="s">
        <v>1341</v>
      </c>
      <c r="F310" s="1435" t="s">
        <v>1503</v>
      </c>
      <c r="G310" s="1435"/>
      <c r="H310" s="1431">
        <v>4510000.0</v>
      </c>
      <c r="J310" s="1431"/>
      <c r="K310" s="1431">
        <v>576090.0</v>
      </c>
      <c r="L310" s="1431">
        <v>191000.0</v>
      </c>
      <c r="M310" s="1441"/>
      <c r="N310" s="1438">
        <v>4750000.0</v>
      </c>
      <c r="O310" s="1438">
        <v>1190000.0</v>
      </c>
    </row>
    <row r="311">
      <c r="A311" s="638">
        <v>306.0</v>
      </c>
      <c r="B311" s="638" t="b">
        <v>0</v>
      </c>
      <c r="C311" s="1431">
        <v>25.0</v>
      </c>
      <c r="D311" s="1432" t="s">
        <v>1483</v>
      </c>
      <c r="E311" s="1435" t="s">
        <v>1342</v>
      </c>
      <c r="F311" s="1435" t="s">
        <v>1504</v>
      </c>
      <c r="G311" s="1435"/>
      <c r="H311" s="1431">
        <v>5179000.0</v>
      </c>
      <c r="J311" s="1431"/>
      <c r="K311" s="1431">
        <v>612000.0</v>
      </c>
      <c r="L311" s="1431">
        <v>204000.0</v>
      </c>
      <c r="M311" s="1441"/>
      <c r="N311" s="1438">
        <v>5410000.0</v>
      </c>
      <c r="O311" s="1438">
        <v>1350000.0</v>
      </c>
    </row>
    <row r="312">
      <c r="A312" s="638">
        <v>307.0</v>
      </c>
      <c r="B312" s="638" t="b">
        <v>0</v>
      </c>
      <c r="C312" s="1431">
        <v>26.0</v>
      </c>
      <c r="D312" s="1432" t="s">
        <v>1483</v>
      </c>
      <c r="E312" s="1435" t="s">
        <v>1344</v>
      </c>
      <c r="F312" s="1435" t="s">
        <v>1505</v>
      </c>
      <c r="G312" s="1435"/>
      <c r="H312" s="1431">
        <v>5892000.0</v>
      </c>
      <c r="J312" s="1431"/>
      <c r="K312" s="1431">
        <v>630000.0</v>
      </c>
      <c r="L312" s="1431">
        <v>216000.0</v>
      </c>
      <c r="M312" s="1441"/>
      <c r="N312" s="1438">
        <v>6210000.0</v>
      </c>
      <c r="O312" s="1438">
        <v>1550000.0</v>
      </c>
    </row>
    <row r="313">
      <c r="A313" s="638">
        <v>308.0</v>
      </c>
      <c r="B313" s="638" t="b">
        <v>0</v>
      </c>
      <c r="C313" s="1431">
        <v>27.0</v>
      </c>
      <c r="D313" s="1432" t="s">
        <v>1483</v>
      </c>
      <c r="E313" s="1435" t="s">
        <v>1345</v>
      </c>
      <c r="F313" s="1435" t="s">
        <v>1506</v>
      </c>
      <c r="G313" s="1435"/>
      <c r="H313" s="1441">
        <v>6651000.0</v>
      </c>
      <c r="J313" s="1431"/>
      <c r="K313" s="1431">
        <v>699300.0</v>
      </c>
      <c r="L313" s="1431">
        <v>228000.0</v>
      </c>
      <c r="M313" s="1441"/>
      <c r="N313" s="1438">
        <v>7070000.0</v>
      </c>
      <c r="O313" s="1438">
        <v>1770000.0</v>
      </c>
    </row>
    <row r="314">
      <c r="A314" s="638">
        <v>309.0</v>
      </c>
      <c r="B314" s="638" t="b">
        <v>0</v>
      </c>
      <c r="C314" s="1431">
        <v>28.0</v>
      </c>
      <c r="D314" s="1432" t="s">
        <v>1483</v>
      </c>
      <c r="E314" s="1435" t="s">
        <v>1348</v>
      </c>
      <c r="F314" s="1435" t="s">
        <v>1507</v>
      </c>
      <c r="G314" s="1435"/>
      <c r="H314" s="1441">
        <v>7510000.0</v>
      </c>
      <c r="J314" s="1431"/>
      <c r="K314" s="1431">
        <v>720000.0</v>
      </c>
      <c r="L314" s="1431">
        <v>240000.0</v>
      </c>
      <c r="M314" s="1441"/>
      <c r="N314" s="1438">
        <v>7980000.0</v>
      </c>
      <c r="O314" s="1438">
        <v>2000000.0</v>
      </c>
    </row>
    <row r="315">
      <c r="A315" s="638">
        <v>310.0</v>
      </c>
      <c r="B315" s="638" t="b">
        <v>0</v>
      </c>
      <c r="C315" s="1431">
        <v>29.0</v>
      </c>
      <c r="D315" s="1432" t="s">
        <v>1483</v>
      </c>
      <c r="E315" s="1435" t="s">
        <v>1349</v>
      </c>
      <c r="F315" s="1435" t="s">
        <v>1508</v>
      </c>
      <c r="G315" s="1435"/>
      <c r="H315" s="1441">
        <v>8421000.0</v>
      </c>
      <c r="J315" s="1431"/>
      <c r="K315" s="1431">
        <v>767700.0</v>
      </c>
      <c r="L315" s="1431">
        <v>254000.0</v>
      </c>
      <c r="M315" s="1441"/>
      <c r="N315" s="1438">
        <v>9010000.0</v>
      </c>
      <c r="O315" s="1438">
        <v>2250000.0</v>
      </c>
    </row>
    <row r="316">
      <c r="A316" s="638">
        <v>311.0</v>
      </c>
      <c r="B316" s="638" t="b">
        <v>0</v>
      </c>
      <c r="C316" s="1431">
        <v>30.0</v>
      </c>
      <c r="D316" s="1432" t="s">
        <v>1483</v>
      </c>
      <c r="E316" s="1435" t="s">
        <v>1351</v>
      </c>
      <c r="F316" s="1435" t="s">
        <v>1509</v>
      </c>
      <c r="G316" s="1435"/>
      <c r="H316" s="1441">
        <v>9488000.0</v>
      </c>
      <c r="J316" s="1431"/>
      <c r="K316" s="1431">
        <v>801000.0</v>
      </c>
      <c r="L316" s="1431">
        <v>268000.0</v>
      </c>
      <c r="M316" s="1441"/>
      <c r="N316" s="1438">
        <v>1.01E7</v>
      </c>
      <c r="O316" s="1438">
        <v>2530000.0</v>
      </c>
    </row>
    <row r="317">
      <c r="A317" s="638">
        <v>312.0</v>
      </c>
      <c r="B317" s="638" t="b">
        <v>0</v>
      </c>
      <c r="C317" s="1431">
        <v>31.0</v>
      </c>
      <c r="D317" s="1432" t="s">
        <v>1483</v>
      </c>
      <c r="E317" s="1435" t="s">
        <v>1352</v>
      </c>
      <c r="F317" s="1435" t="s">
        <v>1510</v>
      </c>
      <c r="G317" s="1435"/>
      <c r="H317" s="1441">
        <v>1.0618E7</v>
      </c>
      <c r="J317" s="1431"/>
      <c r="K317" s="1431">
        <v>850410.0</v>
      </c>
      <c r="L317" s="1431">
        <v>282000.0</v>
      </c>
      <c r="M317" s="1441"/>
      <c r="N317" s="1438">
        <v>1.14E7</v>
      </c>
      <c r="O317" s="1438">
        <v>2850000.0</v>
      </c>
    </row>
    <row r="318">
      <c r="A318" s="638">
        <v>313.0</v>
      </c>
      <c r="B318" s="638" t="b">
        <v>0</v>
      </c>
      <c r="C318" s="1431">
        <v>32.0</v>
      </c>
      <c r="D318" s="1432" t="s">
        <v>1483</v>
      </c>
      <c r="E318" s="1435" t="s">
        <v>1355</v>
      </c>
      <c r="F318" s="1435" t="s">
        <v>1511</v>
      </c>
      <c r="G318" s="1435"/>
      <c r="H318" s="1441">
        <v>1.181E7</v>
      </c>
      <c r="J318" s="1431"/>
      <c r="K318" s="1431">
        <v>892260.0</v>
      </c>
      <c r="L318" s="1431">
        <v>296000.0</v>
      </c>
      <c r="M318" s="1441"/>
      <c r="N318" s="1438">
        <v>1.27E7</v>
      </c>
      <c r="O318" s="1438">
        <v>3190000.0</v>
      </c>
    </row>
    <row r="319">
      <c r="A319" s="638">
        <v>314.0</v>
      </c>
      <c r="B319" s="638" t="b">
        <v>0</v>
      </c>
      <c r="C319" s="1431">
        <v>33.0</v>
      </c>
      <c r="D319" s="1432" t="s">
        <v>1483</v>
      </c>
      <c r="E319" s="1435" t="s">
        <v>1356</v>
      </c>
      <c r="F319" s="1435" t="s">
        <v>1512</v>
      </c>
      <c r="G319" s="1435"/>
      <c r="H319" s="1441">
        <v>1.3139E7</v>
      </c>
      <c r="J319" s="1431"/>
      <c r="K319" s="1431">
        <v>934740.0</v>
      </c>
      <c r="L319" s="1431">
        <v>311000.0</v>
      </c>
      <c r="M319" s="1441"/>
      <c r="N319" s="1438">
        <v>1.42E7</v>
      </c>
      <c r="O319" s="1438">
        <v>3540000.0</v>
      </c>
    </row>
    <row r="320">
      <c r="A320" s="638">
        <v>315.0</v>
      </c>
      <c r="B320" s="638" t="b">
        <v>0</v>
      </c>
      <c r="C320" s="1431">
        <v>34.0</v>
      </c>
      <c r="D320" s="1432" t="s">
        <v>1483</v>
      </c>
      <c r="E320" s="1435" t="s">
        <v>1358</v>
      </c>
      <c r="F320" s="1435" t="s">
        <v>1513</v>
      </c>
      <c r="G320" s="1435"/>
      <c r="H320" s="1441">
        <v>1.454E7</v>
      </c>
      <c r="J320" s="1431"/>
      <c r="K320" s="1431">
        <v>977400.0</v>
      </c>
      <c r="L320" s="1431">
        <v>326000.0</v>
      </c>
      <c r="M320" s="1441"/>
      <c r="N320" s="1438">
        <v>1.58E7</v>
      </c>
      <c r="O320" s="1438">
        <v>3940000.0</v>
      </c>
    </row>
    <row r="321">
      <c r="A321" s="638">
        <v>316.0</v>
      </c>
      <c r="B321" s="638" t="b">
        <v>0</v>
      </c>
      <c r="C321" s="1431"/>
      <c r="D321" s="1432" t="s">
        <v>1514</v>
      </c>
      <c r="E321" s="1436"/>
      <c r="F321" s="1436"/>
      <c r="G321" s="1436"/>
      <c r="H321" s="1431" t="s">
        <v>1482</v>
      </c>
      <c r="J321" s="1431"/>
      <c r="K321" s="1431"/>
      <c r="L321" s="1431"/>
      <c r="M321" s="1431"/>
      <c r="N321" s="1437"/>
      <c r="O321" s="1437"/>
    </row>
    <row r="322">
      <c r="A322" s="638">
        <v>317.0</v>
      </c>
      <c r="B322" s="638" t="b">
        <v>0</v>
      </c>
      <c r="C322" s="1431">
        <v>1.0</v>
      </c>
      <c r="D322" s="1432" t="s">
        <v>1515</v>
      </c>
      <c r="E322" s="1435" t="s">
        <v>1475</v>
      </c>
      <c r="F322" s="1435" t="s">
        <v>1516</v>
      </c>
      <c r="G322" s="1436"/>
      <c r="H322" s="1431">
        <v>6000.0</v>
      </c>
      <c r="J322" s="1431"/>
      <c r="K322" s="1431">
        <v>13770.0</v>
      </c>
      <c r="L322" s="1431">
        <v>4700.0</v>
      </c>
      <c r="M322" s="1431">
        <v>4300.0</v>
      </c>
      <c r="N322" s="1437"/>
      <c r="O322" s="1437"/>
    </row>
    <row r="323">
      <c r="A323" s="638">
        <v>318.0</v>
      </c>
      <c r="B323" s="638" t="b">
        <v>0</v>
      </c>
      <c r="C323" s="1431">
        <v>2.0</v>
      </c>
      <c r="D323" s="1432" t="s">
        <v>1515</v>
      </c>
      <c r="E323" s="1435" t="s">
        <v>1475</v>
      </c>
      <c r="F323" s="1435" t="s">
        <v>1517</v>
      </c>
      <c r="G323" s="1436"/>
      <c r="H323" s="1441">
        <v>21000.0</v>
      </c>
      <c r="J323" s="1431"/>
      <c r="K323" s="1431">
        <v>28260.0</v>
      </c>
      <c r="L323" s="1431">
        <v>9375.0</v>
      </c>
      <c r="M323" s="1431">
        <v>8700.0</v>
      </c>
      <c r="N323" s="1437"/>
      <c r="O323" s="1437"/>
    </row>
    <row r="324">
      <c r="A324" s="638">
        <v>319.0</v>
      </c>
      <c r="B324" s="638" t="b">
        <v>0</v>
      </c>
      <c r="C324" s="1431">
        <v>3.0</v>
      </c>
      <c r="D324" s="1432" t="s">
        <v>1515</v>
      </c>
      <c r="E324" s="1435" t="s">
        <v>1475</v>
      </c>
      <c r="F324" s="1435" t="s">
        <v>1518</v>
      </c>
      <c r="G324" s="1436"/>
      <c r="H324" s="1441">
        <v>32000.0</v>
      </c>
      <c r="J324" s="1431"/>
      <c r="K324" s="1431">
        <v>43830.0</v>
      </c>
      <c r="L324" s="1431">
        <v>14075.0</v>
      </c>
      <c r="M324" s="1431">
        <v>31200.0</v>
      </c>
      <c r="N324" s="1437"/>
      <c r="O324" s="1437"/>
    </row>
    <row r="325">
      <c r="A325" s="638">
        <v>320.0</v>
      </c>
      <c r="B325" s="638" t="b">
        <v>0</v>
      </c>
      <c r="C325" s="1431">
        <v>4.0</v>
      </c>
      <c r="D325" s="1432" t="s">
        <v>1515</v>
      </c>
      <c r="E325" s="1435" t="s">
        <v>1476</v>
      </c>
      <c r="F325" s="1435" t="s">
        <v>1519</v>
      </c>
      <c r="G325" s="1436"/>
      <c r="H325" s="1441">
        <v>69000.0</v>
      </c>
      <c r="J325" s="1431"/>
      <c r="K325" s="1431">
        <v>56160.0</v>
      </c>
      <c r="L325" s="1431">
        <v>18775.0</v>
      </c>
      <c r="M325" s="1431">
        <v>48500.0</v>
      </c>
      <c r="N325" s="1437"/>
      <c r="O325" s="1437"/>
    </row>
    <row r="326">
      <c r="A326" s="638">
        <v>321.0</v>
      </c>
      <c r="B326" s="638" t="b">
        <v>0</v>
      </c>
      <c r="C326" s="1431">
        <v>5.0</v>
      </c>
      <c r="D326" s="1432" t="s">
        <v>1515</v>
      </c>
      <c r="E326" s="1435" t="s">
        <v>1427</v>
      </c>
      <c r="F326" s="1435" t="s">
        <v>1520</v>
      </c>
      <c r="G326" s="1435"/>
      <c r="H326" s="1441">
        <v>100000.0</v>
      </c>
      <c r="J326" s="1431"/>
      <c r="K326" s="1431">
        <v>72000.0</v>
      </c>
      <c r="L326" s="1431">
        <v>23450.0</v>
      </c>
      <c r="N326" s="1438">
        <v>34600.0</v>
      </c>
      <c r="O326" s="1438"/>
    </row>
    <row r="327">
      <c r="A327" s="638">
        <v>322.0</v>
      </c>
      <c r="B327" s="638" t="b">
        <v>0</v>
      </c>
      <c r="C327" s="1431">
        <v>6.0</v>
      </c>
      <c r="D327" s="1432" t="s">
        <v>1515</v>
      </c>
      <c r="E327" s="1435" t="s">
        <v>1430</v>
      </c>
      <c r="F327" s="1435" t="s">
        <v>1521</v>
      </c>
      <c r="G327" s="1435"/>
      <c r="H327" s="1441">
        <v>135000.0</v>
      </c>
      <c r="J327" s="1431"/>
      <c r="K327" s="1431">
        <v>85500.0</v>
      </c>
      <c r="L327" s="1431">
        <v>30025.0</v>
      </c>
      <c r="N327" s="1438">
        <v>49900.0</v>
      </c>
      <c r="O327" s="1438"/>
    </row>
    <row r="328">
      <c r="A328" s="638">
        <v>323.0</v>
      </c>
      <c r="B328" s="638" t="b">
        <v>0</v>
      </c>
      <c r="C328" s="1431">
        <v>7.0</v>
      </c>
      <c r="D328" s="1432" t="s">
        <v>1515</v>
      </c>
      <c r="E328" s="1435" t="s">
        <v>1431</v>
      </c>
      <c r="F328" s="1435" t="s">
        <v>1522</v>
      </c>
      <c r="G328" s="1435"/>
      <c r="H328" s="1441">
        <v>191000.0</v>
      </c>
      <c r="J328" s="1431"/>
      <c r="K328" s="1431">
        <v>112500.0</v>
      </c>
      <c r="L328" s="1431">
        <v>36600.0</v>
      </c>
      <c r="M328" s="1441"/>
      <c r="N328" s="1438">
        <v>135000.0</v>
      </c>
      <c r="O328" s="1438"/>
    </row>
    <row r="329">
      <c r="A329" s="638">
        <v>324.0</v>
      </c>
      <c r="B329" s="638" t="b">
        <v>0</v>
      </c>
      <c r="C329" s="1431">
        <v>8.0</v>
      </c>
      <c r="D329" s="1432" t="s">
        <v>1515</v>
      </c>
      <c r="E329" s="1435" t="s">
        <v>1433</v>
      </c>
      <c r="F329" s="1435" t="s">
        <v>1523</v>
      </c>
      <c r="G329" s="1435"/>
      <c r="H329" s="1441">
        <v>257000.0</v>
      </c>
      <c r="J329" s="1431"/>
      <c r="K329" s="1431">
        <v>131130.0</v>
      </c>
      <c r="L329" s="1431">
        <v>43150.0</v>
      </c>
      <c r="M329" s="1441"/>
      <c r="N329" s="1438">
        <v>191000.0</v>
      </c>
      <c r="O329" s="1438"/>
    </row>
    <row r="330">
      <c r="A330" s="638">
        <v>325.0</v>
      </c>
      <c r="B330" s="638" t="b">
        <v>0</v>
      </c>
      <c r="C330" s="1431">
        <v>9.0</v>
      </c>
      <c r="D330" s="1432" t="s">
        <v>1515</v>
      </c>
      <c r="E330" s="1435" t="s">
        <v>1434</v>
      </c>
      <c r="F330" s="1435" t="s">
        <v>1524</v>
      </c>
      <c r="G330" s="1435"/>
      <c r="H330" s="1441">
        <v>333000.0</v>
      </c>
      <c r="J330" s="1431"/>
      <c r="K330" s="1431">
        <v>149760.0</v>
      </c>
      <c r="L330" s="1431">
        <v>49725.0</v>
      </c>
      <c r="M330" s="1441"/>
      <c r="N330" s="1438">
        <v>257000.0</v>
      </c>
      <c r="O330" s="1438"/>
    </row>
    <row r="331">
      <c r="A331" s="638">
        <v>326.0</v>
      </c>
      <c r="B331" s="638" t="b">
        <v>0</v>
      </c>
      <c r="C331" s="1431">
        <v>10.0</v>
      </c>
      <c r="D331" s="1432" t="s">
        <v>1515</v>
      </c>
      <c r="E331" s="1435" t="s">
        <v>1315</v>
      </c>
      <c r="F331" s="1435" t="s">
        <v>1525</v>
      </c>
      <c r="G331" s="1435"/>
      <c r="H331" s="1441">
        <v>430000.0</v>
      </c>
      <c r="J331" s="1431"/>
      <c r="K331" s="1431">
        <v>169650.0</v>
      </c>
      <c r="L331" s="1431">
        <v>56300.0</v>
      </c>
      <c r="M331" s="1441"/>
      <c r="N331" s="1438">
        <v>499000.0</v>
      </c>
      <c r="O331" s="1438"/>
    </row>
    <row r="332">
      <c r="A332" s="638">
        <v>327.0</v>
      </c>
      <c r="B332" s="638" t="b">
        <v>0</v>
      </c>
      <c r="C332" s="1431">
        <v>11.0</v>
      </c>
      <c r="D332" s="1432" t="s">
        <v>1515</v>
      </c>
      <c r="E332" s="1435" t="s">
        <v>1316</v>
      </c>
      <c r="F332" s="1435" t="s">
        <v>1317</v>
      </c>
      <c r="G332" s="1435"/>
      <c r="H332" s="1441">
        <v>540000.0</v>
      </c>
      <c r="J332" s="1431"/>
      <c r="K332" s="1431">
        <v>195120.0</v>
      </c>
      <c r="L332" s="1431">
        <v>64725.0</v>
      </c>
      <c r="M332" s="1441"/>
      <c r="N332" s="1438">
        <v>645000.0</v>
      </c>
      <c r="O332" s="1438"/>
    </row>
    <row r="333">
      <c r="A333" s="638">
        <v>328.0</v>
      </c>
      <c r="B333" s="638" t="b">
        <v>0</v>
      </c>
      <c r="C333" s="1431">
        <v>12.0</v>
      </c>
      <c r="D333" s="1432" t="s">
        <v>1515</v>
      </c>
      <c r="E333" s="1435" t="s">
        <v>1319</v>
      </c>
      <c r="F333" s="1435" t="s">
        <v>1526</v>
      </c>
      <c r="G333" s="1435"/>
      <c r="H333" s="1441">
        <v>663000.0</v>
      </c>
      <c r="J333" s="1431"/>
      <c r="K333" s="1431">
        <v>219600.0</v>
      </c>
      <c r="L333" s="1431">
        <v>73175.0</v>
      </c>
      <c r="M333" s="1441"/>
      <c r="N333" s="1438">
        <v>811000.0</v>
      </c>
      <c r="O333" s="1438"/>
    </row>
    <row r="334">
      <c r="A334" s="638">
        <v>329.0</v>
      </c>
      <c r="B334" s="638" t="b">
        <v>0</v>
      </c>
      <c r="C334" s="1431">
        <v>13.0</v>
      </c>
      <c r="D334" s="1432" t="s">
        <v>1515</v>
      </c>
      <c r="E334" s="1435" t="s">
        <v>1320</v>
      </c>
      <c r="F334" s="1435" t="s">
        <v>1527</v>
      </c>
      <c r="G334" s="1435"/>
      <c r="H334" s="1441">
        <v>798000.0</v>
      </c>
      <c r="J334" s="1431"/>
      <c r="K334" s="1431">
        <v>250920.0</v>
      </c>
      <c r="L334" s="1431">
        <v>81625.0</v>
      </c>
      <c r="M334" s="1441"/>
      <c r="N334" s="1438">
        <v>995000.0</v>
      </c>
      <c r="O334" s="1438"/>
    </row>
    <row r="335">
      <c r="A335" s="638">
        <v>330.0</v>
      </c>
      <c r="B335" s="638" t="b">
        <v>0</v>
      </c>
      <c r="C335" s="1431">
        <v>14.0</v>
      </c>
      <c r="D335" s="1432" t="s">
        <v>1515</v>
      </c>
      <c r="E335" s="1435" t="s">
        <v>1322</v>
      </c>
      <c r="F335" s="1435" t="s">
        <v>1528</v>
      </c>
      <c r="G335" s="1435"/>
      <c r="H335" s="1441">
        <v>946000.0</v>
      </c>
      <c r="J335" s="1431"/>
      <c r="K335" s="1431">
        <v>260910.0</v>
      </c>
      <c r="L335" s="1431">
        <v>90050.0</v>
      </c>
      <c r="M335" s="1441"/>
      <c r="N335" s="1438">
        <v>1200000.0</v>
      </c>
      <c r="O335" s="1438"/>
    </row>
    <row r="336">
      <c r="A336" s="638">
        <v>331.0</v>
      </c>
      <c r="B336" s="638" t="b">
        <v>0</v>
      </c>
      <c r="C336" s="1431">
        <v>15.0</v>
      </c>
      <c r="D336" s="1432" t="s">
        <v>1515</v>
      </c>
      <c r="E336" s="1435" t="s">
        <v>1323</v>
      </c>
      <c r="F336" s="1435" t="s">
        <v>1324</v>
      </c>
      <c r="G336" s="1435"/>
      <c r="H336" s="1431">
        <v>1145000.0</v>
      </c>
      <c r="J336" s="1431"/>
      <c r="K336" s="1431">
        <v>310410.0</v>
      </c>
      <c r="L336" s="1431">
        <v>98500.0</v>
      </c>
      <c r="M336" s="1441"/>
      <c r="N336" s="1438">
        <v>1130000.0</v>
      </c>
      <c r="O336" s="1438">
        <v>284000.0</v>
      </c>
    </row>
    <row r="337">
      <c r="A337" s="638">
        <v>332.0</v>
      </c>
      <c r="B337" s="638" t="b">
        <v>0</v>
      </c>
      <c r="C337" s="1431">
        <v>16.0</v>
      </c>
      <c r="D337" s="1432" t="s">
        <v>1515</v>
      </c>
      <c r="E337" s="1435" t="s">
        <v>1326</v>
      </c>
      <c r="F337" s="1435" t="s">
        <v>1529</v>
      </c>
      <c r="G337" s="1435"/>
      <c r="H337" s="1431">
        <v>1363000.0</v>
      </c>
      <c r="J337" s="1431"/>
      <c r="K337" s="1431">
        <v>324000.0</v>
      </c>
      <c r="L337" s="1431">
        <v>107000.0</v>
      </c>
      <c r="M337" s="1441"/>
      <c r="N337" s="1438">
        <v>1370000.0</v>
      </c>
      <c r="O337" s="1438">
        <v>344000.0</v>
      </c>
    </row>
    <row r="338">
      <c r="A338" s="638">
        <v>333.0</v>
      </c>
      <c r="B338" s="638" t="b">
        <v>0</v>
      </c>
      <c r="C338" s="1431">
        <v>17.0</v>
      </c>
      <c r="D338" s="1432" t="s">
        <v>1515</v>
      </c>
      <c r="E338" s="1435" t="s">
        <v>1327</v>
      </c>
      <c r="F338" s="1435" t="s">
        <v>1530</v>
      </c>
      <c r="G338" s="1435"/>
      <c r="H338" s="1431">
        <v>1625000.0</v>
      </c>
      <c r="J338" s="1431"/>
      <c r="K338" s="1431">
        <v>342000.0</v>
      </c>
      <c r="L338" s="1431">
        <v>115000.0</v>
      </c>
      <c r="M338" s="1441"/>
      <c r="N338" s="1438">
        <v>1640000.0</v>
      </c>
      <c r="O338" s="1438">
        <v>409000.0</v>
      </c>
    </row>
    <row r="339">
      <c r="A339" s="638">
        <v>334.0</v>
      </c>
      <c r="B339" s="638" t="b">
        <v>0</v>
      </c>
      <c r="C339" s="1431">
        <v>18.0</v>
      </c>
      <c r="D339" s="1432" t="s">
        <v>1515</v>
      </c>
      <c r="E339" s="1435" t="s">
        <v>1329</v>
      </c>
      <c r="F339" s="1435" t="s">
        <v>1531</v>
      </c>
      <c r="G339" s="1435"/>
      <c r="H339" s="1431">
        <v>1909000.0</v>
      </c>
      <c r="J339" s="1431"/>
      <c r="K339" s="1431">
        <v>375660.0</v>
      </c>
      <c r="L339" s="1431">
        <v>126000.0</v>
      </c>
      <c r="M339" s="1441"/>
      <c r="N339" s="1438">
        <v>1950000.0</v>
      </c>
      <c r="O339" s="1438">
        <v>487000.0</v>
      </c>
    </row>
    <row r="340">
      <c r="A340" s="638">
        <v>335.0</v>
      </c>
      <c r="B340" s="638" t="b">
        <v>0</v>
      </c>
      <c r="C340" s="1431">
        <v>19.0</v>
      </c>
      <c r="D340" s="1432" t="s">
        <v>1515</v>
      </c>
      <c r="E340" s="1435" t="s">
        <v>1330</v>
      </c>
      <c r="F340" s="1435" t="s">
        <v>1331</v>
      </c>
      <c r="G340" s="1435"/>
      <c r="H340" s="1431">
        <v>2216000.0</v>
      </c>
      <c r="J340" s="1431"/>
      <c r="K340" s="1431">
        <v>410310.0</v>
      </c>
      <c r="L340" s="1431">
        <v>136000.0</v>
      </c>
      <c r="M340" s="1441"/>
      <c r="N340" s="1438">
        <v>2290000.0</v>
      </c>
      <c r="O340" s="1438">
        <v>573000.0</v>
      </c>
    </row>
    <row r="341">
      <c r="A341" s="638">
        <v>336.0</v>
      </c>
      <c r="B341" s="638" t="b">
        <v>0</v>
      </c>
      <c r="C341" s="1431">
        <v>20.0</v>
      </c>
      <c r="D341" s="1432" t="s">
        <v>1515</v>
      </c>
      <c r="E341" s="1435" t="s">
        <v>1333</v>
      </c>
      <c r="F341" s="1435" t="s">
        <v>1532</v>
      </c>
      <c r="G341" s="1435"/>
      <c r="H341" s="1431">
        <v>2545000.0</v>
      </c>
      <c r="J341" s="1431"/>
      <c r="K341" s="1431">
        <v>440910.0</v>
      </c>
      <c r="L341" s="1431">
        <v>146000.0</v>
      </c>
      <c r="M341" s="1441"/>
      <c r="N341" s="1438">
        <v>2660000.0</v>
      </c>
      <c r="O341" s="1438">
        <v>665000.0</v>
      </c>
    </row>
    <row r="342">
      <c r="A342" s="638">
        <v>337.0</v>
      </c>
      <c r="B342" s="638" t="b">
        <v>0</v>
      </c>
      <c r="C342" s="1431">
        <v>21.0</v>
      </c>
      <c r="D342" s="1432" t="s">
        <v>1515</v>
      </c>
      <c r="E342" s="1435" t="s">
        <v>1334</v>
      </c>
      <c r="F342" s="1435" t="s">
        <v>1533</v>
      </c>
      <c r="G342" s="1435"/>
      <c r="H342" s="1431">
        <v>2960000.0</v>
      </c>
      <c r="J342" s="1431"/>
      <c r="K342" s="1431">
        <v>472050.0</v>
      </c>
      <c r="L342" s="1431">
        <v>157000.0</v>
      </c>
      <c r="M342" s="1441"/>
      <c r="N342" s="1438">
        <v>3050000.0</v>
      </c>
      <c r="O342" s="1438">
        <v>764000.0</v>
      </c>
    </row>
    <row r="343">
      <c r="A343" s="638">
        <v>338.0</v>
      </c>
      <c r="B343" s="638" t="b">
        <v>0</v>
      </c>
      <c r="C343" s="1431">
        <v>22.0</v>
      </c>
      <c r="D343" s="1432" t="s">
        <v>1515</v>
      </c>
      <c r="E343" s="1435" t="s">
        <v>1337</v>
      </c>
      <c r="F343" s="1435" t="s">
        <v>1534</v>
      </c>
      <c r="G343" s="1435"/>
      <c r="H343" s="1431">
        <v>3440000.0</v>
      </c>
      <c r="J343" s="1431"/>
      <c r="K343" s="1431">
        <v>499500.0</v>
      </c>
      <c r="L343" s="1431">
        <v>167000.0</v>
      </c>
      <c r="M343" s="1441"/>
      <c r="N343" s="1438">
        <v>3550000.0</v>
      </c>
      <c r="O343" s="1438">
        <v>888000.0</v>
      </c>
    </row>
    <row r="344">
      <c r="A344" s="638">
        <v>339.0</v>
      </c>
      <c r="B344" s="638" t="b">
        <v>0</v>
      </c>
      <c r="C344" s="1431">
        <v>23.0</v>
      </c>
      <c r="D344" s="1432" t="s">
        <v>1515</v>
      </c>
      <c r="E344" s="1435" t="s">
        <v>1338</v>
      </c>
      <c r="F344" s="1435" t="s">
        <v>1535</v>
      </c>
      <c r="G344" s="1435"/>
      <c r="H344" s="1431">
        <v>3957000.0</v>
      </c>
      <c r="J344" s="1431"/>
      <c r="K344" s="1431">
        <v>538560.0</v>
      </c>
      <c r="L344" s="1431">
        <v>179000.0</v>
      </c>
      <c r="M344" s="1441"/>
      <c r="N344" s="1438">
        <v>4130000.0</v>
      </c>
      <c r="O344" s="1438">
        <v>1030000.0</v>
      </c>
    </row>
    <row r="345">
      <c r="A345" s="638">
        <v>340.0</v>
      </c>
      <c r="B345" s="638" t="b">
        <v>0</v>
      </c>
      <c r="C345" s="1431">
        <v>24.0</v>
      </c>
      <c r="D345" s="1432" t="s">
        <v>1515</v>
      </c>
      <c r="E345" s="1435" t="s">
        <v>1341</v>
      </c>
      <c r="F345" s="1435" t="s">
        <v>1536</v>
      </c>
      <c r="G345" s="1435"/>
      <c r="H345" s="1431">
        <v>4510000.0</v>
      </c>
      <c r="J345" s="1431"/>
      <c r="K345" s="1431">
        <v>576090.0</v>
      </c>
      <c r="L345" s="1431">
        <v>191000.0</v>
      </c>
      <c r="M345" s="1441"/>
      <c r="N345" s="1438">
        <v>4750000.0</v>
      </c>
      <c r="O345" s="1438">
        <v>1190000.0</v>
      </c>
    </row>
    <row r="346">
      <c r="A346" s="638">
        <v>341.0</v>
      </c>
      <c r="B346" s="638" t="b">
        <v>0</v>
      </c>
      <c r="C346" s="1431">
        <v>25.0</v>
      </c>
      <c r="D346" s="1432" t="s">
        <v>1515</v>
      </c>
      <c r="E346" s="1435" t="s">
        <v>1342</v>
      </c>
      <c r="F346" s="1435" t="s">
        <v>1537</v>
      </c>
      <c r="G346" s="1435"/>
      <c r="H346" s="1431">
        <v>5179000.0</v>
      </c>
      <c r="J346" s="1431"/>
      <c r="K346" s="1431">
        <v>612000.0</v>
      </c>
      <c r="L346" s="1431">
        <v>204000.0</v>
      </c>
      <c r="M346" s="1441"/>
      <c r="N346" s="1438">
        <v>5410000.0</v>
      </c>
      <c r="O346" s="1438">
        <v>1350000.0</v>
      </c>
    </row>
    <row r="347">
      <c r="A347" s="638">
        <v>342.0</v>
      </c>
      <c r="B347" s="638" t="b">
        <v>0</v>
      </c>
      <c r="C347" s="1431">
        <v>26.0</v>
      </c>
      <c r="D347" s="1432" t="s">
        <v>1515</v>
      </c>
      <c r="E347" s="1435" t="s">
        <v>1344</v>
      </c>
      <c r="F347" s="1435" t="s">
        <v>1538</v>
      </c>
      <c r="G347" s="1435"/>
      <c r="H347" s="1431">
        <v>5892000.0</v>
      </c>
      <c r="J347" s="1431"/>
      <c r="K347" s="1431">
        <v>630000.0</v>
      </c>
      <c r="L347" s="1431">
        <v>216000.0</v>
      </c>
      <c r="M347" s="1441"/>
      <c r="N347" s="1438">
        <v>6210000.0</v>
      </c>
      <c r="O347" s="1438">
        <v>1550000.0</v>
      </c>
    </row>
    <row r="348">
      <c r="A348" s="638">
        <v>343.0</v>
      </c>
      <c r="B348" s="638" t="b">
        <v>0</v>
      </c>
      <c r="C348" s="1431">
        <v>27.0</v>
      </c>
      <c r="D348" s="1432" t="s">
        <v>1515</v>
      </c>
      <c r="E348" s="1435" t="s">
        <v>1345</v>
      </c>
      <c r="F348" s="1435" t="s">
        <v>1346</v>
      </c>
      <c r="G348" s="1435"/>
      <c r="H348" s="1441">
        <v>6651000.0</v>
      </c>
      <c r="J348" s="1431"/>
      <c r="K348" s="1431">
        <v>699300.0</v>
      </c>
      <c r="L348" s="1431">
        <v>228000.0</v>
      </c>
      <c r="M348" s="1441"/>
      <c r="N348" s="1438">
        <v>7070000.0</v>
      </c>
      <c r="O348" s="1438">
        <v>1770000.0</v>
      </c>
    </row>
    <row r="349">
      <c r="A349" s="638">
        <v>344.0</v>
      </c>
      <c r="B349" s="638" t="b">
        <v>0</v>
      </c>
      <c r="C349" s="1431">
        <v>28.0</v>
      </c>
      <c r="D349" s="1432" t="s">
        <v>1515</v>
      </c>
      <c r="E349" s="1435" t="s">
        <v>1348</v>
      </c>
      <c r="F349" s="1435" t="s">
        <v>1451</v>
      </c>
      <c r="G349" s="1435"/>
      <c r="H349" s="1441">
        <v>7510000.0</v>
      </c>
      <c r="J349" s="1431"/>
      <c r="K349" s="1431">
        <v>720000.0</v>
      </c>
      <c r="L349" s="1431">
        <v>240000.0</v>
      </c>
      <c r="M349" s="1441"/>
      <c r="N349" s="1438">
        <v>7980000.0</v>
      </c>
      <c r="O349" s="1438">
        <v>2000000.0</v>
      </c>
    </row>
    <row r="350">
      <c r="A350" s="638">
        <v>345.0</v>
      </c>
      <c r="B350" s="638" t="b">
        <v>0</v>
      </c>
      <c r="C350" s="1431">
        <v>29.0</v>
      </c>
      <c r="D350" s="1432" t="s">
        <v>1515</v>
      </c>
      <c r="E350" s="1435" t="s">
        <v>1349</v>
      </c>
      <c r="F350" s="1435" t="s">
        <v>1539</v>
      </c>
      <c r="G350" s="1435"/>
      <c r="H350" s="1441">
        <v>8421000.0</v>
      </c>
      <c r="J350" s="1431"/>
      <c r="K350" s="1431">
        <v>767700.0</v>
      </c>
      <c r="L350" s="1431">
        <v>254000.0</v>
      </c>
      <c r="M350" s="1441"/>
      <c r="N350" s="1438">
        <v>9010000.0</v>
      </c>
      <c r="O350" s="1438">
        <v>2250000.0</v>
      </c>
    </row>
    <row r="351">
      <c r="A351" s="638">
        <v>346.0</v>
      </c>
      <c r="B351" s="638" t="b">
        <v>0</v>
      </c>
      <c r="C351" s="1431">
        <v>30.0</v>
      </c>
      <c r="D351" s="1432" t="s">
        <v>1515</v>
      </c>
      <c r="E351" s="1435" t="s">
        <v>1351</v>
      </c>
      <c r="F351" s="1435" t="s">
        <v>1540</v>
      </c>
      <c r="G351" s="1435"/>
      <c r="H351" s="1441">
        <v>9488000.0</v>
      </c>
      <c r="J351" s="1431"/>
      <c r="K351" s="1431">
        <v>801000.0</v>
      </c>
      <c r="L351" s="1431">
        <v>268000.0</v>
      </c>
      <c r="M351" s="1441"/>
      <c r="N351" s="1438">
        <v>1.01E7</v>
      </c>
      <c r="O351" s="1438">
        <v>2530000.0</v>
      </c>
    </row>
    <row r="352">
      <c r="A352" s="638">
        <v>347.0</v>
      </c>
      <c r="B352" s="638" t="b">
        <v>0</v>
      </c>
      <c r="C352" s="1431">
        <v>31.0</v>
      </c>
      <c r="D352" s="1432" t="s">
        <v>1515</v>
      </c>
      <c r="E352" s="1435" t="s">
        <v>1352</v>
      </c>
      <c r="F352" s="1435" t="s">
        <v>1353</v>
      </c>
      <c r="G352" s="1435"/>
      <c r="H352" s="1441">
        <v>1.0618E7</v>
      </c>
      <c r="J352" s="1431"/>
      <c r="K352" s="1431">
        <v>850410.0</v>
      </c>
      <c r="L352" s="1431">
        <v>282000.0</v>
      </c>
      <c r="M352" s="1441"/>
      <c r="N352" s="1438">
        <v>1.14E7</v>
      </c>
      <c r="O352" s="1438">
        <v>2850000.0</v>
      </c>
    </row>
    <row r="353">
      <c r="A353" s="638">
        <v>348.0</v>
      </c>
      <c r="B353" s="638" t="b">
        <v>0</v>
      </c>
      <c r="C353" s="1431">
        <v>32.0</v>
      </c>
      <c r="D353" s="1432" t="s">
        <v>1515</v>
      </c>
      <c r="E353" s="1435" t="s">
        <v>1355</v>
      </c>
      <c r="F353" s="1435" t="s">
        <v>1541</v>
      </c>
      <c r="G353" s="1435"/>
      <c r="H353" s="1441">
        <v>1.181E7</v>
      </c>
      <c r="J353" s="1431"/>
      <c r="K353" s="1431">
        <v>892260.0</v>
      </c>
      <c r="L353" s="1431">
        <v>296000.0</v>
      </c>
      <c r="M353" s="1441"/>
      <c r="N353" s="1438">
        <v>1.27E7</v>
      </c>
      <c r="O353" s="1438">
        <v>3190000.0</v>
      </c>
    </row>
    <row r="354">
      <c r="A354" s="638">
        <v>349.0</v>
      </c>
      <c r="B354" s="638" t="b">
        <v>0</v>
      </c>
      <c r="C354" s="1431">
        <v>33.0</v>
      </c>
      <c r="D354" s="1432" t="s">
        <v>1515</v>
      </c>
      <c r="E354" s="1435" t="s">
        <v>1356</v>
      </c>
      <c r="F354" s="1435" t="s">
        <v>1542</v>
      </c>
      <c r="G354" s="1435"/>
      <c r="H354" s="1441">
        <v>1.3139E7</v>
      </c>
      <c r="J354" s="1431"/>
      <c r="K354" s="1431">
        <v>934740.0</v>
      </c>
      <c r="L354" s="1431">
        <v>311000.0</v>
      </c>
      <c r="M354" s="1441"/>
      <c r="N354" s="1438">
        <v>1.42E7</v>
      </c>
      <c r="O354" s="1438">
        <v>3540000.0</v>
      </c>
    </row>
    <row r="355">
      <c r="A355" s="638">
        <v>350.0</v>
      </c>
      <c r="B355" s="638" t="b">
        <v>0</v>
      </c>
      <c r="C355" s="1431">
        <v>34.0</v>
      </c>
      <c r="D355" s="1432" t="s">
        <v>1515</v>
      </c>
      <c r="E355" s="1435" t="s">
        <v>1358</v>
      </c>
      <c r="F355" s="1435" t="s">
        <v>1543</v>
      </c>
      <c r="G355" s="1435"/>
      <c r="H355" s="1441">
        <v>1.454E7</v>
      </c>
      <c r="J355" s="1431"/>
      <c r="K355" s="1431">
        <v>977400.0</v>
      </c>
      <c r="L355" s="1431">
        <v>326000.0</v>
      </c>
      <c r="M355" s="1441"/>
      <c r="N355" s="1438">
        <v>1.58E7</v>
      </c>
      <c r="O355" s="1438">
        <v>3940000.0</v>
      </c>
    </row>
    <row r="356">
      <c r="A356" s="638">
        <v>351.0</v>
      </c>
      <c r="B356" s="638" t="b">
        <v>0</v>
      </c>
      <c r="C356" s="1431"/>
      <c r="D356" s="1432" t="s">
        <v>1544</v>
      </c>
      <c r="E356" s="1436"/>
      <c r="F356" s="1436"/>
      <c r="G356" s="1436"/>
      <c r="H356" s="1431" t="s">
        <v>1470</v>
      </c>
      <c r="I356" s="1431" t="s">
        <v>1471</v>
      </c>
      <c r="J356" s="1431"/>
      <c r="K356" s="1431"/>
      <c r="L356" s="1431"/>
      <c r="M356" s="1431"/>
      <c r="N356" s="1437"/>
      <c r="O356" s="1437"/>
    </row>
    <row r="357">
      <c r="A357" s="638">
        <v>352.0</v>
      </c>
      <c r="B357" s="638" t="b">
        <v>0</v>
      </c>
      <c r="C357" s="1431">
        <v>1.0</v>
      </c>
      <c r="D357" s="1432" t="s">
        <v>1545</v>
      </c>
      <c r="E357" s="1435" t="s">
        <v>1427</v>
      </c>
      <c r="F357" s="1436"/>
      <c r="G357" s="1436"/>
      <c r="H357" s="1431">
        <v>10000.0</v>
      </c>
      <c r="I357" s="1431">
        <v>60000.0</v>
      </c>
      <c r="J357" s="1431"/>
      <c r="K357" s="1431">
        <v>9180.0</v>
      </c>
      <c r="L357" s="1431">
        <v>3125.0</v>
      </c>
      <c r="M357" s="1431">
        <v>2900.0</v>
      </c>
      <c r="N357" s="1437"/>
      <c r="O357" s="1437"/>
    </row>
    <row r="358">
      <c r="A358" s="638">
        <v>353.0</v>
      </c>
      <c r="B358" s="638" t="b">
        <v>0</v>
      </c>
      <c r="C358" s="1431">
        <v>2.0</v>
      </c>
      <c r="D358" s="1432" t="s">
        <v>1545</v>
      </c>
      <c r="E358" s="1435" t="s">
        <v>1427</v>
      </c>
      <c r="F358" s="1436"/>
      <c r="G358" s="1436"/>
      <c r="H358" s="1441">
        <v>12000.0</v>
      </c>
      <c r="I358" s="1441">
        <v>72000.0</v>
      </c>
      <c r="J358" s="1431"/>
      <c r="K358" s="1431">
        <v>18840.0</v>
      </c>
      <c r="L358" s="1431">
        <v>6250.0</v>
      </c>
      <c r="M358" s="1431">
        <v>5800.0</v>
      </c>
      <c r="N358" s="1437"/>
      <c r="O358" s="1437"/>
    </row>
    <row r="359">
      <c r="A359" s="638">
        <v>354.0</v>
      </c>
      <c r="B359" s="638" t="b">
        <v>0</v>
      </c>
      <c r="C359" s="1431">
        <v>3.0</v>
      </c>
      <c r="D359" s="1432" t="s">
        <v>1545</v>
      </c>
      <c r="E359" s="1435" t="s">
        <v>1427</v>
      </c>
      <c r="F359" s="1436"/>
      <c r="G359" s="1436"/>
      <c r="H359" s="1441">
        <v>14000.0</v>
      </c>
      <c r="I359" s="1441">
        <v>84000.0</v>
      </c>
      <c r="J359" s="1431"/>
      <c r="K359" s="1431">
        <v>29220.0</v>
      </c>
      <c r="L359" s="1431">
        <v>9375.0</v>
      </c>
      <c r="M359" s="1431">
        <v>20800.0</v>
      </c>
      <c r="N359" s="1437"/>
      <c r="O359" s="1437"/>
    </row>
    <row r="360">
      <c r="A360" s="638">
        <v>355.0</v>
      </c>
      <c r="B360" s="638" t="b">
        <v>0</v>
      </c>
      <c r="C360" s="1431">
        <v>4.0</v>
      </c>
      <c r="D360" s="1432" t="s">
        <v>1545</v>
      </c>
      <c r="E360" s="1435" t="s">
        <v>1427</v>
      </c>
      <c r="F360" s="1436"/>
      <c r="G360" s="1436"/>
      <c r="H360" s="1441">
        <v>16000.0</v>
      </c>
      <c r="I360" s="1441">
        <v>96000.0</v>
      </c>
      <c r="J360" s="1431"/>
      <c r="K360" s="1431">
        <v>37440.0</v>
      </c>
      <c r="L360" s="1431">
        <v>12500.0</v>
      </c>
      <c r="M360" s="1431">
        <v>32300.0</v>
      </c>
      <c r="N360" s="1437"/>
      <c r="O360" s="1437"/>
    </row>
    <row r="361">
      <c r="A361" s="638">
        <v>356.0</v>
      </c>
      <c r="B361" s="638" t="b">
        <v>0</v>
      </c>
      <c r="C361" s="1431">
        <v>5.0</v>
      </c>
      <c r="D361" s="1432" t="s">
        <v>1545</v>
      </c>
      <c r="E361" s="1435" t="s">
        <v>1427</v>
      </c>
      <c r="F361" s="1435"/>
      <c r="G361" s="1435"/>
      <c r="H361" s="1441">
        <v>18000.0</v>
      </c>
      <c r="I361" s="1441">
        <v>108000.0</v>
      </c>
      <c r="J361" s="1431"/>
      <c r="K361" s="1431">
        <v>48000.0</v>
      </c>
      <c r="L361" s="1431">
        <v>15625.0</v>
      </c>
      <c r="M361" s="1416">
        <v>69300.0</v>
      </c>
      <c r="N361" s="1438"/>
      <c r="O361" s="1438"/>
    </row>
    <row r="362">
      <c r="A362" s="638">
        <v>357.0</v>
      </c>
      <c r="B362" s="638" t="b">
        <v>0</v>
      </c>
      <c r="C362" s="1431">
        <v>6.0</v>
      </c>
      <c r="D362" s="1432" t="s">
        <v>1545</v>
      </c>
      <c r="E362" s="1435" t="s">
        <v>1430</v>
      </c>
      <c r="F362" s="1435"/>
      <c r="G362" s="1435"/>
      <c r="H362" s="1441">
        <v>20000.0</v>
      </c>
      <c r="I362" s="1441">
        <v>120000.0</v>
      </c>
      <c r="J362" s="1431"/>
      <c r="K362" s="1431">
        <v>57000.0</v>
      </c>
      <c r="L362" s="1431">
        <v>20025.0</v>
      </c>
      <c r="M362" s="1416">
        <v>99800.0</v>
      </c>
      <c r="N362" s="1438"/>
      <c r="O362" s="1438"/>
    </row>
    <row r="363">
      <c r="A363" s="638">
        <v>358.0</v>
      </c>
      <c r="B363" s="638" t="b">
        <v>0</v>
      </c>
      <c r="C363" s="1431">
        <v>7.0</v>
      </c>
      <c r="D363" s="1432" t="s">
        <v>1545</v>
      </c>
      <c r="E363" s="1435" t="s">
        <v>1431</v>
      </c>
      <c r="F363" s="1435"/>
      <c r="G363" s="1435"/>
      <c r="H363" s="1441">
        <v>24000.0</v>
      </c>
      <c r="I363" s="1441">
        <v>144000.0</v>
      </c>
      <c r="J363" s="1431"/>
      <c r="K363" s="1431">
        <v>75000.0</v>
      </c>
      <c r="L363" s="1431">
        <v>24400.0</v>
      </c>
      <c r="M363" s="1431">
        <v>135000.0</v>
      </c>
      <c r="N363" s="1438"/>
      <c r="O363" s="1438"/>
    </row>
    <row r="364">
      <c r="A364" s="638">
        <v>359.0</v>
      </c>
      <c r="B364" s="638" t="b">
        <v>0</v>
      </c>
      <c r="C364" s="1431">
        <v>8.0</v>
      </c>
      <c r="D364" s="1432" t="s">
        <v>1545</v>
      </c>
      <c r="E364" s="1435" t="s">
        <v>1433</v>
      </c>
      <c r="F364" s="1435"/>
      <c r="G364" s="1435"/>
      <c r="H364" s="1441">
        <v>28000.0</v>
      </c>
      <c r="I364" s="1441">
        <v>168000.0</v>
      </c>
      <c r="J364" s="1431"/>
      <c r="K364" s="1431">
        <v>87420.0</v>
      </c>
      <c r="L364" s="1431">
        <v>28775.0</v>
      </c>
      <c r="M364" s="1431">
        <v>191000.0</v>
      </c>
      <c r="N364" s="1438"/>
      <c r="O364" s="1438"/>
    </row>
    <row r="365">
      <c r="A365" s="638">
        <v>360.0</v>
      </c>
      <c r="B365" s="638" t="b">
        <v>0</v>
      </c>
      <c r="C365" s="1431">
        <v>9.0</v>
      </c>
      <c r="D365" s="1432" t="s">
        <v>1545</v>
      </c>
      <c r="E365" s="1435" t="s">
        <v>1434</v>
      </c>
      <c r="F365" s="1435"/>
      <c r="G365" s="1435"/>
      <c r="H365" s="1441">
        <v>32000.0</v>
      </c>
      <c r="I365" s="1441">
        <v>192000.0</v>
      </c>
      <c r="J365" s="1431"/>
      <c r="K365" s="1431">
        <v>99840.0</v>
      </c>
      <c r="L365" s="1431">
        <v>33150.0</v>
      </c>
      <c r="M365" s="1431">
        <v>257000.0</v>
      </c>
      <c r="N365" s="1438"/>
      <c r="O365" s="1438"/>
    </row>
    <row r="366">
      <c r="A366" s="638">
        <v>361.0</v>
      </c>
      <c r="B366" s="638" t="b">
        <v>0</v>
      </c>
      <c r="C366" s="1431">
        <v>10.0</v>
      </c>
      <c r="D366" s="1432" t="s">
        <v>1545</v>
      </c>
      <c r="E366" s="1435" t="s">
        <v>1315</v>
      </c>
      <c r="F366" s="1435"/>
      <c r="G366" s="1435"/>
      <c r="H366" s="1441">
        <v>36000.0</v>
      </c>
      <c r="I366" s="1441">
        <v>216000.0</v>
      </c>
      <c r="J366" s="1431"/>
      <c r="K366" s="1431">
        <v>113100.0</v>
      </c>
      <c r="L366" s="1431">
        <v>37525.0</v>
      </c>
      <c r="M366" s="1431">
        <v>333000.0</v>
      </c>
      <c r="N366" s="1438"/>
      <c r="O366" s="1438"/>
    </row>
    <row r="367">
      <c r="A367" s="638">
        <v>362.0</v>
      </c>
      <c r="B367" s="638" t="b">
        <v>0</v>
      </c>
      <c r="C367" s="1431">
        <v>11.0</v>
      </c>
      <c r="D367" s="1432" t="s">
        <v>1545</v>
      </c>
      <c r="E367" s="1435" t="s">
        <v>1316</v>
      </c>
      <c r="F367" s="1435"/>
      <c r="G367" s="1435"/>
      <c r="H367" s="1441">
        <v>40000.0</v>
      </c>
      <c r="I367" s="1441">
        <v>240000.0</v>
      </c>
      <c r="J367" s="1431"/>
      <c r="K367" s="1431">
        <v>130080.0</v>
      </c>
      <c r="L367" s="1431">
        <v>43150.0</v>
      </c>
      <c r="M367" s="1431">
        <v>430000.0</v>
      </c>
      <c r="N367" s="1438"/>
      <c r="O367" s="1438"/>
    </row>
    <row r="368">
      <c r="A368" s="638">
        <v>363.0</v>
      </c>
      <c r="B368" s="638" t="b">
        <v>0</v>
      </c>
      <c r="C368" s="1431">
        <v>12.0</v>
      </c>
      <c r="D368" s="1432" t="s">
        <v>1545</v>
      </c>
      <c r="E368" s="1435" t="s">
        <v>1319</v>
      </c>
      <c r="F368" s="1435"/>
      <c r="G368" s="1435"/>
      <c r="H368" s="1441">
        <v>44000.0</v>
      </c>
      <c r="I368" s="1441">
        <v>264000.0</v>
      </c>
      <c r="J368" s="1431"/>
      <c r="K368" s="1431">
        <v>146400.0</v>
      </c>
      <c r="L368" s="1431">
        <v>48775.0</v>
      </c>
      <c r="M368" s="1431">
        <v>540000.0</v>
      </c>
      <c r="N368" s="1438"/>
      <c r="O368" s="1438"/>
    </row>
    <row r="369">
      <c r="A369" s="638">
        <v>364.0</v>
      </c>
      <c r="B369" s="638" t="b">
        <v>0</v>
      </c>
      <c r="C369" s="1431">
        <v>13.0</v>
      </c>
      <c r="D369" s="1432" t="s">
        <v>1545</v>
      </c>
      <c r="E369" s="1435" t="s">
        <v>1320</v>
      </c>
      <c r="F369" s="1435"/>
      <c r="G369" s="1435"/>
      <c r="H369" s="1441">
        <v>48000.0</v>
      </c>
      <c r="I369" s="1441">
        <v>288000.0</v>
      </c>
      <c r="J369" s="1431"/>
      <c r="K369" s="1431">
        <v>167280.0</v>
      </c>
      <c r="L369" s="1431">
        <v>54400.0</v>
      </c>
      <c r="M369" s="1431">
        <v>663000.0</v>
      </c>
      <c r="N369" s="1438"/>
      <c r="O369" s="1438"/>
    </row>
    <row r="370">
      <c r="A370" s="638">
        <v>365.0</v>
      </c>
      <c r="B370" s="638" t="b">
        <v>0</v>
      </c>
      <c r="C370" s="1431">
        <v>14.0</v>
      </c>
      <c r="D370" s="1432" t="s">
        <v>1545</v>
      </c>
      <c r="E370" s="1435" t="s">
        <v>1322</v>
      </c>
      <c r="F370" s="1435"/>
      <c r="G370" s="1435"/>
      <c r="H370" s="1441">
        <v>52000.0</v>
      </c>
      <c r="I370" s="1441">
        <v>312000.0</v>
      </c>
      <c r="J370" s="1431"/>
      <c r="K370" s="1431">
        <v>173940.0</v>
      </c>
      <c r="L370" s="1431">
        <v>60050.0</v>
      </c>
      <c r="M370" s="1431">
        <v>798000.0</v>
      </c>
      <c r="N370" s="1438"/>
      <c r="O370" s="1438"/>
    </row>
    <row r="371">
      <c r="A371" s="638">
        <v>366.0</v>
      </c>
      <c r="B371" s="638" t="b">
        <v>0</v>
      </c>
      <c r="C371" s="1431">
        <v>15.0</v>
      </c>
      <c r="D371" s="1432" t="s">
        <v>1545</v>
      </c>
      <c r="E371" s="1435" t="s">
        <v>1323</v>
      </c>
      <c r="F371" s="1435"/>
      <c r="G371" s="1435"/>
      <c r="H371" s="1431">
        <v>58000.0</v>
      </c>
      <c r="I371" s="1431">
        <v>377000.0</v>
      </c>
      <c r="J371" s="1431"/>
      <c r="K371" s="1431">
        <v>206940.0</v>
      </c>
      <c r="L371" s="1431">
        <v>65675.0</v>
      </c>
      <c r="M371" s="1431">
        <v>63040.0</v>
      </c>
      <c r="N371" s="1438"/>
      <c r="O371" s="1438">
        <v>252000.0</v>
      </c>
    </row>
    <row r="372">
      <c r="A372" s="638">
        <v>367.0</v>
      </c>
      <c r="B372" s="638" t="b">
        <v>0</v>
      </c>
      <c r="C372" s="1431">
        <v>16.0</v>
      </c>
      <c r="D372" s="1432" t="s">
        <v>1545</v>
      </c>
      <c r="E372" s="1435" t="s">
        <v>1326</v>
      </c>
      <c r="F372" s="1435"/>
      <c r="G372" s="1435"/>
      <c r="H372" s="1431">
        <v>64000.0</v>
      </c>
      <c r="I372" s="1431">
        <v>416000.0</v>
      </c>
      <c r="J372" s="1431"/>
      <c r="K372" s="1431">
        <v>216000.0</v>
      </c>
      <c r="L372" s="1431">
        <v>71300.0</v>
      </c>
      <c r="M372" s="1431">
        <v>76340.0</v>
      </c>
      <c r="N372" s="1438"/>
      <c r="O372" s="1438">
        <v>305000.0</v>
      </c>
    </row>
    <row r="373">
      <c r="A373" s="638">
        <v>368.0</v>
      </c>
      <c r="B373" s="638" t="b">
        <v>0</v>
      </c>
      <c r="C373" s="1431">
        <v>17.0</v>
      </c>
      <c r="D373" s="1432" t="s">
        <v>1545</v>
      </c>
      <c r="E373" s="1435" t="s">
        <v>1327</v>
      </c>
      <c r="F373" s="1435"/>
      <c r="G373" s="1435"/>
      <c r="H373" s="1431">
        <v>70000.0</v>
      </c>
      <c r="I373" s="1431">
        <v>455000.0</v>
      </c>
      <c r="J373" s="1431"/>
      <c r="K373" s="1431">
        <v>228000.0</v>
      </c>
      <c r="L373" s="1431">
        <v>76925.0</v>
      </c>
      <c r="M373" s="1431">
        <v>182000.0</v>
      </c>
      <c r="N373" s="1438"/>
      <c r="O373" s="1438">
        <v>727000.0</v>
      </c>
    </row>
    <row r="374">
      <c r="A374" s="638">
        <v>369.0</v>
      </c>
      <c r="B374" s="638" t="b">
        <v>0</v>
      </c>
      <c r="C374" s="1431">
        <v>18.0</v>
      </c>
      <c r="D374" s="1432" t="s">
        <v>1545</v>
      </c>
      <c r="E374" s="1435" t="s">
        <v>1329</v>
      </c>
      <c r="F374" s="1435"/>
      <c r="G374" s="1435"/>
      <c r="H374" s="1431">
        <v>76000.0</v>
      </c>
      <c r="I374" s="1431">
        <v>494000.0</v>
      </c>
      <c r="J374" s="1431"/>
      <c r="K374" s="1431">
        <v>250440.0</v>
      </c>
      <c r="L374" s="1431">
        <v>83800.0</v>
      </c>
      <c r="M374" s="1431">
        <v>217000.0</v>
      </c>
      <c r="N374" s="1438"/>
      <c r="O374" s="1438">
        <v>866000.0</v>
      </c>
    </row>
    <row r="375">
      <c r="A375" s="638">
        <v>370.0</v>
      </c>
      <c r="B375" s="638" t="b">
        <v>0</v>
      </c>
      <c r="C375" s="1431">
        <v>19.0</v>
      </c>
      <c r="D375" s="1432" t="s">
        <v>1545</v>
      </c>
      <c r="E375" s="1435" t="s">
        <v>1330</v>
      </c>
      <c r="F375" s="1435"/>
      <c r="G375" s="1435"/>
      <c r="H375" s="1431">
        <v>82000.0</v>
      </c>
      <c r="I375" s="1431">
        <v>533000.0</v>
      </c>
      <c r="J375" s="1431"/>
      <c r="K375" s="1431">
        <v>273540.0</v>
      </c>
      <c r="L375" s="1431">
        <v>90675.0</v>
      </c>
      <c r="M375" s="1431">
        <v>254000.0</v>
      </c>
      <c r="N375" s="1438"/>
      <c r="O375" s="1438">
        <v>1020000.0</v>
      </c>
    </row>
    <row r="376">
      <c r="A376" s="638">
        <v>371.0</v>
      </c>
      <c r="B376" s="638" t="b">
        <v>0</v>
      </c>
      <c r="C376" s="1431">
        <v>20.0</v>
      </c>
      <c r="D376" s="1432" t="s">
        <v>1545</v>
      </c>
      <c r="E376" s="1435" t="s">
        <v>1333</v>
      </c>
      <c r="F376" s="1435"/>
      <c r="G376" s="1435"/>
      <c r="H376" s="1431">
        <v>88000.0</v>
      </c>
      <c r="I376" s="1431">
        <v>572000.0</v>
      </c>
      <c r="J376" s="1431"/>
      <c r="K376" s="1431">
        <v>293940.0</v>
      </c>
      <c r="L376" s="1431">
        <v>97575.0</v>
      </c>
      <c r="M376" s="1431">
        <v>443000.0</v>
      </c>
      <c r="N376" s="1438"/>
      <c r="O376" s="1438">
        <v>1770000.0</v>
      </c>
    </row>
    <row r="377">
      <c r="A377" s="638">
        <v>372.0</v>
      </c>
      <c r="B377" s="638" t="b">
        <v>0</v>
      </c>
      <c r="C377" s="1431">
        <v>21.0</v>
      </c>
      <c r="D377" s="1432" t="s">
        <v>1545</v>
      </c>
      <c r="E377" s="1435" t="s">
        <v>1334</v>
      </c>
      <c r="F377" s="1435"/>
      <c r="G377" s="1435"/>
      <c r="H377" s="1431">
        <v>96000.0</v>
      </c>
      <c r="I377" s="1431">
        <v>624000.0</v>
      </c>
      <c r="J377" s="1431"/>
      <c r="K377" s="1431">
        <v>314700.0</v>
      </c>
      <c r="L377" s="1431">
        <v>104000.0</v>
      </c>
      <c r="M377" s="1431">
        <v>509000.0</v>
      </c>
      <c r="N377" s="1438"/>
      <c r="O377" s="1438">
        <v>2040000.0</v>
      </c>
    </row>
    <row r="378">
      <c r="A378" s="638">
        <v>373.0</v>
      </c>
      <c r="B378" s="638" t="b">
        <v>0</v>
      </c>
      <c r="C378" s="1431">
        <v>22.0</v>
      </c>
      <c r="D378" s="1432" t="s">
        <v>1545</v>
      </c>
      <c r="E378" s="1435" t="s">
        <v>1337</v>
      </c>
      <c r="F378" s="1435"/>
      <c r="G378" s="1435"/>
      <c r="H378" s="1431">
        <v>104000.0</v>
      </c>
      <c r="I378" s="1431">
        <v>676000.0</v>
      </c>
      <c r="J378" s="1431"/>
      <c r="K378" s="1431">
        <v>333000.0</v>
      </c>
      <c r="L378" s="1431">
        <v>111000.0</v>
      </c>
      <c r="M378" s="1431">
        <v>592000.0</v>
      </c>
      <c r="N378" s="1438"/>
      <c r="O378" s="1438">
        <v>2370000.0</v>
      </c>
    </row>
    <row r="379">
      <c r="A379" s="638">
        <v>374.0</v>
      </c>
      <c r="B379" s="638" t="b">
        <v>0</v>
      </c>
      <c r="C379" s="1431">
        <v>23.0</v>
      </c>
      <c r="D379" s="1432" t="s">
        <v>1545</v>
      </c>
      <c r="E379" s="1435" t="s">
        <v>1338</v>
      </c>
      <c r="F379" s="1435"/>
      <c r="G379" s="1435"/>
      <c r="H379" s="1431">
        <v>112000.0</v>
      </c>
      <c r="I379" s="1431">
        <v>728000.0</v>
      </c>
      <c r="J379" s="1431"/>
      <c r="K379" s="1431">
        <v>359040.0</v>
      </c>
      <c r="L379" s="1431">
        <v>119000.0</v>
      </c>
      <c r="M379" s="1431">
        <v>688000.0</v>
      </c>
      <c r="N379" s="1438"/>
      <c r="O379" s="1438">
        <v>2750000.0</v>
      </c>
    </row>
    <row r="380">
      <c r="A380" s="638">
        <v>375.0</v>
      </c>
      <c r="B380" s="638" t="b">
        <v>0</v>
      </c>
      <c r="C380" s="1431">
        <v>24.0</v>
      </c>
      <c r="D380" s="1432" t="s">
        <v>1545</v>
      </c>
      <c r="E380" s="1435" t="s">
        <v>1341</v>
      </c>
      <c r="F380" s="1435"/>
      <c r="G380" s="1435"/>
      <c r="H380" s="1431">
        <v>120000.0</v>
      </c>
      <c r="I380" s="1431">
        <v>780000.0</v>
      </c>
      <c r="J380" s="1431"/>
      <c r="K380" s="1431">
        <v>384060.0</v>
      </c>
      <c r="L380" s="1431">
        <v>128000.0</v>
      </c>
      <c r="M380" s="1431">
        <v>791000.0</v>
      </c>
      <c r="N380" s="1438"/>
      <c r="O380" s="1438">
        <v>3170000.0</v>
      </c>
    </row>
    <row r="381">
      <c r="A381" s="638">
        <v>376.0</v>
      </c>
      <c r="B381" s="638" t="b">
        <v>0</v>
      </c>
      <c r="C381" s="1431">
        <v>25.0</v>
      </c>
      <c r="D381" s="1432" t="s">
        <v>1545</v>
      </c>
      <c r="E381" s="1435" t="s">
        <v>1342</v>
      </c>
      <c r="F381" s="1435"/>
      <c r="G381" s="1435"/>
      <c r="H381" s="1431">
        <v>130000.0</v>
      </c>
      <c r="I381" s="1431">
        <v>910000.0</v>
      </c>
      <c r="J381" s="1431"/>
      <c r="K381" s="1431">
        <v>408000.0</v>
      </c>
      <c r="L381" s="1431">
        <v>136000.0</v>
      </c>
      <c r="M381" s="1438">
        <v>902000.0</v>
      </c>
      <c r="N381" s="1438"/>
      <c r="O381" s="1438">
        <v>3610000.0</v>
      </c>
    </row>
    <row r="382">
      <c r="A382" s="638">
        <v>377.0</v>
      </c>
      <c r="B382" s="638" t="b">
        <v>0</v>
      </c>
      <c r="C382" s="1431">
        <v>26.0</v>
      </c>
      <c r="D382" s="1432" t="s">
        <v>1545</v>
      </c>
      <c r="E382" s="1435" t="s">
        <v>1344</v>
      </c>
      <c r="F382" s="1435"/>
      <c r="G382" s="1435"/>
      <c r="H382" s="1431">
        <v>140000.0</v>
      </c>
      <c r="I382" s="1431">
        <v>980000.0</v>
      </c>
      <c r="J382" s="1431"/>
      <c r="K382" s="1431">
        <v>420000.0</v>
      </c>
      <c r="L382" s="1431">
        <v>144000.0</v>
      </c>
      <c r="M382" s="1438">
        <v>1040000.0</v>
      </c>
      <c r="N382" s="1438"/>
      <c r="O382" s="1438">
        <v>4140000.0</v>
      </c>
    </row>
    <row r="383">
      <c r="A383" s="638">
        <v>378.0</v>
      </c>
      <c r="B383" s="638" t="b">
        <v>0</v>
      </c>
      <c r="C383" s="1431">
        <v>27.0</v>
      </c>
      <c r="D383" s="1432" t="s">
        <v>1545</v>
      </c>
      <c r="E383" s="1435" t="s">
        <v>1345</v>
      </c>
      <c r="F383" s="1435"/>
      <c r="G383" s="1435"/>
      <c r="H383" s="1431">
        <v>150000.0</v>
      </c>
      <c r="I383" s="1431">
        <v>1050000.0</v>
      </c>
      <c r="J383" s="1431"/>
      <c r="K383" s="1431">
        <v>466200.0</v>
      </c>
      <c r="L383" s="1431">
        <v>152000.0</v>
      </c>
      <c r="M383" s="1438">
        <v>1180000.0</v>
      </c>
      <c r="N383" s="1438"/>
      <c r="O383" s="1438">
        <v>4710000.0</v>
      </c>
    </row>
    <row r="384">
      <c r="A384" s="638">
        <v>379.0</v>
      </c>
      <c r="B384" s="638" t="b">
        <v>0</v>
      </c>
      <c r="C384" s="1431">
        <v>28.0</v>
      </c>
      <c r="D384" s="1432" t="s">
        <v>1545</v>
      </c>
      <c r="E384" s="1435" t="s">
        <v>1348</v>
      </c>
      <c r="F384" s="1435"/>
      <c r="G384" s="1435"/>
      <c r="H384" s="1431">
        <v>160000.0</v>
      </c>
      <c r="I384" s="1431">
        <v>1120000.0</v>
      </c>
      <c r="J384" s="1431"/>
      <c r="K384" s="1431">
        <v>480000.0</v>
      </c>
      <c r="L384" s="1431">
        <v>160000.0</v>
      </c>
      <c r="M384" s="1438">
        <v>1330000.0</v>
      </c>
      <c r="N384" s="1438"/>
      <c r="O384" s="1438">
        <v>5320000.0</v>
      </c>
    </row>
    <row r="385">
      <c r="A385" s="638">
        <v>380.0</v>
      </c>
      <c r="B385" s="638" t="b">
        <v>0</v>
      </c>
      <c r="C385" s="1431">
        <v>29.0</v>
      </c>
      <c r="D385" s="1432" t="s">
        <v>1545</v>
      </c>
      <c r="E385" s="1435" t="s">
        <v>1349</v>
      </c>
      <c r="F385" s="1435"/>
      <c r="G385" s="1435"/>
      <c r="H385" s="1431">
        <v>170000.0</v>
      </c>
      <c r="I385" s="1431">
        <v>1190000.0</v>
      </c>
      <c r="J385" s="1431"/>
      <c r="K385" s="1431">
        <v>511800.0</v>
      </c>
      <c r="L385" s="1431">
        <v>170000.0</v>
      </c>
      <c r="M385" s="1438">
        <v>1500000.0</v>
      </c>
      <c r="N385" s="1438"/>
      <c r="O385" s="1438">
        <v>6010000.0</v>
      </c>
    </row>
    <row r="386">
      <c r="A386" s="638">
        <v>381.0</v>
      </c>
      <c r="B386" s="638" t="b">
        <v>0</v>
      </c>
      <c r="C386" s="1431">
        <v>30.0</v>
      </c>
      <c r="D386" s="1432" t="s">
        <v>1545</v>
      </c>
      <c r="E386" s="1435" t="s">
        <v>1351</v>
      </c>
      <c r="F386" s="1435"/>
      <c r="G386" s="1435"/>
      <c r="H386" s="1431">
        <v>182000.0</v>
      </c>
      <c r="I386" s="1431">
        <v>1274000.0</v>
      </c>
      <c r="J386" s="1431"/>
      <c r="K386" s="1431">
        <v>534000.0</v>
      </c>
      <c r="L386" s="1431">
        <v>179000.0</v>
      </c>
      <c r="M386" s="1438">
        <v>1680000.0</v>
      </c>
      <c r="N386" s="1438"/>
      <c r="O386" s="1438">
        <v>6740000.0</v>
      </c>
    </row>
    <row r="387">
      <c r="A387" s="638">
        <v>382.0</v>
      </c>
      <c r="B387" s="638" t="b">
        <v>0</v>
      </c>
      <c r="C387" s="1431">
        <v>31.0</v>
      </c>
      <c r="D387" s="1432" t="s">
        <v>1545</v>
      </c>
      <c r="E387" s="1435" t="s">
        <v>1352</v>
      </c>
      <c r="F387" s="1435"/>
      <c r="G387" s="1435"/>
      <c r="H387" s="1431">
        <v>194000.0</v>
      </c>
      <c r="I387" s="1431">
        <v>1358000.0</v>
      </c>
      <c r="J387" s="1431"/>
      <c r="K387" s="1431">
        <v>566940.0</v>
      </c>
      <c r="L387" s="1431">
        <v>188000.0</v>
      </c>
      <c r="M387" s="1438">
        <v>1900000.0</v>
      </c>
      <c r="N387" s="1438"/>
      <c r="O387" s="1438">
        <v>7590000.0</v>
      </c>
    </row>
    <row r="388">
      <c r="A388" s="638">
        <v>383.0</v>
      </c>
      <c r="B388" s="638" t="b">
        <v>0</v>
      </c>
      <c r="C388" s="1431">
        <v>32.0</v>
      </c>
      <c r="D388" s="1432" t="s">
        <v>1545</v>
      </c>
      <c r="E388" s="1435" t="s">
        <v>1355</v>
      </c>
      <c r="F388" s="1435"/>
      <c r="G388" s="1435"/>
      <c r="H388" s="1431">
        <v>206000.0</v>
      </c>
      <c r="I388" s="1431">
        <v>1442000.0</v>
      </c>
      <c r="J388" s="1431"/>
      <c r="K388" s="1431">
        <v>594840.0</v>
      </c>
      <c r="L388" s="1431">
        <v>198000.0</v>
      </c>
      <c r="M388" s="1438">
        <v>2120000.0</v>
      </c>
      <c r="N388" s="1438"/>
      <c r="O388" s="1438">
        <v>8490000.0</v>
      </c>
    </row>
    <row r="389">
      <c r="A389" s="638">
        <v>384.0</v>
      </c>
      <c r="B389" s="638" t="b">
        <v>0</v>
      </c>
      <c r="C389" s="1431">
        <v>33.0</v>
      </c>
      <c r="D389" s="1432" t="s">
        <v>1545</v>
      </c>
      <c r="E389" s="1435" t="s">
        <v>1356</v>
      </c>
      <c r="F389" s="1435"/>
      <c r="G389" s="1435"/>
      <c r="H389" s="1431">
        <v>218000.0</v>
      </c>
      <c r="I389" s="1431">
        <v>1526000.0</v>
      </c>
      <c r="J389" s="1431"/>
      <c r="K389" s="1431">
        <v>623160.0</v>
      </c>
      <c r="L389" s="1431">
        <v>207000.0</v>
      </c>
      <c r="M389" s="1438">
        <v>2360000.0</v>
      </c>
      <c r="N389" s="1438"/>
      <c r="O389" s="1438">
        <v>9450000.0</v>
      </c>
    </row>
    <row r="390">
      <c r="A390" s="638">
        <v>385.0</v>
      </c>
      <c r="B390" s="638" t="b">
        <v>0</v>
      </c>
      <c r="C390" s="1431">
        <v>34.0</v>
      </c>
      <c r="D390" s="1432" t="s">
        <v>1545</v>
      </c>
      <c r="E390" s="1435" t="s">
        <v>1358</v>
      </c>
      <c r="F390" s="1435"/>
      <c r="G390" s="1435"/>
      <c r="H390" s="1431">
        <v>230000.0</v>
      </c>
      <c r="I390" s="1431">
        <v>1610000.0</v>
      </c>
      <c r="J390" s="1431"/>
      <c r="K390" s="1431">
        <v>651600.0</v>
      </c>
      <c r="L390" s="1431">
        <v>218000.0</v>
      </c>
      <c r="M390" s="1438">
        <v>2630000.0</v>
      </c>
      <c r="N390" s="1438"/>
      <c r="O390" s="1438">
        <v>1.05E7</v>
      </c>
    </row>
    <row r="391">
      <c r="A391" s="638">
        <v>386.0</v>
      </c>
      <c r="B391" s="638" t="b">
        <v>0</v>
      </c>
      <c r="C391" s="1431"/>
      <c r="D391" s="1432" t="s">
        <v>1546</v>
      </c>
      <c r="E391" s="1436"/>
      <c r="F391" s="1436"/>
      <c r="G391" s="1436"/>
      <c r="H391" s="1431" t="s">
        <v>1470</v>
      </c>
      <c r="I391" s="1431" t="s">
        <v>1471</v>
      </c>
      <c r="J391" s="1431"/>
      <c r="K391" s="1431"/>
      <c r="L391" s="1431"/>
      <c r="M391" s="1441"/>
      <c r="N391" s="1438"/>
      <c r="O391" s="1438"/>
    </row>
    <row r="392">
      <c r="A392" s="638">
        <v>387.0</v>
      </c>
      <c r="B392" s="638" t="b">
        <v>0</v>
      </c>
      <c r="C392" s="1431">
        <v>1.0</v>
      </c>
      <c r="D392" s="1432" t="s">
        <v>1547</v>
      </c>
      <c r="E392" s="1435" t="s">
        <v>1430</v>
      </c>
      <c r="F392" s="1436"/>
      <c r="G392" s="1436"/>
      <c r="H392" s="1431">
        <v>10000.0</v>
      </c>
      <c r="I392" s="1431">
        <v>60000.0</v>
      </c>
      <c r="J392" s="1431"/>
      <c r="K392" s="1431">
        <v>9180.0</v>
      </c>
      <c r="L392" s="1431">
        <v>3125.0</v>
      </c>
      <c r="M392" s="1431">
        <v>2900.0</v>
      </c>
      <c r="N392" s="1437"/>
      <c r="O392" s="1437"/>
    </row>
    <row r="393">
      <c r="A393" s="638">
        <v>388.0</v>
      </c>
      <c r="B393" s="638" t="b">
        <v>0</v>
      </c>
      <c r="C393" s="1431">
        <v>2.0</v>
      </c>
      <c r="D393" s="1432" t="s">
        <v>1547</v>
      </c>
      <c r="E393" s="1435" t="s">
        <v>1430</v>
      </c>
      <c r="F393" s="1436"/>
      <c r="G393" s="1436"/>
      <c r="H393" s="1441">
        <v>12000.0</v>
      </c>
      <c r="I393" s="1441">
        <v>72000.0</v>
      </c>
      <c r="J393" s="1431"/>
      <c r="K393" s="1431">
        <v>18840.0</v>
      </c>
      <c r="L393" s="1431">
        <v>6250.0</v>
      </c>
      <c r="M393" s="1431">
        <v>5800.0</v>
      </c>
      <c r="N393" s="1437"/>
      <c r="O393" s="1437"/>
    </row>
    <row r="394">
      <c r="A394" s="638">
        <v>389.0</v>
      </c>
      <c r="B394" s="638" t="b">
        <v>0</v>
      </c>
      <c r="C394" s="1431">
        <v>3.0</v>
      </c>
      <c r="D394" s="1432" t="s">
        <v>1547</v>
      </c>
      <c r="E394" s="1435" t="s">
        <v>1430</v>
      </c>
      <c r="F394" s="1436"/>
      <c r="G394" s="1436"/>
      <c r="H394" s="1441">
        <v>14000.0</v>
      </c>
      <c r="I394" s="1441">
        <v>84000.0</v>
      </c>
      <c r="J394" s="1431"/>
      <c r="K394" s="1431">
        <v>29220.0</v>
      </c>
      <c r="L394" s="1431">
        <v>9375.0</v>
      </c>
      <c r="M394" s="1431">
        <v>20800.0</v>
      </c>
      <c r="N394" s="1437"/>
      <c r="O394" s="1437"/>
    </row>
    <row r="395">
      <c r="A395" s="638">
        <v>390.0</v>
      </c>
      <c r="B395" s="638" t="b">
        <v>0</v>
      </c>
      <c r="C395" s="1431">
        <v>4.0</v>
      </c>
      <c r="D395" s="1432" t="s">
        <v>1547</v>
      </c>
      <c r="E395" s="1435" t="s">
        <v>1430</v>
      </c>
      <c r="F395" s="1436"/>
      <c r="G395" s="1436"/>
      <c r="H395" s="1441">
        <v>16000.0</v>
      </c>
      <c r="I395" s="1441">
        <v>96000.0</v>
      </c>
      <c r="J395" s="1431"/>
      <c r="K395" s="1431">
        <v>37440.0</v>
      </c>
      <c r="L395" s="1431">
        <v>12500.0</v>
      </c>
      <c r="M395" s="1431">
        <v>32300.0</v>
      </c>
      <c r="N395" s="1437"/>
      <c r="O395" s="1437"/>
    </row>
    <row r="396">
      <c r="A396" s="638">
        <v>391.0</v>
      </c>
      <c r="B396" s="638" t="b">
        <v>0</v>
      </c>
      <c r="C396" s="1431">
        <v>5.0</v>
      </c>
      <c r="D396" s="1432" t="s">
        <v>1547</v>
      </c>
      <c r="E396" s="1435" t="s">
        <v>1430</v>
      </c>
      <c r="F396" s="1435"/>
      <c r="G396" s="1435"/>
      <c r="H396" s="1441">
        <v>18000.0</v>
      </c>
      <c r="I396" s="1441">
        <v>108000.0</v>
      </c>
      <c r="J396" s="1431"/>
      <c r="K396" s="1431">
        <v>48000.0</v>
      </c>
      <c r="L396" s="1431">
        <v>15625.0</v>
      </c>
      <c r="M396" s="1416">
        <v>69300.0</v>
      </c>
      <c r="N396" s="1438"/>
      <c r="O396" s="1438"/>
    </row>
    <row r="397">
      <c r="A397" s="638">
        <v>392.0</v>
      </c>
      <c r="B397" s="638" t="b">
        <v>0</v>
      </c>
      <c r="C397" s="1431">
        <v>6.0</v>
      </c>
      <c r="D397" s="1432" t="s">
        <v>1547</v>
      </c>
      <c r="E397" s="1435" t="s">
        <v>1430</v>
      </c>
      <c r="F397" s="1435"/>
      <c r="G397" s="1435"/>
      <c r="H397" s="1441">
        <v>20000.0</v>
      </c>
      <c r="I397" s="1441">
        <v>120000.0</v>
      </c>
      <c r="J397" s="1431"/>
      <c r="K397" s="1431">
        <v>57000.0</v>
      </c>
      <c r="L397" s="1431">
        <v>20025.0</v>
      </c>
      <c r="M397" s="1416">
        <v>99800.0</v>
      </c>
      <c r="N397" s="1438"/>
      <c r="O397" s="1438"/>
    </row>
    <row r="398">
      <c r="A398" s="638">
        <v>393.0</v>
      </c>
      <c r="B398" s="638" t="b">
        <v>0</v>
      </c>
      <c r="C398" s="1431">
        <v>7.0</v>
      </c>
      <c r="D398" s="1432" t="s">
        <v>1547</v>
      </c>
      <c r="E398" s="1435" t="s">
        <v>1431</v>
      </c>
      <c r="F398" s="1435"/>
      <c r="G398" s="1435"/>
      <c r="H398" s="1441">
        <v>24000.0</v>
      </c>
      <c r="I398" s="1441">
        <v>144000.0</v>
      </c>
      <c r="J398" s="1431"/>
      <c r="K398" s="1431">
        <v>75000.0</v>
      </c>
      <c r="L398" s="1431">
        <v>24400.0</v>
      </c>
      <c r="M398" s="1431">
        <v>135000.0</v>
      </c>
      <c r="N398" s="1438"/>
      <c r="O398" s="1438"/>
    </row>
    <row r="399">
      <c r="A399" s="638">
        <v>394.0</v>
      </c>
      <c r="B399" s="638" t="b">
        <v>0</v>
      </c>
      <c r="C399" s="1431">
        <v>8.0</v>
      </c>
      <c r="D399" s="1432" t="s">
        <v>1547</v>
      </c>
      <c r="E399" s="1435" t="s">
        <v>1433</v>
      </c>
      <c r="F399" s="1435"/>
      <c r="G399" s="1435"/>
      <c r="H399" s="1441">
        <v>28000.0</v>
      </c>
      <c r="I399" s="1441">
        <v>168000.0</v>
      </c>
      <c r="J399" s="1431"/>
      <c r="K399" s="1431">
        <v>87420.0</v>
      </c>
      <c r="L399" s="1431">
        <v>28775.0</v>
      </c>
      <c r="M399" s="1431">
        <v>191000.0</v>
      </c>
      <c r="N399" s="1438"/>
      <c r="O399" s="1438"/>
    </row>
    <row r="400">
      <c r="A400" s="638">
        <v>395.0</v>
      </c>
      <c r="B400" s="638" t="b">
        <v>0</v>
      </c>
      <c r="C400" s="1431">
        <v>9.0</v>
      </c>
      <c r="D400" s="1432" t="s">
        <v>1547</v>
      </c>
      <c r="E400" s="1435" t="s">
        <v>1434</v>
      </c>
      <c r="F400" s="1435"/>
      <c r="G400" s="1435"/>
      <c r="H400" s="1441">
        <v>32000.0</v>
      </c>
      <c r="I400" s="1441">
        <v>192000.0</v>
      </c>
      <c r="J400" s="1431"/>
      <c r="K400" s="1431">
        <v>99840.0</v>
      </c>
      <c r="L400" s="1431">
        <v>33150.0</v>
      </c>
      <c r="M400" s="1431">
        <v>257000.0</v>
      </c>
      <c r="N400" s="1438"/>
      <c r="O400" s="1438"/>
    </row>
    <row r="401">
      <c r="A401" s="638">
        <v>396.0</v>
      </c>
      <c r="B401" s="638" t="b">
        <v>0</v>
      </c>
      <c r="C401" s="1431">
        <v>10.0</v>
      </c>
      <c r="D401" s="1432" t="s">
        <v>1547</v>
      </c>
      <c r="E401" s="1435" t="s">
        <v>1315</v>
      </c>
      <c r="F401" s="1435"/>
      <c r="G401" s="1435"/>
      <c r="H401" s="1441">
        <v>36000.0</v>
      </c>
      <c r="I401" s="1441">
        <v>216000.0</v>
      </c>
      <c r="J401" s="1431"/>
      <c r="K401" s="1431">
        <v>113100.0</v>
      </c>
      <c r="L401" s="1431">
        <v>37525.0</v>
      </c>
      <c r="M401" s="1431">
        <v>333000.0</v>
      </c>
      <c r="N401" s="1438"/>
      <c r="O401" s="1438"/>
    </row>
    <row r="402">
      <c r="A402" s="638">
        <v>397.0</v>
      </c>
      <c r="B402" s="638" t="b">
        <v>0</v>
      </c>
      <c r="C402" s="1431">
        <v>11.0</v>
      </c>
      <c r="D402" s="1432" t="s">
        <v>1547</v>
      </c>
      <c r="E402" s="1435" t="s">
        <v>1316</v>
      </c>
      <c r="F402" s="1435"/>
      <c r="G402" s="1435"/>
      <c r="H402" s="1441">
        <v>40000.0</v>
      </c>
      <c r="I402" s="1441">
        <v>240000.0</v>
      </c>
      <c r="J402" s="1431"/>
      <c r="K402" s="1431">
        <v>130080.0</v>
      </c>
      <c r="L402" s="1431">
        <v>43150.0</v>
      </c>
      <c r="M402" s="1431">
        <v>430000.0</v>
      </c>
      <c r="N402" s="1438"/>
      <c r="O402" s="1438"/>
    </row>
    <row r="403">
      <c r="A403" s="638">
        <v>398.0</v>
      </c>
      <c r="B403" s="638" t="b">
        <v>0</v>
      </c>
      <c r="C403" s="1431">
        <v>12.0</v>
      </c>
      <c r="D403" s="1432" t="s">
        <v>1547</v>
      </c>
      <c r="E403" s="1435" t="s">
        <v>1319</v>
      </c>
      <c r="F403" s="1435"/>
      <c r="G403" s="1435"/>
      <c r="H403" s="1441">
        <v>44000.0</v>
      </c>
      <c r="I403" s="1441">
        <v>264000.0</v>
      </c>
      <c r="J403" s="1431"/>
      <c r="K403" s="1431">
        <v>146400.0</v>
      </c>
      <c r="L403" s="1431">
        <v>48775.0</v>
      </c>
      <c r="M403" s="1431">
        <v>540000.0</v>
      </c>
      <c r="N403" s="1438"/>
      <c r="O403" s="1438"/>
    </row>
    <row r="404">
      <c r="A404" s="638">
        <v>399.0</v>
      </c>
      <c r="B404" s="638" t="b">
        <v>0</v>
      </c>
      <c r="C404" s="1431">
        <v>13.0</v>
      </c>
      <c r="D404" s="1432" t="s">
        <v>1547</v>
      </c>
      <c r="E404" s="1435" t="s">
        <v>1320</v>
      </c>
      <c r="F404" s="1435"/>
      <c r="G404" s="1435"/>
      <c r="H404" s="1441">
        <v>48000.0</v>
      </c>
      <c r="I404" s="1441">
        <v>288000.0</v>
      </c>
      <c r="J404" s="1431"/>
      <c r="K404" s="1431">
        <v>167280.0</v>
      </c>
      <c r="L404" s="1431">
        <v>54400.0</v>
      </c>
      <c r="M404" s="1431">
        <v>663000.0</v>
      </c>
      <c r="N404" s="1438"/>
      <c r="O404" s="1438"/>
    </row>
    <row r="405">
      <c r="A405" s="638">
        <v>400.0</v>
      </c>
      <c r="B405" s="638" t="b">
        <v>0</v>
      </c>
      <c r="C405" s="1431">
        <v>14.0</v>
      </c>
      <c r="D405" s="1432" t="s">
        <v>1547</v>
      </c>
      <c r="E405" s="1435" t="s">
        <v>1322</v>
      </c>
      <c r="F405" s="1435"/>
      <c r="G405" s="1435"/>
      <c r="H405" s="1441">
        <v>52000.0</v>
      </c>
      <c r="I405" s="1441">
        <v>312000.0</v>
      </c>
      <c r="J405" s="1431"/>
      <c r="K405" s="1431">
        <v>173940.0</v>
      </c>
      <c r="L405" s="1431">
        <v>60050.0</v>
      </c>
      <c r="M405" s="1431">
        <v>798000.0</v>
      </c>
      <c r="N405" s="1438"/>
      <c r="O405" s="1438"/>
    </row>
    <row r="406">
      <c r="A406" s="638">
        <v>401.0</v>
      </c>
      <c r="B406" s="638" t="b">
        <v>0</v>
      </c>
      <c r="C406" s="1431">
        <v>15.0</v>
      </c>
      <c r="D406" s="1432" t="s">
        <v>1547</v>
      </c>
      <c r="E406" s="1435" t="s">
        <v>1323</v>
      </c>
      <c r="F406" s="1435"/>
      <c r="G406" s="1435"/>
      <c r="H406" s="1431">
        <v>58000.0</v>
      </c>
      <c r="I406" s="1431">
        <v>377000.0</v>
      </c>
      <c r="J406" s="1431"/>
      <c r="K406" s="1431">
        <v>206940.0</v>
      </c>
      <c r="L406" s="1431">
        <v>65675.0</v>
      </c>
      <c r="M406" s="1431">
        <v>63040.0</v>
      </c>
      <c r="N406" s="1438"/>
      <c r="O406" s="1438">
        <v>252000.0</v>
      </c>
    </row>
    <row r="407">
      <c r="A407" s="638">
        <v>402.0</v>
      </c>
      <c r="B407" s="638" t="b">
        <v>0</v>
      </c>
      <c r="C407" s="1431">
        <v>16.0</v>
      </c>
      <c r="D407" s="1432" t="s">
        <v>1547</v>
      </c>
      <c r="E407" s="1435" t="s">
        <v>1326</v>
      </c>
      <c r="F407" s="1435"/>
      <c r="G407" s="1435"/>
      <c r="H407" s="1431">
        <v>64000.0</v>
      </c>
      <c r="I407" s="1431">
        <v>416000.0</v>
      </c>
      <c r="J407" s="1431"/>
      <c r="K407" s="1431">
        <v>216000.0</v>
      </c>
      <c r="L407" s="1431">
        <v>71300.0</v>
      </c>
      <c r="M407" s="1431">
        <v>76340.0</v>
      </c>
      <c r="N407" s="1438"/>
      <c r="O407" s="1438">
        <v>305000.0</v>
      </c>
    </row>
    <row r="408">
      <c r="A408" s="638">
        <v>403.0</v>
      </c>
      <c r="B408" s="638" t="b">
        <v>0</v>
      </c>
      <c r="C408" s="1431">
        <v>17.0</v>
      </c>
      <c r="D408" s="1432" t="s">
        <v>1547</v>
      </c>
      <c r="E408" s="1435" t="s">
        <v>1327</v>
      </c>
      <c r="F408" s="1435"/>
      <c r="G408" s="1435"/>
      <c r="H408" s="1431">
        <v>70000.0</v>
      </c>
      <c r="I408" s="1431">
        <v>455000.0</v>
      </c>
      <c r="J408" s="1431"/>
      <c r="K408" s="1431">
        <v>228000.0</v>
      </c>
      <c r="L408" s="1431">
        <v>76925.0</v>
      </c>
      <c r="M408" s="1431">
        <v>182000.0</v>
      </c>
      <c r="N408" s="1438"/>
      <c r="O408" s="1438">
        <v>727000.0</v>
      </c>
    </row>
    <row r="409">
      <c r="A409" s="638">
        <v>404.0</v>
      </c>
      <c r="B409" s="638" t="b">
        <v>0</v>
      </c>
      <c r="C409" s="1431">
        <v>18.0</v>
      </c>
      <c r="D409" s="1432" t="s">
        <v>1547</v>
      </c>
      <c r="E409" s="1435" t="s">
        <v>1329</v>
      </c>
      <c r="F409" s="1435"/>
      <c r="G409" s="1435"/>
      <c r="H409" s="1431">
        <v>76000.0</v>
      </c>
      <c r="I409" s="1431">
        <v>494000.0</v>
      </c>
      <c r="J409" s="1431"/>
      <c r="K409" s="1431">
        <v>250440.0</v>
      </c>
      <c r="L409" s="1431">
        <v>83800.0</v>
      </c>
      <c r="M409" s="1431">
        <v>217000.0</v>
      </c>
      <c r="N409" s="1438"/>
      <c r="O409" s="1438">
        <v>866000.0</v>
      </c>
    </row>
    <row r="410">
      <c r="A410" s="638">
        <v>405.0</v>
      </c>
      <c r="B410" s="638" t="b">
        <v>0</v>
      </c>
      <c r="C410" s="1431">
        <v>19.0</v>
      </c>
      <c r="D410" s="1432" t="s">
        <v>1547</v>
      </c>
      <c r="E410" s="1435" t="s">
        <v>1330</v>
      </c>
      <c r="F410" s="1435"/>
      <c r="G410" s="1435"/>
      <c r="H410" s="1431">
        <v>82000.0</v>
      </c>
      <c r="I410" s="1431">
        <v>533000.0</v>
      </c>
      <c r="J410" s="1431"/>
      <c r="K410" s="1431">
        <v>273540.0</v>
      </c>
      <c r="L410" s="1431">
        <v>90675.0</v>
      </c>
      <c r="M410" s="1431">
        <v>254000.0</v>
      </c>
      <c r="N410" s="1438"/>
      <c r="O410" s="1438">
        <v>1020000.0</v>
      </c>
    </row>
    <row r="411">
      <c r="A411" s="638">
        <v>406.0</v>
      </c>
      <c r="B411" s="638" t="b">
        <v>0</v>
      </c>
      <c r="C411" s="1431">
        <v>20.0</v>
      </c>
      <c r="D411" s="1432" t="s">
        <v>1547</v>
      </c>
      <c r="E411" s="1435" t="s">
        <v>1333</v>
      </c>
      <c r="F411" s="1435"/>
      <c r="G411" s="1435"/>
      <c r="H411" s="1431">
        <v>88000.0</v>
      </c>
      <c r="I411" s="1431">
        <v>572000.0</v>
      </c>
      <c r="J411" s="1431"/>
      <c r="K411" s="1431">
        <v>293940.0</v>
      </c>
      <c r="L411" s="1431">
        <v>97575.0</v>
      </c>
      <c r="M411" s="1431">
        <v>443000.0</v>
      </c>
      <c r="N411" s="1438"/>
      <c r="O411" s="1438">
        <v>1770000.0</v>
      </c>
    </row>
    <row r="412">
      <c r="A412" s="638">
        <v>407.0</v>
      </c>
      <c r="B412" s="638" t="b">
        <v>0</v>
      </c>
      <c r="C412" s="1431">
        <v>21.0</v>
      </c>
      <c r="D412" s="1432" t="s">
        <v>1547</v>
      </c>
      <c r="E412" s="1435" t="s">
        <v>1334</v>
      </c>
      <c r="F412" s="1435"/>
      <c r="G412" s="1435"/>
      <c r="H412" s="1431">
        <v>96000.0</v>
      </c>
      <c r="I412" s="1431">
        <v>624000.0</v>
      </c>
      <c r="J412" s="1431"/>
      <c r="K412" s="1431">
        <v>314700.0</v>
      </c>
      <c r="L412" s="1431">
        <v>104000.0</v>
      </c>
      <c r="M412" s="1431">
        <v>509000.0</v>
      </c>
      <c r="N412" s="1438"/>
      <c r="O412" s="1438">
        <v>2040000.0</v>
      </c>
    </row>
    <row r="413">
      <c r="A413" s="638">
        <v>408.0</v>
      </c>
      <c r="B413" s="638" t="b">
        <v>0</v>
      </c>
      <c r="C413" s="1431">
        <v>22.0</v>
      </c>
      <c r="D413" s="1432" t="s">
        <v>1547</v>
      </c>
      <c r="E413" s="1435" t="s">
        <v>1337</v>
      </c>
      <c r="F413" s="1435"/>
      <c r="G413" s="1435"/>
      <c r="H413" s="1431">
        <v>104000.0</v>
      </c>
      <c r="I413" s="1431">
        <v>676000.0</v>
      </c>
      <c r="J413" s="1431"/>
      <c r="K413" s="1431">
        <v>333000.0</v>
      </c>
      <c r="L413" s="1431">
        <v>111000.0</v>
      </c>
      <c r="M413" s="1431">
        <v>592000.0</v>
      </c>
      <c r="N413" s="1438"/>
      <c r="O413" s="1438">
        <v>2370000.0</v>
      </c>
    </row>
    <row r="414">
      <c r="A414" s="638">
        <v>409.0</v>
      </c>
      <c r="B414" s="638" t="b">
        <v>0</v>
      </c>
      <c r="C414" s="1431">
        <v>23.0</v>
      </c>
      <c r="D414" s="1432" t="s">
        <v>1547</v>
      </c>
      <c r="E414" s="1435" t="s">
        <v>1338</v>
      </c>
      <c r="F414" s="1435"/>
      <c r="G414" s="1435"/>
      <c r="H414" s="1431">
        <v>112000.0</v>
      </c>
      <c r="I414" s="1431">
        <v>728000.0</v>
      </c>
      <c r="J414" s="1431"/>
      <c r="K414" s="1431">
        <v>359040.0</v>
      </c>
      <c r="L414" s="1431">
        <v>119000.0</v>
      </c>
      <c r="M414" s="1431">
        <v>688000.0</v>
      </c>
      <c r="N414" s="1438"/>
      <c r="O414" s="1438">
        <v>2750000.0</v>
      </c>
    </row>
    <row r="415">
      <c r="A415" s="638">
        <v>410.0</v>
      </c>
      <c r="B415" s="638" t="b">
        <v>0</v>
      </c>
      <c r="C415" s="1431">
        <v>24.0</v>
      </c>
      <c r="D415" s="1432" t="s">
        <v>1547</v>
      </c>
      <c r="E415" s="1435" t="s">
        <v>1341</v>
      </c>
      <c r="F415" s="1435"/>
      <c r="G415" s="1435"/>
      <c r="H415" s="1431">
        <v>120000.0</v>
      </c>
      <c r="I415" s="1431">
        <v>780000.0</v>
      </c>
      <c r="J415" s="1431"/>
      <c r="K415" s="1431">
        <v>384060.0</v>
      </c>
      <c r="L415" s="1431">
        <v>128000.0</v>
      </c>
      <c r="M415" s="1431">
        <v>791000.0</v>
      </c>
      <c r="N415" s="1438"/>
      <c r="O415" s="1438">
        <v>3170000.0</v>
      </c>
    </row>
    <row r="416">
      <c r="A416" s="638">
        <v>411.0</v>
      </c>
      <c r="B416" s="638" t="b">
        <v>0</v>
      </c>
      <c r="C416" s="1431">
        <v>25.0</v>
      </c>
      <c r="D416" s="1432" t="s">
        <v>1547</v>
      </c>
      <c r="E416" s="1435" t="s">
        <v>1342</v>
      </c>
      <c r="F416" s="1435"/>
      <c r="G416" s="1435"/>
      <c r="H416" s="1431">
        <v>130000.0</v>
      </c>
      <c r="I416" s="1431">
        <v>910000.0</v>
      </c>
      <c r="J416" s="1431"/>
      <c r="K416" s="1431">
        <v>408000.0</v>
      </c>
      <c r="L416" s="1431">
        <v>136000.0</v>
      </c>
      <c r="M416" s="1438">
        <v>902000.0</v>
      </c>
      <c r="N416" s="1438"/>
      <c r="O416" s="1438">
        <v>3610000.0</v>
      </c>
    </row>
    <row r="417">
      <c r="A417" s="638">
        <v>412.0</v>
      </c>
      <c r="B417" s="638" t="b">
        <v>0</v>
      </c>
      <c r="C417" s="1431">
        <v>26.0</v>
      </c>
      <c r="D417" s="1432" t="s">
        <v>1547</v>
      </c>
      <c r="E417" s="1435" t="s">
        <v>1344</v>
      </c>
      <c r="F417" s="1435"/>
      <c r="G417" s="1435"/>
      <c r="H417" s="1431">
        <v>140000.0</v>
      </c>
      <c r="I417" s="1431">
        <v>980000.0</v>
      </c>
      <c r="J417" s="1431"/>
      <c r="K417" s="1431">
        <v>420000.0</v>
      </c>
      <c r="L417" s="1431">
        <v>144000.0</v>
      </c>
      <c r="M417" s="1438">
        <v>1040000.0</v>
      </c>
      <c r="N417" s="1438"/>
      <c r="O417" s="1438">
        <v>4140000.0</v>
      </c>
    </row>
    <row r="418">
      <c r="A418" s="638">
        <v>413.0</v>
      </c>
      <c r="B418" s="638" t="b">
        <v>0</v>
      </c>
      <c r="C418" s="1431">
        <v>27.0</v>
      </c>
      <c r="D418" s="1432" t="s">
        <v>1547</v>
      </c>
      <c r="E418" s="1435" t="s">
        <v>1345</v>
      </c>
      <c r="F418" s="1435"/>
      <c r="G418" s="1435"/>
      <c r="H418" s="1431">
        <v>150000.0</v>
      </c>
      <c r="I418" s="1431">
        <v>1050000.0</v>
      </c>
      <c r="J418" s="1431"/>
      <c r="K418" s="1431">
        <v>466200.0</v>
      </c>
      <c r="L418" s="1431">
        <v>152000.0</v>
      </c>
      <c r="M418" s="1438">
        <v>1180000.0</v>
      </c>
      <c r="N418" s="1438"/>
      <c r="O418" s="1438">
        <v>4710000.0</v>
      </c>
    </row>
    <row r="419">
      <c r="A419" s="638">
        <v>414.0</v>
      </c>
      <c r="B419" s="638" t="b">
        <v>0</v>
      </c>
      <c r="C419" s="1431">
        <v>28.0</v>
      </c>
      <c r="D419" s="1432" t="s">
        <v>1547</v>
      </c>
      <c r="E419" s="1435" t="s">
        <v>1348</v>
      </c>
      <c r="F419" s="1435"/>
      <c r="G419" s="1435"/>
      <c r="H419" s="1431">
        <v>160000.0</v>
      </c>
      <c r="I419" s="1431">
        <v>1120000.0</v>
      </c>
      <c r="J419" s="1431"/>
      <c r="K419" s="1431">
        <v>480000.0</v>
      </c>
      <c r="L419" s="1431">
        <v>160000.0</v>
      </c>
      <c r="M419" s="1438">
        <v>1330000.0</v>
      </c>
      <c r="N419" s="1438"/>
      <c r="O419" s="1438">
        <v>5320000.0</v>
      </c>
    </row>
    <row r="420">
      <c r="A420" s="638">
        <v>415.0</v>
      </c>
      <c r="B420" s="638" t="b">
        <v>0</v>
      </c>
      <c r="C420" s="1431">
        <v>29.0</v>
      </c>
      <c r="D420" s="1432" t="s">
        <v>1547</v>
      </c>
      <c r="E420" s="1435" t="s">
        <v>1349</v>
      </c>
      <c r="F420" s="1435"/>
      <c r="G420" s="1435"/>
      <c r="H420" s="1431">
        <v>170000.0</v>
      </c>
      <c r="I420" s="1431">
        <v>1190000.0</v>
      </c>
      <c r="J420" s="1431"/>
      <c r="K420" s="1431">
        <v>511800.0</v>
      </c>
      <c r="L420" s="1431">
        <v>170000.0</v>
      </c>
      <c r="M420" s="1438">
        <v>1500000.0</v>
      </c>
      <c r="N420" s="1438"/>
      <c r="O420" s="1438">
        <v>6010000.0</v>
      </c>
    </row>
    <row r="421">
      <c r="A421" s="638">
        <v>416.0</v>
      </c>
      <c r="B421" s="638" t="b">
        <v>0</v>
      </c>
      <c r="C421" s="1431">
        <v>30.0</v>
      </c>
      <c r="D421" s="1432" t="s">
        <v>1547</v>
      </c>
      <c r="E421" s="1435" t="s">
        <v>1351</v>
      </c>
      <c r="F421" s="1435"/>
      <c r="G421" s="1435"/>
      <c r="H421" s="1431">
        <v>182000.0</v>
      </c>
      <c r="I421" s="1431">
        <v>1274000.0</v>
      </c>
      <c r="J421" s="1431"/>
      <c r="K421" s="1431">
        <v>534000.0</v>
      </c>
      <c r="L421" s="1431">
        <v>179000.0</v>
      </c>
      <c r="M421" s="1438">
        <v>1680000.0</v>
      </c>
      <c r="N421" s="1438"/>
      <c r="O421" s="1438">
        <v>6740000.0</v>
      </c>
    </row>
    <row r="422">
      <c r="A422" s="638">
        <v>417.0</v>
      </c>
      <c r="B422" s="638" t="b">
        <v>0</v>
      </c>
      <c r="C422" s="1431">
        <v>31.0</v>
      </c>
      <c r="D422" s="1432" t="s">
        <v>1547</v>
      </c>
      <c r="E422" s="1435" t="s">
        <v>1352</v>
      </c>
      <c r="F422" s="1435"/>
      <c r="G422" s="1435"/>
      <c r="H422" s="1431">
        <v>194000.0</v>
      </c>
      <c r="I422" s="1431">
        <v>1358000.0</v>
      </c>
      <c r="J422" s="1431"/>
      <c r="K422" s="1431">
        <v>566940.0</v>
      </c>
      <c r="L422" s="1431">
        <v>188000.0</v>
      </c>
      <c r="M422" s="1438">
        <v>1900000.0</v>
      </c>
      <c r="N422" s="1438"/>
      <c r="O422" s="1438">
        <v>7590000.0</v>
      </c>
    </row>
    <row r="423">
      <c r="A423" s="638">
        <v>418.0</v>
      </c>
      <c r="B423" s="638" t="b">
        <v>0</v>
      </c>
      <c r="C423" s="1431">
        <v>32.0</v>
      </c>
      <c r="D423" s="1432" t="s">
        <v>1547</v>
      </c>
      <c r="E423" s="1435" t="s">
        <v>1355</v>
      </c>
      <c r="F423" s="1435"/>
      <c r="G423" s="1435"/>
      <c r="H423" s="1431">
        <v>206000.0</v>
      </c>
      <c r="I423" s="1431">
        <v>1442000.0</v>
      </c>
      <c r="J423" s="1431"/>
      <c r="K423" s="1431">
        <v>594840.0</v>
      </c>
      <c r="L423" s="1431">
        <v>198000.0</v>
      </c>
      <c r="M423" s="1438">
        <v>2120000.0</v>
      </c>
      <c r="N423" s="1438"/>
      <c r="O423" s="1438">
        <v>8490000.0</v>
      </c>
    </row>
    <row r="424">
      <c r="A424" s="638">
        <v>419.0</v>
      </c>
      <c r="B424" s="638" t="b">
        <v>0</v>
      </c>
      <c r="C424" s="1431">
        <v>33.0</v>
      </c>
      <c r="D424" s="1432" t="s">
        <v>1547</v>
      </c>
      <c r="E424" s="1435" t="s">
        <v>1356</v>
      </c>
      <c r="F424" s="1435"/>
      <c r="G424" s="1435"/>
      <c r="H424" s="1431">
        <v>218000.0</v>
      </c>
      <c r="I424" s="1431">
        <v>1526000.0</v>
      </c>
      <c r="J424" s="1431"/>
      <c r="K424" s="1431">
        <v>623160.0</v>
      </c>
      <c r="L424" s="1431">
        <v>207000.0</v>
      </c>
      <c r="M424" s="1438">
        <v>2360000.0</v>
      </c>
      <c r="N424" s="1438"/>
      <c r="O424" s="1438">
        <v>9450000.0</v>
      </c>
    </row>
    <row r="425">
      <c r="A425" s="638">
        <v>420.0</v>
      </c>
      <c r="B425" s="638" t="b">
        <v>0</v>
      </c>
      <c r="C425" s="1431">
        <v>34.0</v>
      </c>
      <c r="D425" s="1432" t="s">
        <v>1547</v>
      </c>
      <c r="E425" s="1435" t="s">
        <v>1358</v>
      </c>
      <c r="F425" s="1435"/>
      <c r="G425" s="1435"/>
      <c r="H425" s="1431">
        <v>230000.0</v>
      </c>
      <c r="I425" s="1431">
        <v>1610000.0</v>
      </c>
      <c r="J425" s="1431"/>
      <c r="K425" s="1431">
        <v>651600.0</v>
      </c>
      <c r="L425" s="1431">
        <v>218000.0</v>
      </c>
      <c r="M425" s="1438">
        <v>2630000.0</v>
      </c>
      <c r="N425" s="1438"/>
      <c r="O425" s="1438">
        <v>1.05E7</v>
      </c>
    </row>
    <row r="426">
      <c r="A426" s="638">
        <v>421.0</v>
      </c>
      <c r="B426" s="638" t="b">
        <v>0</v>
      </c>
      <c r="C426" s="1431"/>
      <c r="D426" s="1432" t="s">
        <v>1548</v>
      </c>
      <c r="E426" s="1436"/>
      <c r="F426" s="1436"/>
      <c r="G426" s="1436"/>
      <c r="H426" s="1431" t="s">
        <v>1470</v>
      </c>
      <c r="I426" s="1431" t="s">
        <v>1471</v>
      </c>
      <c r="J426" s="1431"/>
      <c r="K426" s="1431"/>
      <c r="L426" s="1431"/>
      <c r="M426" s="1431"/>
      <c r="N426" s="1437"/>
      <c r="O426" s="1437"/>
    </row>
    <row r="427">
      <c r="A427" s="638">
        <v>422.0</v>
      </c>
      <c r="B427" s="638" t="b">
        <v>0</v>
      </c>
      <c r="C427" s="1431">
        <v>1.0</v>
      </c>
      <c r="D427" s="1432" t="s">
        <v>1549</v>
      </c>
      <c r="E427" s="1435" t="s">
        <v>1434</v>
      </c>
      <c r="F427" s="1436"/>
      <c r="G427" s="1436"/>
      <c r="H427" s="1431">
        <v>10000.0</v>
      </c>
      <c r="I427" s="1431">
        <v>60000.0</v>
      </c>
      <c r="J427" s="1431"/>
      <c r="K427" s="1431">
        <v>9180.0</v>
      </c>
      <c r="L427" s="1431">
        <v>3125.0</v>
      </c>
      <c r="M427" s="1431">
        <v>2900.0</v>
      </c>
      <c r="N427" s="1437"/>
      <c r="O427" s="1437"/>
    </row>
    <row r="428">
      <c r="A428" s="638">
        <v>423.0</v>
      </c>
      <c r="B428" s="638" t="b">
        <v>0</v>
      </c>
      <c r="C428" s="1431">
        <v>2.0</v>
      </c>
      <c r="D428" s="1432" t="s">
        <v>1549</v>
      </c>
      <c r="E428" s="1435" t="s">
        <v>1434</v>
      </c>
      <c r="F428" s="1436"/>
      <c r="G428" s="1436"/>
      <c r="H428" s="1441">
        <v>12000.0</v>
      </c>
      <c r="I428" s="1441">
        <v>72000.0</v>
      </c>
      <c r="J428" s="1431"/>
      <c r="K428" s="1431">
        <v>18840.0</v>
      </c>
      <c r="L428" s="1431">
        <v>6250.0</v>
      </c>
      <c r="M428" s="1431">
        <v>5800.0</v>
      </c>
      <c r="N428" s="1437"/>
      <c r="O428" s="1437"/>
    </row>
    <row r="429">
      <c r="A429" s="638">
        <v>424.0</v>
      </c>
      <c r="B429" s="638" t="b">
        <v>0</v>
      </c>
      <c r="C429" s="1431">
        <v>3.0</v>
      </c>
      <c r="D429" s="1432" t="s">
        <v>1549</v>
      </c>
      <c r="E429" s="1435" t="s">
        <v>1434</v>
      </c>
      <c r="F429" s="1436"/>
      <c r="G429" s="1436"/>
      <c r="H429" s="1441">
        <v>14000.0</v>
      </c>
      <c r="I429" s="1441">
        <v>84000.0</v>
      </c>
      <c r="J429" s="1431"/>
      <c r="K429" s="1431">
        <v>29220.0</v>
      </c>
      <c r="L429" s="1431">
        <v>9375.0</v>
      </c>
      <c r="M429" s="1431">
        <v>20800.0</v>
      </c>
      <c r="N429" s="1437"/>
      <c r="O429" s="1437"/>
    </row>
    <row r="430">
      <c r="A430" s="638">
        <v>425.0</v>
      </c>
      <c r="B430" s="638" t="b">
        <v>0</v>
      </c>
      <c r="C430" s="1431">
        <v>4.0</v>
      </c>
      <c r="D430" s="1432" t="s">
        <v>1549</v>
      </c>
      <c r="E430" s="1435" t="s">
        <v>1434</v>
      </c>
      <c r="F430" s="1436"/>
      <c r="G430" s="1436"/>
      <c r="H430" s="1441">
        <v>16000.0</v>
      </c>
      <c r="I430" s="1441">
        <v>96000.0</v>
      </c>
      <c r="J430" s="1431"/>
      <c r="K430" s="1431">
        <v>37440.0</v>
      </c>
      <c r="L430" s="1431">
        <v>12500.0</v>
      </c>
      <c r="M430" s="1431">
        <v>32300.0</v>
      </c>
      <c r="N430" s="1437"/>
      <c r="O430" s="1437"/>
    </row>
    <row r="431">
      <c r="A431" s="638">
        <v>426.0</v>
      </c>
      <c r="B431" s="638" t="b">
        <v>0</v>
      </c>
      <c r="C431" s="1431">
        <v>5.0</v>
      </c>
      <c r="D431" s="1432" t="s">
        <v>1549</v>
      </c>
      <c r="E431" s="1435" t="s">
        <v>1434</v>
      </c>
      <c r="F431" s="1435"/>
      <c r="G431" s="1435"/>
      <c r="H431" s="1441">
        <v>18000.0</v>
      </c>
      <c r="I431" s="1441">
        <v>108000.0</v>
      </c>
      <c r="J431" s="1431"/>
      <c r="K431" s="1431">
        <v>48000.0</v>
      </c>
      <c r="L431" s="1431">
        <v>15625.0</v>
      </c>
      <c r="M431" s="1416">
        <v>69300.0</v>
      </c>
      <c r="N431" s="1438"/>
      <c r="O431" s="1438"/>
    </row>
    <row r="432">
      <c r="A432" s="638">
        <v>427.0</v>
      </c>
      <c r="B432" s="638" t="b">
        <v>0</v>
      </c>
      <c r="C432" s="1431">
        <v>6.0</v>
      </c>
      <c r="D432" s="1432" t="s">
        <v>1549</v>
      </c>
      <c r="E432" s="1435" t="s">
        <v>1434</v>
      </c>
      <c r="F432" s="1435"/>
      <c r="G432" s="1435"/>
      <c r="H432" s="1441">
        <v>20000.0</v>
      </c>
      <c r="I432" s="1441">
        <v>120000.0</v>
      </c>
      <c r="J432" s="1431"/>
      <c r="K432" s="1431">
        <v>57000.0</v>
      </c>
      <c r="L432" s="1431">
        <v>20025.0</v>
      </c>
      <c r="M432" s="1416">
        <v>99800.0</v>
      </c>
      <c r="N432" s="1438"/>
      <c r="O432" s="1438"/>
    </row>
    <row r="433">
      <c r="A433" s="638">
        <v>428.0</v>
      </c>
      <c r="B433" s="638" t="b">
        <v>0</v>
      </c>
      <c r="C433" s="1431">
        <v>7.0</v>
      </c>
      <c r="D433" s="1432" t="s">
        <v>1549</v>
      </c>
      <c r="E433" s="1435" t="s">
        <v>1434</v>
      </c>
      <c r="F433" s="1435"/>
      <c r="G433" s="1435"/>
      <c r="H433" s="1441">
        <v>24000.0</v>
      </c>
      <c r="I433" s="1441">
        <v>144000.0</v>
      </c>
      <c r="J433" s="1431"/>
      <c r="K433" s="1431">
        <v>75000.0</v>
      </c>
      <c r="L433" s="1431">
        <v>24400.0</v>
      </c>
      <c r="M433" s="1431">
        <v>135000.0</v>
      </c>
      <c r="N433" s="1438"/>
      <c r="O433" s="1438"/>
    </row>
    <row r="434">
      <c r="A434" s="638">
        <v>429.0</v>
      </c>
      <c r="B434" s="638" t="b">
        <v>0</v>
      </c>
      <c r="C434" s="1431">
        <v>8.0</v>
      </c>
      <c r="D434" s="1432" t="s">
        <v>1549</v>
      </c>
      <c r="E434" s="1435" t="s">
        <v>1434</v>
      </c>
      <c r="F434" s="1435"/>
      <c r="G434" s="1435"/>
      <c r="H434" s="1441">
        <v>28000.0</v>
      </c>
      <c r="I434" s="1441">
        <v>168000.0</v>
      </c>
      <c r="J434" s="1431"/>
      <c r="K434" s="1431">
        <v>87420.0</v>
      </c>
      <c r="L434" s="1431">
        <v>28775.0</v>
      </c>
      <c r="M434" s="1431">
        <v>191000.0</v>
      </c>
      <c r="N434" s="1438"/>
      <c r="O434" s="1438"/>
    </row>
    <row r="435">
      <c r="A435" s="638">
        <v>430.0</v>
      </c>
      <c r="B435" s="638" t="b">
        <v>0</v>
      </c>
      <c r="C435" s="1431">
        <v>9.0</v>
      </c>
      <c r="D435" s="1432" t="s">
        <v>1549</v>
      </c>
      <c r="E435" s="1435" t="s">
        <v>1434</v>
      </c>
      <c r="F435" s="1435"/>
      <c r="G435" s="1435"/>
      <c r="H435" s="1441">
        <v>32000.0</v>
      </c>
      <c r="I435" s="1441">
        <v>192000.0</v>
      </c>
      <c r="J435" s="1431"/>
      <c r="K435" s="1431">
        <v>99840.0</v>
      </c>
      <c r="L435" s="1431">
        <v>33150.0</v>
      </c>
      <c r="M435" s="1431">
        <v>257000.0</v>
      </c>
      <c r="N435" s="1438"/>
      <c r="O435" s="1438"/>
    </row>
    <row r="436">
      <c r="A436" s="638">
        <v>431.0</v>
      </c>
      <c r="B436" s="638" t="b">
        <v>0</v>
      </c>
      <c r="C436" s="1431">
        <v>10.0</v>
      </c>
      <c r="D436" s="1432" t="s">
        <v>1549</v>
      </c>
      <c r="E436" s="1435" t="s">
        <v>1315</v>
      </c>
      <c r="F436" s="1435"/>
      <c r="G436" s="1435"/>
      <c r="H436" s="1441">
        <v>36000.0</v>
      </c>
      <c r="I436" s="1441">
        <v>216000.0</v>
      </c>
      <c r="J436" s="1431"/>
      <c r="K436" s="1431">
        <v>113100.0</v>
      </c>
      <c r="L436" s="1431">
        <v>37525.0</v>
      </c>
      <c r="M436" s="1431">
        <v>333000.0</v>
      </c>
      <c r="N436" s="1438"/>
      <c r="O436" s="1438"/>
    </row>
    <row r="437">
      <c r="A437" s="638">
        <v>432.0</v>
      </c>
      <c r="B437" s="638" t="b">
        <v>0</v>
      </c>
      <c r="C437" s="1431">
        <v>11.0</v>
      </c>
      <c r="D437" s="1432" t="s">
        <v>1549</v>
      </c>
      <c r="E437" s="1435" t="s">
        <v>1316</v>
      </c>
      <c r="F437" s="1435"/>
      <c r="G437" s="1435"/>
      <c r="H437" s="1441">
        <v>40000.0</v>
      </c>
      <c r="I437" s="1441">
        <v>240000.0</v>
      </c>
      <c r="J437" s="1431"/>
      <c r="K437" s="1431">
        <v>130080.0</v>
      </c>
      <c r="L437" s="1431">
        <v>43150.0</v>
      </c>
      <c r="M437" s="1431">
        <v>430000.0</v>
      </c>
      <c r="N437" s="1438"/>
      <c r="O437" s="1438"/>
    </row>
    <row r="438">
      <c r="A438" s="638">
        <v>433.0</v>
      </c>
      <c r="B438" s="638" t="b">
        <v>0</v>
      </c>
      <c r="C438" s="1431">
        <v>12.0</v>
      </c>
      <c r="D438" s="1432" t="s">
        <v>1549</v>
      </c>
      <c r="E438" s="1435" t="s">
        <v>1319</v>
      </c>
      <c r="F438" s="1435"/>
      <c r="G438" s="1435"/>
      <c r="H438" s="1441">
        <v>44000.0</v>
      </c>
      <c r="I438" s="1441">
        <v>264000.0</v>
      </c>
      <c r="J438" s="1431"/>
      <c r="K438" s="1431">
        <v>146400.0</v>
      </c>
      <c r="L438" s="1431">
        <v>48775.0</v>
      </c>
      <c r="M438" s="1431">
        <v>540000.0</v>
      </c>
      <c r="N438" s="1438"/>
      <c r="O438" s="1438"/>
    </row>
    <row r="439">
      <c r="A439" s="638">
        <v>434.0</v>
      </c>
      <c r="B439" s="638" t="b">
        <v>0</v>
      </c>
      <c r="C439" s="1431">
        <v>13.0</v>
      </c>
      <c r="D439" s="1432" t="s">
        <v>1549</v>
      </c>
      <c r="E439" s="1435" t="s">
        <v>1320</v>
      </c>
      <c r="F439" s="1435"/>
      <c r="G439" s="1435"/>
      <c r="H439" s="1441">
        <v>48000.0</v>
      </c>
      <c r="I439" s="1441">
        <v>288000.0</v>
      </c>
      <c r="J439" s="1431"/>
      <c r="K439" s="1431">
        <v>167280.0</v>
      </c>
      <c r="L439" s="1431">
        <v>54400.0</v>
      </c>
      <c r="M439" s="1431">
        <v>663000.0</v>
      </c>
      <c r="N439" s="1438"/>
      <c r="O439" s="1438"/>
    </row>
    <row r="440">
      <c r="A440" s="638">
        <v>435.0</v>
      </c>
      <c r="B440" s="638" t="b">
        <v>0</v>
      </c>
      <c r="C440" s="1431">
        <v>14.0</v>
      </c>
      <c r="D440" s="1432" t="s">
        <v>1549</v>
      </c>
      <c r="E440" s="1435" t="s">
        <v>1322</v>
      </c>
      <c r="F440" s="1435"/>
      <c r="G440" s="1435"/>
      <c r="H440" s="1441">
        <v>52000.0</v>
      </c>
      <c r="I440" s="1441">
        <v>312000.0</v>
      </c>
      <c r="J440" s="1431"/>
      <c r="K440" s="1431">
        <v>173940.0</v>
      </c>
      <c r="L440" s="1431">
        <v>60050.0</v>
      </c>
      <c r="M440" s="1431">
        <v>798000.0</v>
      </c>
      <c r="N440" s="1438"/>
      <c r="O440" s="1438"/>
    </row>
    <row r="441">
      <c r="A441" s="638">
        <v>436.0</v>
      </c>
      <c r="B441" s="638" t="b">
        <v>0</v>
      </c>
      <c r="C441" s="1431">
        <v>15.0</v>
      </c>
      <c r="D441" s="1432" t="s">
        <v>1549</v>
      </c>
      <c r="E441" s="1435" t="s">
        <v>1323</v>
      </c>
      <c r="F441" s="1435"/>
      <c r="G441" s="1435"/>
      <c r="H441" s="1431">
        <v>58000.0</v>
      </c>
      <c r="I441" s="1431">
        <v>377000.0</v>
      </c>
      <c r="J441" s="1431"/>
      <c r="K441" s="1431">
        <v>206940.0</v>
      </c>
      <c r="L441" s="1431">
        <v>65675.0</v>
      </c>
      <c r="M441" s="1431">
        <v>63040.0</v>
      </c>
      <c r="N441" s="1438"/>
      <c r="O441" s="1438">
        <v>252000.0</v>
      </c>
    </row>
    <row r="442">
      <c r="A442" s="638">
        <v>437.0</v>
      </c>
      <c r="B442" s="638" t="b">
        <v>0</v>
      </c>
      <c r="C442" s="1431">
        <v>16.0</v>
      </c>
      <c r="D442" s="1432" t="s">
        <v>1549</v>
      </c>
      <c r="E442" s="1435" t="s">
        <v>1326</v>
      </c>
      <c r="F442" s="1435"/>
      <c r="G442" s="1435"/>
      <c r="H442" s="1431">
        <v>64000.0</v>
      </c>
      <c r="I442" s="1431">
        <v>416000.0</v>
      </c>
      <c r="J442" s="1431"/>
      <c r="K442" s="1431">
        <v>216000.0</v>
      </c>
      <c r="L442" s="1431">
        <v>71300.0</v>
      </c>
      <c r="M442" s="1431">
        <v>76340.0</v>
      </c>
      <c r="N442" s="1438"/>
      <c r="O442" s="1438">
        <v>305000.0</v>
      </c>
    </row>
    <row r="443">
      <c r="A443" s="638">
        <v>438.0</v>
      </c>
      <c r="B443" s="638" t="b">
        <v>0</v>
      </c>
      <c r="C443" s="1431">
        <v>17.0</v>
      </c>
      <c r="D443" s="1432" t="s">
        <v>1549</v>
      </c>
      <c r="E443" s="1435" t="s">
        <v>1327</v>
      </c>
      <c r="F443" s="1435"/>
      <c r="G443" s="1435"/>
      <c r="H443" s="1431">
        <v>70000.0</v>
      </c>
      <c r="I443" s="1431">
        <v>455000.0</v>
      </c>
      <c r="J443" s="1431"/>
      <c r="K443" s="1431">
        <v>228000.0</v>
      </c>
      <c r="L443" s="1431">
        <v>76925.0</v>
      </c>
      <c r="M443" s="1431">
        <v>182000.0</v>
      </c>
      <c r="N443" s="1438"/>
      <c r="O443" s="1438">
        <v>727000.0</v>
      </c>
    </row>
    <row r="444">
      <c r="A444" s="638">
        <v>439.0</v>
      </c>
      <c r="B444" s="638" t="b">
        <v>0</v>
      </c>
      <c r="C444" s="1431">
        <v>18.0</v>
      </c>
      <c r="D444" s="1432" t="s">
        <v>1549</v>
      </c>
      <c r="E444" s="1435" t="s">
        <v>1329</v>
      </c>
      <c r="F444" s="1435"/>
      <c r="G444" s="1435"/>
      <c r="H444" s="1431">
        <v>76000.0</v>
      </c>
      <c r="I444" s="1431">
        <v>494000.0</v>
      </c>
      <c r="J444" s="1431"/>
      <c r="K444" s="1431">
        <v>250440.0</v>
      </c>
      <c r="L444" s="1431">
        <v>83800.0</v>
      </c>
      <c r="M444" s="1431">
        <v>217000.0</v>
      </c>
      <c r="N444" s="1438"/>
      <c r="O444" s="1438">
        <v>866000.0</v>
      </c>
    </row>
    <row r="445">
      <c r="A445" s="638">
        <v>440.0</v>
      </c>
      <c r="B445" s="638" t="b">
        <v>0</v>
      </c>
      <c r="C445" s="1431">
        <v>19.0</v>
      </c>
      <c r="D445" s="1432" t="s">
        <v>1549</v>
      </c>
      <c r="E445" s="1435" t="s">
        <v>1330</v>
      </c>
      <c r="F445" s="1435"/>
      <c r="G445" s="1435"/>
      <c r="H445" s="1431">
        <v>82000.0</v>
      </c>
      <c r="I445" s="1431">
        <v>533000.0</v>
      </c>
      <c r="J445" s="1431"/>
      <c r="K445" s="1431">
        <v>273540.0</v>
      </c>
      <c r="L445" s="1431">
        <v>90675.0</v>
      </c>
      <c r="M445" s="1431">
        <v>254000.0</v>
      </c>
      <c r="N445" s="1438"/>
      <c r="O445" s="1438">
        <v>1020000.0</v>
      </c>
    </row>
    <row r="446">
      <c r="A446" s="638">
        <v>441.0</v>
      </c>
      <c r="B446" s="638" t="b">
        <v>0</v>
      </c>
      <c r="C446" s="1431">
        <v>20.0</v>
      </c>
      <c r="D446" s="1432" t="s">
        <v>1549</v>
      </c>
      <c r="E446" s="1435" t="s">
        <v>1333</v>
      </c>
      <c r="F446" s="1435"/>
      <c r="G446" s="1435"/>
      <c r="H446" s="1431">
        <v>88000.0</v>
      </c>
      <c r="I446" s="1431">
        <v>572000.0</v>
      </c>
      <c r="J446" s="1431"/>
      <c r="K446" s="1431">
        <v>293940.0</v>
      </c>
      <c r="L446" s="1431">
        <v>97575.0</v>
      </c>
      <c r="M446" s="1431">
        <v>443000.0</v>
      </c>
      <c r="N446" s="1438"/>
      <c r="O446" s="1438">
        <v>1770000.0</v>
      </c>
    </row>
    <row r="447">
      <c r="A447" s="638">
        <v>442.0</v>
      </c>
      <c r="B447" s="638" t="b">
        <v>0</v>
      </c>
      <c r="C447" s="1431">
        <v>21.0</v>
      </c>
      <c r="D447" s="1432" t="s">
        <v>1549</v>
      </c>
      <c r="E447" s="1435" t="s">
        <v>1334</v>
      </c>
      <c r="F447" s="1435"/>
      <c r="G447" s="1435"/>
      <c r="H447" s="1431">
        <v>96000.0</v>
      </c>
      <c r="I447" s="1431">
        <v>624000.0</v>
      </c>
      <c r="J447" s="1431"/>
      <c r="K447" s="1431">
        <v>314700.0</v>
      </c>
      <c r="L447" s="1431">
        <v>104000.0</v>
      </c>
      <c r="M447" s="1431">
        <v>509000.0</v>
      </c>
      <c r="N447" s="1438"/>
      <c r="O447" s="1438">
        <v>2040000.0</v>
      </c>
    </row>
    <row r="448">
      <c r="A448" s="638">
        <v>443.0</v>
      </c>
      <c r="B448" s="638" t="b">
        <v>0</v>
      </c>
      <c r="C448" s="1431">
        <v>22.0</v>
      </c>
      <c r="D448" s="1432" t="s">
        <v>1549</v>
      </c>
      <c r="E448" s="1435" t="s">
        <v>1337</v>
      </c>
      <c r="F448" s="1435"/>
      <c r="G448" s="1435"/>
      <c r="H448" s="1431">
        <v>104000.0</v>
      </c>
      <c r="I448" s="1431">
        <v>676000.0</v>
      </c>
      <c r="J448" s="1431"/>
      <c r="K448" s="1431">
        <v>333000.0</v>
      </c>
      <c r="L448" s="1431">
        <v>111000.0</v>
      </c>
      <c r="M448" s="1431">
        <v>592000.0</v>
      </c>
      <c r="N448" s="1438"/>
      <c r="O448" s="1438">
        <v>2370000.0</v>
      </c>
    </row>
    <row r="449">
      <c r="A449" s="638">
        <v>444.0</v>
      </c>
      <c r="B449" s="638" t="b">
        <v>0</v>
      </c>
      <c r="C449" s="1431">
        <v>23.0</v>
      </c>
      <c r="D449" s="1432" t="s">
        <v>1549</v>
      </c>
      <c r="E449" s="1435" t="s">
        <v>1338</v>
      </c>
      <c r="F449" s="1435"/>
      <c r="G449" s="1435"/>
      <c r="H449" s="1431">
        <v>112000.0</v>
      </c>
      <c r="I449" s="1431">
        <v>728000.0</v>
      </c>
      <c r="J449" s="1431"/>
      <c r="K449" s="1431">
        <v>359040.0</v>
      </c>
      <c r="L449" s="1431">
        <v>119000.0</v>
      </c>
      <c r="M449" s="1431">
        <v>688000.0</v>
      </c>
      <c r="N449" s="1438"/>
      <c r="O449" s="1438">
        <v>2750000.0</v>
      </c>
    </row>
    <row r="450">
      <c r="A450" s="638">
        <v>445.0</v>
      </c>
      <c r="B450" s="638" t="b">
        <v>0</v>
      </c>
      <c r="C450" s="1431">
        <v>24.0</v>
      </c>
      <c r="D450" s="1432" t="s">
        <v>1549</v>
      </c>
      <c r="E450" s="1435" t="s">
        <v>1341</v>
      </c>
      <c r="F450" s="1435"/>
      <c r="G450" s="1435"/>
      <c r="H450" s="1431">
        <v>120000.0</v>
      </c>
      <c r="I450" s="1431">
        <v>780000.0</v>
      </c>
      <c r="J450" s="1431"/>
      <c r="K450" s="1431">
        <v>384060.0</v>
      </c>
      <c r="L450" s="1431">
        <v>128000.0</v>
      </c>
      <c r="M450" s="1431">
        <v>791000.0</v>
      </c>
      <c r="N450" s="1438"/>
      <c r="O450" s="1438">
        <v>3170000.0</v>
      </c>
    </row>
    <row r="451">
      <c r="A451" s="638">
        <v>446.0</v>
      </c>
      <c r="B451" s="638" t="b">
        <v>0</v>
      </c>
      <c r="C451" s="1431">
        <v>25.0</v>
      </c>
      <c r="D451" s="1432" t="s">
        <v>1549</v>
      </c>
      <c r="E451" s="1435" t="s">
        <v>1342</v>
      </c>
      <c r="F451" s="1435"/>
      <c r="G451" s="1435"/>
      <c r="H451" s="1431">
        <v>130000.0</v>
      </c>
      <c r="I451" s="1431">
        <v>910000.0</v>
      </c>
      <c r="J451" s="1431"/>
      <c r="K451" s="1431">
        <v>408000.0</v>
      </c>
      <c r="L451" s="1431">
        <v>136000.0</v>
      </c>
      <c r="M451" s="1438">
        <v>902000.0</v>
      </c>
      <c r="N451" s="1438"/>
      <c r="O451" s="1438">
        <v>3610000.0</v>
      </c>
    </row>
    <row r="452">
      <c r="A452" s="638">
        <v>447.0</v>
      </c>
      <c r="B452" s="638" t="b">
        <v>0</v>
      </c>
      <c r="C452" s="1431">
        <v>26.0</v>
      </c>
      <c r="D452" s="1432" t="s">
        <v>1549</v>
      </c>
      <c r="E452" s="1435" t="s">
        <v>1344</v>
      </c>
      <c r="F452" s="1435"/>
      <c r="G452" s="1435"/>
      <c r="H452" s="1431">
        <v>140000.0</v>
      </c>
      <c r="I452" s="1431">
        <v>980000.0</v>
      </c>
      <c r="J452" s="1431"/>
      <c r="K452" s="1431">
        <v>420000.0</v>
      </c>
      <c r="L452" s="1431">
        <v>144000.0</v>
      </c>
      <c r="M452" s="1438">
        <v>1040000.0</v>
      </c>
      <c r="N452" s="1438"/>
      <c r="O452" s="1438">
        <v>4140000.0</v>
      </c>
    </row>
    <row r="453">
      <c r="A453" s="638">
        <v>448.0</v>
      </c>
      <c r="B453" s="638" t="b">
        <v>0</v>
      </c>
      <c r="C453" s="1431">
        <v>27.0</v>
      </c>
      <c r="D453" s="1432" t="s">
        <v>1549</v>
      </c>
      <c r="E453" s="1435" t="s">
        <v>1345</v>
      </c>
      <c r="F453" s="1435"/>
      <c r="G453" s="1435"/>
      <c r="H453" s="1431">
        <v>150000.0</v>
      </c>
      <c r="I453" s="1431">
        <v>1050000.0</v>
      </c>
      <c r="J453" s="1431"/>
      <c r="K453" s="1431">
        <v>466200.0</v>
      </c>
      <c r="L453" s="1431">
        <v>152000.0</v>
      </c>
      <c r="M453" s="1438">
        <v>1180000.0</v>
      </c>
      <c r="N453" s="1438"/>
      <c r="O453" s="1438">
        <v>4710000.0</v>
      </c>
    </row>
    <row r="454">
      <c r="A454" s="638">
        <v>449.0</v>
      </c>
      <c r="B454" s="638" t="b">
        <v>0</v>
      </c>
      <c r="C454" s="1431">
        <v>28.0</v>
      </c>
      <c r="D454" s="1432" t="s">
        <v>1549</v>
      </c>
      <c r="E454" s="1435" t="s">
        <v>1348</v>
      </c>
      <c r="F454" s="1435"/>
      <c r="G454" s="1435"/>
      <c r="H454" s="1431">
        <v>160000.0</v>
      </c>
      <c r="I454" s="1431">
        <v>1120000.0</v>
      </c>
      <c r="J454" s="1431"/>
      <c r="K454" s="1431">
        <v>480000.0</v>
      </c>
      <c r="L454" s="1431">
        <v>160000.0</v>
      </c>
      <c r="M454" s="1438">
        <v>1330000.0</v>
      </c>
      <c r="N454" s="1438"/>
      <c r="O454" s="1438">
        <v>5320000.0</v>
      </c>
    </row>
    <row r="455">
      <c r="A455" s="638">
        <v>450.0</v>
      </c>
      <c r="B455" s="638" t="b">
        <v>0</v>
      </c>
      <c r="C455" s="1431">
        <v>29.0</v>
      </c>
      <c r="D455" s="1432" t="s">
        <v>1549</v>
      </c>
      <c r="E455" s="1435" t="s">
        <v>1349</v>
      </c>
      <c r="F455" s="1435"/>
      <c r="G455" s="1435"/>
      <c r="H455" s="1431">
        <v>170000.0</v>
      </c>
      <c r="I455" s="1431">
        <v>1190000.0</v>
      </c>
      <c r="J455" s="1431"/>
      <c r="K455" s="1431">
        <v>511800.0</v>
      </c>
      <c r="L455" s="1431">
        <v>170000.0</v>
      </c>
      <c r="M455" s="1438">
        <v>1500000.0</v>
      </c>
      <c r="N455" s="1438"/>
      <c r="O455" s="1438">
        <v>6010000.0</v>
      </c>
    </row>
    <row r="456">
      <c r="A456" s="638">
        <v>451.0</v>
      </c>
      <c r="B456" s="638" t="b">
        <v>0</v>
      </c>
      <c r="C456" s="1431">
        <v>30.0</v>
      </c>
      <c r="D456" s="1432" t="s">
        <v>1549</v>
      </c>
      <c r="E456" s="1435" t="s">
        <v>1351</v>
      </c>
      <c r="F456" s="1435"/>
      <c r="G456" s="1435"/>
      <c r="H456" s="1431">
        <v>182000.0</v>
      </c>
      <c r="I456" s="1431">
        <v>1274000.0</v>
      </c>
      <c r="J456" s="1431"/>
      <c r="K456" s="1431">
        <v>534000.0</v>
      </c>
      <c r="L456" s="1431">
        <v>179000.0</v>
      </c>
      <c r="M456" s="1438">
        <v>1680000.0</v>
      </c>
      <c r="N456" s="1438"/>
      <c r="O456" s="1438">
        <v>6740000.0</v>
      </c>
    </row>
    <row r="457">
      <c r="A457" s="638">
        <v>452.0</v>
      </c>
      <c r="B457" s="638" t="b">
        <v>0</v>
      </c>
      <c r="C457" s="1431">
        <v>31.0</v>
      </c>
      <c r="D457" s="1432" t="s">
        <v>1549</v>
      </c>
      <c r="E457" s="1435" t="s">
        <v>1352</v>
      </c>
      <c r="F457" s="1435"/>
      <c r="G457" s="1435"/>
      <c r="H457" s="1431">
        <v>194000.0</v>
      </c>
      <c r="I457" s="1431">
        <v>1358000.0</v>
      </c>
      <c r="J457" s="1431"/>
      <c r="K457" s="1431">
        <v>566940.0</v>
      </c>
      <c r="L457" s="1431">
        <v>188000.0</v>
      </c>
      <c r="M457" s="1438">
        <v>1900000.0</v>
      </c>
      <c r="N457" s="1438"/>
      <c r="O457" s="1438">
        <v>7590000.0</v>
      </c>
    </row>
    <row r="458">
      <c r="A458" s="638">
        <v>453.0</v>
      </c>
      <c r="B458" s="638" t="b">
        <v>0</v>
      </c>
      <c r="C458" s="1431">
        <v>32.0</v>
      </c>
      <c r="D458" s="1432" t="s">
        <v>1549</v>
      </c>
      <c r="E458" s="1435" t="s">
        <v>1355</v>
      </c>
      <c r="F458" s="1435"/>
      <c r="G458" s="1435"/>
      <c r="H458" s="1431">
        <v>206000.0</v>
      </c>
      <c r="I458" s="1431">
        <v>1442000.0</v>
      </c>
      <c r="J458" s="1431"/>
      <c r="K458" s="1431">
        <v>594840.0</v>
      </c>
      <c r="L458" s="1431">
        <v>198000.0</v>
      </c>
      <c r="M458" s="1438">
        <v>2120000.0</v>
      </c>
      <c r="N458" s="1438"/>
      <c r="O458" s="1438">
        <v>8490000.0</v>
      </c>
    </row>
    <row r="459">
      <c r="A459" s="638">
        <v>454.0</v>
      </c>
      <c r="B459" s="638" t="b">
        <v>0</v>
      </c>
      <c r="C459" s="1431">
        <v>33.0</v>
      </c>
      <c r="D459" s="1432" t="s">
        <v>1549</v>
      </c>
      <c r="E459" s="1435" t="s">
        <v>1356</v>
      </c>
      <c r="F459" s="1435"/>
      <c r="G459" s="1435"/>
      <c r="H459" s="1431">
        <v>218000.0</v>
      </c>
      <c r="I459" s="1431">
        <v>1526000.0</v>
      </c>
      <c r="J459" s="1431"/>
      <c r="K459" s="1431">
        <v>623160.0</v>
      </c>
      <c r="L459" s="1431">
        <v>207000.0</v>
      </c>
      <c r="M459" s="1438">
        <v>2360000.0</v>
      </c>
      <c r="N459" s="1438"/>
      <c r="O459" s="1438">
        <v>9450000.0</v>
      </c>
    </row>
    <row r="460">
      <c r="A460" s="638">
        <v>455.0</v>
      </c>
      <c r="B460" s="638" t="b">
        <v>0</v>
      </c>
      <c r="C460" s="1431">
        <v>34.0</v>
      </c>
      <c r="D460" s="1432" t="s">
        <v>1549</v>
      </c>
      <c r="E460" s="1435" t="s">
        <v>1358</v>
      </c>
      <c r="F460" s="1435"/>
      <c r="G460" s="1435"/>
      <c r="H460" s="1431">
        <v>230000.0</v>
      </c>
      <c r="I460" s="1431">
        <v>1610000.0</v>
      </c>
      <c r="J460" s="1431"/>
      <c r="K460" s="1431">
        <v>651600.0</v>
      </c>
      <c r="L460" s="1431">
        <v>218000.0</v>
      </c>
      <c r="M460" s="1438">
        <v>2630000.0</v>
      </c>
      <c r="N460" s="1438"/>
      <c r="O460" s="1438">
        <v>1.05E7</v>
      </c>
    </row>
    <row r="461">
      <c r="A461" s="638">
        <v>456.0</v>
      </c>
      <c r="B461" s="638" t="b">
        <v>0</v>
      </c>
      <c r="C461" s="1431"/>
      <c r="D461" s="1432" t="s">
        <v>1550</v>
      </c>
      <c r="E461" s="1436"/>
      <c r="F461" s="1436"/>
      <c r="G461" s="1436"/>
      <c r="H461" s="1431" t="s">
        <v>1482</v>
      </c>
      <c r="J461" s="1431"/>
      <c r="K461" s="1431"/>
      <c r="L461" s="1431"/>
      <c r="M461" s="1431"/>
      <c r="N461" s="1437"/>
      <c r="O461" s="1437"/>
    </row>
    <row r="462">
      <c r="A462" s="638">
        <v>457.0</v>
      </c>
      <c r="B462" s="638" t="b">
        <v>0</v>
      </c>
      <c r="C462" s="1431">
        <v>1.0</v>
      </c>
      <c r="D462" s="1432" t="s">
        <v>1551</v>
      </c>
      <c r="E462" s="1435" t="s">
        <v>1427</v>
      </c>
      <c r="F462" s="1435" t="s">
        <v>1552</v>
      </c>
      <c r="G462" s="1436"/>
      <c r="H462" s="1431">
        <v>6000.0</v>
      </c>
      <c r="J462" s="1431"/>
      <c r="K462" s="1431">
        <v>13770.0</v>
      </c>
      <c r="L462" s="1431">
        <v>4700.0</v>
      </c>
      <c r="M462" s="1431">
        <v>4300.0</v>
      </c>
      <c r="N462" s="1437"/>
      <c r="O462" s="1437"/>
    </row>
    <row r="463">
      <c r="A463" s="638">
        <v>458.0</v>
      </c>
      <c r="B463" s="638" t="b">
        <v>0</v>
      </c>
      <c r="C463" s="1431">
        <v>2.0</v>
      </c>
      <c r="D463" s="1432" t="s">
        <v>1551</v>
      </c>
      <c r="E463" s="1435" t="s">
        <v>1427</v>
      </c>
      <c r="F463" s="1435" t="s">
        <v>1553</v>
      </c>
      <c r="G463" s="1436"/>
      <c r="H463" s="1441">
        <v>10000.0</v>
      </c>
      <c r="J463" s="1431"/>
      <c r="K463" s="1431">
        <v>28260.0</v>
      </c>
      <c r="L463" s="1431">
        <v>9375.0</v>
      </c>
      <c r="M463" s="1431">
        <v>8700.0</v>
      </c>
      <c r="N463" s="1437"/>
      <c r="O463" s="1437"/>
    </row>
    <row r="464">
      <c r="A464" s="638">
        <v>459.0</v>
      </c>
      <c r="B464" s="638" t="b">
        <v>0</v>
      </c>
      <c r="C464" s="1431">
        <v>3.0</v>
      </c>
      <c r="D464" s="1432" t="s">
        <v>1551</v>
      </c>
      <c r="E464" s="1435" t="s">
        <v>1427</v>
      </c>
      <c r="F464" s="1435" t="s">
        <v>1428</v>
      </c>
      <c r="G464" s="1436"/>
      <c r="H464" s="1441">
        <v>16000.0</v>
      </c>
      <c r="J464" s="1431"/>
      <c r="K464" s="1431">
        <v>43830.0</v>
      </c>
      <c r="L464" s="1431">
        <v>14075.0</v>
      </c>
      <c r="M464" s="1431">
        <v>31200.0</v>
      </c>
      <c r="N464" s="1437"/>
      <c r="O464" s="1437"/>
    </row>
    <row r="465">
      <c r="A465" s="638">
        <v>460.0</v>
      </c>
      <c r="B465" s="638" t="b">
        <v>0</v>
      </c>
      <c r="C465" s="1431">
        <v>4.0</v>
      </c>
      <c r="D465" s="1432" t="s">
        <v>1551</v>
      </c>
      <c r="E465" s="1435" t="s">
        <v>1427</v>
      </c>
      <c r="F465" s="1435" t="s">
        <v>1554</v>
      </c>
      <c r="G465" s="1436"/>
      <c r="H465" s="1441">
        <v>23000.0</v>
      </c>
      <c r="J465" s="1431"/>
      <c r="K465" s="1431">
        <v>56160.0</v>
      </c>
      <c r="L465" s="1431">
        <v>18775.0</v>
      </c>
      <c r="M465" s="1431">
        <v>48500.0</v>
      </c>
      <c r="N465" s="1437"/>
      <c r="O465" s="1437"/>
    </row>
    <row r="466">
      <c r="A466" s="638">
        <v>461.0</v>
      </c>
      <c r="B466" s="638" t="b">
        <v>0</v>
      </c>
      <c r="C466" s="1431">
        <v>5.0</v>
      </c>
      <c r="D466" s="1432" t="s">
        <v>1551</v>
      </c>
      <c r="E466" s="1435" t="s">
        <v>1427</v>
      </c>
      <c r="F466" s="1435" t="s">
        <v>1555</v>
      </c>
      <c r="G466" s="1435"/>
      <c r="H466" s="1441">
        <v>33000.0</v>
      </c>
      <c r="J466" s="1431"/>
      <c r="K466" s="1431">
        <v>72000.0</v>
      </c>
      <c r="L466" s="1431">
        <v>23450.0</v>
      </c>
      <c r="M466" s="1416">
        <v>104000.0</v>
      </c>
      <c r="N466" s="1438"/>
      <c r="O466" s="1438"/>
    </row>
    <row r="467">
      <c r="A467" s="638">
        <v>462.0</v>
      </c>
      <c r="B467" s="638" t="b">
        <v>0</v>
      </c>
      <c r="C467" s="1431">
        <v>6.0</v>
      </c>
      <c r="D467" s="1432" t="s">
        <v>1551</v>
      </c>
      <c r="E467" s="1435" t="s">
        <v>1430</v>
      </c>
      <c r="F467" s="1435" t="s">
        <v>1556</v>
      </c>
      <c r="G467" s="1435"/>
      <c r="H467" s="1441">
        <v>90000.0</v>
      </c>
      <c r="J467" s="1431"/>
      <c r="K467" s="1431">
        <v>85500.0</v>
      </c>
      <c r="L467" s="1431">
        <v>30025.0</v>
      </c>
      <c r="M467" s="1416">
        <v>150000.0</v>
      </c>
      <c r="N467" s="1438"/>
      <c r="O467" s="1438"/>
    </row>
    <row r="468">
      <c r="A468" s="638">
        <v>463.0</v>
      </c>
      <c r="B468" s="638" t="b">
        <v>0</v>
      </c>
      <c r="C468" s="1431">
        <v>7.0</v>
      </c>
      <c r="D468" s="1432" t="s">
        <v>1551</v>
      </c>
      <c r="E468" s="1435" t="s">
        <v>1431</v>
      </c>
      <c r="F468" s="1435" t="s">
        <v>1557</v>
      </c>
      <c r="G468" s="1435"/>
      <c r="H468" s="1441">
        <v>127000.0</v>
      </c>
      <c r="J468" s="1431"/>
      <c r="K468" s="1431">
        <v>112500.0</v>
      </c>
      <c r="L468" s="1431">
        <v>36600.0</v>
      </c>
      <c r="M468" s="1431">
        <v>203000.0</v>
      </c>
      <c r="N468" s="1438"/>
      <c r="O468" s="1438"/>
    </row>
    <row r="469">
      <c r="A469" s="638">
        <v>464.0</v>
      </c>
      <c r="B469" s="638" t="b">
        <v>0</v>
      </c>
      <c r="C469" s="1431">
        <v>8.0</v>
      </c>
      <c r="D469" s="1432" t="s">
        <v>1551</v>
      </c>
      <c r="E469" s="1435" t="s">
        <v>1433</v>
      </c>
      <c r="F469" s="1435" t="s">
        <v>1558</v>
      </c>
      <c r="G469" s="1435"/>
      <c r="H469" s="1441">
        <v>171000.0</v>
      </c>
      <c r="J469" s="1431"/>
      <c r="K469" s="1431">
        <v>131130.0</v>
      </c>
      <c r="L469" s="1431">
        <v>43150.0</v>
      </c>
      <c r="M469" s="1431">
        <v>287000.0</v>
      </c>
      <c r="N469" s="1438"/>
      <c r="O469" s="1438"/>
    </row>
    <row r="470">
      <c r="A470" s="638">
        <v>465.0</v>
      </c>
      <c r="B470" s="638" t="b">
        <v>0</v>
      </c>
      <c r="C470" s="1431">
        <v>9.0</v>
      </c>
      <c r="D470" s="1432" t="s">
        <v>1551</v>
      </c>
      <c r="E470" s="1435" t="s">
        <v>1434</v>
      </c>
      <c r="F470" s="1435" t="s">
        <v>1559</v>
      </c>
      <c r="G470" s="1435"/>
      <c r="H470" s="1441">
        <v>333000.0</v>
      </c>
      <c r="J470" s="1431"/>
      <c r="K470" s="1431">
        <v>149760.0</v>
      </c>
      <c r="L470" s="1431">
        <v>49725.0</v>
      </c>
      <c r="M470" s="1431">
        <v>386000.0</v>
      </c>
      <c r="N470" s="1438"/>
      <c r="O470" s="1438"/>
    </row>
    <row r="471">
      <c r="A471" s="638">
        <v>466.0</v>
      </c>
      <c r="B471" s="638" t="b">
        <v>0</v>
      </c>
      <c r="C471" s="1431">
        <v>10.0</v>
      </c>
      <c r="D471" s="1432" t="s">
        <v>1551</v>
      </c>
      <c r="E471" s="1435" t="s">
        <v>1315</v>
      </c>
      <c r="F471" s="1435" t="s">
        <v>1560</v>
      </c>
      <c r="G471" s="1435"/>
      <c r="H471" s="1441">
        <v>430000.0</v>
      </c>
      <c r="J471" s="1431"/>
      <c r="K471" s="1431">
        <v>169650.0</v>
      </c>
      <c r="L471" s="1431">
        <v>56300.0</v>
      </c>
      <c r="M471" s="1431">
        <v>499000.0</v>
      </c>
      <c r="N471" s="1438"/>
      <c r="O471" s="1438"/>
    </row>
    <row r="472">
      <c r="A472" s="638">
        <v>467.0</v>
      </c>
      <c r="B472" s="638" t="b">
        <v>0</v>
      </c>
      <c r="C472" s="1431">
        <v>11.0</v>
      </c>
      <c r="D472" s="1432" t="s">
        <v>1551</v>
      </c>
      <c r="E472" s="1435" t="s">
        <v>1316</v>
      </c>
      <c r="F472" s="1435" t="s">
        <v>1561</v>
      </c>
      <c r="G472" s="1435"/>
      <c r="H472" s="1441">
        <v>540000.0</v>
      </c>
      <c r="J472" s="1431"/>
      <c r="K472" s="1431">
        <v>195120.0</v>
      </c>
      <c r="L472" s="1431">
        <v>64725.0</v>
      </c>
      <c r="M472" s="1431">
        <v>645000.0</v>
      </c>
      <c r="N472" s="1438"/>
      <c r="O472" s="1438"/>
    </row>
    <row r="473">
      <c r="A473" s="638">
        <v>468.0</v>
      </c>
      <c r="B473" s="638" t="b">
        <v>0</v>
      </c>
      <c r="C473" s="1431">
        <v>12.0</v>
      </c>
      <c r="D473" s="1432" t="s">
        <v>1551</v>
      </c>
      <c r="E473" s="1435" t="s">
        <v>1319</v>
      </c>
      <c r="F473" s="1435" t="s">
        <v>1562</v>
      </c>
      <c r="G473" s="1435"/>
      <c r="H473" s="1441">
        <v>663000.0</v>
      </c>
      <c r="J473" s="1431"/>
      <c r="K473" s="1431">
        <v>219600.0</v>
      </c>
      <c r="L473" s="1431">
        <v>73175.0</v>
      </c>
      <c r="M473" s="1431">
        <v>811000.0</v>
      </c>
      <c r="N473" s="1438"/>
      <c r="O473" s="1438"/>
    </row>
    <row r="474">
      <c r="A474" s="638">
        <v>469.0</v>
      </c>
      <c r="B474" s="638" t="b">
        <v>0</v>
      </c>
      <c r="C474" s="1431">
        <v>13.0</v>
      </c>
      <c r="D474" s="1432" t="s">
        <v>1551</v>
      </c>
      <c r="E474" s="1435" t="s">
        <v>1320</v>
      </c>
      <c r="F474" s="1435" t="s">
        <v>1439</v>
      </c>
      <c r="G474" s="1435"/>
      <c r="H474" s="1441">
        <v>798000.0</v>
      </c>
      <c r="J474" s="1431"/>
      <c r="K474" s="1431">
        <v>250920.0</v>
      </c>
      <c r="L474" s="1431">
        <v>81625.0</v>
      </c>
      <c r="M474" s="1431">
        <v>995000.0</v>
      </c>
      <c r="N474" s="1438"/>
      <c r="O474" s="1438"/>
    </row>
    <row r="475">
      <c r="A475" s="638">
        <v>470.0</v>
      </c>
      <c r="B475" s="638" t="b">
        <v>0</v>
      </c>
      <c r="C475" s="1431">
        <v>14.0</v>
      </c>
      <c r="D475" s="1432" t="s">
        <v>1551</v>
      </c>
      <c r="E475" s="1435" t="s">
        <v>1322</v>
      </c>
      <c r="F475" s="1435" t="s">
        <v>1563</v>
      </c>
      <c r="G475" s="1435"/>
      <c r="H475" s="1441">
        <v>946000.0</v>
      </c>
      <c r="J475" s="1431"/>
      <c r="K475" s="1431">
        <v>260910.0</v>
      </c>
      <c r="L475" s="1431">
        <v>90050.0</v>
      </c>
      <c r="M475" s="1431">
        <v>1200000.0</v>
      </c>
      <c r="N475" s="1438"/>
      <c r="O475" s="1438"/>
    </row>
    <row r="476">
      <c r="A476" s="638">
        <v>471.0</v>
      </c>
      <c r="B476" s="638" t="b">
        <v>0</v>
      </c>
      <c r="C476" s="1431">
        <v>15.0</v>
      </c>
      <c r="D476" s="1432" t="s">
        <v>1551</v>
      </c>
      <c r="E476" s="1435" t="s">
        <v>1323</v>
      </c>
      <c r="F476" s="1435" t="s">
        <v>1462</v>
      </c>
      <c r="G476" s="1435"/>
      <c r="H476" s="1431">
        <v>1145000.0</v>
      </c>
      <c r="J476" s="1431"/>
      <c r="K476" s="1431">
        <v>310410.0</v>
      </c>
      <c r="L476" s="1431">
        <v>98500.0</v>
      </c>
      <c r="M476" s="1431">
        <v>94560.0</v>
      </c>
      <c r="N476" s="1438"/>
      <c r="O476" s="1438">
        <v>378000.0</v>
      </c>
    </row>
    <row r="477">
      <c r="A477" s="638">
        <v>472.0</v>
      </c>
      <c r="B477" s="638" t="b">
        <v>0</v>
      </c>
      <c r="C477" s="1431">
        <v>16.0</v>
      </c>
      <c r="D477" s="1432" t="s">
        <v>1551</v>
      </c>
      <c r="E477" s="1435" t="s">
        <v>1326</v>
      </c>
      <c r="F477" s="1435" t="s">
        <v>1564</v>
      </c>
      <c r="G477" s="1435"/>
      <c r="H477" s="1431">
        <v>1363000.0</v>
      </c>
      <c r="J477" s="1431"/>
      <c r="K477" s="1431">
        <v>324000.0</v>
      </c>
      <c r="L477" s="1431">
        <v>107000.0</v>
      </c>
      <c r="M477" s="1431">
        <v>115000.0</v>
      </c>
      <c r="N477" s="1438"/>
      <c r="O477" s="1438">
        <v>458000.0</v>
      </c>
    </row>
    <row r="478">
      <c r="A478" s="638">
        <v>473.0</v>
      </c>
      <c r="B478" s="638" t="b">
        <v>0</v>
      </c>
      <c r="C478" s="1431">
        <v>17.0</v>
      </c>
      <c r="D478" s="1432" t="s">
        <v>1551</v>
      </c>
      <c r="E478" s="1435" t="s">
        <v>1327</v>
      </c>
      <c r="F478" s="1435" t="s">
        <v>1565</v>
      </c>
      <c r="G478" s="1435"/>
      <c r="H478" s="1431">
        <v>1625000.0</v>
      </c>
      <c r="J478" s="1431"/>
      <c r="K478" s="1431">
        <v>342000.0</v>
      </c>
      <c r="L478" s="1431">
        <v>115000.0</v>
      </c>
      <c r="M478" s="1431">
        <v>273000.0</v>
      </c>
      <c r="N478" s="1438"/>
      <c r="O478" s="1438">
        <v>1090000.0</v>
      </c>
    </row>
    <row r="479">
      <c r="A479" s="638">
        <v>474.0</v>
      </c>
      <c r="B479" s="638" t="b">
        <v>0</v>
      </c>
      <c r="C479" s="1431">
        <v>18.0</v>
      </c>
      <c r="D479" s="1432" t="s">
        <v>1551</v>
      </c>
      <c r="E479" s="1435" t="s">
        <v>1329</v>
      </c>
      <c r="F479" s="1435" t="s">
        <v>1566</v>
      </c>
      <c r="G479" s="1435"/>
      <c r="H479" s="1431">
        <v>1909000.0</v>
      </c>
      <c r="J479" s="1431"/>
      <c r="K479" s="1431">
        <v>375660.0</v>
      </c>
      <c r="L479" s="1431">
        <v>126000.0</v>
      </c>
      <c r="M479" s="1431">
        <v>325000.0</v>
      </c>
      <c r="N479" s="1438"/>
      <c r="O479" s="1438">
        <v>1300000.0</v>
      </c>
    </row>
    <row r="480">
      <c r="A480" s="638">
        <v>475.0</v>
      </c>
      <c r="B480" s="638" t="b">
        <v>0</v>
      </c>
      <c r="C480" s="1431">
        <v>19.0</v>
      </c>
      <c r="D480" s="1432" t="s">
        <v>1551</v>
      </c>
      <c r="E480" s="1435" t="s">
        <v>1330</v>
      </c>
      <c r="F480" s="1435" t="s">
        <v>1567</v>
      </c>
      <c r="G480" s="1435"/>
      <c r="H480" s="1431">
        <v>2216000.0</v>
      </c>
      <c r="J480" s="1431"/>
      <c r="K480" s="1431">
        <v>410310.0</v>
      </c>
      <c r="L480" s="1431">
        <v>136000.0</v>
      </c>
      <c r="M480" s="1431">
        <v>382000.0</v>
      </c>
      <c r="N480" s="1438"/>
      <c r="O480" s="1438">
        <v>1530000.0</v>
      </c>
    </row>
    <row r="481">
      <c r="A481" s="638">
        <v>476.0</v>
      </c>
      <c r="B481" s="638" t="b">
        <v>0</v>
      </c>
      <c r="C481" s="1431">
        <v>20.0</v>
      </c>
      <c r="D481" s="1432" t="s">
        <v>1551</v>
      </c>
      <c r="E481" s="1435" t="s">
        <v>1333</v>
      </c>
      <c r="F481" s="1435" t="s">
        <v>1568</v>
      </c>
      <c r="G481" s="1435"/>
      <c r="H481" s="1431">
        <v>2545000.0</v>
      </c>
      <c r="J481" s="1431"/>
      <c r="K481" s="1431">
        <v>440910.0</v>
      </c>
      <c r="L481" s="1431">
        <v>146000.0</v>
      </c>
      <c r="M481" s="1431">
        <v>665000.0</v>
      </c>
      <c r="N481" s="1438"/>
      <c r="O481" s="1438">
        <v>2660000.0</v>
      </c>
    </row>
    <row r="482">
      <c r="A482" s="638">
        <v>477.0</v>
      </c>
      <c r="B482" s="638" t="b">
        <v>0</v>
      </c>
      <c r="C482" s="1431">
        <v>21.0</v>
      </c>
      <c r="D482" s="1432" t="s">
        <v>1551</v>
      </c>
      <c r="E482" s="1435" t="s">
        <v>1334</v>
      </c>
      <c r="F482" s="1435" t="s">
        <v>1569</v>
      </c>
      <c r="G482" s="1435"/>
      <c r="H482" s="1431">
        <v>2960000.0</v>
      </c>
      <c r="J482" s="1431"/>
      <c r="K482" s="1431">
        <v>472050.0</v>
      </c>
      <c r="L482" s="1431">
        <v>157000.0</v>
      </c>
      <c r="M482" s="1431">
        <v>764000.0</v>
      </c>
      <c r="N482" s="1438"/>
      <c r="O482" s="1438">
        <v>3050000.0</v>
      </c>
    </row>
    <row r="483">
      <c r="A483" s="638">
        <v>478.0</v>
      </c>
      <c r="B483" s="638" t="b">
        <v>0</v>
      </c>
      <c r="C483" s="1431">
        <v>22.0</v>
      </c>
      <c r="D483" s="1432" t="s">
        <v>1551</v>
      </c>
      <c r="E483" s="1435" t="s">
        <v>1337</v>
      </c>
      <c r="F483" s="1435" t="s">
        <v>1570</v>
      </c>
      <c r="G483" s="1435"/>
      <c r="H483" s="1431">
        <v>3440000.0</v>
      </c>
      <c r="J483" s="1431"/>
      <c r="K483" s="1431">
        <v>499500.0</v>
      </c>
      <c r="L483" s="1431">
        <v>167000.0</v>
      </c>
      <c r="M483" s="1431">
        <v>888000.0</v>
      </c>
      <c r="N483" s="1438"/>
      <c r="O483" s="1438">
        <v>3550000.0</v>
      </c>
    </row>
    <row r="484">
      <c r="A484" s="638">
        <v>479.0</v>
      </c>
      <c r="B484" s="638" t="b">
        <v>0</v>
      </c>
      <c r="C484" s="1431">
        <v>23.0</v>
      </c>
      <c r="D484" s="1432" t="s">
        <v>1551</v>
      </c>
      <c r="E484" s="1435" t="s">
        <v>1338</v>
      </c>
      <c r="F484" s="1435" t="s">
        <v>1571</v>
      </c>
      <c r="G484" s="1435"/>
      <c r="H484" s="1431">
        <v>3957000.0</v>
      </c>
      <c r="J484" s="1431"/>
      <c r="K484" s="1431">
        <v>538560.0</v>
      </c>
      <c r="L484" s="1431">
        <v>179000.0</v>
      </c>
      <c r="M484" s="1431">
        <v>1030000.0</v>
      </c>
      <c r="N484" s="1438"/>
      <c r="O484" s="1438">
        <v>4130000.0</v>
      </c>
    </row>
    <row r="485">
      <c r="A485" s="638">
        <v>480.0</v>
      </c>
      <c r="B485" s="638" t="b">
        <v>0</v>
      </c>
      <c r="C485" s="1431">
        <v>24.0</v>
      </c>
      <c r="D485" s="1432" t="s">
        <v>1551</v>
      </c>
      <c r="E485" s="1435" t="s">
        <v>1341</v>
      </c>
      <c r="F485" s="1435" t="s">
        <v>1572</v>
      </c>
      <c r="G485" s="1435"/>
      <c r="H485" s="1431">
        <v>4510000.0</v>
      </c>
      <c r="J485" s="1431"/>
      <c r="K485" s="1431">
        <v>576090.0</v>
      </c>
      <c r="L485" s="1431">
        <v>191000.0</v>
      </c>
      <c r="M485" s="1431">
        <v>1190000.0</v>
      </c>
      <c r="N485" s="1438"/>
      <c r="O485" s="1438">
        <v>4750000.0</v>
      </c>
    </row>
    <row r="486">
      <c r="A486" s="638">
        <v>481.0</v>
      </c>
      <c r="B486" s="638" t="b">
        <v>0</v>
      </c>
      <c r="C486" s="1431">
        <v>25.0</v>
      </c>
      <c r="D486" s="1432" t="s">
        <v>1551</v>
      </c>
      <c r="E486" s="1435" t="s">
        <v>1342</v>
      </c>
      <c r="F486" s="1435" t="s">
        <v>1573</v>
      </c>
      <c r="G486" s="1435"/>
      <c r="H486" s="1431">
        <v>5179000.0</v>
      </c>
      <c r="J486" s="1431"/>
      <c r="K486" s="1431">
        <v>612000.0</v>
      </c>
      <c r="L486" s="1431">
        <v>204000.0</v>
      </c>
      <c r="M486" s="1438">
        <v>1350000.0</v>
      </c>
      <c r="N486" s="1438"/>
      <c r="O486" s="1438">
        <v>5410000.0</v>
      </c>
    </row>
    <row r="487">
      <c r="A487" s="638">
        <v>482.0</v>
      </c>
      <c r="B487" s="638" t="b">
        <v>0</v>
      </c>
      <c r="C487" s="1431">
        <v>26.0</v>
      </c>
      <c r="D487" s="1432" t="s">
        <v>1551</v>
      </c>
      <c r="E487" s="1435" t="s">
        <v>1344</v>
      </c>
      <c r="F487" s="1435" t="s">
        <v>1574</v>
      </c>
      <c r="G487" s="1435"/>
      <c r="H487" s="1431">
        <v>5892000.0</v>
      </c>
      <c r="J487" s="1431"/>
      <c r="K487" s="1431">
        <v>630000.0</v>
      </c>
      <c r="L487" s="1431">
        <v>216000.0</v>
      </c>
      <c r="M487" s="1438">
        <v>1550000.0</v>
      </c>
      <c r="N487" s="1438"/>
      <c r="O487" s="1438">
        <v>6210000.0</v>
      </c>
    </row>
    <row r="488">
      <c r="A488" s="638">
        <v>483.0</v>
      </c>
      <c r="B488" s="638" t="b">
        <v>0</v>
      </c>
      <c r="C488" s="1431">
        <v>27.0</v>
      </c>
      <c r="D488" s="1432" t="s">
        <v>1551</v>
      </c>
      <c r="E488" s="1435" t="s">
        <v>1345</v>
      </c>
      <c r="F488" s="1435" t="s">
        <v>1575</v>
      </c>
      <c r="G488" s="1435"/>
      <c r="H488" s="1441">
        <v>6651000.0</v>
      </c>
      <c r="J488" s="1431"/>
      <c r="K488" s="1431">
        <v>699300.0</v>
      </c>
      <c r="L488" s="1431">
        <v>228000.0</v>
      </c>
      <c r="M488" s="1438">
        <v>1770000.0</v>
      </c>
      <c r="N488" s="1438"/>
      <c r="O488" s="1438">
        <v>7070000.0</v>
      </c>
    </row>
    <row r="489">
      <c r="A489" s="638">
        <v>484.0</v>
      </c>
      <c r="B489" s="638" t="b">
        <v>0</v>
      </c>
      <c r="C489" s="1431">
        <v>28.0</v>
      </c>
      <c r="D489" s="1432" t="s">
        <v>1551</v>
      </c>
      <c r="E489" s="1435" t="s">
        <v>1348</v>
      </c>
      <c r="F489" s="1435" t="s">
        <v>1576</v>
      </c>
      <c r="G489" s="1435"/>
      <c r="H489" s="1441">
        <v>7510000.0</v>
      </c>
      <c r="J489" s="1431"/>
      <c r="K489" s="1431">
        <v>720000.0</v>
      </c>
      <c r="L489" s="1431">
        <v>240000.0</v>
      </c>
      <c r="M489" s="1438">
        <v>2000000.0</v>
      </c>
      <c r="N489" s="1438"/>
      <c r="O489" s="1438">
        <v>7980000.0</v>
      </c>
    </row>
    <row r="490">
      <c r="A490" s="638">
        <v>485.0</v>
      </c>
      <c r="B490" s="638" t="b">
        <v>0</v>
      </c>
      <c r="C490" s="1431">
        <v>29.0</v>
      </c>
      <c r="D490" s="1432" t="s">
        <v>1551</v>
      </c>
      <c r="E490" s="1435" t="s">
        <v>1349</v>
      </c>
      <c r="F490" s="1435" t="s">
        <v>1577</v>
      </c>
      <c r="G490" s="1435"/>
      <c r="H490" s="1441">
        <v>8421000.0</v>
      </c>
      <c r="J490" s="1431"/>
      <c r="K490" s="1431">
        <v>767700.0</v>
      </c>
      <c r="L490" s="1431">
        <v>254000.0</v>
      </c>
      <c r="M490" s="1438">
        <v>2250000.0</v>
      </c>
      <c r="N490" s="1438"/>
      <c r="O490" s="1438">
        <v>9010000.0</v>
      </c>
    </row>
    <row r="491">
      <c r="A491" s="638">
        <v>486.0</v>
      </c>
      <c r="B491" s="638" t="b">
        <v>0</v>
      </c>
      <c r="C491" s="1431">
        <v>30.0</v>
      </c>
      <c r="D491" s="1432" t="s">
        <v>1551</v>
      </c>
      <c r="E491" s="1435" t="s">
        <v>1351</v>
      </c>
      <c r="F491" s="1435" t="s">
        <v>1578</v>
      </c>
      <c r="G491" s="1435"/>
      <c r="H491" s="1441">
        <v>9488000.0</v>
      </c>
      <c r="J491" s="1431"/>
      <c r="K491" s="1431">
        <v>801000.0</v>
      </c>
      <c r="L491" s="1431">
        <v>268000.0</v>
      </c>
      <c r="M491" s="1438">
        <v>2530000.0</v>
      </c>
      <c r="N491" s="1438"/>
      <c r="O491" s="1438">
        <v>1.01E7</v>
      </c>
    </row>
    <row r="492">
      <c r="A492" s="638">
        <v>487.0</v>
      </c>
      <c r="B492" s="638" t="b">
        <v>0</v>
      </c>
      <c r="C492" s="1431">
        <v>31.0</v>
      </c>
      <c r="D492" s="1432" t="s">
        <v>1551</v>
      </c>
      <c r="E492" s="1435" t="s">
        <v>1352</v>
      </c>
      <c r="F492" s="1435" t="s">
        <v>1579</v>
      </c>
      <c r="G492" s="1435"/>
      <c r="H492" s="1441">
        <v>1.0618E7</v>
      </c>
      <c r="J492" s="1431"/>
      <c r="K492" s="1431">
        <v>850410.0</v>
      </c>
      <c r="L492" s="1431">
        <v>282000.0</v>
      </c>
      <c r="M492" s="1438">
        <v>2850000.0</v>
      </c>
      <c r="N492" s="1438"/>
      <c r="O492" s="1438">
        <v>1.14E7</v>
      </c>
    </row>
    <row r="493">
      <c r="A493" s="638">
        <v>488.0</v>
      </c>
      <c r="B493" s="638" t="b">
        <v>0</v>
      </c>
      <c r="C493" s="1431">
        <v>32.0</v>
      </c>
      <c r="D493" s="1432" t="s">
        <v>1551</v>
      </c>
      <c r="E493" s="1435" t="s">
        <v>1355</v>
      </c>
      <c r="F493" s="1435" t="s">
        <v>1580</v>
      </c>
      <c r="G493" s="1435"/>
      <c r="H493" s="1441">
        <v>1.181E7</v>
      </c>
      <c r="J493" s="1431"/>
      <c r="K493" s="1431">
        <v>892260.0</v>
      </c>
      <c r="L493" s="1431">
        <v>296000.0</v>
      </c>
      <c r="M493" s="1438">
        <v>3190000.0</v>
      </c>
      <c r="N493" s="1438"/>
      <c r="O493" s="1438">
        <v>1.27E7</v>
      </c>
    </row>
    <row r="494">
      <c r="A494" s="638">
        <v>489.0</v>
      </c>
      <c r="B494" s="638" t="b">
        <v>0</v>
      </c>
      <c r="C494" s="1431">
        <v>33.0</v>
      </c>
      <c r="D494" s="1432" t="s">
        <v>1551</v>
      </c>
      <c r="E494" s="1435" t="s">
        <v>1356</v>
      </c>
      <c r="F494" s="1435" t="s">
        <v>1581</v>
      </c>
      <c r="G494" s="1435"/>
      <c r="H494" s="1441">
        <v>1.3139E7</v>
      </c>
      <c r="J494" s="1431"/>
      <c r="K494" s="1431">
        <v>934740.0</v>
      </c>
      <c r="L494" s="1431">
        <v>311000.0</v>
      </c>
      <c r="M494" s="1438">
        <v>3540000.0</v>
      </c>
      <c r="N494" s="1438"/>
      <c r="O494" s="1438">
        <v>1.42E7</v>
      </c>
    </row>
    <row r="495">
      <c r="A495" s="638">
        <v>490.0</v>
      </c>
      <c r="B495" s="638" t="b">
        <v>0</v>
      </c>
      <c r="C495" s="1431">
        <v>34.0</v>
      </c>
      <c r="D495" s="1432" t="s">
        <v>1551</v>
      </c>
      <c r="E495" s="1435" t="s">
        <v>1358</v>
      </c>
      <c r="F495" s="1435" t="s">
        <v>1582</v>
      </c>
      <c r="G495" s="1435"/>
      <c r="H495" s="1441">
        <v>1.454E7</v>
      </c>
      <c r="J495" s="1431"/>
      <c r="K495" s="1431">
        <v>977400.0</v>
      </c>
      <c r="L495" s="1431">
        <v>326000.0</v>
      </c>
      <c r="M495" s="1438">
        <v>3940000.0</v>
      </c>
      <c r="N495" s="1438"/>
      <c r="O495" s="1438">
        <v>1.58E7</v>
      </c>
    </row>
    <row r="496">
      <c r="A496" s="638">
        <v>491.0</v>
      </c>
      <c r="B496" s="638" t="b">
        <v>0</v>
      </c>
      <c r="C496" s="1431"/>
      <c r="D496" s="1432" t="s">
        <v>1583</v>
      </c>
      <c r="E496" s="1436"/>
      <c r="F496" s="1436"/>
      <c r="G496" s="1436"/>
      <c r="H496" s="1431" t="s">
        <v>1482</v>
      </c>
      <c r="J496" s="1431"/>
      <c r="K496" s="1431"/>
      <c r="L496" s="1431"/>
      <c r="M496" s="1431"/>
      <c r="N496" s="1437"/>
      <c r="O496" s="1437"/>
    </row>
    <row r="497">
      <c r="A497" s="638">
        <v>492.0</v>
      </c>
      <c r="B497" s="638" t="b">
        <v>0</v>
      </c>
      <c r="C497" s="1431">
        <v>1.0</v>
      </c>
      <c r="D497" s="1432" t="s">
        <v>1584</v>
      </c>
      <c r="E497" s="1435" t="s">
        <v>1433</v>
      </c>
      <c r="F497" s="1435" t="s">
        <v>1585</v>
      </c>
      <c r="G497" s="1436"/>
      <c r="H497" s="1431">
        <v>6000.0</v>
      </c>
      <c r="J497" s="1431"/>
      <c r="K497" s="1431">
        <v>13770.0</v>
      </c>
      <c r="L497" s="1431">
        <v>4700.0</v>
      </c>
      <c r="M497" s="1431">
        <v>4300.0</v>
      </c>
      <c r="N497" s="1437"/>
      <c r="O497" s="1437"/>
    </row>
    <row r="498">
      <c r="A498" s="638">
        <v>493.0</v>
      </c>
      <c r="B498" s="638" t="b">
        <v>0</v>
      </c>
      <c r="C498" s="1431">
        <v>2.0</v>
      </c>
      <c r="D498" s="1432" t="s">
        <v>1584</v>
      </c>
      <c r="E498" s="1435" t="s">
        <v>1433</v>
      </c>
      <c r="F498" s="1435" t="s">
        <v>1586</v>
      </c>
      <c r="G498" s="1436"/>
      <c r="H498" s="1441">
        <v>10000.0</v>
      </c>
      <c r="J498" s="1431"/>
      <c r="K498" s="1431">
        <v>28260.0</v>
      </c>
      <c r="L498" s="1431">
        <v>9375.0</v>
      </c>
      <c r="M498" s="1431">
        <v>8700.0</v>
      </c>
      <c r="N498" s="1437"/>
      <c r="O498" s="1437"/>
    </row>
    <row r="499">
      <c r="A499" s="638">
        <v>494.0</v>
      </c>
      <c r="B499" s="638" t="b">
        <v>0</v>
      </c>
      <c r="C499" s="1431">
        <v>3.0</v>
      </c>
      <c r="D499" s="1432" t="s">
        <v>1584</v>
      </c>
      <c r="E499" s="1435" t="s">
        <v>1433</v>
      </c>
      <c r="F499" s="1435" t="s">
        <v>1587</v>
      </c>
      <c r="G499" s="1436"/>
      <c r="H499" s="1441">
        <v>16000.0</v>
      </c>
      <c r="J499" s="1431"/>
      <c r="K499" s="1431">
        <v>43830.0</v>
      </c>
      <c r="L499" s="1431">
        <v>14075.0</v>
      </c>
      <c r="M499" s="1431">
        <v>31200.0</v>
      </c>
      <c r="N499" s="1437"/>
      <c r="O499" s="1437"/>
    </row>
    <row r="500">
      <c r="A500" s="638">
        <v>495.0</v>
      </c>
      <c r="B500" s="638" t="b">
        <v>0</v>
      </c>
      <c r="C500" s="1431">
        <v>4.0</v>
      </c>
      <c r="D500" s="1432" t="s">
        <v>1584</v>
      </c>
      <c r="E500" s="1435" t="s">
        <v>1433</v>
      </c>
      <c r="F500" s="1435" t="s">
        <v>1588</v>
      </c>
      <c r="G500" s="1436"/>
      <c r="H500" s="1441">
        <v>23000.0</v>
      </c>
      <c r="J500" s="1431"/>
      <c r="K500" s="1431">
        <v>56160.0</v>
      </c>
      <c r="L500" s="1431">
        <v>18775.0</v>
      </c>
      <c r="M500" s="1431">
        <v>48500.0</v>
      </c>
      <c r="N500" s="1437"/>
      <c r="O500" s="1437"/>
    </row>
    <row r="501">
      <c r="A501" s="638">
        <v>496.0</v>
      </c>
      <c r="B501" s="638" t="b">
        <v>0</v>
      </c>
      <c r="C501" s="1431">
        <v>5.0</v>
      </c>
      <c r="D501" s="1432" t="s">
        <v>1584</v>
      </c>
      <c r="E501" s="1435" t="s">
        <v>1433</v>
      </c>
      <c r="F501" s="1435" t="s">
        <v>1589</v>
      </c>
      <c r="G501" s="1435"/>
      <c r="H501" s="1441">
        <v>33000.0</v>
      </c>
      <c r="J501" s="1431"/>
      <c r="K501" s="1431">
        <v>72000.0</v>
      </c>
      <c r="L501" s="1431">
        <v>23450.0</v>
      </c>
      <c r="M501" s="1416">
        <v>104000.0</v>
      </c>
      <c r="N501" s="1438"/>
      <c r="O501" s="1438"/>
    </row>
    <row r="502">
      <c r="A502" s="638">
        <v>497.0</v>
      </c>
      <c r="B502" s="638" t="b">
        <v>0</v>
      </c>
      <c r="C502" s="1431">
        <v>6.0</v>
      </c>
      <c r="D502" s="1432" t="s">
        <v>1584</v>
      </c>
      <c r="E502" s="1435" t="s">
        <v>1433</v>
      </c>
      <c r="F502" s="1435" t="s">
        <v>1429</v>
      </c>
      <c r="G502" s="1435"/>
      <c r="H502" s="1441">
        <v>90000.0</v>
      </c>
      <c r="J502" s="1431"/>
      <c r="K502" s="1431">
        <v>85500.0</v>
      </c>
      <c r="L502" s="1431">
        <v>30025.0</v>
      </c>
      <c r="M502" s="1416">
        <v>150000.0</v>
      </c>
      <c r="N502" s="1438"/>
      <c r="O502" s="1438"/>
    </row>
    <row r="503">
      <c r="A503" s="638">
        <v>498.0</v>
      </c>
      <c r="B503" s="638" t="b">
        <v>0</v>
      </c>
      <c r="C503" s="1431">
        <v>7.0</v>
      </c>
      <c r="D503" s="1432" t="s">
        <v>1584</v>
      </c>
      <c r="E503" s="1435" t="s">
        <v>1433</v>
      </c>
      <c r="F503" s="1435" t="s">
        <v>1590</v>
      </c>
      <c r="G503" s="1435"/>
      <c r="H503" s="1441">
        <v>127000.0</v>
      </c>
      <c r="J503" s="1431"/>
      <c r="K503" s="1431">
        <v>112500.0</v>
      </c>
      <c r="L503" s="1431">
        <v>36600.0</v>
      </c>
      <c r="M503" s="1431">
        <v>203000.0</v>
      </c>
      <c r="N503" s="1438"/>
      <c r="O503" s="1438"/>
    </row>
    <row r="504">
      <c r="A504" s="638">
        <v>499.0</v>
      </c>
      <c r="B504" s="638" t="b">
        <v>0</v>
      </c>
      <c r="C504" s="1431">
        <v>8.0</v>
      </c>
      <c r="D504" s="1432" t="s">
        <v>1584</v>
      </c>
      <c r="E504" s="1435" t="s">
        <v>1433</v>
      </c>
      <c r="F504" s="1435" t="s">
        <v>1591</v>
      </c>
      <c r="G504" s="1435"/>
      <c r="H504" s="1441">
        <v>171000.0</v>
      </c>
      <c r="J504" s="1431"/>
      <c r="K504" s="1431">
        <v>131130.0</v>
      </c>
      <c r="L504" s="1431">
        <v>43150.0</v>
      </c>
      <c r="M504" s="1431">
        <v>287000.0</v>
      </c>
      <c r="N504" s="1438"/>
      <c r="O504" s="1438"/>
    </row>
    <row r="505">
      <c r="A505" s="638">
        <v>500.0</v>
      </c>
      <c r="B505" s="638" t="b">
        <v>0</v>
      </c>
      <c r="C505" s="1431">
        <v>9.0</v>
      </c>
      <c r="D505" s="1432" t="s">
        <v>1584</v>
      </c>
      <c r="E505" s="1435" t="s">
        <v>1434</v>
      </c>
      <c r="F505" s="1435" t="s">
        <v>1592</v>
      </c>
      <c r="G505" s="1435"/>
      <c r="H505" s="1441">
        <v>333000.0</v>
      </c>
      <c r="J505" s="1431"/>
      <c r="K505" s="1431">
        <v>149760.0</v>
      </c>
      <c r="L505" s="1431">
        <v>49725.0</v>
      </c>
      <c r="M505" s="1431">
        <v>386000.0</v>
      </c>
      <c r="N505" s="1438"/>
      <c r="O505" s="1438"/>
    </row>
    <row r="506">
      <c r="A506" s="638">
        <v>501.0</v>
      </c>
      <c r="B506" s="638" t="b">
        <v>0</v>
      </c>
      <c r="C506" s="1431">
        <v>10.0</v>
      </c>
      <c r="D506" s="1432" t="s">
        <v>1584</v>
      </c>
      <c r="E506" s="1435" t="s">
        <v>1315</v>
      </c>
      <c r="F506" s="1435" t="s">
        <v>1593</v>
      </c>
      <c r="G506" s="1435"/>
      <c r="H506" s="1441">
        <v>430000.0</v>
      </c>
      <c r="J506" s="1431"/>
      <c r="K506" s="1431">
        <v>169650.0</v>
      </c>
      <c r="L506" s="1431">
        <v>56300.0</v>
      </c>
      <c r="M506" s="1431">
        <v>499000.0</v>
      </c>
      <c r="N506" s="1438"/>
      <c r="O506" s="1438"/>
    </row>
    <row r="507">
      <c r="A507" s="638">
        <v>502.0</v>
      </c>
      <c r="B507" s="638" t="b">
        <v>0</v>
      </c>
      <c r="C507" s="1431">
        <v>11.0</v>
      </c>
      <c r="D507" s="1432" t="s">
        <v>1584</v>
      </c>
      <c r="E507" s="1435" t="s">
        <v>1316</v>
      </c>
      <c r="F507" s="1435" t="s">
        <v>1594</v>
      </c>
      <c r="G507" s="1435"/>
      <c r="H507" s="1441">
        <v>540000.0</v>
      </c>
      <c r="J507" s="1431"/>
      <c r="K507" s="1431">
        <v>195120.0</v>
      </c>
      <c r="L507" s="1431">
        <v>64725.0</v>
      </c>
      <c r="M507" s="1431">
        <v>645000.0</v>
      </c>
      <c r="N507" s="1438"/>
      <c r="O507" s="1438"/>
    </row>
    <row r="508">
      <c r="A508" s="638">
        <v>503.0</v>
      </c>
      <c r="B508" s="638" t="b">
        <v>0</v>
      </c>
      <c r="C508" s="1431">
        <v>12.0</v>
      </c>
      <c r="D508" s="1432" t="s">
        <v>1584</v>
      </c>
      <c r="E508" s="1435" t="s">
        <v>1319</v>
      </c>
      <c r="F508" s="1435" t="s">
        <v>1437</v>
      </c>
      <c r="G508" s="1435"/>
      <c r="H508" s="1441">
        <v>663000.0</v>
      </c>
      <c r="J508" s="1431"/>
      <c r="K508" s="1431">
        <v>219600.0</v>
      </c>
      <c r="L508" s="1431">
        <v>73175.0</v>
      </c>
      <c r="M508" s="1431">
        <v>811000.0</v>
      </c>
      <c r="N508" s="1438"/>
      <c r="O508" s="1438"/>
    </row>
    <row r="509">
      <c r="A509" s="638">
        <v>504.0</v>
      </c>
      <c r="B509" s="638" t="b">
        <v>0</v>
      </c>
      <c r="C509" s="1431">
        <v>13.0</v>
      </c>
      <c r="D509" s="1432" t="s">
        <v>1584</v>
      </c>
      <c r="E509" s="1435" t="s">
        <v>1320</v>
      </c>
      <c r="F509" s="1435" t="s">
        <v>1595</v>
      </c>
      <c r="G509" s="1435"/>
      <c r="H509" s="1441">
        <v>798000.0</v>
      </c>
      <c r="J509" s="1431"/>
      <c r="K509" s="1431">
        <v>250920.0</v>
      </c>
      <c r="L509" s="1431">
        <v>81625.0</v>
      </c>
      <c r="M509" s="1431">
        <v>995000.0</v>
      </c>
      <c r="N509" s="1438"/>
      <c r="O509" s="1438"/>
    </row>
    <row r="510">
      <c r="A510" s="638">
        <v>505.0</v>
      </c>
      <c r="B510" s="638" t="b">
        <v>0</v>
      </c>
      <c r="C510" s="1431">
        <v>14.0</v>
      </c>
      <c r="D510" s="1432" t="s">
        <v>1584</v>
      </c>
      <c r="E510" s="1435" t="s">
        <v>1322</v>
      </c>
      <c r="F510" s="1435" t="s">
        <v>1596</v>
      </c>
      <c r="G510" s="1435"/>
      <c r="H510" s="1441">
        <v>946000.0</v>
      </c>
      <c r="J510" s="1431"/>
      <c r="K510" s="1431">
        <v>260910.0</v>
      </c>
      <c r="L510" s="1431">
        <v>90050.0</v>
      </c>
      <c r="M510" s="1431">
        <v>1200000.0</v>
      </c>
      <c r="N510" s="1438"/>
      <c r="O510" s="1438"/>
    </row>
    <row r="511">
      <c r="A511" s="638">
        <v>506.0</v>
      </c>
      <c r="B511" s="638" t="b">
        <v>0</v>
      </c>
      <c r="C511" s="1431">
        <v>15.0</v>
      </c>
      <c r="D511" s="1432" t="s">
        <v>1584</v>
      </c>
      <c r="E511" s="1435" t="s">
        <v>1323</v>
      </c>
      <c r="F511" s="1435" t="s">
        <v>1597</v>
      </c>
      <c r="G511" s="1435"/>
      <c r="H511" s="1431">
        <v>1145000.0</v>
      </c>
      <c r="J511" s="1431"/>
      <c r="K511" s="1431">
        <v>310410.0</v>
      </c>
      <c r="L511" s="1431">
        <v>98500.0</v>
      </c>
      <c r="M511" s="1431">
        <v>94560.0</v>
      </c>
      <c r="N511" s="1438"/>
      <c r="O511" s="1438">
        <v>378000.0</v>
      </c>
    </row>
    <row r="512">
      <c r="A512" s="638">
        <v>507.0</v>
      </c>
      <c r="B512" s="638" t="b">
        <v>0</v>
      </c>
      <c r="C512" s="1431">
        <v>16.0</v>
      </c>
      <c r="D512" s="1432" t="s">
        <v>1584</v>
      </c>
      <c r="E512" s="1435" t="s">
        <v>1326</v>
      </c>
      <c r="F512" s="1435" t="s">
        <v>1441</v>
      </c>
      <c r="G512" s="1435"/>
      <c r="H512" s="1431">
        <v>1363000.0</v>
      </c>
      <c r="J512" s="1431"/>
      <c r="K512" s="1431">
        <v>324000.0</v>
      </c>
      <c r="L512" s="1431">
        <v>107000.0</v>
      </c>
      <c r="M512" s="1431">
        <v>115000.0</v>
      </c>
      <c r="N512" s="1438"/>
      <c r="O512" s="1438">
        <v>458000.0</v>
      </c>
    </row>
    <row r="513">
      <c r="A513" s="638">
        <v>508.0</v>
      </c>
      <c r="B513" s="638" t="b">
        <v>0</v>
      </c>
      <c r="C513" s="1431">
        <v>17.0</v>
      </c>
      <c r="D513" s="1432" t="s">
        <v>1584</v>
      </c>
      <c r="E513" s="1435" t="s">
        <v>1327</v>
      </c>
      <c r="F513" s="1435" t="s">
        <v>1598</v>
      </c>
      <c r="G513" s="1435"/>
      <c r="H513" s="1431">
        <v>1625000.0</v>
      </c>
      <c r="J513" s="1431"/>
      <c r="K513" s="1431">
        <v>342000.0</v>
      </c>
      <c r="L513" s="1431">
        <v>115000.0</v>
      </c>
      <c r="M513" s="1431">
        <v>273000.0</v>
      </c>
      <c r="N513" s="1438"/>
      <c r="O513" s="1438">
        <v>1090000.0</v>
      </c>
    </row>
    <row r="514">
      <c r="A514" s="638">
        <v>509.0</v>
      </c>
      <c r="B514" s="638" t="b">
        <v>0</v>
      </c>
      <c r="C514" s="1431">
        <v>18.0</v>
      </c>
      <c r="D514" s="1432" t="s">
        <v>1584</v>
      </c>
      <c r="E514" s="1435" t="s">
        <v>1329</v>
      </c>
      <c r="F514" s="1435" t="s">
        <v>1599</v>
      </c>
      <c r="G514" s="1435"/>
      <c r="H514" s="1431">
        <v>1909000.0</v>
      </c>
      <c r="J514" s="1431"/>
      <c r="K514" s="1431">
        <v>375660.0</v>
      </c>
      <c r="L514" s="1431">
        <v>126000.0</v>
      </c>
      <c r="M514" s="1431">
        <v>325000.0</v>
      </c>
      <c r="N514" s="1438"/>
      <c r="O514" s="1438">
        <v>1300000.0</v>
      </c>
    </row>
    <row r="515">
      <c r="A515" s="638">
        <v>510.0</v>
      </c>
      <c r="B515" s="638" t="b">
        <v>0</v>
      </c>
      <c r="C515" s="1431">
        <v>19.0</v>
      </c>
      <c r="D515" s="1432" t="s">
        <v>1584</v>
      </c>
      <c r="E515" s="1435" t="s">
        <v>1330</v>
      </c>
      <c r="F515" s="1435" t="s">
        <v>1600</v>
      </c>
      <c r="G515" s="1435"/>
      <c r="H515" s="1431">
        <v>2216000.0</v>
      </c>
      <c r="J515" s="1431"/>
      <c r="K515" s="1431">
        <v>410310.0</v>
      </c>
      <c r="L515" s="1431">
        <v>136000.0</v>
      </c>
      <c r="M515" s="1431">
        <v>382000.0</v>
      </c>
      <c r="N515" s="1438"/>
      <c r="O515" s="1438">
        <v>1530000.0</v>
      </c>
    </row>
    <row r="516">
      <c r="A516" s="638">
        <v>511.0</v>
      </c>
      <c r="B516" s="638" t="b">
        <v>0</v>
      </c>
      <c r="C516" s="1431">
        <v>20.0</v>
      </c>
      <c r="D516" s="1432" t="s">
        <v>1584</v>
      </c>
      <c r="E516" s="1435" t="s">
        <v>1333</v>
      </c>
      <c r="F516" s="1435" t="s">
        <v>1601</v>
      </c>
      <c r="G516" s="1435"/>
      <c r="H516" s="1431">
        <v>2545000.0</v>
      </c>
      <c r="J516" s="1431"/>
      <c r="K516" s="1431">
        <v>440910.0</v>
      </c>
      <c r="L516" s="1431">
        <v>146000.0</v>
      </c>
      <c r="M516" s="1431">
        <v>665000.0</v>
      </c>
      <c r="N516" s="1438"/>
      <c r="O516" s="1438">
        <v>2660000.0</v>
      </c>
    </row>
    <row r="517">
      <c r="A517" s="638">
        <v>512.0</v>
      </c>
      <c r="B517" s="638" t="b">
        <v>0</v>
      </c>
      <c r="C517" s="1431">
        <v>21.0</v>
      </c>
      <c r="D517" s="1432" t="s">
        <v>1584</v>
      </c>
      <c r="E517" s="1435" t="s">
        <v>1334</v>
      </c>
      <c r="F517" s="1435" t="s">
        <v>1602</v>
      </c>
      <c r="G517" s="1435"/>
      <c r="H517" s="1431">
        <v>2960000.0</v>
      </c>
      <c r="J517" s="1431"/>
      <c r="K517" s="1431">
        <v>472050.0</v>
      </c>
      <c r="L517" s="1431">
        <v>157000.0</v>
      </c>
      <c r="M517" s="1431">
        <v>764000.0</v>
      </c>
      <c r="N517" s="1438"/>
      <c r="O517" s="1438">
        <v>3050000.0</v>
      </c>
    </row>
    <row r="518">
      <c r="A518" s="638">
        <v>513.0</v>
      </c>
      <c r="B518" s="638" t="b">
        <v>0</v>
      </c>
      <c r="C518" s="1431">
        <v>22.0</v>
      </c>
      <c r="D518" s="1432" t="s">
        <v>1584</v>
      </c>
      <c r="E518" s="1435" t="s">
        <v>1337</v>
      </c>
      <c r="F518" s="1435" t="s">
        <v>1603</v>
      </c>
      <c r="G518" s="1435"/>
      <c r="H518" s="1431">
        <v>3440000.0</v>
      </c>
      <c r="J518" s="1431"/>
      <c r="K518" s="1431">
        <v>499500.0</v>
      </c>
      <c r="L518" s="1431">
        <v>167000.0</v>
      </c>
      <c r="M518" s="1431">
        <v>888000.0</v>
      </c>
      <c r="N518" s="1438"/>
      <c r="O518" s="1438">
        <v>3550000.0</v>
      </c>
    </row>
    <row r="519">
      <c r="A519" s="638">
        <v>514.0</v>
      </c>
      <c r="B519" s="638" t="b">
        <v>0</v>
      </c>
      <c r="C519" s="1431">
        <v>23.0</v>
      </c>
      <c r="D519" s="1432" t="s">
        <v>1584</v>
      </c>
      <c r="E519" s="1435" t="s">
        <v>1338</v>
      </c>
      <c r="F519" s="1435" t="s">
        <v>1604</v>
      </c>
      <c r="G519" s="1435"/>
      <c r="H519" s="1431">
        <v>3957000.0</v>
      </c>
      <c r="J519" s="1431"/>
      <c r="K519" s="1431">
        <v>538560.0</v>
      </c>
      <c r="L519" s="1431">
        <v>179000.0</v>
      </c>
      <c r="M519" s="1431">
        <v>1030000.0</v>
      </c>
      <c r="N519" s="1438"/>
      <c r="O519" s="1438">
        <v>4130000.0</v>
      </c>
    </row>
    <row r="520">
      <c r="A520" s="638">
        <v>515.0</v>
      </c>
      <c r="B520" s="638" t="b">
        <v>0</v>
      </c>
      <c r="C520" s="1431">
        <v>24.0</v>
      </c>
      <c r="D520" s="1432" t="s">
        <v>1584</v>
      </c>
      <c r="E520" s="1435" t="s">
        <v>1341</v>
      </c>
      <c r="F520" s="1435" t="s">
        <v>1448</v>
      </c>
      <c r="G520" s="1435"/>
      <c r="H520" s="1431">
        <v>4510000.0</v>
      </c>
      <c r="J520" s="1431"/>
      <c r="K520" s="1431">
        <v>576090.0</v>
      </c>
      <c r="L520" s="1431">
        <v>191000.0</v>
      </c>
      <c r="M520" s="1431">
        <v>1190000.0</v>
      </c>
      <c r="N520" s="1438"/>
      <c r="O520" s="1438">
        <v>4750000.0</v>
      </c>
    </row>
    <row r="521">
      <c r="A521" s="638">
        <v>516.0</v>
      </c>
      <c r="B521" s="638" t="b">
        <v>0</v>
      </c>
      <c r="C521" s="1431">
        <v>25.0</v>
      </c>
      <c r="D521" s="1432" t="s">
        <v>1584</v>
      </c>
      <c r="E521" s="1435" t="s">
        <v>1342</v>
      </c>
      <c r="F521" s="1435" t="s">
        <v>1605</v>
      </c>
      <c r="G521" s="1435"/>
      <c r="H521" s="1431">
        <v>5179000.0</v>
      </c>
      <c r="J521" s="1431"/>
      <c r="K521" s="1431">
        <v>612000.0</v>
      </c>
      <c r="L521" s="1431">
        <v>204000.0</v>
      </c>
      <c r="M521" s="1438">
        <v>1350000.0</v>
      </c>
      <c r="N521" s="1438"/>
      <c r="O521" s="1438">
        <v>5410000.0</v>
      </c>
    </row>
    <row r="522">
      <c r="A522" s="638">
        <v>517.0</v>
      </c>
      <c r="B522" s="638" t="b">
        <v>0</v>
      </c>
      <c r="C522" s="1431">
        <v>26.0</v>
      </c>
      <c r="D522" s="1432" t="s">
        <v>1584</v>
      </c>
      <c r="E522" s="1435" t="s">
        <v>1344</v>
      </c>
      <c r="F522" s="1435" t="s">
        <v>1606</v>
      </c>
      <c r="G522" s="1435"/>
      <c r="H522" s="1431">
        <v>5892000.0</v>
      </c>
      <c r="J522" s="1431"/>
      <c r="K522" s="1431">
        <v>630000.0</v>
      </c>
      <c r="L522" s="1431">
        <v>216000.0</v>
      </c>
      <c r="M522" s="1438">
        <v>1550000.0</v>
      </c>
      <c r="N522" s="1438"/>
      <c r="O522" s="1438">
        <v>6210000.0</v>
      </c>
    </row>
    <row r="523">
      <c r="A523" s="638">
        <v>518.0</v>
      </c>
      <c r="B523" s="638" t="b">
        <v>0</v>
      </c>
      <c r="C523" s="1431">
        <v>27.0</v>
      </c>
      <c r="D523" s="1432" t="s">
        <v>1584</v>
      </c>
      <c r="E523" s="1435" t="s">
        <v>1345</v>
      </c>
      <c r="F523" s="1435" t="s">
        <v>1607</v>
      </c>
      <c r="G523" s="1435"/>
      <c r="H523" s="1441">
        <v>6651000.0</v>
      </c>
      <c r="J523" s="1431"/>
      <c r="K523" s="1431">
        <v>699300.0</v>
      </c>
      <c r="L523" s="1431">
        <v>228000.0</v>
      </c>
      <c r="M523" s="1438">
        <v>1770000.0</v>
      </c>
      <c r="N523" s="1438"/>
      <c r="O523" s="1438">
        <v>7070000.0</v>
      </c>
    </row>
    <row r="524">
      <c r="A524" s="638">
        <v>519.0</v>
      </c>
      <c r="B524" s="638" t="b">
        <v>0</v>
      </c>
      <c r="C524" s="1431">
        <v>28.0</v>
      </c>
      <c r="D524" s="1432" t="s">
        <v>1584</v>
      </c>
      <c r="E524" s="1435" t="s">
        <v>1348</v>
      </c>
      <c r="F524" s="1435" t="s">
        <v>1608</v>
      </c>
      <c r="G524" s="1435"/>
      <c r="H524" s="1441">
        <v>7510000.0</v>
      </c>
      <c r="J524" s="1431"/>
      <c r="K524" s="1431">
        <v>720000.0</v>
      </c>
      <c r="L524" s="1431">
        <v>240000.0</v>
      </c>
      <c r="M524" s="1438">
        <v>2000000.0</v>
      </c>
      <c r="N524" s="1438"/>
      <c r="O524" s="1438">
        <v>7980000.0</v>
      </c>
    </row>
    <row r="525">
      <c r="A525" s="638">
        <v>520.0</v>
      </c>
      <c r="B525" s="638" t="b">
        <v>0</v>
      </c>
      <c r="C525" s="1431">
        <v>29.0</v>
      </c>
      <c r="D525" s="1432" t="s">
        <v>1584</v>
      </c>
      <c r="E525" s="1435" t="s">
        <v>1349</v>
      </c>
      <c r="F525" s="1435" t="s">
        <v>1609</v>
      </c>
      <c r="G525" s="1435"/>
      <c r="H525" s="1441">
        <v>8421000.0</v>
      </c>
      <c r="J525" s="1431"/>
      <c r="K525" s="1431">
        <v>767700.0</v>
      </c>
      <c r="L525" s="1431">
        <v>254000.0</v>
      </c>
      <c r="M525" s="1438">
        <v>2250000.0</v>
      </c>
      <c r="N525" s="1438"/>
      <c r="O525" s="1438">
        <v>9010000.0</v>
      </c>
    </row>
    <row r="526">
      <c r="A526" s="638">
        <v>521.0</v>
      </c>
      <c r="B526" s="638" t="b">
        <v>0</v>
      </c>
      <c r="C526" s="1431">
        <v>30.0</v>
      </c>
      <c r="D526" s="1432" t="s">
        <v>1584</v>
      </c>
      <c r="E526" s="1435" t="s">
        <v>1351</v>
      </c>
      <c r="F526" s="1435" t="s">
        <v>1610</v>
      </c>
      <c r="G526" s="1435"/>
      <c r="H526" s="1441">
        <v>9488000.0</v>
      </c>
      <c r="J526" s="1431"/>
      <c r="K526" s="1431">
        <v>801000.0</v>
      </c>
      <c r="L526" s="1431">
        <v>268000.0</v>
      </c>
      <c r="M526" s="1438">
        <v>2530000.0</v>
      </c>
      <c r="N526" s="1438"/>
      <c r="O526" s="1438">
        <v>1.01E7</v>
      </c>
    </row>
    <row r="527">
      <c r="A527" s="638">
        <v>522.0</v>
      </c>
      <c r="B527" s="638" t="b">
        <v>0</v>
      </c>
      <c r="C527" s="1431">
        <v>31.0</v>
      </c>
      <c r="D527" s="1432" t="s">
        <v>1584</v>
      </c>
      <c r="E527" s="1435" t="s">
        <v>1352</v>
      </c>
      <c r="F527" s="1435" t="s">
        <v>1611</v>
      </c>
      <c r="G527" s="1435"/>
      <c r="H527" s="1441">
        <v>1.0618E7</v>
      </c>
      <c r="J527" s="1431"/>
      <c r="K527" s="1431">
        <v>850410.0</v>
      </c>
      <c r="L527" s="1431">
        <v>282000.0</v>
      </c>
      <c r="M527" s="1438">
        <v>2850000.0</v>
      </c>
      <c r="N527" s="1438"/>
      <c r="O527" s="1438">
        <v>1.14E7</v>
      </c>
    </row>
    <row r="528">
      <c r="A528" s="638">
        <v>523.0</v>
      </c>
      <c r="B528" s="638" t="b">
        <v>0</v>
      </c>
      <c r="C528" s="1431">
        <v>32.0</v>
      </c>
      <c r="D528" s="1432" t="s">
        <v>1584</v>
      </c>
      <c r="E528" s="1435" t="s">
        <v>1355</v>
      </c>
      <c r="F528" s="1435" t="s">
        <v>1456</v>
      </c>
      <c r="G528" s="1435"/>
      <c r="H528" s="1441">
        <v>1.181E7</v>
      </c>
      <c r="J528" s="1431"/>
      <c r="K528" s="1431">
        <v>892260.0</v>
      </c>
      <c r="L528" s="1431">
        <v>296000.0</v>
      </c>
      <c r="M528" s="1438">
        <v>3190000.0</v>
      </c>
      <c r="N528" s="1438"/>
      <c r="O528" s="1438">
        <v>1.27E7</v>
      </c>
    </row>
    <row r="529">
      <c r="A529" s="638">
        <v>524.0</v>
      </c>
      <c r="B529" s="638" t="b">
        <v>0</v>
      </c>
      <c r="C529" s="1431">
        <v>33.0</v>
      </c>
      <c r="D529" s="1432" t="s">
        <v>1584</v>
      </c>
      <c r="E529" s="1435" t="s">
        <v>1356</v>
      </c>
      <c r="F529" s="1435" t="s">
        <v>1612</v>
      </c>
      <c r="G529" s="1435"/>
      <c r="H529" s="1441">
        <v>1.3139E7</v>
      </c>
      <c r="J529" s="1431"/>
      <c r="K529" s="1431">
        <v>934740.0</v>
      </c>
      <c r="L529" s="1431">
        <v>311000.0</v>
      </c>
      <c r="M529" s="1438">
        <v>3540000.0</v>
      </c>
      <c r="N529" s="1438"/>
      <c r="O529" s="1438">
        <v>1.42E7</v>
      </c>
    </row>
    <row r="530">
      <c r="A530" s="638">
        <v>525.0</v>
      </c>
      <c r="B530" s="638" t="b">
        <v>0</v>
      </c>
      <c r="C530" s="1431">
        <v>34.0</v>
      </c>
      <c r="D530" s="1432" t="s">
        <v>1584</v>
      </c>
      <c r="E530" s="1435" t="s">
        <v>1358</v>
      </c>
      <c r="F530" s="1435" t="s">
        <v>1457</v>
      </c>
      <c r="G530" s="1435"/>
      <c r="H530" s="1441">
        <v>1.454E7</v>
      </c>
      <c r="J530" s="1431"/>
      <c r="K530" s="1431">
        <v>977400.0</v>
      </c>
      <c r="L530" s="1431">
        <v>326000.0</v>
      </c>
      <c r="M530" s="1438">
        <v>3940000.0</v>
      </c>
      <c r="N530" s="1438"/>
      <c r="O530" s="1438">
        <v>1.58E7</v>
      </c>
    </row>
    <row r="531">
      <c r="A531" s="638">
        <v>526.0</v>
      </c>
      <c r="B531" s="638" t="b">
        <v>0</v>
      </c>
      <c r="C531" s="1431"/>
      <c r="D531" s="1432" t="s">
        <v>1613</v>
      </c>
      <c r="E531" s="1435"/>
      <c r="F531" s="1435"/>
      <c r="G531" s="1435"/>
      <c r="H531" s="1431" t="s">
        <v>1614</v>
      </c>
      <c r="I531" s="1431" t="s">
        <v>1615</v>
      </c>
      <c r="J531" s="1431"/>
      <c r="K531" s="1431"/>
      <c r="L531" s="1431"/>
      <c r="M531" s="1431"/>
      <c r="N531" s="1438"/>
      <c r="O531" s="1438"/>
    </row>
    <row r="532">
      <c r="A532" s="638">
        <v>527.0</v>
      </c>
      <c r="B532" s="638" t="b">
        <v>0</v>
      </c>
      <c r="C532" s="1431">
        <v>1.0</v>
      </c>
      <c r="D532" s="1432" t="s">
        <v>1616</v>
      </c>
      <c r="E532" s="1435" t="s">
        <v>1323</v>
      </c>
      <c r="F532" s="1435"/>
      <c r="G532" s="1435"/>
      <c r="H532" s="1431">
        <v>10000.0</v>
      </c>
      <c r="I532" s="1431">
        <v>60000.0</v>
      </c>
      <c r="J532" s="1431"/>
      <c r="K532" s="1431">
        <v>9180.0</v>
      </c>
      <c r="L532" s="1431">
        <v>3125.0</v>
      </c>
      <c r="M532" s="1431">
        <v>2320.0</v>
      </c>
      <c r="N532" s="1438">
        <v>580.0</v>
      </c>
      <c r="O532" s="1438"/>
    </row>
    <row r="533">
      <c r="A533" s="638">
        <v>528.0</v>
      </c>
      <c r="B533" s="638" t="b">
        <v>0</v>
      </c>
      <c r="C533" s="1431">
        <v>2.0</v>
      </c>
      <c r="D533" s="1432" t="s">
        <v>1616</v>
      </c>
      <c r="E533" s="1435" t="s">
        <v>1323</v>
      </c>
      <c r="F533" s="1435"/>
      <c r="G533" s="1435"/>
      <c r="H533" s="1441">
        <v>12000.0</v>
      </c>
      <c r="I533" s="1441">
        <v>72000.0</v>
      </c>
      <c r="J533" s="1431"/>
      <c r="K533" s="1431">
        <v>18840.0</v>
      </c>
      <c r="L533" s="1431">
        <v>6250.0</v>
      </c>
      <c r="M533" s="1431">
        <v>4640.0</v>
      </c>
      <c r="N533" s="1438">
        <v>1160.0</v>
      </c>
      <c r="O533" s="1438"/>
    </row>
    <row r="534">
      <c r="A534" s="638">
        <v>529.0</v>
      </c>
      <c r="B534" s="638" t="b">
        <v>0</v>
      </c>
      <c r="C534" s="1431">
        <v>3.0</v>
      </c>
      <c r="D534" s="1432" t="s">
        <v>1616</v>
      </c>
      <c r="E534" s="1435" t="s">
        <v>1323</v>
      </c>
      <c r="F534" s="1435"/>
      <c r="G534" s="1435"/>
      <c r="H534" s="1441">
        <v>14000.0</v>
      </c>
      <c r="I534" s="1441">
        <v>84000.0</v>
      </c>
      <c r="J534" s="1431"/>
      <c r="K534" s="1431">
        <v>29200.0</v>
      </c>
      <c r="L534" s="1431">
        <v>9375.0</v>
      </c>
      <c r="M534" s="1431">
        <v>16640.0</v>
      </c>
      <c r="N534" s="1438">
        <v>4160.0</v>
      </c>
      <c r="O534" s="1438"/>
    </row>
    <row r="535">
      <c r="A535" s="638">
        <v>530.0</v>
      </c>
      <c r="B535" s="638" t="b">
        <v>0</v>
      </c>
      <c r="C535" s="1431">
        <v>4.0</v>
      </c>
      <c r="D535" s="1432" t="s">
        <v>1616</v>
      </c>
      <c r="E535" s="1435" t="s">
        <v>1323</v>
      </c>
      <c r="F535" s="1435"/>
      <c r="G535" s="1435"/>
      <c r="H535" s="1441">
        <v>16000.0</v>
      </c>
      <c r="I535" s="1441">
        <v>96000.0</v>
      </c>
      <c r="J535" s="1431"/>
      <c r="K535" s="1431">
        <v>37440.0</v>
      </c>
      <c r="L535" s="1431">
        <v>12500.0</v>
      </c>
      <c r="M535" s="1431">
        <v>25840.0</v>
      </c>
      <c r="N535" s="1438">
        <v>6460.0</v>
      </c>
      <c r="O535" s="1438"/>
    </row>
    <row r="536">
      <c r="A536" s="638">
        <v>531.0</v>
      </c>
      <c r="B536" s="638" t="b">
        <v>0</v>
      </c>
      <c r="C536" s="1431">
        <v>5.0</v>
      </c>
      <c r="D536" s="1432" t="s">
        <v>1616</v>
      </c>
      <c r="E536" s="1435" t="s">
        <v>1323</v>
      </c>
      <c r="F536" s="1435"/>
      <c r="G536" s="1435"/>
      <c r="H536" s="1441">
        <v>18000.0</v>
      </c>
      <c r="I536" s="1441">
        <v>108000.0</v>
      </c>
      <c r="J536" s="1431"/>
      <c r="K536" s="1431">
        <v>48000.0</v>
      </c>
      <c r="L536" s="1431">
        <v>15625.0</v>
      </c>
      <c r="M536" s="1431">
        <v>55400.0</v>
      </c>
      <c r="N536" s="1438">
        <v>13860.0</v>
      </c>
      <c r="O536" s="1438"/>
    </row>
    <row r="537">
      <c r="A537" s="638">
        <v>532.0</v>
      </c>
      <c r="B537" s="638" t="b">
        <v>0</v>
      </c>
      <c r="C537" s="1431">
        <v>6.0</v>
      </c>
      <c r="D537" s="1432" t="s">
        <v>1616</v>
      </c>
      <c r="E537" s="1435" t="s">
        <v>1323</v>
      </c>
      <c r="F537" s="1435"/>
      <c r="G537" s="1435"/>
      <c r="H537" s="1441">
        <v>20000.0</v>
      </c>
      <c r="I537" s="1441">
        <v>120000.0</v>
      </c>
      <c r="J537" s="1431"/>
      <c r="K537" s="1431">
        <v>57000.0</v>
      </c>
      <c r="L537" s="1431">
        <v>20025.0</v>
      </c>
      <c r="M537" s="1431">
        <v>79840.0</v>
      </c>
      <c r="N537" s="1438">
        <v>19960.0</v>
      </c>
      <c r="O537" s="1438"/>
    </row>
    <row r="538">
      <c r="A538" s="638">
        <v>533.0</v>
      </c>
      <c r="B538" s="638" t="b">
        <v>0</v>
      </c>
      <c r="C538" s="1431">
        <v>7.0</v>
      </c>
      <c r="D538" s="1432" t="s">
        <v>1616</v>
      </c>
      <c r="E538" s="1435" t="s">
        <v>1323</v>
      </c>
      <c r="F538" s="1435"/>
      <c r="G538" s="1435"/>
      <c r="H538" s="1441">
        <v>24000.0</v>
      </c>
      <c r="I538" s="1441">
        <v>144000.0</v>
      </c>
      <c r="J538" s="1431"/>
      <c r="K538" s="1431">
        <v>75000.0</v>
      </c>
      <c r="L538" s="1431">
        <v>24400.0</v>
      </c>
      <c r="M538" s="1431">
        <v>108000.0</v>
      </c>
      <c r="N538" s="1438">
        <v>27020.0</v>
      </c>
      <c r="O538" s="1438"/>
    </row>
    <row r="539">
      <c r="A539" s="638">
        <v>534.0</v>
      </c>
      <c r="B539" s="638" t="b">
        <v>0</v>
      </c>
      <c r="C539" s="1431">
        <v>8.0</v>
      </c>
      <c r="D539" s="1432" t="s">
        <v>1616</v>
      </c>
      <c r="E539" s="1435" t="s">
        <v>1323</v>
      </c>
      <c r="F539" s="1435"/>
      <c r="G539" s="1435"/>
      <c r="H539" s="1441">
        <v>28000.0</v>
      </c>
      <c r="I539" s="1441">
        <v>168000.0</v>
      </c>
      <c r="J539" s="1431"/>
      <c r="K539" s="1431">
        <v>87420.0</v>
      </c>
      <c r="L539" s="1431">
        <v>28775.0</v>
      </c>
      <c r="M539" s="1431">
        <v>153000.0</v>
      </c>
      <c r="N539" s="1438">
        <v>38240.0</v>
      </c>
      <c r="O539" s="1438"/>
    </row>
    <row r="540">
      <c r="A540" s="638">
        <v>535.0</v>
      </c>
      <c r="B540" s="638" t="b">
        <v>0</v>
      </c>
      <c r="C540" s="1431">
        <v>9.0</v>
      </c>
      <c r="D540" s="1432" t="s">
        <v>1616</v>
      </c>
      <c r="E540" s="1435" t="s">
        <v>1323</v>
      </c>
      <c r="F540" s="1435"/>
      <c r="G540" s="1435"/>
      <c r="H540" s="1441">
        <v>32000.0</v>
      </c>
      <c r="I540" s="1441">
        <v>192000.0</v>
      </c>
      <c r="J540" s="1431"/>
      <c r="K540" s="1431">
        <v>99840.0</v>
      </c>
      <c r="L540" s="1431">
        <v>33150.0</v>
      </c>
      <c r="M540" s="1431">
        <v>206000.0</v>
      </c>
      <c r="N540" s="1438">
        <v>51400.0</v>
      </c>
      <c r="O540" s="1438"/>
    </row>
    <row r="541">
      <c r="A541" s="638">
        <v>536.0</v>
      </c>
      <c r="B541" s="638" t="b">
        <v>0</v>
      </c>
      <c r="C541" s="1431">
        <v>10.0</v>
      </c>
      <c r="D541" s="1432" t="s">
        <v>1616</v>
      </c>
      <c r="E541" s="1435" t="s">
        <v>1323</v>
      </c>
      <c r="F541" s="1435"/>
      <c r="G541" s="1435"/>
      <c r="H541" s="1441">
        <v>36000.0</v>
      </c>
      <c r="I541" s="1441">
        <v>216000.0</v>
      </c>
      <c r="J541" s="1431"/>
      <c r="K541" s="1431">
        <v>113100.0</v>
      </c>
      <c r="L541" s="1431">
        <v>37525.0</v>
      </c>
      <c r="M541" s="1431">
        <v>266000.0</v>
      </c>
      <c r="N541" s="1438">
        <v>66500.0</v>
      </c>
      <c r="O541" s="1438"/>
    </row>
    <row r="542">
      <c r="A542" s="638">
        <v>537.0</v>
      </c>
      <c r="B542" s="638" t="b">
        <v>0</v>
      </c>
      <c r="C542" s="1431">
        <v>11.0</v>
      </c>
      <c r="D542" s="1432" t="s">
        <v>1616</v>
      </c>
      <c r="E542" s="1435" t="s">
        <v>1323</v>
      </c>
      <c r="F542" s="1435"/>
      <c r="G542" s="1435"/>
      <c r="H542" s="1441">
        <v>40000.0</v>
      </c>
      <c r="I542" s="1441">
        <v>240000.0</v>
      </c>
      <c r="J542" s="1431"/>
      <c r="K542" s="1431">
        <v>130080.0</v>
      </c>
      <c r="L542" s="1431">
        <v>43150.0</v>
      </c>
      <c r="M542" s="1431">
        <v>344000.0</v>
      </c>
      <c r="N542" s="1438">
        <v>86040.0</v>
      </c>
      <c r="O542" s="1438"/>
    </row>
    <row r="543">
      <c r="A543" s="638">
        <v>538.0</v>
      </c>
      <c r="B543" s="638" t="b">
        <v>0</v>
      </c>
      <c r="C543" s="1431">
        <v>12.0</v>
      </c>
      <c r="D543" s="1432" t="s">
        <v>1616</v>
      </c>
      <c r="E543" s="1435" t="s">
        <v>1323</v>
      </c>
      <c r="F543" s="1435"/>
      <c r="G543" s="1435"/>
      <c r="H543" s="1441">
        <v>44000.0</v>
      </c>
      <c r="I543" s="1441">
        <v>264000.0</v>
      </c>
      <c r="J543" s="1431"/>
      <c r="K543" s="1431">
        <v>146400.0</v>
      </c>
      <c r="L543" s="1431">
        <v>48775.0</v>
      </c>
      <c r="M543" s="1431">
        <v>432000.0</v>
      </c>
      <c r="N543" s="1438">
        <v>108000.0</v>
      </c>
      <c r="O543" s="1438"/>
    </row>
    <row r="544">
      <c r="A544" s="638">
        <v>539.0</v>
      </c>
      <c r="B544" s="638" t="b">
        <v>0</v>
      </c>
      <c r="C544" s="1431">
        <v>13.0</v>
      </c>
      <c r="D544" s="1432" t="s">
        <v>1616</v>
      </c>
      <c r="E544" s="1435" t="s">
        <v>1323</v>
      </c>
      <c r="F544" s="1435"/>
      <c r="G544" s="1435"/>
      <c r="H544" s="1441">
        <v>48000.0</v>
      </c>
      <c r="I544" s="1441">
        <v>288000.0</v>
      </c>
      <c r="J544" s="1431"/>
      <c r="K544" s="1431">
        <v>167280.0</v>
      </c>
      <c r="L544" s="1431">
        <v>54400.0</v>
      </c>
      <c r="M544" s="1431">
        <v>530000.0</v>
      </c>
      <c r="N544" s="1438">
        <v>133000.0</v>
      </c>
      <c r="O544" s="1438"/>
    </row>
    <row r="545">
      <c r="A545" s="638">
        <v>540.0</v>
      </c>
      <c r="B545" s="638" t="b">
        <v>0</v>
      </c>
      <c r="C545" s="1431">
        <v>14.0</v>
      </c>
      <c r="D545" s="1432" t="s">
        <v>1616</v>
      </c>
      <c r="E545" s="1435" t="s">
        <v>1323</v>
      </c>
      <c r="F545" s="1435"/>
      <c r="G545" s="1435"/>
      <c r="H545" s="1441">
        <v>52000.0</v>
      </c>
      <c r="I545" s="1441">
        <v>312000.0</v>
      </c>
      <c r="J545" s="1431"/>
      <c r="K545" s="1431">
        <v>173940.0</v>
      </c>
      <c r="L545" s="1431">
        <v>60050.0</v>
      </c>
      <c r="M545" s="1431">
        <v>638000.0</v>
      </c>
      <c r="N545" s="1438">
        <v>160000.0</v>
      </c>
      <c r="O545" s="1438"/>
    </row>
    <row r="546">
      <c r="A546" s="638">
        <v>541.0</v>
      </c>
      <c r="B546" s="638" t="b">
        <v>0</v>
      </c>
      <c r="C546" s="1431">
        <v>15.0</v>
      </c>
      <c r="D546" s="1432" t="s">
        <v>1616</v>
      </c>
      <c r="E546" s="1435" t="s">
        <v>1323</v>
      </c>
      <c r="F546" s="1435"/>
      <c r="G546" s="1435"/>
      <c r="H546" s="1431">
        <v>58000.0</v>
      </c>
      <c r="I546" s="1431">
        <v>377000.0</v>
      </c>
      <c r="J546" s="1431"/>
      <c r="K546" s="1431">
        <v>206940.0</v>
      </c>
      <c r="L546" s="1431">
        <v>65675.0</v>
      </c>
      <c r="M546" s="1431">
        <v>756000.0</v>
      </c>
      <c r="N546" s="1438">
        <v>189000.0</v>
      </c>
      <c r="O546" s="1438"/>
    </row>
    <row r="547">
      <c r="A547" s="638">
        <v>542.0</v>
      </c>
      <c r="B547" s="638" t="b">
        <v>0</v>
      </c>
      <c r="C547" s="1431">
        <v>16.0</v>
      </c>
      <c r="D547" s="1432" t="s">
        <v>1616</v>
      </c>
      <c r="E547" s="1435" t="s">
        <v>1326</v>
      </c>
      <c r="F547" s="1435"/>
      <c r="G547" s="1435"/>
      <c r="H547" s="1431">
        <v>64000.0</v>
      </c>
      <c r="I547" s="1431">
        <v>416000.0</v>
      </c>
      <c r="J547" s="1431"/>
      <c r="K547" s="1431">
        <v>216000.0</v>
      </c>
      <c r="L547" s="1431">
        <v>71300.0</v>
      </c>
      <c r="M547" s="1431">
        <v>916000.0</v>
      </c>
      <c r="N547" s="1438">
        <v>229000.0</v>
      </c>
      <c r="O547" s="1438"/>
    </row>
    <row r="548">
      <c r="A548" s="638">
        <v>543.0</v>
      </c>
      <c r="B548" s="638" t="b">
        <v>0</v>
      </c>
      <c r="C548" s="1431">
        <v>17.0</v>
      </c>
      <c r="D548" s="1432" t="s">
        <v>1616</v>
      </c>
      <c r="E548" s="1435" t="s">
        <v>1327</v>
      </c>
      <c r="F548" s="1435"/>
      <c r="G548" s="1435"/>
      <c r="H548" s="1431">
        <v>70000.0</v>
      </c>
      <c r="I548" s="1431">
        <v>455000.0</v>
      </c>
      <c r="J548" s="1431"/>
      <c r="K548" s="1431">
        <v>228000.0</v>
      </c>
      <c r="L548" s="1431">
        <v>76925.0</v>
      </c>
      <c r="M548" s="1431">
        <v>1090000.0</v>
      </c>
      <c r="N548" s="1438">
        <v>273000.0</v>
      </c>
      <c r="O548" s="1438"/>
    </row>
    <row r="549">
      <c r="A549" s="638">
        <v>544.0</v>
      </c>
      <c r="B549" s="638" t="b">
        <v>0</v>
      </c>
      <c r="C549" s="1431">
        <v>18.0</v>
      </c>
      <c r="D549" s="1432" t="s">
        <v>1616</v>
      </c>
      <c r="E549" s="1435" t="s">
        <v>1329</v>
      </c>
      <c r="F549" s="1435"/>
      <c r="G549" s="1435"/>
      <c r="H549" s="1431">
        <v>76000.0</v>
      </c>
      <c r="I549" s="1431">
        <v>494000.0</v>
      </c>
      <c r="J549" s="1431"/>
      <c r="K549" s="1431">
        <v>250440.0</v>
      </c>
      <c r="L549" s="1431">
        <v>83800.0</v>
      </c>
      <c r="M549" s="1431">
        <v>1300000.0</v>
      </c>
      <c r="N549" s="1438">
        <v>325000.0</v>
      </c>
      <c r="O549" s="1438"/>
    </row>
    <row r="550">
      <c r="A550" s="638">
        <v>545.0</v>
      </c>
      <c r="B550" s="638" t="b">
        <v>0</v>
      </c>
      <c r="C550" s="1431">
        <v>19.0</v>
      </c>
      <c r="D550" s="1432" t="s">
        <v>1616</v>
      </c>
      <c r="E550" s="1435" t="s">
        <v>1330</v>
      </c>
      <c r="F550" s="1435"/>
      <c r="G550" s="1435"/>
      <c r="H550" s="1431">
        <v>82000.0</v>
      </c>
      <c r="I550" s="1431">
        <v>533000.0</v>
      </c>
      <c r="J550" s="1431"/>
      <c r="K550" s="1431">
        <v>273540.0</v>
      </c>
      <c r="L550" s="1431">
        <v>90675.0</v>
      </c>
      <c r="M550" s="1431">
        <v>1530000.0</v>
      </c>
      <c r="N550" s="1438">
        <v>382000.0</v>
      </c>
      <c r="O550" s="1438"/>
    </row>
    <row r="551">
      <c r="A551" s="638">
        <v>546.0</v>
      </c>
      <c r="B551" s="638" t="b">
        <v>0</v>
      </c>
      <c r="C551" s="1431">
        <v>20.0</v>
      </c>
      <c r="D551" s="1432" t="s">
        <v>1616</v>
      </c>
      <c r="E551" s="1435" t="s">
        <v>1333</v>
      </c>
      <c r="F551" s="1435"/>
      <c r="G551" s="1435"/>
      <c r="H551" s="1431">
        <v>88000.0</v>
      </c>
      <c r="I551" s="1431">
        <v>572000.0</v>
      </c>
      <c r="J551" s="1431"/>
      <c r="K551" s="1431">
        <v>293940.0</v>
      </c>
      <c r="L551" s="1431">
        <v>97575.0</v>
      </c>
      <c r="M551" s="1431">
        <v>1770000.0</v>
      </c>
      <c r="N551" s="1438">
        <v>443000.0</v>
      </c>
      <c r="O551" s="1438"/>
    </row>
    <row r="552">
      <c r="A552" s="638">
        <v>547.0</v>
      </c>
      <c r="B552" s="638" t="b">
        <v>0</v>
      </c>
      <c r="C552" s="1431">
        <v>21.0</v>
      </c>
      <c r="D552" s="1432" t="s">
        <v>1616</v>
      </c>
      <c r="E552" s="1435" t="s">
        <v>1334</v>
      </c>
      <c r="F552" s="1435"/>
      <c r="G552" s="1435"/>
      <c r="H552" s="1431">
        <v>96000.0</v>
      </c>
      <c r="I552" s="1431">
        <v>624000.0</v>
      </c>
      <c r="J552" s="1431"/>
      <c r="K552" s="1431">
        <v>314700.0</v>
      </c>
      <c r="L552" s="1431">
        <v>104000.0</v>
      </c>
      <c r="M552" s="1431">
        <v>2040000.0</v>
      </c>
      <c r="N552" s="1438">
        <v>509000.0</v>
      </c>
      <c r="O552" s="1438"/>
    </row>
    <row r="553">
      <c r="A553" s="638">
        <v>548.0</v>
      </c>
      <c r="B553" s="638" t="b">
        <v>0</v>
      </c>
      <c r="C553" s="1431">
        <v>22.0</v>
      </c>
      <c r="D553" s="1432" t="s">
        <v>1616</v>
      </c>
      <c r="E553" s="1435" t="s">
        <v>1337</v>
      </c>
      <c r="F553" s="1435"/>
      <c r="G553" s="1435"/>
      <c r="H553" s="1431">
        <v>104000.0</v>
      </c>
      <c r="I553" s="1431">
        <v>676000.0</v>
      </c>
      <c r="J553" s="1431"/>
      <c r="K553" s="1431">
        <v>333000.0</v>
      </c>
      <c r="L553" s="1431">
        <v>111000.0</v>
      </c>
      <c r="M553" s="1431">
        <v>2370000.0</v>
      </c>
      <c r="N553" s="1438">
        <v>592000.0</v>
      </c>
      <c r="O553" s="1438"/>
    </row>
    <row r="554">
      <c r="A554" s="638">
        <v>549.0</v>
      </c>
      <c r="B554" s="638" t="b">
        <v>0</v>
      </c>
      <c r="C554" s="1431">
        <v>23.0</v>
      </c>
      <c r="D554" s="1432" t="s">
        <v>1616</v>
      </c>
      <c r="E554" s="1435" t="s">
        <v>1338</v>
      </c>
      <c r="F554" s="1435"/>
      <c r="G554" s="1435"/>
      <c r="H554" s="1431">
        <v>112000.0</v>
      </c>
      <c r="I554" s="1431">
        <v>728000.0</v>
      </c>
      <c r="J554" s="1431"/>
      <c r="K554" s="1431">
        <v>359040.0</v>
      </c>
      <c r="L554" s="1431">
        <v>119000.0</v>
      </c>
      <c r="M554" s="1431">
        <v>2750000.0</v>
      </c>
      <c r="N554" s="1438">
        <v>688000.0</v>
      </c>
      <c r="O554" s="1438"/>
    </row>
    <row r="555">
      <c r="A555" s="638">
        <v>550.0</v>
      </c>
      <c r="B555" s="638" t="b">
        <v>0</v>
      </c>
      <c r="C555" s="1431">
        <v>24.0</v>
      </c>
      <c r="D555" s="1432" t="s">
        <v>1616</v>
      </c>
      <c r="E555" s="1435" t="s">
        <v>1341</v>
      </c>
      <c r="F555" s="1435"/>
      <c r="G555" s="1435"/>
      <c r="H555" s="1431">
        <v>120000.0</v>
      </c>
      <c r="I555" s="1431">
        <v>780000.0</v>
      </c>
      <c r="J555" s="1431"/>
      <c r="K555" s="1431">
        <v>384060.0</v>
      </c>
      <c r="L555" s="1431">
        <v>128000.0</v>
      </c>
      <c r="M555" s="1431">
        <v>3170000.0</v>
      </c>
      <c r="N555" s="1438">
        <v>791000.0</v>
      </c>
      <c r="O555" s="1438"/>
    </row>
    <row r="556">
      <c r="A556" s="638">
        <v>551.0</v>
      </c>
      <c r="B556" s="638" t="b">
        <v>0</v>
      </c>
      <c r="C556" s="1431">
        <v>25.0</v>
      </c>
      <c r="D556" s="1432" t="s">
        <v>1616</v>
      </c>
      <c r="E556" s="1435" t="s">
        <v>1342</v>
      </c>
      <c r="F556" s="1435"/>
      <c r="G556" s="1435"/>
      <c r="H556" s="1431">
        <v>130000.0</v>
      </c>
      <c r="I556" s="1431">
        <v>910000.0</v>
      </c>
      <c r="J556" s="1431"/>
      <c r="K556" s="1431">
        <v>408000.0</v>
      </c>
      <c r="L556" s="1431">
        <v>136000.0</v>
      </c>
      <c r="M556" s="1438">
        <v>3610000.0</v>
      </c>
      <c r="N556" s="1438">
        <v>902000.0</v>
      </c>
      <c r="O556" s="1438"/>
    </row>
    <row r="557">
      <c r="A557" s="638">
        <v>552.0</v>
      </c>
      <c r="B557" s="638" t="b">
        <v>0</v>
      </c>
      <c r="C557" s="1431">
        <v>26.0</v>
      </c>
      <c r="D557" s="1432" t="s">
        <v>1616</v>
      </c>
      <c r="E557" s="1435" t="s">
        <v>1344</v>
      </c>
      <c r="F557" s="1435"/>
      <c r="G557" s="1435"/>
      <c r="H557" s="1431">
        <v>140000.0</v>
      </c>
      <c r="I557" s="1431">
        <v>980000.0</v>
      </c>
      <c r="J557" s="1431"/>
      <c r="K557" s="1431">
        <v>420000.0</v>
      </c>
      <c r="L557" s="1431">
        <v>144000.0</v>
      </c>
      <c r="M557" s="1438">
        <v>4140000.0</v>
      </c>
      <c r="N557" s="1438">
        <v>1040000.0</v>
      </c>
      <c r="O557" s="1438"/>
    </row>
    <row r="558">
      <c r="A558" s="638">
        <v>553.0</v>
      </c>
      <c r="B558" s="638" t="b">
        <v>0</v>
      </c>
      <c r="C558" s="1431">
        <v>27.0</v>
      </c>
      <c r="D558" s="1432" t="s">
        <v>1616</v>
      </c>
      <c r="E558" s="1435" t="s">
        <v>1345</v>
      </c>
      <c r="F558" s="1435"/>
      <c r="G558" s="1435"/>
      <c r="H558" s="1431">
        <v>150000.0</v>
      </c>
      <c r="I558" s="1431">
        <v>1050000.0</v>
      </c>
      <c r="J558" s="1431"/>
      <c r="K558" s="1431">
        <v>466200.0</v>
      </c>
      <c r="L558" s="1431">
        <v>152000.0</v>
      </c>
      <c r="M558" s="1438">
        <v>4710000.0</v>
      </c>
      <c r="N558" s="1438">
        <v>1180000.0</v>
      </c>
      <c r="O558" s="1438"/>
    </row>
    <row r="559">
      <c r="A559" s="638">
        <v>554.0</v>
      </c>
      <c r="B559" s="638" t="b">
        <v>0</v>
      </c>
      <c r="C559" s="1431">
        <v>28.0</v>
      </c>
      <c r="D559" s="1432" t="s">
        <v>1616</v>
      </c>
      <c r="E559" s="1435" t="s">
        <v>1348</v>
      </c>
      <c r="F559" s="1435"/>
      <c r="G559" s="1435"/>
      <c r="H559" s="1431">
        <v>160000.0</v>
      </c>
      <c r="I559" s="1431">
        <v>1120000.0</v>
      </c>
      <c r="J559" s="1431"/>
      <c r="K559" s="1431">
        <v>480000.0</v>
      </c>
      <c r="L559" s="1431">
        <v>160000.0</v>
      </c>
      <c r="M559" s="1438">
        <v>5320000.0</v>
      </c>
      <c r="N559" s="1438">
        <v>1330000.0</v>
      </c>
      <c r="O559" s="1438"/>
    </row>
    <row r="560">
      <c r="A560" s="638">
        <v>555.0</v>
      </c>
      <c r="B560" s="638" t="b">
        <v>0</v>
      </c>
      <c r="C560" s="1431">
        <v>29.0</v>
      </c>
      <c r="D560" s="1432" t="s">
        <v>1616</v>
      </c>
      <c r="E560" s="1435" t="s">
        <v>1349</v>
      </c>
      <c r="F560" s="1435"/>
      <c r="G560" s="1435"/>
      <c r="H560" s="1431">
        <v>170000.0</v>
      </c>
      <c r="I560" s="1431">
        <v>1190000.0</v>
      </c>
      <c r="J560" s="1431"/>
      <c r="K560" s="1431">
        <v>511800.0</v>
      </c>
      <c r="L560" s="1431">
        <v>170000.0</v>
      </c>
      <c r="M560" s="1438">
        <v>6010000.0</v>
      </c>
      <c r="N560" s="1438">
        <v>1500000.0</v>
      </c>
      <c r="O560" s="1438"/>
    </row>
    <row r="561">
      <c r="A561" s="638">
        <v>556.0</v>
      </c>
      <c r="B561" s="638" t="b">
        <v>0</v>
      </c>
      <c r="C561" s="1431">
        <v>30.0</v>
      </c>
      <c r="D561" s="1432" t="s">
        <v>1616</v>
      </c>
      <c r="E561" s="1435" t="s">
        <v>1351</v>
      </c>
      <c r="F561" s="1435"/>
      <c r="G561" s="1435"/>
      <c r="H561" s="1431">
        <v>182000.0</v>
      </c>
      <c r="I561" s="1431">
        <v>1274000.0</v>
      </c>
      <c r="J561" s="1431"/>
      <c r="K561" s="1431">
        <v>534000.0</v>
      </c>
      <c r="L561" s="1431">
        <v>179000.0</v>
      </c>
      <c r="M561" s="1438">
        <v>6740000.0</v>
      </c>
      <c r="N561" s="1438">
        <v>1680000.0</v>
      </c>
      <c r="O561" s="1438"/>
    </row>
    <row r="562">
      <c r="A562" s="638">
        <v>557.0</v>
      </c>
      <c r="B562" s="638" t="b">
        <v>0</v>
      </c>
      <c r="C562" s="1431">
        <v>31.0</v>
      </c>
      <c r="D562" s="1432" t="s">
        <v>1616</v>
      </c>
      <c r="E562" s="1435" t="s">
        <v>1352</v>
      </c>
      <c r="F562" s="1435"/>
      <c r="G562" s="1435"/>
      <c r="H562" s="1431">
        <v>194000.0</v>
      </c>
      <c r="I562" s="1431">
        <v>1358000.0</v>
      </c>
      <c r="J562" s="1431"/>
      <c r="K562" s="1431">
        <v>566940.0</v>
      </c>
      <c r="L562" s="1431">
        <v>188000.0</v>
      </c>
      <c r="M562" s="1438">
        <v>7590000.0</v>
      </c>
      <c r="N562" s="1438">
        <v>1900000.0</v>
      </c>
      <c r="O562" s="1438"/>
    </row>
    <row r="563">
      <c r="A563" s="638">
        <v>558.0</v>
      </c>
      <c r="B563" s="638" t="b">
        <v>0</v>
      </c>
      <c r="C563" s="1431">
        <v>32.0</v>
      </c>
      <c r="D563" s="1432" t="s">
        <v>1616</v>
      </c>
      <c r="E563" s="1435" t="s">
        <v>1355</v>
      </c>
      <c r="F563" s="1435"/>
      <c r="G563" s="1435"/>
      <c r="H563" s="1431">
        <v>206000.0</v>
      </c>
      <c r="I563" s="1431">
        <v>1442000.0</v>
      </c>
      <c r="J563" s="1431"/>
      <c r="K563" s="1431">
        <v>594840.0</v>
      </c>
      <c r="L563" s="1431">
        <v>198000.0</v>
      </c>
      <c r="M563" s="1438">
        <v>8490000.0</v>
      </c>
      <c r="N563" s="1438">
        <v>2120000.0</v>
      </c>
      <c r="O563" s="1438"/>
    </row>
    <row r="564">
      <c r="A564" s="638">
        <v>559.0</v>
      </c>
      <c r="B564" s="638" t="b">
        <v>0</v>
      </c>
      <c r="C564" s="1431">
        <v>33.0</v>
      </c>
      <c r="D564" s="1432" t="s">
        <v>1616</v>
      </c>
      <c r="E564" s="1435" t="s">
        <v>1356</v>
      </c>
      <c r="F564" s="1435"/>
      <c r="G564" s="1435"/>
      <c r="H564" s="1431">
        <v>218000.0</v>
      </c>
      <c r="I564" s="1431">
        <v>1526000.0</v>
      </c>
      <c r="J564" s="1431"/>
      <c r="K564" s="1431">
        <v>623160.0</v>
      </c>
      <c r="L564" s="1431">
        <v>207000.0</v>
      </c>
      <c r="M564" s="1438">
        <v>9450000.0</v>
      </c>
      <c r="N564" s="1438">
        <v>2360000.0</v>
      </c>
      <c r="O564" s="1438"/>
    </row>
    <row r="565">
      <c r="A565" s="638">
        <v>560.0</v>
      </c>
      <c r="B565" s="638" t="b">
        <v>0</v>
      </c>
      <c r="C565" s="1431">
        <v>34.0</v>
      </c>
      <c r="D565" s="1432" t="s">
        <v>1616</v>
      </c>
      <c r="E565" s="1435" t="s">
        <v>1358</v>
      </c>
      <c r="F565" s="1435"/>
      <c r="G565" s="1435"/>
      <c r="H565" s="1431">
        <v>230000.0</v>
      </c>
      <c r="I565" s="1431">
        <v>1610000.0</v>
      </c>
      <c r="J565" s="1431"/>
      <c r="K565" s="1431">
        <v>651600.0</v>
      </c>
      <c r="L565" s="1431">
        <v>218000.0</v>
      </c>
      <c r="M565" s="1438">
        <v>1.05E7</v>
      </c>
      <c r="N565" s="1438">
        <v>2630000.0</v>
      </c>
      <c r="O565" s="1438"/>
    </row>
    <row r="566">
      <c r="A566" s="638">
        <v>561.0</v>
      </c>
      <c r="B566" s="638" t="b">
        <v>0</v>
      </c>
      <c r="C566" s="1431"/>
      <c r="D566" s="1432" t="s">
        <v>1617</v>
      </c>
      <c r="E566" s="1435"/>
      <c r="F566" s="1435"/>
      <c r="G566" s="1435"/>
      <c r="H566" s="1431" t="s">
        <v>1470</v>
      </c>
      <c r="I566" s="1431" t="s">
        <v>1471</v>
      </c>
      <c r="J566" s="1431"/>
      <c r="K566" s="1431"/>
      <c r="L566" s="1431"/>
      <c r="M566" s="1431"/>
      <c r="N566" s="1438"/>
      <c r="O566" s="1438"/>
    </row>
    <row r="567">
      <c r="A567" s="638">
        <v>562.0</v>
      </c>
      <c r="B567" s="638" t="b">
        <v>0</v>
      </c>
      <c r="C567" s="1431">
        <v>1.0</v>
      </c>
      <c r="D567" s="1432" t="s">
        <v>1618</v>
      </c>
      <c r="E567" s="1435" t="s">
        <v>1326</v>
      </c>
      <c r="F567" s="1435"/>
      <c r="G567" s="1435"/>
      <c r="H567" s="1431">
        <v>10000.0</v>
      </c>
      <c r="I567" s="1431">
        <v>60000.0</v>
      </c>
      <c r="J567" s="1431"/>
      <c r="K567" s="1431">
        <v>9180.0</v>
      </c>
      <c r="L567" s="1431">
        <v>3125.0</v>
      </c>
      <c r="M567" s="1431">
        <v>2320.0</v>
      </c>
      <c r="N567" s="1438">
        <v>580.0</v>
      </c>
      <c r="O567" s="1438"/>
    </row>
    <row r="568">
      <c r="A568" s="638">
        <v>563.0</v>
      </c>
      <c r="B568" s="638" t="b">
        <v>0</v>
      </c>
      <c r="C568" s="1431">
        <v>2.0</v>
      </c>
      <c r="D568" s="1432" t="s">
        <v>1618</v>
      </c>
      <c r="E568" s="1435" t="s">
        <v>1326</v>
      </c>
      <c r="F568" s="1435"/>
      <c r="G568" s="1435"/>
      <c r="H568" s="1441">
        <v>12000.0</v>
      </c>
      <c r="I568" s="1441">
        <v>72000.0</v>
      </c>
      <c r="J568" s="1431"/>
      <c r="K568" s="1431">
        <v>18840.0</v>
      </c>
      <c r="L568" s="1431">
        <v>6250.0</v>
      </c>
      <c r="M568" s="1431">
        <v>4640.0</v>
      </c>
      <c r="N568" s="1438">
        <v>1160.0</v>
      </c>
      <c r="O568" s="1438"/>
    </row>
    <row r="569">
      <c r="A569" s="638">
        <v>564.0</v>
      </c>
      <c r="B569" s="638" t="b">
        <v>0</v>
      </c>
      <c r="C569" s="1431">
        <v>3.0</v>
      </c>
      <c r="D569" s="1432" t="s">
        <v>1618</v>
      </c>
      <c r="E569" s="1435" t="s">
        <v>1326</v>
      </c>
      <c r="F569" s="1435"/>
      <c r="G569" s="1435"/>
      <c r="H569" s="1441">
        <v>14000.0</v>
      </c>
      <c r="I569" s="1441">
        <v>84000.0</v>
      </c>
      <c r="J569" s="1431"/>
      <c r="K569" s="1431">
        <v>29200.0</v>
      </c>
      <c r="L569" s="1431">
        <v>9375.0</v>
      </c>
      <c r="M569" s="1431">
        <v>16640.0</v>
      </c>
      <c r="N569" s="1438">
        <v>4160.0</v>
      </c>
      <c r="O569" s="1438"/>
    </row>
    <row r="570">
      <c r="A570" s="638">
        <v>565.0</v>
      </c>
      <c r="B570" s="638" t="b">
        <v>0</v>
      </c>
      <c r="C570" s="1431">
        <v>4.0</v>
      </c>
      <c r="D570" s="1432" t="s">
        <v>1618</v>
      </c>
      <c r="E570" s="1435" t="s">
        <v>1326</v>
      </c>
      <c r="F570" s="1435"/>
      <c r="G570" s="1435"/>
      <c r="H570" s="1441">
        <v>16000.0</v>
      </c>
      <c r="I570" s="1441">
        <v>96000.0</v>
      </c>
      <c r="J570" s="1431"/>
      <c r="K570" s="1431">
        <v>37440.0</v>
      </c>
      <c r="L570" s="1431">
        <v>12500.0</v>
      </c>
      <c r="M570" s="1431">
        <v>25840.0</v>
      </c>
      <c r="N570" s="1438">
        <v>6460.0</v>
      </c>
      <c r="O570" s="1438"/>
    </row>
    <row r="571">
      <c r="A571" s="638">
        <v>566.0</v>
      </c>
      <c r="B571" s="638" t="b">
        <v>0</v>
      </c>
      <c r="C571" s="1431">
        <v>5.0</v>
      </c>
      <c r="D571" s="1432" t="s">
        <v>1618</v>
      </c>
      <c r="E571" s="1435" t="s">
        <v>1326</v>
      </c>
      <c r="F571" s="1435"/>
      <c r="G571" s="1435"/>
      <c r="H571" s="1441">
        <v>18000.0</v>
      </c>
      <c r="I571" s="1441">
        <v>108000.0</v>
      </c>
      <c r="J571" s="1431"/>
      <c r="K571" s="1431">
        <v>48000.0</v>
      </c>
      <c r="L571" s="1431">
        <v>15625.0</v>
      </c>
      <c r="M571" s="1431">
        <v>55400.0</v>
      </c>
      <c r="N571" s="1438">
        <v>13860.0</v>
      </c>
      <c r="O571" s="1438"/>
    </row>
    <row r="572">
      <c r="A572" s="638">
        <v>567.0</v>
      </c>
      <c r="B572" s="638" t="b">
        <v>0</v>
      </c>
      <c r="C572" s="1431">
        <v>6.0</v>
      </c>
      <c r="D572" s="1432" t="s">
        <v>1618</v>
      </c>
      <c r="E572" s="1435" t="s">
        <v>1326</v>
      </c>
      <c r="F572" s="1435"/>
      <c r="G572" s="1435"/>
      <c r="H572" s="1441">
        <v>20000.0</v>
      </c>
      <c r="I572" s="1441">
        <v>120000.0</v>
      </c>
      <c r="J572" s="1431"/>
      <c r="K572" s="1431">
        <v>57000.0</v>
      </c>
      <c r="L572" s="1431">
        <v>20025.0</v>
      </c>
      <c r="M572" s="1431">
        <v>79840.0</v>
      </c>
      <c r="N572" s="1438">
        <v>19960.0</v>
      </c>
      <c r="O572" s="1438"/>
    </row>
    <row r="573">
      <c r="A573" s="638">
        <v>568.0</v>
      </c>
      <c r="B573" s="638" t="b">
        <v>0</v>
      </c>
      <c r="C573" s="1431">
        <v>7.0</v>
      </c>
      <c r="D573" s="1432" t="s">
        <v>1618</v>
      </c>
      <c r="E573" s="1435" t="s">
        <v>1326</v>
      </c>
      <c r="F573" s="1435"/>
      <c r="G573" s="1435"/>
      <c r="H573" s="1441">
        <v>24000.0</v>
      </c>
      <c r="I573" s="1441">
        <v>144000.0</v>
      </c>
      <c r="J573" s="1431"/>
      <c r="K573" s="1431">
        <v>75000.0</v>
      </c>
      <c r="L573" s="1431">
        <v>24400.0</v>
      </c>
      <c r="M573" s="1431">
        <v>108000.0</v>
      </c>
      <c r="N573" s="1438">
        <v>27020.0</v>
      </c>
      <c r="O573" s="1438"/>
    </row>
    <row r="574">
      <c r="A574" s="638">
        <v>569.0</v>
      </c>
      <c r="B574" s="638" t="b">
        <v>0</v>
      </c>
      <c r="C574" s="1431">
        <v>8.0</v>
      </c>
      <c r="D574" s="1432" t="s">
        <v>1618</v>
      </c>
      <c r="E574" s="1435" t="s">
        <v>1326</v>
      </c>
      <c r="F574" s="1435"/>
      <c r="G574" s="1435"/>
      <c r="H574" s="1441">
        <v>28000.0</v>
      </c>
      <c r="I574" s="1441">
        <v>168000.0</v>
      </c>
      <c r="J574" s="1431"/>
      <c r="K574" s="1431">
        <v>87420.0</v>
      </c>
      <c r="L574" s="1431">
        <v>28775.0</v>
      </c>
      <c r="M574" s="1431">
        <v>153000.0</v>
      </c>
      <c r="N574" s="1438">
        <v>38240.0</v>
      </c>
      <c r="O574" s="1438"/>
    </row>
    <row r="575">
      <c r="A575" s="638">
        <v>570.0</v>
      </c>
      <c r="B575" s="638" t="b">
        <v>0</v>
      </c>
      <c r="C575" s="1431">
        <v>9.0</v>
      </c>
      <c r="D575" s="1432" t="s">
        <v>1618</v>
      </c>
      <c r="E575" s="1435" t="s">
        <v>1326</v>
      </c>
      <c r="F575" s="1435"/>
      <c r="G575" s="1435"/>
      <c r="H575" s="1441">
        <v>32000.0</v>
      </c>
      <c r="I575" s="1441">
        <v>192000.0</v>
      </c>
      <c r="J575" s="1431"/>
      <c r="K575" s="1431">
        <v>99840.0</v>
      </c>
      <c r="L575" s="1431">
        <v>33150.0</v>
      </c>
      <c r="M575" s="1431">
        <v>206000.0</v>
      </c>
      <c r="N575" s="1438">
        <v>51400.0</v>
      </c>
      <c r="O575" s="1438"/>
    </row>
    <row r="576">
      <c r="A576" s="638">
        <v>571.0</v>
      </c>
      <c r="B576" s="638" t="b">
        <v>0</v>
      </c>
      <c r="C576" s="1431">
        <v>10.0</v>
      </c>
      <c r="D576" s="1432" t="s">
        <v>1618</v>
      </c>
      <c r="E576" s="1435" t="s">
        <v>1326</v>
      </c>
      <c r="F576" s="1435"/>
      <c r="G576" s="1435"/>
      <c r="H576" s="1441">
        <v>36000.0</v>
      </c>
      <c r="I576" s="1441">
        <v>216000.0</v>
      </c>
      <c r="J576" s="1431"/>
      <c r="K576" s="1431">
        <v>113100.0</v>
      </c>
      <c r="L576" s="1431">
        <v>37525.0</v>
      </c>
      <c r="M576" s="1431">
        <v>266000.0</v>
      </c>
      <c r="N576" s="1438">
        <v>66500.0</v>
      </c>
      <c r="O576" s="1438"/>
    </row>
    <row r="577">
      <c r="A577" s="638">
        <v>572.0</v>
      </c>
      <c r="B577" s="638" t="b">
        <v>0</v>
      </c>
      <c r="C577" s="1431">
        <v>11.0</v>
      </c>
      <c r="D577" s="1432" t="s">
        <v>1618</v>
      </c>
      <c r="E577" s="1435" t="s">
        <v>1326</v>
      </c>
      <c r="F577" s="1435"/>
      <c r="G577" s="1435"/>
      <c r="H577" s="1441">
        <v>40000.0</v>
      </c>
      <c r="I577" s="1441">
        <v>240000.0</v>
      </c>
      <c r="J577" s="1431"/>
      <c r="K577" s="1431">
        <v>130080.0</v>
      </c>
      <c r="L577" s="1431">
        <v>43150.0</v>
      </c>
      <c r="M577" s="1431">
        <v>344000.0</v>
      </c>
      <c r="N577" s="1438">
        <v>86040.0</v>
      </c>
      <c r="O577" s="1438"/>
    </row>
    <row r="578">
      <c r="A578" s="638">
        <v>573.0</v>
      </c>
      <c r="B578" s="638" t="b">
        <v>0</v>
      </c>
      <c r="C578" s="1431">
        <v>12.0</v>
      </c>
      <c r="D578" s="1432" t="s">
        <v>1618</v>
      </c>
      <c r="E578" s="1435" t="s">
        <v>1326</v>
      </c>
      <c r="F578" s="1435"/>
      <c r="G578" s="1435"/>
      <c r="H578" s="1441">
        <v>44000.0</v>
      </c>
      <c r="I578" s="1441">
        <v>264000.0</v>
      </c>
      <c r="J578" s="1431"/>
      <c r="K578" s="1431">
        <v>146400.0</v>
      </c>
      <c r="L578" s="1431">
        <v>48775.0</v>
      </c>
      <c r="M578" s="1431">
        <v>432000.0</v>
      </c>
      <c r="N578" s="1438">
        <v>108000.0</v>
      </c>
      <c r="O578" s="1438"/>
    </row>
    <row r="579">
      <c r="A579" s="638">
        <v>574.0</v>
      </c>
      <c r="B579" s="638" t="b">
        <v>0</v>
      </c>
      <c r="C579" s="1431">
        <v>13.0</v>
      </c>
      <c r="D579" s="1432" t="s">
        <v>1618</v>
      </c>
      <c r="E579" s="1435" t="s">
        <v>1326</v>
      </c>
      <c r="F579" s="1435"/>
      <c r="G579" s="1435"/>
      <c r="H579" s="1441">
        <v>48000.0</v>
      </c>
      <c r="I579" s="1441">
        <v>288000.0</v>
      </c>
      <c r="J579" s="1431"/>
      <c r="K579" s="1431">
        <v>167280.0</v>
      </c>
      <c r="L579" s="1431">
        <v>54400.0</v>
      </c>
      <c r="M579" s="1431">
        <v>530000.0</v>
      </c>
      <c r="N579" s="1438">
        <v>133000.0</v>
      </c>
      <c r="O579" s="1438"/>
    </row>
    <row r="580">
      <c r="A580" s="638">
        <v>575.0</v>
      </c>
      <c r="B580" s="638" t="b">
        <v>0</v>
      </c>
      <c r="C580" s="1431">
        <v>14.0</v>
      </c>
      <c r="D580" s="1432" t="s">
        <v>1618</v>
      </c>
      <c r="E580" s="1435" t="s">
        <v>1326</v>
      </c>
      <c r="F580" s="1435"/>
      <c r="G580" s="1435"/>
      <c r="H580" s="1441">
        <v>52000.0</v>
      </c>
      <c r="I580" s="1441">
        <v>312000.0</v>
      </c>
      <c r="J580" s="1431"/>
      <c r="K580" s="1431">
        <v>173940.0</v>
      </c>
      <c r="L580" s="1431">
        <v>60050.0</v>
      </c>
      <c r="M580" s="1431">
        <v>638000.0</v>
      </c>
      <c r="N580" s="1438">
        <v>160000.0</v>
      </c>
      <c r="O580" s="1438"/>
    </row>
    <row r="581">
      <c r="A581" s="638">
        <v>576.0</v>
      </c>
      <c r="B581" s="638" t="b">
        <v>0</v>
      </c>
      <c r="C581" s="1431">
        <v>15.0</v>
      </c>
      <c r="D581" s="1432" t="s">
        <v>1618</v>
      </c>
      <c r="E581" s="1435" t="s">
        <v>1326</v>
      </c>
      <c r="F581" s="1435"/>
      <c r="G581" s="1435"/>
      <c r="H581" s="1431">
        <v>58000.0</v>
      </c>
      <c r="I581" s="1431">
        <v>377000.0</v>
      </c>
      <c r="J581" s="1431"/>
      <c r="K581" s="1431">
        <v>206940.0</v>
      </c>
      <c r="L581" s="1431">
        <v>65675.0</v>
      </c>
      <c r="M581" s="1431">
        <v>756000.0</v>
      </c>
      <c r="N581" s="1438">
        <v>189000.0</v>
      </c>
      <c r="O581" s="1438"/>
    </row>
    <row r="582">
      <c r="A582" s="638">
        <v>577.0</v>
      </c>
      <c r="B582" s="638" t="b">
        <v>0</v>
      </c>
      <c r="C582" s="1431">
        <v>16.0</v>
      </c>
      <c r="D582" s="1432" t="s">
        <v>1618</v>
      </c>
      <c r="E582" s="1435" t="s">
        <v>1326</v>
      </c>
      <c r="F582" s="1435"/>
      <c r="G582" s="1435"/>
      <c r="H582" s="1431">
        <v>64000.0</v>
      </c>
      <c r="I582" s="1431">
        <v>416000.0</v>
      </c>
      <c r="J582" s="1431"/>
      <c r="K582" s="1431">
        <v>216000.0</v>
      </c>
      <c r="L582" s="1431">
        <v>71300.0</v>
      </c>
      <c r="M582" s="1431">
        <v>916000.0</v>
      </c>
      <c r="N582" s="1438">
        <v>229000.0</v>
      </c>
      <c r="O582" s="1438"/>
    </row>
    <row r="583">
      <c r="A583" s="638">
        <v>578.0</v>
      </c>
      <c r="B583" s="638" t="b">
        <v>0</v>
      </c>
      <c r="C583" s="1431">
        <v>17.0</v>
      </c>
      <c r="D583" s="1432" t="s">
        <v>1618</v>
      </c>
      <c r="E583" s="1435" t="s">
        <v>1327</v>
      </c>
      <c r="F583" s="1435"/>
      <c r="G583" s="1435"/>
      <c r="H583" s="1431">
        <v>70000.0</v>
      </c>
      <c r="I583" s="1431">
        <v>455000.0</v>
      </c>
      <c r="J583" s="1431"/>
      <c r="K583" s="1431">
        <v>228000.0</v>
      </c>
      <c r="L583" s="1431">
        <v>76925.0</v>
      </c>
      <c r="M583" s="1431">
        <v>1090000.0</v>
      </c>
      <c r="N583" s="1438">
        <v>273000.0</v>
      </c>
      <c r="O583" s="1438"/>
    </row>
    <row r="584">
      <c r="A584" s="638">
        <v>579.0</v>
      </c>
      <c r="B584" s="638" t="b">
        <v>0</v>
      </c>
      <c r="C584" s="1431">
        <v>18.0</v>
      </c>
      <c r="D584" s="1432" t="s">
        <v>1618</v>
      </c>
      <c r="E584" s="1435" t="s">
        <v>1329</v>
      </c>
      <c r="F584" s="1435"/>
      <c r="G584" s="1435"/>
      <c r="H584" s="1431">
        <v>76000.0</v>
      </c>
      <c r="I584" s="1431">
        <v>494000.0</v>
      </c>
      <c r="J584" s="1431"/>
      <c r="K584" s="1431">
        <v>250440.0</v>
      </c>
      <c r="L584" s="1431">
        <v>83800.0</v>
      </c>
      <c r="M584" s="1431">
        <v>1300000.0</v>
      </c>
      <c r="N584" s="1438">
        <v>325000.0</v>
      </c>
      <c r="O584" s="1438"/>
    </row>
    <row r="585">
      <c r="A585" s="638">
        <v>580.0</v>
      </c>
      <c r="B585" s="638" t="b">
        <v>0</v>
      </c>
      <c r="C585" s="1431">
        <v>19.0</v>
      </c>
      <c r="D585" s="1432" t="s">
        <v>1618</v>
      </c>
      <c r="E585" s="1435" t="s">
        <v>1330</v>
      </c>
      <c r="F585" s="1435"/>
      <c r="G585" s="1435"/>
      <c r="H585" s="1431">
        <v>82000.0</v>
      </c>
      <c r="I585" s="1431">
        <v>533000.0</v>
      </c>
      <c r="J585" s="1431"/>
      <c r="K585" s="1431">
        <v>273540.0</v>
      </c>
      <c r="L585" s="1431">
        <v>90675.0</v>
      </c>
      <c r="M585" s="1431">
        <v>1530000.0</v>
      </c>
      <c r="N585" s="1438">
        <v>382000.0</v>
      </c>
      <c r="O585" s="1438"/>
    </row>
    <row r="586">
      <c r="A586" s="638">
        <v>581.0</v>
      </c>
      <c r="B586" s="638" t="b">
        <v>0</v>
      </c>
      <c r="C586" s="1431">
        <v>20.0</v>
      </c>
      <c r="D586" s="1432" t="s">
        <v>1618</v>
      </c>
      <c r="E586" s="1435" t="s">
        <v>1333</v>
      </c>
      <c r="F586" s="1435"/>
      <c r="G586" s="1435"/>
      <c r="H586" s="1431">
        <v>88000.0</v>
      </c>
      <c r="I586" s="1431">
        <v>572000.0</v>
      </c>
      <c r="J586" s="1431"/>
      <c r="K586" s="1431">
        <v>293940.0</v>
      </c>
      <c r="L586" s="1431">
        <v>97575.0</v>
      </c>
      <c r="M586" s="1431">
        <v>1770000.0</v>
      </c>
      <c r="N586" s="1438">
        <v>443000.0</v>
      </c>
      <c r="O586" s="1438"/>
    </row>
    <row r="587">
      <c r="A587" s="638">
        <v>582.0</v>
      </c>
      <c r="B587" s="638" t="b">
        <v>0</v>
      </c>
      <c r="C587" s="1431">
        <v>21.0</v>
      </c>
      <c r="D587" s="1432" t="s">
        <v>1618</v>
      </c>
      <c r="E587" s="1435" t="s">
        <v>1334</v>
      </c>
      <c r="F587" s="1435"/>
      <c r="G587" s="1435"/>
      <c r="H587" s="1431">
        <v>96000.0</v>
      </c>
      <c r="I587" s="1431">
        <v>624000.0</v>
      </c>
      <c r="J587" s="1431"/>
      <c r="K587" s="1431">
        <v>314700.0</v>
      </c>
      <c r="L587" s="1431">
        <v>104000.0</v>
      </c>
      <c r="M587" s="1431">
        <v>2040000.0</v>
      </c>
      <c r="N587" s="1438">
        <v>509000.0</v>
      </c>
      <c r="O587" s="1438"/>
    </row>
    <row r="588">
      <c r="A588" s="638">
        <v>583.0</v>
      </c>
      <c r="B588" s="638" t="b">
        <v>0</v>
      </c>
      <c r="C588" s="1431">
        <v>22.0</v>
      </c>
      <c r="D588" s="1432" t="s">
        <v>1618</v>
      </c>
      <c r="E588" s="1435" t="s">
        <v>1337</v>
      </c>
      <c r="F588" s="1435"/>
      <c r="G588" s="1435"/>
      <c r="H588" s="1431">
        <v>104000.0</v>
      </c>
      <c r="I588" s="1431">
        <v>676000.0</v>
      </c>
      <c r="J588" s="1431"/>
      <c r="K588" s="1431">
        <v>333000.0</v>
      </c>
      <c r="L588" s="1431">
        <v>111000.0</v>
      </c>
      <c r="M588" s="1431">
        <v>2370000.0</v>
      </c>
      <c r="N588" s="1438">
        <v>592000.0</v>
      </c>
      <c r="O588" s="1438"/>
    </row>
    <row r="589">
      <c r="A589" s="638">
        <v>584.0</v>
      </c>
      <c r="B589" s="638" t="b">
        <v>0</v>
      </c>
      <c r="C589" s="1431">
        <v>23.0</v>
      </c>
      <c r="D589" s="1432" t="s">
        <v>1618</v>
      </c>
      <c r="E589" s="1435" t="s">
        <v>1338</v>
      </c>
      <c r="F589" s="1435"/>
      <c r="G589" s="1435"/>
      <c r="H589" s="1431">
        <v>112000.0</v>
      </c>
      <c r="I589" s="1431">
        <v>728000.0</v>
      </c>
      <c r="J589" s="1431"/>
      <c r="K589" s="1431">
        <v>359040.0</v>
      </c>
      <c r="L589" s="1431">
        <v>119000.0</v>
      </c>
      <c r="M589" s="1431">
        <v>2750000.0</v>
      </c>
      <c r="N589" s="1438">
        <v>688000.0</v>
      </c>
      <c r="O589" s="1438"/>
    </row>
    <row r="590">
      <c r="A590" s="638">
        <v>585.0</v>
      </c>
      <c r="B590" s="638" t="b">
        <v>0</v>
      </c>
      <c r="C590" s="1431">
        <v>24.0</v>
      </c>
      <c r="D590" s="1432" t="s">
        <v>1618</v>
      </c>
      <c r="E590" s="1435" t="s">
        <v>1341</v>
      </c>
      <c r="F590" s="1435"/>
      <c r="G590" s="1435"/>
      <c r="H590" s="1431">
        <v>120000.0</v>
      </c>
      <c r="I590" s="1431">
        <v>780000.0</v>
      </c>
      <c r="J590" s="1431"/>
      <c r="K590" s="1431">
        <v>384060.0</v>
      </c>
      <c r="L590" s="1431">
        <v>128000.0</v>
      </c>
      <c r="M590" s="1431">
        <v>3170000.0</v>
      </c>
      <c r="N590" s="1438">
        <v>791000.0</v>
      </c>
      <c r="O590" s="1438"/>
    </row>
    <row r="591">
      <c r="A591" s="638">
        <v>586.0</v>
      </c>
      <c r="B591" s="638" t="b">
        <v>0</v>
      </c>
      <c r="C591" s="1431">
        <v>25.0</v>
      </c>
      <c r="D591" s="1432" t="s">
        <v>1618</v>
      </c>
      <c r="E591" s="1435" t="s">
        <v>1342</v>
      </c>
      <c r="F591" s="1435"/>
      <c r="G591" s="1435"/>
      <c r="H591" s="1431">
        <v>130000.0</v>
      </c>
      <c r="I591" s="1431">
        <v>910000.0</v>
      </c>
      <c r="J591" s="1431"/>
      <c r="K591" s="1431">
        <v>408000.0</v>
      </c>
      <c r="L591" s="1431">
        <v>136000.0</v>
      </c>
      <c r="M591" s="1438">
        <v>3610000.0</v>
      </c>
      <c r="N591" s="1438">
        <v>902000.0</v>
      </c>
      <c r="O591" s="1438"/>
    </row>
    <row r="592">
      <c r="A592" s="638">
        <v>587.0</v>
      </c>
      <c r="B592" s="638" t="b">
        <v>0</v>
      </c>
      <c r="C592" s="1431">
        <v>26.0</v>
      </c>
      <c r="D592" s="1432" t="s">
        <v>1618</v>
      </c>
      <c r="E592" s="1435" t="s">
        <v>1344</v>
      </c>
      <c r="F592" s="1435"/>
      <c r="G592" s="1435"/>
      <c r="H592" s="1431">
        <v>140000.0</v>
      </c>
      <c r="I592" s="1431">
        <v>980000.0</v>
      </c>
      <c r="J592" s="1431"/>
      <c r="K592" s="1431">
        <v>420000.0</v>
      </c>
      <c r="L592" s="1431">
        <v>144000.0</v>
      </c>
      <c r="M592" s="1438">
        <v>4140000.0</v>
      </c>
      <c r="N592" s="1438">
        <v>1040000.0</v>
      </c>
      <c r="O592" s="1438"/>
    </row>
    <row r="593">
      <c r="A593" s="638">
        <v>588.0</v>
      </c>
      <c r="B593" s="638" t="b">
        <v>0</v>
      </c>
      <c r="C593" s="1431">
        <v>27.0</v>
      </c>
      <c r="D593" s="1432" t="s">
        <v>1618</v>
      </c>
      <c r="E593" s="1435" t="s">
        <v>1345</v>
      </c>
      <c r="F593" s="1435"/>
      <c r="G593" s="1435"/>
      <c r="H593" s="1431">
        <v>150000.0</v>
      </c>
      <c r="I593" s="1431">
        <v>1050000.0</v>
      </c>
      <c r="J593" s="1431"/>
      <c r="K593" s="1431">
        <v>466200.0</v>
      </c>
      <c r="L593" s="1431">
        <v>152000.0</v>
      </c>
      <c r="M593" s="1438">
        <v>4710000.0</v>
      </c>
      <c r="N593" s="1438">
        <v>1180000.0</v>
      </c>
      <c r="O593" s="1438"/>
    </row>
    <row r="594">
      <c r="A594" s="638">
        <v>589.0</v>
      </c>
      <c r="B594" s="638" t="b">
        <v>0</v>
      </c>
      <c r="C594" s="1431">
        <v>28.0</v>
      </c>
      <c r="D594" s="1432" t="s">
        <v>1618</v>
      </c>
      <c r="E594" s="1435" t="s">
        <v>1348</v>
      </c>
      <c r="F594" s="1435"/>
      <c r="G594" s="1435"/>
      <c r="H594" s="1431">
        <v>160000.0</v>
      </c>
      <c r="I594" s="1431">
        <v>1120000.0</v>
      </c>
      <c r="J594" s="1431"/>
      <c r="K594" s="1431">
        <v>480000.0</v>
      </c>
      <c r="L594" s="1431">
        <v>160000.0</v>
      </c>
      <c r="M594" s="1438">
        <v>5320000.0</v>
      </c>
      <c r="N594" s="1438">
        <v>1330000.0</v>
      </c>
      <c r="O594" s="1438"/>
    </row>
    <row r="595">
      <c r="A595" s="638">
        <v>590.0</v>
      </c>
      <c r="B595" s="638" t="b">
        <v>0</v>
      </c>
      <c r="C595" s="1431">
        <v>29.0</v>
      </c>
      <c r="D595" s="1432" t="s">
        <v>1618</v>
      </c>
      <c r="E595" s="1435" t="s">
        <v>1349</v>
      </c>
      <c r="F595" s="1435"/>
      <c r="G595" s="1435"/>
      <c r="H595" s="1431">
        <v>170000.0</v>
      </c>
      <c r="I595" s="1431">
        <v>1190000.0</v>
      </c>
      <c r="J595" s="1431"/>
      <c r="K595" s="1431">
        <v>511800.0</v>
      </c>
      <c r="L595" s="1431">
        <v>170000.0</v>
      </c>
      <c r="M595" s="1438">
        <v>6010000.0</v>
      </c>
      <c r="N595" s="1438">
        <v>1500000.0</v>
      </c>
      <c r="O595" s="1438"/>
    </row>
    <row r="596">
      <c r="A596" s="638">
        <v>591.0</v>
      </c>
      <c r="B596" s="638" t="b">
        <v>0</v>
      </c>
      <c r="C596" s="1431">
        <v>30.0</v>
      </c>
      <c r="D596" s="1432" t="s">
        <v>1618</v>
      </c>
      <c r="E596" s="1435" t="s">
        <v>1351</v>
      </c>
      <c r="F596" s="1435"/>
      <c r="G596" s="1435"/>
      <c r="H596" s="1431">
        <v>182000.0</v>
      </c>
      <c r="I596" s="1431">
        <v>1274000.0</v>
      </c>
      <c r="J596" s="1431"/>
      <c r="K596" s="1431">
        <v>534000.0</v>
      </c>
      <c r="L596" s="1431">
        <v>179000.0</v>
      </c>
      <c r="M596" s="1438">
        <v>6740000.0</v>
      </c>
      <c r="N596" s="1438">
        <v>1680000.0</v>
      </c>
      <c r="O596" s="1438"/>
    </row>
    <row r="597">
      <c r="A597" s="638">
        <v>592.0</v>
      </c>
      <c r="B597" s="638" t="b">
        <v>0</v>
      </c>
      <c r="C597" s="1431">
        <v>31.0</v>
      </c>
      <c r="D597" s="1432" t="s">
        <v>1618</v>
      </c>
      <c r="E597" s="1435" t="s">
        <v>1352</v>
      </c>
      <c r="F597" s="1435"/>
      <c r="G597" s="1435"/>
      <c r="H597" s="1431">
        <v>194000.0</v>
      </c>
      <c r="I597" s="1431">
        <v>1358000.0</v>
      </c>
      <c r="J597" s="1431"/>
      <c r="K597" s="1431">
        <v>566940.0</v>
      </c>
      <c r="L597" s="1431">
        <v>188000.0</v>
      </c>
      <c r="M597" s="1438">
        <v>7590000.0</v>
      </c>
      <c r="N597" s="1438">
        <v>1900000.0</v>
      </c>
      <c r="O597" s="1438"/>
    </row>
    <row r="598">
      <c r="A598" s="638">
        <v>593.0</v>
      </c>
      <c r="B598" s="638" t="b">
        <v>0</v>
      </c>
      <c r="C598" s="1431">
        <v>32.0</v>
      </c>
      <c r="D598" s="1432" t="s">
        <v>1618</v>
      </c>
      <c r="E598" s="1435" t="s">
        <v>1355</v>
      </c>
      <c r="F598" s="1435"/>
      <c r="G598" s="1435"/>
      <c r="H598" s="1431">
        <v>206000.0</v>
      </c>
      <c r="I598" s="1431">
        <v>1442000.0</v>
      </c>
      <c r="J598" s="1431"/>
      <c r="K598" s="1431">
        <v>594840.0</v>
      </c>
      <c r="L598" s="1431">
        <v>198000.0</v>
      </c>
      <c r="M598" s="1438">
        <v>8490000.0</v>
      </c>
      <c r="N598" s="1438">
        <v>2120000.0</v>
      </c>
      <c r="O598" s="1438"/>
    </row>
    <row r="599">
      <c r="A599" s="638">
        <v>594.0</v>
      </c>
      <c r="B599" s="638" t="b">
        <v>0</v>
      </c>
      <c r="C599" s="1431">
        <v>33.0</v>
      </c>
      <c r="D599" s="1432" t="s">
        <v>1618</v>
      </c>
      <c r="E599" s="1435" t="s">
        <v>1356</v>
      </c>
      <c r="F599" s="1435"/>
      <c r="G599" s="1435"/>
      <c r="H599" s="1431">
        <v>218000.0</v>
      </c>
      <c r="I599" s="1431">
        <v>1526000.0</v>
      </c>
      <c r="J599" s="1431"/>
      <c r="K599" s="1431">
        <v>623160.0</v>
      </c>
      <c r="L599" s="1431">
        <v>207000.0</v>
      </c>
      <c r="M599" s="1438">
        <v>9450000.0</v>
      </c>
      <c r="N599" s="1438">
        <v>2360000.0</v>
      </c>
      <c r="O599" s="1438"/>
    </row>
    <row r="600">
      <c r="A600" s="638">
        <v>595.0</v>
      </c>
      <c r="B600" s="638" t="b">
        <v>0</v>
      </c>
      <c r="C600" s="1431">
        <v>34.0</v>
      </c>
      <c r="D600" s="1432" t="s">
        <v>1618</v>
      </c>
      <c r="E600" s="1435" t="s">
        <v>1358</v>
      </c>
      <c r="F600" s="1435"/>
      <c r="G600" s="1435"/>
      <c r="H600" s="1431">
        <v>230000.0</v>
      </c>
      <c r="I600" s="1431">
        <v>1610000.0</v>
      </c>
      <c r="J600" s="1431"/>
      <c r="K600" s="1431">
        <v>651600.0</v>
      </c>
      <c r="L600" s="1431">
        <v>218000.0</v>
      </c>
      <c r="M600" s="1438">
        <v>1.05E7</v>
      </c>
      <c r="N600" s="1438">
        <v>2630000.0</v>
      </c>
      <c r="O600" s="1438"/>
    </row>
    <row r="601">
      <c r="A601" s="638">
        <v>596.0</v>
      </c>
      <c r="B601" s="638" t="b">
        <v>0</v>
      </c>
      <c r="C601" s="1431"/>
      <c r="D601" s="1432" t="s">
        <v>1619</v>
      </c>
      <c r="E601" s="1435"/>
      <c r="F601" s="1435"/>
      <c r="G601" s="1435"/>
      <c r="H601" s="1431" t="s">
        <v>1470</v>
      </c>
      <c r="I601" s="1431" t="s">
        <v>1471</v>
      </c>
      <c r="J601" s="1431"/>
      <c r="K601" s="1431"/>
      <c r="L601" s="1431"/>
      <c r="M601" s="1431"/>
      <c r="N601" s="1438"/>
      <c r="O601" s="1438"/>
    </row>
    <row r="602">
      <c r="A602" s="638">
        <v>597.0</v>
      </c>
      <c r="B602" s="638" t="b">
        <v>0</v>
      </c>
      <c r="C602" s="1431">
        <v>1.0</v>
      </c>
      <c r="D602" s="1432" t="s">
        <v>1620</v>
      </c>
      <c r="E602" s="1435" t="s">
        <v>1330</v>
      </c>
      <c r="F602" s="1435"/>
      <c r="G602" s="1435"/>
      <c r="H602" s="1431">
        <v>10000.0</v>
      </c>
      <c r="I602" s="1431">
        <v>60000.0</v>
      </c>
      <c r="J602" s="1431"/>
      <c r="K602" s="1431">
        <v>9180.0</v>
      </c>
      <c r="L602" s="1431">
        <v>3125.0</v>
      </c>
      <c r="M602" s="1431">
        <v>2320.0</v>
      </c>
      <c r="N602" s="1438">
        <v>580.0</v>
      </c>
      <c r="O602" s="1438"/>
    </row>
    <row r="603">
      <c r="A603" s="638">
        <v>598.0</v>
      </c>
      <c r="B603" s="638" t="b">
        <v>0</v>
      </c>
      <c r="C603" s="1431">
        <v>2.0</v>
      </c>
      <c r="D603" s="1432" t="s">
        <v>1620</v>
      </c>
      <c r="E603" s="1435" t="s">
        <v>1330</v>
      </c>
      <c r="F603" s="1435"/>
      <c r="G603" s="1435"/>
      <c r="H603" s="1441">
        <v>12000.0</v>
      </c>
      <c r="I603" s="1441">
        <v>72000.0</v>
      </c>
      <c r="J603" s="1431"/>
      <c r="K603" s="1431">
        <v>18840.0</v>
      </c>
      <c r="L603" s="1431">
        <v>6250.0</v>
      </c>
      <c r="M603" s="1431">
        <v>4640.0</v>
      </c>
      <c r="N603" s="1438">
        <v>1160.0</v>
      </c>
      <c r="O603" s="1438"/>
    </row>
    <row r="604">
      <c r="A604" s="638">
        <v>599.0</v>
      </c>
      <c r="B604" s="638" t="b">
        <v>0</v>
      </c>
      <c r="C604" s="1431">
        <v>3.0</v>
      </c>
      <c r="D604" s="1432" t="s">
        <v>1620</v>
      </c>
      <c r="E604" s="1435" t="s">
        <v>1330</v>
      </c>
      <c r="F604" s="1435"/>
      <c r="G604" s="1435"/>
      <c r="H604" s="1441">
        <v>14000.0</v>
      </c>
      <c r="I604" s="1441">
        <v>84000.0</v>
      </c>
      <c r="J604" s="1431"/>
      <c r="K604" s="1431">
        <v>29200.0</v>
      </c>
      <c r="L604" s="1431">
        <v>9375.0</v>
      </c>
      <c r="M604" s="1431">
        <v>16640.0</v>
      </c>
      <c r="N604" s="1438">
        <v>4160.0</v>
      </c>
      <c r="O604" s="1438"/>
    </row>
    <row r="605">
      <c r="A605" s="638">
        <v>600.0</v>
      </c>
      <c r="B605" s="638" t="b">
        <v>0</v>
      </c>
      <c r="C605" s="1431">
        <v>4.0</v>
      </c>
      <c r="D605" s="1432" t="s">
        <v>1620</v>
      </c>
      <c r="E605" s="1435" t="s">
        <v>1330</v>
      </c>
      <c r="F605" s="1435"/>
      <c r="G605" s="1435"/>
      <c r="H605" s="1441">
        <v>16000.0</v>
      </c>
      <c r="I605" s="1441">
        <v>96000.0</v>
      </c>
      <c r="J605" s="1431"/>
      <c r="K605" s="1431">
        <v>37440.0</v>
      </c>
      <c r="L605" s="1431">
        <v>12500.0</v>
      </c>
      <c r="M605" s="1431">
        <v>25840.0</v>
      </c>
      <c r="N605" s="1438">
        <v>6460.0</v>
      </c>
      <c r="O605" s="1438"/>
    </row>
    <row r="606">
      <c r="A606" s="638">
        <v>601.0</v>
      </c>
      <c r="B606" s="638" t="b">
        <v>0</v>
      </c>
      <c r="C606" s="1431">
        <v>5.0</v>
      </c>
      <c r="D606" s="1432" t="s">
        <v>1620</v>
      </c>
      <c r="E606" s="1435" t="s">
        <v>1330</v>
      </c>
      <c r="F606" s="1435"/>
      <c r="G606" s="1435"/>
      <c r="H606" s="1441">
        <v>18000.0</v>
      </c>
      <c r="I606" s="1441">
        <v>108000.0</v>
      </c>
      <c r="J606" s="1431"/>
      <c r="K606" s="1431">
        <v>48000.0</v>
      </c>
      <c r="L606" s="1431">
        <v>15625.0</v>
      </c>
      <c r="M606" s="1431">
        <v>55400.0</v>
      </c>
      <c r="N606" s="1438">
        <v>13860.0</v>
      </c>
      <c r="O606" s="1438"/>
    </row>
    <row r="607">
      <c r="A607" s="638">
        <v>602.0</v>
      </c>
      <c r="B607" s="638" t="b">
        <v>0</v>
      </c>
      <c r="C607" s="1431">
        <v>6.0</v>
      </c>
      <c r="D607" s="1432" t="s">
        <v>1620</v>
      </c>
      <c r="E607" s="1435" t="s">
        <v>1330</v>
      </c>
      <c r="F607" s="1435"/>
      <c r="G607" s="1435"/>
      <c r="H607" s="1441">
        <v>20000.0</v>
      </c>
      <c r="I607" s="1441">
        <v>120000.0</v>
      </c>
      <c r="J607" s="1431"/>
      <c r="K607" s="1431">
        <v>57000.0</v>
      </c>
      <c r="L607" s="1431">
        <v>20025.0</v>
      </c>
      <c r="M607" s="1431">
        <v>79840.0</v>
      </c>
      <c r="N607" s="1438">
        <v>19960.0</v>
      </c>
      <c r="O607" s="1438"/>
    </row>
    <row r="608">
      <c r="A608" s="638">
        <v>603.0</v>
      </c>
      <c r="B608" s="638" t="b">
        <v>0</v>
      </c>
      <c r="C608" s="1431">
        <v>7.0</v>
      </c>
      <c r="D608" s="1432" t="s">
        <v>1620</v>
      </c>
      <c r="E608" s="1435" t="s">
        <v>1330</v>
      </c>
      <c r="F608" s="1435"/>
      <c r="G608" s="1435"/>
      <c r="H608" s="1441">
        <v>24000.0</v>
      </c>
      <c r="I608" s="1441">
        <v>144000.0</v>
      </c>
      <c r="J608" s="1431"/>
      <c r="K608" s="1431">
        <v>75000.0</v>
      </c>
      <c r="L608" s="1431">
        <v>24400.0</v>
      </c>
      <c r="M608" s="1431">
        <v>108000.0</v>
      </c>
      <c r="N608" s="1438">
        <v>27020.0</v>
      </c>
      <c r="O608" s="1438"/>
    </row>
    <row r="609">
      <c r="A609" s="638">
        <v>604.0</v>
      </c>
      <c r="B609" s="638" t="b">
        <v>0</v>
      </c>
      <c r="C609" s="1431">
        <v>8.0</v>
      </c>
      <c r="D609" s="1432" t="s">
        <v>1620</v>
      </c>
      <c r="E609" s="1435" t="s">
        <v>1330</v>
      </c>
      <c r="F609" s="1435"/>
      <c r="G609" s="1435"/>
      <c r="H609" s="1441">
        <v>28000.0</v>
      </c>
      <c r="I609" s="1441">
        <v>168000.0</v>
      </c>
      <c r="J609" s="1431"/>
      <c r="K609" s="1431">
        <v>87420.0</v>
      </c>
      <c r="L609" s="1431">
        <v>28775.0</v>
      </c>
      <c r="M609" s="1431">
        <v>153000.0</v>
      </c>
      <c r="N609" s="1438">
        <v>38240.0</v>
      </c>
      <c r="O609" s="1438"/>
    </row>
    <row r="610">
      <c r="A610" s="638">
        <v>605.0</v>
      </c>
      <c r="B610" s="638" t="b">
        <v>0</v>
      </c>
      <c r="C610" s="1431">
        <v>9.0</v>
      </c>
      <c r="D610" s="1432" t="s">
        <v>1620</v>
      </c>
      <c r="E610" s="1435" t="s">
        <v>1330</v>
      </c>
      <c r="F610" s="1435"/>
      <c r="G610" s="1435"/>
      <c r="H610" s="1441">
        <v>32000.0</v>
      </c>
      <c r="I610" s="1441">
        <v>192000.0</v>
      </c>
      <c r="J610" s="1431"/>
      <c r="K610" s="1431">
        <v>99840.0</v>
      </c>
      <c r="L610" s="1431">
        <v>33150.0</v>
      </c>
      <c r="M610" s="1431">
        <v>206000.0</v>
      </c>
      <c r="N610" s="1438">
        <v>51400.0</v>
      </c>
      <c r="O610" s="1438"/>
    </row>
    <row r="611">
      <c r="A611" s="638">
        <v>606.0</v>
      </c>
      <c r="B611" s="638" t="b">
        <v>0</v>
      </c>
      <c r="C611" s="1431">
        <v>10.0</v>
      </c>
      <c r="D611" s="1432" t="s">
        <v>1620</v>
      </c>
      <c r="E611" s="1435" t="s">
        <v>1330</v>
      </c>
      <c r="F611" s="1435"/>
      <c r="G611" s="1435"/>
      <c r="H611" s="1441">
        <v>36000.0</v>
      </c>
      <c r="I611" s="1441">
        <v>216000.0</v>
      </c>
      <c r="J611" s="1431"/>
      <c r="K611" s="1431">
        <v>113100.0</v>
      </c>
      <c r="L611" s="1431">
        <v>37525.0</v>
      </c>
      <c r="M611" s="1431">
        <v>266000.0</v>
      </c>
      <c r="N611" s="1438">
        <v>66500.0</v>
      </c>
      <c r="O611" s="1438"/>
    </row>
    <row r="612">
      <c r="A612" s="638">
        <v>607.0</v>
      </c>
      <c r="B612" s="638" t="b">
        <v>0</v>
      </c>
      <c r="C612" s="1431">
        <v>11.0</v>
      </c>
      <c r="D612" s="1432" t="s">
        <v>1620</v>
      </c>
      <c r="E612" s="1435" t="s">
        <v>1330</v>
      </c>
      <c r="F612" s="1435"/>
      <c r="G612" s="1435"/>
      <c r="H612" s="1441">
        <v>40000.0</v>
      </c>
      <c r="I612" s="1441">
        <v>240000.0</v>
      </c>
      <c r="J612" s="1431"/>
      <c r="K612" s="1431">
        <v>130080.0</v>
      </c>
      <c r="L612" s="1431">
        <v>43150.0</v>
      </c>
      <c r="M612" s="1431">
        <v>344000.0</v>
      </c>
      <c r="N612" s="1438">
        <v>86040.0</v>
      </c>
      <c r="O612" s="1438"/>
    </row>
    <row r="613">
      <c r="A613" s="638">
        <v>608.0</v>
      </c>
      <c r="B613" s="638" t="b">
        <v>0</v>
      </c>
      <c r="C613" s="1431">
        <v>12.0</v>
      </c>
      <c r="D613" s="1432" t="s">
        <v>1620</v>
      </c>
      <c r="E613" s="1435" t="s">
        <v>1330</v>
      </c>
      <c r="F613" s="1435"/>
      <c r="G613" s="1435"/>
      <c r="H613" s="1441">
        <v>44000.0</v>
      </c>
      <c r="I613" s="1441">
        <v>264000.0</v>
      </c>
      <c r="J613" s="1431"/>
      <c r="K613" s="1431">
        <v>146400.0</v>
      </c>
      <c r="L613" s="1431">
        <v>48775.0</v>
      </c>
      <c r="M613" s="1431">
        <v>432000.0</v>
      </c>
      <c r="N613" s="1438">
        <v>108000.0</v>
      </c>
      <c r="O613" s="1438"/>
    </row>
    <row r="614">
      <c r="A614" s="638">
        <v>609.0</v>
      </c>
      <c r="B614" s="638" t="b">
        <v>0</v>
      </c>
      <c r="C614" s="1431">
        <v>13.0</v>
      </c>
      <c r="D614" s="1432" t="s">
        <v>1620</v>
      </c>
      <c r="E614" s="1435" t="s">
        <v>1330</v>
      </c>
      <c r="F614" s="1435"/>
      <c r="G614" s="1435"/>
      <c r="H614" s="1441">
        <v>48000.0</v>
      </c>
      <c r="I614" s="1441">
        <v>288000.0</v>
      </c>
      <c r="J614" s="1431"/>
      <c r="K614" s="1431">
        <v>167280.0</v>
      </c>
      <c r="L614" s="1431">
        <v>54400.0</v>
      </c>
      <c r="M614" s="1431">
        <v>530000.0</v>
      </c>
      <c r="N614" s="1438">
        <v>133000.0</v>
      </c>
      <c r="O614" s="1438"/>
    </row>
    <row r="615">
      <c r="A615" s="638">
        <v>610.0</v>
      </c>
      <c r="B615" s="638" t="b">
        <v>0</v>
      </c>
      <c r="C615" s="1431">
        <v>14.0</v>
      </c>
      <c r="D615" s="1432" t="s">
        <v>1620</v>
      </c>
      <c r="E615" s="1435" t="s">
        <v>1330</v>
      </c>
      <c r="F615" s="1435"/>
      <c r="G615" s="1435"/>
      <c r="H615" s="1441">
        <v>52000.0</v>
      </c>
      <c r="I615" s="1441">
        <v>312000.0</v>
      </c>
      <c r="J615" s="1431"/>
      <c r="K615" s="1431">
        <v>173940.0</v>
      </c>
      <c r="L615" s="1431">
        <v>60050.0</v>
      </c>
      <c r="M615" s="1431">
        <v>638000.0</v>
      </c>
      <c r="N615" s="1438">
        <v>160000.0</v>
      </c>
      <c r="O615" s="1438"/>
    </row>
    <row r="616">
      <c r="A616" s="638">
        <v>611.0</v>
      </c>
      <c r="B616" s="638" t="b">
        <v>0</v>
      </c>
      <c r="C616" s="1431">
        <v>15.0</v>
      </c>
      <c r="D616" s="1432" t="s">
        <v>1620</v>
      </c>
      <c r="E616" s="1435" t="s">
        <v>1330</v>
      </c>
      <c r="F616" s="1435"/>
      <c r="G616" s="1435"/>
      <c r="H616" s="1431">
        <v>58000.0</v>
      </c>
      <c r="I616" s="1431">
        <v>377000.0</v>
      </c>
      <c r="J616" s="1431"/>
      <c r="K616" s="1431">
        <v>206940.0</v>
      </c>
      <c r="L616" s="1431">
        <v>65675.0</v>
      </c>
      <c r="M616" s="1431">
        <v>756000.0</v>
      </c>
      <c r="N616" s="1438">
        <v>189000.0</v>
      </c>
      <c r="O616" s="1438"/>
    </row>
    <row r="617">
      <c r="A617" s="638">
        <v>612.0</v>
      </c>
      <c r="B617" s="638" t="b">
        <v>0</v>
      </c>
      <c r="C617" s="1431">
        <v>16.0</v>
      </c>
      <c r="D617" s="1432" t="s">
        <v>1620</v>
      </c>
      <c r="E617" s="1435" t="s">
        <v>1330</v>
      </c>
      <c r="F617" s="1435"/>
      <c r="G617" s="1435"/>
      <c r="H617" s="1431">
        <v>64000.0</v>
      </c>
      <c r="I617" s="1431">
        <v>416000.0</v>
      </c>
      <c r="J617" s="1431"/>
      <c r="K617" s="1431">
        <v>216000.0</v>
      </c>
      <c r="L617" s="1431">
        <v>71300.0</v>
      </c>
      <c r="M617" s="1431">
        <v>916000.0</v>
      </c>
      <c r="N617" s="1438">
        <v>229000.0</v>
      </c>
      <c r="O617" s="1438"/>
    </row>
    <row r="618">
      <c r="A618" s="638">
        <v>613.0</v>
      </c>
      <c r="B618" s="638" t="b">
        <v>0</v>
      </c>
      <c r="C618" s="1431">
        <v>17.0</v>
      </c>
      <c r="D618" s="1432" t="s">
        <v>1620</v>
      </c>
      <c r="E618" s="1435" t="s">
        <v>1330</v>
      </c>
      <c r="F618" s="1435"/>
      <c r="G618" s="1435"/>
      <c r="H618" s="1431">
        <v>70000.0</v>
      </c>
      <c r="I618" s="1431">
        <v>455000.0</v>
      </c>
      <c r="J618" s="1431"/>
      <c r="K618" s="1431">
        <v>228000.0</v>
      </c>
      <c r="L618" s="1431">
        <v>76925.0</v>
      </c>
      <c r="M618" s="1431">
        <v>1090000.0</v>
      </c>
      <c r="N618" s="1438">
        <v>273000.0</v>
      </c>
      <c r="O618" s="1438"/>
    </row>
    <row r="619">
      <c r="A619" s="638">
        <v>614.0</v>
      </c>
      <c r="B619" s="638" t="b">
        <v>0</v>
      </c>
      <c r="C619" s="1431">
        <v>18.0</v>
      </c>
      <c r="D619" s="1432" t="s">
        <v>1620</v>
      </c>
      <c r="E619" s="1435" t="s">
        <v>1330</v>
      </c>
      <c r="F619" s="1435"/>
      <c r="G619" s="1435"/>
      <c r="H619" s="1431">
        <v>76000.0</v>
      </c>
      <c r="I619" s="1431">
        <v>494000.0</v>
      </c>
      <c r="J619" s="1431"/>
      <c r="K619" s="1431">
        <v>250440.0</v>
      </c>
      <c r="L619" s="1431">
        <v>83800.0</v>
      </c>
      <c r="M619" s="1431">
        <v>1300000.0</v>
      </c>
      <c r="N619" s="1438">
        <v>325000.0</v>
      </c>
      <c r="O619" s="1438"/>
    </row>
    <row r="620">
      <c r="A620" s="638">
        <v>615.0</v>
      </c>
      <c r="B620" s="638" t="b">
        <v>0</v>
      </c>
      <c r="C620" s="1431">
        <v>19.0</v>
      </c>
      <c r="D620" s="1432" t="s">
        <v>1620</v>
      </c>
      <c r="E620" s="1435" t="s">
        <v>1330</v>
      </c>
      <c r="F620" s="1435"/>
      <c r="G620" s="1435"/>
      <c r="H620" s="1431">
        <v>82000.0</v>
      </c>
      <c r="I620" s="1431">
        <v>533000.0</v>
      </c>
      <c r="J620" s="1431"/>
      <c r="K620" s="1431">
        <v>273540.0</v>
      </c>
      <c r="L620" s="1431">
        <v>90675.0</v>
      </c>
      <c r="M620" s="1431">
        <v>1530000.0</v>
      </c>
      <c r="N620" s="1438">
        <v>382000.0</v>
      </c>
      <c r="O620" s="1438"/>
    </row>
    <row r="621">
      <c r="A621" s="638">
        <v>616.0</v>
      </c>
      <c r="B621" s="638" t="b">
        <v>0</v>
      </c>
      <c r="C621" s="1431">
        <v>20.0</v>
      </c>
      <c r="D621" s="1432" t="s">
        <v>1620</v>
      </c>
      <c r="E621" s="1435" t="s">
        <v>1333</v>
      </c>
      <c r="F621" s="1435"/>
      <c r="G621" s="1435"/>
      <c r="H621" s="1431">
        <v>88000.0</v>
      </c>
      <c r="I621" s="1431">
        <v>572000.0</v>
      </c>
      <c r="J621" s="1431"/>
      <c r="K621" s="1431">
        <v>293940.0</v>
      </c>
      <c r="L621" s="1431">
        <v>97575.0</v>
      </c>
      <c r="M621" s="1431">
        <v>1770000.0</v>
      </c>
      <c r="N621" s="1438">
        <v>443000.0</v>
      </c>
      <c r="O621" s="1438"/>
    </row>
    <row r="622">
      <c r="A622" s="638">
        <v>617.0</v>
      </c>
      <c r="B622" s="638" t="b">
        <v>0</v>
      </c>
      <c r="C622" s="1431">
        <v>21.0</v>
      </c>
      <c r="D622" s="1432" t="s">
        <v>1620</v>
      </c>
      <c r="E622" s="1435" t="s">
        <v>1334</v>
      </c>
      <c r="F622" s="1435"/>
      <c r="G622" s="1435"/>
      <c r="H622" s="1431">
        <v>96000.0</v>
      </c>
      <c r="I622" s="1431">
        <v>624000.0</v>
      </c>
      <c r="J622" s="1431"/>
      <c r="K622" s="1431">
        <v>314700.0</v>
      </c>
      <c r="L622" s="1431">
        <v>104000.0</v>
      </c>
      <c r="M622" s="1431">
        <v>2040000.0</v>
      </c>
      <c r="N622" s="1438">
        <v>509000.0</v>
      </c>
      <c r="O622" s="1438"/>
    </row>
    <row r="623">
      <c r="A623" s="638">
        <v>618.0</v>
      </c>
      <c r="B623" s="638" t="b">
        <v>0</v>
      </c>
      <c r="C623" s="1431">
        <v>22.0</v>
      </c>
      <c r="D623" s="1432" t="s">
        <v>1620</v>
      </c>
      <c r="E623" s="1435" t="s">
        <v>1337</v>
      </c>
      <c r="F623" s="1435"/>
      <c r="G623" s="1435"/>
      <c r="H623" s="1431">
        <v>104000.0</v>
      </c>
      <c r="I623" s="1431">
        <v>676000.0</v>
      </c>
      <c r="J623" s="1431"/>
      <c r="K623" s="1431">
        <v>333000.0</v>
      </c>
      <c r="L623" s="1431">
        <v>111000.0</v>
      </c>
      <c r="M623" s="1431">
        <v>2370000.0</v>
      </c>
      <c r="N623" s="1438">
        <v>592000.0</v>
      </c>
      <c r="O623" s="1438"/>
    </row>
    <row r="624">
      <c r="A624" s="638">
        <v>619.0</v>
      </c>
      <c r="B624" s="638" t="b">
        <v>0</v>
      </c>
      <c r="C624" s="1431">
        <v>23.0</v>
      </c>
      <c r="D624" s="1432" t="s">
        <v>1620</v>
      </c>
      <c r="E624" s="1435" t="s">
        <v>1338</v>
      </c>
      <c r="F624" s="1435"/>
      <c r="G624" s="1435"/>
      <c r="H624" s="1431">
        <v>112000.0</v>
      </c>
      <c r="I624" s="1431">
        <v>728000.0</v>
      </c>
      <c r="J624" s="1431"/>
      <c r="K624" s="1431">
        <v>359040.0</v>
      </c>
      <c r="L624" s="1431">
        <v>119000.0</v>
      </c>
      <c r="M624" s="1431">
        <v>2750000.0</v>
      </c>
      <c r="N624" s="1438">
        <v>688000.0</v>
      </c>
      <c r="O624" s="1438"/>
    </row>
    <row r="625">
      <c r="A625" s="638">
        <v>620.0</v>
      </c>
      <c r="B625" s="638" t="b">
        <v>0</v>
      </c>
      <c r="C625" s="1431">
        <v>24.0</v>
      </c>
      <c r="D625" s="1432" t="s">
        <v>1620</v>
      </c>
      <c r="E625" s="1435" t="s">
        <v>1341</v>
      </c>
      <c r="F625" s="1435"/>
      <c r="G625" s="1435"/>
      <c r="H625" s="1431">
        <v>120000.0</v>
      </c>
      <c r="I625" s="1431">
        <v>780000.0</v>
      </c>
      <c r="J625" s="1431"/>
      <c r="K625" s="1431">
        <v>384060.0</v>
      </c>
      <c r="L625" s="1431">
        <v>128000.0</v>
      </c>
      <c r="M625" s="1431">
        <v>3170000.0</v>
      </c>
      <c r="N625" s="1438">
        <v>791000.0</v>
      </c>
      <c r="O625" s="1438"/>
    </row>
    <row r="626">
      <c r="A626" s="638">
        <v>621.0</v>
      </c>
      <c r="B626" s="638" t="b">
        <v>0</v>
      </c>
      <c r="C626" s="1431">
        <v>25.0</v>
      </c>
      <c r="D626" s="1432" t="s">
        <v>1620</v>
      </c>
      <c r="E626" s="1435" t="s">
        <v>1342</v>
      </c>
      <c r="F626" s="1435"/>
      <c r="G626" s="1435"/>
      <c r="H626" s="1431">
        <v>130000.0</v>
      </c>
      <c r="I626" s="1431">
        <v>910000.0</v>
      </c>
      <c r="J626" s="1431"/>
      <c r="K626" s="1431">
        <v>408000.0</v>
      </c>
      <c r="L626" s="1431">
        <v>136000.0</v>
      </c>
      <c r="M626" s="1438">
        <v>3610000.0</v>
      </c>
      <c r="N626" s="1438">
        <v>902000.0</v>
      </c>
      <c r="O626" s="1438"/>
    </row>
    <row r="627">
      <c r="A627" s="638">
        <v>622.0</v>
      </c>
      <c r="B627" s="638" t="b">
        <v>0</v>
      </c>
      <c r="C627" s="1431">
        <v>26.0</v>
      </c>
      <c r="D627" s="1432" t="s">
        <v>1620</v>
      </c>
      <c r="E627" s="1435" t="s">
        <v>1344</v>
      </c>
      <c r="F627" s="1435"/>
      <c r="G627" s="1435"/>
      <c r="H627" s="1431">
        <v>140000.0</v>
      </c>
      <c r="I627" s="1431">
        <v>980000.0</v>
      </c>
      <c r="J627" s="1431"/>
      <c r="K627" s="1431">
        <v>420000.0</v>
      </c>
      <c r="L627" s="1431">
        <v>144000.0</v>
      </c>
      <c r="M627" s="1438">
        <v>4140000.0</v>
      </c>
      <c r="N627" s="1438">
        <v>1040000.0</v>
      </c>
      <c r="O627" s="1438"/>
    </row>
    <row r="628">
      <c r="A628" s="638">
        <v>623.0</v>
      </c>
      <c r="B628" s="638" t="b">
        <v>0</v>
      </c>
      <c r="C628" s="1431">
        <v>27.0</v>
      </c>
      <c r="D628" s="1432" t="s">
        <v>1620</v>
      </c>
      <c r="E628" s="1435" t="s">
        <v>1345</v>
      </c>
      <c r="F628" s="1435"/>
      <c r="G628" s="1435"/>
      <c r="H628" s="1431">
        <v>150000.0</v>
      </c>
      <c r="I628" s="1431">
        <v>1050000.0</v>
      </c>
      <c r="J628" s="1431"/>
      <c r="K628" s="1431">
        <v>466200.0</v>
      </c>
      <c r="L628" s="1431">
        <v>152000.0</v>
      </c>
      <c r="M628" s="1438">
        <v>4710000.0</v>
      </c>
      <c r="N628" s="1438">
        <v>1180000.0</v>
      </c>
      <c r="O628" s="1438"/>
    </row>
    <row r="629">
      <c r="A629" s="638">
        <v>624.0</v>
      </c>
      <c r="B629" s="638" t="b">
        <v>0</v>
      </c>
      <c r="C629" s="1431">
        <v>28.0</v>
      </c>
      <c r="D629" s="1432" t="s">
        <v>1620</v>
      </c>
      <c r="E629" s="1435" t="s">
        <v>1348</v>
      </c>
      <c r="F629" s="1435"/>
      <c r="G629" s="1435"/>
      <c r="H629" s="1431">
        <v>160000.0</v>
      </c>
      <c r="I629" s="1431">
        <v>1120000.0</v>
      </c>
      <c r="J629" s="1431"/>
      <c r="K629" s="1431">
        <v>480000.0</v>
      </c>
      <c r="L629" s="1431">
        <v>160000.0</v>
      </c>
      <c r="M629" s="1438">
        <v>5320000.0</v>
      </c>
      <c r="N629" s="1438">
        <v>1330000.0</v>
      </c>
      <c r="O629" s="1438"/>
    </row>
    <row r="630">
      <c r="A630" s="638">
        <v>625.0</v>
      </c>
      <c r="B630" s="638" t="b">
        <v>0</v>
      </c>
      <c r="C630" s="1431">
        <v>29.0</v>
      </c>
      <c r="D630" s="1432" t="s">
        <v>1620</v>
      </c>
      <c r="E630" s="1435" t="s">
        <v>1349</v>
      </c>
      <c r="F630" s="1435"/>
      <c r="G630" s="1435"/>
      <c r="H630" s="1431">
        <v>170000.0</v>
      </c>
      <c r="I630" s="1431">
        <v>1190000.0</v>
      </c>
      <c r="J630" s="1431"/>
      <c r="K630" s="1431">
        <v>511800.0</v>
      </c>
      <c r="L630" s="1431">
        <v>170000.0</v>
      </c>
      <c r="M630" s="1438">
        <v>6010000.0</v>
      </c>
      <c r="N630" s="1438">
        <v>1500000.0</v>
      </c>
      <c r="O630" s="1438"/>
    </row>
    <row r="631">
      <c r="A631" s="638">
        <v>626.0</v>
      </c>
      <c r="B631" s="638" t="b">
        <v>0</v>
      </c>
      <c r="C631" s="1431">
        <v>30.0</v>
      </c>
      <c r="D631" s="1432" t="s">
        <v>1620</v>
      </c>
      <c r="E631" s="1435" t="s">
        <v>1351</v>
      </c>
      <c r="F631" s="1435"/>
      <c r="G631" s="1435"/>
      <c r="H631" s="1431">
        <v>182000.0</v>
      </c>
      <c r="I631" s="1431">
        <v>1274000.0</v>
      </c>
      <c r="J631" s="1431"/>
      <c r="K631" s="1431">
        <v>534000.0</v>
      </c>
      <c r="L631" s="1431">
        <v>179000.0</v>
      </c>
      <c r="M631" s="1438">
        <v>6740000.0</v>
      </c>
      <c r="N631" s="1438">
        <v>1680000.0</v>
      </c>
      <c r="O631" s="1438"/>
    </row>
    <row r="632">
      <c r="A632" s="638">
        <v>627.0</v>
      </c>
      <c r="B632" s="638" t="b">
        <v>0</v>
      </c>
      <c r="C632" s="1431">
        <v>31.0</v>
      </c>
      <c r="D632" s="1432" t="s">
        <v>1620</v>
      </c>
      <c r="E632" s="1435" t="s">
        <v>1352</v>
      </c>
      <c r="F632" s="1435"/>
      <c r="G632" s="1435"/>
      <c r="H632" s="1431">
        <v>194000.0</v>
      </c>
      <c r="I632" s="1431">
        <v>1358000.0</v>
      </c>
      <c r="J632" s="1431"/>
      <c r="K632" s="1431">
        <v>566940.0</v>
      </c>
      <c r="L632" s="1431">
        <v>188000.0</v>
      </c>
      <c r="M632" s="1438">
        <v>7590000.0</v>
      </c>
      <c r="N632" s="1438">
        <v>1900000.0</v>
      </c>
      <c r="O632" s="1438"/>
    </row>
    <row r="633">
      <c r="A633" s="638">
        <v>628.0</v>
      </c>
      <c r="B633" s="638" t="b">
        <v>0</v>
      </c>
      <c r="C633" s="1431">
        <v>32.0</v>
      </c>
      <c r="D633" s="1432" t="s">
        <v>1620</v>
      </c>
      <c r="E633" s="1435" t="s">
        <v>1355</v>
      </c>
      <c r="F633" s="1435"/>
      <c r="G633" s="1435"/>
      <c r="H633" s="1431">
        <v>206000.0</v>
      </c>
      <c r="I633" s="1431">
        <v>1442000.0</v>
      </c>
      <c r="J633" s="1431"/>
      <c r="K633" s="1431">
        <v>594840.0</v>
      </c>
      <c r="L633" s="1431">
        <v>198000.0</v>
      </c>
      <c r="M633" s="1438">
        <v>8490000.0</v>
      </c>
      <c r="N633" s="1438">
        <v>2120000.0</v>
      </c>
      <c r="O633" s="1438"/>
    </row>
    <row r="634">
      <c r="A634" s="638">
        <v>629.0</v>
      </c>
      <c r="B634" s="638" t="b">
        <v>0</v>
      </c>
      <c r="C634" s="1431">
        <v>33.0</v>
      </c>
      <c r="D634" s="1432" t="s">
        <v>1620</v>
      </c>
      <c r="E634" s="1435" t="s">
        <v>1356</v>
      </c>
      <c r="F634" s="1435"/>
      <c r="G634" s="1435"/>
      <c r="H634" s="1431">
        <v>218000.0</v>
      </c>
      <c r="I634" s="1431">
        <v>1526000.0</v>
      </c>
      <c r="J634" s="1431"/>
      <c r="K634" s="1431">
        <v>623160.0</v>
      </c>
      <c r="L634" s="1431">
        <v>207000.0</v>
      </c>
      <c r="M634" s="1438">
        <v>9450000.0</v>
      </c>
      <c r="N634" s="1438">
        <v>2360000.0</v>
      </c>
      <c r="O634" s="1438"/>
    </row>
    <row r="635">
      <c r="A635" s="638">
        <v>630.0</v>
      </c>
      <c r="B635" s="638" t="b">
        <v>0</v>
      </c>
      <c r="C635" s="1431">
        <v>34.0</v>
      </c>
      <c r="D635" s="1432" t="s">
        <v>1620</v>
      </c>
      <c r="E635" s="1435" t="s">
        <v>1358</v>
      </c>
      <c r="F635" s="1435"/>
      <c r="G635" s="1435"/>
      <c r="H635" s="1431">
        <v>230000.0</v>
      </c>
      <c r="I635" s="1431">
        <v>1610000.0</v>
      </c>
      <c r="J635" s="1431"/>
      <c r="K635" s="1431">
        <v>651600.0</v>
      </c>
      <c r="L635" s="1431">
        <v>218000.0</v>
      </c>
      <c r="M635" s="1438">
        <v>1.05E7</v>
      </c>
      <c r="N635" s="1438">
        <v>2630000.0</v>
      </c>
      <c r="O635" s="1438"/>
    </row>
    <row r="636">
      <c r="A636" s="638">
        <v>631.0</v>
      </c>
      <c r="B636" s="638" t="b">
        <v>0</v>
      </c>
      <c r="C636" s="1431"/>
      <c r="D636" s="1432" t="s">
        <v>1621</v>
      </c>
      <c r="E636" s="1435"/>
      <c r="F636" s="1435"/>
      <c r="G636" s="1435"/>
      <c r="H636" s="1431" t="s">
        <v>1482</v>
      </c>
      <c r="J636" s="1431"/>
      <c r="K636" s="1431"/>
      <c r="L636" s="1431"/>
      <c r="M636" s="1431"/>
      <c r="N636" s="1438"/>
      <c r="O636" s="1438"/>
    </row>
    <row r="637">
      <c r="A637" s="638">
        <v>632.0</v>
      </c>
      <c r="B637" s="638" t="b">
        <v>0</v>
      </c>
      <c r="C637" s="1431">
        <v>1.0</v>
      </c>
      <c r="D637" s="1432" t="s">
        <v>1622</v>
      </c>
      <c r="E637" s="1435" t="s">
        <v>1323</v>
      </c>
      <c r="F637" s="1435" t="s">
        <v>1623</v>
      </c>
      <c r="G637" s="1435"/>
      <c r="H637" s="1431">
        <v>6000.0</v>
      </c>
      <c r="J637" s="1431"/>
      <c r="K637" s="1431">
        <v>13770.0</v>
      </c>
      <c r="L637" s="1431">
        <v>4700.0</v>
      </c>
      <c r="M637" s="1431">
        <v>3440.0</v>
      </c>
      <c r="N637" s="1438">
        <v>860.0</v>
      </c>
      <c r="O637" s="1438"/>
    </row>
    <row r="638">
      <c r="A638" s="638">
        <v>633.0</v>
      </c>
      <c r="B638" s="638" t="b">
        <v>0</v>
      </c>
      <c r="C638" s="1431">
        <v>2.0</v>
      </c>
      <c r="D638" s="1432" t="s">
        <v>1622</v>
      </c>
      <c r="E638" s="1435" t="s">
        <v>1323</v>
      </c>
      <c r="F638" s="1435" t="s">
        <v>1624</v>
      </c>
      <c r="G638" s="1435"/>
      <c r="H638" s="1431">
        <v>10000.0</v>
      </c>
      <c r="J638" s="1431"/>
      <c r="K638" s="1431">
        <v>28260.0</v>
      </c>
      <c r="L638" s="1431">
        <v>9375.0</v>
      </c>
      <c r="M638" s="1431">
        <v>6960.0</v>
      </c>
      <c r="N638" s="1438">
        <v>1740.0</v>
      </c>
      <c r="O638" s="1438"/>
    </row>
    <row r="639">
      <c r="A639" s="638">
        <v>634.0</v>
      </c>
      <c r="B639" s="638" t="b">
        <v>0</v>
      </c>
      <c r="C639" s="1431">
        <v>3.0</v>
      </c>
      <c r="D639" s="1432" t="s">
        <v>1622</v>
      </c>
      <c r="E639" s="1435" t="s">
        <v>1323</v>
      </c>
      <c r="F639" s="1435" t="s">
        <v>1463</v>
      </c>
      <c r="G639" s="1435"/>
      <c r="H639" s="1431">
        <v>16000.0</v>
      </c>
      <c r="J639" s="1431"/>
      <c r="K639" s="1431">
        <v>43830.0</v>
      </c>
      <c r="L639" s="1431">
        <v>14075.0</v>
      </c>
      <c r="M639" s="1431">
        <v>24960.0</v>
      </c>
      <c r="N639" s="1438">
        <v>6240.0</v>
      </c>
      <c r="O639" s="1438"/>
    </row>
    <row r="640">
      <c r="A640" s="638">
        <v>635.0</v>
      </c>
      <c r="B640" s="638" t="b">
        <v>0</v>
      </c>
      <c r="C640" s="1431">
        <v>4.0</v>
      </c>
      <c r="D640" s="1432" t="s">
        <v>1622</v>
      </c>
      <c r="E640" s="1435" t="s">
        <v>1323</v>
      </c>
      <c r="F640" s="1435" t="s">
        <v>1625</v>
      </c>
      <c r="G640" s="1435"/>
      <c r="H640" s="1431">
        <v>23000.0</v>
      </c>
      <c r="J640" s="1431"/>
      <c r="K640" s="1431">
        <v>56160.0</v>
      </c>
      <c r="L640" s="1431">
        <v>18775.0</v>
      </c>
      <c r="M640" s="1431">
        <v>38800.0</v>
      </c>
      <c r="N640" s="1438">
        <v>9700.0</v>
      </c>
      <c r="O640" s="1438"/>
    </row>
    <row r="641">
      <c r="A641" s="638">
        <v>636.0</v>
      </c>
      <c r="B641" s="638" t="b">
        <v>0</v>
      </c>
      <c r="C641" s="1431">
        <v>5.0</v>
      </c>
      <c r="D641" s="1432" t="s">
        <v>1622</v>
      </c>
      <c r="E641" s="1435" t="s">
        <v>1323</v>
      </c>
      <c r="F641" s="1435" t="s">
        <v>1626</v>
      </c>
      <c r="G641" s="1435"/>
      <c r="H641" s="1431">
        <v>33000.0</v>
      </c>
      <c r="J641" s="1431"/>
      <c r="K641" s="1431">
        <v>72000.0</v>
      </c>
      <c r="L641" s="1431">
        <v>23450.0</v>
      </c>
      <c r="M641" s="1431">
        <v>83120.0</v>
      </c>
      <c r="N641" s="1438">
        <v>20780.0</v>
      </c>
      <c r="O641" s="1438"/>
    </row>
    <row r="642">
      <c r="A642" s="638">
        <v>637.0</v>
      </c>
      <c r="B642" s="638" t="b">
        <v>0</v>
      </c>
      <c r="C642" s="1431">
        <v>6.0</v>
      </c>
      <c r="D642" s="1432" t="s">
        <v>1622</v>
      </c>
      <c r="E642" s="1435" t="s">
        <v>1323</v>
      </c>
      <c r="F642" s="1435" t="s">
        <v>1627</v>
      </c>
      <c r="G642" s="1435"/>
      <c r="H642" s="1431">
        <v>45000.0</v>
      </c>
      <c r="J642" s="1431"/>
      <c r="K642" s="1431">
        <v>85500.0</v>
      </c>
      <c r="L642" s="1431">
        <v>30025.0</v>
      </c>
      <c r="M642" s="1431">
        <v>120000.0</v>
      </c>
      <c r="N642" s="1438">
        <v>29920.0</v>
      </c>
      <c r="O642" s="1438"/>
    </row>
    <row r="643">
      <c r="A643" s="638">
        <v>638.0</v>
      </c>
      <c r="B643" s="638" t="b">
        <v>0</v>
      </c>
      <c r="C643" s="1431">
        <v>7.0</v>
      </c>
      <c r="D643" s="1432" t="s">
        <v>1622</v>
      </c>
      <c r="E643" s="1435" t="s">
        <v>1323</v>
      </c>
      <c r="F643" s="1435" t="s">
        <v>1628</v>
      </c>
      <c r="G643" s="1435"/>
      <c r="H643" s="1431">
        <v>64000.0</v>
      </c>
      <c r="J643" s="1431"/>
      <c r="K643" s="1431">
        <v>112500.0</v>
      </c>
      <c r="L643" s="1431">
        <v>36600.0</v>
      </c>
      <c r="M643" s="1431">
        <v>162000.0</v>
      </c>
      <c r="N643" s="1438">
        <v>40520.0</v>
      </c>
      <c r="O643" s="1438"/>
    </row>
    <row r="644">
      <c r="A644" s="638">
        <v>639.0</v>
      </c>
      <c r="B644" s="638" t="b">
        <v>0</v>
      </c>
      <c r="C644" s="1431">
        <v>8.0</v>
      </c>
      <c r="D644" s="1432" t="s">
        <v>1622</v>
      </c>
      <c r="E644" s="1435" t="s">
        <v>1323</v>
      </c>
      <c r="F644" s="1435" t="s">
        <v>1464</v>
      </c>
      <c r="G644" s="1435"/>
      <c r="H644" s="1431">
        <v>86000.0</v>
      </c>
      <c r="J644" s="1431"/>
      <c r="K644" s="1431">
        <v>131130.0</v>
      </c>
      <c r="L644" s="1431">
        <v>43150.0</v>
      </c>
      <c r="M644" s="1431">
        <v>229000.0</v>
      </c>
      <c r="N644" s="1438">
        <v>57360.0</v>
      </c>
      <c r="O644" s="1438"/>
    </row>
    <row r="645">
      <c r="A645" s="638">
        <v>640.0</v>
      </c>
      <c r="B645" s="638" t="b">
        <v>0</v>
      </c>
      <c r="C645" s="1431">
        <v>9.0</v>
      </c>
      <c r="D645" s="1432" t="s">
        <v>1622</v>
      </c>
      <c r="E645" s="1435" t="s">
        <v>1323</v>
      </c>
      <c r="F645" s="1435" t="s">
        <v>1629</v>
      </c>
      <c r="G645" s="1435"/>
      <c r="H645" s="1431">
        <v>111000.0</v>
      </c>
      <c r="J645" s="1431"/>
      <c r="K645" s="1431">
        <v>149760.0</v>
      </c>
      <c r="L645" s="1431">
        <v>49725.0</v>
      </c>
      <c r="M645" s="1431">
        <v>308000.0</v>
      </c>
      <c r="N645" s="1438">
        <v>77100.0</v>
      </c>
      <c r="O645" s="1438"/>
    </row>
    <row r="646">
      <c r="A646" s="638">
        <v>641.0</v>
      </c>
      <c r="B646" s="638" t="b">
        <v>0</v>
      </c>
      <c r="C646" s="1431">
        <v>10.0</v>
      </c>
      <c r="D646" s="1432" t="s">
        <v>1622</v>
      </c>
      <c r="E646" s="1435" t="s">
        <v>1323</v>
      </c>
      <c r="F646" s="1435" t="s">
        <v>1630</v>
      </c>
      <c r="G646" s="1435"/>
      <c r="H646" s="1431">
        <v>143000.0</v>
      </c>
      <c r="J646" s="1431"/>
      <c r="K646" s="1431">
        <v>169650.0</v>
      </c>
      <c r="L646" s="1431">
        <v>56300.0</v>
      </c>
      <c r="M646" s="1431">
        <v>399000.0</v>
      </c>
      <c r="N646" s="1438">
        <v>99760.0</v>
      </c>
      <c r="O646" s="1438"/>
    </row>
    <row r="647">
      <c r="A647" s="638">
        <v>642.0</v>
      </c>
      <c r="B647" s="638" t="b">
        <v>0</v>
      </c>
      <c r="C647" s="1431">
        <v>11.0</v>
      </c>
      <c r="D647" s="1432" t="s">
        <v>1622</v>
      </c>
      <c r="E647" s="1435" t="s">
        <v>1323</v>
      </c>
      <c r="F647" s="1435" t="s">
        <v>1631</v>
      </c>
      <c r="G647" s="1435"/>
      <c r="H647" s="1431">
        <v>180000.0</v>
      </c>
      <c r="J647" s="1431"/>
      <c r="K647" s="1431">
        <v>195120.0</v>
      </c>
      <c r="L647" s="1431">
        <v>64725.0</v>
      </c>
      <c r="M647" s="1431">
        <v>516000.0</v>
      </c>
      <c r="N647" s="1438">
        <v>129000.0</v>
      </c>
      <c r="O647" s="1438"/>
    </row>
    <row r="648">
      <c r="A648" s="638">
        <v>643.0</v>
      </c>
      <c r="B648" s="638" t="b">
        <v>0</v>
      </c>
      <c r="C648" s="1431">
        <v>12.0</v>
      </c>
      <c r="D648" s="1432" t="s">
        <v>1622</v>
      </c>
      <c r="E648" s="1435" t="s">
        <v>1323</v>
      </c>
      <c r="F648" s="1435" t="s">
        <v>1466</v>
      </c>
      <c r="G648" s="1435"/>
      <c r="H648" s="1431">
        <v>221000.0</v>
      </c>
      <c r="J648" s="1431"/>
      <c r="K648" s="1431">
        <v>219600.0</v>
      </c>
      <c r="L648" s="1431">
        <v>73175.0</v>
      </c>
      <c r="M648" s="1431">
        <v>648000.0</v>
      </c>
      <c r="N648" s="1438">
        <v>162000.0</v>
      </c>
      <c r="O648" s="1438"/>
    </row>
    <row r="649">
      <c r="A649" s="638">
        <v>644.0</v>
      </c>
      <c r="B649" s="638" t="b">
        <v>0</v>
      </c>
      <c r="C649" s="1431">
        <v>13.0</v>
      </c>
      <c r="D649" s="1432" t="s">
        <v>1622</v>
      </c>
      <c r="E649" s="1435" t="s">
        <v>1323</v>
      </c>
      <c r="F649" s="1435" t="s">
        <v>1632</v>
      </c>
      <c r="G649" s="1435"/>
      <c r="H649" s="1431">
        <v>266000.0</v>
      </c>
      <c r="J649" s="1431"/>
      <c r="K649" s="1431">
        <v>250920.0</v>
      </c>
      <c r="L649" s="1431">
        <v>81625.0</v>
      </c>
      <c r="M649" s="1431">
        <v>796000.0</v>
      </c>
      <c r="N649" s="1438">
        <v>199000.0</v>
      </c>
      <c r="O649" s="1438"/>
    </row>
    <row r="650">
      <c r="A650" s="638">
        <v>645.0</v>
      </c>
      <c r="B650" s="638" t="b">
        <v>0</v>
      </c>
      <c r="C650" s="1431">
        <v>14.0</v>
      </c>
      <c r="D650" s="1432" t="s">
        <v>1622</v>
      </c>
      <c r="E650" s="1435" t="s">
        <v>1323</v>
      </c>
      <c r="F650" s="1435" t="s">
        <v>1633</v>
      </c>
      <c r="G650" s="1435"/>
      <c r="H650" s="1431">
        <v>315000.0</v>
      </c>
      <c r="J650" s="1431"/>
      <c r="K650" s="1431">
        <v>260910.0</v>
      </c>
      <c r="L650" s="1431">
        <v>90050.0</v>
      </c>
      <c r="M650" s="1431">
        <v>958000.0</v>
      </c>
      <c r="N650" s="1438">
        <v>239000.0</v>
      </c>
      <c r="O650" s="1438"/>
    </row>
    <row r="651">
      <c r="A651" s="638">
        <v>646.0</v>
      </c>
      <c r="B651" s="638" t="b">
        <v>0</v>
      </c>
      <c r="C651" s="1431">
        <v>15.0</v>
      </c>
      <c r="D651" s="1432" t="s">
        <v>1622</v>
      </c>
      <c r="E651" s="1435" t="s">
        <v>1323</v>
      </c>
      <c r="F651" s="1435" t="s">
        <v>1634</v>
      </c>
      <c r="G651" s="1435"/>
      <c r="H651" s="1431">
        <v>382000.0</v>
      </c>
      <c r="J651" s="1431"/>
      <c r="K651" s="1431">
        <v>310410.0</v>
      </c>
      <c r="L651" s="1431">
        <v>98500.0</v>
      </c>
      <c r="M651" s="1431">
        <v>1130000.0</v>
      </c>
      <c r="N651" s="1438">
        <v>284000.0</v>
      </c>
      <c r="O651" s="1438"/>
    </row>
    <row r="652">
      <c r="A652" s="638">
        <v>647.0</v>
      </c>
      <c r="B652" s="638" t="b">
        <v>0</v>
      </c>
      <c r="C652" s="1431">
        <v>16.0</v>
      </c>
      <c r="D652" s="1432" t="s">
        <v>1622</v>
      </c>
      <c r="E652" s="1435" t="s">
        <v>1326</v>
      </c>
      <c r="F652" s="1435" t="s">
        <v>1635</v>
      </c>
      <c r="G652" s="1435"/>
      <c r="H652" s="1431">
        <v>909000.0</v>
      </c>
      <c r="J652" s="1431"/>
      <c r="K652" s="1431">
        <v>324000.0</v>
      </c>
      <c r="L652" s="1431">
        <v>107000.0</v>
      </c>
      <c r="M652" s="1431">
        <v>1370000.0</v>
      </c>
      <c r="N652" s="1438">
        <v>344000.0</v>
      </c>
      <c r="O652" s="1438"/>
    </row>
    <row r="653">
      <c r="A653" s="638">
        <v>648.0</v>
      </c>
      <c r="B653" s="638" t="b">
        <v>0</v>
      </c>
      <c r="C653" s="1431">
        <v>17.0</v>
      </c>
      <c r="D653" s="1432" t="s">
        <v>1622</v>
      </c>
      <c r="E653" s="1435" t="s">
        <v>1327</v>
      </c>
      <c r="F653" s="1435" t="s">
        <v>1636</v>
      </c>
      <c r="G653" s="1435"/>
      <c r="H653" s="1431">
        <v>1083000.0</v>
      </c>
      <c r="J653" s="1431"/>
      <c r="K653" s="1431">
        <v>342000.0</v>
      </c>
      <c r="L653" s="1431">
        <v>115000.0</v>
      </c>
      <c r="M653" s="1431">
        <v>1640000.0</v>
      </c>
      <c r="N653" s="1438">
        <v>409000.0</v>
      </c>
      <c r="O653" s="1438"/>
    </row>
    <row r="654">
      <c r="A654" s="638">
        <v>649.0</v>
      </c>
      <c r="B654" s="638" t="b">
        <v>0</v>
      </c>
      <c r="C654" s="1431">
        <v>18.0</v>
      </c>
      <c r="D654" s="1432" t="s">
        <v>1622</v>
      </c>
      <c r="E654" s="1435" t="s">
        <v>1329</v>
      </c>
      <c r="F654" s="1435" t="s">
        <v>1637</v>
      </c>
      <c r="G654" s="1435"/>
      <c r="H654" s="1431">
        <v>1272000.0</v>
      </c>
      <c r="J654" s="1431"/>
      <c r="K654" s="1431">
        <v>375660.0</v>
      </c>
      <c r="L654" s="1431">
        <v>126000.0</v>
      </c>
      <c r="M654" s="1431">
        <v>1950000.0</v>
      </c>
      <c r="N654" s="1438">
        <v>487000.0</v>
      </c>
      <c r="O654" s="1438"/>
    </row>
    <row r="655">
      <c r="A655" s="638">
        <v>650.0</v>
      </c>
      <c r="B655" s="638" t="b">
        <v>0</v>
      </c>
      <c r="C655" s="1431">
        <v>19.0</v>
      </c>
      <c r="D655" s="1432" t="s">
        <v>1622</v>
      </c>
      <c r="E655" s="1435" t="s">
        <v>1330</v>
      </c>
      <c r="F655" s="1435" t="s">
        <v>1638</v>
      </c>
      <c r="G655" s="1435"/>
      <c r="H655" s="1431">
        <v>2216000.0</v>
      </c>
      <c r="J655" s="1431"/>
      <c r="K655" s="1431">
        <v>410310.0</v>
      </c>
      <c r="L655" s="1431">
        <v>136000.0</v>
      </c>
      <c r="M655" s="1431">
        <v>2290000.0</v>
      </c>
      <c r="N655" s="1438">
        <v>573000.0</v>
      </c>
      <c r="O655" s="1438"/>
    </row>
    <row r="656">
      <c r="A656" s="638">
        <v>651.0</v>
      </c>
      <c r="B656" s="638" t="b">
        <v>0</v>
      </c>
      <c r="C656" s="1431">
        <v>20.0</v>
      </c>
      <c r="D656" s="1432" t="s">
        <v>1622</v>
      </c>
      <c r="E656" s="1435" t="s">
        <v>1333</v>
      </c>
      <c r="F656" s="1435" t="s">
        <v>1639</v>
      </c>
      <c r="G656" s="1435"/>
      <c r="H656" s="1431">
        <v>2545000.0</v>
      </c>
      <c r="J656" s="1431"/>
      <c r="K656" s="1431">
        <v>440910.0</v>
      </c>
      <c r="L656" s="1431">
        <v>146000.0</v>
      </c>
      <c r="M656" s="1431">
        <v>2660000.0</v>
      </c>
      <c r="N656" s="1438">
        <v>665000.0</v>
      </c>
      <c r="O656" s="1438"/>
    </row>
    <row r="657">
      <c r="A657" s="638">
        <v>652.0</v>
      </c>
      <c r="B657" s="638" t="b">
        <v>0</v>
      </c>
      <c r="C657" s="1431">
        <v>21.0</v>
      </c>
      <c r="D657" s="1432" t="s">
        <v>1622</v>
      </c>
      <c r="E657" s="1435" t="s">
        <v>1334</v>
      </c>
      <c r="F657" s="1435" t="s">
        <v>1640</v>
      </c>
      <c r="G657" s="1435"/>
      <c r="H657" s="1431">
        <v>2960000.0</v>
      </c>
      <c r="J657" s="1431"/>
      <c r="K657" s="1431">
        <v>472050.0</v>
      </c>
      <c r="L657" s="1431">
        <v>157000.0</v>
      </c>
      <c r="M657" s="1431">
        <v>3050000.0</v>
      </c>
      <c r="N657" s="1438">
        <v>764000.0</v>
      </c>
      <c r="O657" s="1438"/>
    </row>
    <row r="658">
      <c r="A658" s="638">
        <v>653.0</v>
      </c>
      <c r="B658" s="638" t="b">
        <v>0</v>
      </c>
      <c r="C658" s="1431">
        <v>22.0</v>
      </c>
      <c r="D658" s="1432" t="s">
        <v>1622</v>
      </c>
      <c r="E658" s="1435" t="s">
        <v>1337</v>
      </c>
      <c r="F658" s="1435" t="s">
        <v>1641</v>
      </c>
      <c r="G658" s="1435"/>
      <c r="H658" s="1431">
        <v>3440000.0</v>
      </c>
      <c r="J658" s="1431"/>
      <c r="K658" s="1431">
        <v>499500.0</v>
      </c>
      <c r="L658" s="1431">
        <v>167000.0</v>
      </c>
      <c r="M658" s="1431">
        <v>3550000.0</v>
      </c>
      <c r="N658" s="1438">
        <v>888000.0</v>
      </c>
      <c r="O658" s="1438"/>
    </row>
    <row r="659">
      <c r="A659" s="638">
        <v>654.0</v>
      </c>
      <c r="B659" s="638" t="b">
        <v>0</v>
      </c>
      <c r="C659" s="1431">
        <v>23.0</v>
      </c>
      <c r="D659" s="1432" t="s">
        <v>1622</v>
      </c>
      <c r="E659" s="1435" t="s">
        <v>1338</v>
      </c>
      <c r="F659" s="1435" t="s">
        <v>1343</v>
      </c>
      <c r="G659" s="1435"/>
      <c r="H659" s="1431">
        <v>3957000.0</v>
      </c>
      <c r="J659" s="1431"/>
      <c r="K659" s="1431">
        <v>538560.0</v>
      </c>
      <c r="L659" s="1431">
        <v>179000.0</v>
      </c>
      <c r="M659" s="1431">
        <v>4130000.0</v>
      </c>
      <c r="N659" s="1438">
        <v>1030000.0</v>
      </c>
      <c r="O659" s="1438"/>
    </row>
    <row r="660">
      <c r="A660" s="638">
        <v>655.0</v>
      </c>
      <c r="B660" s="638" t="b">
        <v>0</v>
      </c>
      <c r="C660" s="1431">
        <v>24.0</v>
      </c>
      <c r="D660" s="1432" t="s">
        <v>1622</v>
      </c>
      <c r="E660" s="1435" t="s">
        <v>1341</v>
      </c>
      <c r="F660" s="1435" t="s">
        <v>1642</v>
      </c>
      <c r="G660" s="1435"/>
      <c r="H660" s="1431">
        <v>4510000.0</v>
      </c>
      <c r="J660" s="1431"/>
      <c r="K660" s="1431">
        <v>576090.0</v>
      </c>
      <c r="L660" s="1431">
        <v>191000.0</v>
      </c>
      <c r="M660" s="1431">
        <v>4750000.0</v>
      </c>
      <c r="N660" s="1438">
        <v>1190000.0</v>
      </c>
      <c r="O660" s="1438"/>
    </row>
    <row r="661">
      <c r="A661" s="638">
        <v>656.0</v>
      </c>
      <c r="B661" s="638" t="b">
        <v>0</v>
      </c>
      <c r="C661" s="1431">
        <v>25.0</v>
      </c>
      <c r="D661" s="1432" t="s">
        <v>1622</v>
      </c>
      <c r="E661" s="1435" t="s">
        <v>1342</v>
      </c>
      <c r="F661" s="1435" t="s">
        <v>1643</v>
      </c>
      <c r="G661" s="1435"/>
      <c r="H661" s="1431">
        <v>5179000.0</v>
      </c>
      <c r="J661" s="1431"/>
      <c r="K661" s="1431">
        <v>612000.0</v>
      </c>
      <c r="L661" s="1431">
        <v>204000.0</v>
      </c>
      <c r="M661" s="1438">
        <v>5410000.0</v>
      </c>
      <c r="N661" s="1438">
        <v>1350000.0</v>
      </c>
      <c r="O661" s="1438"/>
    </row>
    <row r="662">
      <c r="A662" s="638">
        <v>657.0</v>
      </c>
      <c r="B662" s="638" t="b">
        <v>0</v>
      </c>
      <c r="C662" s="1431">
        <v>26.0</v>
      </c>
      <c r="D662" s="1432" t="s">
        <v>1622</v>
      </c>
      <c r="E662" s="1435" t="s">
        <v>1344</v>
      </c>
      <c r="F662" s="1435" t="s">
        <v>1644</v>
      </c>
      <c r="G662" s="1435"/>
      <c r="H662" s="1431">
        <v>5892000.0</v>
      </c>
      <c r="J662" s="1431"/>
      <c r="K662" s="1431">
        <v>630000.0</v>
      </c>
      <c r="L662" s="1431">
        <v>216000.0</v>
      </c>
      <c r="M662" s="1438">
        <v>6210000.0</v>
      </c>
      <c r="N662" s="1438">
        <v>1550000.0</v>
      </c>
      <c r="O662" s="1438"/>
    </row>
    <row r="663">
      <c r="A663" s="638">
        <v>658.0</v>
      </c>
      <c r="B663" s="638" t="b">
        <v>0</v>
      </c>
      <c r="C663" s="1431">
        <v>27.0</v>
      </c>
      <c r="D663" s="1432" t="s">
        <v>1622</v>
      </c>
      <c r="E663" s="1435" t="s">
        <v>1345</v>
      </c>
      <c r="F663" s="1435" t="s">
        <v>1354</v>
      </c>
      <c r="G663" s="1435"/>
      <c r="H663" s="1441">
        <v>6651000.0</v>
      </c>
      <c r="J663" s="1431"/>
      <c r="K663" s="1431">
        <v>699300.0</v>
      </c>
      <c r="L663" s="1431">
        <v>228000.0</v>
      </c>
      <c r="M663" s="1438">
        <v>7070000.0</v>
      </c>
      <c r="N663" s="1438">
        <v>1770000.0</v>
      </c>
      <c r="O663" s="1438"/>
    </row>
    <row r="664">
      <c r="A664" s="638">
        <v>659.0</v>
      </c>
      <c r="B664" s="638" t="b">
        <v>0</v>
      </c>
      <c r="C664" s="1431">
        <v>28.0</v>
      </c>
      <c r="D664" s="1432" t="s">
        <v>1622</v>
      </c>
      <c r="E664" s="1435" t="s">
        <v>1348</v>
      </c>
      <c r="F664" s="1435" t="s">
        <v>1645</v>
      </c>
      <c r="G664" s="1435"/>
      <c r="H664" s="1441">
        <v>7510000.0</v>
      </c>
      <c r="J664" s="1431"/>
      <c r="K664" s="1431">
        <v>720000.0</v>
      </c>
      <c r="L664" s="1431">
        <v>240000.0</v>
      </c>
      <c r="M664" s="1438">
        <v>7980000.0</v>
      </c>
      <c r="N664" s="1438">
        <v>2000000.0</v>
      </c>
      <c r="O664" s="1438"/>
    </row>
    <row r="665">
      <c r="A665" s="638">
        <v>660.0</v>
      </c>
      <c r="B665" s="638" t="b">
        <v>0</v>
      </c>
      <c r="C665" s="1431">
        <v>29.0</v>
      </c>
      <c r="D665" s="1432" t="s">
        <v>1622</v>
      </c>
      <c r="E665" s="1435" t="s">
        <v>1349</v>
      </c>
      <c r="F665" s="1435" t="s">
        <v>1454</v>
      </c>
      <c r="G665" s="1435"/>
      <c r="H665" s="1441">
        <v>8421000.0</v>
      </c>
      <c r="J665" s="1431"/>
      <c r="K665" s="1431">
        <v>767700.0</v>
      </c>
      <c r="L665" s="1431">
        <v>254000.0</v>
      </c>
      <c r="M665" s="1438">
        <v>9010000.0</v>
      </c>
      <c r="N665" s="1438">
        <v>2250000.0</v>
      </c>
      <c r="O665" s="1438"/>
    </row>
    <row r="666">
      <c r="A666" s="638">
        <v>661.0</v>
      </c>
      <c r="B666" s="638" t="b">
        <v>0</v>
      </c>
      <c r="C666" s="1431">
        <v>30.0</v>
      </c>
      <c r="D666" s="1432" t="s">
        <v>1622</v>
      </c>
      <c r="E666" s="1435" t="s">
        <v>1351</v>
      </c>
      <c r="F666" s="1435" t="s">
        <v>1646</v>
      </c>
      <c r="G666" s="1435"/>
      <c r="H666" s="1441">
        <v>9488000.0</v>
      </c>
      <c r="J666" s="1431"/>
      <c r="K666" s="1431">
        <v>801000.0</v>
      </c>
      <c r="L666" s="1431">
        <v>268000.0</v>
      </c>
      <c r="M666" s="1438">
        <v>1.01E7</v>
      </c>
      <c r="N666" s="1438">
        <v>2530000.0</v>
      </c>
      <c r="O666" s="1438"/>
    </row>
    <row r="667">
      <c r="A667" s="638">
        <v>662.0</v>
      </c>
      <c r="B667" s="638" t="b">
        <v>0</v>
      </c>
      <c r="C667" s="1431">
        <v>31.0</v>
      </c>
      <c r="D667" s="1432" t="s">
        <v>1622</v>
      </c>
      <c r="E667" s="1435" t="s">
        <v>1352</v>
      </c>
      <c r="F667" s="1435" t="s">
        <v>1647</v>
      </c>
      <c r="G667" s="1435"/>
      <c r="H667" s="1441">
        <v>1.0618E7</v>
      </c>
      <c r="J667" s="1431"/>
      <c r="K667" s="1431">
        <v>850410.0</v>
      </c>
      <c r="L667" s="1431">
        <v>282000.0</v>
      </c>
      <c r="M667" s="1438">
        <v>1.14E7</v>
      </c>
      <c r="N667" s="1438">
        <v>2850000.0</v>
      </c>
      <c r="O667" s="1438"/>
    </row>
    <row r="668">
      <c r="A668" s="638">
        <v>663.0</v>
      </c>
      <c r="B668" s="638" t="b">
        <v>0</v>
      </c>
      <c r="C668" s="1431">
        <v>32.0</v>
      </c>
      <c r="D668" s="1432" t="s">
        <v>1622</v>
      </c>
      <c r="E668" s="1435" t="s">
        <v>1355</v>
      </c>
      <c r="F668" s="1435" t="s">
        <v>1648</v>
      </c>
      <c r="G668" s="1435"/>
      <c r="H668" s="1441">
        <v>1.181E7</v>
      </c>
      <c r="J668" s="1431"/>
      <c r="K668" s="1431">
        <v>892260.0</v>
      </c>
      <c r="L668" s="1431">
        <v>296000.0</v>
      </c>
      <c r="M668" s="1438">
        <v>1.27E7</v>
      </c>
      <c r="N668" s="1438">
        <v>3190000.0</v>
      </c>
      <c r="O668" s="1438"/>
    </row>
    <row r="669">
      <c r="A669" s="638">
        <v>664.0</v>
      </c>
      <c r="B669" s="638" t="b">
        <v>0</v>
      </c>
      <c r="C669" s="1431">
        <v>33.0</v>
      </c>
      <c r="D669" s="1432" t="s">
        <v>1622</v>
      </c>
      <c r="E669" s="1435" t="s">
        <v>1356</v>
      </c>
      <c r="F669" s="1435" t="s">
        <v>1357</v>
      </c>
      <c r="G669" s="1435"/>
      <c r="H669" s="1441">
        <v>1.3139E7</v>
      </c>
      <c r="J669" s="1431"/>
      <c r="K669" s="1431">
        <v>934740.0</v>
      </c>
      <c r="L669" s="1431">
        <v>311000.0</v>
      </c>
      <c r="M669" s="1438">
        <v>1.42E7</v>
      </c>
      <c r="N669" s="1438">
        <v>3540000.0</v>
      </c>
      <c r="O669" s="1438"/>
    </row>
    <row r="670">
      <c r="A670" s="638">
        <v>665.0</v>
      </c>
      <c r="B670" s="638" t="b">
        <v>0</v>
      </c>
      <c r="C670" s="1431">
        <v>34.0</v>
      </c>
      <c r="D670" s="1432" t="s">
        <v>1622</v>
      </c>
      <c r="E670" s="1435" t="s">
        <v>1358</v>
      </c>
      <c r="F670" s="1435" t="s">
        <v>1649</v>
      </c>
      <c r="G670" s="1435"/>
      <c r="H670" s="1441">
        <v>1.454E7</v>
      </c>
      <c r="J670" s="1431"/>
      <c r="K670" s="1431">
        <v>977400.0</v>
      </c>
      <c r="L670" s="1431">
        <v>326000.0</v>
      </c>
      <c r="M670" s="1438">
        <v>1.58E7</v>
      </c>
      <c r="N670" s="1438">
        <v>3940000.0</v>
      </c>
      <c r="O670" s="1438"/>
    </row>
    <row r="671">
      <c r="A671" s="638">
        <v>666.0</v>
      </c>
      <c r="B671" s="638" t="b">
        <v>0</v>
      </c>
      <c r="C671" s="1431"/>
      <c r="D671" s="1432" t="s">
        <v>1650</v>
      </c>
      <c r="E671" s="1435"/>
      <c r="F671" s="1435"/>
      <c r="G671" s="1435"/>
      <c r="H671" s="1431" t="s">
        <v>1482</v>
      </c>
      <c r="J671" s="1431"/>
      <c r="K671" s="1431"/>
      <c r="L671" s="1431"/>
      <c r="M671" s="1431"/>
      <c r="N671" s="1438"/>
      <c r="O671" s="1438"/>
    </row>
    <row r="672">
      <c r="A672" s="638">
        <v>667.0</v>
      </c>
      <c r="B672" s="638" t="b">
        <v>0</v>
      </c>
      <c r="C672" s="1431">
        <v>1.0</v>
      </c>
      <c r="D672" s="1432" t="s">
        <v>1651</v>
      </c>
      <c r="E672" s="1435" t="s">
        <v>1326</v>
      </c>
      <c r="F672" s="1435" t="s">
        <v>1652</v>
      </c>
      <c r="G672" s="1435"/>
      <c r="H672" s="1431">
        <v>6000.0</v>
      </c>
      <c r="J672" s="1431"/>
      <c r="K672" s="1431">
        <v>13770.0</v>
      </c>
      <c r="L672" s="1431">
        <v>4700.0</v>
      </c>
      <c r="M672" s="1431">
        <v>3440.0</v>
      </c>
      <c r="N672" s="1438">
        <v>860.0</v>
      </c>
      <c r="O672" s="1438"/>
    </row>
    <row r="673">
      <c r="A673" s="638">
        <v>668.0</v>
      </c>
      <c r="B673" s="638" t="b">
        <v>0</v>
      </c>
      <c r="C673" s="1431">
        <v>2.0</v>
      </c>
      <c r="D673" s="1432" t="s">
        <v>1651</v>
      </c>
      <c r="E673" s="1435" t="s">
        <v>1326</v>
      </c>
      <c r="F673" s="1435" t="s">
        <v>1653</v>
      </c>
      <c r="G673" s="1435"/>
      <c r="H673" s="1431">
        <v>10000.0</v>
      </c>
      <c r="J673" s="1431"/>
      <c r="K673" s="1431">
        <v>28260.0</v>
      </c>
      <c r="L673" s="1431">
        <v>9375.0</v>
      </c>
      <c r="M673" s="1431">
        <v>6960.0</v>
      </c>
      <c r="N673" s="1438">
        <v>1740.0</v>
      </c>
      <c r="O673" s="1438"/>
    </row>
    <row r="674">
      <c r="A674" s="638">
        <v>669.0</v>
      </c>
      <c r="B674" s="638" t="b">
        <v>0</v>
      </c>
      <c r="C674" s="1431">
        <v>3.0</v>
      </c>
      <c r="D674" s="1432" t="s">
        <v>1651</v>
      </c>
      <c r="E674" s="1435" t="s">
        <v>1326</v>
      </c>
      <c r="F674" s="1435" t="s">
        <v>1654</v>
      </c>
      <c r="G674" s="1435"/>
      <c r="H674" s="1431">
        <v>16000.0</v>
      </c>
      <c r="J674" s="1431"/>
      <c r="K674" s="1431">
        <v>43830.0</v>
      </c>
      <c r="L674" s="1431">
        <v>14075.0</v>
      </c>
      <c r="M674" s="1431">
        <v>24960.0</v>
      </c>
      <c r="N674" s="1438">
        <v>6240.0</v>
      </c>
      <c r="O674" s="1438"/>
    </row>
    <row r="675">
      <c r="A675" s="638">
        <v>670.0</v>
      </c>
      <c r="B675" s="638" t="b">
        <v>0</v>
      </c>
      <c r="C675" s="1431">
        <v>4.0</v>
      </c>
      <c r="D675" s="1432" t="s">
        <v>1651</v>
      </c>
      <c r="E675" s="1435" t="s">
        <v>1326</v>
      </c>
      <c r="F675" s="1435" t="s">
        <v>1655</v>
      </c>
      <c r="G675" s="1435"/>
      <c r="H675" s="1431">
        <v>23000.0</v>
      </c>
      <c r="J675" s="1431"/>
      <c r="K675" s="1431">
        <v>56160.0</v>
      </c>
      <c r="L675" s="1431">
        <v>18775.0</v>
      </c>
      <c r="M675" s="1431">
        <v>38800.0</v>
      </c>
      <c r="N675" s="1438">
        <v>9700.0</v>
      </c>
      <c r="O675" s="1438"/>
    </row>
    <row r="676">
      <c r="A676" s="638">
        <v>671.0</v>
      </c>
      <c r="B676" s="638" t="b">
        <v>0</v>
      </c>
      <c r="C676" s="1431">
        <v>5.0</v>
      </c>
      <c r="D676" s="1432" t="s">
        <v>1651</v>
      </c>
      <c r="E676" s="1435" t="s">
        <v>1326</v>
      </c>
      <c r="F676" s="1435" t="s">
        <v>1656</v>
      </c>
      <c r="G676" s="1435"/>
      <c r="H676" s="1431">
        <v>33000.0</v>
      </c>
      <c r="J676" s="1431"/>
      <c r="K676" s="1431">
        <v>72000.0</v>
      </c>
      <c r="L676" s="1431">
        <v>23450.0</v>
      </c>
      <c r="M676" s="1431">
        <v>83120.0</v>
      </c>
      <c r="N676" s="1438">
        <v>20780.0</v>
      </c>
      <c r="O676" s="1438"/>
    </row>
    <row r="677">
      <c r="A677" s="638">
        <v>672.0</v>
      </c>
      <c r="B677" s="638" t="b">
        <v>0</v>
      </c>
      <c r="C677" s="1431">
        <v>6.0</v>
      </c>
      <c r="D677" s="1432" t="s">
        <v>1651</v>
      </c>
      <c r="E677" s="1435" t="s">
        <v>1326</v>
      </c>
      <c r="F677" s="1435" t="s">
        <v>1657</v>
      </c>
      <c r="G677" s="1435"/>
      <c r="H677" s="1431">
        <v>45000.0</v>
      </c>
      <c r="J677" s="1431"/>
      <c r="K677" s="1431">
        <v>85500.0</v>
      </c>
      <c r="L677" s="1431">
        <v>30025.0</v>
      </c>
      <c r="M677" s="1431">
        <v>120000.0</v>
      </c>
      <c r="N677" s="1438">
        <v>29920.0</v>
      </c>
      <c r="O677" s="1438"/>
    </row>
    <row r="678">
      <c r="A678" s="638">
        <v>673.0</v>
      </c>
      <c r="B678" s="638" t="b">
        <v>0</v>
      </c>
      <c r="C678" s="1431">
        <v>7.0</v>
      </c>
      <c r="D678" s="1432" t="s">
        <v>1651</v>
      </c>
      <c r="E678" s="1435" t="s">
        <v>1326</v>
      </c>
      <c r="F678" s="1435" t="s">
        <v>1658</v>
      </c>
      <c r="G678" s="1435"/>
      <c r="H678" s="1431">
        <v>64000.0</v>
      </c>
      <c r="J678" s="1431"/>
      <c r="K678" s="1431">
        <v>112500.0</v>
      </c>
      <c r="L678" s="1431">
        <v>36600.0</v>
      </c>
      <c r="M678" s="1431">
        <v>162000.0</v>
      </c>
      <c r="N678" s="1438">
        <v>40520.0</v>
      </c>
      <c r="O678" s="1438"/>
    </row>
    <row r="679">
      <c r="A679" s="638">
        <v>674.0</v>
      </c>
      <c r="B679" s="638" t="b">
        <v>0</v>
      </c>
      <c r="C679" s="1431">
        <v>8.0</v>
      </c>
      <c r="D679" s="1432" t="s">
        <v>1651</v>
      </c>
      <c r="E679" s="1435" t="s">
        <v>1326</v>
      </c>
      <c r="F679" s="1435" t="s">
        <v>1443</v>
      </c>
      <c r="G679" s="1435"/>
      <c r="H679" s="1431">
        <v>86000.0</v>
      </c>
      <c r="J679" s="1431"/>
      <c r="K679" s="1431">
        <v>131130.0</v>
      </c>
      <c r="L679" s="1431">
        <v>43150.0</v>
      </c>
      <c r="M679" s="1431">
        <v>229000.0</v>
      </c>
      <c r="N679" s="1438">
        <v>57360.0</v>
      </c>
      <c r="O679" s="1438"/>
    </row>
    <row r="680">
      <c r="A680" s="638">
        <v>675.0</v>
      </c>
      <c r="B680" s="638" t="b">
        <v>0</v>
      </c>
      <c r="C680" s="1431">
        <v>9.0</v>
      </c>
      <c r="D680" s="1432" t="s">
        <v>1651</v>
      </c>
      <c r="E680" s="1435" t="s">
        <v>1326</v>
      </c>
      <c r="F680" s="1435" t="s">
        <v>1659</v>
      </c>
      <c r="G680" s="1435"/>
      <c r="H680" s="1431">
        <v>111000.0</v>
      </c>
      <c r="J680" s="1431"/>
      <c r="K680" s="1431">
        <v>149760.0</v>
      </c>
      <c r="L680" s="1431">
        <v>49725.0</v>
      </c>
      <c r="M680" s="1431">
        <v>308000.0</v>
      </c>
      <c r="N680" s="1438">
        <v>77100.0</v>
      </c>
      <c r="O680" s="1438"/>
    </row>
    <row r="681">
      <c r="A681" s="638">
        <v>676.0</v>
      </c>
      <c r="B681" s="638" t="b">
        <v>0</v>
      </c>
      <c r="C681" s="1431">
        <v>10.0</v>
      </c>
      <c r="D681" s="1432" t="s">
        <v>1651</v>
      </c>
      <c r="E681" s="1435" t="s">
        <v>1326</v>
      </c>
      <c r="F681" s="1435" t="s">
        <v>1660</v>
      </c>
      <c r="G681" s="1435"/>
      <c r="H681" s="1431">
        <v>143000.0</v>
      </c>
      <c r="J681" s="1431"/>
      <c r="K681" s="1431">
        <v>169650.0</v>
      </c>
      <c r="L681" s="1431">
        <v>56300.0</v>
      </c>
      <c r="M681" s="1431">
        <v>399000.0</v>
      </c>
      <c r="N681" s="1438">
        <v>99760.0</v>
      </c>
      <c r="O681" s="1438"/>
    </row>
    <row r="682">
      <c r="A682" s="638">
        <v>677.0</v>
      </c>
      <c r="B682" s="638" t="b">
        <v>0</v>
      </c>
      <c r="C682" s="1431">
        <v>11.0</v>
      </c>
      <c r="D682" s="1432" t="s">
        <v>1651</v>
      </c>
      <c r="E682" s="1435" t="s">
        <v>1326</v>
      </c>
      <c r="F682" s="1435" t="s">
        <v>1661</v>
      </c>
      <c r="G682" s="1435"/>
      <c r="H682" s="1431">
        <v>180000.0</v>
      </c>
      <c r="J682" s="1431"/>
      <c r="K682" s="1431">
        <v>195120.0</v>
      </c>
      <c r="L682" s="1431">
        <v>64725.0</v>
      </c>
      <c r="M682" s="1431">
        <v>516000.0</v>
      </c>
      <c r="N682" s="1438">
        <v>129000.0</v>
      </c>
      <c r="O682" s="1438"/>
    </row>
    <row r="683">
      <c r="A683" s="638">
        <v>678.0</v>
      </c>
      <c r="B683" s="638" t="b">
        <v>0</v>
      </c>
      <c r="C683" s="1431">
        <v>12.0</v>
      </c>
      <c r="D683" s="1432" t="s">
        <v>1651</v>
      </c>
      <c r="E683" s="1435" t="s">
        <v>1326</v>
      </c>
      <c r="F683" s="1435" t="s">
        <v>1445</v>
      </c>
      <c r="G683" s="1435"/>
      <c r="H683" s="1431">
        <v>221000.0</v>
      </c>
      <c r="J683" s="1431"/>
      <c r="K683" s="1431">
        <v>219600.0</v>
      </c>
      <c r="L683" s="1431">
        <v>73175.0</v>
      </c>
      <c r="M683" s="1431">
        <v>648000.0</v>
      </c>
      <c r="N683" s="1438">
        <v>162000.0</v>
      </c>
      <c r="O683" s="1438"/>
    </row>
    <row r="684">
      <c r="A684" s="638">
        <v>679.0</v>
      </c>
      <c r="B684" s="638" t="b">
        <v>0</v>
      </c>
      <c r="C684" s="1431">
        <v>13.0</v>
      </c>
      <c r="D684" s="1432" t="s">
        <v>1651</v>
      </c>
      <c r="E684" s="1435" t="s">
        <v>1326</v>
      </c>
      <c r="F684" s="1435" t="s">
        <v>1662</v>
      </c>
      <c r="G684" s="1435"/>
      <c r="H684" s="1431">
        <v>266000.0</v>
      </c>
      <c r="J684" s="1431"/>
      <c r="K684" s="1431">
        <v>250920.0</v>
      </c>
      <c r="L684" s="1431">
        <v>81625.0</v>
      </c>
      <c r="M684" s="1431">
        <v>796000.0</v>
      </c>
      <c r="N684" s="1438">
        <v>199000.0</v>
      </c>
      <c r="O684" s="1438"/>
    </row>
    <row r="685">
      <c r="A685" s="638">
        <v>680.0</v>
      </c>
      <c r="B685" s="638" t="b">
        <v>0</v>
      </c>
      <c r="C685" s="1431">
        <v>14.0</v>
      </c>
      <c r="D685" s="1432" t="s">
        <v>1651</v>
      </c>
      <c r="E685" s="1435" t="s">
        <v>1326</v>
      </c>
      <c r="F685" s="1435" t="s">
        <v>1663</v>
      </c>
      <c r="G685" s="1435"/>
      <c r="H685" s="1431">
        <v>315000.0</v>
      </c>
      <c r="J685" s="1431"/>
      <c r="K685" s="1431">
        <v>260910.0</v>
      </c>
      <c r="L685" s="1431">
        <v>90050.0</v>
      </c>
      <c r="M685" s="1431">
        <v>958000.0</v>
      </c>
      <c r="N685" s="1438">
        <v>239000.0</v>
      </c>
      <c r="O685" s="1438"/>
    </row>
    <row r="686">
      <c r="A686" s="638">
        <v>681.0</v>
      </c>
      <c r="B686" s="638" t="b">
        <v>0</v>
      </c>
      <c r="C686" s="1431">
        <v>15.0</v>
      </c>
      <c r="D686" s="1432" t="s">
        <v>1651</v>
      </c>
      <c r="E686" s="1435" t="s">
        <v>1326</v>
      </c>
      <c r="F686" s="1435" t="s">
        <v>1467</v>
      </c>
      <c r="G686" s="1435"/>
      <c r="H686" s="1431">
        <v>382000.0</v>
      </c>
      <c r="J686" s="1431"/>
      <c r="K686" s="1431">
        <v>310410.0</v>
      </c>
      <c r="L686" s="1431">
        <v>98500.0</v>
      </c>
      <c r="M686" s="1431">
        <v>1130000.0</v>
      </c>
      <c r="N686" s="1438">
        <v>284000.0</v>
      </c>
      <c r="O686" s="1438"/>
    </row>
    <row r="687">
      <c r="A687" s="638">
        <v>682.0</v>
      </c>
      <c r="B687" s="638" t="b">
        <v>0</v>
      </c>
      <c r="C687" s="1431">
        <v>16.0</v>
      </c>
      <c r="D687" s="1432" t="s">
        <v>1651</v>
      </c>
      <c r="E687" s="1435" t="s">
        <v>1326</v>
      </c>
      <c r="F687" s="1435" t="s">
        <v>1664</v>
      </c>
      <c r="G687" s="1435"/>
      <c r="H687" s="1431">
        <v>909000.0</v>
      </c>
      <c r="J687" s="1431"/>
      <c r="K687" s="1431">
        <v>324000.0</v>
      </c>
      <c r="L687" s="1431">
        <v>107000.0</v>
      </c>
      <c r="M687" s="1431">
        <v>1370000.0</v>
      </c>
      <c r="N687" s="1438">
        <v>344000.0</v>
      </c>
      <c r="O687" s="1438"/>
    </row>
    <row r="688">
      <c r="A688" s="638">
        <v>683.0</v>
      </c>
      <c r="B688" s="638" t="b">
        <v>0</v>
      </c>
      <c r="C688" s="1431">
        <v>17.0</v>
      </c>
      <c r="D688" s="1432" t="s">
        <v>1651</v>
      </c>
      <c r="E688" s="1435" t="s">
        <v>1327</v>
      </c>
      <c r="F688" s="1435" t="s">
        <v>1665</v>
      </c>
      <c r="G688" s="1435"/>
      <c r="H688" s="1431">
        <v>1083000.0</v>
      </c>
      <c r="J688" s="1431"/>
      <c r="K688" s="1431">
        <v>342000.0</v>
      </c>
      <c r="L688" s="1431">
        <v>115000.0</v>
      </c>
      <c r="M688" s="1431">
        <v>1640000.0</v>
      </c>
      <c r="N688" s="1438">
        <v>409000.0</v>
      </c>
      <c r="O688" s="1438"/>
    </row>
    <row r="689">
      <c r="A689" s="638">
        <v>684.0</v>
      </c>
      <c r="B689" s="638" t="b">
        <v>0</v>
      </c>
      <c r="C689" s="1431">
        <v>18.0</v>
      </c>
      <c r="D689" s="1432" t="s">
        <v>1651</v>
      </c>
      <c r="E689" s="1435" t="s">
        <v>1329</v>
      </c>
      <c r="F689" s="1435" t="s">
        <v>1666</v>
      </c>
      <c r="G689" s="1435"/>
      <c r="H689" s="1431">
        <v>1272000.0</v>
      </c>
      <c r="J689" s="1431"/>
      <c r="K689" s="1431">
        <v>375660.0</v>
      </c>
      <c r="L689" s="1431">
        <v>126000.0</v>
      </c>
      <c r="M689" s="1431">
        <v>1950000.0</v>
      </c>
      <c r="N689" s="1438">
        <v>487000.0</v>
      </c>
      <c r="O689" s="1438"/>
    </row>
    <row r="690">
      <c r="A690" s="638">
        <v>685.0</v>
      </c>
      <c r="B690" s="638" t="b">
        <v>0</v>
      </c>
      <c r="C690" s="1431">
        <v>19.0</v>
      </c>
      <c r="D690" s="1432" t="s">
        <v>1651</v>
      </c>
      <c r="E690" s="1435" t="s">
        <v>1330</v>
      </c>
      <c r="F690" s="1435" t="s">
        <v>1667</v>
      </c>
      <c r="G690" s="1435"/>
      <c r="H690" s="1431">
        <v>2216000.0</v>
      </c>
      <c r="J690" s="1431"/>
      <c r="K690" s="1431">
        <v>410310.0</v>
      </c>
      <c r="L690" s="1431">
        <v>136000.0</v>
      </c>
      <c r="M690" s="1431">
        <v>2290000.0</v>
      </c>
      <c r="N690" s="1438">
        <v>573000.0</v>
      </c>
      <c r="O690" s="1438"/>
    </row>
    <row r="691">
      <c r="A691" s="638">
        <v>686.0</v>
      </c>
      <c r="B691" s="638" t="b">
        <v>0</v>
      </c>
      <c r="C691" s="1431">
        <v>20.0</v>
      </c>
      <c r="D691" s="1432" t="s">
        <v>1651</v>
      </c>
      <c r="E691" s="1435" t="s">
        <v>1333</v>
      </c>
      <c r="F691" s="1435" t="s">
        <v>1668</v>
      </c>
      <c r="G691" s="1435"/>
      <c r="H691" s="1431">
        <v>2545000.0</v>
      </c>
      <c r="J691" s="1431"/>
      <c r="K691" s="1431">
        <v>440910.0</v>
      </c>
      <c r="L691" s="1431">
        <v>146000.0</v>
      </c>
      <c r="M691" s="1431">
        <v>2660000.0</v>
      </c>
      <c r="N691" s="1438">
        <v>665000.0</v>
      </c>
      <c r="O691" s="1438"/>
    </row>
    <row r="692">
      <c r="A692" s="638">
        <v>687.0</v>
      </c>
      <c r="B692" s="638" t="b">
        <v>0</v>
      </c>
      <c r="C692" s="1431">
        <v>21.0</v>
      </c>
      <c r="D692" s="1432" t="s">
        <v>1651</v>
      </c>
      <c r="E692" s="1435" t="s">
        <v>1334</v>
      </c>
      <c r="F692" s="1435" t="s">
        <v>1669</v>
      </c>
      <c r="G692" s="1435"/>
      <c r="H692" s="1431">
        <v>2960000.0</v>
      </c>
      <c r="J692" s="1431"/>
      <c r="K692" s="1431">
        <v>472050.0</v>
      </c>
      <c r="L692" s="1431">
        <v>157000.0</v>
      </c>
      <c r="M692" s="1431">
        <v>3050000.0</v>
      </c>
      <c r="N692" s="1438">
        <v>764000.0</v>
      </c>
      <c r="O692" s="1438"/>
    </row>
    <row r="693">
      <c r="A693" s="638">
        <v>688.0</v>
      </c>
      <c r="B693" s="638" t="b">
        <v>0</v>
      </c>
      <c r="C693" s="1431">
        <v>22.0</v>
      </c>
      <c r="D693" s="1432" t="s">
        <v>1651</v>
      </c>
      <c r="E693" s="1435" t="s">
        <v>1337</v>
      </c>
      <c r="F693" s="1435" t="s">
        <v>1670</v>
      </c>
      <c r="G693" s="1435"/>
      <c r="H693" s="1431">
        <v>3440000.0</v>
      </c>
      <c r="J693" s="1431"/>
      <c r="K693" s="1431">
        <v>499500.0</v>
      </c>
      <c r="L693" s="1431">
        <v>167000.0</v>
      </c>
      <c r="M693" s="1431">
        <v>3550000.0</v>
      </c>
      <c r="N693" s="1438">
        <v>888000.0</v>
      </c>
      <c r="O693" s="1438"/>
    </row>
    <row r="694">
      <c r="A694" s="638">
        <v>689.0</v>
      </c>
      <c r="B694" s="638" t="b">
        <v>0</v>
      </c>
      <c r="C694" s="1431">
        <v>23.0</v>
      </c>
      <c r="D694" s="1432" t="s">
        <v>1651</v>
      </c>
      <c r="E694" s="1435" t="s">
        <v>1338</v>
      </c>
      <c r="F694" s="1435" t="s">
        <v>1450</v>
      </c>
      <c r="G694" s="1435"/>
      <c r="H694" s="1431">
        <v>3957000.0</v>
      </c>
      <c r="J694" s="1431"/>
      <c r="K694" s="1431">
        <v>538560.0</v>
      </c>
      <c r="L694" s="1431">
        <v>179000.0</v>
      </c>
      <c r="M694" s="1431">
        <v>4130000.0</v>
      </c>
      <c r="N694" s="1438">
        <v>1030000.0</v>
      </c>
      <c r="O694" s="1438"/>
    </row>
    <row r="695">
      <c r="A695" s="638">
        <v>690.0</v>
      </c>
      <c r="B695" s="638" t="b">
        <v>0</v>
      </c>
      <c r="C695" s="1431">
        <v>24.0</v>
      </c>
      <c r="D695" s="1432" t="s">
        <v>1651</v>
      </c>
      <c r="E695" s="1435" t="s">
        <v>1341</v>
      </c>
      <c r="F695" s="1435" t="s">
        <v>1671</v>
      </c>
      <c r="G695" s="1435"/>
      <c r="H695" s="1431">
        <v>4510000.0</v>
      </c>
      <c r="J695" s="1431"/>
      <c r="K695" s="1431">
        <v>576090.0</v>
      </c>
      <c r="L695" s="1431">
        <v>191000.0</v>
      </c>
      <c r="M695" s="1431">
        <v>4750000.0</v>
      </c>
      <c r="N695" s="1438">
        <v>1190000.0</v>
      </c>
      <c r="O695" s="1438"/>
    </row>
    <row r="696">
      <c r="A696" s="638">
        <v>691.0</v>
      </c>
      <c r="B696" s="638" t="b">
        <v>0</v>
      </c>
      <c r="C696" s="1431">
        <v>25.0</v>
      </c>
      <c r="D696" s="1432" t="s">
        <v>1651</v>
      </c>
      <c r="E696" s="1435" t="s">
        <v>1342</v>
      </c>
      <c r="F696" s="1435" t="s">
        <v>1672</v>
      </c>
      <c r="G696" s="1435"/>
      <c r="H696" s="1431">
        <v>5179000.0</v>
      </c>
      <c r="J696" s="1431"/>
      <c r="K696" s="1431">
        <v>612000.0</v>
      </c>
      <c r="L696" s="1431">
        <v>204000.0</v>
      </c>
      <c r="M696" s="1438">
        <v>5410000.0</v>
      </c>
      <c r="N696" s="1438">
        <v>1350000.0</v>
      </c>
      <c r="O696" s="1438"/>
    </row>
    <row r="697">
      <c r="A697" s="638">
        <v>692.0</v>
      </c>
      <c r="B697" s="638" t="b">
        <v>0</v>
      </c>
      <c r="C697" s="1431">
        <v>26.0</v>
      </c>
      <c r="D697" s="1432" t="s">
        <v>1651</v>
      </c>
      <c r="E697" s="1435" t="s">
        <v>1344</v>
      </c>
      <c r="F697" s="1435" t="s">
        <v>1673</v>
      </c>
      <c r="G697" s="1435"/>
      <c r="H697" s="1431">
        <v>5892000.0</v>
      </c>
      <c r="J697" s="1431"/>
      <c r="K697" s="1431">
        <v>630000.0</v>
      </c>
      <c r="L697" s="1431">
        <v>216000.0</v>
      </c>
      <c r="M697" s="1438">
        <v>6210000.0</v>
      </c>
      <c r="N697" s="1438">
        <v>1550000.0</v>
      </c>
      <c r="O697" s="1438"/>
    </row>
    <row r="698">
      <c r="A698" s="638">
        <v>693.0</v>
      </c>
      <c r="B698" s="638" t="b">
        <v>0</v>
      </c>
      <c r="C698" s="1431">
        <v>27.0</v>
      </c>
      <c r="D698" s="1432" t="s">
        <v>1651</v>
      </c>
      <c r="E698" s="1435" t="s">
        <v>1345</v>
      </c>
      <c r="F698" s="1435" t="s">
        <v>1674</v>
      </c>
      <c r="G698" s="1435"/>
      <c r="H698" s="1441">
        <v>6651000.0</v>
      </c>
      <c r="J698" s="1431"/>
      <c r="K698" s="1431">
        <v>699300.0</v>
      </c>
      <c r="L698" s="1431">
        <v>228000.0</v>
      </c>
      <c r="M698" s="1438">
        <v>7070000.0</v>
      </c>
      <c r="N698" s="1438">
        <v>1770000.0</v>
      </c>
      <c r="O698" s="1438"/>
    </row>
    <row r="699">
      <c r="A699" s="638">
        <v>694.0</v>
      </c>
      <c r="B699" s="638" t="b">
        <v>0</v>
      </c>
      <c r="C699" s="1431">
        <v>28.0</v>
      </c>
      <c r="D699" s="1432" t="s">
        <v>1651</v>
      </c>
      <c r="E699" s="1435" t="s">
        <v>1348</v>
      </c>
      <c r="F699" s="1435" t="s">
        <v>1452</v>
      </c>
      <c r="G699" s="1435"/>
      <c r="H699" s="1441">
        <v>7510000.0</v>
      </c>
      <c r="J699" s="1431"/>
      <c r="K699" s="1431">
        <v>720000.0</v>
      </c>
      <c r="L699" s="1431">
        <v>240000.0</v>
      </c>
      <c r="M699" s="1438">
        <v>7980000.0</v>
      </c>
      <c r="N699" s="1438">
        <v>2000000.0</v>
      </c>
      <c r="O699" s="1438"/>
    </row>
    <row r="700">
      <c r="A700" s="638">
        <v>695.0</v>
      </c>
      <c r="B700" s="638" t="b">
        <v>0</v>
      </c>
      <c r="C700" s="1431">
        <v>29.0</v>
      </c>
      <c r="D700" s="1432" t="s">
        <v>1651</v>
      </c>
      <c r="E700" s="1435" t="s">
        <v>1349</v>
      </c>
      <c r="F700" s="1435" t="s">
        <v>1675</v>
      </c>
      <c r="G700" s="1435"/>
      <c r="H700" s="1441">
        <v>8421000.0</v>
      </c>
      <c r="J700" s="1431"/>
      <c r="K700" s="1431">
        <v>767700.0</v>
      </c>
      <c r="L700" s="1431">
        <v>254000.0</v>
      </c>
      <c r="M700" s="1438">
        <v>9010000.0</v>
      </c>
      <c r="N700" s="1438">
        <v>2250000.0</v>
      </c>
      <c r="O700" s="1438"/>
    </row>
    <row r="701">
      <c r="A701" s="638">
        <v>696.0</v>
      </c>
      <c r="B701" s="638" t="b">
        <v>0</v>
      </c>
      <c r="C701" s="1431">
        <v>30.0</v>
      </c>
      <c r="D701" s="1432" t="s">
        <v>1651</v>
      </c>
      <c r="E701" s="1435" t="s">
        <v>1351</v>
      </c>
      <c r="F701" s="1435" t="s">
        <v>1676</v>
      </c>
      <c r="G701" s="1435"/>
      <c r="H701" s="1441">
        <v>9488000.0</v>
      </c>
      <c r="J701" s="1431"/>
      <c r="K701" s="1431">
        <v>801000.0</v>
      </c>
      <c r="L701" s="1431">
        <v>268000.0</v>
      </c>
      <c r="M701" s="1438">
        <v>1.01E7</v>
      </c>
      <c r="N701" s="1438">
        <v>2530000.0</v>
      </c>
      <c r="O701" s="1438"/>
    </row>
    <row r="702">
      <c r="A702" s="638">
        <v>697.0</v>
      </c>
      <c r="B702" s="638" t="b">
        <v>0</v>
      </c>
      <c r="C702" s="1431">
        <v>31.0</v>
      </c>
      <c r="D702" s="1432" t="s">
        <v>1651</v>
      </c>
      <c r="E702" s="1435" t="s">
        <v>1352</v>
      </c>
      <c r="F702" s="1435" t="s">
        <v>1677</v>
      </c>
      <c r="G702" s="1435"/>
      <c r="H702" s="1441">
        <v>1.0618E7</v>
      </c>
      <c r="J702" s="1431"/>
      <c r="K702" s="1431">
        <v>850410.0</v>
      </c>
      <c r="L702" s="1431">
        <v>282000.0</v>
      </c>
      <c r="M702" s="1438">
        <v>1.14E7</v>
      </c>
      <c r="N702" s="1438">
        <v>2850000.0</v>
      </c>
      <c r="O702" s="1438"/>
    </row>
    <row r="703">
      <c r="A703" s="638">
        <v>698.0</v>
      </c>
      <c r="B703" s="638" t="b">
        <v>0</v>
      </c>
      <c r="C703" s="1431">
        <v>32.0</v>
      </c>
      <c r="D703" s="1432" t="s">
        <v>1651</v>
      </c>
      <c r="E703" s="1435" t="s">
        <v>1355</v>
      </c>
      <c r="F703" s="1435" t="s">
        <v>1678</v>
      </c>
      <c r="G703" s="1435"/>
      <c r="H703" s="1441">
        <v>1.181E7</v>
      </c>
      <c r="J703" s="1431"/>
      <c r="K703" s="1431">
        <v>892260.0</v>
      </c>
      <c r="L703" s="1431">
        <v>296000.0</v>
      </c>
      <c r="M703" s="1438">
        <v>1.27E7</v>
      </c>
      <c r="N703" s="1438">
        <v>3190000.0</v>
      </c>
      <c r="O703" s="1438"/>
    </row>
    <row r="704">
      <c r="A704" s="638">
        <v>699.0</v>
      </c>
      <c r="B704" s="638" t="b">
        <v>0</v>
      </c>
      <c r="C704" s="1431">
        <v>33.0</v>
      </c>
      <c r="D704" s="1432" t="s">
        <v>1651</v>
      </c>
      <c r="E704" s="1435" t="s">
        <v>1356</v>
      </c>
      <c r="F704" s="1435" t="s">
        <v>1679</v>
      </c>
      <c r="G704" s="1435"/>
      <c r="H704" s="1441">
        <v>1.3139E7</v>
      </c>
      <c r="J704" s="1431"/>
      <c r="K704" s="1431">
        <v>934740.0</v>
      </c>
      <c r="L704" s="1431">
        <v>311000.0</v>
      </c>
      <c r="M704" s="1438">
        <v>1.42E7</v>
      </c>
      <c r="N704" s="1438">
        <v>3540000.0</v>
      </c>
      <c r="O704" s="1438"/>
    </row>
    <row r="705">
      <c r="A705" s="638">
        <v>700.0</v>
      </c>
      <c r="B705" s="638" t="b">
        <v>0</v>
      </c>
      <c r="C705" s="1431">
        <v>34.0</v>
      </c>
      <c r="D705" s="1432" t="s">
        <v>1651</v>
      </c>
      <c r="E705" s="1435" t="s">
        <v>1358</v>
      </c>
      <c r="F705" s="1435" t="s">
        <v>1458</v>
      </c>
      <c r="G705" s="1435"/>
      <c r="H705" s="1441">
        <v>1.454E7</v>
      </c>
      <c r="J705" s="1431"/>
      <c r="K705" s="1431">
        <v>977400.0</v>
      </c>
      <c r="L705" s="1431">
        <v>326000.0</v>
      </c>
      <c r="M705" s="1438">
        <v>1.58E7</v>
      </c>
      <c r="N705" s="1438">
        <v>3940000.0</v>
      </c>
      <c r="O705" s="1438"/>
    </row>
    <row r="706">
      <c r="A706" s="638">
        <v>701.0</v>
      </c>
      <c r="B706" s="638" t="b">
        <v>0</v>
      </c>
      <c r="C706" s="1431"/>
      <c r="D706" s="1432" t="s">
        <v>1680</v>
      </c>
      <c r="E706" s="1435"/>
      <c r="F706" s="1435"/>
      <c r="G706" s="1435"/>
      <c r="H706" s="1431" t="s">
        <v>1681</v>
      </c>
      <c r="I706" s="638" t="s">
        <v>1682</v>
      </c>
      <c r="J706" s="1431" t="s">
        <v>1683</v>
      </c>
      <c r="K706" s="1431"/>
      <c r="L706" s="1431"/>
      <c r="M706" s="1431"/>
      <c r="N706" s="1438"/>
      <c r="O706" s="1438"/>
    </row>
    <row r="707">
      <c r="A707" s="638">
        <v>702.0</v>
      </c>
      <c r="B707" s="638" t="b">
        <v>0</v>
      </c>
      <c r="C707" s="1431">
        <v>1.0</v>
      </c>
      <c r="D707" s="1432" t="s">
        <v>1684</v>
      </c>
      <c r="E707" s="1435" t="s">
        <v>1301</v>
      </c>
      <c r="F707" s="1435" t="s">
        <v>1685</v>
      </c>
      <c r="G707" s="1435"/>
      <c r="H707" s="1441">
        <v>1000000.0</v>
      </c>
      <c r="I707" s="762">
        <v>0.0</v>
      </c>
      <c r="J707" s="1431">
        <v>3.0</v>
      </c>
      <c r="K707" s="1431">
        <v>41310.0</v>
      </c>
      <c r="L707" s="1431">
        <v>14075.0</v>
      </c>
      <c r="M707" s="1431">
        <v>13000.0</v>
      </c>
      <c r="N707" s="1438"/>
      <c r="O707" s="1438"/>
    </row>
    <row r="708">
      <c r="A708" s="638">
        <v>703.0</v>
      </c>
      <c r="B708" s="638" t="b">
        <v>0</v>
      </c>
      <c r="C708" s="1431">
        <v>2.0</v>
      </c>
      <c r="D708" s="1432" t="s">
        <v>1684</v>
      </c>
      <c r="E708" s="1435" t="s">
        <v>1303</v>
      </c>
      <c r="F708" s="638" t="s">
        <v>1686</v>
      </c>
      <c r="G708" s="1435"/>
      <c r="H708" s="1441">
        <v>1000000.0</v>
      </c>
      <c r="I708" s="762">
        <v>0.05</v>
      </c>
      <c r="J708" s="1431">
        <v>3.0</v>
      </c>
      <c r="K708" s="1431">
        <v>84780.0</v>
      </c>
      <c r="L708" s="1431">
        <v>28150.0</v>
      </c>
      <c r="M708" s="1431">
        <v>26000.0</v>
      </c>
      <c r="N708" s="1438"/>
      <c r="O708" s="1438"/>
    </row>
    <row r="709">
      <c r="A709" s="638">
        <v>704.0</v>
      </c>
      <c r="B709" s="638" t="b">
        <v>0</v>
      </c>
      <c r="C709" s="1431">
        <v>3.0</v>
      </c>
      <c r="D709" s="1432" t="s">
        <v>1684</v>
      </c>
      <c r="E709" s="1435" t="s">
        <v>1304</v>
      </c>
      <c r="F709" s="1435" t="s">
        <v>1687</v>
      </c>
      <c r="G709" s="1435"/>
      <c r="H709" s="1441">
        <v>1000000.0</v>
      </c>
      <c r="I709" s="762">
        <v>0.1</v>
      </c>
      <c r="J709" s="1431">
        <v>4.0</v>
      </c>
      <c r="K709" s="1431">
        <v>131490.0</v>
      </c>
      <c r="L709" s="1431">
        <v>42225.0</v>
      </c>
      <c r="M709" s="1431">
        <v>93500.0</v>
      </c>
      <c r="N709" s="1438"/>
      <c r="O709" s="1438"/>
    </row>
    <row r="710">
      <c r="A710" s="638">
        <v>705.0</v>
      </c>
      <c r="B710" s="638" t="b">
        <v>0</v>
      </c>
      <c r="C710" s="1431">
        <v>4.0</v>
      </c>
      <c r="D710" s="1432" t="s">
        <v>1684</v>
      </c>
      <c r="E710" s="1435" t="s">
        <v>1306</v>
      </c>
      <c r="F710" s="1435" t="s">
        <v>1688</v>
      </c>
      <c r="G710" s="1435"/>
      <c r="H710" s="1441">
        <v>1000000.0</v>
      </c>
      <c r="I710" s="762">
        <v>0.15</v>
      </c>
      <c r="J710" s="1431">
        <v>4.0</v>
      </c>
      <c r="K710" s="1431">
        <v>168480.0</v>
      </c>
      <c r="L710" s="1431">
        <v>56300.0</v>
      </c>
      <c r="M710" s="1431">
        <v>146000.0</v>
      </c>
      <c r="N710" s="1438"/>
      <c r="O710" s="1438"/>
    </row>
    <row r="711">
      <c r="A711" s="638">
        <v>706.0</v>
      </c>
      <c r="B711" s="638" t="b">
        <v>0</v>
      </c>
      <c r="C711" s="1431">
        <v>5.0</v>
      </c>
      <c r="D711" s="1432" t="s">
        <v>1684</v>
      </c>
      <c r="E711" s="1435" t="s">
        <v>1307</v>
      </c>
      <c r="F711" s="1435" t="s">
        <v>1689</v>
      </c>
      <c r="G711" s="1435"/>
      <c r="H711" s="1441">
        <v>2000000.0</v>
      </c>
      <c r="I711" s="762">
        <v>0.15</v>
      </c>
      <c r="J711" s="1431">
        <v>4.0</v>
      </c>
      <c r="K711" s="1431">
        <v>216000.0</v>
      </c>
      <c r="L711" s="1431">
        <v>70350.0</v>
      </c>
      <c r="M711" s="1431">
        <v>249000.0</v>
      </c>
      <c r="N711" s="1438">
        <v>62360.0</v>
      </c>
      <c r="O711" s="1438"/>
    </row>
    <row r="712">
      <c r="A712" s="638">
        <v>707.0</v>
      </c>
      <c r="B712" s="638" t="b">
        <v>0</v>
      </c>
      <c r="C712" s="1431">
        <v>6.0</v>
      </c>
      <c r="D712" s="1432" t="s">
        <v>1684</v>
      </c>
      <c r="E712" s="1435" t="s">
        <v>1309</v>
      </c>
      <c r="F712" s="1435" t="s">
        <v>1690</v>
      </c>
      <c r="G712" s="1435"/>
      <c r="H712" s="1441">
        <v>2000000.0</v>
      </c>
      <c r="I712" s="762">
        <v>0.25</v>
      </c>
      <c r="J712" s="1431">
        <v>4.0</v>
      </c>
      <c r="K712" s="1431">
        <v>265500.0</v>
      </c>
      <c r="L712" s="1431">
        <v>90050.0</v>
      </c>
      <c r="M712" s="1431">
        <v>359000.0</v>
      </c>
      <c r="N712" s="1438">
        <v>89780.0</v>
      </c>
      <c r="O712" s="1438"/>
    </row>
    <row r="713">
      <c r="A713" s="638">
        <v>708.0</v>
      </c>
      <c r="B713" s="638" t="b">
        <v>0</v>
      </c>
      <c r="C713" s="1431">
        <v>7.0</v>
      </c>
      <c r="D713" s="1432" t="s">
        <v>1684</v>
      </c>
      <c r="E713" s="1435" t="s">
        <v>1310</v>
      </c>
      <c r="F713" s="1435" t="s">
        <v>1691</v>
      </c>
      <c r="G713" s="1435"/>
      <c r="H713" s="1441">
        <v>2000000.0</v>
      </c>
      <c r="I713" s="762">
        <v>0.35</v>
      </c>
      <c r="J713" s="1431">
        <v>4.0</v>
      </c>
      <c r="K713" s="1431">
        <v>337500.0</v>
      </c>
      <c r="L713" s="1431">
        <v>110000.0</v>
      </c>
      <c r="M713" s="1431">
        <v>486000.0</v>
      </c>
      <c r="N713" s="1438">
        <v>122000.0</v>
      </c>
      <c r="O713" s="1438"/>
    </row>
    <row r="714">
      <c r="A714" s="638">
        <v>709.0</v>
      </c>
      <c r="B714" s="638" t="b">
        <v>0</v>
      </c>
      <c r="C714" s="1431">
        <v>8.0</v>
      </c>
      <c r="D714" s="1432" t="s">
        <v>1684</v>
      </c>
      <c r="E714" s="1435" t="s">
        <v>1312</v>
      </c>
      <c r="F714" s="1435" t="s">
        <v>1692</v>
      </c>
      <c r="G714" s="1435"/>
      <c r="H714" s="1441">
        <v>2000000.0</v>
      </c>
      <c r="I714" s="762">
        <v>0.45</v>
      </c>
      <c r="J714" s="1431">
        <v>4.0</v>
      </c>
      <c r="K714" s="1431">
        <v>393390.0</v>
      </c>
      <c r="L714" s="1431">
        <v>129000.0</v>
      </c>
      <c r="M714" s="1431">
        <v>688000.0</v>
      </c>
      <c r="N714" s="1438">
        <v>172000.0</v>
      </c>
      <c r="O714" s="1438"/>
    </row>
    <row r="715">
      <c r="A715" s="638">
        <v>710.0</v>
      </c>
      <c r="B715" s="638" t="b">
        <v>0</v>
      </c>
      <c r="C715" s="1431">
        <v>9.0</v>
      </c>
      <c r="D715" s="1432" t="s">
        <v>1684</v>
      </c>
      <c r="E715" s="1435" t="s">
        <v>1313</v>
      </c>
      <c r="F715" s="1435" t="s">
        <v>1693</v>
      </c>
      <c r="G715" s="1435"/>
      <c r="H715" s="1441">
        <v>2000000.0</v>
      </c>
      <c r="I715" s="762">
        <v>0.55</v>
      </c>
      <c r="J715" s="1431">
        <v>4.0</v>
      </c>
      <c r="K715" s="1431">
        <v>449280.0</v>
      </c>
      <c r="L715" s="1431">
        <v>149000.0</v>
      </c>
      <c r="M715" s="1431">
        <v>925000.0</v>
      </c>
      <c r="N715" s="1438">
        <v>231000.0</v>
      </c>
      <c r="O715" s="1438"/>
    </row>
    <row r="716">
      <c r="A716" s="638">
        <v>711.0</v>
      </c>
      <c r="B716" s="638" t="b">
        <v>0</v>
      </c>
      <c r="C716" s="1431">
        <v>10.0</v>
      </c>
      <c r="D716" s="1432" t="s">
        <v>1684</v>
      </c>
      <c r="E716" s="1435" t="s">
        <v>1315</v>
      </c>
      <c r="F716" s="1435" t="s">
        <v>1694</v>
      </c>
      <c r="G716" s="1435"/>
      <c r="H716" s="1441">
        <v>3000000.0</v>
      </c>
      <c r="I716" s="762">
        <v>0.55</v>
      </c>
      <c r="J716" s="1431">
        <v>4.0</v>
      </c>
      <c r="K716" s="1431">
        <v>508950.0</v>
      </c>
      <c r="L716" s="1431">
        <v>169000.0</v>
      </c>
      <c r="M716" s="1431">
        <v>1200000.0</v>
      </c>
      <c r="N716" s="1438">
        <v>299000.0</v>
      </c>
      <c r="O716" s="1438"/>
    </row>
    <row r="717">
      <c r="A717" s="638">
        <v>712.0</v>
      </c>
      <c r="B717" s="638" t="b">
        <v>0</v>
      </c>
      <c r="C717" s="1431">
        <v>11.0</v>
      </c>
      <c r="D717" s="1432" t="s">
        <v>1684</v>
      </c>
      <c r="E717" s="1435" t="s">
        <v>1316</v>
      </c>
      <c r="F717" s="1435" t="s">
        <v>1695</v>
      </c>
      <c r="G717" s="1435"/>
      <c r="H717" s="1441">
        <v>3000000.0</v>
      </c>
      <c r="I717" s="762">
        <v>0.65</v>
      </c>
      <c r="J717" s="1431">
        <v>4.0</v>
      </c>
      <c r="K717" s="1431">
        <v>585360.0</v>
      </c>
      <c r="L717" s="1431">
        <v>194000.0</v>
      </c>
      <c r="M717" s="1431">
        <v>1550000.0</v>
      </c>
      <c r="N717" s="1438">
        <v>387000.0</v>
      </c>
      <c r="O717" s="1438"/>
    </row>
    <row r="718">
      <c r="A718" s="638">
        <v>713.0</v>
      </c>
      <c r="B718" s="638" t="b">
        <v>0</v>
      </c>
      <c r="C718" s="1431">
        <v>12.0</v>
      </c>
      <c r="D718" s="1432" t="s">
        <v>1684</v>
      </c>
      <c r="E718" s="1435" t="s">
        <v>1319</v>
      </c>
      <c r="F718" s="1435" t="s">
        <v>1696</v>
      </c>
      <c r="G718" s="1435"/>
      <c r="H718" s="1441">
        <v>3000000.0</v>
      </c>
      <c r="I718" s="762">
        <v>0.75</v>
      </c>
      <c r="J718" s="1431">
        <v>4.0</v>
      </c>
      <c r="K718" s="1431">
        <v>658800.0</v>
      </c>
      <c r="L718" s="1431">
        <v>220000.0</v>
      </c>
      <c r="M718" s="1431">
        <v>1950000.0</v>
      </c>
      <c r="N718" s="1438">
        <v>486000.0</v>
      </c>
      <c r="O718" s="1438"/>
    </row>
    <row r="719">
      <c r="A719" s="638">
        <v>714.0</v>
      </c>
      <c r="B719" s="638" t="b">
        <v>0</v>
      </c>
      <c r="C719" s="1431">
        <v>13.0</v>
      </c>
      <c r="D719" s="1432" t="s">
        <v>1684</v>
      </c>
      <c r="E719" s="1435" t="s">
        <v>1320</v>
      </c>
      <c r="F719" s="1435" t="s">
        <v>1697</v>
      </c>
      <c r="G719" s="1435"/>
      <c r="H719" s="1441">
        <v>3000000.0</v>
      </c>
      <c r="I719" s="762">
        <v>0.9</v>
      </c>
      <c r="J719" s="1431">
        <v>4.0</v>
      </c>
      <c r="K719" s="1431">
        <v>752760.0</v>
      </c>
      <c r="L719" s="1431">
        <v>245000.0</v>
      </c>
      <c r="M719" s="1431">
        <v>2390000.0</v>
      </c>
      <c r="N719" s="1438">
        <v>597000.0</v>
      </c>
      <c r="O719" s="1438"/>
    </row>
    <row r="720">
      <c r="A720" s="638">
        <v>715.0</v>
      </c>
      <c r="B720" s="638" t="b">
        <v>0</v>
      </c>
      <c r="C720" s="1431">
        <v>14.0</v>
      </c>
      <c r="D720" s="1432" t="s">
        <v>1684</v>
      </c>
      <c r="E720" s="1435" t="s">
        <v>1322</v>
      </c>
      <c r="F720" s="1435" t="s">
        <v>1698</v>
      </c>
      <c r="G720" s="1435"/>
      <c r="H720" s="1441">
        <v>3000000.0</v>
      </c>
      <c r="I720" s="762">
        <v>1.05</v>
      </c>
      <c r="J720" s="1431">
        <v>4.0</v>
      </c>
      <c r="K720" s="1431">
        <v>782730.0</v>
      </c>
      <c r="L720" s="1431">
        <v>270000.0</v>
      </c>
      <c r="M720" s="1431">
        <v>2870000.0</v>
      </c>
      <c r="N720" s="1438">
        <v>718000.0</v>
      </c>
      <c r="O720" s="1438"/>
    </row>
    <row r="721">
      <c r="A721" s="638">
        <v>716.0</v>
      </c>
      <c r="B721" s="638" t="b">
        <v>0</v>
      </c>
      <c r="C721" s="1431">
        <v>15.0</v>
      </c>
      <c r="D721" s="1432" t="s">
        <v>1684</v>
      </c>
      <c r="E721" s="1435" t="s">
        <v>1323</v>
      </c>
      <c r="F721" s="1435" t="s">
        <v>1699</v>
      </c>
      <c r="G721" s="1435"/>
      <c r="H721" s="1441">
        <v>4000000.0</v>
      </c>
      <c r="I721" s="762">
        <v>1.05</v>
      </c>
      <c r="J721" s="1431">
        <v>4.0</v>
      </c>
      <c r="K721" s="1431">
        <v>931230.0</v>
      </c>
      <c r="L721" s="1431">
        <v>296000.0</v>
      </c>
      <c r="M721" s="1431">
        <v>3400000.0</v>
      </c>
      <c r="N721" s="1438">
        <v>851000.0</v>
      </c>
      <c r="O721" s="1438"/>
    </row>
    <row r="722">
      <c r="A722" s="638">
        <v>717.0</v>
      </c>
      <c r="B722" s="638" t="b">
        <v>0</v>
      </c>
      <c r="C722" s="1431">
        <v>16.0</v>
      </c>
      <c r="D722" s="1432" t="s">
        <v>1684</v>
      </c>
      <c r="E722" s="1435" t="s">
        <v>1326</v>
      </c>
      <c r="F722" s="1435" t="s">
        <v>1700</v>
      </c>
      <c r="G722" s="1435"/>
      <c r="H722" s="1441">
        <v>4000000.0</v>
      </c>
      <c r="I722" s="762">
        <v>1.2</v>
      </c>
      <c r="J722" s="1431">
        <v>4.0</v>
      </c>
      <c r="K722" s="1431">
        <v>972000.0</v>
      </c>
      <c r="L722" s="1438">
        <v>321000.0</v>
      </c>
      <c r="M722" s="1431">
        <v>4120000.0</v>
      </c>
      <c r="N722" s="1431">
        <v>1030000.0</v>
      </c>
      <c r="O722" s="1438"/>
    </row>
    <row r="723">
      <c r="A723" s="638">
        <v>718.0</v>
      </c>
      <c r="B723" s="638" t="b">
        <v>0</v>
      </c>
      <c r="C723" s="1431">
        <v>17.0</v>
      </c>
      <c r="D723" s="1432" t="s">
        <v>1684</v>
      </c>
      <c r="E723" s="1435" t="s">
        <v>1327</v>
      </c>
      <c r="F723" s="1435" t="s">
        <v>1701</v>
      </c>
      <c r="G723" s="1435"/>
      <c r="H723" s="1441">
        <v>4000000.0</v>
      </c>
      <c r="I723" s="762">
        <v>1.35</v>
      </c>
      <c r="J723" s="1431">
        <v>4.0</v>
      </c>
      <c r="K723" s="1431">
        <v>1026000.0</v>
      </c>
      <c r="L723" s="638">
        <v>346000.0</v>
      </c>
      <c r="M723" s="1431">
        <v>4910000.0</v>
      </c>
      <c r="N723" s="1438">
        <v>1230000.0</v>
      </c>
      <c r="O723" s="1438"/>
    </row>
    <row r="724">
      <c r="A724" s="638">
        <v>719.0</v>
      </c>
      <c r="B724" s="638" t="b">
        <v>0</v>
      </c>
      <c r="C724" s="1431">
        <v>18.0</v>
      </c>
      <c r="D724" s="1432" t="s">
        <v>1684</v>
      </c>
      <c r="E724" s="1435" t="s">
        <v>1329</v>
      </c>
      <c r="F724" s="1435" t="s">
        <v>1702</v>
      </c>
      <c r="G724" s="1435"/>
      <c r="H724" s="1441">
        <v>4000000.0</v>
      </c>
      <c r="I724" s="762">
        <v>1.5</v>
      </c>
      <c r="J724" s="1431">
        <v>4.0</v>
      </c>
      <c r="K724" s="1431">
        <v>1126980.0</v>
      </c>
      <c r="L724" s="1431">
        <v>377000.0</v>
      </c>
      <c r="M724" s="1431">
        <v>5850000.0</v>
      </c>
      <c r="N724" s="1438">
        <v>1460000.0</v>
      </c>
      <c r="O724" s="1438"/>
    </row>
    <row r="725">
      <c r="A725" s="638">
        <v>720.0</v>
      </c>
      <c r="B725" s="638" t="b">
        <v>0</v>
      </c>
      <c r="C725" s="1431">
        <v>19.0</v>
      </c>
      <c r="D725" s="1432" t="s">
        <v>1684</v>
      </c>
      <c r="E725" s="1435" t="s">
        <v>1330</v>
      </c>
      <c r="F725" s="1435" t="s">
        <v>1703</v>
      </c>
      <c r="G725" s="1435"/>
      <c r="H725" s="1441">
        <v>4000000.0</v>
      </c>
      <c r="I725" s="762">
        <v>1.7</v>
      </c>
      <c r="J725" s="1431">
        <v>4.0</v>
      </c>
      <c r="K725" s="1431">
        <v>1230930.0</v>
      </c>
      <c r="L725" s="1431">
        <v>408000.0</v>
      </c>
      <c r="M725" s="1431">
        <v>6870000.0</v>
      </c>
      <c r="N725" s="1438">
        <v>1720000.0</v>
      </c>
      <c r="O725" s="1438"/>
    </row>
    <row r="726">
      <c r="A726" s="638">
        <v>721.0</v>
      </c>
      <c r="B726" s="638" t="b">
        <v>0</v>
      </c>
      <c r="C726" s="1431">
        <v>20.0</v>
      </c>
      <c r="D726" s="1432" t="s">
        <v>1684</v>
      </c>
      <c r="E726" s="1435" t="s">
        <v>1333</v>
      </c>
      <c r="F726" s="1435" t="s">
        <v>1704</v>
      </c>
      <c r="G726" s="1435"/>
      <c r="H726" s="1441">
        <v>5000000.0</v>
      </c>
      <c r="I726" s="762">
        <v>1.7</v>
      </c>
      <c r="J726" s="1431">
        <v>4.0</v>
      </c>
      <c r="K726" s="1431">
        <v>1322730.0</v>
      </c>
      <c r="L726" s="1431">
        <v>439000.0</v>
      </c>
      <c r="M726" s="1431">
        <v>7980000.0</v>
      </c>
      <c r="N726" s="1438">
        <v>1990000.0</v>
      </c>
      <c r="O726" s="1438"/>
    </row>
    <row r="727">
      <c r="A727" s="638">
        <v>722.0</v>
      </c>
      <c r="B727" s="638" t="b">
        <v>0</v>
      </c>
      <c r="C727" s="1431">
        <v>21.0</v>
      </c>
      <c r="D727" s="1432" t="s">
        <v>1684</v>
      </c>
      <c r="E727" s="1435" t="s">
        <v>1334</v>
      </c>
      <c r="F727" s="1435" t="s">
        <v>1705</v>
      </c>
      <c r="G727" s="1435"/>
      <c r="H727" s="1441">
        <v>5000000.0</v>
      </c>
      <c r="I727" s="762">
        <v>1.9</v>
      </c>
      <c r="J727" s="1431">
        <v>4.0</v>
      </c>
      <c r="K727" s="1431">
        <v>1416150.0</v>
      </c>
      <c r="L727" s="1431">
        <v>470000.0</v>
      </c>
      <c r="M727" s="1431">
        <v>9160000.0</v>
      </c>
      <c r="N727" s="1438">
        <v>2290000.0</v>
      </c>
      <c r="O727" s="1438"/>
    </row>
    <row r="728">
      <c r="A728" s="638">
        <v>723.0</v>
      </c>
      <c r="B728" s="638" t="b">
        <v>0</v>
      </c>
      <c r="C728" s="1431">
        <v>22.0</v>
      </c>
      <c r="D728" s="1432" t="s">
        <v>1684</v>
      </c>
      <c r="E728" s="1435" t="s">
        <v>1337</v>
      </c>
      <c r="F728" s="1435" t="s">
        <v>1706</v>
      </c>
      <c r="G728" s="1435"/>
      <c r="H728" s="1441">
        <v>5000000.0</v>
      </c>
      <c r="I728" s="762">
        <v>2.1</v>
      </c>
      <c r="J728" s="1431">
        <v>4.0</v>
      </c>
      <c r="K728" s="1431">
        <v>1498500.0</v>
      </c>
      <c r="L728" s="1431">
        <v>501000.0</v>
      </c>
      <c r="M728" s="1431">
        <v>1.07E7</v>
      </c>
      <c r="N728" s="1438">
        <v>2660000.0</v>
      </c>
      <c r="O728" s="1438"/>
    </row>
    <row r="729">
      <c r="A729" s="638">
        <v>724.0</v>
      </c>
      <c r="B729" s="638" t="b">
        <v>0</v>
      </c>
      <c r="C729" s="1431">
        <v>23.0</v>
      </c>
      <c r="D729" s="1432" t="s">
        <v>1684</v>
      </c>
      <c r="E729" s="1435" t="s">
        <v>1338</v>
      </c>
      <c r="F729" s="1435" t="s">
        <v>1707</v>
      </c>
      <c r="G729" s="1435"/>
      <c r="H729" s="1441">
        <v>5000000.0</v>
      </c>
      <c r="I729" s="762">
        <v>2.3</v>
      </c>
      <c r="J729" s="1431">
        <v>4.0</v>
      </c>
      <c r="K729" s="1431">
        <v>1615680.0</v>
      </c>
      <c r="L729" s="1431">
        <v>538000.0</v>
      </c>
      <c r="M729" s="1431">
        <v>1.24E7</v>
      </c>
      <c r="N729" s="1438">
        <v>3100000.0</v>
      </c>
      <c r="O729" s="1438"/>
    </row>
    <row r="730">
      <c r="A730" s="638">
        <v>725.0</v>
      </c>
      <c r="B730" s="638" t="b">
        <v>0</v>
      </c>
      <c r="C730" s="1431">
        <v>24.0</v>
      </c>
      <c r="D730" s="1432" t="s">
        <v>1684</v>
      </c>
      <c r="E730" s="1435" t="s">
        <v>1341</v>
      </c>
      <c r="F730" s="1435" t="s">
        <v>1708</v>
      </c>
      <c r="G730" s="1435"/>
      <c r="H730" s="1441">
        <v>5000000.0</v>
      </c>
      <c r="I730" s="762">
        <v>2.5</v>
      </c>
      <c r="J730" s="1431">
        <v>4.0</v>
      </c>
      <c r="K730" s="1431">
        <v>1728270.0</v>
      </c>
      <c r="L730" s="1431">
        <v>574000.0</v>
      </c>
      <c r="M730" s="1431">
        <v>1.42E7</v>
      </c>
      <c r="N730" s="1438">
        <v>3560000.0</v>
      </c>
      <c r="O730" s="1438"/>
    </row>
    <row r="731">
      <c r="A731" s="638">
        <v>726.0</v>
      </c>
      <c r="B731" s="638" t="b">
        <v>0</v>
      </c>
      <c r="C731" s="1431">
        <v>25.0</v>
      </c>
      <c r="D731" s="1432" t="s">
        <v>1684</v>
      </c>
      <c r="E731" s="1435" t="s">
        <v>1342</v>
      </c>
      <c r="F731" s="1435" t="s">
        <v>1709</v>
      </c>
      <c r="G731" s="1435"/>
      <c r="H731" s="1441">
        <v>6000000.0</v>
      </c>
      <c r="I731" s="762">
        <v>2.5</v>
      </c>
      <c r="J731" s="1431">
        <v>4.0</v>
      </c>
      <c r="K731" s="1431">
        <v>1836000.0</v>
      </c>
      <c r="L731" s="1431">
        <v>611000.0</v>
      </c>
      <c r="M731" s="1431">
        <v>1.62E7</v>
      </c>
      <c r="N731" s="1438">
        <v>4060000.0</v>
      </c>
      <c r="O731" s="1438"/>
    </row>
    <row r="732">
      <c r="A732" s="638">
        <v>727.0</v>
      </c>
      <c r="B732" s="638" t="b">
        <v>0</v>
      </c>
      <c r="C732" s="1431">
        <v>26.0</v>
      </c>
      <c r="D732" s="1432" t="s">
        <v>1684</v>
      </c>
      <c r="E732" s="1435" t="s">
        <v>1344</v>
      </c>
      <c r="F732" s="1435" t="s">
        <v>1710</v>
      </c>
      <c r="G732" s="1435"/>
      <c r="H732" s="1441">
        <v>6000000.0</v>
      </c>
      <c r="I732" s="762">
        <v>2.75</v>
      </c>
      <c r="J732" s="1431">
        <v>4.0</v>
      </c>
      <c r="K732" s="1431">
        <v>1890000.0</v>
      </c>
      <c r="L732" s="1431">
        <v>647000.0</v>
      </c>
      <c r="M732" s="1431">
        <v>1.86E7</v>
      </c>
      <c r="N732" s="1438">
        <v>4660000.0</v>
      </c>
      <c r="O732" s="1438"/>
    </row>
    <row r="733">
      <c r="A733" s="638">
        <v>728.0</v>
      </c>
      <c r="B733" s="638" t="b">
        <v>0</v>
      </c>
      <c r="C733" s="1431">
        <v>27.0</v>
      </c>
      <c r="D733" s="1432" t="s">
        <v>1684</v>
      </c>
      <c r="E733" s="1435" t="s">
        <v>1345</v>
      </c>
      <c r="F733" s="1435" t="s">
        <v>1711</v>
      </c>
      <c r="G733" s="1435"/>
      <c r="H733" s="1441">
        <v>6000000.0</v>
      </c>
      <c r="I733" s="762">
        <v>3.0</v>
      </c>
      <c r="J733" s="1431">
        <v>4.0</v>
      </c>
      <c r="K733" s="1431">
        <v>2097900.0</v>
      </c>
      <c r="L733" s="1431">
        <v>684000.0</v>
      </c>
      <c r="M733" s="1431">
        <v>2.12E7</v>
      </c>
      <c r="N733" s="1438">
        <v>5300000.0</v>
      </c>
      <c r="O733" s="1438"/>
    </row>
    <row r="734">
      <c r="A734" s="638">
        <v>729.0</v>
      </c>
      <c r="B734" s="638" t="b">
        <v>0</v>
      </c>
      <c r="C734" s="1431">
        <v>28.0</v>
      </c>
      <c r="D734" s="1432" t="s">
        <v>1684</v>
      </c>
      <c r="E734" s="1435" t="s">
        <v>1348</v>
      </c>
      <c r="F734" s="1435" t="s">
        <v>1712</v>
      </c>
      <c r="G734" s="1435"/>
      <c r="H734" s="1441">
        <v>6000000.0</v>
      </c>
      <c r="I734" s="762">
        <v>3.3</v>
      </c>
      <c r="J734" s="1431">
        <v>4.0</v>
      </c>
      <c r="K734" s="1431">
        <v>2160000.0</v>
      </c>
      <c r="L734" s="1431">
        <v>721000.0</v>
      </c>
      <c r="M734" s="1431">
        <v>2.39E7</v>
      </c>
      <c r="N734" s="1438">
        <v>5990000.0</v>
      </c>
      <c r="O734" s="1438"/>
    </row>
    <row r="735">
      <c r="A735" s="638">
        <v>730.0</v>
      </c>
      <c r="B735" s="638" t="b">
        <v>0</v>
      </c>
      <c r="C735" s="1431">
        <v>29.0</v>
      </c>
      <c r="D735" s="1432" t="s">
        <v>1684</v>
      </c>
      <c r="E735" s="1435" t="s">
        <v>1349</v>
      </c>
      <c r="F735" s="1435" t="s">
        <v>1713</v>
      </c>
      <c r="G735" s="1435"/>
      <c r="H735" s="1441">
        <v>6000000.0</v>
      </c>
      <c r="I735" s="762">
        <v>3.65</v>
      </c>
      <c r="J735" s="1431">
        <v>4.0</v>
      </c>
      <c r="K735" s="1431">
        <v>2303100.0</v>
      </c>
      <c r="L735" s="1431">
        <v>763000.0</v>
      </c>
      <c r="M735" s="1431">
        <v>2.7E7</v>
      </c>
      <c r="N735" s="1438">
        <v>6760000.0</v>
      </c>
      <c r="O735" s="1438"/>
    </row>
    <row r="736">
      <c r="A736" s="638">
        <v>731.0</v>
      </c>
      <c r="B736" s="638" t="b">
        <v>0</v>
      </c>
      <c r="C736" s="1431">
        <v>30.0</v>
      </c>
      <c r="D736" s="1432" t="s">
        <v>1684</v>
      </c>
      <c r="E736" s="1435" t="s">
        <v>1351</v>
      </c>
      <c r="F736" s="1435" t="s">
        <v>1714</v>
      </c>
      <c r="G736" s="1435"/>
      <c r="H736" s="1441">
        <v>7000000.0</v>
      </c>
      <c r="I736" s="762">
        <v>3.65</v>
      </c>
      <c r="J736" s="1431">
        <v>4.0</v>
      </c>
      <c r="K736" s="1431">
        <v>2403000.0</v>
      </c>
      <c r="L736" s="1431">
        <v>805000.0</v>
      </c>
      <c r="M736" s="1431">
        <v>3.03E7</v>
      </c>
      <c r="N736" s="1438">
        <v>7580000.0</v>
      </c>
      <c r="O736" s="1438"/>
    </row>
    <row r="737">
      <c r="A737" s="638">
        <v>732.0</v>
      </c>
      <c r="B737" s="638" t="b">
        <v>0</v>
      </c>
      <c r="C737" s="1431">
        <v>31.0</v>
      </c>
      <c r="D737" s="1432" t="s">
        <v>1684</v>
      </c>
      <c r="E737" s="1435" t="s">
        <v>1352</v>
      </c>
      <c r="F737" s="1435" t="s">
        <v>1715</v>
      </c>
      <c r="G737" s="1435"/>
      <c r="H737" s="1441">
        <v>7000000.0</v>
      </c>
      <c r="I737" s="762">
        <v>4.0</v>
      </c>
      <c r="J737" s="1431">
        <v>4.0</v>
      </c>
      <c r="K737" s="1431">
        <v>2551230.0</v>
      </c>
      <c r="L737" s="1431">
        <v>847000.0</v>
      </c>
      <c r="M737" s="1431">
        <v>3.42E7</v>
      </c>
      <c r="N737" s="1438">
        <v>8540000.0</v>
      </c>
      <c r="O737" s="1438"/>
    </row>
    <row r="738">
      <c r="A738" s="638">
        <v>733.0</v>
      </c>
      <c r="B738" s="638" t="b">
        <v>0</v>
      </c>
      <c r="C738" s="1431">
        <v>32.0</v>
      </c>
      <c r="D738" s="1432" t="s">
        <v>1684</v>
      </c>
      <c r="E738" s="1435" t="s">
        <v>1355</v>
      </c>
      <c r="F738" s="1435" t="s">
        <v>1716</v>
      </c>
      <c r="G738" s="1435"/>
      <c r="H738" s="1441">
        <v>7000000.0</v>
      </c>
      <c r="I738" s="762">
        <v>4.35</v>
      </c>
      <c r="J738" s="1431">
        <v>4.0</v>
      </c>
      <c r="K738" s="1431">
        <v>2676780.0</v>
      </c>
      <c r="L738" s="1431">
        <v>889000.0</v>
      </c>
      <c r="M738" s="1431">
        <v>3.82E7</v>
      </c>
      <c r="N738" s="1438">
        <v>9560000.0</v>
      </c>
      <c r="O738" s="1438"/>
    </row>
    <row r="739">
      <c r="A739" s="638">
        <v>734.0</v>
      </c>
      <c r="B739" s="638" t="b">
        <v>0</v>
      </c>
      <c r="C739" s="1431">
        <v>33.0</v>
      </c>
      <c r="D739" s="1432" t="s">
        <v>1684</v>
      </c>
      <c r="E739" s="1435" t="s">
        <v>1356</v>
      </c>
      <c r="F739" s="1435" t="s">
        <v>1717</v>
      </c>
      <c r="G739" s="1435"/>
      <c r="H739" s="1441">
        <v>7000000.0</v>
      </c>
      <c r="I739" s="762">
        <v>4.7</v>
      </c>
      <c r="J739" s="1431">
        <v>4.0</v>
      </c>
      <c r="K739" s="1431">
        <v>2804220.0</v>
      </c>
      <c r="L739" s="1431">
        <v>932000.0</v>
      </c>
      <c r="M739" s="1431">
        <v>4.25E7</v>
      </c>
      <c r="N739" s="1438">
        <v>1.06E7</v>
      </c>
      <c r="O739" s="1438"/>
    </row>
    <row r="740">
      <c r="A740" s="638">
        <v>735.0</v>
      </c>
      <c r="B740" s="638" t="b">
        <v>0</v>
      </c>
      <c r="C740" s="1431">
        <v>34.0</v>
      </c>
      <c r="D740" s="1432" t="s">
        <v>1684</v>
      </c>
      <c r="E740" s="1435" t="s">
        <v>1358</v>
      </c>
      <c r="F740" s="1435" t="s">
        <v>1718</v>
      </c>
      <c r="G740" s="1435"/>
      <c r="H740" s="1441">
        <v>7000000.0</v>
      </c>
      <c r="I740" s="762">
        <v>5.1</v>
      </c>
      <c r="J740" s="1431">
        <v>4.0</v>
      </c>
      <c r="K740" s="1431">
        <v>2932200.0</v>
      </c>
      <c r="L740" s="1431">
        <v>979000.0</v>
      </c>
      <c r="M740" s="1431">
        <v>4.73E7</v>
      </c>
      <c r="N740" s="1438">
        <v>1.18E7</v>
      </c>
      <c r="O740" s="1438"/>
    </row>
    <row r="741">
      <c r="A741" s="638"/>
      <c r="B741" s="638" t="b">
        <v>0</v>
      </c>
      <c r="C741" s="1431">
        <v>1.0</v>
      </c>
      <c r="D741" s="1432" t="s">
        <v>1719</v>
      </c>
      <c r="E741" s="1435" t="s">
        <v>1720</v>
      </c>
      <c r="F741" s="1435"/>
      <c r="G741" s="1435"/>
      <c r="H741" s="1431">
        <v>1.0</v>
      </c>
      <c r="I741" s="638"/>
      <c r="J741" s="1431"/>
      <c r="K741" s="1431">
        <f>2*60*60+32*60</f>
        <v>9120</v>
      </c>
      <c r="L741" s="1431"/>
      <c r="M741" s="1431"/>
      <c r="N741" s="1438"/>
      <c r="O741" s="1438"/>
    </row>
    <row r="742">
      <c r="A742" s="638">
        <v>736.0</v>
      </c>
      <c r="B742" s="638" t="b">
        <v>0</v>
      </c>
      <c r="C742" s="1431"/>
      <c r="D742" s="1432" t="s">
        <v>1721</v>
      </c>
      <c r="E742" s="1435"/>
      <c r="F742" s="1435"/>
      <c r="G742" s="1435"/>
      <c r="H742" s="1431" t="s">
        <v>1722</v>
      </c>
      <c r="I742" s="638" t="s">
        <v>1723</v>
      </c>
      <c r="J742" s="1431" t="s">
        <v>1724</v>
      </c>
      <c r="K742" s="1431"/>
      <c r="L742" s="1431"/>
      <c r="M742" s="1431"/>
      <c r="N742" s="1438"/>
      <c r="O742" s="1438"/>
    </row>
    <row r="743">
      <c r="A743" s="638">
        <v>737.0</v>
      </c>
      <c r="B743" s="638" t="b">
        <v>0</v>
      </c>
      <c r="C743" s="1431">
        <v>1.0</v>
      </c>
      <c r="D743" s="1432" t="s">
        <v>1725</v>
      </c>
      <c r="E743" s="1435" t="s">
        <v>1720</v>
      </c>
      <c r="F743" s="1435"/>
      <c r="G743" s="1435"/>
      <c r="H743" s="1431">
        <v>500000.0</v>
      </c>
      <c r="I743" s="762">
        <v>0.0</v>
      </c>
      <c r="J743" s="781">
        <v>0.0</v>
      </c>
      <c r="K743" s="1431">
        <v>32130.0</v>
      </c>
      <c r="L743" s="1431">
        <v>10950.0</v>
      </c>
      <c r="M743" s="1431">
        <v>10100.0</v>
      </c>
      <c r="N743" s="1438"/>
      <c r="O743" s="1438"/>
    </row>
    <row r="744">
      <c r="A744" s="638">
        <v>738.0</v>
      </c>
      <c r="B744" s="638" t="b">
        <v>0</v>
      </c>
      <c r="C744" s="1431">
        <v>2.0</v>
      </c>
      <c r="D744" s="1432" t="s">
        <v>1725</v>
      </c>
      <c r="E744" s="1435" t="s">
        <v>1726</v>
      </c>
      <c r="F744" s="1435"/>
      <c r="G744" s="1435"/>
      <c r="H744" s="1431">
        <v>500000.0</v>
      </c>
      <c r="I744" s="762">
        <v>0.02</v>
      </c>
      <c r="J744" s="781">
        <v>0.08</v>
      </c>
      <c r="K744" s="1431">
        <v>65940.0</v>
      </c>
      <c r="L744" s="1431">
        <v>21900.0</v>
      </c>
      <c r="M744" s="1431">
        <v>20200.0</v>
      </c>
      <c r="N744" s="1438"/>
      <c r="O744" s="1438"/>
    </row>
    <row r="745">
      <c r="A745" s="638">
        <v>739.0</v>
      </c>
      <c r="B745" s="638" t="b">
        <v>0</v>
      </c>
      <c r="C745" s="1431">
        <v>3.0</v>
      </c>
      <c r="D745" s="1432" t="s">
        <v>1725</v>
      </c>
      <c r="E745" s="1435" t="s">
        <v>1727</v>
      </c>
      <c r="F745" s="1435"/>
      <c r="G745" s="1435"/>
      <c r="H745" s="1431">
        <v>500000.0</v>
      </c>
      <c r="I745" s="762">
        <v>0.05</v>
      </c>
      <c r="J745" s="781">
        <v>0.15</v>
      </c>
      <c r="K745" s="1431">
        <v>102270.0</v>
      </c>
      <c r="L745" s="1431">
        <v>32825.0</v>
      </c>
      <c r="M745" s="1431">
        <v>72700.0</v>
      </c>
      <c r="N745" s="1438"/>
      <c r="O745" s="1438"/>
    </row>
    <row r="746">
      <c r="A746" s="638">
        <v>740.0</v>
      </c>
      <c r="B746" s="638" t="b">
        <v>0</v>
      </c>
      <c r="C746" s="1431">
        <v>4.0</v>
      </c>
      <c r="D746" s="1432" t="s">
        <v>1725</v>
      </c>
      <c r="E746" s="1435" t="s">
        <v>1728</v>
      </c>
      <c r="F746" s="1435"/>
      <c r="G746" s="1435"/>
      <c r="H746" s="1431">
        <v>500000.0</v>
      </c>
      <c r="I746" s="762">
        <v>0.1</v>
      </c>
      <c r="J746" s="781">
        <v>0.25</v>
      </c>
      <c r="K746" s="1431">
        <v>131040.0</v>
      </c>
      <c r="L746" s="1431">
        <v>43775.0</v>
      </c>
      <c r="M746" s="1431">
        <v>11300.0</v>
      </c>
      <c r="N746" s="1438"/>
      <c r="O746" s="1438"/>
    </row>
    <row r="747">
      <c r="A747" s="638">
        <v>741.0</v>
      </c>
      <c r="B747" s="638" t="b">
        <v>0</v>
      </c>
      <c r="C747" s="1431">
        <v>5.0</v>
      </c>
      <c r="D747" s="1432" t="s">
        <v>1725</v>
      </c>
      <c r="E747" s="1435" t="s">
        <v>1729</v>
      </c>
      <c r="F747" s="1435"/>
      <c r="G747" s="1435"/>
      <c r="H747" s="1431">
        <v>1000000.0</v>
      </c>
      <c r="I747" s="762">
        <v>0.1</v>
      </c>
      <c r="J747" s="781">
        <v>0.35</v>
      </c>
      <c r="K747" s="1431">
        <v>168000.0</v>
      </c>
      <c r="L747" s="1431">
        <v>54725.0</v>
      </c>
      <c r="M747" s="1431">
        <v>16160.0</v>
      </c>
      <c r="N747" s="1438">
        <v>64640.0</v>
      </c>
      <c r="O747" s="1438"/>
    </row>
    <row r="748">
      <c r="A748" s="638">
        <v>742.0</v>
      </c>
      <c r="B748" s="638" t="b">
        <v>0</v>
      </c>
      <c r="C748" s="1431">
        <v>6.0</v>
      </c>
      <c r="D748" s="1432" t="s">
        <v>1725</v>
      </c>
      <c r="E748" s="1435" t="s">
        <v>1730</v>
      </c>
      <c r="F748" s="1435"/>
      <c r="G748" s="1435"/>
      <c r="H748" s="1431">
        <v>1000000.0</v>
      </c>
      <c r="I748" s="762">
        <v>0.15</v>
      </c>
      <c r="J748" s="781">
        <v>0.45</v>
      </c>
      <c r="K748" s="1431">
        <v>199500.0</v>
      </c>
      <c r="L748" s="1431">
        <v>70050.0</v>
      </c>
      <c r="M748" s="1431">
        <v>23280.0</v>
      </c>
      <c r="N748" s="1438">
        <v>93120.0</v>
      </c>
      <c r="O748" s="1438"/>
    </row>
    <row r="749">
      <c r="A749" s="638">
        <v>743.0</v>
      </c>
      <c r="B749" s="638" t="b">
        <v>0</v>
      </c>
      <c r="C749" s="1431">
        <v>7.0</v>
      </c>
      <c r="D749" s="1432" t="s">
        <v>1725</v>
      </c>
      <c r="E749" s="1435" t="s">
        <v>1731</v>
      </c>
      <c r="F749" s="1435"/>
      <c r="G749" s="1435"/>
      <c r="H749" s="1431">
        <v>1000000.0</v>
      </c>
      <c r="I749" s="762">
        <v>0.2</v>
      </c>
      <c r="J749" s="781">
        <v>0.6</v>
      </c>
      <c r="K749" s="1431">
        <v>262500.0</v>
      </c>
      <c r="L749" s="1431">
        <v>85375.0</v>
      </c>
      <c r="M749" s="1431">
        <v>63040.0</v>
      </c>
      <c r="N749" s="1431">
        <v>252000.0</v>
      </c>
      <c r="O749" s="1438"/>
    </row>
    <row r="750">
      <c r="A750" s="638">
        <v>744.0</v>
      </c>
      <c r="B750" s="638" t="b">
        <v>0</v>
      </c>
      <c r="C750" s="1431">
        <v>8.0</v>
      </c>
      <c r="D750" s="1432" t="s">
        <v>1725</v>
      </c>
      <c r="E750" s="1435" t="s">
        <v>1732</v>
      </c>
      <c r="F750" s="1435"/>
      <c r="G750" s="1435"/>
      <c r="H750" s="1431">
        <v>1000000.0</v>
      </c>
      <c r="I750" s="762">
        <v>0.3</v>
      </c>
      <c r="J750" s="781">
        <v>0.75</v>
      </c>
      <c r="K750" s="1431">
        <v>305970.0</v>
      </c>
      <c r="L750" s="1431">
        <v>101000.0</v>
      </c>
      <c r="M750" s="1431">
        <v>89240.0</v>
      </c>
      <c r="N750" s="1438">
        <v>357000.0</v>
      </c>
      <c r="O750" s="1438"/>
    </row>
    <row r="751">
      <c r="A751" s="638">
        <v>745.0</v>
      </c>
      <c r="B751" s="638" t="b">
        <v>0</v>
      </c>
      <c r="C751" s="1431">
        <v>9.0</v>
      </c>
      <c r="D751" s="1432" t="s">
        <v>1725</v>
      </c>
      <c r="E751" s="1435" t="s">
        <v>1733</v>
      </c>
      <c r="F751" s="1435"/>
      <c r="G751" s="1435"/>
      <c r="H751" s="1431">
        <v>1000000.0</v>
      </c>
      <c r="I751" s="762">
        <v>0.4</v>
      </c>
      <c r="J751" s="781">
        <v>0.9</v>
      </c>
      <c r="K751" s="1431">
        <v>349440.0</v>
      </c>
      <c r="L751" s="1431">
        <v>116000.0</v>
      </c>
      <c r="M751" s="1431">
        <v>120000.0</v>
      </c>
      <c r="N751" s="1438">
        <v>480000.0</v>
      </c>
      <c r="O751" s="1438"/>
    </row>
    <row r="752">
      <c r="A752" s="638">
        <v>746.0</v>
      </c>
      <c r="B752" s="638" t="b">
        <v>0</v>
      </c>
      <c r="C752" s="1431">
        <v>10.0</v>
      </c>
      <c r="D752" s="1432" t="s">
        <v>1725</v>
      </c>
      <c r="E752" s="1435" t="s">
        <v>1734</v>
      </c>
      <c r="F752" s="1435" t="s">
        <v>1735</v>
      </c>
      <c r="G752" s="1435" t="s">
        <v>1736</v>
      </c>
      <c r="H752" s="1431">
        <v>1500000.0</v>
      </c>
      <c r="I752" s="762">
        <v>0.4</v>
      </c>
      <c r="J752" s="781">
        <v>1.05</v>
      </c>
      <c r="K752" s="1431">
        <v>395850.0</v>
      </c>
      <c r="L752" s="1431">
        <v>131000.0</v>
      </c>
      <c r="M752" s="1431">
        <v>233000.0</v>
      </c>
      <c r="N752" s="1438">
        <v>931000.0</v>
      </c>
      <c r="O752" s="1438"/>
    </row>
    <row r="753">
      <c r="A753" s="638">
        <v>747.0</v>
      </c>
      <c r="B753" s="638" t="b">
        <v>0</v>
      </c>
      <c r="C753" s="1431">
        <v>11.0</v>
      </c>
      <c r="D753" s="1432" t="s">
        <v>1725</v>
      </c>
      <c r="E753" s="1435" t="s">
        <v>1737</v>
      </c>
      <c r="F753" s="1435"/>
      <c r="G753" s="1435"/>
      <c r="H753" s="1431">
        <v>1500000.0</v>
      </c>
      <c r="I753" s="762">
        <v>0.45</v>
      </c>
      <c r="J753" s="781">
        <v>1.2</v>
      </c>
      <c r="K753" s="1431">
        <v>455280.0</v>
      </c>
      <c r="L753" s="1431">
        <v>151000.0</v>
      </c>
      <c r="M753" s="1431">
        <v>301000.0</v>
      </c>
      <c r="N753" s="1438">
        <v>1200000.0</v>
      </c>
      <c r="O753" s="1438"/>
    </row>
    <row r="754">
      <c r="A754" s="638">
        <v>748.0</v>
      </c>
      <c r="B754" s="638" t="b">
        <v>0</v>
      </c>
      <c r="C754" s="1431">
        <v>12.0</v>
      </c>
      <c r="D754" s="1432" t="s">
        <v>1725</v>
      </c>
      <c r="E754" s="1435" t="s">
        <v>1738</v>
      </c>
      <c r="F754" s="1435"/>
      <c r="G754" s="1435"/>
      <c r="H754" s="1431">
        <v>1500000.0</v>
      </c>
      <c r="I754" s="762">
        <v>0.5</v>
      </c>
      <c r="J754" s="781">
        <v>1.4</v>
      </c>
      <c r="K754" s="1431">
        <v>512400.0</v>
      </c>
      <c r="L754" s="1431">
        <v>171000.0</v>
      </c>
      <c r="M754" s="1431">
        <v>378000.0</v>
      </c>
      <c r="N754" s="1438">
        <v>1510000.0</v>
      </c>
      <c r="O754" s="1438"/>
    </row>
    <row r="755">
      <c r="A755" s="638">
        <v>749.0</v>
      </c>
      <c r="B755" s="638" t="b">
        <v>0</v>
      </c>
      <c r="C755" s="1431">
        <v>13.0</v>
      </c>
      <c r="D755" s="1432" t="s">
        <v>1725</v>
      </c>
      <c r="E755" s="1435" t="s">
        <v>1739</v>
      </c>
      <c r="F755" s="1435"/>
      <c r="G755" s="1435"/>
      <c r="H755" s="1431">
        <v>1500000.0</v>
      </c>
      <c r="I755" s="762">
        <v>0.6</v>
      </c>
      <c r="J755" s="781">
        <v>1.6</v>
      </c>
      <c r="K755" s="1431">
        <v>585480.0</v>
      </c>
      <c r="L755" s="1431">
        <v>190000.0</v>
      </c>
      <c r="M755" s="1431">
        <v>464000.0</v>
      </c>
      <c r="N755" s="1438">
        <v>1860000.0</v>
      </c>
      <c r="O755" s="1438"/>
    </row>
    <row r="756">
      <c r="A756" s="638">
        <v>750.0</v>
      </c>
      <c r="B756" s="638" t="b">
        <v>0</v>
      </c>
      <c r="C756" s="1431">
        <v>14.0</v>
      </c>
      <c r="D756" s="1432" t="s">
        <v>1725</v>
      </c>
      <c r="E756" s="1435" t="s">
        <v>1740</v>
      </c>
      <c r="F756" s="1435"/>
      <c r="G756" s="1435"/>
      <c r="H756" s="1431">
        <v>1500000.0</v>
      </c>
      <c r="I756" s="762">
        <v>0.7</v>
      </c>
      <c r="J756" s="781">
        <v>1.8</v>
      </c>
      <c r="K756" s="1431">
        <v>608790.0</v>
      </c>
      <c r="L756" s="1431">
        <v>210000.0</v>
      </c>
      <c r="M756" s="1431">
        <v>559000.0</v>
      </c>
      <c r="N756" s="1438">
        <v>2230000.0</v>
      </c>
      <c r="O756" s="1438"/>
    </row>
    <row r="757">
      <c r="A757" s="638">
        <v>751.0</v>
      </c>
      <c r="B757" s="638" t="b">
        <v>0</v>
      </c>
      <c r="C757" s="1431">
        <v>15.0</v>
      </c>
      <c r="D757" s="1432" t="s">
        <v>1725</v>
      </c>
      <c r="E757" s="1435" t="s">
        <v>1741</v>
      </c>
      <c r="F757" s="1435" t="s">
        <v>1742</v>
      </c>
      <c r="G757" s="1435" t="s">
        <v>1743</v>
      </c>
      <c r="H757" s="1431">
        <v>2000000.0</v>
      </c>
      <c r="I757" s="762">
        <v>0.7</v>
      </c>
      <c r="J757" s="781">
        <v>2.05</v>
      </c>
      <c r="K757" s="1431">
        <v>724290.0</v>
      </c>
      <c r="L757" s="1431">
        <v>230000.0</v>
      </c>
      <c r="M757" s="1431">
        <v>662000.0</v>
      </c>
      <c r="N757" s="1438">
        <v>2650000.0</v>
      </c>
      <c r="O757" s="1438"/>
    </row>
    <row r="758">
      <c r="A758" s="638">
        <v>752.0</v>
      </c>
      <c r="B758" s="638" t="b">
        <v>0</v>
      </c>
      <c r="C758" s="1431">
        <v>16.0</v>
      </c>
      <c r="D758" s="1432" t="s">
        <v>1725</v>
      </c>
      <c r="E758" s="1435" t="s">
        <v>1744</v>
      </c>
      <c r="F758" s="1435"/>
      <c r="G758" s="1435"/>
      <c r="H758" s="1431">
        <v>2000000.0</v>
      </c>
      <c r="I758" s="762">
        <v>0.8</v>
      </c>
      <c r="J758" s="781">
        <v>2.3</v>
      </c>
      <c r="K758" s="1431">
        <v>756000.0</v>
      </c>
      <c r="L758" s="1431">
        <v>250000.0</v>
      </c>
      <c r="M758" s="1431">
        <v>802000.0</v>
      </c>
      <c r="N758" s="1438">
        <v>3210000.0</v>
      </c>
      <c r="O758" s="1438"/>
    </row>
    <row r="759">
      <c r="A759" s="638">
        <v>753.0</v>
      </c>
      <c r="B759" s="638" t="b">
        <v>0</v>
      </c>
      <c r="C759" s="1431">
        <v>17.0</v>
      </c>
      <c r="D759" s="1432" t="s">
        <v>1725</v>
      </c>
      <c r="E759" s="1435" t="s">
        <v>1745</v>
      </c>
      <c r="F759" s="1435"/>
      <c r="G759" s="1435"/>
      <c r="H759" s="1431">
        <v>2000000.0</v>
      </c>
      <c r="I759" s="762">
        <v>0.9</v>
      </c>
      <c r="J759" s="781">
        <v>2.25</v>
      </c>
      <c r="K759" s="1431">
        <v>798000.0</v>
      </c>
      <c r="L759" s="1431">
        <v>269000.0</v>
      </c>
      <c r="M759" s="1431">
        <v>954000.0</v>
      </c>
      <c r="N759" s="1438">
        <v>3820000.0</v>
      </c>
      <c r="O759" s="1438"/>
    </row>
    <row r="760">
      <c r="A760" s="638">
        <v>754.0</v>
      </c>
      <c r="B760" s="638" t="b">
        <v>0</v>
      </c>
      <c r="C760" s="1431">
        <v>18.0</v>
      </c>
      <c r="D760" s="1432" t="s">
        <v>1725</v>
      </c>
      <c r="E760" s="1435" t="s">
        <v>1746</v>
      </c>
      <c r="F760" s="1435" t="s">
        <v>1747</v>
      </c>
      <c r="G760" s="1435" t="s">
        <v>1748</v>
      </c>
      <c r="H760" s="1431">
        <v>2000000.0</v>
      </c>
      <c r="I760" s="762">
        <v>1.0</v>
      </c>
      <c r="J760" s="781">
        <v>2.85</v>
      </c>
      <c r="K760" s="1431">
        <v>876540.0</v>
      </c>
      <c r="L760" s="1431">
        <v>293000.0</v>
      </c>
      <c r="M760" s="1431">
        <v>1140000.0</v>
      </c>
      <c r="N760" s="1438">
        <v>4550000.0</v>
      </c>
      <c r="O760" s="1438"/>
    </row>
    <row r="761">
      <c r="A761" s="638">
        <v>755.0</v>
      </c>
      <c r="B761" s="638" t="b">
        <v>0</v>
      </c>
      <c r="C761" s="1431">
        <v>19.0</v>
      </c>
      <c r="D761" s="1432" t="s">
        <v>1725</v>
      </c>
      <c r="E761" s="1435" t="s">
        <v>1749</v>
      </c>
      <c r="F761" s="1435"/>
      <c r="G761" s="1435"/>
      <c r="H761" s="1431">
        <v>2000000.0</v>
      </c>
      <c r="I761" s="762">
        <v>1.15</v>
      </c>
      <c r="J761" s="781">
        <v>3.2</v>
      </c>
      <c r="K761" s="1431">
        <v>957390.0</v>
      </c>
      <c r="L761" s="1431">
        <v>317000.0</v>
      </c>
      <c r="M761" s="1431">
        <v>1340000.0</v>
      </c>
      <c r="N761" s="1438">
        <v>5340000.0</v>
      </c>
      <c r="O761" s="1438"/>
    </row>
    <row r="762">
      <c r="A762" s="638">
        <v>756.0</v>
      </c>
      <c r="B762" s="638" t="b">
        <v>0</v>
      </c>
      <c r="C762" s="1431">
        <v>20.0</v>
      </c>
      <c r="D762" s="1432" t="s">
        <v>1725</v>
      </c>
      <c r="E762" s="1435" t="s">
        <v>1750</v>
      </c>
      <c r="F762" s="1435"/>
      <c r="G762" s="1435"/>
      <c r="H762" s="1431">
        <v>2500000.0</v>
      </c>
      <c r="I762" s="762">
        <v>1.15</v>
      </c>
      <c r="J762" s="781">
        <v>3.55</v>
      </c>
      <c r="K762" s="1431">
        <v>1028790.0</v>
      </c>
      <c r="L762" s="1431">
        <v>341000.0</v>
      </c>
      <c r="M762" s="1431">
        <v>1550000.0</v>
      </c>
      <c r="N762" s="1438">
        <v>6200000.0</v>
      </c>
      <c r="O762" s="1438"/>
    </row>
    <row r="763">
      <c r="A763" s="638">
        <v>757.0</v>
      </c>
      <c r="B763" s="638" t="b">
        <v>0</v>
      </c>
      <c r="C763" s="1431">
        <v>21.0</v>
      </c>
      <c r="D763" s="1432" t="s">
        <v>1725</v>
      </c>
      <c r="E763" s="1435" t="s">
        <v>1751</v>
      </c>
      <c r="F763" s="1435"/>
      <c r="G763" s="1435"/>
      <c r="H763" s="1431">
        <v>2500000.0</v>
      </c>
      <c r="I763" s="762">
        <v>1.25</v>
      </c>
      <c r="J763" s="781">
        <v>3.9</v>
      </c>
      <c r="K763" s="1431">
        <v>1101450.0</v>
      </c>
      <c r="L763" s="1431">
        <v>366000.0</v>
      </c>
      <c r="M763" s="1431">
        <v>1780000.0</v>
      </c>
      <c r="N763" s="1438">
        <v>7130000.0</v>
      </c>
      <c r="O763" s="1438"/>
    </row>
    <row r="764">
      <c r="A764" s="638">
        <v>758.0</v>
      </c>
      <c r="B764" s="638" t="b">
        <v>0</v>
      </c>
      <c r="C764" s="1431">
        <v>22.0</v>
      </c>
      <c r="D764" s="1432" t="s">
        <v>1725</v>
      </c>
      <c r="E764" s="1435" t="s">
        <v>1752</v>
      </c>
      <c r="F764" s="1435"/>
      <c r="G764" s="1435"/>
      <c r="H764" s="1431">
        <v>2500000.0</v>
      </c>
      <c r="I764" s="762">
        <v>1.35</v>
      </c>
      <c r="J764" s="781">
        <v>4.3</v>
      </c>
      <c r="K764" s="1431">
        <v>1165500.0</v>
      </c>
      <c r="L764" s="1431">
        <v>390000.0</v>
      </c>
      <c r="M764" s="1431">
        <v>2070000.0</v>
      </c>
      <c r="N764" s="1438">
        <v>8290000.0</v>
      </c>
      <c r="O764" s="1438"/>
    </row>
    <row r="765">
      <c r="A765" s="638">
        <v>759.0</v>
      </c>
      <c r="B765" s="638" t="b">
        <v>0</v>
      </c>
      <c r="C765" s="1431">
        <v>23.0</v>
      </c>
      <c r="D765" s="1432" t="s">
        <v>1725</v>
      </c>
      <c r="E765" s="1435" t="s">
        <v>1753</v>
      </c>
      <c r="F765" s="1435"/>
      <c r="G765" s="1435"/>
      <c r="H765" s="1431">
        <v>2500000.0</v>
      </c>
      <c r="I765" s="762">
        <v>1.5</v>
      </c>
      <c r="J765" s="781">
        <v>4.75</v>
      </c>
      <c r="K765" s="1431">
        <v>1256640.0</v>
      </c>
      <c r="L765" s="1431">
        <v>418000.0</v>
      </c>
      <c r="M765" s="1431">
        <v>2410000.0</v>
      </c>
      <c r="N765" s="1438">
        <v>9630000.0</v>
      </c>
      <c r="O765" s="1438"/>
    </row>
    <row r="766">
      <c r="A766" s="638">
        <v>760.0</v>
      </c>
      <c r="B766" s="638" t="b">
        <v>0</v>
      </c>
      <c r="C766" s="1431">
        <v>24.0</v>
      </c>
      <c r="D766" s="1432" t="s">
        <v>1725</v>
      </c>
      <c r="E766" s="1435" t="s">
        <v>1754</v>
      </c>
      <c r="F766" s="1435"/>
      <c r="G766" s="1435"/>
      <c r="H766" s="1431">
        <v>2500000.0</v>
      </c>
      <c r="I766" s="762">
        <v>1.65</v>
      </c>
      <c r="J766" s="781">
        <v>5.25</v>
      </c>
      <c r="K766" s="1431">
        <v>1344210.0</v>
      </c>
      <c r="L766" s="1431">
        <v>447000.0</v>
      </c>
      <c r="M766" s="1431">
        <v>2770000.0</v>
      </c>
      <c r="N766" s="1438">
        <v>1.11E7</v>
      </c>
      <c r="O766" s="1438"/>
    </row>
    <row r="767">
      <c r="A767" s="638">
        <v>761.0</v>
      </c>
      <c r="B767" s="638" t="b">
        <v>0</v>
      </c>
      <c r="C767" s="1431">
        <v>25.0</v>
      </c>
      <c r="D767" s="1432" t="s">
        <v>1725</v>
      </c>
      <c r="E767" s="1435" t="s">
        <v>1755</v>
      </c>
      <c r="F767" s="1435" t="s">
        <v>1756</v>
      </c>
      <c r="G767" s="1435" t="s">
        <v>1757</v>
      </c>
      <c r="H767" s="1431">
        <v>3000000.0</v>
      </c>
      <c r="I767" s="762">
        <v>1.65</v>
      </c>
      <c r="J767" s="781">
        <v>5.75</v>
      </c>
      <c r="K767" s="1431">
        <v>1428000.0</v>
      </c>
      <c r="L767" s="1431">
        <v>475000.0</v>
      </c>
      <c r="M767" s="1431">
        <v>3160000.0</v>
      </c>
      <c r="N767" s="1431">
        <v>1.26E7</v>
      </c>
      <c r="O767" s="1431"/>
    </row>
    <row r="768">
      <c r="A768" s="638">
        <v>762.0</v>
      </c>
      <c r="B768" s="638" t="b">
        <v>0</v>
      </c>
      <c r="C768" s="1431">
        <v>26.0</v>
      </c>
      <c r="D768" s="1432" t="s">
        <v>1725</v>
      </c>
      <c r="E768" s="1435" t="s">
        <v>1758</v>
      </c>
      <c r="F768" s="1435"/>
      <c r="G768" s="1435"/>
      <c r="H768" s="1431">
        <v>3000000.0</v>
      </c>
      <c r="I768" s="762">
        <v>1.8</v>
      </c>
      <c r="J768" s="781">
        <v>6.3</v>
      </c>
      <c r="K768" s="1431">
        <v>1470000.0</v>
      </c>
      <c r="L768" s="1431">
        <v>503000.0</v>
      </c>
      <c r="M768" s="1431">
        <v>3620000.0</v>
      </c>
      <c r="N768" s="1438">
        <v>1.45E7</v>
      </c>
      <c r="O768" s="1438"/>
    </row>
    <row r="769">
      <c r="A769" s="638">
        <v>763.0</v>
      </c>
      <c r="B769" s="638" t="b">
        <v>0</v>
      </c>
      <c r="C769" s="1431">
        <v>27.0</v>
      </c>
      <c r="D769" s="1432" t="s">
        <v>1725</v>
      </c>
      <c r="E769" s="1435" t="s">
        <v>1759</v>
      </c>
      <c r="F769" s="1435"/>
      <c r="G769" s="1435"/>
      <c r="H769" s="1431">
        <v>3000000.0</v>
      </c>
      <c r="I769" s="762">
        <v>1.95</v>
      </c>
      <c r="J769" s="781">
        <v>6.95</v>
      </c>
      <c r="K769" s="1431">
        <v>1631700.0</v>
      </c>
      <c r="L769" s="1431">
        <v>532000.0</v>
      </c>
      <c r="M769" s="1431">
        <v>4120000.0</v>
      </c>
      <c r="N769" s="1438">
        <v>1.65E7</v>
      </c>
      <c r="O769" s="1438"/>
    </row>
    <row r="770">
      <c r="A770" s="638">
        <v>764.0</v>
      </c>
      <c r="B770" s="638" t="b">
        <v>0</v>
      </c>
      <c r="C770" s="1431">
        <v>28.0</v>
      </c>
      <c r="D770" s="1432" t="s">
        <v>1725</v>
      </c>
      <c r="E770" s="1435" t="s">
        <v>1760</v>
      </c>
      <c r="F770" s="1435"/>
      <c r="G770" s="1435"/>
      <c r="H770" s="1431">
        <v>3000000.0</v>
      </c>
      <c r="I770" s="762">
        <v>2.1</v>
      </c>
      <c r="J770" s="781">
        <v>7.6</v>
      </c>
      <c r="K770" s="1431">
        <v>1680000.0</v>
      </c>
      <c r="L770" s="1431">
        <v>560000.0</v>
      </c>
      <c r="M770" s="1431">
        <v>4660000.0</v>
      </c>
      <c r="N770" s="1438">
        <v>1.86E7</v>
      </c>
      <c r="O770" s="1438"/>
    </row>
    <row r="771">
      <c r="A771" s="638">
        <v>765.0</v>
      </c>
      <c r="B771" s="638" t="b">
        <v>0</v>
      </c>
      <c r="C771" s="1431">
        <v>29.0</v>
      </c>
      <c r="D771" s="1432" t="s">
        <v>1725</v>
      </c>
      <c r="E771" s="1435" t="s">
        <v>1761</v>
      </c>
      <c r="F771" s="1435" t="s">
        <v>1762</v>
      </c>
      <c r="G771" s="1435" t="s">
        <v>1763</v>
      </c>
      <c r="H771" s="1431">
        <v>3000000.0</v>
      </c>
      <c r="I771" s="762">
        <v>2.3</v>
      </c>
      <c r="J771" s="781">
        <v>8.3</v>
      </c>
      <c r="K771" s="1431">
        <v>1791300.0</v>
      </c>
      <c r="L771" s="1431">
        <v>593000.0</v>
      </c>
      <c r="M771" s="1431">
        <v>5260000.0</v>
      </c>
      <c r="N771" s="1438">
        <v>2.1E7</v>
      </c>
      <c r="O771" s="1438"/>
    </row>
    <row r="772">
      <c r="A772" s="638">
        <v>766.0</v>
      </c>
      <c r="B772" s="638" t="b">
        <v>0</v>
      </c>
      <c r="C772" s="1431">
        <v>30.0</v>
      </c>
      <c r="D772" s="1432" t="s">
        <v>1725</v>
      </c>
      <c r="E772" s="1435" t="s">
        <v>1764</v>
      </c>
      <c r="F772" s="1435" t="s">
        <v>1765</v>
      </c>
      <c r="G772" s="1435" t="s">
        <v>1766</v>
      </c>
      <c r="H772" s="1431">
        <v>3500000.0</v>
      </c>
      <c r="I772" s="762">
        <v>2.3</v>
      </c>
      <c r="J772" s="781">
        <v>9.1</v>
      </c>
      <c r="K772" s="1431">
        <v>1869000.0</v>
      </c>
      <c r="L772" s="1431">
        <v>626000.0</v>
      </c>
      <c r="M772" s="1431">
        <v>5890000.0</v>
      </c>
      <c r="N772" s="1438">
        <v>2.36E7</v>
      </c>
      <c r="O772" s="1438"/>
    </row>
    <row r="773">
      <c r="A773" s="638">
        <v>767.0</v>
      </c>
      <c r="B773" s="638" t="b">
        <v>0</v>
      </c>
      <c r="C773" s="1431">
        <v>31.0</v>
      </c>
      <c r="D773" s="1432" t="s">
        <v>1725</v>
      </c>
      <c r="E773" s="1435" t="s">
        <v>1767</v>
      </c>
      <c r="F773" s="1435" t="s">
        <v>1768</v>
      </c>
      <c r="G773" s="1435" t="s">
        <v>1769</v>
      </c>
      <c r="H773" s="1431">
        <v>3500000.0</v>
      </c>
      <c r="I773" s="762">
        <v>2.5</v>
      </c>
      <c r="J773" s="781">
        <v>9.9</v>
      </c>
      <c r="K773" s="1431">
        <v>1984290.0</v>
      </c>
      <c r="L773" s="1431">
        <v>659000.0</v>
      </c>
      <c r="M773" s="1431">
        <v>6640000.0</v>
      </c>
      <c r="N773" s="1438">
        <v>2.66E7</v>
      </c>
      <c r="O773" s="1438"/>
    </row>
    <row r="774">
      <c r="A774" s="638">
        <v>768.0</v>
      </c>
      <c r="B774" s="638" t="b">
        <v>0</v>
      </c>
      <c r="C774" s="1431">
        <v>32.0</v>
      </c>
      <c r="D774" s="1432" t="s">
        <v>1725</v>
      </c>
      <c r="E774" s="1435" t="s">
        <v>1770</v>
      </c>
      <c r="F774" s="1435" t="s">
        <v>1771</v>
      </c>
      <c r="G774" s="1435" t="s">
        <v>1772</v>
      </c>
      <c r="H774" s="1431">
        <v>3500000.0</v>
      </c>
      <c r="I774" s="762">
        <v>2.7</v>
      </c>
      <c r="J774" s="781">
        <v>10.8</v>
      </c>
      <c r="K774" s="1431">
        <v>2081940.0</v>
      </c>
      <c r="L774" s="1431">
        <v>692000.0</v>
      </c>
      <c r="M774" s="1431">
        <v>7430000.0</v>
      </c>
      <c r="N774" s="1438">
        <v>2.97E7</v>
      </c>
      <c r="O774" s="1438"/>
    </row>
    <row r="775">
      <c r="A775" s="638">
        <v>769.0</v>
      </c>
      <c r="B775" s="638" t="b">
        <v>0</v>
      </c>
      <c r="C775" s="1431">
        <v>33.0</v>
      </c>
      <c r="D775" s="1432" t="s">
        <v>1725</v>
      </c>
      <c r="E775" s="1435" t="s">
        <v>1773</v>
      </c>
      <c r="F775" s="1435" t="s">
        <v>1774</v>
      </c>
      <c r="G775" s="1435" t="s">
        <v>1775</v>
      </c>
      <c r="H775" s="1431">
        <v>3500000.0</v>
      </c>
      <c r="I775" s="762">
        <v>2.9</v>
      </c>
      <c r="J775" s="781">
        <v>11.8</v>
      </c>
      <c r="K775" s="1431">
        <v>2181060.0</v>
      </c>
      <c r="L775" s="1431">
        <v>725000.0</v>
      </c>
      <c r="M775" s="1431">
        <v>8270000.0</v>
      </c>
      <c r="N775" s="1438">
        <v>3.31E7</v>
      </c>
      <c r="O775" s="1438"/>
    </row>
    <row r="776">
      <c r="A776" s="638">
        <v>770.0</v>
      </c>
      <c r="B776" s="638" t="b">
        <v>0</v>
      </c>
      <c r="C776" s="1431">
        <v>34.0</v>
      </c>
      <c r="D776" s="1432" t="s">
        <v>1725</v>
      </c>
      <c r="E776" s="1435" t="s">
        <v>1776</v>
      </c>
      <c r="F776" s="1435" t="s">
        <v>1777</v>
      </c>
      <c r="G776" s="1435" t="s">
        <v>1778</v>
      </c>
      <c r="H776" s="1431">
        <v>3500000.0</v>
      </c>
      <c r="I776" s="762">
        <v>3.15</v>
      </c>
      <c r="J776" s="781">
        <v>12.85</v>
      </c>
      <c r="K776" s="1431">
        <v>2280600.0</v>
      </c>
      <c r="L776" s="1431">
        <v>762000.0</v>
      </c>
      <c r="M776" s="1431">
        <v>9200000.0</v>
      </c>
      <c r="N776" s="1438">
        <v>3.68E7</v>
      </c>
      <c r="O776" s="1438"/>
    </row>
    <row r="777">
      <c r="A777" s="638">
        <v>771.0</v>
      </c>
      <c r="B777" s="638" t="b">
        <v>0</v>
      </c>
      <c r="C777" s="1431"/>
      <c r="D777" s="1432" t="s">
        <v>1779</v>
      </c>
      <c r="E777" s="1435"/>
      <c r="F777" s="1435"/>
      <c r="G777" s="1435"/>
      <c r="H777" s="1431" t="s">
        <v>1780</v>
      </c>
      <c r="J777" s="1431"/>
      <c r="K777" s="1431"/>
      <c r="L777" s="1431"/>
      <c r="M777" s="1431"/>
      <c r="N777" s="1438"/>
      <c r="O777" s="1438"/>
    </row>
    <row r="778">
      <c r="A778" s="638">
        <v>772.0</v>
      </c>
      <c r="B778" s="638" t="b">
        <v>0</v>
      </c>
      <c r="C778" s="1431">
        <v>1.0</v>
      </c>
      <c r="D778" s="1432" t="s">
        <v>1781</v>
      </c>
      <c r="E778" s="1435" t="s">
        <v>1782</v>
      </c>
      <c r="F778" s="1435"/>
      <c r="G778" s="1435"/>
      <c r="H778" s="781">
        <v>0.05</v>
      </c>
      <c r="J778" s="1431"/>
      <c r="K778" s="1431">
        <v>22950.0</v>
      </c>
      <c r="L778" s="1431">
        <v>7825.0</v>
      </c>
      <c r="M778" s="1431">
        <v>7200.0</v>
      </c>
      <c r="N778" s="1438"/>
      <c r="O778" s="1438"/>
    </row>
    <row r="779">
      <c r="A779" s="638">
        <v>773.0</v>
      </c>
      <c r="B779" s="638" t="b">
        <v>0</v>
      </c>
      <c r="C779" s="1431">
        <v>2.0</v>
      </c>
      <c r="D779" s="1432" t="s">
        <v>1781</v>
      </c>
      <c r="E779" s="1435" t="s">
        <v>1726</v>
      </c>
      <c r="F779" s="1435"/>
      <c r="G779" s="1435"/>
      <c r="H779" s="781">
        <v>0.06</v>
      </c>
      <c r="J779" s="1431"/>
      <c r="K779" s="1431">
        <v>47100.0</v>
      </c>
      <c r="L779" s="1431">
        <v>15625.0</v>
      </c>
      <c r="M779" s="1431">
        <v>14400.0</v>
      </c>
      <c r="N779" s="1438"/>
      <c r="O779" s="1438"/>
    </row>
    <row r="780">
      <c r="A780" s="638">
        <v>774.0</v>
      </c>
      <c r="B780" s="638" t="b">
        <v>0</v>
      </c>
      <c r="C780" s="1431">
        <v>3.0</v>
      </c>
      <c r="D780" s="1432" t="s">
        <v>1781</v>
      </c>
      <c r="E780" s="1435" t="s">
        <v>1727</v>
      </c>
      <c r="F780" s="1435"/>
      <c r="G780" s="1435"/>
      <c r="H780" s="781">
        <v>0.08</v>
      </c>
      <c r="J780" s="1431"/>
      <c r="K780" s="1431">
        <v>73050.0</v>
      </c>
      <c r="L780" s="1431">
        <v>23450.0</v>
      </c>
      <c r="M780" s="1431">
        <v>52000.0</v>
      </c>
      <c r="N780" s="1438"/>
      <c r="O780" s="1438"/>
    </row>
    <row r="781">
      <c r="A781" s="638">
        <v>775.0</v>
      </c>
      <c r="B781" s="638" t="b">
        <v>0</v>
      </c>
      <c r="C781" s="1431">
        <v>4.0</v>
      </c>
      <c r="D781" s="1432" t="s">
        <v>1781</v>
      </c>
      <c r="E781" s="1435" t="s">
        <v>1728</v>
      </c>
      <c r="F781" s="1435"/>
      <c r="G781" s="1435"/>
      <c r="H781" s="781">
        <v>0.1</v>
      </c>
      <c r="J781" s="1431"/>
      <c r="K781" s="1431">
        <v>93600.0</v>
      </c>
      <c r="L781" s="1431">
        <v>31275.0</v>
      </c>
      <c r="M781" s="1431">
        <v>80800.0</v>
      </c>
      <c r="N781" s="1438"/>
      <c r="O781" s="1438"/>
    </row>
    <row r="782">
      <c r="A782" s="638">
        <v>776.0</v>
      </c>
      <c r="B782" s="638" t="b">
        <v>0</v>
      </c>
      <c r="C782" s="1431">
        <v>5.0</v>
      </c>
      <c r="D782" s="1432" t="s">
        <v>1781</v>
      </c>
      <c r="E782" s="1435" t="s">
        <v>1729</v>
      </c>
      <c r="F782" s="1435"/>
      <c r="G782" s="1435"/>
      <c r="H782" s="781">
        <v>0.12</v>
      </c>
      <c r="J782" s="1431"/>
      <c r="K782" s="1431">
        <v>120000.0</v>
      </c>
      <c r="L782" s="1431">
        <v>39100.0</v>
      </c>
      <c r="M782" s="1431">
        <v>173000.0</v>
      </c>
      <c r="N782" s="1438"/>
      <c r="O782" s="1438"/>
    </row>
    <row r="783">
      <c r="A783" s="638">
        <v>777.0</v>
      </c>
      <c r="B783" s="638" t="b">
        <v>0</v>
      </c>
      <c r="C783" s="1431">
        <v>6.0</v>
      </c>
      <c r="D783" s="1432" t="s">
        <v>1781</v>
      </c>
      <c r="E783" s="1435" t="s">
        <v>1730</v>
      </c>
      <c r="F783" s="1435"/>
      <c r="G783" s="1435"/>
      <c r="H783" s="781">
        <v>0.15</v>
      </c>
      <c r="J783" s="1431"/>
      <c r="K783" s="1431">
        <v>142500.0</v>
      </c>
      <c r="L783" s="1431">
        <v>50025.0</v>
      </c>
      <c r="M783" s="1431">
        <v>249000.0</v>
      </c>
      <c r="N783" s="1438"/>
      <c r="O783" s="1438"/>
    </row>
    <row r="784">
      <c r="A784" s="638">
        <v>778.0</v>
      </c>
      <c r="B784" s="638" t="b">
        <v>0</v>
      </c>
      <c r="C784" s="1431">
        <v>7.0</v>
      </c>
      <c r="D784" s="1432" t="s">
        <v>1781</v>
      </c>
      <c r="E784" s="1435" t="s">
        <v>1731</v>
      </c>
      <c r="F784" s="1435"/>
      <c r="G784" s="1435"/>
      <c r="H784" s="781">
        <v>0.19</v>
      </c>
      <c r="J784" s="1431"/>
      <c r="K784" s="1431">
        <v>187500.0</v>
      </c>
      <c r="L784" s="1431">
        <v>60975.0</v>
      </c>
      <c r="M784" s="1431">
        <v>338000.0</v>
      </c>
      <c r="N784" s="1438"/>
      <c r="O784" s="1438"/>
    </row>
    <row r="785">
      <c r="A785" s="638">
        <v>779.0</v>
      </c>
      <c r="B785" s="638" t="b">
        <v>0</v>
      </c>
      <c r="C785" s="1431">
        <v>8.0</v>
      </c>
      <c r="D785" s="1432" t="s">
        <v>1781</v>
      </c>
      <c r="E785" s="1435" t="s">
        <v>1732</v>
      </c>
      <c r="F785" s="1435"/>
      <c r="G785" s="1435"/>
      <c r="H785" s="781">
        <v>0.23</v>
      </c>
      <c r="J785" s="1431"/>
      <c r="K785" s="1431">
        <v>218550.0</v>
      </c>
      <c r="L785" s="1431">
        <v>71925.0</v>
      </c>
      <c r="M785" s="1431">
        <v>478000.0</v>
      </c>
      <c r="N785" s="1438"/>
      <c r="O785" s="1438"/>
    </row>
    <row r="786">
      <c r="A786" s="638">
        <v>780.0</v>
      </c>
      <c r="B786" s="638" t="b">
        <v>0</v>
      </c>
      <c r="C786" s="1431">
        <v>9.0</v>
      </c>
      <c r="D786" s="1432" t="s">
        <v>1781</v>
      </c>
      <c r="E786" s="1435" t="s">
        <v>1733</v>
      </c>
      <c r="F786" s="1435"/>
      <c r="G786" s="1435"/>
      <c r="H786" s="781">
        <v>0.27</v>
      </c>
      <c r="J786" s="1431"/>
      <c r="K786" s="1431">
        <v>249600.0</v>
      </c>
      <c r="L786" s="1431">
        <v>82875.0</v>
      </c>
      <c r="M786" s="1431">
        <v>643000.0</v>
      </c>
      <c r="N786" s="1438"/>
      <c r="O786" s="1438"/>
    </row>
    <row r="787">
      <c r="A787" s="638">
        <v>781.0</v>
      </c>
      <c r="B787" s="638" t="b">
        <v>0</v>
      </c>
      <c r="C787" s="1431">
        <v>10.0</v>
      </c>
      <c r="D787" s="1432" t="s">
        <v>1781</v>
      </c>
      <c r="E787" s="1435" t="s">
        <v>1734</v>
      </c>
      <c r="F787" s="1435"/>
      <c r="G787" s="1435"/>
      <c r="H787" s="781">
        <v>0.32</v>
      </c>
      <c r="J787" s="1431"/>
      <c r="K787" s="1431">
        <v>282750.0</v>
      </c>
      <c r="L787" s="1431">
        <v>93825.0</v>
      </c>
      <c r="M787" s="1431">
        <v>831000.0</v>
      </c>
      <c r="N787" s="1438"/>
      <c r="O787" s="1438"/>
    </row>
    <row r="788">
      <c r="A788" s="638">
        <v>782.0</v>
      </c>
      <c r="B788" s="638" t="b">
        <v>0</v>
      </c>
      <c r="C788" s="1431">
        <v>11.0</v>
      </c>
      <c r="D788" s="1432" t="s">
        <v>1781</v>
      </c>
      <c r="E788" s="1435" t="s">
        <v>1737</v>
      </c>
      <c r="F788" s="1435"/>
      <c r="G788" s="1435"/>
      <c r="H788" s="781">
        <v>0.37</v>
      </c>
      <c r="J788" s="1431"/>
      <c r="K788" s="1431">
        <v>325200.0</v>
      </c>
      <c r="L788" s="1431">
        <v>108000.0</v>
      </c>
      <c r="M788" s="1431">
        <v>1080000.0</v>
      </c>
      <c r="N788" s="1438"/>
      <c r="O788" s="1438"/>
    </row>
    <row r="789">
      <c r="A789" s="638">
        <v>783.0</v>
      </c>
      <c r="B789" s="638" t="b">
        <v>0</v>
      </c>
      <c r="C789" s="1431">
        <v>12.0</v>
      </c>
      <c r="D789" s="1432" t="s">
        <v>1781</v>
      </c>
      <c r="E789" s="1435" t="s">
        <v>1738</v>
      </c>
      <c r="F789" s="1435"/>
      <c r="G789" s="1435"/>
      <c r="H789" s="781">
        <v>0.43</v>
      </c>
      <c r="J789" s="1431"/>
      <c r="K789" s="1431">
        <v>366000.0</v>
      </c>
      <c r="L789" s="1431">
        <v>122000.0</v>
      </c>
      <c r="M789" s="1431">
        <v>1350000.0</v>
      </c>
      <c r="N789" s="1438"/>
      <c r="O789" s="1438"/>
    </row>
    <row r="790">
      <c r="A790" s="638">
        <v>784.0</v>
      </c>
      <c r="B790" s="638" t="b">
        <v>0</v>
      </c>
      <c r="C790" s="1431">
        <v>13.0</v>
      </c>
      <c r="D790" s="1432" t="s">
        <v>1781</v>
      </c>
      <c r="E790" s="1435" t="s">
        <v>1739</v>
      </c>
      <c r="F790" s="1435"/>
      <c r="G790" s="1435"/>
      <c r="H790" s="781">
        <v>0.49</v>
      </c>
      <c r="J790" s="1431"/>
      <c r="K790" s="1431">
        <v>418200.0</v>
      </c>
      <c r="L790" s="1431">
        <v>136000.0</v>
      </c>
      <c r="M790" s="1431">
        <v>1660000.0</v>
      </c>
      <c r="N790" s="1438"/>
      <c r="O790" s="1438"/>
    </row>
    <row r="791">
      <c r="A791" s="638">
        <v>785.0</v>
      </c>
      <c r="B791" s="638" t="b">
        <v>0</v>
      </c>
      <c r="C791" s="1431">
        <v>14.0</v>
      </c>
      <c r="D791" s="1432" t="s">
        <v>1781</v>
      </c>
      <c r="E791" s="1435" t="s">
        <v>1740</v>
      </c>
      <c r="F791" s="1435"/>
      <c r="G791" s="1435"/>
      <c r="H791" s="781">
        <v>0.56</v>
      </c>
      <c r="J791" s="1431"/>
      <c r="K791" s="1431">
        <v>434850.0</v>
      </c>
      <c r="L791" s="1431">
        <v>150000.0</v>
      </c>
      <c r="M791" s="1431">
        <v>2000000.0</v>
      </c>
      <c r="N791" s="1438"/>
      <c r="O791" s="1438"/>
    </row>
    <row r="792">
      <c r="A792" s="638">
        <v>786.0</v>
      </c>
      <c r="B792" s="638" t="b">
        <v>0</v>
      </c>
      <c r="C792" s="1431">
        <v>15.0</v>
      </c>
      <c r="D792" s="1432" t="s">
        <v>1781</v>
      </c>
      <c r="E792" s="1435" t="s">
        <v>1741</v>
      </c>
      <c r="F792" s="1435"/>
      <c r="G792" s="1435"/>
      <c r="H792" s="781">
        <v>0.63</v>
      </c>
      <c r="J792" s="1431"/>
      <c r="K792" s="1431">
        <v>517350.0</v>
      </c>
      <c r="L792" s="1431">
        <v>164000.0</v>
      </c>
      <c r="M792" s="1431">
        <v>1890000.0</v>
      </c>
      <c r="N792" s="1438"/>
      <c r="O792" s="1431">
        <v>473000.0</v>
      </c>
    </row>
    <row r="793">
      <c r="A793" s="638">
        <v>787.0</v>
      </c>
      <c r="B793" s="638" t="b">
        <v>0</v>
      </c>
      <c r="C793" s="1431">
        <v>16.0</v>
      </c>
      <c r="D793" s="1432" t="s">
        <v>1781</v>
      </c>
      <c r="E793" s="1435" t="s">
        <v>1744</v>
      </c>
      <c r="F793" s="1435"/>
      <c r="G793" s="1435"/>
      <c r="H793" s="781">
        <v>0.7</v>
      </c>
      <c r="J793" s="1431"/>
      <c r="K793" s="1431">
        <v>540000.0</v>
      </c>
      <c r="L793" s="1431">
        <v>178000.0</v>
      </c>
      <c r="M793" s="1431">
        <v>1910000.0</v>
      </c>
      <c r="N793" s="1438"/>
      <c r="O793" s="1438">
        <v>763000.0</v>
      </c>
    </row>
    <row r="794">
      <c r="A794" s="638">
        <v>788.0</v>
      </c>
      <c r="B794" s="638" t="b">
        <v>0</v>
      </c>
      <c r="C794" s="1431">
        <v>17.0</v>
      </c>
      <c r="D794" s="1432" t="s">
        <v>1781</v>
      </c>
      <c r="E794" s="1435" t="s">
        <v>1745</v>
      </c>
      <c r="F794" s="1435"/>
      <c r="G794" s="1435"/>
      <c r="H794" s="781">
        <v>0.78</v>
      </c>
      <c r="J794" s="1431"/>
      <c r="K794" s="1431">
        <v>570000.0</v>
      </c>
      <c r="L794" s="1431">
        <v>192000.0</v>
      </c>
      <c r="M794" s="1431">
        <v>2730000.0</v>
      </c>
      <c r="N794" s="1438"/>
      <c r="O794" s="1438">
        <v>682000.0</v>
      </c>
    </row>
    <row r="795">
      <c r="A795" s="638">
        <v>789.0</v>
      </c>
      <c r="B795" s="638" t="b">
        <v>0</v>
      </c>
      <c r="C795" s="1431">
        <v>18.0</v>
      </c>
      <c r="D795" s="1432" t="s">
        <v>1781</v>
      </c>
      <c r="E795" s="1435" t="s">
        <v>1746</v>
      </c>
      <c r="F795" s="1435"/>
      <c r="G795" s="1435"/>
      <c r="H795" s="781">
        <v>0.87</v>
      </c>
      <c r="J795" s="1431"/>
      <c r="K795" s="1431">
        <v>542000.0</v>
      </c>
      <c r="L795" s="1431">
        <v>210000.0</v>
      </c>
      <c r="M795" s="1431">
        <v>542000.0</v>
      </c>
      <c r="N795" s="1438"/>
      <c r="O795" s="1438">
        <v>2170000.0</v>
      </c>
    </row>
    <row r="796">
      <c r="A796" s="638">
        <v>790.0</v>
      </c>
      <c r="B796" s="638" t="b">
        <v>0</v>
      </c>
      <c r="C796" s="1431">
        <v>19.0</v>
      </c>
      <c r="D796" s="1432" t="s">
        <v>1781</v>
      </c>
      <c r="E796" s="1435" t="s">
        <v>1749</v>
      </c>
      <c r="F796" s="1435"/>
      <c r="G796" s="1435"/>
      <c r="H796" s="781">
        <v>0.97</v>
      </c>
      <c r="J796" s="1431"/>
      <c r="K796" s="1431">
        <v>683850.0</v>
      </c>
      <c r="L796" s="1431">
        <v>227000.0</v>
      </c>
      <c r="M796" s="1431">
        <v>3820000.0</v>
      </c>
      <c r="N796" s="1438"/>
      <c r="O796" s="1438">
        <v>954000.0</v>
      </c>
    </row>
    <row r="797">
      <c r="A797" s="638">
        <v>791.0</v>
      </c>
      <c r="B797" s="638" t="b">
        <v>0</v>
      </c>
      <c r="C797" s="1431">
        <v>20.0</v>
      </c>
      <c r="D797" s="1432" t="s">
        <v>1781</v>
      </c>
      <c r="E797" s="1435" t="s">
        <v>1750</v>
      </c>
      <c r="F797" s="1435"/>
      <c r="G797" s="1435"/>
      <c r="H797" s="781">
        <v>1.07</v>
      </c>
      <c r="J797" s="1431"/>
      <c r="K797" s="1431">
        <v>734850.0</v>
      </c>
      <c r="L797" s="1431">
        <v>244000.0</v>
      </c>
      <c r="M797" s="1431">
        <v>1110000.0</v>
      </c>
      <c r="N797" s="1438"/>
      <c r="O797" s="1438">
        <v>4430000.0</v>
      </c>
    </row>
    <row r="798">
      <c r="A798" s="638">
        <v>792.0</v>
      </c>
      <c r="B798" s="638" t="b">
        <v>0</v>
      </c>
      <c r="C798" s="1431">
        <v>21.0</v>
      </c>
      <c r="D798" s="1432" t="s">
        <v>1781</v>
      </c>
      <c r="E798" s="1435" t="s">
        <v>1751</v>
      </c>
      <c r="F798" s="1435"/>
      <c r="G798" s="1435"/>
      <c r="H798" s="781">
        <v>1.18</v>
      </c>
      <c r="J798" s="1431"/>
      <c r="K798" s="1431">
        <v>786750.0</v>
      </c>
      <c r="L798" s="1431">
        <v>261000.0</v>
      </c>
      <c r="M798" s="1431">
        <v>5090000.0</v>
      </c>
      <c r="N798" s="1438"/>
      <c r="O798" s="1438">
        <v>1270000.0</v>
      </c>
    </row>
    <row r="799">
      <c r="A799" s="638">
        <v>793.0</v>
      </c>
      <c r="B799" s="638" t="b">
        <v>0</v>
      </c>
      <c r="C799" s="1431">
        <v>22.0</v>
      </c>
      <c r="D799" s="1432" t="s">
        <v>1781</v>
      </c>
      <c r="E799" s="1435" t="s">
        <v>1752</v>
      </c>
      <c r="F799" s="1435"/>
      <c r="G799" s="1435"/>
      <c r="H799" s="781">
        <v>1.3</v>
      </c>
      <c r="J799" s="1431"/>
      <c r="K799" s="1431">
        <v>832500.0</v>
      </c>
      <c r="L799" s="1431">
        <v>278000.0</v>
      </c>
      <c r="M799" s="1431">
        <v>1480000.0</v>
      </c>
      <c r="N799" s="1438"/>
      <c r="O799" s="1438">
        <v>5920000.0</v>
      </c>
    </row>
    <row r="800">
      <c r="A800" s="638">
        <v>794.0</v>
      </c>
      <c r="B800" s="638" t="b">
        <v>0</v>
      </c>
      <c r="C800" s="1431">
        <v>23.0</v>
      </c>
      <c r="D800" s="1432" t="s">
        <v>1781</v>
      </c>
      <c r="E800" s="1435" t="s">
        <v>1753</v>
      </c>
      <c r="F800" s="1435"/>
      <c r="G800" s="1435"/>
      <c r="H800" s="781">
        <v>1.43</v>
      </c>
      <c r="J800" s="1431"/>
      <c r="K800" s="1431">
        <v>987600.0</v>
      </c>
      <c r="L800" s="1431">
        <v>299000.0</v>
      </c>
      <c r="M800" s="1431">
        <v>6880000.0</v>
      </c>
      <c r="N800" s="1438"/>
      <c r="O800" s="1438">
        <v>1720000.0</v>
      </c>
    </row>
    <row r="801">
      <c r="A801" s="638">
        <v>795.0</v>
      </c>
      <c r="B801" s="638" t="b">
        <v>0</v>
      </c>
      <c r="C801" s="1431">
        <v>24.0</v>
      </c>
      <c r="D801" s="1432" t="s">
        <v>1781</v>
      </c>
      <c r="E801" s="1435" t="s">
        <v>1754</v>
      </c>
      <c r="F801" s="1435"/>
      <c r="G801" s="1435"/>
      <c r="H801" s="781">
        <v>1.57</v>
      </c>
      <c r="J801" s="1431"/>
      <c r="K801" s="1431">
        <v>960150.0</v>
      </c>
      <c r="L801" s="1431">
        <v>319000.0</v>
      </c>
      <c r="M801" s="1431">
        <v>7980000.0</v>
      </c>
      <c r="N801" s="1438"/>
      <c r="O801" s="1438">
        <v>7910000.0</v>
      </c>
    </row>
    <row r="802">
      <c r="A802" s="638">
        <v>796.0</v>
      </c>
      <c r="B802" s="638" t="b">
        <v>0</v>
      </c>
      <c r="C802" s="1431">
        <v>25.0</v>
      </c>
      <c r="D802" s="1432" t="s">
        <v>1781</v>
      </c>
      <c r="E802" s="1435" t="s">
        <v>1755</v>
      </c>
      <c r="F802" s="1435"/>
      <c r="G802" s="1435"/>
      <c r="H802" s="781">
        <v>1.72</v>
      </c>
      <c r="J802" s="1431"/>
      <c r="K802" s="1431">
        <v>1020000.0</v>
      </c>
      <c r="L802" s="1431">
        <v>339000.0</v>
      </c>
      <c r="M802" s="1431">
        <v>9020000.0</v>
      </c>
      <c r="N802" s="1438"/>
      <c r="O802" s="1438">
        <v>2260000.0</v>
      </c>
    </row>
    <row r="803">
      <c r="A803" s="638">
        <v>797.0</v>
      </c>
      <c r="B803" s="638" t="b">
        <v>0</v>
      </c>
      <c r="C803" s="1431">
        <v>26.0</v>
      </c>
      <c r="D803" s="1432" t="s">
        <v>1781</v>
      </c>
      <c r="E803" s="1435" t="s">
        <v>1758</v>
      </c>
      <c r="F803" s="1435"/>
      <c r="G803" s="1435"/>
      <c r="H803" s="781">
        <v>1.88</v>
      </c>
      <c r="J803" s="1431"/>
      <c r="K803" s="1431">
        <v>1050000.0</v>
      </c>
      <c r="L803" s="1431">
        <v>360000.0</v>
      </c>
      <c r="M803" s="1431">
        <v>2590000.0</v>
      </c>
      <c r="N803" s="1438"/>
      <c r="O803" s="1438">
        <v>1.04E7</v>
      </c>
    </row>
    <row r="804">
      <c r="A804" s="638">
        <v>798.0</v>
      </c>
      <c r="B804" s="638" t="b">
        <v>0</v>
      </c>
      <c r="C804" s="1431">
        <v>27.0</v>
      </c>
      <c r="D804" s="1432" t="s">
        <v>1781</v>
      </c>
      <c r="E804" s="1435" t="s">
        <v>1759</v>
      </c>
      <c r="F804" s="1435"/>
      <c r="G804" s="1435"/>
      <c r="H804" s="781">
        <v>2.05</v>
      </c>
      <c r="J804" s="1431"/>
      <c r="K804" s="1431">
        <v>1165500.0</v>
      </c>
      <c r="L804" s="1431">
        <v>380000.0</v>
      </c>
      <c r="M804" s="1431">
        <v>1.18E7</v>
      </c>
      <c r="N804" s="1438"/>
      <c r="O804" s="1438">
        <v>2950000.0</v>
      </c>
    </row>
    <row r="805">
      <c r="A805" s="638">
        <v>799.0</v>
      </c>
      <c r="B805" s="638" t="b">
        <v>0</v>
      </c>
      <c r="C805" s="1431">
        <v>28.0</v>
      </c>
      <c r="D805" s="1432" t="s">
        <v>1781</v>
      </c>
      <c r="E805" s="1435" t="s">
        <v>1760</v>
      </c>
      <c r="F805" s="1435"/>
      <c r="G805" s="1435"/>
      <c r="H805" s="781">
        <v>2.24</v>
      </c>
      <c r="J805" s="1431"/>
      <c r="K805" s="1431">
        <v>1200000.0</v>
      </c>
      <c r="L805" s="1431">
        <v>400000.0</v>
      </c>
      <c r="M805" s="1431">
        <v>3330000.0</v>
      </c>
      <c r="N805" s="1438"/>
      <c r="O805" s="1438">
        <v>1.33E7</v>
      </c>
    </row>
    <row r="806">
      <c r="A806" s="638">
        <v>800.0</v>
      </c>
      <c r="B806" s="638" t="b">
        <v>0</v>
      </c>
      <c r="C806" s="1431">
        <v>29.0</v>
      </c>
      <c r="D806" s="1432" t="s">
        <v>1781</v>
      </c>
      <c r="E806" s="1435" t="s">
        <v>1761</v>
      </c>
      <c r="F806" s="1435"/>
      <c r="G806" s="1435"/>
      <c r="H806" s="781">
        <v>2.44</v>
      </c>
      <c r="J806" s="1431"/>
      <c r="K806" s="1431">
        <v>1279500.0</v>
      </c>
      <c r="L806" s="1431">
        <v>424000.0</v>
      </c>
      <c r="M806" s="1431">
        <v>1.5E7</v>
      </c>
      <c r="N806" s="1438"/>
      <c r="O806" s="1438">
        <v>3750000.0</v>
      </c>
    </row>
    <row r="807">
      <c r="A807" s="638">
        <v>801.0</v>
      </c>
      <c r="B807" s="638" t="b">
        <v>0</v>
      </c>
      <c r="C807" s="1431">
        <v>30.0</v>
      </c>
      <c r="D807" s="1432" t="s">
        <v>1781</v>
      </c>
      <c r="E807" s="1435" t="s">
        <v>1764</v>
      </c>
      <c r="F807" s="1435"/>
      <c r="G807" s="1435"/>
      <c r="H807" s="781">
        <v>2.66</v>
      </c>
      <c r="J807" s="1431"/>
      <c r="K807" s="1431">
        <v>1335000.0</v>
      </c>
      <c r="L807" s="1431">
        <v>447000.0</v>
      </c>
      <c r="M807" s="1431">
        <v>4210000.0</v>
      </c>
      <c r="N807" s="1438"/>
      <c r="O807" s="1438">
        <v>1.68E7</v>
      </c>
    </row>
    <row r="808">
      <c r="A808" s="638">
        <v>802.0</v>
      </c>
      <c r="B808" s="638" t="b">
        <v>0</v>
      </c>
      <c r="C808" s="1431">
        <v>31.0</v>
      </c>
      <c r="D808" s="1432" t="s">
        <v>1781</v>
      </c>
      <c r="E808" s="1435" t="s">
        <v>1767</v>
      </c>
      <c r="F808" s="1435"/>
      <c r="G808" s="1435"/>
      <c r="H808" s="781">
        <v>2.9</v>
      </c>
      <c r="J808" s="1431"/>
      <c r="K808" s="1431">
        <v>1417350.0</v>
      </c>
      <c r="L808" s="1431">
        <v>471000.0</v>
      </c>
      <c r="M808" s="1438">
        <v>1.9E7</v>
      </c>
      <c r="N808" s="1431"/>
      <c r="O808" s="1431">
        <v>4740000.0</v>
      </c>
    </row>
    <row r="809">
      <c r="A809" s="638">
        <v>803.0</v>
      </c>
      <c r="B809" s="638" t="b">
        <v>0</v>
      </c>
      <c r="C809" s="1431">
        <v>32.0</v>
      </c>
      <c r="D809" s="1432" t="s">
        <v>1781</v>
      </c>
      <c r="E809" s="1435" t="s">
        <v>1770</v>
      </c>
      <c r="F809" s="1435"/>
      <c r="G809" s="1435"/>
      <c r="H809" s="781">
        <v>3.15</v>
      </c>
      <c r="J809" s="1431"/>
      <c r="K809" s="1431">
        <v>1487100.0</v>
      </c>
      <c r="L809" s="1431">
        <v>494000.0</v>
      </c>
      <c r="M809" s="1431">
        <v>5310000.0</v>
      </c>
      <c r="N809" s="1438"/>
      <c r="O809" s="1438">
        <v>2.12E7</v>
      </c>
    </row>
    <row r="810">
      <c r="A810" s="638">
        <v>804.0</v>
      </c>
      <c r="B810" s="638" t="b">
        <v>0</v>
      </c>
      <c r="C810" s="1431">
        <v>33.0</v>
      </c>
      <c r="D810" s="1432" t="s">
        <v>1781</v>
      </c>
      <c r="E810" s="1435" t="s">
        <v>1773</v>
      </c>
      <c r="F810" s="1435"/>
      <c r="G810" s="1435"/>
      <c r="H810" s="781">
        <v>3.42</v>
      </c>
      <c r="J810" s="1431"/>
      <c r="K810" s="1431">
        <v>1557900.0</v>
      </c>
      <c r="L810" s="1431">
        <v>518000.0</v>
      </c>
      <c r="M810" s="1431">
        <v>2.36E7</v>
      </c>
      <c r="N810" s="1438"/>
      <c r="O810" s="1438">
        <v>5900000.0</v>
      </c>
    </row>
    <row r="811">
      <c r="A811" s="638">
        <v>805.0</v>
      </c>
      <c r="B811" s="638" t="b">
        <v>0</v>
      </c>
      <c r="C811" s="1431">
        <v>34.0</v>
      </c>
      <c r="D811" s="1432" t="s">
        <v>1781</v>
      </c>
      <c r="E811" s="1435" t="s">
        <v>1776</v>
      </c>
      <c r="F811" s="1435"/>
      <c r="G811" s="1435"/>
      <c r="H811" s="781">
        <v>3.72</v>
      </c>
      <c r="J811" s="1431"/>
      <c r="K811" s="1431">
        <v>1629000.0</v>
      </c>
      <c r="L811" s="1431">
        <v>544000.0</v>
      </c>
      <c r="M811" s="1431">
        <v>6570000.0</v>
      </c>
      <c r="N811" s="1438"/>
      <c r="O811" s="1438">
        <v>2.63E7</v>
      </c>
    </row>
    <row r="812">
      <c r="A812" s="638">
        <v>806.0</v>
      </c>
      <c r="B812" s="638" t="b">
        <v>0</v>
      </c>
      <c r="C812" s="1431"/>
      <c r="D812" s="1432" t="s">
        <v>1783</v>
      </c>
      <c r="E812" s="1435"/>
      <c r="F812" s="1435"/>
      <c r="G812" s="1435"/>
      <c r="H812" s="781" t="s">
        <v>1780</v>
      </c>
      <c r="J812" s="1431"/>
      <c r="K812" s="1431"/>
      <c r="L812" s="1431"/>
      <c r="M812" s="1431"/>
      <c r="N812" s="1438"/>
      <c r="O812" s="1438"/>
    </row>
    <row r="813">
      <c r="A813" s="638">
        <v>807.0</v>
      </c>
      <c r="B813" s="638" t="b">
        <v>0</v>
      </c>
      <c r="C813" s="1431">
        <v>1.0</v>
      </c>
      <c r="D813" s="1432" t="s">
        <v>1784</v>
      </c>
      <c r="E813" s="1435" t="s">
        <v>1727</v>
      </c>
      <c r="F813" s="1435" t="s">
        <v>1685</v>
      </c>
      <c r="G813" s="1435"/>
      <c r="H813" s="781">
        <v>0.05</v>
      </c>
      <c r="J813" s="1431"/>
      <c r="K813" s="1431">
        <v>22950.0</v>
      </c>
      <c r="L813" s="1431">
        <v>7825.0</v>
      </c>
      <c r="M813" s="1431">
        <v>7200.0</v>
      </c>
      <c r="N813" s="1438"/>
      <c r="O813" s="1438"/>
    </row>
    <row r="814">
      <c r="A814" s="638">
        <v>808.0</v>
      </c>
      <c r="B814" s="638" t="b">
        <v>0</v>
      </c>
      <c r="C814" s="1431">
        <v>2.0</v>
      </c>
      <c r="D814" s="1432" t="s">
        <v>1784</v>
      </c>
      <c r="E814" s="1435" t="s">
        <v>1727</v>
      </c>
      <c r="F814" s="1435" t="s">
        <v>1785</v>
      </c>
      <c r="G814" s="1435"/>
      <c r="H814" s="781">
        <v>0.06</v>
      </c>
      <c r="J814" s="1431"/>
      <c r="K814" s="1431">
        <v>47100.0</v>
      </c>
      <c r="L814" s="1431">
        <v>15625.0</v>
      </c>
      <c r="M814" s="1431">
        <v>14400.0</v>
      </c>
      <c r="N814" s="1438"/>
      <c r="O814" s="1438"/>
    </row>
    <row r="815">
      <c r="A815" s="638">
        <v>809.0</v>
      </c>
      <c r="B815" s="638" t="b">
        <v>0</v>
      </c>
      <c r="C815" s="1431">
        <v>3.0</v>
      </c>
      <c r="D815" s="1432" t="s">
        <v>1784</v>
      </c>
      <c r="E815" s="1435" t="s">
        <v>1727</v>
      </c>
      <c r="F815" s="1435" t="s">
        <v>1786</v>
      </c>
      <c r="G815" s="1435"/>
      <c r="H815" s="781">
        <v>0.08</v>
      </c>
      <c r="J815" s="1431"/>
      <c r="K815" s="1431">
        <v>73050.0</v>
      </c>
      <c r="L815" s="1431">
        <v>23450.0</v>
      </c>
      <c r="M815" s="1431">
        <v>52000.0</v>
      </c>
      <c r="N815" s="1438"/>
      <c r="O815" s="1438"/>
    </row>
    <row r="816">
      <c r="A816" s="638">
        <v>810.0</v>
      </c>
      <c r="B816" s="638" t="b">
        <v>0</v>
      </c>
      <c r="C816" s="1431">
        <v>4.0</v>
      </c>
      <c r="D816" s="1432" t="s">
        <v>1784</v>
      </c>
      <c r="E816" s="1435" t="s">
        <v>1728</v>
      </c>
      <c r="F816" s="1435" t="s">
        <v>1787</v>
      </c>
      <c r="G816" s="1435"/>
      <c r="H816" s="781">
        <v>0.1</v>
      </c>
      <c r="J816" s="1431"/>
      <c r="K816" s="1431">
        <v>93600.0</v>
      </c>
      <c r="L816" s="1431">
        <v>31275.0</v>
      </c>
      <c r="M816" s="1431">
        <v>80800.0</v>
      </c>
      <c r="N816" s="1438"/>
      <c r="O816" s="1438"/>
    </row>
    <row r="817">
      <c r="A817" s="638">
        <v>811.0</v>
      </c>
      <c r="B817" s="638" t="b">
        <v>0</v>
      </c>
      <c r="C817" s="1431">
        <v>5.0</v>
      </c>
      <c r="D817" s="1432" t="s">
        <v>1784</v>
      </c>
      <c r="E817" s="1435" t="s">
        <v>1729</v>
      </c>
      <c r="F817" s="1435" t="s">
        <v>1788</v>
      </c>
      <c r="G817" s="1435"/>
      <c r="H817" s="781">
        <v>0.12</v>
      </c>
      <c r="J817" s="1431"/>
      <c r="K817" s="1431">
        <v>120000.0</v>
      </c>
      <c r="L817" s="1431">
        <v>39100.0</v>
      </c>
      <c r="M817" s="1431">
        <v>173000.0</v>
      </c>
      <c r="N817" s="1438"/>
      <c r="O817" s="1438"/>
    </row>
    <row r="818">
      <c r="A818" s="638">
        <v>812.0</v>
      </c>
      <c r="B818" s="638" t="b">
        <v>0</v>
      </c>
      <c r="C818" s="1431">
        <v>6.0</v>
      </c>
      <c r="D818" s="1432" t="s">
        <v>1784</v>
      </c>
      <c r="E818" s="1435" t="s">
        <v>1730</v>
      </c>
      <c r="F818" s="1435" t="s">
        <v>1789</v>
      </c>
      <c r="G818" s="1435"/>
      <c r="H818" s="781">
        <v>0.15</v>
      </c>
      <c r="J818" s="1431"/>
      <c r="K818" s="1431">
        <v>142500.0</v>
      </c>
      <c r="L818" s="1431">
        <v>50025.0</v>
      </c>
      <c r="M818" s="1431">
        <v>249000.0</v>
      </c>
      <c r="N818" s="1438"/>
      <c r="O818" s="1438"/>
    </row>
    <row r="819">
      <c r="A819" s="638">
        <v>813.0</v>
      </c>
      <c r="B819" s="638" t="b">
        <v>0</v>
      </c>
      <c r="C819" s="1431">
        <v>7.0</v>
      </c>
      <c r="D819" s="1432" t="s">
        <v>1784</v>
      </c>
      <c r="E819" s="1435" t="s">
        <v>1731</v>
      </c>
      <c r="F819" s="1435" t="s">
        <v>1790</v>
      </c>
      <c r="G819" s="1435"/>
      <c r="H819" s="781">
        <v>0.19</v>
      </c>
      <c r="J819" s="1431"/>
      <c r="K819" s="1431">
        <v>187500.0</v>
      </c>
      <c r="L819" s="1431">
        <v>60975.0</v>
      </c>
      <c r="M819" s="1431">
        <v>338000.0</v>
      </c>
      <c r="N819" s="1438"/>
      <c r="O819" s="1438"/>
    </row>
    <row r="820">
      <c r="A820" s="638">
        <v>814.0</v>
      </c>
      <c r="B820" s="638" t="b">
        <v>0</v>
      </c>
      <c r="C820" s="1431">
        <v>8.0</v>
      </c>
      <c r="D820" s="1432" t="s">
        <v>1784</v>
      </c>
      <c r="E820" s="1435" t="s">
        <v>1732</v>
      </c>
      <c r="F820" s="1435" t="s">
        <v>1791</v>
      </c>
      <c r="G820" s="1435"/>
      <c r="H820" s="781">
        <v>0.23</v>
      </c>
      <c r="J820" s="1431"/>
      <c r="K820" s="1431">
        <v>218550.0</v>
      </c>
      <c r="L820" s="1431">
        <v>71925.0</v>
      </c>
      <c r="M820" s="1431">
        <v>478000.0</v>
      </c>
      <c r="N820" s="1438"/>
      <c r="O820" s="1438"/>
    </row>
    <row r="821">
      <c r="A821" s="638">
        <v>815.0</v>
      </c>
      <c r="B821" s="638" t="b">
        <v>0</v>
      </c>
      <c r="C821" s="1431">
        <v>9.0</v>
      </c>
      <c r="D821" s="1432" t="s">
        <v>1784</v>
      </c>
      <c r="E821" s="1435" t="s">
        <v>1733</v>
      </c>
      <c r="F821" s="1435" t="s">
        <v>1792</v>
      </c>
      <c r="G821" s="1435"/>
      <c r="H821" s="781">
        <v>0.27</v>
      </c>
      <c r="J821" s="1431"/>
      <c r="K821" s="1431">
        <v>249600.0</v>
      </c>
      <c r="L821" s="1431">
        <v>82875.0</v>
      </c>
      <c r="M821" s="1431">
        <v>643000.0</v>
      </c>
      <c r="N821" s="1438"/>
      <c r="O821" s="1438"/>
    </row>
    <row r="822">
      <c r="A822" s="638">
        <v>816.0</v>
      </c>
      <c r="B822" s="638" t="b">
        <v>0</v>
      </c>
      <c r="C822" s="1431">
        <v>10.0</v>
      </c>
      <c r="D822" s="1432" t="s">
        <v>1784</v>
      </c>
      <c r="E822" s="1435" t="s">
        <v>1734</v>
      </c>
      <c r="F822" s="1435" t="s">
        <v>1735</v>
      </c>
      <c r="G822" s="1435"/>
      <c r="H822" s="781">
        <v>0.32</v>
      </c>
      <c r="J822" s="1431"/>
      <c r="K822" s="1431">
        <v>282750.0</v>
      </c>
      <c r="L822" s="1431">
        <v>93825.0</v>
      </c>
      <c r="M822" s="1431">
        <v>831000.0</v>
      </c>
      <c r="N822" s="1438"/>
      <c r="O822" s="1438"/>
    </row>
    <row r="823">
      <c r="A823" s="638">
        <v>817.0</v>
      </c>
      <c r="B823" s="638" t="b">
        <v>0</v>
      </c>
      <c r="C823" s="1431">
        <v>11.0</v>
      </c>
      <c r="D823" s="1432" t="s">
        <v>1784</v>
      </c>
      <c r="E823" s="1435" t="s">
        <v>1737</v>
      </c>
      <c r="F823" s="1435" t="s">
        <v>1793</v>
      </c>
      <c r="G823" s="1435"/>
      <c r="H823" s="781">
        <v>0.37</v>
      </c>
      <c r="J823" s="1431"/>
      <c r="K823" s="1431">
        <v>325200.0</v>
      </c>
      <c r="L823" s="1431">
        <v>108000.0</v>
      </c>
      <c r="M823" s="1431">
        <v>1080000.0</v>
      </c>
      <c r="N823" s="1438"/>
      <c r="O823" s="1438"/>
    </row>
    <row r="824">
      <c r="A824" s="638">
        <v>818.0</v>
      </c>
      <c r="B824" s="638" t="b">
        <v>0</v>
      </c>
      <c r="C824" s="1431">
        <v>12.0</v>
      </c>
      <c r="D824" s="1432" t="s">
        <v>1784</v>
      </c>
      <c r="E824" s="1435" t="s">
        <v>1738</v>
      </c>
      <c r="F824" s="1435" t="s">
        <v>1794</v>
      </c>
      <c r="G824" s="1435"/>
      <c r="H824" s="781">
        <v>0.43</v>
      </c>
      <c r="J824" s="1431"/>
      <c r="K824" s="1431">
        <v>366000.0</v>
      </c>
      <c r="L824" s="1431">
        <v>122000.0</v>
      </c>
      <c r="M824" s="1431">
        <v>1350000.0</v>
      </c>
      <c r="N824" s="1438"/>
      <c r="O824" s="1438"/>
    </row>
    <row r="825">
      <c r="A825" s="638">
        <v>819.0</v>
      </c>
      <c r="B825" s="638" t="b">
        <v>0</v>
      </c>
      <c r="C825" s="1431">
        <v>13.0</v>
      </c>
      <c r="D825" s="1432" t="s">
        <v>1784</v>
      </c>
      <c r="E825" s="1435" t="s">
        <v>1739</v>
      </c>
      <c r="F825" s="1435" t="s">
        <v>1795</v>
      </c>
      <c r="G825" s="1435"/>
      <c r="H825" s="781">
        <v>0.49</v>
      </c>
      <c r="J825" s="1431"/>
      <c r="K825" s="1431">
        <v>418200.0</v>
      </c>
      <c r="L825" s="1431">
        <v>136000.0</v>
      </c>
      <c r="M825" s="1431">
        <v>1660000.0</v>
      </c>
      <c r="N825" s="1438"/>
      <c r="O825" s="1438"/>
    </row>
    <row r="826">
      <c r="A826" s="638">
        <v>820.0</v>
      </c>
      <c r="B826" s="638" t="b">
        <v>0</v>
      </c>
      <c r="C826" s="1431">
        <v>14.0</v>
      </c>
      <c r="D826" s="1432" t="s">
        <v>1784</v>
      </c>
      <c r="E826" s="1435" t="s">
        <v>1740</v>
      </c>
      <c r="F826" s="1435" t="s">
        <v>1796</v>
      </c>
      <c r="G826" s="1435"/>
      <c r="H826" s="781">
        <v>0.56</v>
      </c>
      <c r="J826" s="1431"/>
      <c r="K826" s="1431">
        <v>434850.0</v>
      </c>
      <c r="L826" s="1431">
        <v>150000.0</v>
      </c>
      <c r="M826" s="1431">
        <v>2000000.0</v>
      </c>
      <c r="N826" s="1438"/>
      <c r="O826" s="1438"/>
    </row>
    <row r="827">
      <c r="A827" s="638">
        <v>821.0</v>
      </c>
      <c r="B827" s="638" t="b">
        <v>0</v>
      </c>
      <c r="C827" s="1431">
        <v>15.0</v>
      </c>
      <c r="D827" s="1432" t="s">
        <v>1784</v>
      </c>
      <c r="E827" s="1435" t="s">
        <v>1741</v>
      </c>
      <c r="F827" s="1435" t="s">
        <v>1742</v>
      </c>
      <c r="G827" s="1435"/>
      <c r="H827" s="781">
        <v>0.63</v>
      </c>
      <c r="J827" s="1431"/>
      <c r="K827" s="1431">
        <v>517350.0</v>
      </c>
      <c r="L827" s="1431">
        <v>164000.0</v>
      </c>
      <c r="M827" s="1431">
        <v>1890000.0</v>
      </c>
      <c r="N827" s="1438"/>
      <c r="O827" s="1431">
        <v>473000.0</v>
      </c>
    </row>
    <row r="828">
      <c r="A828" s="638">
        <v>822.0</v>
      </c>
      <c r="B828" s="638" t="b">
        <v>0</v>
      </c>
      <c r="C828" s="1431">
        <v>16.0</v>
      </c>
      <c r="D828" s="1432" t="s">
        <v>1784</v>
      </c>
      <c r="E828" s="1435" t="s">
        <v>1744</v>
      </c>
      <c r="F828" s="1435" t="s">
        <v>1797</v>
      </c>
      <c r="G828" s="1435"/>
      <c r="H828" s="781">
        <v>0.7</v>
      </c>
      <c r="J828" s="1431"/>
      <c r="K828" s="1431">
        <v>540000.0</v>
      </c>
      <c r="L828" s="1431">
        <v>178000.0</v>
      </c>
      <c r="M828" s="1431">
        <v>191000.0</v>
      </c>
      <c r="N828" s="1438"/>
      <c r="O828" s="1438">
        <v>763000.0</v>
      </c>
    </row>
    <row r="829">
      <c r="A829" s="638">
        <v>823.0</v>
      </c>
      <c r="B829" s="638" t="b">
        <v>0</v>
      </c>
      <c r="C829" s="1431">
        <v>17.0</v>
      </c>
      <c r="D829" s="1432" t="s">
        <v>1784</v>
      </c>
      <c r="E829" s="1435" t="s">
        <v>1745</v>
      </c>
      <c r="F829" s="1435" t="s">
        <v>1798</v>
      </c>
      <c r="G829" s="1435"/>
      <c r="H829" s="781">
        <v>0.78</v>
      </c>
      <c r="J829" s="1431"/>
      <c r="K829" s="1431">
        <v>570000.0</v>
      </c>
      <c r="L829" s="1431">
        <v>192000.0</v>
      </c>
      <c r="M829" s="1431">
        <v>2730000.0</v>
      </c>
      <c r="N829" s="1438"/>
      <c r="O829" s="1438">
        <v>682000.0</v>
      </c>
    </row>
    <row r="830">
      <c r="A830" s="638">
        <v>824.0</v>
      </c>
      <c r="B830" s="638" t="b">
        <v>0</v>
      </c>
      <c r="C830" s="1431">
        <v>18.0</v>
      </c>
      <c r="D830" s="1432" t="s">
        <v>1784</v>
      </c>
      <c r="E830" s="1435" t="s">
        <v>1746</v>
      </c>
      <c r="F830" s="1435" t="s">
        <v>1799</v>
      </c>
      <c r="G830" s="1435"/>
      <c r="H830" s="781">
        <v>0.87</v>
      </c>
      <c r="J830" s="1431"/>
      <c r="K830" s="1431">
        <v>542000.0</v>
      </c>
      <c r="L830" s="1431">
        <v>210000.0</v>
      </c>
      <c r="M830" s="1431">
        <v>542000.0</v>
      </c>
      <c r="N830" s="1438"/>
      <c r="O830" s="1438">
        <v>2170000.0</v>
      </c>
    </row>
    <row r="831">
      <c r="A831" s="638">
        <v>825.0</v>
      </c>
      <c r="B831" s="638" t="b">
        <v>0</v>
      </c>
      <c r="C831" s="1431">
        <v>19.0</v>
      </c>
      <c r="D831" s="1432" t="s">
        <v>1784</v>
      </c>
      <c r="E831" s="1435" t="s">
        <v>1749</v>
      </c>
      <c r="F831" s="1435" t="s">
        <v>1800</v>
      </c>
      <c r="G831" s="1435"/>
      <c r="H831" s="781">
        <v>0.97</v>
      </c>
      <c r="J831" s="1431"/>
      <c r="K831" s="1431">
        <v>683850.0</v>
      </c>
      <c r="L831" s="1431">
        <v>227000.0</v>
      </c>
      <c r="M831" s="1431">
        <v>3820000.0</v>
      </c>
      <c r="N831" s="1438"/>
      <c r="O831" s="1438">
        <v>954000.0</v>
      </c>
    </row>
    <row r="832">
      <c r="A832" s="638">
        <v>826.0</v>
      </c>
      <c r="B832" s="638" t="b">
        <v>0</v>
      </c>
      <c r="C832" s="1431">
        <v>20.0</v>
      </c>
      <c r="D832" s="1432" t="s">
        <v>1784</v>
      </c>
      <c r="E832" s="1435" t="s">
        <v>1750</v>
      </c>
      <c r="F832" s="1435" t="s">
        <v>1801</v>
      </c>
      <c r="G832" s="1435"/>
      <c r="H832" s="781">
        <v>1.07</v>
      </c>
      <c r="J832" s="1431"/>
      <c r="K832" s="1431">
        <v>734850.0</v>
      </c>
      <c r="L832" s="1431">
        <v>244000.0</v>
      </c>
      <c r="M832" s="1431">
        <v>1110000.0</v>
      </c>
      <c r="N832" s="1438"/>
      <c r="O832" s="1438">
        <v>4430000.0</v>
      </c>
    </row>
    <row r="833">
      <c r="A833" s="638">
        <v>827.0</v>
      </c>
      <c r="B833" s="638" t="b">
        <v>0</v>
      </c>
      <c r="C833" s="1431">
        <v>21.0</v>
      </c>
      <c r="D833" s="1432" t="s">
        <v>1784</v>
      </c>
      <c r="E833" s="1435" t="s">
        <v>1751</v>
      </c>
      <c r="F833" s="1435" t="s">
        <v>1802</v>
      </c>
      <c r="G833" s="1435"/>
      <c r="H833" s="781">
        <v>1.18</v>
      </c>
      <c r="J833" s="1431"/>
      <c r="K833" s="1431">
        <v>786750.0</v>
      </c>
      <c r="L833" s="1431">
        <v>261000.0</v>
      </c>
      <c r="M833" s="1431">
        <v>5090000.0</v>
      </c>
      <c r="N833" s="1438"/>
      <c r="O833" s="1438">
        <v>1270000.0</v>
      </c>
    </row>
    <row r="834">
      <c r="A834" s="638">
        <v>828.0</v>
      </c>
      <c r="B834" s="638" t="b">
        <v>0</v>
      </c>
      <c r="C834" s="1431">
        <v>22.0</v>
      </c>
      <c r="D834" s="1432" t="s">
        <v>1784</v>
      </c>
      <c r="E834" s="1435" t="s">
        <v>1752</v>
      </c>
      <c r="F834" s="1435" t="s">
        <v>1803</v>
      </c>
      <c r="G834" s="1435"/>
      <c r="H834" s="781">
        <v>1.3</v>
      </c>
      <c r="J834" s="1431"/>
      <c r="K834" s="1431">
        <v>832500.0</v>
      </c>
      <c r="L834" s="1431">
        <v>278000.0</v>
      </c>
      <c r="M834" s="1431">
        <v>1480000.0</v>
      </c>
      <c r="N834" s="1438"/>
      <c r="O834" s="1438">
        <v>5920000.0</v>
      </c>
    </row>
    <row r="835">
      <c r="A835" s="638">
        <v>829.0</v>
      </c>
      <c r="B835" s="638" t="b">
        <v>0</v>
      </c>
      <c r="C835" s="1431">
        <v>23.0</v>
      </c>
      <c r="D835" s="1432" t="s">
        <v>1784</v>
      </c>
      <c r="E835" s="1435" t="s">
        <v>1753</v>
      </c>
      <c r="F835" s="1435" t="s">
        <v>1804</v>
      </c>
      <c r="G835" s="1435"/>
      <c r="H835" s="781">
        <v>1.43</v>
      </c>
      <c r="J835" s="1431"/>
      <c r="K835" s="1431">
        <v>987600.0</v>
      </c>
      <c r="L835" s="1431">
        <v>299000.0</v>
      </c>
      <c r="M835" s="1431">
        <v>6880000.0</v>
      </c>
      <c r="N835" s="1438"/>
      <c r="O835" s="1438">
        <v>1720000.0</v>
      </c>
    </row>
    <row r="836">
      <c r="A836" s="638">
        <v>830.0</v>
      </c>
      <c r="B836" s="638" t="b">
        <v>0</v>
      </c>
      <c r="C836" s="1431">
        <v>24.0</v>
      </c>
      <c r="D836" s="1432" t="s">
        <v>1784</v>
      </c>
      <c r="E836" s="1435" t="s">
        <v>1754</v>
      </c>
      <c r="F836" s="1435" t="s">
        <v>1805</v>
      </c>
      <c r="G836" s="1435"/>
      <c r="H836" s="781">
        <v>1.57</v>
      </c>
      <c r="J836" s="1431"/>
      <c r="K836" s="1431">
        <v>960150.0</v>
      </c>
      <c r="L836" s="1431">
        <v>319000.0</v>
      </c>
      <c r="M836" s="1431">
        <v>7980000.0</v>
      </c>
      <c r="N836" s="1438"/>
      <c r="O836" s="1438">
        <v>7910000.0</v>
      </c>
    </row>
    <row r="837">
      <c r="A837" s="638">
        <v>831.0</v>
      </c>
      <c r="B837" s="638" t="b">
        <v>0</v>
      </c>
      <c r="C837" s="1431">
        <v>25.0</v>
      </c>
      <c r="D837" s="1432" t="s">
        <v>1784</v>
      </c>
      <c r="E837" s="1435" t="s">
        <v>1755</v>
      </c>
      <c r="F837" s="1435" t="s">
        <v>1806</v>
      </c>
      <c r="G837" s="1435"/>
      <c r="H837" s="781">
        <v>1.72</v>
      </c>
      <c r="J837" s="1431"/>
      <c r="K837" s="1431">
        <v>1020000.0</v>
      </c>
      <c r="L837" s="1431">
        <v>339000.0</v>
      </c>
      <c r="M837" s="1431">
        <v>9020000.0</v>
      </c>
      <c r="N837" s="1438"/>
      <c r="O837" s="1438">
        <v>2260000.0</v>
      </c>
    </row>
    <row r="838">
      <c r="A838" s="638">
        <v>832.0</v>
      </c>
      <c r="B838" s="638" t="b">
        <v>0</v>
      </c>
      <c r="C838" s="1431">
        <v>26.0</v>
      </c>
      <c r="D838" s="1432" t="s">
        <v>1784</v>
      </c>
      <c r="E838" s="1435" t="s">
        <v>1758</v>
      </c>
      <c r="F838" s="1435" t="s">
        <v>1807</v>
      </c>
      <c r="G838" s="1435"/>
      <c r="H838" s="781">
        <v>1.88</v>
      </c>
      <c r="J838" s="1431"/>
      <c r="K838" s="1431">
        <v>1050000.0</v>
      </c>
      <c r="L838" s="1431">
        <v>360000.0</v>
      </c>
      <c r="M838" s="1431">
        <v>2590000.0</v>
      </c>
      <c r="N838" s="1438"/>
      <c r="O838" s="1438">
        <v>1.04E7</v>
      </c>
    </row>
    <row r="839">
      <c r="A839" s="638">
        <v>833.0</v>
      </c>
      <c r="B839" s="638" t="b">
        <v>0</v>
      </c>
      <c r="C839" s="1431">
        <v>27.0</v>
      </c>
      <c r="D839" s="1432" t="s">
        <v>1784</v>
      </c>
      <c r="E839" s="1435" t="s">
        <v>1759</v>
      </c>
      <c r="F839" s="1435" t="s">
        <v>1808</v>
      </c>
      <c r="G839" s="1435"/>
      <c r="H839" s="781">
        <v>2.05</v>
      </c>
      <c r="J839" s="1431"/>
      <c r="K839" s="1431">
        <v>1165500.0</v>
      </c>
      <c r="L839" s="1431">
        <v>380000.0</v>
      </c>
      <c r="M839" s="1431">
        <v>1.18E7</v>
      </c>
      <c r="N839" s="1438"/>
      <c r="O839" s="1438">
        <v>2950000.0</v>
      </c>
    </row>
    <row r="840">
      <c r="A840" s="638">
        <v>834.0</v>
      </c>
      <c r="B840" s="638" t="b">
        <v>0</v>
      </c>
      <c r="C840" s="1431">
        <v>28.0</v>
      </c>
      <c r="D840" s="1432" t="s">
        <v>1784</v>
      </c>
      <c r="E840" s="1435" t="s">
        <v>1760</v>
      </c>
      <c r="F840" s="1435" t="s">
        <v>1809</v>
      </c>
      <c r="G840" s="1435"/>
      <c r="H840" s="781">
        <v>2.24</v>
      </c>
      <c r="J840" s="1431"/>
      <c r="K840" s="1431">
        <v>1200000.0</v>
      </c>
      <c r="L840" s="1431">
        <v>400000.0</v>
      </c>
      <c r="M840" s="1431">
        <v>3330000.0</v>
      </c>
      <c r="N840" s="1438"/>
      <c r="O840" s="1438">
        <v>1.33E7</v>
      </c>
    </row>
    <row r="841">
      <c r="A841" s="638">
        <v>835.0</v>
      </c>
      <c r="B841" s="638" t="b">
        <v>0</v>
      </c>
      <c r="C841" s="1431">
        <v>29.0</v>
      </c>
      <c r="D841" s="1432" t="s">
        <v>1784</v>
      </c>
      <c r="E841" s="1435" t="s">
        <v>1761</v>
      </c>
      <c r="F841" s="1435" t="s">
        <v>1810</v>
      </c>
      <c r="G841" s="1435"/>
      <c r="H841" s="781">
        <v>2.44</v>
      </c>
      <c r="J841" s="1431"/>
      <c r="K841" s="1431">
        <v>1279500.0</v>
      </c>
      <c r="L841" s="1431">
        <v>424000.0</v>
      </c>
      <c r="M841" s="1431">
        <v>1.5E7</v>
      </c>
      <c r="N841" s="1438"/>
      <c r="O841" s="1438">
        <v>3750000.0</v>
      </c>
    </row>
    <row r="842">
      <c r="A842" s="638">
        <v>836.0</v>
      </c>
      <c r="B842" s="638" t="b">
        <v>0</v>
      </c>
      <c r="C842" s="1431">
        <v>30.0</v>
      </c>
      <c r="D842" s="1432" t="s">
        <v>1784</v>
      </c>
      <c r="E842" s="1435" t="s">
        <v>1764</v>
      </c>
      <c r="F842" s="1435" t="s">
        <v>1811</v>
      </c>
      <c r="G842" s="1435"/>
      <c r="H842" s="781">
        <v>2.66</v>
      </c>
      <c r="J842" s="1431"/>
      <c r="K842" s="1431">
        <v>1335000.0</v>
      </c>
      <c r="L842" s="1431">
        <v>447000.0</v>
      </c>
      <c r="M842" s="1431">
        <v>4210000.0</v>
      </c>
      <c r="N842" s="1438"/>
      <c r="O842" s="1438">
        <v>1.68E7</v>
      </c>
    </row>
    <row r="843">
      <c r="A843" s="638">
        <v>837.0</v>
      </c>
      <c r="B843" s="638" t="b">
        <v>0</v>
      </c>
      <c r="C843" s="1431">
        <v>31.0</v>
      </c>
      <c r="D843" s="1432" t="s">
        <v>1784</v>
      </c>
      <c r="E843" s="1435" t="s">
        <v>1767</v>
      </c>
      <c r="F843" s="1435" t="s">
        <v>1812</v>
      </c>
      <c r="G843" s="1435"/>
      <c r="H843" s="781">
        <v>2.9</v>
      </c>
      <c r="J843" s="1431"/>
      <c r="K843" s="1431">
        <v>1417350.0</v>
      </c>
      <c r="L843" s="1431">
        <v>471000.0</v>
      </c>
      <c r="M843" s="1438">
        <v>1.9E7</v>
      </c>
      <c r="N843" s="1431"/>
      <c r="O843" s="1431">
        <v>4740000.0</v>
      </c>
    </row>
    <row r="844">
      <c r="A844" s="638">
        <v>838.0</v>
      </c>
      <c r="B844" s="638" t="b">
        <v>0</v>
      </c>
      <c r="C844" s="1431">
        <v>32.0</v>
      </c>
      <c r="D844" s="1432" t="s">
        <v>1784</v>
      </c>
      <c r="E844" s="1435" t="s">
        <v>1770</v>
      </c>
      <c r="F844" s="1435" t="s">
        <v>1771</v>
      </c>
      <c r="G844" s="1435"/>
      <c r="H844" s="781">
        <v>3.15</v>
      </c>
      <c r="J844" s="1431"/>
      <c r="K844" s="1431">
        <v>1487100.0</v>
      </c>
      <c r="L844" s="1431">
        <v>494000.0</v>
      </c>
      <c r="M844" s="1431">
        <v>5310000.0</v>
      </c>
      <c r="N844" s="1438"/>
      <c r="O844" s="1438">
        <v>2.12E7</v>
      </c>
    </row>
    <row r="845">
      <c r="A845" s="638">
        <v>839.0</v>
      </c>
      <c r="B845" s="638" t="b">
        <v>0</v>
      </c>
      <c r="C845" s="1431">
        <v>33.0</v>
      </c>
      <c r="D845" s="1432" t="s">
        <v>1784</v>
      </c>
      <c r="E845" s="1435" t="s">
        <v>1773</v>
      </c>
      <c r="F845" s="1435" t="s">
        <v>1813</v>
      </c>
      <c r="G845" s="1435"/>
      <c r="H845" s="781">
        <v>3.42</v>
      </c>
      <c r="J845" s="1431"/>
      <c r="K845" s="1431">
        <v>1557900.0</v>
      </c>
      <c r="L845" s="1431">
        <v>518000.0</v>
      </c>
      <c r="M845" s="1431">
        <v>2.36E7</v>
      </c>
      <c r="N845" s="1438"/>
      <c r="O845" s="1438">
        <v>5900000.0</v>
      </c>
    </row>
    <row r="846">
      <c r="A846" s="638">
        <v>840.0</v>
      </c>
      <c r="B846" s="638" t="b">
        <v>0</v>
      </c>
      <c r="C846" s="1431">
        <v>34.0</v>
      </c>
      <c r="D846" s="1432" t="s">
        <v>1784</v>
      </c>
      <c r="E846" s="1435" t="s">
        <v>1776</v>
      </c>
      <c r="F846" s="1435" t="s">
        <v>1814</v>
      </c>
      <c r="G846" s="1435"/>
      <c r="H846" s="781">
        <v>3.72</v>
      </c>
      <c r="J846" s="1431"/>
      <c r="K846" s="1431">
        <v>1629000.0</v>
      </c>
      <c r="L846" s="1431">
        <v>544000.0</v>
      </c>
      <c r="M846" s="1431">
        <v>6570000.0</v>
      </c>
      <c r="N846" s="1438"/>
      <c r="O846" s="1438">
        <v>2.63E7</v>
      </c>
    </row>
    <row r="847">
      <c r="A847" s="638">
        <v>841.0</v>
      </c>
      <c r="B847" s="638" t="b">
        <v>0</v>
      </c>
      <c r="C847" s="1431"/>
      <c r="D847" s="1432" t="s">
        <v>1815</v>
      </c>
      <c r="E847" s="1435"/>
      <c r="F847" s="1435"/>
      <c r="G847" s="1435"/>
      <c r="H847" s="781" t="s">
        <v>1780</v>
      </c>
      <c r="J847" s="1431"/>
      <c r="K847" s="1431"/>
      <c r="L847" s="1431"/>
      <c r="M847" s="1431"/>
      <c r="N847" s="1438"/>
      <c r="O847" s="1438"/>
    </row>
    <row r="848">
      <c r="A848" s="638">
        <v>842.0</v>
      </c>
      <c r="B848" s="638" t="b">
        <v>0</v>
      </c>
      <c r="C848" s="1431">
        <v>1.0</v>
      </c>
      <c r="D848" s="1432" t="s">
        <v>1816</v>
      </c>
      <c r="E848" s="1435" t="s">
        <v>1729</v>
      </c>
      <c r="F848" s="1435" t="s">
        <v>1685</v>
      </c>
      <c r="G848" s="1435"/>
      <c r="H848" s="781">
        <v>0.05</v>
      </c>
      <c r="J848" s="1431"/>
      <c r="K848" s="1431">
        <v>22950.0</v>
      </c>
      <c r="L848" s="1431">
        <v>7825.0</v>
      </c>
      <c r="M848" s="1431">
        <v>7200.0</v>
      </c>
      <c r="N848" s="1438"/>
      <c r="O848" s="1438"/>
    </row>
    <row r="849">
      <c r="A849" s="638">
        <v>843.0</v>
      </c>
      <c r="B849" s="638" t="b">
        <v>0</v>
      </c>
      <c r="C849" s="1431">
        <v>2.0</v>
      </c>
      <c r="D849" s="1432" t="s">
        <v>1816</v>
      </c>
      <c r="E849" s="1435" t="s">
        <v>1729</v>
      </c>
      <c r="F849" s="1435" t="s">
        <v>1785</v>
      </c>
      <c r="G849" s="1435"/>
      <c r="H849" s="781">
        <v>0.06</v>
      </c>
      <c r="J849" s="1431"/>
      <c r="K849" s="1431">
        <v>47100.0</v>
      </c>
      <c r="L849" s="1431">
        <v>15625.0</v>
      </c>
      <c r="M849" s="1431">
        <v>14400.0</v>
      </c>
      <c r="N849" s="1438"/>
      <c r="O849" s="1438"/>
    </row>
    <row r="850">
      <c r="A850" s="638">
        <v>844.0</v>
      </c>
      <c r="B850" s="638" t="b">
        <v>0</v>
      </c>
      <c r="C850" s="1431">
        <v>3.0</v>
      </c>
      <c r="D850" s="1432" t="s">
        <v>1816</v>
      </c>
      <c r="E850" s="1435" t="s">
        <v>1729</v>
      </c>
      <c r="F850" s="1435" t="s">
        <v>1786</v>
      </c>
      <c r="G850" s="1435"/>
      <c r="H850" s="781">
        <v>0.08</v>
      </c>
      <c r="J850" s="1431"/>
      <c r="K850" s="1431">
        <v>73050.0</v>
      </c>
      <c r="L850" s="1431">
        <v>23450.0</v>
      </c>
      <c r="M850" s="1431">
        <v>52000.0</v>
      </c>
      <c r="N850" s="1438"/>
      <c r="O850" s="1438"/>
    </row>
    <row r="851">
      <c r="A851" s="638">
        <v>845.0</v>
      </c>
      <c r="B851" s="638" t="b">
        <v>0</v>
      </c>
      <c r="C851" s="1431">
        <v>4.0</v>
      </c>
      <c r="D851" s="1432" t="s">
        <v>1816</v>
      </c>
      <c r="E851" s="1435" t="s">
        <v>1729</v>
      </c>
      <c r="F851" s="1435" t="s">
        <v>1787</v>
      </c>
      <c r="G851" s="1435"/>
      <c r="H851" s="781">
        <v>0.1</v>
      </c>
      <c r="J851" s="1431"/>
      <c r="K851" s="1431">
        <v>93600.0</v>
      </c>
      <c r="L851" s="1431">
        <v>31275.0</v>
      </c>
      <c r="M851" s="1431">
        <v>80800.0</v>
      </c>
      <c r="N851" s="1438"/>
      <c r="O851" s="1438"/>
    </row>
    <row r="852">
      <c r="A852" s="638">
        <v>846.0</v>
      </c>
      <c r="B852" s="638" t="b">
        <v>0</v>
      </c>
      <c r="C852" s="1431">
        <v>5.0</v>
      </c>
      <c r="D852" s="1432" t="s">
        <v>1816</v>
      </c>
      <c r="E852" s="1435" t="s">
        <v>1729</v>
      </c>
      <c r="F852" s="1435" t="s">
        <v>1788</v>
      </c>
      <c r="G852" s="1435"/>
      <c r="H852" s="781">
        <v>0.12</v>
      </c>
      <c r="J852" s="1431"/>
      <c r="K852" s="1431">
        <v>120000.0</v>
      </c>
      <c r="L852" s="1431">
        <v>39100.0</v>
      </c>
      <c r="M852" s="1431">
        <v>173000.0</v>
      </c>
      <c r="N852" s="1438"/>
      <c r="O852" s="1438"/>
    </row>
    <row r="853">
      <c r="A853" s="638">
        <v>847.0</v>
      </c>
      <c r="B853" s="638" t="b">
        <v>0</v>
      </c>
      <c r="C853" s="1431">
        <v>6.0</v>
      </c>
      <c r="D853" s="1432" t="s">
        <v>1816</v>
      </c>
      <c r="E853" s="1435" t="s">
        <v>1730</v>
      </c>
      <c r="F853" s="1435" t="s">
        <v>1789</v>
      </c>
      <c r="G853" s="1435"/>
      <c r="H853" s="781">
        <v>0.15</v>
      </c>
      <c r="J853" s="1431"/>
      <c r="K853" s="1431">
        <v>142500.0</v>
      </c>
      <c r="L853" s="1431">
        <v>50025.0</v>
      </c>
      <c r="M853" s="1431">
        <v>249000.0</v>
      </c>
      <c r="N853" s="1438"/>
      <c r="O853" s="1438"/>
    </row>
    <row r="854">
      <c r="A854" s="638">
        <v>848.0</v>
      </c>
      <c r="B854" s="638" t="b">
        <v>0</v>
      </c>
      <c r="C854" s="1431">
        <v>7.0</v>
      </c>
      <c r="D854" s="1432" t="s">
        <v>1816</v>
      </c>
      <c r="E854" s="1435" t="s">
        <v>1731</v>
      </c>
      <c r="F854" s="1435" t="s">
        <v>1790</v>
      </c>
      <c r="G854" s="1435"/>
      <c r="H854" s="781">
        <v>0.19</v>
      </c>
      <c r="J854" s="1431"/>
      <c r="K854" s="1431">
        <v>187500.0</v>
      </c>
      <c r="L854" s="1431">
        <v>60975.0</v>
      </c>
      <c r="M854" s="1431">
        <v>338000.0</v>
      </c>
      <c r="N854" s="1438"/>
      <c r="O854" s="1438"/>
    </row>
    <row r="855">
      <c r="A855" s="638">
        <v>849.0</v>
      </c>
      <c r="B855" s="638" t="b">
        <v>0</v>
      </c>
      <c r="C855" s="1431">
        <v>8.0</v>
      </c>
      <c r="D855" s="1432" t="s">
        <v>1816</v>
      </c>
      <c r="E855" s="1435" t="s">
        <v>1732</v>
      </c>
      <c r="F855" s="1435" t="s">
        <v>1791</v>
      </c>
      <c r="G855" s="1435"/>
      <c r="H855" s="781">
        <v>0.23</v>
      </c>
      <c r="J855" s="1431"/>
      <c r="K855" s="1431">
        <v>218550.0</v>
      </c>
      <c r="L855" s="1431">
        <v>71925.0</v>
      </c>
      <c r="M855" s="1431">
        <v>478000.0</v>
      </c>
      <c r="N855" s="1438"/>
      <c r="O855" s="1438"/>
    </row>
    <row r="856">
      <c r="A856" s="638">
        <v>850.0</v>
      </c>
      <c r="B856" s="638" t="b">
        <v>0</v>
      </c>
      <c r="C856" s="1431">
        <v>9.0</v>
      </c>
      <c r="D856" s="1432" t="s">
        <v>1816</v>
      </c>
      <c r="E856" s="1435" t="s">
        <v>1733</v>
      </c>
      <c r="F856" s="1435" t="s">
        <v>1792</v>
      </c>
      <c r="G856" s="1435"/>
      <c r="H856" s="781">
        <v>0.27</v>
      </c>
      <c r="J856" s="1431"/>
      <c r="K856" s="1431">
        <v>249600.0</v>
      </c>
      <c r="L856" s="1431">
        <v>82875.0</v>
      </c>
      <c r="M856" s="1431">
        <v>643000.0</v>
      </c>
      <c r="N856" s="1438"/>
      <c r="O856" s="1438"/>
    </row>
    <row r="857">
      <c r="A857" s="638">
        <v>851.0</v>
      </c>
      <c r="B857" s="638" t="b">
        <v>0</v>
      </c>
      <c r="C857" s="1431">
        <v>10.0</v>
      </c>
      <c r="D857" s="1432" t="s">
        <v>1816</v>
      </c>
      <c r="E857" s="1435" t="s">
        <v>1734</v>
      </c>
      <c r="F857" s="1435" t="s">
        <v>1735</v>
      </c>
      <c r="G857" s="1435"/>
      <c r="H857" s="781">
        <v>0.32</v>
      </c>
      <c r="J857" s="1431"/>
      <c r="K857" s="1431">
        <v>282750.0</v>
      </c>
      <c r="L857" s="1431">
        <v>93825.0</v>
      </c>
      <c r="M857" s="1431">
        <v>831000.0</v>
      </c>
      <c r="N857" s="1438"/>
      <c r="O857" s="1438"/>
    </row>
    <row r="858">
      <c r="A858" s="638">
        <v>852.0</v>
      </c>
      <c r="B858" s="638" t="b">
        <v>0</v>
      </c>
      <c r="C858" s="1431">
        <v>11.0</v>
      </c>
      <c r="D858" s="1432" t="s">
        <v>1816</v>
      </c>
      <c r="E858" s="1435" t="s">
        <v>1737</v>
      </c>
      <c r="F858" s="1435" t="s">
        <v>1793</v>
      </c>
      <c r="G858" s="1435"/>
      <c r="H858" s="781">
        <v>0.37</v>
      </c>
      <c r="J858" s="1431"/>
      <c r="K858" s="1431">
        <v>325200.0</v>
      </c>
      <c r="L858" s="1431">
        <v>108000.0</v>
      </c>
      <c r="M858" s="1431">
        <v>1080000.0</v>
      </c>
      <c r="N858" s="1438"/>
      <c r="O858" s="1438"/>
    </row>
    <row r="859">
      <c r="A859" s="638">
        <v>853.0</v>
      </c>
      <c r="B859" s="638" t="b">
        <v>0</v>
      </c>
      <c r="C859" s="1431">
        <v>12.0</v>
      </c>
      <c r="D859" s="1432" t="s">
        <v>1816</v>
      </c>
      <c r="E859" s="1435" t="s">
        <v>1738</v>
      </c>
      <c r="F859" s="1435" t="s">
        <v>1794</v>
      </c>
      <c r="G859" s="1435"/>
      <c r="H859" s="781">
        <v>0.43</v>
      </c>
      <c r="J859" s="1431"/>
      <c r="K859" s="1431">
        <v>366000.0</v>
      </c>
      <c r="L859" s="1431">
        <v>122000.0</v>
      </c>
      <c r="M859" s="1431">
        <v>1350000.0</v>
      </c>
      <c r="N859" s="1438"/>
      <c r="O859" s="1438"/>
    </row>
    <row r="860">
      <c r="A860" s="638">
        <v>854.0</v>
      </c>
      <c r="B860" s="638" t="b">
        <v>0</v>
      </c>
      <c r="C860" s="1431">
        <v>13.0</v>
      </c>
      <c r="D860" s="1432" t="s">
        <v>1816</v>
      </c>
      <c r="E860" s="1435" t="s">
        <v>1739</v>
      </c>
      <c r="F860" s="1435" t="s">
        <v>1795</v>
      </c>
      <c r="G860" s="1435"/>
      <c r="H860" s="781">
        <v>0.49</v>
      </c>
      <c r="J860" s="1431"/>
      <c r="K860" s="1431">
        <v>418200.0</v>
      </c>
      <c r="L860" s="1431">
        <v>136000.0</v>
      </c>
      <c r="M860" s="1431">
        <v>1660000.0</v>
      </c>
      <c r="N860" s="1438"/>
      <c r="O860" s="1438"/>
    </row>
    <row r="861">
      <c r="A861" s="638">
        <v>855.0</v>
      </c>
      <c r="B861" s="638" t="b">
        <v>0</v>
      </c>
      <c r="C861" s="1431">
        <v>14.0</v>
      </c>
      <c r="D861" s="1432" t="s">
        <v>1816</v>
      </c>
      <c r="E861" s="1435" t="s">
        <v>1740</v>
      </c>
      <c r="F861" s="1435" t="s">
        <v>1796</v>
      </c>
      <c r="G861" s="1435"/>
      <c r="H861" s="781">
        <v>0.56</v>
      </c>
      <c r="J861" s="1431"/>
      <c r="K861" s="1431">
        <v>434850.0</v>
      </c>
      <c r="L861" s="1431">
        <v>150000.0</v>
      </c>
      <c r="M861" s="1431">
        <v>2000000.0</v>
      </c>
      <c r="N861" s="1438"/>
      <c r="O861" s="1438"/>
    </row>
    <row r="862">
      <c r="A862" s="638">
        <v>856.0</v>
      </c>
      <c r="B862" s="638" t="b">
        <v>0</v>
      </c>
      <c r="C862" s="1431">
        <v>15.0</v>
      </c>
      <c r="D862" s="1432" t="s">
        <v>1816</v>
      </c>
      <c r="E862" s="1435" t="s">
        <v>1741</v>
      </c>
      <c r="F862" s="1435" t="s">
        <v>1742</v>
      </c>
      <c r="G862" s="1435"/>
      <c r="H862" s="781">
        <v>0.63</v>
      </c>
      <c r="J862" s="1431"/>
      <c r="K862" s="1431">
        <v>517350.0</v>
      </c>
      <c r="L862" s="1431">
        <v>164000.0</v>
      </c>
      <c r="M862" s="1431">
        <v>1890000.0</v>
      </c>
      <c r="N862" s="1438"/>
      <c r="O862" s="1431">
        <v>473000.0</v>
      </c>
    </row>
    <row r="863">
      <c r="A863" s="638">
        <v>857.0</v>
      </c>
      <c r="B863" s="638" t="b">
        <v>0</v>
      </c>
      <c r="C863" s="1431">
        <v>16.0</v>
      </c>
      <c r="D863" s="1432" t="s">
        <v>1816</v>
      </c>
      <c r="E863" s="1435" t="s">
        <v>1744</v>
      </c>
      <c r="F863" s="1435" t="s">
        <v>1797</v>
      </c>
      <c r="G863" s="1435"/>
      <c r="H863" s="781">
        <v>0.7</v>
      </c>
      <c r="J863" s="1431"/>
      <c r="K863" s="1431">
        <v>540000.0</v>
      </c>
      <c r="L863" s="1431">
        <v>178000.0</v>
      </c>
      <c r="M863" s="1431">
        <v>191000.0</v>
      </c>
      <c r="N863" s="1438"/>
      <c r="O863" s="1438">
        <v>763000.0</v>
      </c>
    </row>
    <row r="864">
      <c r="A864" s="638">
        <v>858.0</v>
      </c>
      <c r="B864" s="638" t="b">
        <v>0</v>
      </c>
      <c r="C864" s="1431">
        <v>17.0</v>
      </c>
      <c r="D864" s="1432" t="s">
        <v>1816</v>
      </c>
      <c r="E864" s="1435" t="s">
        <v>1745</v>
      </c>
      <c r="F864" s="1435" t="s">
        <v>1798</v>
      </c>
      <c r="G864" s="1435"/>
      <c r="H864" s="781">
        <v>0.78</v>
      </c>
      <c r="J864" s="1431"/>
      <c r="K864" s="1431">
        <v>570000.0</v>
      </c>
      <c r="L864" s="1431">
        <v>192000.0</v>
      </c>
      <c r="M864" s="1431">
        <v>2730000.0</v>
      </c>
      <c r="N864" s="1438"/>
      <c r="O864" s="1438">
        <v>682000.0</v>
      </c>
    </row>
    <row r="865">
      <c r="A865" s="638">
        <v>859.0</v>
      </c>
      <c r="B865" s="638" t="b">
        <v>0</v>
      </c>
      <c r="C865" s="1431">
        <v>18.0</v>
      </c>
      <c r="D865" s="1432" t="s">
        <v>1816</v>
      </c>
      <c r="E865" s="1435" t="s">
        <v>1746</v>
      </c>
      <c r="F865" s="1435" t="s">
        <v>1799</v>
      </c>
      <c r="G865" s="1435"/>
      <c r="H865" s="781">
        <v>0.87</v>
      </c>
      <c r="J865" s="1431"/>
      <c r="K865" s="1431">
        <v>542000.0</v>
      </c>
      <c r="L865" s="1431">
        <v>210000.0</v>
      </c>
      <c r="M865" s="1431">
        <v>542000.0</v>
      </c>
      <c r="N865" s="1438"/>
      <c r="O865" s="1438">
        <v>2170000.0</v>
      </c>
    </row>
    <row r="866">
      <c r="A866" s="638">
        <v>860.0</v>
      </c>
      <c r="B866" s="638" t="b">
        <v>0</v>
      </c>
      <c r="C866" s="1431">
        <v>19.0</v>
      </c>
      <c r="D866" s="1432" t="s">
        <v>1816</v>
      </c>
      <c r="E866" s="1435" t="s">
        <v>1749</v>
      </c>
      <c r="F866" s="1435" t="s">
        <v>1800</v>
      </c>
      <c r="G866" s="1435"/>
      <c r="H866" s="781">
        <v>0.97</v>
      </c>
      <c r="J866" s="1431"/>
      <c r="K866" s="1431">
        <v>683850.0</v>
      </c>
      <c r="L866" s="1431">
        <v>227000.0</v>
      </c>
      <c r="M866" s="1431">
        <v>3820000.0</v>
      </c>
      <c r="N866" s="1438"/>
      <c r="O866" s="1438">
        <v>954000.0</v>
      </c>
    </row>
    <row r="867">
      <c r="A867" s="638">
        <v>861.0</v>
      </c>
      <c r="B867" s="638" t="b">
        <v>0</v>
      </c>
      <c r="C867" s="1431">
        <v>20.0</v>
      </c>
      <c r="D867" s="1432" t="s">
        <v>1816</v>
      </c>
      <c r="E867" s="1435" t="s">
        <v>1750</v>
      </c>
      <c r="F867" s="1435" t="s">
        <v>1801</v>
      </c>
      <c r="G867" s="1435"/>
      <c r="H867" s="781">
        <v>1.07</v>
      </c>
      <c r="J867" s="1431"/>
      <c r="K867" s="1431">
        <v>734850.0</v>
      </c>
      <c r="L867" s="1431">
        <v>244000.0</v>
      </c>
      <c r="M867" s="1431">
        <v>1110000.0</v>
      </c>
      <c r="N867" s="1438"/>
      <c r="O867" s="1438">
        <v>4430000.0</v>
      </c>
    </row>
    <row r="868">
      <c r="A868" s="638">
        <v>862.0</v>
      </c>
      <c r="B868" s="638" t="b">
        <v>0</v>
      </c>
      <c r="C868" s="1431">
        <v>21.0</v>
      </c>
      <c r="D868" s="1432" t="s">
        <v>1816</v>
      </c>
      <c r="E868" s="1435" t="s">
        <v>1751</v>
      </c>
      <c r="F868" s="1435" t="s">
        <v>1802</v>
      </c>
      <c r="G868" s="1435"/>
      <c r="H868" s="781">
        <v>1.18</v>
      </c>
      <c r="J868" s="1431"/>
      <c r="K868" s="1431">
        <v>786750.0</v>
      </c>
      <c r="L868" s="1431">
        <v>261000.0</v>
      </c>
      <c r="M868" s="1431">
        <v>5090000.0</v>
      </c>
      <c r="N868" s="1438"/>
      <c r="O868" s="1438">
        <v>1270000.0</v>
      </c>
    </row>
    <row r="869">
      <c r="A869" s="638">
        <v>863.0</v>
      </c>
      <c r="B869" s="638" t="b">
        <v>0</v>
      </c>
      <c r="C869" s="1431">
        <v>22.0</v>
      </c>
      <c r="D869" s="1432" t="s">
        <v>1816</v>
      </c>
      <c r="E869" s="1435" t="s">
        <v>1752</v>
      </c>
      <c r="F869" s="1435" t="s">
        <v>1803</v>
      </c>
      <c r="G869" s="1435"/>
      <c r="H869" s="781">
        <v>1.3</v>
      </c>
      <c r="J869" s="1431"/>
      <c r="K869" s="1431">
        <v>832500.0</v>
      </c>
      <c r="L869" s="1431">
        <v>278000.0</v>
      </c>
      <c r="M869" s="1431">
        <v>1480000.0</v>
      </c>
      <c r="N869" s="1438"/>
      <c r="O869" s="1438">
        <v>5920000.0</v>
      </c>
    </row>
    <row r="870">
      <c r="A870" s="638">
        <v>864.0</v>
      </c>
      <c r="B870" s="638" t="b">
        <v>0</v>
      </c>
      <c r="C870" s="1431">
        <v>23.0</v>
      </c>
      <c r="D870" s="1432" t="s">
        <v>1816</v>
      </c>
      <c r="E870" s="1435" t="s">
        <v>1753</v>
      </c>
      <c r="F870" s="1435" t="s">
        <v>1804</v>
      </c>
      <c r="G870" s="1435"/>
      <c r="H870" s="781">
        <v>1.43</v>
      </c>
      <c r="J870" s="1431"/>
      <c r="K870" s="1431">
        <v>987600.0</v>
      </c>
      <c r="L870" s="1431">
        <v>299000.0</v>
      </c>
      <c r="M870" s="1431">
        <v>6880000.0</v>
      </c>
      <c r="N870" s="1438"/>
      <c r="O870" s="1438">
        <v>1720000.0</v>
      </c>
    </row>
    <row r="871">
      <c r="A871" s="638">
        <v>865.0</v>
      </c>
      <c r="B871" s="638" t="b">
        <v>0</v>
      </c>
      <c r="C871" s="1431">
        <v>24.0</v>
      </c>
      <c r="D871" s="1432" t="s">
        <v>1816</v>
      </c>
      <c r="E871" s="1435" t="s">
        <v>1754</v>
      </c>
      <c r="F871" s="1435" t="s">
        <v>1805</v>
      </c>
      <c r="G871" s="1435"/>
      <c r="H871" s="781">
        <v>1.57</v>
      </c>
      <c r="J871" s="1431"/>
      <c r="K871" s="1431">
        <v>960150.0</v>
      </c>
      <c r="L871" s="1431">
        <v>319000.0</v>
      </c>
      <c r="M871" s="1431">
        <v>7980000.0</v>
      </c>
      <c r="N871" s="1438"/>
      <c r="O871" s="1438">
        <v>7910000.0</v>
      </c>
    </row>
    <row r="872">
      <c r="A872" s="638">
        <v>866.0</v>
      </c>
      <c r="B872" s="638" t="b">
        <v>0</v>
      </c>
      <c r="C872" s="1431">
        <v>25.0</v>
      </c>
      <c r="D872" s="1432" t="s">
        <v>1816</v>
      </c>
      <c r="E872" s="1435" t="s">
        <v>1755</v>
      </c>
      <c r="F872" s="1435" t="s">
        <v>1806</v>
      </c>
      <c r="G872" s="1435"/>
      <c r="H872" s="781">
        <v>1.72</v>
      </c>
      <c r="J872" s="1431"/>
      <c r="K872" s="1431">
        <v>1020000.0</v>
      </c>
      <c r="L872" s="1431">
        <v>339000.0</v>
      </c>
      <c r="M872" s="1431">
        <v>9020000.0</v>
      </c>
      <c r="N872" s="1438"/>
      <c r="O872" s="1438">
        <v>2260000.0</v>
      </c>
    </row>
    <row r="873">
      <c r="A873" s="638">
        <v>867.0</v>
      </c>
      <c r="B873" s="638" t="b">
        <v>0</v>
      </c>
      <c r="C873" s="1431">
        <v>26.0</v>
      </c>
      <c r="D873" s="1432" t="s">
        <v>1816</v>
      </c>
      <c r="E873" s="1435" t="s">
        <v>1758</v>
      </c>
      <c r="F873" s="1435" t="s">
        <v>1807</v>
      </c>
      <c r="G873" s="1435"/>
      <c r="H873" s="781">
        <v>1.88</v>
      </c>
      <c r="J873" s="1431"/>
      <c r="K873" s="1431">
        <v>1050000.0</v>
      </c>
      <c r="L873" s="1431">
        <v>360000.0</v>
      </c>
      <c r="M873" s="1431">
        <v>2590000.0</v>
      </c>
      <c r="N873" s="1438"/>
      <c r="O873" s="1438">
        <v>1.04E7</v>
      </c>
    </row>
    <row r="874">
      <c r="A874" s="638">
        <v>868.0</v>
      </c>
      <c r="B874" s="638" t="b">
        <v>0</v>
      </c>
      <c r="C874" s="1431">
        <v>27.0</v>
      </c>
      <c r="D874" s="1432" t="s">
        <v>1816</v>
      </c>
      <c r="E874" s="1435" t="s">
        <v>1759</v>
      </c>
      <c r="F874" s="1435" t="s">
        <v>1808</v>
      </c>
      <c r="G874" s="1435"/>
      <c r="H874" s="781">
        <v>2.05</v>
      </c>
      <c r="J874" s="1431"/>
      <c r="K874" s="1431">
        <v>1165500.0</v>
      </c>
      <c r="L874" s="1431">
        <v>380000.0</v>
      </c>
      <c r="M874" s="1431">
        <v>1.18E7</v>
      </c>
      <c r="N874" s="1438"/>
      <c r="O874" s="1438">
        <v>2950000.0</v>
      </c>
    </row>
    <row r="875">
      <c r="A875" s="638">
        <v>869.0</v>
      </c>
      <c r="B875" s="638" t="b">
        <v>0</v>
      </c>
      <c r="C875" s="1431">
        <v>28.0</v>
      </c>
      <c r="D875" s="1432" t="s">
        <v>1816</v>
      </c>
      <c r="E875" s="1435" t="s">
        <v>1760</v>
      </c>
      <c r="F875" s="1435" t="s">
        <v>1809</v>
      </c>
      <c r="G875" s="1435"/>
      <c r="H875" s="781">
        <v>2.24</v>
      </c>
      <c r="J875" s="1431"/>
      <c r="K875" s="1431">
        <v>1200000.0</v>
      </c>
      <c r="L875" s="1431">
        <v>400000.0</v>
      </c>
      <c r="M875" s="1431">
        <v>3330000.0</v>
      </c>
      <c r="N875" s="1438"/>
      <c r="O875" s="1438">
        <v>1.33E7</v>
      </c>
    </row>
    <row r="876">
      <c r="A876" s="638">
        <v>870.0</v>
      </c>
      <c r="B876" s="638" t="b">
        <v>0</v>
      </c>
      <c r="C876" s="1431">
        <v>29.0</v>
      </c>
      <c r="D876" s="1432" t="s">
        <v>1816</v>
      </c>
      <c r="E876" s="1435" t="s">
        <v>1761</v>
      </c>
      <c r="F876" s="1435" t="s">
        <v>1810</v>
      </c>
      <c r="G876" s="1435"/>
      <c r="H876" s="781">
        <v>2.44</v>
      </c>
      <c r="J876" s="1431"/>
      <c r="K876" s="1431">
        <v>1279500.0</v>
      </c>
      <c r="L876" s="1431">
        <v>424000.0</v>
      </c>
      <c r="M876" s="1431">
        <v>1.5E7</v>
      </c>
      <c r="N876" s="1438"/>
      <c r="O876" s="1438">
        <v>3750000.0</v>
      </c>
    </row>
    <row r="877">
      <c r="A877" s="638">
        <v>871.0</v>
      </c>
      <c r="B877" s="638" t="b">
        <v>0</v>
      </c>
      <c r="C877" s="1431">
        <v>30.0</v>
      </c>
      <c r="D877" s="1432" t="s">
        <v>1816</v>
      </c>
      <c r="E877" s="1435" t="s">
        <v>1764</v>
      </c>
      <c r="F877" s="1435" t="s">
        <v>1811</v>
      </c>
      <c r="G877" s="1435"/>
      <c r="H877" s="781">
        <v>2.66</v>
      </c>
      <c r="J877" s="1431"/>
      <c r="K877" s="1431">
        <v>1335000.0</v>
      </c>
      <c r="L877" s="1431">
        <v>447000.0</v>
      </c>
      <c r="M877" s="1431">
        <v>4210000.0</v>
      </c>
      <c r="N877" s="1438"/>
      <c r="O877" s="1438">
        <v>1.68E7</v>
      </c>
    </row>
    <row r="878">
      <c r="A878" s="638">
        <v>872.0</v>
      </c>
      <c r="B878" s="638" t="b">
        <v>0</v>
      </c>
      <c r="C878" s="1431">
        <v>31.0</v>
      </c>
      <c r="D878" s="1432" t="s">
        <v>1816</v>
      </c>
      <c r="E878" s="1435" t="s">
        <v>1767</v>
      </c>
      <c r="F878" s="1435" t="s">
        <v>1812</v>
      </c>
      <c r="G878" s="1435"/>
      <c r="H878" s="781">
        <v>2.9</v>
      </c>
      <c r="J878" s="1431"/>
      <c r="K878" s="1431">
        <v>1417350.0</v>
      </c>
      <c r="L878" s="1431">
        <v>471000.0</v>
      </c>
      <c r="M878" s="1438">
        <v>1.9E7</v>
      </c>
      <c r="N878" s="1431"/>
      <c r="O878" s="1431">
        <v>4740000.0</v>
      </c>
    </row>
    <row r="879">
      <c r="A879" s="638">
        <v>873.0</v>
      </c>
      <c r="B879" s="638" t="b">
        <v>0</v>
      </c>
      <c r="C879" s="1431">
        <v>32.0</v>
      </c>
      <c r="D879" s="1432" t="s">
        <v>1816</v>
      </c>
      <c r="E879" s="1435" t="s">
        <v>1770</v>
      </c>
      <c r="F879" s="1435" t="s">
        <v>1771</v>
      </c>
      <c r="G879" s="1435"/>
      <c r="H879" s="781">
        <v>3.15</v>
      </c>
      <c r="J879" s="1431"/>
      <c r="K879" s="1431">
        <v>1487100.0</v>
      </c>
      <c r="L879" s="1431">
        <v>494000.0</v>
      </c>
      <c r="M879" s="1431">
        <v>5310000.0</v>
      </c>
      <c r="N879" s="1438"/>
      <c r="O879" s="1438">
        <v>2.12E7</v>
      </c>
    </row>
    <row r="880">
      <c r="A880" s="638">
        <v>874.0</v>
      </c>
      <c r="B880" s="638" t="b">
        <v>0</v>
      </c>
      <c r="C880" s="1431">
        <v>33.0</v>
      </c>
      <c r="D880" s="1432" t="s">
        <v>1816</v>
      </c>
      <c r="E880" s="1435" t="s">
        <v>1773</v>
      </c>
      <c r="F880" s="1435" t="s">
        <v>1813</v>
      </c>
      <c r="G880" s="1435"/>
      <c r="H880" s="781">
        <v>3.42</v>
      </c>
      <c r="J880" s="1431"/>
      <c r="K880" s="1431">
        <v>1557900.0</v>
      </c>
      <c r="L880" s="1431">
        <v>518000.0</v>
      </c>
      <c r="M880" s="1431">
        <v>2.36E7</v>
      </c>
      <c r="N880" s="1438"/>
      <c r="O880" s="1438">
        <v>5900000.0</v>
      </c>
    </row>
    <row r="881">
      <c r="A881" s="638">
        <v>875.0</v>
      </c>
      <c r="B881" s="638" t="b">
        <v>0</v>
      </c>
      <c r="C881" s="1431">
        <v>34.0</v>
      </c>
      <c r="D881" s="1432" t="s">
        <v>1816</v>
      </c>
      <c r="E881" s="1435" t="s">
        <v>1776</v>
      </c>
      <c r="F881" s="1435" t="s">
        <v>1814</v>
      </c>
      <c r="G881" s="1435"/>
      <c r="H881" s="781">
        <v>3.72</v>
      </c>
      <c r="J881" s="1431"/>
      <c r="K881" s="1431">
        <v>1629000.0</v>
      </c>
      <c r="L881" s="1431">
        <v>544000.0</v>
      </c>
      <c r="M881" s="1431">
        <v>6570000.0</v>
      </c>
      <c r="N881" s="1438"/>
      <c r="O881" s="1438">
        <v>2.63E7</v>
      </c>
    </row>
    <row r="882">
      <c r="A882" s="638">
        <v>876.0</v>
      </c>
      <c r="B882" s="638" t="b">
        <v>0</v>
      </c>
      <c r="C882" s="1431"/>
      <c r="D882" s="1432" t="s">
        <v>1817</v>
      </c>
      <c r="E882" s="1435"/>
      <c r="F882" s="1435"/>
      <c r="G882" s="1435"/>
      <c r="H882" s="1431" t="s">
        <v>1818</v>
      </c>
      <c r="J882" s="1431"/>
      <c r="K882" s="1431"/>
      <c r="L882" s="1431"/>
      <c r="M882" s="1431"/>
      <c r="N882" s="1438"/>
      <c r="O882" s="1438"/>
    </row>
    <row r="883">
      <c r="A883" s="638">
        <v>877.0</v>
      </c>
      <c r="B883" s="638" t="b">
        <v>0</v>
      </c>
      <c r="C883" s="1431">
        <v>1.0</v>
      </c>
      <c r="D883" s="1432" t="s">
        <v>1819</v>
      </c>
      <c r="E883" s="1435" t="s">
        <v>1782</v>
      </c>
      <c r="F883" s="1435"/>
      <c r="G883" s="1435"/>
      <c r="H883" s="1431">
        <v>1000.0</v>
      </c>
      <c r="J883" s="1431"/>
      <c r="K883" s="1431">
        <v>22950.0</v>
      </c>
      <c r="L883" s="1431">
        <v>7825.0</v>
      </c>
      <c r="M883" s="1431">
        <v>7200.0</v>
      </c>
      <c r="N883" s="1438"/>
      <c r="O883" s="1438"/>
    </row>
    <row r="884">
      <c r="A884" s="638">
        <v>878.0</v>
      </c>
      <c r="B884" s="638" t="b">
        <v>0</v>
      </c>
      <c r="C884" s="1431">
        <v>2.0</v>
      </c>
      <c r="D884" s="1432" t="s">
        <v>1819</v>
      </c>
      <c r="E884" s="1435" t="s">
        <v>1726</v>
      </c>
      <c r="F884" s="1435"/>
      <c r="G884" s="1435"/>
      <c r="H884" s="1431">
        <v>4000.0</v>
      </c>
      <c r="J884" s="1431"/>
      <c r="K884" s="1431">
        <v>47100.0</v>
      </c>
      <c r="L884" s="1431">
        <v>15625.0</v>
      </c>
      <c r="M884" s="1431">
        <v>14400.0</v>
      </c>
      <c r="N884" s="1438"/>
      <c r="O884" s="1438"/>
    </row>
    <row r="885">
      <c r="A885" s="638">
        <v>879.0</v>
      </c>
      <c r="B885" s="638" t="b">
        <v>0</v>
      </c>
      <c r="C885" s="1431">
        <v>3.0</v>
      </c>
      <c r="D885" s="1432" t="s">
        <v>1819</v>
      </c>
      <c r="E885" s="1435" t="s">
        <v>1727</v>
      </c>
      <c r="F885" s="1435"/>
      <c r="G885" s="1435"/>
      <c r="H885" s="1431">
        <v>8000.0</v>
      </c>
      <c r="J885" s="1431"/>
      <c r="K885" s="1431">
        <v>73050.0</v>
      </c>
      <c r="L885" s="1431">
        <v>23450.0</v>
      </c>
      <c r="M885" s="1431">
        <v>52000.0</v>
      </c>
      <c r="N885" s="1438"/>
      <c r="O885" s="1438"/>
    </row>
    <row r="886">
      <c r="A886" s="638">
        <v>880.0</v>
      </c>
      <c r="B886" s="638" t="b">
        <v>0</v>
      </c>
      <c r="C886" s="1431">
        <v>4.0</v>
      </c>
      <c r="D886" s="1432" t="s">
        <v>1819</v>
      </c>
      <c r="E886" s="1435" t="s">
        <v>1728</v>
      </c>
      <c r="F886" s="1435"/>
      <c r="G886" s="1435"/>
      <c r="H886" s="1431">
        <v>14000.0</v>
      </c>
      <c r="J886" s="1431"/>
      <c r="K886" s="1431">
        <v>93600.0</v>
      </c>
      <c r="L886" s="1431">
        <v>31275.0</v>
      </c>
      <c r="M886" s="1431">
        <v>80800.0</v>
      </c>
      <c r="N886" s="1438"/>
      <c r="O886" s="1438"/>
    </row>
    <row r="887">
      <c r="A887" s="638">
        <v>881.0</v>
      </c>
      <c r="B887" s="638" t="b">
        <v>0</v>
      </c>
      <c r="C887" s="1431">
        <v>5.0</v>
      </c>
      <c r="D887" s="1432" t="s">
        <v>1819</v>
      </c>
      <c r="E887" s="1435" t="s">
        <v>1729</v>
      </c>
      <c r="F887" s="1435"/>
      <c r="G887" s="1435"/>
      <c r="H887" s="1431">
        <v>20000.0</v>
      </c>
      <c r="J887" s="1431"/>
      <c r="K887" s="1431">
        <v>120000.0</v>
      </c>
      <c r="L887" s="1431">
        <v>39100.0</v>
      </c>
      <c r="M887" s="1431">
        <v>173000.0</v>
      </c>
      <c r="N887" s="1438"/>
      <c r="O887" s="1438"/>
    </row>
    <row r="888">
      <c r="A888" s="638">
        <v>882.0</v>
      </c>
      <c r="B888" s="638" t="b">
        <v>0</v>
      </c>
      <c r="C888" s="1431">
        <v>6.0</v>
      </c>
      <c r="D888" s="1432" t="s">
        <v>1819</v>
      </c>
      <c r="E888" s="1435" t="s">
        <v>1730</v>
      </c>
      <c r="F888" s="1435"/>
      <c r="G888" s="1435"/>
      <c r="H888" s="1431">
        <v>26000.0</v>
      </c>
      <c r="J888" s="1431"/>
      <c r="K888" s="1431">
        <v>142500.0</v>
      </c>
      <c r="L888" s="1431">
        <v>50025.0</v>
      </c>
      <c r="M888" s="1431">
        <v>249000.0</v>
      </c>
      <c r="N888" s="1438"/>
      <c r="O888" s="1438"/>
    </row>
    <row r="889">
      <c r="A889" s="638">
        <v>883.0</v>
      </c>
      <c r="B889" s="638" t="b">
        <v>0</v>
      </c>
      <c r="C889" s="1431">
        <v>7.0</v>
      </c>
      <c r="D889" s="1432" t="s">
        <v>1819</v>
      </c>
      <c r="E889" s="1435" t="s">
        <v>1731</v>
      </c>
      <c r="F889" s="1435"/>
      <c r="G889" s="1435"/>
      <c r="H889" s="1431">
        <v>32000.0</v>
      </c>
      <c r="J889" s="1431"/>
      <c r="K889" s="1431">
        <v>187500.0</v>
      </c>
      <c r="L889" s="1431">
        <v>60975.0</v>
      </c>
      <c r="M889" s="1431">
        <v>338000.0</v>
      </c>
      <c r="N889" s="1438"/>
      <c r="O889" s="1438"/>
    </row>
    <row r="890">
      <c r="A890" s="638">
        <v>884.0</v>
      </c>
      <c r="B890" s="638" t="b">
        <v>0</v>
      </c>
      <c r="C890" s="1431">
        <v>8.0</v>
      </c>
      <c r="D890" s="1432" t="s">
        <v>1819</v>
      </c>
      <c r="E890" s="1435" t="s">
        <v>1732</v>
      </c>
      <c r="F890" s="1435"/>
      <c r="G890" s="1435"/>
      <c r="H890" s="1431">
        <v>39000.0</v>
      </c>
      <c r="J890" s="1431"/>
      <c r="K890" s="1431">
        <v>218550.0</v>
      </c>
      <c r="L890" s="1431">
        <v>71925.0</v>
      </c>
      <c r="M890" s="1431">
        <v>478000.0</v>
      </c>
      <c r="N890" s="1438"/>
      <c r="O890" s="1438"/>
    </row>
    <row r="891">
      <c r="A891" s="638">
        <v>885.0</v>
      </c>
      <c r="B891" s="638" t="b">
        <v>0</v>
      </c>
      <c r="C891" s="1431">
        <v>9.0</v>
      </c>
      <c r="D891" s="1432" t="s">
        <v>1819</v>
      </c>
      <c r="E891" s="1435" t="s">
        <v>1733</v>
      </c>
      <c r="F891" s="1435"/>
      <c r="G891" s="1435"/>
      <c r="H891" s="1431">
        <v>46000.0</v>
      </c>
      <c r="J891" s="1431"/>
      <c r="K891" s="1431">
        <v>249600.0</v>
      </c>
      <c r="L891" s="1431">
        <v>82875.0</v>
      </c>
      <c r="M891" s="1431">
        <v>643000.0</v>
      </c>
      <c r="N891" s="1438"/>
      <c r="O891" s="1438"/>
    </row>
    <row r="892">
      <c r="A892" s="638">
        <v>886.0</v>
      </c>
      <c r="B892" s="638" t="b">
        <v>0</v>
      </c>
      <c r="C892" s="1431">
        <v>10.0</v>
      </c>
      <c r="D892" s="1432" t="s">
        <v>1819</v>
      </c>
      <c r="E892" s="1435" t="s">
        <v>1734</v>
      </c>
      <c r="F892" s="1435"/>
      <c r="G892" s="1435"/>
      <c r="H892" s="1431">
        <v>53000.0</v>
      </c>
      <c r="J892" s="1431"/>
      <c r="K892" s="1431">
        <v>282750.0</v>
      </c>
      <c r="L892" s="1431">
        <v>93825.0</v>
      </c>
      <c r="M892" s="1431">
        <v>831000.0</v>
      </c>
      <c r="N892" s="1438"/>
      <c r="O892" s="1438"/>
    </row>
    <row r="893">
      <c r="A893" s="638">
        <v>887.0</v>
      </c>
      <c r="B893" s="638" t="b">
        <v>0</v>
      </c>
      <c r="C893" s="1431">
        <v>11.0</v>
      </c>
      <c r="D893" s="1432" t="s">
        <v>1819</v>
      </c>
      <c r="E893" s="1435" t="s">
        <v>1737</v>
      </c>
      <c r="F893" s="1435"/>
      <c r="G893" s="1435"/>
      <c r="H893" s="1431">
        <v>61000.0</v>
      </c>
      <c r="J893" s="1431"/>
      <c r="K893" s="1431">
        <v>325200.0</v>
      </c>
      <c r="L893" s="1431">
        <v>108000.0</v>
      </c>
      <c r="M893" s="1431">
        <v>1080000.0</v>
      </c>
      <c r="N893" s="1438"/>
      <c r="O893" s="1438"/>
    </row>
    <row r="894">
      <c r="A894" s="638">
        <v>888.0</v>
      </c>
      <c r="B894" s="638" t="b">
        <v>0</v>
      </c>
      <c r="C894" s="1431">
        <v>12.0</v>
      </c>
      <c r="D894" s="1432" t="s">
        <v>1819</v>
      </c>
      <c r="E894" s="1435" t="s">
        <v>1738</v>
      </c>
      <c r="F894" s="1435"/>
      <c r="G894" s="1435"/>
      <c r="H894" s="1431">
        <v>69000.0</v>
      </c>
      <c r="J894" s="1431"/>
      <c r="K894" s="1431">
        <v>366000.0</v>
      </c>
      <c r="L894" s="1431">
        <v>122000.0</v>
      </c>
      <c r="M894" s="1431">
        <v>1350000.0</v>
      </c>
      <c r="N894" s="1438"/>
      <c r="O894" s="1438"/>
    </row>
    <row r="895">
      <c r="A895" s="638">
        <v>889.0</v>
      </c>
      <c r="B895" s="638" t="b">
        <v>0</v>
      </c>
      <c r="C895" s="1431">
        <v>13.0</v>
      </c>
      <c r="D895" s="1432" t="s">
        <v>1819</v>
      </c>
      <c r="E895" s="1435" t="s">
        <v>1739</v>
      </c>
      <c r="F895" s="1435"/>
      <c r="G895" s="1435"/>
      <c r="H895" s="1431">
        <v>77000.0</v>
      </c>
      <c r="J895" s="1431"/>
      <c r="K895" s="1431">
        <v>418200.0</v>
      </c>
      <c r="L895" s="1431">
        <v>136000.0</v>
      </c>
      <c r="M895" s="1431">
        <v>1660000.0</v>
      </c>
      <c r="N895" s="1438"/>
      <c r="O895" s="1438"/>
    </row>
    <row r="896">
      <c r="A896" s="638">
        <v>890.0</v>
      </c>
      <c r="B896" s="638" t="b">
        <v>0</v>
      </c>
      <c r="C896" s="1431">
        <v>14.0</v>
      </c>
      <c r="D896" s="1432" t="s">
        <v>1819</v>
      </c>
      <c r="E896" s="1435" t="s">
        <v>1740</v>
      </c>
      <c r="F896" s="1435"/>
      <c r="G896" s="1435"/>
      <c r="H896" s="1431">
        <v>86000.0</v>
      </c>
      <c r="J896" s="1431"/>
      <c r="K896" s="1431">
        <v>434850.0</v>
      </c>
      <c r="L896" s="1431">
        <v>150000.0</v>
      </c>
      <c r="M896" s="1431">
        <v>2000000.0</v>
      </c>
      <c r="N896" s="1438"/>
      <c r="O896" s="1438"/>
    </row>
    <row r="897">
      <c r="A897" s="638">
        <v>891.0</v>
      </c>
      <c r="B897" s="638" t="b">
        <v>0</v>
      </c>
      <c r="C897" s="1431">
        <v>15.0</v>
      </c>
      <c r="D897" s="1432" t="s">
        <v>1819</v>
      </c>
      <c r="E897" s="1435" t="s">
        <v>1741</v>
      </c>
      <c r="F897" s="1435"/>
      <c r="G897" s="1435"/>
      <c r="H897" s="1431">
        <v>95000.0</v>
      </c>
      <c r="J897" s="1431"/>
      <c r="K897" s="1431">
        <v>517350.0</v>
      </c>
      <c r="L897" s="1431">
        <v>164000.0</v>
      </c>
      <c r="M897" s="1431"/>
      <c r="N897" s="1438">
        <v>158000.0</v>
      </c>
      <c r="O897" s="1438">
        <v>630000.0</v>
      </c>
    </row>
    <row r="898">
      <c r="A898" s="638">
        <v>892.0</v>
      </c>
      <c r="B898" s="638" t="b">
        <v>0</v>
      </c>
      <c r="C898" s="1431">
        <v>16.0</v>
      </c>
      <c r="D898" s="1432" t="s">
        <v>1819</v>
      </c>
      <c r="E898" s="1435" t="s">
        <v>1744</v>
      </c>
      <c r="F898" s="1435"/>
      <c r="G898" s="1435"/>
      <c r="H898" s="1431">
        <v>104000.0</v>
      </c>
      <c r="J898" s="1431"/>
      <c r="K898" s="1431">
        <v>540000.0</v>
      </c>
      <c r="L898" s="1431">
        <v>178000.0</v>
      </c>
      <c r="M898" s="1431"/>
      <c r="N898" s="1438">
        <v>2290000.0</v>
      </c>
      <c r="O898" s="1438">
        <v>573000.0</v>
      </c>
    </row>
    <row r="899">
      <c r="A899" s="638">
        <v>893.0</v>
      </c>
      <c r="B899" s="638" t="b">
        <v>0</v>
      </c>
      <c r="C899" s="1431">
        <v>17.0</v>
      </c>
      <c r="D899" s="1432" t="s">
        <v>1819</v>
      </c>
      <c r="E899" s="1435" t="s">
        <v>1745</v>
      </c>
      <c r="F899" s="1435"/>
      <c r="G899" s="1435"/>
      <c r="H899" s="1431">
        <v>114000.0</v>
      </c>
      <c r="J899" s="1431"/>
      <c r="K899" s="1431">
        <v>570000.0</v>
      </c>
      <c r="L899" s="1431">
        <v>192000.0</v>
      </c>
      <c r="M899" s="1431"/>
      <c r="N899" s="1438">
        <v>454000.0</v>
      </c>
      <c r="O899" s="1438">
        <v>1820000.0</v>
      </c>
    </row>
    <row r="900">
      <c r="A900" s="638">
        <v>894.0</v>
      </c>
      <c r="B900" s="638" t="b">
        <v>0</v>
      </c>
      <c r="C900" s="1431">
        <v>18.0</v>
      </c>
      <c r="D900" s="1432" t="s">
        <v>1819</v>
      </c>
      <c r="E900" s="1435" t="s">
        <v>1746</v>
      </c>
      <c r="F900" s="1435"/>
      <c r="G900" s="1435"/>
      <c r="H900" s="1431">
        <v>124000.0</v>
      </c>
      <c r="J900" s="1431"/>
      <c r="K900" s="1431">
        <v>626100.0</v>
      </c>
      <c r="L900" s="1431">
        <v>210000.0</v>
      </c>
      <c r="M900" s="1431"/>
      <c r="N900" s="1438">
        <v>3250000.0</v>
      </c>
      <c r="O900" s="1438">
        <v>812000.0</v>
      </c>
    </row>
    <row r="901">
      <c r="A901" s="638">
        <v>895.0</v>
      </c>
      <c r="B901" s="638" t="b">
        <v>0</v>
      </c>
      <c r="C901" s="1431">
        <v>19.0</v>
      </c>
      <c r="D901" s="1432" t="s">
        <v>1819</v>
      </c>
      <c r="E901" s="1435" t="s">
        <v>1749</v>
      </c>
      <c r="F901" s="1435"/>
      <c r="G901" s="1435"/>
      <c r="H901" s="1431">
        <v>134000.0</v>
      </c>
      <c r="J901" s="1431"/>
      <c r="K901" s="1431">
        <v>683850.0</v>
      </c>
      <c r="L901" s="1431">
        <v>227000.0</v>
      </c>
      <c r="M901" s="1431"/>
      <c r="N901" s="1438">
        <v>636000.0</v>
      </c>
      <c r="O901" s="1438">
        <v>2540000.0</v>
      </c>
    </row>
    <row r="902">
      <c r="A902" s="638">
        <v>896.0</v>
      </c>
      <c r="B902" s="638" t="b">
        <v>0</v>
      </c>
      <c r="C902" s="1431">
        <v>20.0</v>
      </c>
      <c r="D902" s="1432" t="s">
        <v>1819</v>
      </c>
      <c r="E902" s="1435" t="s">
        <v>1750</v>
      </c>
      <c r="F902" s="1435"/>
      <c r="G902" s="1435"/>
      <c r="H902" s="1431">
        <v>145000.0</v>
      </c>
      <c r="J902" s="1431"/>
      <c r="K902" s="1431">
        <v>734850.0</v>
      </c>
      <c r="L902" s="1431">
        <v>244000.0</v>
      </c>
      <c r="M902" s="1431"/>
      <c r="N902" s="1438">
        <v>4430000.0</v>
      </c>
      <c r="O902" s="1438">
        <v>1110000.0</v>
      </c>
    </row>
    <row r="903">
      <c r="A903" s="638">
        <v>897.0</v>
      </c>
      <c r="B903" s="638" t="b">
        <v>0</v>
      </c>
      <c r="C903" s="1431">
        <v>21.0</v>
      </c>
      <c r="D903" s="1432" t="s">
        <v>1819</v>
      </c>
      <c r="E903" s="1435" t="s">
        <v>1751</v>
      </c>
      <c r="F903" s="1435"/>
      <c r="G903" s="1435"/>
      <c r="H903" s="1431">
        <v>156000.0</v>
      </c>
      <c r="J903" s="1431"/>
      <c r="K903" s="1431">
        <v>786750.0</v>
      </c>
      <c r="L903" s="1431">
        <v>261000.0</v>
      </c>
      <c r="M903" s="1431"/>
      <c r="N903" s="1438">
        <v>1270000.0</v>
      </c>
      <c r="O903" s="1438">
        <v>5090000.0</v>
      </c>
    </row>
    <row r="904">
      <c r="A904" s="638">
        <v>898.0</v>
      </c>
      <c r="B904" s="638" t="b">
        <v>0</v>
      </c>
      <c r="C904" s="1431">
        <v>22.0</v>
      </c>
      <c r="D904" s="1432" t="s">
        <v>1819</v>
      </c>
      <c r="E904" s="1435" t="s">
        <v>1752</v>
      </c>
      <c r="F904" s="1435"/>
      <c r="G904" s="1435"/>
      <c r="H904" s="1431">
        <v>167000.0</v>
      </c>
      <c r="J904" s="1431"/>
      <c r="K904" s="1431">
        <v>832500.0</v>
      </c>
      <c r="L904" s="1431">
        <v>278000.0</v>
      </c>
      <c r="M904" s="1431"/>
      <c r="N904" s="1438">
        <v>5920000.0</v>
      </c>
      <c r="O904" s="1438">
        <v>1480000.0</v>
      </c>
    </row>
    <row r="905">
      <c r="A905" s="638">
        <v>899.0</v>
      </c>
      <c r="B905" s="638" t="b">
        <v>0</v>
      </c>
      <c r="C905" s="1431">
        <v>23.0</v>
      </c>
      <c r="D905" s="1432" t="s">
        <v>1819</v>
      </c>
      <c r="E905" s="1435" t="s">
        <v>1753</v>
      </c>
      <c r="F905" s="1435"/>
      <c r="G905" s="1435"/>
      <c r="H905" s="1431">
        <v>179000.0</v>
      </c>
      <c r="J905" s="1431"/>
      <c r="K905" s="1431">
        <v>897600.0</v>
      </c>
      <c r="L905" s="1431">
        <v>299000.0</v>
      </c>
      <c r="M905" s="1431"/>
      <c r="N905" s="1438">
        <v>1720000.0</v>
      </c>
      <c r="O905" s="1438">
        <v>6880000.0</v>
      </c>
    </row>
    <row r="906">
      <c r="A906" s="638">
        <v>900.0</v>
      </c>
      <c r="B906" s="638" t="b">
        <v>0</v>
      </c>
      <c r="C906" s="1431">
        <v>24.0</v>
      </c>
      <c r="D906" s="1432" t="s">
        <v>1819</v>
      </c>
      <c r="E906" s="1435" t="s">
        <v>1754</v>
      </c>
      <c r="F906" s="1435"/>
      <c r="G906" s="1435"/>
      <c r="H906" s="1431">
        <v>191000.0</v>
      </c>
      <c r="J906" s="1431"/>
      <c r="K906" s="1431">
        <v>960150.0</v>
      </c>
      <c r="L906" s="1431">
        <v>319000.0</v>
      </c>
      <c r="M906" s="1431"/>
      <c r="N906" s="1438">
        <v>7910000.0</v>
      </c>
      <c r="O906" s="1438">
        <v>1980000.0</v>
      </c>
    </row>
    <row r="907">
      <c r="A907" s="638">
        <v>901.0</v>
      </c>
      <c r="B907" s="638" t="b">
        <v>0</v>
      </c>
      <c r="C907" s="1431">
        <v>25.0</v>
      </c>
      <c r="D907" s="1432" t="s">
        <v>1819</v>
      </c>
      <c r="E907" s="1435" t="s">
        <v>1755</v>
      </c>
      <c r="F907" s="1435"/>
      <c r="G907" s="1435"/>
      <c r="H907" s="1431">
        <v>203000.0</v>
      </c>
      <c r="J907" s="1431"/>
      <c r="K907" s="1431">
        <v>1020000.0</v>
      </c>
      <c r="L907" s="1431">
        <v>339000.0</v>
      </c>
      <c r="M907" s="1431"/>
      <c r="N907" s="1438">
        <v>2260000.0</v>
      </c>
      <c r="O907" s="1438">
        <v>9020000.0</v>
      </c>
    </row>
    <row r="908">
      <c r="A908" s="638">
        <v>902.0</v>
      </c>
      <c r="B908" s="638" t="b">
        <v>0</v>
      </c>
      <c r="C908" s="1431">
        <v>26.0</v>
      </c>
      <c r="D908" s="1432" t="s">
        <v>1819</v>
      </c>
      <c r="E908" s="1435" t="s">
        <v>1758</v>
      </c>
      <c r="F908" s="1435"/>
      <c r="G908" s="1435"/>
      <c r="H908" s="1431">
        <v>216000.0</v>
      </c>
      <c r="J908" s="1431"/>
      <c r="K908" s="1431">
        <v>1050000.0</v>
      </c>
      <c r="L908" s="1431">
        <v>360000.0</v>
      </c>
      <c r="M908" s="1431"/>
      <c r="N908" s="1438">
        <v>1.04E7</v>
      </c>
      <c r="O908" s="1438">
        <v>2590000.0</v>
      </c>
    </row>
    <row r="909">
      <c r="A909" s="638">
        <v>903.0</v>
      </c>
      <c r="B909" s="638" t="b">
        <v>0</v>
      </c>
      <c r="C909" s="1431">
        <v>27.0</v>
      </c>
      <c r="D909" s="1432" t="s">
        <v>1819</v>
      </c>
      <c r="E909" s="1435" t="s">
        <v>1759</v>
      </c>
      <c r="F909" s="1435"/>
      <c r="G909" s="1435"/>
      <c r="H909" s="1431">
        <v>229000.0</v>
      </c>
      <c r="J909" s="1431"/>
      <c r="K909" s="1431">
        <v>1165500.0</v>
      </c>
      <c r="L909" s="1431">
        <v>380000.0</v>
      </c>
      <c r="M909" s="1431"/>
      <c r="N909" s="1438">
        <v>2950000.0</v>
      </c>
      <c r="O909" s="1438">
        <v>1.18E7</v>
      </c>
    </row>
    <row r="910">
      <c r="A910" s="638">
        <v>904.0</v>
      </c>
      <c r="B910" s="638" t="b">
        <v>0</v>
      </c>
      <c r="C910" s="1431">
        <v>28.0</v>
      </c>
      <c r="D910" s="1432" t="s">
        <v>1819</v>
      </c>
      <c r="E910" s="1435" t="s">
        <v>1760</v>
      </c>
      <c r="F910" s="1435"/>
      <c r="G910" s="1435"/>
      <c r="H910" s="1431">
        <v>242000.0</v>
      </c>
      <c r="J910" s="1431"/>
      <c r="K910" s="1431">
        <v>1200000.0</v>
      </c>
      <c r="L910" s="1431">
        <v>400000.0</v>
      </c>
      <c r="M910" s="1431"/>
      <c r="N910" s="1438">
        <v>1.33E7</v>
      </c>
      <c r="O910" s="1438">
        <v>3330000.0</v>
      </c>
    </row>
    <row r="911">
      <c r="A911" s="638">
        <v>905.0</v>
      </c>
      <c r="B911" s="638" t="b">
        <v>0</v>
      </c>
      <c r="C911" s="1431">
        <v>29.0</v>
      </c>
      <c r="D911" s="1432" t="s">
        <v>1819</v>
      </c>
      <c r="E911" s="1435" t="s">
        <v>1761</v>
      </c>
      <c r="F911" s="1435"/>
      <c r="G911" s="1435"/>
      <c r="H911" s="1431">
        <v>256000.0</v>
      </c>
      <c r="J911" s="1431"/>
      <c r="K911" s="1431">
        <v>1279500.0</v>
      </c>
      <c r="L911" s="1431">
        <v>424000.0</v>
      </c>
      <c r="M911" s="1431"/>
      <c r="N911" s="1438">
        <v>3750000.0</v>
      </c>
      <c r="O911" s="1438">
        <v>1.5E7</v>
      </c>
    </row>
    <row r="912">
      <c r="A912" s="638">
        <v>906.0</v>
      </c>
      <c r="B912" s="638" t="b">
        <v>0</v>
      </c>
      <c r="C912" s="1431">
        <v>30.0</v>
      </c>
      <c r="D912" s="1432" t="s">
        <v>1819</v>
      </c>
      <c r="E912" s="1435" t="s">
        <v>1764</v>
      </c>
      <c r="F912" s="1435"/>
      <c r="G912" s="1435"/>
      <c r="H912" s="1431">
        <v>270000.0</v>
      </c>
      <c r="J912" s="1431"/>
      <c r="K912" s="1431">
        <v>1335000.0</v>
      </c>
      <c r="L912" s="1431">
        <v>447000.0</v>
      </c>
      <c r="M912" s="1431"/>
      <c r="N912" s="1438">
        <v>1.68E7</v>
      </c>
      <c r="O912" s="1438">
        <v>4210000.0</v>
      </c>
    </row>
    <row r="913">
      <c r="A913" s="638">
        <v>907.0</v>
      </c>
      <c r="B913" s="638" t="b">
        <v>0</v>
      </c>
      <c r="C913" s="1431">
        <v>31.0</v>
      </c>
      <c r="D913" s="1432" t="s">
        <v>1819</v>
      </c>
      <c r="E913" s="1435" t="s">
        <v>1767</v>
      </c>
      <c r="F913" s="1435"/>
      <c r="G913" s="1435"/>
      <c r="H913" s="1431">
        <v>284000.0</v>
      </c>
      <c r="J913" s="1431"/>
      <c r="K913" s="1431">
        <v>1417350.0</v>
      </c>
      <c r="L913" s="1431">
        <v>471000.0</v>
      </c>
      <c r="M913" s="1431"/>
      <c r="N913" s="1438">
        <v>4740000.0</v>
      </c>
      <c r="O913" s="1438">
        <v>1.9E7</v>
      </c>
    </row>
    <row r="914">
      <c r="A914" s="638">
        <v>908.0</v>
      </c>
      <c r="B914" s="638" t="b">
        <v>0</v>
      </c>
      <c r="C914" s="1431">
        <v>32.0</v>
      </c>
      <c r="D914" s="1432" t="s">
        <v>1819</v>
      </c>
      <c r="E914" s="1435" t="s">
        <v>1770</v>
      </c>
      <c r="F914" s="1435"/>
      <c r="G914" s="1435"/>
      <c r="H914" s="1431">
        <v>299000.0</v>
      </c>
      <c r="J914" s="1431"/>
      <c r="K914" s="1431">
        <v>1487100.0</v>
      </c>
      <c r="L914" s="1431">
        <v>494000.0</v>
      </c>
      <c r="M914" s="1431"/>
      <c r="N914" s="1438">
        <v>2.12E7</v>
      </c>
      <c r="O914" s="1438">
        <v>5310000.0</v>
      </c>
    </row>
    <row r="915">
      <c r="A915" s="638">
        <v>909.0</v>
      </c>
      <c r="B915" s="638" t="b">
        <v>0</v>
      </c>
      <c r="C915" s="1431">
        <v>33.0</v>
      </c>
      <c r="D915" s="1432" t="s">
        <v>1819</v>
      </c>
      <c r="E915" s="1435" t="s">
        <v>1773</v>
      </c>
      <c r="F915" s="1435"/>
      <c r="G915" s="1435"/>
      <c r="H915" s="1431">
        <v>314000.0</v>
      </c>
      <c r="J915" s="1431"/>
      <c r="K915" s="1431">
        <v>1557900.0</v>
      </c>
      <c r="L915" s="1431">
        <v>518000.0</v>
      </c>
      <c r="M915" s="1431"/>
      <c r="N915" s="1438">
        <v>5900000.0</v>
      </c>
      <c r="O915" s="1438">
        <v>2.36E7</v>
      </c>
    </row>
    <row r="916">
      <c r="A916" s="638">
        <v>910.0</v>
      </c>
      <c r="B916" s="638" t="b">
        <v>0</v>
      </c>
      <c r="C916" s="1431">
        <v>34.0</v>
      </c>
      <c r="D916" s="1432" t="s">
        <v>1819</v>
      </c>
      <c r="E916" s="1435" t="s">
        <v>1776</v>
      </c>
      <c r="F916" s="1435"/>
      <c r="G916" s="1435"/>
      <c r="H916" s="1431">
        <v>329000.0</v>
      </c>
      <c r="J916" s="1431"/>
      <c r="K916" s="1431">
        <v>1629000.0</v>
      </c>
      <c r="L916" s="1431">
        <v>544000.0</v>
      </c>
      <c r="M916" s="1431"/>
      <c r="N916" s="1438">
        <v>2.63E7</v>
      </c>
      <c r="O916" s="1438">
        <v>6570000.0</v>
      </c>
    </row>
    <row r="917">
      <c r="A917" s="638">
        <v>911.0</v>
      </c>
      <c r="B917" s="638" t="b">
        <v>0</v>
      </c>
      <c r="C917" s="1431"/>
      <c r="D917" s="1432" t="s">
        <v>1820</v>
      </c>
      <c r="E917" s="1435"/>
      <c r="F917" s="1435"/>
      <c r="G917" s="1435"/>
      <c r="H917" s="1431" t="s">
        <v>1821</v>
      </c>
      <c r="J917" s="1431"/>
      <c r="K917" s="1431"/>
      <c r="L917" s="1431"/>
      <c r="M917" s="1431"/>
      <c r="N917" s="1438"/>
      <c r="O917" s="1438"/>
    </row>
    <row r="918">
      <c r="A918" s="638">
        <v>912.0</v>
      </c>
      <c r="B918" s="638" t="b">
        <v>0</v>
      </c>
      <c r="C918" s="1431">
        <v>1.0</v>
      </c>
      <c r="D918" s="1432" t="s">
        <v>1822</v>
      </c>
      <c r="E918" s="1435" t="s">
        <v>1720</v>
      </c>
      <c r="F918" s="1435" t="s">
        <v>1686</v>
      </c>
      <c r="G918" s="1435"/>
      <c r="H918" s="781">
        <v>0.04</v>
      </c>
      <c r="J918" s="1431"/>
      <c r="K918" s="1431">
        <v>22950.0</v>
      </c>
      <c r="L918" s="1431">
        <v>7825.0</v>
      </c>
      <c r="M918" s="1431">
        <v>7200.0</v>
      </c>
      <c r="N918" s="1438"/>
      <c r="O918" s="1438"/>
    </row>
    <row r="919">
      <c r="A919" s="638">
        <v>913.0</v>
      </c>
      <c r="B919" s="638" t="b">
        <v>0</v>
      </c>
      <c r="C919" s="1431">
        <v>2.0</v>
      </c>
      <c r="D919" s="1432" t="s">
        <v>1822</v>
      </c>
      <c r="E919" s="1435" t="s">
        <v>1726</v>
      </c>
      <c r="F919" s="1435" t="s">
        <v>1823</v>
      </c>
      <c r="G919" s="1435"/>
      <c r="H919" s="781">
        <v>0.05</v>
      </c>
      <c r="J919" s="1431"/>
      <c r="K919" s="1431">
        <v>47100.0</v>
      </c>
      <c r="L919" s="1431">
        <v>15625.0</v>
      </c>
      <c r="M919" s="1431">
        <v>14400.0</v>
      </c>
      <c r="N919" s="1438"/>
      <c r="O919" s="1438"/>
    </row>
    <row r="920">
      <c r="A920" s="638">
        <v>914.0</v>
      </c>
      <c r="B920" s="638" t="b">
        <v>0</v>
      </c>
      <c r="C920" s="1431">
        <v>3.0</v>
      </c>
      <c r="D920" s="1432" t="s">
        <v>1822</v>
      </c>
      <c r="E920" s="1435" t="s">
        <v>1727</v>
      </c>
      <c r="F920" s="1435" t="s">
        <v>1824</v>
      </c>
      <c r="G920" s="1435"/>
      <c r="H920" s="781">
        <v>0.06</v>
      </c>
      <c r="J920" s="1431"/>
      <c r="K920" s="1431">
        <v>73050.0</v>
      </c>
      <c r="L920" s="1431">
        <v>23450.0</v>
      </c>
      <c r="M920" s="1431">
        <v>52000.0</v>
      </c>
      <c r="N920" s="1438"/>
      <c r="O920" s="1438"/>
    </row>
    <row r="921">
      <c r="A921" s="638">
        <v>915.0</v>
      </c>
      <c r="B921" s="638" t="b">
        <v>0</v>
      </c>
      <c r="C921" s="1431">
        <v>4.0</v>
      </c>
      <c r="D921" s="1432" t="s">
        <v>1822</v>
      </c>
      <c r="E921" s="1435" t="s">
        <v>1728</v>
      </c>
      <c r="F921" s="1435" t="s">
        <v>1825</v>
      </c>
      <c r="G921" s="1435"/>
      <c r="H921" s="781">
        <v>0.08</v>
      </c>
      <c r="J921" s="1431"/>
      <c r="K921" s="1431">
        <v>93600.0</v>
      </c>
      <c r="L921" s="1431">
        <v>31275.0</v>
      </c>
      <c r="M921" s="1431">
        <v>80800.0</v>
      </c>
      <c r="N921" s="1438"/>
      <c r="O921" s="1438"/>
    </row>
    <row r="922">
      <c r="A922" s="638">
        <v>916.0</v>
      </c>
      <c r="B922" s="638" t="b">
        <v>0</v>
      </c>
      <c r="C922" s="1431">
        <v>5.0</v>
      </c>
      <c r="D922" s="1432" t="s">
        <v>1822</v>
      </c>
      <c r="E922" s="1435" t="s">
        <v>1729</v>
      </c>
      <c r="F922" s="1435" t="s">
        <v>1826</v>
      </c>
      <c r="G922" s="1435"/>
      <c r="H922" s="781">
        <v>0.1</v>
      </c>
      <c r="J922" s="1431"/>
      <c r="K922" s="1431">
        <v>120000.0</v>
      </c>
      <c r="L922" s="1431">
        <v>39100.0</v>
      </c>
      <c r="M922" s="1431">
        <v>173000.0</v>
      </c>
      <c r="N922" s="1438"/>
      <c r="O922" s="1438"/>
    </row>
    <row r="923">
      <c r="A923" s="638">
        <v>917.0</v>
      </c>
      <c r="B923" s="638" t="b">
        <v>0</v>
      </c>
      <c r="C923" s="1431">
        <v>6.0</v>
      </c>
      <c r="D923" s="1432" t="s">
        <v>1822</v>
      </c>
      <c r="E923" s="1435" t="s">
        <v>1730</v>
      </c>
      <c r="F923" s="1435" t="s">
        <v>1827</v>
      </c>
      <c r="G923" s="1435"/>
      <c r="H923" s="781">
        <v>0.12</v>
      </c>
      <c r="J923" s="1431"/>
      <c r="K923" s="1431">
        <v>142500.0</v>
      </c>
      <c r="L923" s="1431">
        <v>50025.0</v>
      </c>
      <c r="M923" s="1431">
        <v>249000.0</v>
      </c>
      <c r="N923" s="1438"/>
      <c r="O923" s="1438"/>
    </row>
    <row r="924">
      <c r="A924" s="638">
        <v>918.0</v>
      </c>
      <c r="B924" s="638" t="b">
        <v>0</v>
      </c>
      <c r="C924" s="1431">
        <v>7.0</v>
      </c>
      <c r="D924" s="1432" t="s">
        <v>1822</v>
      </c>
      <c r="E924" s="1435" t="s">
        <v>1731</v>
      </c>
      <c r="F924" s="1435" t="s">
        <v>1828</v>
      </c>
      <c r="G924" s="1435"/>
      <c r="H924" s="781">
        <v>0.15</v>
      </c>
      <c r="J924" s="1431"/>
      <c r="K924" s="1431">
        <v>187500.0</v>
      </c>
      <c r="L924" s="1431">
        <v>60975.0</v>
      </c>
      <c r="M924" s="1431">
        <v>338000.0</v>
      </c>
      <c r="N924" s="1438"/>
      <c r="O924" s="1438"/>
    </row>
    <row r="925">
      <c r="A925" s="638">
        <v>919.0</v>
      </c>
      <c r="B925" s="638" t="b">
        <v>0</v>
      </c>
      <c r="C925" s="1431">
        <v>8.0</v>
      </c>
      <c r="D925" s="1432" t="s">
        <v>1822</v>
      </c>
      <c r="E925" s="1435" t="s">
        <v>1732</v>
      </c>
      <c r="F925" s="1435" t="s">
        <v>1829</v>
      </c>
      <c r="G925" s="1435"/>
      <c r="H925" s="781">
        <v>0.18</v>
      </c>
      <c r="J925" s="1431"/>
      <c r="K925" s="1431">
        <v>218550.0</v>
      </c>
      <c r="L925" s="1431">
        <v>71925.0</v>
      </c>
      <c r="M925" s="1431">
        <v>478000.0</v>
      </c>
      <c r="N925" s="1438"/>
      <c r="O925" s="1438"/>
    </row>
    <row r="926">
      <c r="A926" s="638">
        <v>920.0</v>
      </c>
      <c r="B926" s="638" t="b">
        <v>0</v>
      </c>
      <c r="C926" s="1431">
        <v>9.0</v>
      </c>
      <c r="D926" s="1432" t="s">
        <v>1822</v>
      </c>
      <c r="E926" s="1435" t="s">
        <v>1733</v>
      </c>
      <c r="F926" s="1435" t="s">
        <v>1830</v>
      </c>
      <c r="G926" s="1435"/>
      <c r="H926" s="781">
        <v>0.21</v>
      </c>
      <c r="J926" s="1431"/>
      <c r="K926" s="1431">
        <v>249600.0</v>
      </c>
      <c r="L926" s="1431">
        <v>82875.0</v>
      </c>
      <c r="M926" s="1431">
        <v>643000.0</v>
      </c>
      <c r="N926" s="1438"/>
      <c r="O926" s="1438"/>
    </row>
    <row r="927">
      <c r="A927" s="638">
        <v>921.0</v>
      </c>
      <c r="B927" s="638" t="b">
        <v>0</v>
      </c>
      <c r="C927" s="1431">
        <v>10.0</v>
      </c>
      <c r="D927" s="1432" t="s">
        <v>1822</v>
      </c>
      <c r="E927" s="1435" t="s">
        <v>1734</v>
      </c>
      <c r="F927" s="1435" t="s">
        <v>1736</v>
      </c>
      <c r="G927" s="1435"/>
      <c r="H927" s="781">
        <v>0.24</v>
      </c>
      <c r="J927" s="1431"/>
      <c r="K927" s="1431">
        <v>282750.0</v>
      </c>
      <c r="L927" s="1431">
        <v>93825.0</v>
      </c>
      <c r="M927" s="1431">
        <v>831000.0</v>
      </c>
      <c r="N927" s="1438"/>
      <c r="O927" s="1438"/>
    </row>
    <row r="928">
      <c r="A928" s="638">
        <v>922.0</v>
      </c>
      <c r="B928" s="638" t="b">
        <v>0</v>
      </c>
      <c r="C928" s="1431">
        <v>11.0</v>
      </c>
      <c r="D928" s="1432" t="s">
        <v>1822</v>
      </c>
      <c r="E928" s="1435" t="s">
        <v>1737</v>
      </c>
      <c r="F928" s="1435" t="s">
        <v>1831</v>
      </c>
      <c r="G928" s="1435"/>
      <c r="H928" s="781">
        <v>0.27</v>
      </c>
      <c r="J928" s="1431"/>
      <c r="K928" s="1431">
        <v>325200.0</v>
      </c>
      <c r="L928" s="1431">
        <v>108000.0</v>
      </c>
      <c r="M928" s="1431">
        <v>1080000.0</v>
      </c>
      <c r="N928" s="1438"/>
      <c r="O928" s="1438"/>
    </row>
    <row r="929">
      <c r="A929" s="638">
        <v>923.0</v>
      </c>
      <c r="B929" s="638" t="b">
        <v>0</v>
      </c>
      <c r="C929" s="1431">
        <v>12.0</v>
      </c>
      <c r="D929" s="1432" t="s">
        <v>1822</v>
      </c>
      <c r="E929" s="1435" t="s">
        <v>1738</v>
      </c>
      <c r="F929" s="1435" t="s">
        <v>1832</v>
      </c>
      <c r="G929" s="1435"/>
      <c r="H929" s="781">
        <v>0.3</v>
      </c>
      <c r="J929" s="1431"/>
      <c r="K929" s="1431">
        <v>366000.0</v>
      </c>
      <c r="L929" s="1431">
        <v>122000.0</v>
      </c>
      <c r="M929" s="1431">
        <v>1350000.0</v>
      </c>
      <c r="N929" s="1438"/>
      <c r="O929" s="1438"/>
    </row>
    <row r="930">
      <c r="A930" s="638">
        <v>924.0</v>
      </c>
      <c r="B930" s="638" t="b">
        <v>0</v>
      </c>
      <c r="C930" s="1431">
        <v>13.0</v>
      </c>
      <c r="D930" s="1432" t="s">
        <v>1822</v>
      </c>
      <c r="E930" s="1435" t="s">
        <v>1739</v>
      </c>
      <c r="F930" s="1435" t="s">
        <v>1833</v>
      </c>
      <c r="G930" s="1435"/>
      <c r="H930" s="781">
        <v>0.33</v>
      </c>
      <c r="J930" s="1431"/>
      <c r="K930" s="1431">
        <v>418200.0</v>
      </c>
      <c r="L930" s="1431">
        <v>136000.0</v>
      </c>
      <c r="M930" s="1431">
        <v>1660000.0</v>
      </c>
      <c r="N930" s="1438"/>
      <c r="O930" s="1438"/>
    </row>
    <row r="931">
      <c r="A931" s="638">
        <v>925.0</v>
      </c>
      <c r="B931" s="638" t="b">
        <v>0</v>
      </c>
      <c r="C931" s="1431">
        <v>14.0</v>
      </c>
      <c r="D931" s="1432" t="s">
        <v>1822</v>
      </c>
      <c r="E931" s="1435" t="s">
        <v>1740</v>
      </c>
      <c r="F931" s="1435" t="s">
        <v>1834</v>
      </c>
      <c r="G931" s="1435"/>
      <c r="H931" s="781">
        <v>0.37</v>
      </c>
      <c r="J931" s="1431"/>
      <c r="K931" s="1431">
        <v>434850.0</v>
      </c>
      <c r="L931" s="1431">
        <v>150000.0</v>
      </c>
      <c r="M931" s="1431">
        <v>2000000.0</v>
      </c>
      <c r="N931" s="1438"/>
      <c r="O931" s="1438"/>
    </row>
    <row r="932">
      <c r="A932" s="638">
        <v>926.0</v>
      </c>
      <c r="B932" s="638" t="b">
        <v>0</v>
      </c>
      <c r="C932" s="1431">
        <v>15.0</v>
      </c>
      <c r="D932" s="1432" t="s">
        <v>1822</v>
      </c>
      <c r="E932" s="1435" t="s">
        <v>1741</v>
      </c>
      <c r="F932" s="1435" t="s">
        <v>1743</v>
      </c>
      <c r="G932" s="1435"/>
      <c r="H932" s="781">
        <v>0.41</v>
      </c>
      <c r="J932" s="1431"/>
      <c r="K932" s="1431">
        <v>517350.0</v>
      </c>
      <c r="L932" s="1431">
        <v>164000.0</v>
      </c>
      <c r="M932" s="1431"/>
      <c r="N932" s="1438">
        <v>158000.0</v>
      </c>
      <c r="O932" s="1438">
        <v>630000.0</v>
      </c>
    </row>
    <row r="933">
      <c r="A933" s="638">
        <v>927.0</v>
      </c>
      <c r="B933" s="638" t="b">
        <v>0</v>
      </c>
      <c r="C933" s="1431">
        <v>16.0</v>
      </c>
      <c r="D933" s="1432" t="s">
        <v>1822</v>
      </c>
      <c r="E933" s="1435" t="s">
        <v>1744</v>
      </c>
      <c r="F933" s="1435" t="s">
        <v>1835</v>
      </c>
      <c r="G933" s="1435"/>
      <c r="H933" s="781">
        <v>0.45</v>
      </c>
      <c r="J933" s="1431"/>
      <c r="K933" s="1431">
        <v>540000.0</v>
      </c>
      <c r="L933" s="1431">
        <v>178000.0</v>
      </c>
      <c r="M933" s="1431"/>
      <c r="N933" s="1438">
        <v>2290000.0</v>
      </c>
      <c r="O933" s="1438">
        <v>573000.0</v>
      </c>
    </row>
    <row r="934">
      <c r="A934" s="638">
        <v>928.0</v>
      </c>
      <c r="B934" s="638" t="b">
        <v>0</v>
      </c>
      <c r="C934" s="1431">
        <v>17.0</v>
      </c>
      <c r="D934" s="1432" t="s">
        <v>1822</v>
      </c>
      <c r="E934" s="1435" t="s">
        <v>1745</v>
      </c>
      <c r="F934" s="1435" t="s">
        <v>1836</v>
      </c>
      <c r="G934" s="1435"/>
      <c r="H934" s="781">
        <v>0.49</v>
      </c>
      <c r="J934" s="1431"/>
      <c r="K934" s="1431">
        <v>570000.0</v>
      </c>
      <c r="L934" s="1431">
        <v>192000.0</v>
      </c>
      <c r="M934" s="1431"/>
      <c r="N934" s="1438">
        <v>454000.0</v>
      </c>
      <c r="O934" s="1438">
        <v>1820000.0</v>
      </c>
    </row>
    <row r="935">
      <c r="A935" s="638">
        <v>929.0</v>
      </c>
      <c r="B935" s="638" t="b">
        <v>0</v>
      </c>
      <c r="C935" s="1431">
        <v>18.0</v>
      </c>
      <c r="D935" s="1432" t="s">
        <v>1822</v>
      </c>
      <c r="E935" s="1435" t="s">
        <v>1746</v>
      </c>
      <c r="F935" s="1435" t="s">
        <v>1837</v>
      </c>
      <c r="G935" s="1435"/>
      <c r="H935" s="781">
        <v>0.53</v>
      </c>
      <c r="J935" s="1431"/>
      <c r="K935" s="1431">
        <v>626100.0</v>
      </c>
      <c r="L935" s="1431">
        <v>210000.0</v>
      </c>
      <c r="M935" s="1431"/>
      <c r="N935" s="1438">
        <v>3250000.0</v>
      </c>
      <c r="O935" s="1438">
        <v>812000.0</v>
      </c>
    </row>
    <row r="936">
      <c r="A936" s="638">
        <v>930.0</v>
      </c>
      <c r="B936" s="638" t="b">
        <v>0</v>
      </c>
      <c r="C936" s="1431">
        <v>19.0</v>
      </c>
      <c r="D936" s="1432" t="s">
        <v>1822</v>
      </c>
      <c r="E936" s="1435" t="s">
        <v>1749</v>
      </c>
      <c r="F936" s="1435" t="s">
        <v>1838</v>
      </c>
      <c r="G936" s="1435"/>
      <c r="H936" s="781">
        <v>0.58</v>
      </c>
      <c r="J936" s="1431"/>
      <c r="K936" s="1431">
        <v>683850.0</v>
      </c>
      <c r="L936" s="1431">
        <v>227000.0</v>
      </c>
      <c r="M936" s="1431"/>
      <c r="N936" s="1438">
        <v>636000.0</v>
      </c>
      <c r="O936" s="1438">
        <v>2540000.0</v>
      </c>
    </row>
    <row r="937">
      <c r="A937" s="638">
        <v>931.0</v>
      </c>
      <c r="B937" s="638" t="b">
        <v>0</v>
      </c>
      <c r="C937" s="1431">
        <v>20.0</v>
      </c>
      <c r="D937" s="1432" t="s">
        <v>1822</v>
      </c>
      <c r="E937" s="1435" t="s">
        <v>1750</v>
      </c>
      <c r="F937" s="1435" t="s">
        <v>1839</v>
      </c>
      <c r="G937" s="1435"/>
      <c r="H937" s="781">
        <v>0.63</v>
      </c>
      <c r="J937" s="1431"/>
      <c r="K937" s="1431">
        <v>734850.0</v>
      </c>
      <c r="L937" s="1431">
        <v>244000.0</v>
      </c>
      <c r="M937" s="1431"/>
      <c r="N937" s="1438">
        <v>4430000.0</v>
      </c>
      <c r="O937" s="1438">
        <v>1110000.0</v>
      </c>
    </row>
    <row r="938">
      <c r="A938" s="638">
        <v>932.0</v>
      </c>
      <c r="B938" s="638" t="b">
        <v>0</v>
      </c>
      <c r="C938" s="1431">
        <v>21.0</v>
      </c>
      <c r="D938" s="1432" t="s">
        <v>1822</v>
      </c>
      <c r="E938" s="1435" t="s">
        <v>1751</v>
      </c>
      <c r="F938" s="1435" t="s">
        <v>1840</v>
      </c>
      <c r="G938" s="1435"/>
      <c r="H938" s="781">
        <v>0.68</v>
      </c>
      <c r="J938" s="1431"/>
      <c r="K938" s="1431">
        <v>786750.0</v>
      </c>
      <c r="L938" s="1431">
        <v>261000.0</v>
      </c>
      <c r="M938" s="1431"/>
      <c r="N938" s="1438">
        <v>1270000.0</v>
      </c>
      <c r="O938" s="1438">
        <v>5090000.0</v>
      </c>
    </row>
    <row r="939">
      <c r="A939" s="638">
        <v>933.0</v>
      </c>
      <c r="B939" s="638" t="b">
        <v>0</v>
      </c>
      <c r="C939" s="1431">
        <v>22.0</v>
      </c>
      <c r="D939" s="1432" t="s">
        <v>1822</v>
      </c>
      <c r="E939" s="1435" t="s">
        <v>1752</v>
      </c>
      <c r="F939" s="1435" t="s">
        <v>1841</v>
      </c>
      <c r="G939" s="1435"/>
      <c r="H939" s="781">
        <v>0.74</v>
      </c>
      <c r="J939" s="1431"/>
      <c r="K939" s="1431">
        <v>832500.0</v>
      </c>
      <c r="L939" s="1431">
        <v>278000.0</v>
      </c>
      <c r="M939" s="1431"/>
      <c r="N939" s="1438">
        <v>5920000.0</v>
      </c>
      <c r="O939" s="1438">
        <v>1480000.0</v>
      </c>
    </row>
    <row r="940">
      <c r="A940" s="638">
        <v>934.0</v>
      </c>
      <c r="B940" s="638" t="b">
        <v>0</v>
      </c>
      <c r="C940" s="1431">
        <v>23.0</v>
      </c>
      <c r="D940" s="1432" t="s">
        <v>1822</v>
      </c>
      <c r="E940" s="1435" t="s">
        <v>1753</v>
      </c>
      <c r="F940" s="1435" t="s">
        <v>1842</v>
      </c>
      <c r="G940" s="1435"/>
      <c r="H940" s="781">
        <v>0.8</v>
      </c>
      <c r="J940" s="1431"/>
      <c r="K940" s="1431">
        <v>897600.0</v>
      </c>
      <c r="L940" s="1431">
        <v>299000.0</v>
      </c>
      <c r="M940" s="1431"/>
      <c r="N940" s="1438">
        <v>1720000.0</v>
      </c>
      <c r="O940" s="1438">
        <v>6880000.0</v>
      </c>
    </row>
    <row r="941">
      <c r="A941" s="638">
        <v>935.0</v>
      </c>
      <c r="B941" s="638" t="b">
        <v>0</v>
      </c>
      <c r="C941" s="1431">
        <v>24.0</v>
      </c>
      <c r="D941" s="1432" t="s">
        <v>1822</v>
      </c>
      <c r="E941" s="1435" t="s">
        <v>1754</v>
      </c>
      <c r="F941" s="1435" t="s">
        <v>1843</v>
      </c>
      <c r="G941" s="1435"/>
      <c r="H941" s="781">
        <v>0.86</v>
      </c>
      <c r="J941" s="1431"/>
      <c r="K941" s="1431">
        <v>960150.0</v>
      </c>
      <c r="L941" s="1431">
        <v>319000.0</v>
      </c>
      <c r="M941" s="1431"/>
      <c r="N941" s="1438">
        <v>7910000.0</v>
      </c>
      <c r="O941" s="1438">
        <v>1980000.0</v>
      </c>
    </row>
    <row r="942">
      <c r="A942" s="638">
        <v>936.0</v>
      </c>
      <c r="B942" s="638" t="b">
        <v>0</v>
      </c>
      <c r="C942" s="1431">
        <v>25.0</v>
      </c>
      <c r="D942" s="1432" t="s">
        <v>1822</v>
      </c>
      <c r="E942" s="1435" t="s">
        <v>1755</v>
      </c>
      <c r="F942" s="1435" t="s">
        <v>1763</v>
      </c>
      <c r="G942" s="1435"/>
      <c r="H942" s="781">
        <v>0.92</v>
      </c>
      <c r="J942" s="1431"/>
      <c r="K942" s="1431">
        <v>1020000.0</v>
      </c>
      <c r="L942" s="1431">
        <v>339000.0</v>
      </c>
      <c r="M942" s="1431"/>
      <c r="N942" s="1438">
        <v>2260000.0</v>
      </c>
      <c r="O942" s="1438">
        <v>9020000.0</v>
      </c>
    </row>
    <row r="943">
      <c r="A943" s="638">
        <v>937.0</v>
      </c>
      <c r="B943" s="638" t="b">
        <v>0</v>
      </c>
      <c r="C943" s="1431">
        <v>26.0</v>
      </c>
      <c r="D943" s="1432" t="s">
        <v>1822</v>
      </c>
      <c r="E943" s="1435" t="s">
        <v>1758</v>
      </c>
      <c r="F943" s="1435" t="s">
        <v>1844</v>
      </c>
      <c r="G943" s="1435"/>
      <c r="H943" s="781">
        <v>0.99</v>
      </c>
      <c r="J943" s="1431"/>
      <c r="K943" s="1431">
        <v>1050000.0</v>
      </c>
      <c r="L943" s="1431">
        <v>360000.0</v>
      </c>
      <c r="M943" s="1431"/>
      <c r="N943" s="1438">
        <v>1.04E7</v>
      </c>
      <c r="O943" s="1438">
        <v>2590000.0</v>
      </c>
    </row>
    <row r="944">
      <c r="A944" s="638">
        <v>938.0</v>
      </c>
      <c r="B944" s="638" t="b">
        <v>0</v>
      </c>
      <c r="C944" s="1431">
        <v>27.0</v>
      </c>
      <c r="D944" s="1432" t="s">
        <v>1822</v>
      </c>
      <c r="E944" s="1435" t="s">
        <v>1759</v>
      </c>
      <c r="F944" s="1435" t="s">
        <v>1845</v>
      </c>
      <c r="G944" s="1435"/>
      <c r="H944" s="781">
        <v>1.06</v>
      </c>
      <c r="J944" s="1431"/>
      <c r="K944" s="1431">
        <v>1165500.0</v>
      </c>
      <c r="L944" s="1431">
        <v>380000.0</v>
      </c>
      <c r="M944" s="1431"/>
      <c r="N944" s="1438">
        <v>2950000.0</v>
      </c>
      <c r="O944" s="1438">
        <v>1.18E7</v>
      </c>
    </row>
    <row r="945">
      <c r="A945" s="638">
        <v>939.0</v>
      </c>
      <c r="B945" s="638" t="b">
        <v>0</v>
      </c>
      <c r="C945" s="1431">
        <v>28.0</v>
      </c>
      <c r="D945" s="1432" t="s">
        <v>1822</v>
      </c>
      <c r="E945" s="1435" t="s">
        <v>1760</v>
      </c>
      <c r="F945" s="1435" t="s">
        <v>1846</v>
      </c>
      <c r="G945" s="1435"/>
      <c r="H945" s="781">
        <v>1.13</v>
      </c>
      <c r="J945" s="1431"/>
      <c r="K945" s="1431">
        <v>1200000.0</v>
      </c>
      <c r="L945" s="1431">
        <v>400000.0</v>
      </c>
      <c r="M945" s="1431"/>
      <c r="N945" s="1438">
        <v>1.33E7</v>
      </c>
      <c r="O945" s="1438">
        <v>3330000.0</v>
      </c>
    </row>
    <row r="946">
      <c r="A946" s="638">
        <v>940.0</v>
      </c>
      <c r="B946" s="638" t="b">
        <v>0</v>
      </c>
      <c r="C946" s="1431">
        <v>29.0</v>
      </c>
      <c r="D946" s="1432" t="s">
        <v>1822</v>
      </c>
      <c r="E946" s="1435" t="s">
        <v>1761</v>
      </c>
      <c r="F946" s="1435" t="s">
        <v>1847</v>
      </c>
      <c r="G946" s="1435"/>
      <c r="H946" s="781">
        <v>1.21</v>
      </c>
      <c r="J946" s="1431"/>
      <c r="K946" s="1431">
        <v>1279500.0</v>
      </c>
      <c r="L946" s="1431">
        <v>424000.0</v>
      </c>
      <c r="M946" s="1431"/>
      <c r="N946" s="1438">
        <v>3750000.0</v>
      </c>
      <c r="O946" s="1438">
        <v>1.5E7</v>
      </c>
    </row>
    <row r="947">
      <c r="A947" s="638">
        <v>941.0</v>
      </c>
      <c r="B947" s="638" t="b">
        <v>0</v>
      </c>
      <c r="C947" s="1431">
        <v>30.0</v>
      </c>
      <c r="D947" s="1432" t="s">
        <v>1822</v>
      </c>
      <c r="E947" s="1435" t="s">
        <v>1764</v>
      </c>
      <c r="F947" s="1435" t="s">
        <v>1848</v>
      </c>
      <c r="G947" s="1435"/>
      <c r="H947" s="781">
        <v>1.29</v>
      </c>
      <c r="J947" s="1431"/>
      <c r="K947" s="1431">
        <v>1335000.0</v>
      </c>
      <c r="L947" s="1431">
        <v>447000.0</v>
      </c>
      <c r="M947" s="1431"/>
      <c r="N947" s="1438">
        <v>1.68E7</v>
      </c>
      <c r="O947" s="1438">
        <v>4210000.0</v>
      </c>
    </row>
    <row r="948">
      <c r="A948" s="638">
        <v>942.0</v>
      </c>
      <c r="B948" s="638" t="b">
        <v>0</v>
      </c>
      <c r="C948" s="1431">
        <v>31.0</v>
      </c>
      <c r="D948" s="1432" t="s">
        <v>1822</v>
      </c>
      <c r="E948" s="1435" t="s">
        <v>1767</v>
      </c>
      <c r="F948" s="1435" t="s">
        <v>1849</v>
      </c>
      <c r="G948" s="1435"/>
      <c r="H948" s="781">
        <v>1.38</v>
      </c>
      <c r="J948" s="1431"/>
      <c r="K948" s="1431">
        <v>1417350.0</v>
      </c>
      <c r="L948" s="1431">
        <v>471000.0</v>
      </c>
      <c r="M948" s="1431"/>
      <c r="N948" s="1438">
        <v>4740000.0</v>
      </c>
      <c r="O948" s="1438">
        <v>1.9E7</v>
      </c>
    </row>
    <row r="949">
      <c r="A949" s="638">
        <v>943.0</v>
      </c>
      <c r="B949" s="638" t="b">
        <v>0</v>
      </c>
      <c r="C949" s="1431">
        <v>32.0</v>
      </c>
      <c r="D949" s="1432" t="s">
        <v>1822</v>
      </c>
      <c r="E949" s="1435" t="s">
        <v>1770</v>
      </c>
      <c r="F949" s="1435" t="s">
        <v>1772</v>
      </c>
      <c r="G949" s="1435"/>
      <c r="H949" s="781">
        <v>1.48</v>
      </c>
      <c r="J949" s="1431"/>
      <c r="K949" s="1431">
        <v>1487100.0</v>
      </c>
      <c r="L949" s="1431">
        <v>494000.0</v>
      </c>
      <c r="M949" s="1431"/>
      <c r="N949" s="1438">
        <v>2.12E7</v>
      </c>
      <c r="O949" s="1438">
        <v>5310000.0</v>
      </c>
    </row>
    <row r="950">
      <c r="A950" s="638">
        <v>944.0</v>
      </c>
      <c r="B950" s="638" t="b">
        <v>0</v>
      </c>
      <c r="C950" s="1431">
        <v>33.0</v>
      </c>
      <c r="D950" s="1432" t="s">
        <v>1822</v>
      </c>
      <c r="E950" s="1435" t="s">
        <v>1773</v>
      </c>
      <c r="F950" s="1435" t="s">
        <v>1850</v>
      </c>
      <c r="G950" s="1435"/>
      <c r="H950" s="781">
        <v>1.58</v>
      </c>
      <c r="J950" s="1431"/>
      <c r="K950" s="1431">
        <v>1557900.0</v>
      </c>
      <c r="L950" s="1431">
        <v>518000.0</v>
      </c>
      <c r="M950" s="1431"/>
      <c r="N950" s="1438">
        <v>5900000.0</v>
      </c>
      <c r="O950" s="1438">
        <v>2.36E7</v>
      </c>
    </row>
    <row r="951">
      <c r="A951" s="638">
        <v>945.0</v>
      </c>
      <c r="B951" s="638" t="b">
        <v>0</v>
      </c>
      <c r="C951" s="1431">
        <v>34.0</v>
      </c>
      <c r="D951" s="1432" t="s">
        <v>1822</v>
      </c>
      <c r="E951" s="1435" t="s">
        <v>1776</v>
      </c>
      <c r="F951" s="1435" t="s">
        <v>1851</v>
      </c>
      <c r="G951" s="1435"/>
      <c r="H951" s="781">
        <v>1.69</v>
      </c>
      <c r="J951" s="1431"/>
      <c r="K951" s="1431">
        <v>1629000.0</v>
      </c>
      <c r="L951" s="1431">
        <v>544000.0</v>
      </c>
      <c r="M951" s="1431"/>
      <c r="N951" s="1438">
        <v>2.63E7</v>
      </c>
      <c r="O951" s="1438">
        <v>6570000.0</v>
      </c>
    </row>
    <row r="952">
      <c r="A952" s="638">
        <v>946.0</v>
      </c>
      <c r="B952" s="638" t="b">
        <v>0</v>
      </c>
      <c r="C952" s="1431"/>
      <c r="D952" s="1432" t="s">
        <v>1852</v>
      </c>
      <c r="E952" s="1435"/>
      <c r="F952" s="1435"/>
      <c r="G952" s="1435"/>
      <c r="H952" s="1431" t="s">
        <v>1821</v>
      </c>
      <c r="J952" s="1431"/>
      <c r="K952" s="1431"/>
      <c r="L952" s="1431"/>
      <c r="M952" s="1431"/>
      <c r="N952" s="1438"/>
      <c r="O952" s="1438"/>
    </row>
    <row r="953">
      <c r="A953" s="638">
        <v>947.0</v>
      </c>
      <c r="B953" s="638" t="b">
        <v>0</v>
      </c>
      <c r="C953" s="1431">
        <v>1.0</v>
      </c>
      <c r="D953" s="1432" t="s">
        <v>1853</v>
      </c>
      <c r="E953" s="1435" t="s">
        <v>1727</v>
      </c>
      <c r="F953" s="1435" t="s">
        <v>1686</v>
      </c>
      <c r="G953" s="1435"/>
      <c r="H953" s="781">
        <v>0.04</v>
      </c>
      <c r="J953" s="1431"/>
      <c r="K953" s="1431">
        <v>22950.0</v>
      </c>
      <c r="L953" s="1431">
        <v>7825.0</v>
      </c>
      <c r="M953" s="1431">
        <v>7200.0</v>
      </c>
      <c r="N953" s="1438"/>
      <c r="O953" s="1438"/>
    </row>
    <row r="954">
      <c r="A954" s="638">
        <v>948.0</v>
      </c>
      <c r="B954" s="638" t="b">
        <v>0</v>
      </c>
      <c r="C954" s="1431">
        <v>2.0</v>
      </c>
      <c r="D954" s="1432" t="s">
        <v>1853</v>
      </c>
      <c r="E954" s="1435" t="s">
        <v>1727</v>
      </c>
      <c r="F954" s="1435" t="s">
        <v>1823</v>
      </c>
      <c r="G954" s="1435"/>
      <c r="H954" s="781">
        <v>0.05</v>
      </c>
      <c r="J954" s="1431"/>
      <c r="K954" s="1431">
        <v>47100.0</v>
      </c>
      <c r="L954" s="1431">
        <v>15625.0</v>
      </c>
      <c r="M954" s="1431">
        <v>14400.0</v>
      </c>
      <c r="N954" s="1438"/>
      <c r="O954" s="1438"/>
    </row>
    <row r="955">
      <c r="A955" s="638">
        <v>949.0</v>
      </c>
      <c r="B955" s="638" t="b">
        <v>0</v>
      </c>
      <c r="C955" s="1431">
        <v>3.0</v>
      </c>
      <c r="D955" s="1432" t="s">
        <v>1853</v>
      </c>
      <c r="E955" s="1435" t="s">
        <v>1727</v>
      </c>
      <c r="F955" s="1435" t="s">
        <v>1824</v>
      </c>
      <c r="G955" s="1435"/>
      <c r="H955" s="781">
        <v>0.06</v>
      </c>
      <c r="J955" s="1431"/>
      <c r="K955" s="1431">
        <v>73050.0</v>
      </c>
      <c r="L955" s="1431">
        <v>23450.0</v>
      </c>
      <c r="M955" s="1431">
        <v>52000.0</v>
      </c>
      <c r="N955" s="1438"/>
      <c r="O955" s="1438"/>
    </row>
    <row r="956">
      <c r="A956" s="638">
        <v>950.0</v>
      </c>
      <c r="B956" s="638" t="b">
        <v>0</v>
      </c>
      <c r="C956" s="1431">
        <v>4.0</v>
      </c>
      <c r="D956" s="1432" t="s">
        <v>1853</v>
      </c>
      <c r="E956" s="1435" t="s">
        <v>1728</v>
      </c>
      <c r="F956" s="1435" t="s">
        <v>1825</v>
      </c>
      <c r="G956" s="1435"/>
      <c r="H956" s="781">
        <v>0.08</v>
      </c>
      <c r="J956" s="1431"/>
      <c r="K956" s="1431">
        <v>93600.0</v>
      </c>
      <c r="L956" s="1431">
        <v>31275.0</v>
      </c>
      <c r="M956" s="1431">
        <v>80800.0</v>
      </c>
      <c r="N956" s="1438"/>
      <c r="O956" s="1438"/>
    </row>
    <row r="957">
      <c r="A957" s="638">
        <v>951.0</v>
      </c>
      <c r="B957" s="638" t="b">
        <v>0</v>
      </c>
      <c r="C957" s="1431">
        <v>5.0</v>
      </c>
      <c r="D957" s="1432" t="s">
        <v>1853</v>
      </c>
      <c r="E957" s="1435" t="s">
        <v>1729</v>
      </c>
      <c r="F957" s="1435" t="s">
        <v>1826</v>
      </c>
      <c r="G957" s="1435"/>
      <c r="H957" s="781">
        <v>0.1</v>
      </c>
      <c r="J957" s="1431"/>
      <c r="K957" s="1431">
        <v>120000.0</v>
      </c>
      <c r="L957" s="1431">
        <v>39100.0</v>
      </c>
      <c r="M957" s="1431">
        <v>173000.0</v>
      </c>
      <c r="N957" s="1438"/>
      <c r="O957" s="1438"/>
    </row>
    <row r="958">
      <c r="A958" s="638">
        <v>952.0</v>
      </c>
      <c r="B958" s="638" t="b">
        <v>0</v>
      </c>
      <c r="C958" s="1431">
        <v>6.0</v>
      </c>
      <c r="D958" s="1432" t="s">
        <v>1853</v>
      </c>
      <c r="E958" s="1435" t="s">
        <v>1730</v>
      </c>
      <c r="F958" s="1435" t="s">
        <v>1827</v>
      </c>
      <c r="G958" s="1435"/>
      <c r="H958" s="781">
        <v>0.12</v>
      </c>
      <c r="J958" s="1431"/>
      <c r="K958" s="1431">
        <v>142500.0</v>
      </c>
      <c r="L958" s="1431">
        <v>50025.0</v>
      </c>
      <c r="M958" s="1431">
        <v>249000.0</v>
      </c>
      <c r="N958" s="1438"/>
      <c r="O958" s="1438"/>
    </row>
    <row r="959">
      <c r="A959" s="638">
        <v>953.0</v>
      </c>
      <c r="B959" s="638" t="b">
        <v>0</v>
      </c>
      <c r="C959" s="1431">
        <v>7.0</v>
      </c>
      <c r="D959" s="1432" t="s">
        <v>1853</v>
      </c>
      <c r="E959" s="1435" t="s">
        <v>1731</v>
      </c>
      <c r="F959" s="1435" t="s">
        <v>1828</v>
      </c>
      <c r="G959" s="1435"/>
      <c r="H959" s="781">
        <v>0.15</v>
      </c>
      <c r="J959" s="1431"/>
      <c r="K959" s="1431">
        <v>187500.0</v>
      </c>
      <c r="L959" s="1431">
        <v>60975.0</v>
      </c>
      <c r="M959" s="1431">
        <v>338000.0</v>
      </c>
      <c r="N959" s="1438"/>
      <c r="O959" s="1438"/>
    </row>
    <row r="960">
      <c r="A960" s="638">
        <v>954.0</v>
      </c>
      <c r="B960" s="638" t="b">
        <v>0</v>
      </c>
      <c r="C960" s="1431">
        <v>8.0</v>
      </c>
      <c r="D960" s="1432" t="s">
        <v>1853</v>
      </c>
      <c r="E960" s="1435" t="s">
        <v>1732</v>
      </c>
      <c r="F960" s="1435" t="s">
        <v>1829</v>
      </c>
      <c r="G960" s="1435"/>
      <c r="H960" s="781">
        <v>0.18</v>
      </c>
      <c r="J960" s="1431"/>
      <c r="K960" s="1431">
        <v>218550.0</v>
      </c>
      <c r="L960" s="1431">
        <v>71925.0</v>
      </c>
      <c r="M960" s="1431">
        <v>478000.0</v>
      </c>
      <c r="N960" s="1438"/>
      <c r="O960" s="1438"/>
    </row>
    <row r="961">
      <c r="A961" s="638">
        <v>955.0</v>
      </c>
      <c r="B961" s="638" t="b">
        <v>0</v>
      </c>
      <c r="C961" s="1431">
        <v>9.0</v>
      </c>
      <c r="D961" s="1432" t="s">
        <v>1853</v>
      </c>
      <c r="E961" s="1435" t="s">
        <v>1733</v>
      </c>
      <c r="F961" s="1435" t="s">
        <v>1830</v>
      </c>
      <c r="G961" s="1435"/>
      <c r="H961" s="781">
        <v>0.21</v>
      </c>
      <c r="J961" s="1431"/>
      <c r="K961" s="1431">
        <v>249600.0</v>
      </c>
      <c r="L961" s="1431">
        <v>82875.0</v>
      </c>
      <c r="M961" s="1431">
        <v>643000.0</v>
      </c>
      <c r="N961" s="1438"/>
      <c r="O961" s="1438"/>
    </row>
    <row r="962">
      <c r="A962" s="638">
        <v>956.0</v>
      </c>
      <c r="B962" s="638" t="b">
        <v>0</v>
      </c>
      <c r="C962" s="1431">
        <v>10.0</v>
      </c>
      <c r="D962" s="1432" t="s">
        <v>1853</v>
      </c>
      <c r="E962" s="1435" t="s">
        <v>1734</v>
      </c>
      <c r="F962" s="1435" t="s">
        <v>1736</v>
      </c>
      <c r="G962" s="1435"/>
      <c r="H962" s="781">
        <v>0.24</v>
      </c>
      <c r="J962" s="1431"/>
      <c r="K962" s="1431">
        <v>282750.0</v>
      </c>
      <c r="L962" s="1431">
        <v>93825.0</v>
      </c>
      <c r="M962" s="1431">
        <v>831000.0</v>
      </c>
      <c r="N962" s="1438"/>
      <c r="O962" s="1438"/>
    </row>
    <row r="963">
      <c r="A963" s="638">
        <v>957.0</v>
      </c>
      <c r="B963" s="638" t="b">
        <v>0</v>
      </c>
      <c r="C963" s="1431">
        <v>11.0</v>
      </c>
      <c r="D963" s="1432" t="s">
        <v>1853</v>
      </c>
      <c r="E963" s="1435" t="s">
        <v>1737</v>
      </c>
      <c r="F963" s="1435" t="s">
        <v>1831</v>
      </c>
      <c r="G963" s="1435"/>
      <c r="H963" s="781">
        <v>0.27</v>
      </c>
      <c r="J963" s="1431"/>
      <c r="K963" s="1431">
        <v>325200.0</v>
      </c>
      <c r="L963" s="1431">
        <v>108000.0</v>
      </c>
      <c r="M963" s="1431">
        <v>1080000.0</v>
      </c>
      <c r="N963" s="1438"/>
      <c r="O963" s="1438"/>
    </row>
    <row r="964">
      <c r="A964" s="638">
        <v>958.0</v>
      </c>
      <c r="B964" s="638" t="b">
        <v>0</v>
      </c>
      <c r="C964" s="1431">
        <v>12.0</v>
      </c>
      <c r="D964" s="1432" t="s">
        <v>1853</v>
      </c>
      <c r="E964" s="1435" t="s">
        <v>1738</v>
      </c>
      <c r="F964" s="1435" t="s">
        <v>1832</v>
      </c>
      <c r="G964" s="1435"/>
      <c r="H964" s="781">
        <v>0.3</v>
      </c>
      <c r="J964" s="1431"/>
      <c r="K964" s="1431">
        <v>366000.0</v>
      </c>
      <c r="L964" s="1431">
        <v>122000.0</v>
      </c>
      <c r="M964" s="1431">
        <v>1350000.0</v>
      </c>
      <c r="N964" s="1438"/>
      <c r="O964" s="1438"/>
    </row>
    <row r="965">
      <c r="A965" s="638">
        <v>959.0</v>
      </c>
      <c r="B965" s="638" t="b">
        <v>0</v>
      </c>
      <c r="C965" s="1431">
        <v>13.0</v>
      </c>
      <c r="D965" s="1432" t="s">
        <v>1853</v>
      </c>
      <c r="E965" s="1435" t="s">
        <v>1739</v>
      </c>
      <c r="F965" s="1435" t="s">
        <v>1833</v>
      </c>
      <c r="G965" s="1435"/>
      <c r="H965" s="781">
        <v>0.33</v>
      </c>
      <c r="J965" s="1431"/>
      <c r="K965" s="1431">
        <v>418200.0</v>
      </c>
      <c r="L965" s="1431">
        <v>136000.0</v>
      </c>
      <c r="M965" s="1431">
        <v>1660000.0</v>
      </c>
      <c r="N965" s="1438"/>
      <c r="O965" s="1438"/>
    </row>
    <row r="966">
      <c r="A966" s="638">
        <v>960.0</v>
      </c>
      <c r="B966" s="638" t="b">
        <v>0</v>
      </c>
      <c r="C966" s="1431">
        <v>14.0</v>
      </c>
      <c r="D966" s="1432" t="s">
        <v>1853</v>
      </c>
      <c r="E966" s="1435" t="s">
        <v>1740</v>
      </c>
      <c r="F966" s="1435" t="s">
        <v>1834</v>
      </c>
      <c r="G966" s="1435"/>
      <c r="H966" s="781">
        <v>0.37</v>
      </c>
      <c r="J966" s="1431"/>
      <c r="K966" s="1431">
        <v>434850.0</v>
      </c>
      <c r="L966" s="1431">
        <v>150000.0</v>
      </c>
      <c r="M966" s="1431">
        <v>2000000.0</v>
      </c>
      <c r="N966" s="1438"/>
      <c r="O966" s="1438"/>
    </row>
    <row r="967">
      <c r="A967" s="638">
        <v>961.0</v>
      </c>
      <c r="B967" s="638" t="b">
        <v>0</v>
      </c>
      <c r="C967" s="1431">
        <v>15.0</v>
      </c>
      <c r="D967" s="1432" t="s">
        <v>1853</v>
      </c>
      <c r="E967" s="1435" t="s">
        <v>1741</v>
      </c>
      <c r="F967" s="1435" t="s">
        <v>1743</v>
      </c>
      <c r="G967" s="1435"/>
      <c r="H967" s="781">
        <v>0.41</v>
      </c>
      <c r="J967" s="1431"/>
      <c r="K967" s="1431">
        <v>517350.0</v>
      </c>
      <c r="L967" s="1431">
        <v>164000.0</v>
      </c>
      <c r="M967" s="1431"/>
      <c r="N967" s="1438">
        <v>158000.0</v>
      </c>
      <c r="O967" s="1438">
        <v>630000.0</v>
      </c>
    </row>
    <row r="968">
      <c r="A968" s="638">
        <v>962.0</v>
      </c>
      <c r="B968" s="638" t="b">
        <v>0</v>
      </c>
      <c r="C968" s="1431">
        <v>16.0</v>
      </c>
      <c r="D968" s="1432" t="s">
        <v>1853</v>
      </c>
      <c r="E968" s="1435" t="s">
        <v>1744</v>
      </c>
      <c r="F968" s="1435" t="s">
        <v>1835</v>
      </c>
      <c r="G968" s="1435"/>
      <c r="H968" s="781">
        <v>0.45</v>
      </c>
      <c r="J968" s="1431"/>
      <c r="K968" s="1431">
        <v>540000.0</v>
      </c>
      <c r="L968" s="1431">
        <v>178000.0</v>
      </c>
      <c r="M968" s="1431"/>
      <c r="N968" s="1438">
        <v>2290000.0</v>
      </c>
      <c r="O968" s="1438">
        <v>573000.0</v>
      </c>
    </row>
    <row r="969">
      <c r="A969" s="638">
        <v>963.0</v>
      </c>
      <c r="B969" s="638" t="b">
        <v>0</v>
      </c>
      <c r="C969" s="1431">
        <v>17.0</v>
      </c>
      <c r="D969" s="1432" t="s">
        <v>1853</v>
      </c>
      <c r="E969" s="1435" t="s">
        <v>1745</v>
      </c>
      <c r="F969" s="1435" t="s">
        <v>1836</v>
      </c>
      <c r="G969" s="1435"/>
      <c r="H969" s="781">
        <v>0.49</v>
      </c>
      <c r="J969" s="1431"/>
      <c r="K969" s="1431">
        <v>570000.0</v>
      </c>
      <c r="L969" s="1431">
        <v>192000.0</v>
      </c>
      <c r="M969" s="1431"/>
      <c r="N969" s="1438">
        <v>454000.0</v>
      </c>
      <c r="O969" s="1438">
        <v>1820000.0</v>
      </c>
    </row>
    <row r="970">
      <c r="A970" s="638">
        <v>964.0</v>
      </c>
      <c r="B970" s="638" t="b">
        <v>0</v>
      </c>
      <c r="C970" s="1431">
        <v>18.0</v>
      </c>
      <c r="D970" s="1432" t="s">
        <v>1853</v>
      </c>
      <c r="E970" s="1435" t="s">
        <v>1746</v>
      </c>
      <c r="F970" s="1435" t="s">
        <v>1837</v>
      </c>
      <c r="G970" s="1435"/>
      <c r="H970" s="781">
        <v>0.53</v>
      </c>
      <c r="J970" s="1431"/>
      <c r="K970" s="1431">
        <v>626100.0</v>
      </c>
      <c r="L970" s="1431">
        <v>210000.0</v>
      </c>
      <c r="M970" s="1431"/>
      <c r="N970" s="1438">
        <v>3250000.0</v>
      </c>
      <c r="O970" s="1438">
        <v>812000.0</v>
      </c>
    </row>
    <row r="971">
      <c r="A971" s="638">
        <v>965.0</v>
      </c>
      <c r="B971" s="638" t="b">
        <v>0</v>
      </c>
      <c r="C971" s="1431">
        <v>19.0</v>
      </c>
      <c r="D971" s="1432" t="s">
        <v>1853</v>
      </c>
      <c r="E971" s="1435" t="s">
        <v>1749</v>
      </c>
      <c r="F971" s="1435" t="s">
        <v>1838</v>
      </c>
      <c r="G971" s="1435"/>
      <c r="H971" s="781">
        <v>0.58</v>
      </c>
      <c r="J971" s="1431"/>
      <c r="K971" s="1431">
        <v>683850.0</v>
      </c>
      <c r="L971" s="1431">
        <v>227000.0</v>
      </c>
      <c r="M971" s="1431"/>
      <c r="N971" s="1438">
        <v>636000.0</v>
      </c>
      <c r="O971" s="1438">
        <v>2540000.0</v>
      </c>
    </row>
    <row r="972">
      <c r="A972" s="638">
        <v>966.0</v>
      </c>
      <c r="B972" s="638" t="b">
        <v>0</v>
      </c>
      <c r="C972" s="1431">
        <v>20.0</v>
      </c>
      <c r="D972" s="1432" t="s">
        <v>1853</v>
      </c>
      <c r="E972" s="1435" t="s">
        <v>1750</v>
      </c>
      <c r="F972" s="1435" t="s">
        <v>1839</v>
      </c>
      <c r="G972" s="1435"/>
      <c r="H972" s="781">
        <v>0.63</v>
      </c>
      <c r="J972" s="1431"/>
      <c r="K972" s="1431">
        <v>734850.0</v>
      </c>
      <c r="L972" s="1431">
        <v>244000.0</v>
      </c>
      <c r="M972" s="1431"/>
      <c r="N972" s="1438">
        <v>4430000.0</v>
      </c>
      <c r="O972" s="1438">
        <v>1110000.0</v>
      </c>
    </row>
    <row r="973">
      <c r="A973" s="638">
        <v>967.0</v>
      </c>
      <c r="B973" s="638" t="b">
        <v>0</v>
      </c>
      <c r="C973" s="1431">
        <v>21.0</v>
      </c>
      <c r="D973" s="1432" t="s">
        <v>1853</v>
      </c>
      <c r="E973" s="1435" t="s">
        <v>1751</v>
      </c>
      <c r="F973" s="1435" t="s">
        <v>1840</v>
      </c>
      <c r="G973" s="1435"/>
      <c r="H973" s="781">
        <v>0.68</v>
      </c>
      <c r="J973" s="1431"/>
      <c r="K973" s="1431">
        <v>786750.0</v>
      </c>
      <c r="L973" s="1431">
        <v>261000.0</v>
      </c>
      <c r="M973" s="1431"/>
      <c r="N973" s="1438">
        <v>1270000.0</v>
      </c>
      <c r="O973" s="1438">
        <v>5090000.0</v>
      </c>
    </row>
    <row r="974">
      <c r="A974" s="638">
        <v>968.0</v>
      </c>
      <c r="B974" s="638" t="b">
        <v>0</v>
      </c>
      <c r="C974" s="1431">
        <v>22.0</v>
      </c>
      <c r="D974" s="1432" t="s">
        <v>1853</v>
      </c>
      <c r="E974" s="1435" t="s">
        <v>1752</v>
      </c>
      <c r="F974" s="1435" t="s">
        <v>1841</v>
      </c>
      <c r="G974" s="1435"/>
      <c r="H974" s="781">
        <v>0.74</v>
      </c>
      <c r="J974" s="1431"/>
      <c r="K974" s="1431">
        <v>832500.0</v>
      </c>
      <c r="L974" s="1431">
        <v>278000.0</v>
      </c>
      <c r="M974" s="1431"/>
      <c r="N974" s="1438">
        <v>5920000.0</v>
      </c>
      <c r="O974" s="1438">
        <v>1480000.0</v>
      </c>
    </row>
    <row r="975">
      <c r="A975" s="638">
        <v>969.0</v>
      </c>
      <c r="B975" s="638" t="b">
        <v>0</v>
      </c>
      <c r="C975" s="1431">
        <v>23.0</v>
      </c>
      <c r="D975" s="1432" t="s">
        <v>1853</v>
      </c>
      <c r="E975" s="1435" t="s">
        <v>1753</v>
      </c>
      <c r="F975" s="1435" t="s">
        <v>1842</v>
      </c>
      <c r="G975" s="1435"/>
      <c r="H975" s="781">
        <v>0.8</v>
      </c>
      <c r="J975" s="1431"/>
      <c r="K975" s="1431">
        <v>897600.0</v>
      </c>
      <c r="L975" s="1431">
        <v>299000.0</v>
      </c>
      <c r="M975" s="1431"/>
      <c r="N975" s="1438">
        <v>1720000.0</v>
      </c>
      <c r="O975" s="1438">
        <v>6880000.0</v>
      </c>
    </row>
    <row r="976">
      <c r="A976" s="638">
        <v>970.0</v>
      </c>
      <c r="B976" s="638" t="b">
        <v>0</v>
      </c>
      <c r="C976" s="1431">
        <v>24.0</v>
      </c>
      <c r="D976" s="1432" t="s">
        <v>1853</v>
      </c>
      <c r="E976" s="1435" t="s">
        <v>1754</v>
      </c>
      <c r="F976" s="1435" t="s">
        <v>1843</v>
      </c>
      <c r="G976" s="1435"/>
      <c r="H976" s="781">
        <v>0.86</v>
      </c>
      <c r="J976" s="1431"/>
      <c r="K976" s="1431">
        <v>960150.0</v>
      </c>
      <c r="L976" s="1431">
        <v>319000.0</v>
      </c>
      <c r="M976" s="1431"/>
      <c r="N976" s="1438">
        <v>7910000.0</v>
      </c>
      <c r="O976" s="1438">
        <v>1980000.0</v>
      </c>
    </row>
    <row r="977">
      <c r="A977" s="638">
        <v>971.0</v>
      </c>
      <c r="B977" s="638" t="b">
        <v>0</v>
      </c>
      <c r="C977" s="1431">
        <v>25.0</v>
      </c>
      <c r="D977" s="1432" t="s">
        <v>1853</v>
      </c>
      <c r="E977" s="1435" t="s">
        <v>1755</v>
      </c>
      <c r="F977" s="1435" t="s">
        <v>1763</v>
      </c>
      <c r="G977" s="1435"/>
      <c r="H977" s="781">
        <v>0.92</v>
      </c>
      <c r="J977" s="1431"/>
      <c r="K977" s="1431">
        <v>1020000.0</v>
      </c>
      <c r="L977" s="1431">
        <v>339000.0</v>
      </c>
      <c r="M977" s="1431"/>
      <c r="N977" s="1438">
        <v>2260000.0</v>
      </c>
      <c r="O977" s="1438">
        <v>9020000.0</v>
      </c>
    </row>
    <row r="978">
      <c r="A978" s="638">
        <v>972.0</v>
      </c>
      <c r="B978" s="638" t="b">
        <v>0</v>
      </c>
      <c r="C978" s="1431">
        <v>26.0</v>
      </c>
      <c r="D978" s="1432" t="s">
        <v>1853</v>
      </c>
      <c r="E978" s="1435" t="s">
        <v>1758</v>
      </c>
      <c r="F978" s="1435" t="s">
        <v>1844</v>
      </c>
      <c r="G978" s="1435"/>
      <c r="H978" s="781">
        <v>0.99</v>
      </c>
      <c r="J978" s="1431"/>
      <c r="K978" s="1431">
        <v>1050000.0</v>
      </c>
      <c r="L978" s="1431">
        <v>360000.0</v>
      </c>
      <c r="M978" s="1431"/>
      <c r="N978" s="1438">
        <v>1.04E7</v>
      </c>
      <c r="O978" s="1438">
        <v>2590000.0</v>
      </c>
    </row>
    <row r="979">
      <c r="A979" s="638">
        <v>973.0</v>
      </c>
      <c r="B979" s="638" t="b">
        <v>0</v>
      </c>
      <c r="C979" s="1431">
        <v>27.0</v>
      </c>
      <c r="D979" s="1432" t="s">
        <v>1853</v>
      </c>
      <c r="E979" s="1435" t="s">
        <v>1759</v>
      </c>
      <c r="F979" s="1435" t="s">
        <v>1845</v>
      </c>
      <c r="G979" s="1435"/>
      <c r="H979" s="781">
        <v>1.06</v>
      </c>
      <c r="J979" s="1431"/>
      <c r="K979" s="1431">
        <v>1165500.0</v>
      </c>
      <c r="L979" s="1431">
        <v>380000.0</v>
      </c>
      <c r="M979" s="1431"/>
      <c r="N979" s="1438">
        <v>2950000.0</v>
      </c>
      <c r="O979" s="1438">
        <v>1.18E7</v>
      </c>
    </row>
    <row r="980">
      <c r="A980" s="638">
        <v>974.0</v>
      </c>
      <c r="B980" s="638" t="b">
        <v>0</v>
      </c>
      <c r="C980" s="1431">
        <v>28.0</v>
      </c>
      <c r="D980" s="1432" t="s">
        <v>1853</v>
      </c>
      <c r="E980" s="1435" t="s">
        <v>1760</v>
      </c>
      <c r="F980" s="1435" t="s">
        <v>1846</v>
      </c>
      <c r="G980" s="1435"/>
      <c r="H980" s="781">
        <v>1.13</v>
      </c>
      <c r="J980" s="1431"/>
      <c r="K980" s="1431">
        <v>1200000.0</v>
      </c>
      <c r="L980" s="1431">
        <v>400000.0</v>
      </c>
      <c r="M980" s="1431"/>
      <c r="N980" s="1438">
        <v>1.33E7</v>
      </c>
      <c r="O980" s="1438">
        <v>3330000.0</v>
      </c>
    </row>
    <row r="981">
      <c r="A981" s="638">
        <v>975.0</v>
      </c>
      <c r="B981" s="638" t="b">
        <v>0</v>
      </c>
      <c r="C981" s="1431">
        <v>29.0</v>
      </c>
      <c r="D981" s="1432" t="s">
        <v>1853</v>
      </c>
      <c r="E981" s="1435" t="s">
        <v>1761</v>
      </c>
      <c r="F981" s="1435" t="s">
        <v>1847</v>
      </c>
      <c r="G981" s="1435"/>
      <c r="H981" s="781">
        <v>1.21</v>
      </c>
      <c r="J981" s="1431"/>
      <c r="K981" s="1431">
        <v>1279500.0</v>
      </c>
      <c r="L981" s="1431">
        <v>424000.0</v>
      </c>
      <c r="M981" s="1431"/>
      <c r="N981" s="1438">
        <v>3750000.0</v>
      </c>
      <c r="O981" s="1438">
        <v>1.5E7</v>
      </c>
    </row>
    <row r="982">
      <c r="A982" s="638">
        <v>976.0</v>
      </c>
      <c r="B982" s="638" t="b">
        <v>0</v>
      </c>
      <c r="C982" s="1431">
        <v>30.0</v>
      </c>
      <c r="D982" s="1432" t="s">
        <v>1853</v>
      </c>
      <c r="E982" s="1435" t="s">
        <v>1764</v>
      </c>
      <c r="F982" s="1435" t="s">
        <v>1848</v>
      </c>
      <c r="G982" s="1435"/>
      <c r="H982" s="781">
        <v>1.29</v>
      </c>
      <c r="J982" s="1431"/>
      <c r="K982" s="1431">
        <v>1335000.0</v>
      </c>
      <c r="L982" s="1431">
        <v>447000.0</v>
      </c>
      <c r="M982" s="1431"/>
      <c r="N982" s="1438">
        <v>1.68E7</v>
      </c>
      <c r="O982" s="1438">
        <v>4210000.0</v>
      </c>
    </row>
    <row r="983">
      <c r="A983" s="638">
        <v>977.0</v>
      </c>
      <c r="B983" s="638" t="b">
        <v>0</v>
      </c>
      <c r="C983" s="1431">
        <v>31.0</v>
      </c>
      <c r="D983" s="1432" t="s">
        <v>1853</v>
      </c>
      <c r="E983" s="1435" t="s">
        <v>1767</v>
      </c>
      <c r="F983" s="1435" t="s">
        <v>1849</v>
      </c>
      <c r="G983" s="1435"/>
      <c r="H983" s="781">
        <v>1.38</v>
      </c>
      <c r="J983" s="1431"/>
      <c r="K983" s="1431">
        <v>1417350.0</v>
      </c>
      <c r="L983" s="1431">
        <v>471000.0</v>
      </c>
      <c r="M983" s="1431"/>
      <c r="N983" s="1438">
        <v>4740000.0</v>
      </c>
      <c r="O983" s="1438">
        <v>1.9E7</v>
      </c>
    </row>
    <row r="984">
      <c r="A984" s="638">
        <v>978.0</v>
      </c>
      <c r="B984" s="638" t="b">
        <v>0</v>
      </c>
      <c r="C984" s="1431">
        <v>32.0</v>
      </c>
      <c r="D984" s="1432" t="s">
        <v>1853</v>
      </c>
      <c r="E984" s="1435" t="s">
        <v>1770</v>
      </c>
      <c r="F984" s="1435" t="s">
        <v>1772</v>
      </c>
      <c r="G984" s="1435"/>
      <c r="H984" s="781">
        <v>1.48</v>
      </c>
      <c r="J984" s="1431"/>
      <c r="K984" s="1431">
        <v>1487100.0</v>
      </c>
      <c r="L984" s="1431">
        <v>494000.0</v>
      </c>
      <c r="M984" s="1431"/>
      <c r="N984" s="1438">
        <v>2.12E7</v>
      </c>
      <c r="O984" s="1438">
        <v>5310000.0</v>
      </c>
    </row>
    <row r="985">
      <c r="A985" s="638">
        <v>979.0</v>
      </c>
      <c r="B985" s="638" t="b">
        <v>0</v>
      </c>
      <c r="C985" s="1431">
        <v>33.0</v>
      </c>
      <c r="D985" s="1432" t="s">
        <v>1853</v>
      </c>
      <c r="E985" s="1435" t="s">
        <v>1773</v>
      </c>
      <c r="F985" s="1435" t="s">
        <v>1850</v>
      </c>
      <c r="G985" s="1435"/>
      <c r="H985" s="781">
        <v>1.58</v>
      </c>
      <c r="J985" s="1431"/>
      <c r="K985" s="1431">
        <v>1557900.0</v>
      </c>
      <c r="L985" s="1431">
        <v>518000.0</v>
      </c>
      <c r="M985" s="1431"/>
      <c r="N985" s="1438">
        <v>5900000.0</v>
      </c>
      <c r="O985" s="1438">
        <v>2.36E7</v>
      </c>
    </row>
    <row r="986">
      <c r="A986" s="638">
        <v>980.0</v>
      </c>
      <c r="B986" s="638" t="b">
        <v>0</v>
      </c>
      <c r="C986" s="1431">
        <v>34.0</v>
      </c>
      <c r="D986" s="1432" t="s">
        <v>1853</v>
      </c>
      <c r="E986" s="1435" t="s">
        <v>1776</v>
      </c>
      <c r="F986" s="1435" t="s">
        <v>1851</v>
      </c>
      <c r="G986" s="1435"/>
      <c r="H986" s="781">
        <v>1.69</v>
      </c>
      <c r="J986" s="1431"/>
      <c r="K986" s="1431">
        <v>1629000.0</v>
      </c>
      <c r="L986" s="1431">
        <v>544000.0</v>
      </c>
      <c r="M986" s="1431"/>
      <c r="N986" s="1438">
        <v>2.63E7</v>
      </c>
      <c r="O986" s="1438">
        <v>6570000.0</v>
      </c>
    </row>
  </sheetData>
  <autoFilter ref="$A$5:$O$695">
    <sortState ref="A5:O695">
      <sortCondition ref="A5:A695"/>
      <sortCondition ref="C5:C695"/>
      <sortCondition ref="D5:D695"/>
      <sortCondition descending="1" ref="B5:B695"/>
    </sortState>
  </autoFilter>
  <mergeCells count="4">
    <mergeCell ref="A1:D1"/>
    <mergeCell ref="K1:O1"/>
    <mergeCell ref="A2:D3"/>
    <mergeCell ref="A4:D4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1.22" defaultRowHeight="15.75"/>
  <cols>
    <col customWidth="1" min="1" max="1" width="23.78"/>
    <col customWidth="1" min="2" max="4" width="9.78"/>
  </cols>
  <sheetData>
    <row r="1">
      <c r="A1" s="1445" t="s">
        <v>1854</v>
      </c>
    </row>
    <row r="2">
      <c r="A2" s="1413" t="s">
        <v>1855</v>
      </c>
      <c r="B2" s="1446" t="s">
        <v>1856</v>
      </c>
      <c r="C2" s="877"/>
      <c r="D2" s="878"/>
      <c r="E2" s="1447" t="s">
        <v>1857</v>
      </c>
      <c r="F2" s="877"/>
      <c r="G2" s="878"/>
      <c r="H2" s="1448" t="s">
        <v>1858</v>
      </c>
      <c r="I2" s="877"/>
      <c r="J2" s="878"/>
      <c r="K2" s="1449" t="s">
        <v>1859</v>
      </c>
    </row>
    <row r="3">
      <c r="A3" s="1442" t="s">
        <v>1860</v>
      </c>
      <c r="B3" s="1450">
        <v>1.0</v>
      </c>
      <c r="C3" s="1451">
        <v>2.0</v>
      </c>
      <c r="D3" s="1452">
        <v>3.0</v>
      </c>
      <c r="E3" s="1451">
        <v>1.0</v>
      </c>
      <c r="F3" s="1451">
        <v>2.0</v>
      </c>
      <c r="G3" s="1452">
        <v>3.0</v>
      </c>
      <c r="H3" s="1450">
        <v>1.0</v>
      </c>
      <c r="I3" s="1451">
        <v>2.0</v>
      </c>
      <c r="J3" s="1452">
        <v>3.0</v>
      </c>
      <c r="K3" s="1451"/>
    </row>
    <row r="4">
      <c r="A4" s="1442" t="s">
        <v>31</v>
      </c>
      <c r="B4" s="1450">
        <v>1000.0</v>
      </c>
      <c r="C4" s="1451">
        <v>3000.0</v>
      </c>
      <c r="D4" s="1452">
        <v>9000.0</v>
      </c>
      <c r="E4" s="1451">
        <v>300.0</v>
      </c>
      <c r="F4" s="1451">
        <v>1500.0</v>
      </c>
      <c r="G4" s="1452">
        <v>4500.0</v>
      </c>
      <c r="H4" s="1450">
        <v>350.0</v>
      </c>
      <c r="I4" s="1451">
        <v>1750.0</v>
      </c>
      <c r="J4" s="1452">
        <v>5250.0</v>
      </c>
      <c r="K4" s="1451"/>
    </row>
    <row r="5">
      <c r="A5" s="1442" t="s">
        <v>1224</v>
      </c>
      <c r="B5" s="1450">
        <v>390.0</v>
      </c>
      <c r="C5" s="1453">
        <f t="shared" ref="C5:C8" si="1">B5*2</f>
        <v>780</v>
      </c>
      <c r="D5" s="1454">
        <f t="shared" ref="D5:D8" si="2">B5*3</f>
        <v>1170</v>
      </c>
      <c r="E5" s="1451">
        <v>1170.0</v>
      </c>
      <c r="F5" s="1453">
        <f t="shared" ref="F5:F7" si="3">E5*2</f>
        <v>2340</v>
      </c>
      <c r="G5" s="1454">
        <f t="shared" ref="G5:G7" si="4">E5*3</f>
        <v>3510</v>
      </c>
      <c r="H5" s="1450">
        <v>1950.0</v>
      </c>
      <c r="I5" s="1453">
        <f t="shared" ref="I5:I7" si="5">H5*2</f>
        <v>3900</v>
      </c>
      <c r="J5" s="1454">
        <f t="shared" ref="J5:J7" si="6">H5*3</f>
        <v>5850</v>
      </c>
      <c r="K5" s="1453"/>
    </row>
    <row r="6">
      <c r="A6" s="1442" t="s">
        <v>1861</v>
      </c>
      <c r="B6" s="1450">
        <v>500.0</v>
      </c>
      <c r="C6" s="1453">
        <f t="shared" si="1"/>
        <v>1000</v>
      </c>
      <c r="D6" s="1454">
        <f t="shared" si="2"/>
        <v>1500</v>
      </c>
      <c r="E6" s="1451">
        <v>750.0</v>
      </c>
      <c r="F6" s="1453">
        <f t="shared" si="3"/>
        <v>1500</v>
      </c>
      <c r="G6" s="1454">
        <f t="shared" si="4"/>
        <v>2250</v>
      </c>
      <c r="H6" s="1450">
        <v>1500.0</v>
      </c>
      <c r="I6" s="1453">
        <f t="shared" si="5"/>
        <v>3000</v>
      </c>
      <c r="J6" s="1454">
        <f t="shared" si="6"/>
        <v>4500</v>
      </c>
      <c r="K6" s="1453"/>
    </row>
    <row r="7">
      <c r="A7" s="1442" t="s">
        <v>1862</v>
      </c>
      <c r="B7" s="1450">
        <v>15000.0</v>
      </c>
      <c r="C7" s="1453">
        <f t="shared" si="1"/>
        <v>30000</v>
      </c>
      <c r="D7" s="1454">
        <f t="shared" si="2"/>
        <v>45000</v>
      </c>
      <c r="E7" s="1451">
        <v>45000.0</v>
      </c>
      <c r="F7" s="1453">
        <f t="shared" si="3"/>
        <v>90000</v>
      </c>
      <c r="G7" s="1454">
        <f t="shared" si="4"/>
        <v>135000</v>
      </c>
      <c r="H7" s="1450">
        <v>75000.0</v>
      </c>
      <c r="I7" s="1453">
        <f t="shared" si="5"/>
        <v>150000</v>
      </c>
      <c r="J7" s="1454">
        <f t="shared" si="6"/>
        <v>225000</v>
      </c>
      <c r="K7" s="1453"/>
    </row>
    <row r="8">
      <c r="A8" s="1442" t="s">
        <v>1863</v>
      </c>
      <c r="B8" s="1450">
        <v>3.0</v>
      </c>
      <c r="C8" s="1453">
        <f t="shared" si="1"/>
        <v>6</v>
      </c>
      <c r="D8" s="1454">
        <f t="shared" si="2"/>
        <v>9</v>
      </c>
      <c r="E8" s="1451"/>
      <c r="F8" s="1453"/>
      <c r="G8" s="1454"/>
      <c r="H8" s="1450"/>
      <c r="I8" s="1453"/>
      <c r="J8" s="1454"/>
      <c r="K8" s="1453"/>
    </row>
    <row r="9">
      <c r="A9" s="1442" t="s">
        <v>1864</v>
      </c>
      <c r="B9" s="1450"/>
      <c r="C9" s="1453"/>
      <c r="D9" s="1454"/>
      <c r="E9" s="1451">
        <v>3.0</v>
      </c>
      <c r="F9" s="1453">
        <f>E9*2</f>
        <v>6</v>
      </c>
      <c r="G9" s="1454">
        <f>E9*3</f>
        <v>9</v>
      </c>
      <c r="H9" s="1450">
        <v>3.0</v>
      </c>
      <c r="I9" s="1453">
        <f t="shared" ref="I9:I10" si="7">H9*2</f>
        <v>6</v>
      </c>
      <c r="J9" s="1454">
        <f t="shared" ref="J9:J10" si="8">H9*3</f>
        <v>9</v>
      </c>
      <c r="K9" s="1453"/>
    </row>
    <row r="10">
      <c r="A10" s="1442" t="s">
        <v>1865</v>
      </c>
      <c r="B10" s="1455"/>
      <c r="C10" s="1453"/>
      <c r="D10" s="1454"/>
      <c r="E10" s="1451"/>
      <c r="F10" s="1453"/>
      <c r="G10" s="1454"/>
      <c r="H10" s="1450">
        <v>1.0</v>
      </c>
      <c r="I10" s="1453">
        <f t="shared" si="7"/>
        <v>2</v>
      </c>
      <c r="J10" s="1454">
        <f t="shared" si="8"/>
        <v>3</v>
      </c>
      <c r="K10" s="1453"/>
    </row>
    <row r="11">
      <c r="A11" s="1442" t="s">
        <v>1866</v>
      </c>
      <c r="B11" s="1455">
        <f t="shared" ref="B11:H11" si="9">B8*5*60+B9*15*60+B10*360</f>
        <v>900</v>
      </c>
      <c r="C11" s="1453">
        <f t="shared" si="9"/>
        <v>1800</v>
      </c>
      <c r="D11" s="1454">
        <f t="shared" si="9"/>
        <v>2700</v>
      </c>
      <c r="E11" s="1453">
        <f t="shared" si="9"/>
        <v>2700</v>
      </c>
      <c r="F11" s="1453">
        <f t="shared" si="9"/>
        <v>5400</v>
      </c>
      <c r="G11" s="1454">
        <f t="shared" si="9"/>
        <v>8100</v>
      </c>
      <c r="H11" s="1455">
        <f t="shared" si="9"/>
        <v>3060</v>
      </c>
      <c r="I11" s="1453">
        <f t="shared" ref="I11:J11" si="10">I9*15*60+I10*360</f>
        <v>6120</v>
      </c>
      <c r="J11" s="1454">
        <f t="shared" si="10"/>
        <v>9180</v>
      </c>
      <c r="K11" s="1453"/>
    </row>
    <row r="12">
      <c r="A12" s="1442" t="s">
        <v>1867</v>
      </c>
      <c r="B12" s="1455">
        <f t="shared" ref="B12:B14" si="11">E12/2</f>
        <v>1825</v>
      </c>
      <c r="C12" s="1453">
        <f t="shared" ref="C12:C14" si="12">B12*2</f>
        <v>3650</v>
      </c>
      <c r="D12" s="1454">
        <f t="shared" ref="D12:D14" si="13">B12*3</f>
        <v>5475</v>
      </c>
      <c r="E12" s="1451">
        <v>3650.0</v>
      </c>
      <c r="F12" s="1453">
        <f t="shared" ref="F12:F14" si="14">E12*2</f>
        <v>7300</v>
      </c>
      <c r="G12" s="1454">
        <f t="shared" ref="G12:G14" si="15">E12*3</f>
        <v>10950</v>
      </c>
      <c r="H12" s="1455"/>
      <c r="I12" s="1453"/>
      <c r="J12" s="1454"/>
      <c r="K12" s="1453"/>
    </row>
    <row r="13">
      <c r="A13" s="1442" t="s">
        <v>1868</v>
      </c>
      <c r="B13" s="1455">
        <f t="shared" si="11"/>
        <v>475</v>
      </c>
      <c r="C13" s="1453">
        <f t="shared" si="12"/>
        <v>950</v>
      </c>
      <c r="D13" s="1454">
        <f t="shared" si="13"/>
        <v>1425</v>
      </c>
      <c r="E13" s="1451">
        <v>950.0</v>
      </c>
      <c r="F13" s="1453">
        <f t="shared" si="14"/>
        <v>1900</v>
      </c>
      <c r="G13" s="1454">
        <f t="shared" si="15"/>
        <v>2850</v>
      </c>
      <c r="H13" s="1455"/>
      <c r="I13" s="1453"/>
      <c r="J13" s="1454"/>
      <c r="K13" s="1453"/>
    </row>
    <row r="14">
      <c r="A14" s="1442" t="s">
        <v>1869</v>
      </c>
      <c r="B14" s="1455">
        <f t="shared" si="11"/>
        <v>400</v>
      </c>
      <c r="C14" s="1453">
        <f t="shared" si="12"/>
        <v>800</v>
      </c>
      <c r="D14" s="1454">
        <f t="shared" si="13"/>
        <v>1200</v>
      </c>
      <c r="E14" s="1451">
        <v>800.0</v>
      </c>
      <c r="F14" s="1453">
        <f t="shared" si="14"/>
        <v>1600</v>
      </c>
      <c r="G14" s="1454">
        <f t="shared" si="15"/>
        <v>2400</v>
      </c>
      <c r="H14" s="1455"/>
      <c r="I14" s="1453"/>
      <c r="J14" s="1454"/>
      <c r="K14" s="1453"/>
    </row>
    <row r="15">
      <c r="A15" s="1442"/>
      <c r="B15" s="1455"/>
      <c r="C15" s="1453"/>
      <c r="D15" s="1454"/>
      <c r="E15" s="1451"/>
      <c r="F15" s="1453"/>
      <c r="G15" s="1453"/>
      <c r="H15" s="1455"/>
      <c r="I15" s="1453"/>
      <c r="J15" s="1454"/>
      <c r="K15" s="1453"/>
    </row>
    <row r="16">
      <c r="A16" s="1442"/>
      <c r="B16" s="1455"/>
      <c r="C16" s="1453"/>
      <c r="D16" s="1454"/>
      <c r="E16" s="1451"/>
      <c r="F16" s="1453"/>
      <c r="G16" s="1453"/>
      <c r="H16" s="1455"/>
      <c r="I16" s="1453"/>
      <c r="J16" s="1454"/>
      <c r="K16" s="1453"/>
    </row>
    <row r="17">
      <c r="A17" s="1456" t="s">
        <v>1870</v>
      </c>
      <c r="B17" s="893"/>
      <c r="C17" s="893"/>
      <c r="D17" s="893"/>
      <c r="E17" s="893"/>
      <c r="F17" s="893"/>
      <c r="G17" s="893"/>
      <c r="H17" s="893"/>
      <c r="I17" s="893"/>
      <c r="J17" s="893"/>
      <c r="K17" s="893"/>
    </row>
    <row r="18">
      <c r="A18" s="1442" t="s">
        <v>1871</v>
      </c>
      <c r="B18" s="1457">
        <v>70.0</v>
      </c>
      <c r="C18" s="1453"/>
      <c r="D18" s="1454"/>
      <c r="E18" s="1451"/>
      <c r="F18" s="1453"/>
      <c r="G18" s="1453"/>
      <c r="H18" s="1455"/>
      <c r="I18" s="1453"/>
      <c r="J18" s="1454"/>
      <c r="K18" s="1453"/>
    </row>
    <row r="19">
      <c r="A19" s="1442" t="s">
        <v>1872</v>
      </c>
      <c r="B19" s="1458">
        <v>0.0</v>
      </c>
      <c r="C19" s="1459">
        <v>0.0</v>
      </c>
      <c r="D19" s="1460">
        <v>70.0</v>
      </c>
      <c r="E19" s="1459">
        <v>30.0</v>
      </c>
      <c r="F19" s="1459">
        <v>20.0</v>
      </c>
      <c r="G19" s="1459">
        <v>5.0</v>
      </c>
      <c r="H19" s="1458">
        <v>20.0</v>
      </c>
      <c r="I19" s="1459">
        <v>5.0</v>
      </c>
      <c r="J19" s="1460">
        <v>2.0</v>
      </c>
      <c r="K19" s="1451"/>
    </row>
    <row r="20">
      <c r="A20" s="1461" t="s">
        <v>1873</v>
      </c>
      <c r="B20" s="1462">
        <f t="shared" ref="B20:J20" si="16">B19/$B18</f>
        <v>0</v>
      </c>
      <c r="C20" s="1463">
        <f t="shared" si="16"/>
        <v>0</v>
      </c>
      <c r="D20" s="1464">
        <f t="shared" si="16"/>
        <v>1</v>
      </c>
      <c r="E20" s="1463">
        <f t="shared" si="16"/>
        <v>0.4285714286</v>
      </c>
      <c r="F20" s="1463">
        <f t="shared" si="16"/>
        <v>0.2857142857</v>
      </c>
      <c r="G20" s="1463">
        <f t="shared" si="16"/>
        <v>0.07142857143</v>
      </c>
      <c r="H20" s="1462">
        <f t="shared" si="16"/>
        <v>0.2857142857</v>
      </c>
      <c r="I20" s="1463">
        <f t="shared" si="16"/>
        <v>0.07142857143</v>
      </c>
      <c r="J20" s="1464">
        <f t="shared" si="16"/>
        <v>0.02857142857</v>
      </c>
      <c r="K20" s="1463"/>
    </row>
    <row r="21">
      <c r="A21" s="1442" t="s">
        <v>1224</v>
      </c>
      <c r="B21" s="1455">
        <f t="shared" ref="B21:J21" si="17">B5*B19</f>
        <v>0</v>
      </c>
      <c r="C21" s="1453">
        <f t="shared" si="17"/>
        <v>0</v>
      </c>
      <c r="D21" s="1454">
        <f t="shared" si="17"/>
        <v>81900</v>
      </c>
      <c r="E21" s="1453">
        <f t="shared" si="17"/>
        <v>35100</v>
      </c>
      <c r="F21" s="1453">
        <f t="shared" si="17"/>
        <v>46800</v>
      </c>
      <c r="G21" s="1453">
        <f t="shared" si="17"/>
        <v>17550</v>
      </c>
      <c r="H21" s="1455">
        <f t="shared" si="17"/>
        <v>39000</v>
      </c>
      <c r="I21" s="1453">
        <f t="shared" si="17"/>
        <v>19500</v>
      </c>
      <c r="J21" s="1454">
        <f t="shared" si="17"/>
        <v>11700</v>
      </c>
      <c r="K21" s="1453">
        <f t="shared" ref="K21:K26" si="19">SUM(B21:J21)</f>
        <v>251550</v>
      </c>
    </row>
    <row r="22">
      <c r="A22" s="1442" t="s">
        <v>1861</v>
      </c>
      <c r="B22" s="1455">
        <f t="shared" ref="B22:J22" si="18">B6*B$19</f>
        <v>0</v>
      </c>
      <c r="C22" s="1453">
        <f t="shared" si="18"/>
        <v>0</v>
      </c>
      <c r="D22" s="1454">
        <f t="shared" si="18"/>
        <v>105000</v>
      </c>
      <c r="E22" s="1453">
        <f t="shared" si="18"/>
        <v>22500</v>
      </c>
      <c r="F22" s="1453">
        <f t="shared" si="18"/>
        <v>30000</v>
      </c>
      <c r="G22" s="1453">
        <f t="shared" si="18"/>
        <v>11250</v>
      </c>
      <c r="H22" s="1455">
        <f t="shared" si="18"/>
        <v>30000</v>
      </c>
      <c r="I22" s="1453">
        <f t="shared" si="18"/>
        <v>15000</v>
      </c>
      <c r="J22" s="1454">
        <f t="shared" si="18"/>
        <v>9000</v>
      </c>
      <c r="K22" s="1453">
        <f t="shared" si="19"/>
        <v>222750</v>
      </c>
    </row>
    <row r="23">
      <c r="A23" s="1442" t="s">
        <v>1863</v>
      </c>
      <c r="B23" s="1455">
        <f t="shared" ref="B23:J23" si="20">B8*B$19</f>
        <v>0</v>
      </c>
      <c r="C23" s="1453">
        <f t="shared" si="20"/>
        <v>0</v>
      </c>
      <c r="D23" s="1454">
        <f t="shared" si="20"/>
        <v>630</v>
      </c>
      <c r="E23" s="1453">
        <f t="shared" si="20"/>
        <v>0</v>
      </c>
      <c r="F23" s="1453">
        <f t="shared" si="20"/>
        <v>0</v>
      </c>
      <c r="G23" s="1453">
        <f t="shared" si="20"/>
        <v>0</v>
      </c>
      <c r="H23" s="1455">
        <f t="shared" si="20"/>
        <v>0</v>
      </c>
      <c r="I23" s="1453">
        <f t="shared" si="20"/>
        <v>0</v>
      </c>
      <c r="J23" s="1454">
        <f t="shared" si="20"/>
        <v>0</v>
      </c>
      <c r="K23" s="1453">
        <f t="shared" si="19"/>
        <v>630</v>
      </c>
    </row>
    <row r="24">
      <c r="A24" s="1442" t="s">
        <v>1864</v>
      </c>
      <c r="B24" s="1455">
        <f t="shared" ref="B24:J24" si="21">B9*B$19</f>
        <v>0</v>
      </c>
      <c r="C24" s="1453">
        <f t="shared" si="21"/>
        <v>0</v>
      </c>
      <c r="D24" s="1454">
        <f t="shared" si="21"/>
        <v>0</v>
      </c>
      <c r="E24" s="1453">
        <f t="shared" si="21"/>
        <v>90</v>
      </c>
      <c r="F24" s="1453">
        <f t="shared" si="21"/>
        <v>120</v>
      </c>
      <c r="G24" s="1453">
        <f t="shared" si="21"/>
        <v>45</v>
      </c>
      <c r="H24" s="1455">
        <f t="shared" si="21"/>
        <v>60</v>
      </c>
      <c r="I24" s="1453">
        <f t="shared" si="21"/>
        <v>30</v>
      </c>
      <c r="J24" s="1454">
        <f t="shared" si="21"/>
        <v>18</v>
      </c>
      <c r="K24" s="1453">
        <f t="shared" si="19"/>
        <v>363</v>
      </c>
    </row>
    <row r="25">
      <c r="A25" s="1442" t="s">
        <v>1865</v>
      </c>
      <c r="B25" s="1455">
        <f t="shared" ref="B25:J25" si="22">B$19*B9</f>
        <v>0</v>
      </c>
      <c r="C25" s="1453">
        <f t="shared" si="22"/>
        <v>0</v>
      </c>
      <c r="D25" s="1454">
        <f t="shared" si="22"/>
        <v>0</v>
      </c>
      <c r="E25" s="1453">
        <f t="shared" si="22"/>
        <v>90</v>
      </c>
      <c r="F25" s="1453">
        <f t="shared" si="22"/>
        <v>120</v>
      </c>
      <c r="G25" s="1453">
        <f t="shared" si="22"/>
        <v>45</v>
      </c>
      <c r="H25" s="1455">
        <f t="shared" si="22"/>
        <v>60</v>
      </c>
      <c r="I25" s="1453">
        <f t="shared" si="22"/>
        <v>30</v>
      </c>
      <c r="J25" s="1454">
        <f t="shared" si="22"/>
        <v>18</v>
      </c>
      <c r="K25" s="1453">
        <f t="shared" si="19"/>
        <v>363</v>
      </c>
    </row>
    <row r="26">
      <c r="A26" s="1442" t="s">
        <v>1866</v>
      </c>
      <c r="B26" s="1455">
        <f t="shared" ref="B26:J26" si="23">B23*5*60+B24*15*60+B25*360</f>
        <v>0</v>
      </c>
      <c r="C26" s="1453">
        <f t="shared" si="23"/>
        <v>0</v>
      </c>
      <c r="D26" s="1454">
        <f t="shared" si="23"/>
        <v>189000</v>
      </c>
      <c r="E26" s="1453">
        <f t="shared" si="23"/>
        <v>113400</v>
      </c>
      <c r="F26" s="1453">
        <f t="shared" si="23"/>
        <v>151200</v>
      </c>
      <c r="G26" s="1453">
        <f t="shared" si="23"/>
        <v>56700</v>
      </c>
      <c r="H26" s="1455">
        <f t="shared" si="23"/>
        <v>75600</v>
      </c>
      <c r="I26" s="1453">
        <f t="shared" si="23"/>
        <v>37800</v>
      </c>
      <c r="J26" s="1454">
        <f t="shared" si="23"/>
        <v>22680</v>
      </c>
      <c r="K26" s="1453">
        <f t="shared" si="19"/>
        <v>646380</v>
      </c>
    </row>
    <row r="27">
      <c r="A27" s="1442"/>
      <c r="B27" s="1455"/>
      <c r="C27" s="1453"/>
      <c r="D27" s="1454"/>
      <c r="E27" s="1451"/>
      <c r="F27" s="1453"/>
      <c r="G27" s="1453"/>
      <c r="H27" s="1455"/>
      <c r="I27" s="1453"/>
      <c r="J27" s="1454"/>
      <c r="K27" s="1453"/>
    </row>
    <row r="28">
      <c r="A28" s="1442"/>
      <c r="B28" s="1455"/>
      <c r="C28" s="1453"/>
      <c r="D28" s="1454"/>
      <c r="E28" s="1451"/>
      <c r="F28" s="1453"/>
      <c r="G28" s="1453"/>
      <c r="H28" s="1455"/>
      <c r="I28" s="1453"/>
      <c r="J28" s="1454"/>
      <c r="K28" s="1453"/>
    </row>
    <row r="29">
      <c r="A29" s="1442"/>
      <c r="B29" s="1455"/>
      <c r="C29" s="1453"/>
      <c r="D29" s="1454"/>
      <c r="E29" s="1451"/>
      <c r="F29" s="1453"/>
      <c r="G29" s="1453"/>
      <c r="H29" s="1455"/>
      <c r="I29" s="1453"/>
      <c r="J29" s="1454"/>
      <c r="K29" s="1453"/>
    </row>
    <row r="30">
      <c r="A30" s="1442"/>
      <c r="B30" s="1455"/>
      <c r="C30" s="1453"/>
      <c r="D30" s="1454"/>
      <c r="E30" s="1451"/>
      <c r="F30" s="1453"/>
      <c r="G30" s="1453"/>
      <c r="H30" s="1455"/>
      <c r="I30" s="1453"/>
      <c r="J30" s="1454"/>
      <c r="K30" s="1453"/>
    </row>
    <row r="31">
      <c r="A31" s="1442"/>
      <c r="B31" s="1455"/>
      <c r="C31" s="1453"/>
      <c r="D31" s="1454"/>
      <c r="E31" s="1451"/>
      <c r="F31" s="1453"/>
      <c r="G31" s="1453"/>
      <c r="H31" s="1455"/>
      <c r="I31" s="1453"/>
      <c r="J31" s="1454"/>
      <c r="K31" s="1453"/>
    </row>
    <row r="32">
      <c r="A32" s="1442"/>
      <c r="B32" s="1455"/>
      <c r="C32" s="1453"/>
      <c r="D32" s="1454"/>
      <c r="E32" s="1451"/>
      <c r="F32" s="1453"/>
      <c r="G32" s="1453"/>
      <c r="H32" s="1455"/>
      <c r="I32" s="1453"/>
      <c r="J32" s="1454"/>
      <c r="K32" s="1453"/>
    </row>
    <row r="33">
      <c r="A33" s="1442"/>
      <c r="B33" s="1455"/>
      <c r="C33" s="1453"/>
      <c r="D33" s="1454"/>
      <c r="E33" s="1451"/>
      <c r="F33" s="1453"/>
      <c r="G33" s="1453"/>
      <c r="H33" s="1455"/>
      <c r="I33" s="1453"/>
      <c r="J33" s="1454"/>
      <c r="K33" s="1453"/>
    </row>
    <row r="34">
      <c r="A34" s="1442"/>
      <c r="B34" s="1455"/>
      <c r="C34" s="1453"/>
      <c r="D34" s="1454"/>
      <c r="E34" s="1451"/>
      <c r="F34" s="1453"/>
      <c r="G34" s="1453"/>
      <c r="H34" s="1455"/>
      <c r="I34" s="1453"/>
      <c r="J34" s="1454"/>
      <c r="K34" s="1453"/>
    </row>
    <row r="35">
      <c r="A35" s="1442"/>
      <c r="B35" s="1455"/>
      <c r="C35" s="1453"/>
      <c r="D35" s="1454"/>
      <c r="E35" s="1451"/>
      <c r="F35" s="1453"/>
      <c r="G35" s="1453"/>
      <c r="H35" s="1455"/>
      <c r="I35" s="1453"/>
      <c r="J35" s="1454"/>
      <c r="K35" s="1453"/>
    </row>
    <row r="36">
      <c r="A36" s="1442"/>
      <c r="B36" s="1455"/>
      <c r="C36" s="1453"/>
      <c r="D36" s="1454"/>
      <c r="E36" s="1451"/>
      <c r="F36" s="1453"/>
      <c r="G36" s="1453"/>
      <c r="H36" s="1455"/>
      <c r="I36" s="1453"/>
      <c r="J36" s="1454"/>
      <c r="K36" s="1453"/>
    </row>
    <row r="37">
      <c r="A37" s="1442"/>
      <c r="B37" s="1455"/>
      <c r="C37" s="1453"/>
      <c r="D37" s="1454"/>
      <c r="E37" s="1451"/>
      <c r="F37" s="1453"/>
      <c r="G37" s="1453"/>
      <c r="H37" s="1455"/>
      <c r="I37" s="1453"/>
      <c r="J37" s="1454"/>
      <c r="K37" s="1453"/>
    </row>
    <row r="38">
      <c r="A38" s="1442"/>
      <c r="B38" s="1455"/>
      <c r="C38" s="1453"/>
      <c r="D38" s="1454"/>
      <c r="E38" s="1451"/>
      <c r="F38" s="1453"/>
      <c r="G38" s="1453"/>
      <c r="H38" s="1455"/>
      <c r="I38" s="1453"/>
      <c r="J38" s="1454"/>
      <c r="K38" s="1453"/>
    </row>
    <row r="39">
      <c r="A39" s="1442"/>
      <c r="B39" s="1455"/>
      <c r="C39" s="1453"/>
      <c r="D39" s="1454"/>
      <c r="E39" s="1451"/>
      <c r="F39" s="1453"/>
      <c r="G39" s="1453"/>
      <c r="H39" s="1455"/>
      <c r="I39" s="1453"/>
      <c r="J39" s="1454"/>
      <c r="K39" s="1453"/>
    </row>
    <row r="40">
      <c r="A40" s="1442"/>
      <c r="B40" s="1455"/>
      <c r="C40" s="1453"/>
      <c r="D40" s="1454"/>
      <c r="E40" s="1451"/>
      <c r="F40" s="1453"/>
      <c r="G40" s="1453"/>
      <c r="H40" s="1455"/>
      <c r="I40" s="1453"/>
      <c r="J40" s="1454"/>
      <c r="K40" s="1453"/>
    </row>
    <row r="41">
      <c r="A41" s="1442"/>
      <c r="B41" s="1455"/>
      <c r="C41" s="1453"/>
      <c r="D41" s="1454"/>
      <c r="E41" s="1451"/>
      <c r="F41" s="1453"/>
      <c r="G41" s="1453"/>
      <c r="H41" s="1455"/>
      <c r="I41" s="1453"/>
      <c r="J41" s="1454"/>
      <c r="K41" s="1453"/>
    </row>
    <row r="42">
      <c r="A42" s="1442"/>
      <c r="B42" s="1455"/>
      <c r="C42" s="1453"/>
      <c r="D42" s="1454"/>
      <c r="E42" s="1451"/>
      <c r="F42" s="1453"/>
      <c r="G42" s="1453"/>
      <c r="H42" s="1455"/>
      <c r="I42" s="1453"/>
      <c r="J42" s="1454"/>
      <c r="K42" s="1453"/>
    </row>
    <row r="43">
      <c r="A43" s="1442"/>
      <c r="B43" s="1455"/>
      <c r="C43" s="1453"/>
      <c r="D43" s="1454"/>
      <c r="E43" s="1451"/>
      <c r="F43" s="1453"/>
      <c r="G43" s="1453"/>
      <c r="H43" s="1455"/>
      <c r="I43" s="1453"/>
      <c r="J43" s="1454"/>
      <c r="K43" s="1453"/>
    </row>
    <row r="44">
      <c r="A44" s="1442"/>
      <c r="B44" s="1455"/>
      <c r="C44" s="1453"/>
      <c r="D44" s="1454"/>
      <c r="E44" s="1451"/>
      <c r="F44" s="1453"/>
      <c r="G44" s="1453"/>
      <c r="H44" s="1455"/>
      <c r="I44" s="1453"/>
      <c r="J44" s="1454"/>
      <c r="K44" s="1453"/>
    </row>
    <row r="45">
      <c r="A45" s="1442"/>
      <c r="B45" s="1455"/>
      <c r="C45" s="1453"/>
      <c r="D45" s="1454"/>
      <c r="E45" s="1451"/>
      <c r="F45" s="1453"/>
      <c r="G45" s="1453"/>
      <c r="H45" s="1455"/>
      <c r="I45" s="1453"/>
      <c r="J45" s="1454"/>
      <c r="K45" s="1453"/>
    </row>
    <row r="46">
      <c r="A46" s="1442"/>
      <c r="B46" s="1455"/>
      <c r="C46" s="1453"/>
      <c r="D46" s="1454"/>
      <c r="E46" s="1451"/>
      <c r="F46" s="1453"/>
      <c r="G46" s="1453"/>
      <c r="H46" s="1455"/>
      <c r="I46" s="1453"/>
      <c r="J46" s="1454"/>
      <c r="K46" s="1453"/>
    </row>
    <row r="47">
      <c r="A47" s="1442"/>
      <c r="B47" s="1455"/>
      <c r="C47" s="1453"/>
      <c r="D47" s="1454"/>
      <c r="E47" s="1451"/>
      <c r="F47" s="1453"/>
      <c r="G47" s="1453"/>
      <c r="H47" s="1455"/>
      <c r="I47" s="1453"/>
      <c r="J47" s="1454"/>
      <c r="K47" s="1453"/>
    </row>
    <row r="48">
      <c r="A48" s="1442"/>
      <c r="B48" s="1455"/>
      <c r="C48" s="1453"/>
      <c r="D48" s="1454"/>
      <c r="E48" s="1451"/>
      <c r="F48" s="1453"/>
      <c r="G48" s="1453"/>
      <c r="H48" s="1455"/>
      <c r="I48" s="1453"/>
      <c r="J48" s="1454"/>
      <c r="K48" s="1453"/>
    </row>
    <row r="49">
      <c r="A49" s="1442"/>
      <c r="B49" s="1455"/>
      <c r="C49" s="1453"/>
      <c r="D49" s="1454"/>
      <c r="E49" s="1451"/>
      <c r="F49" s="1453"/>
      <c r="G49" s="1453"/>
      <c r="H49" s="1455"/>
      <c r="I49" s="1453"/>
      <c r="J49" s="1454"/>
      <c r="K49" s="1453"/>
    </row>
    <row r="50">
      <c r="A50" s="1442"/>
      <c r="B50" s="1455"/>
      <c r="C50" s="1453"/>
      <c r="D50" s="1454"/>
      <c r="E50" s="1451"/>
      <c r="F50" s="1453"/>
      <c r="G50" s="1453"/>
      <c r="H50" s="1455"/>
      <c r="I50" s="1453"/>
      <c r="J50" s="1454"/>
      <c r="K50" s="1453"/>
    </row>
    <row r="51">
      <c r="A51" s="1442"/>
      <c r="B51" s="1455"/>
      <c r="C51" s="1453"/>
      <c r="D51" s="1454"/>
      <c r="E51" s="1451"/>
      <c r="F51" s="1453"/>
      <c r="G51" s="1453"/>
      <c r="H51" s="1455"/>
      <c r="I51" s="1453"/>
      <c r="J51" s="1454"/>
      <c r="K51" s="1453"/>
    </row>
    <row r="52">
      <c r="A52" s="1442"/>
      <c r="B52" s="1455"/>
      <c r="C52" s="1453"/>
      <c r="D52" s="1454"/>
      <c r="E52" s="1451"/>
      <c r="F52" s="1453"/>
      <c r="G52" s="1453"/>
      <c r="H52" s="1455"/>
      <c r="I52" s="1453"/>
      <c r="J52" s="1454"/>
      <c r="K52" s="1453"/>
    </row>
    <row r="53">
      <c r="A53" s="1442"/>
      <c r="B53" s="1455"/>
      <c r="C53" s="1453"/>
      <c r="D53" s="1454"/>
      <c r="E53" s="1451"/>
      <c r="F53" s="1453"/>
      <c r="G53" s="1453"/>
      <c r="H53" s="1455"/>
      <c r="I53" s="1453"/>
      <c r="J53" s="1454"/>
      <c r="K53" s="1453"/>
    </row>
    <row r="54">
      <c r="A54" s="1442"/>
      <c r="B54" s="1455"/>
      <c r="C54" s="1453"/>
      <c r="D54" s="1454"/>
      <c r="E54" s="1451"/>
      <c r="F54" s="1453"/>
      <c r="G54" s="1453"/>
      <c r="H54" s="1455"/>
      <c r="I54" s="1453"/>
      <c r="J54" s="1454"/>
      <c r="K54" s="1453"/>
    </row>
    <row r="55">
      <c r="A55" s="1442"/>
      <c r="B55" s="1455"/>
      <c r="C55" s="1453"/>
      <c r="D55" s="1454"/>
      <c r="E55" s="1451"/>
      <c r="F55" s="1453"/>
      <c r="G55" s="1453"/>
      <c r="H55" s="1455"/>
      <c r="I55" s="1453"/>
      <c r="J55" s="1454"/>
      <c r="K55" s="1453"/>
    </row>
    <row r="56">
      <c r="A56" s="1442"/>
      <c r="B56" s="1455"/>
      <c r="C56" s="1453"/>
      <c r="D56" s="1454"/>
      <c r="E56" s="1451"/>
      <c r="F56" s="1453"/>
      <c r="G56" s="1453"/>
      <c r="H56" s="1455"/>
      <c r="I56" s="1453"/>
      <c r="J56" s="1454"/>
      <c r="K56" s="1453"/>
    </row>
    <row r="57">
      <c r="A57" s="1442"/>
      <c r="B57" s="1455"/>
      <c r="C57" s="1453"/>
      <c r="D57" s="1454"/>
      <c r="E57" s="1451"/>
      <c r="F57" s="1453"/>
      <c r="G57" s="1453"/>
      <c r="H57" s="1455"/>
      <c r="I57" s="1453"/>
      <c r="J57" s="1454"/>
      <c r="K57" s="1453"/>
    </row>
    <row r="58">
      <c r="A58" s="1442"/>
      <c r="B58" s="1455"/>
      <c r="C58" s="1453"/>
      <c r="D58" s="1454"/>
      <c r="E58" s="1451"/>
      <c r="F58" s="1453"/>
      <c r="G58" s="1453"/>
      <c r="H58" s="1455"/>
      <c r="I58" s="1453"/>
      <c r="J58" s="1454"/>
      <c r="K58" s="1453"/>
    </row>
    <row r="59">
      <c r="A59" s="1442"/>
      <c r="B59" s="1455"/>
      <c r="C59" s="1453"/>
      <c r="D59" s="1454"/>
      <c r="E59" s="1451"/>
      <c r="F59" s="1453"/>
      <c r="G59" s="1453"/>
      <c r="H59" s="1455"/>
      <c r="I59" s="1453"/>
      <c r="J59" s="1454"/>
      <c r="K59" s="1453"/>
    </row>
    <row r="60">
      <c r="A60" s="1442"/>
      <c r="B60" s="1455"/>
      <c r="C60" s="1453"/>
      <c r="D60" s="1454"/>
      <c r="E60" s="1451"/>
      <c r="F60" s="1453"/>
      <c r="G60" s="1453"/>
      <c r="H60" s="1455"/>
      <c r="I60" s="1453"/>
      <c r="J60" s="1454"/>
      <c r="K60" s="1453"/>
    </row>
    <row r="61">
      <c r="A61" s="1442"/>
      <c r="B61" s="1455"/>
      <c r="C61" s="1453"/>
      <c r="D61" s="1454"/>
      <c r="E61" s="1451"/>
      <c r="F61" s="1453"/>
      <c r="G61" s="1453"/>
      <c r="H61" s="1455"/>
      <c r="I61" s="1453"/>
      <c r="J61" s="1454"/>
      <c r="K61" s="1453"/>
    </row>
    <row r="62">
      <c r="A62" s="1442"/>
      <c r="B62" s="1455"/>
      <c r="C62" s="1453"/>
      <c r="D62" s="1454"/>
      <c r="E62" s="1451"/>
      <c r="F62" s="1453"/>
      <c r="G62" s="1453"/>
      <c r="H62" s="1455"/>
      <c r="I62" s="1453"/>
      <c r="J62" s="1454"/>
      <c r="K62" s="1453"/>
    </row>
    <row r="63">
      <c r="A63" s="1442"/>
      <c r="B63" s="1455"/>
      <c r="C63" s="1453"/>
      <c r="D63" s="1454"/>
      <c r="E63" s="1451"/>
      <c r="F63" s="1453"/>
      <c r="G63" s="1453"/>
      <c r="H63" s="1455"/>
      <c r="I63" s="1453"/>
      <c r="J63" s="1454"/>
      <c r="K63" s="1453"/>
    </row>
    <row r="64">
      <c r="A64" s="1442"/>
      <c r="B64" s="1455"/>
      <c r="C64" s="1453"/>
      <c r="D64" s="1454"/>
      <c r="E64" s="1451"/>
      <c r="F64" s="1453"/>
      <c r="G64" s="1453"/>
      <c r="H64" s="1455"/>
      <c r="I64" s="1453"/>
      <c r="J64" s="1454"/>
      <c r="K64" s="1453"/>
    </row>
    <row r="65">
      <c r="A65" s="1442"/>
      <c r="B65" s="1455"/>
      <c r="C65" s="1453"/>
      <c r="D65" s="1454"/>
      <c r="E65" s="1451"/>
      <c r="F65" s="1453"/>
      <c r="G65" s="1453"/>
      <c r="H65" s="1455"/>
      <c r="I65" s="1453"/>
      <c r="J65" s="1454"/>
      <c r="K65" s="1453"/>
    </row>
    <row r="66">
      <c r="A66" s="1442"/>
      <c r="B66" s="1455"/>
      <c r="C66" s="1453"/>
      <c r="D66" s="1454"/>
      <c r="E66" s="1451"/>
      <c r="F66" s="1453"/>
      <c r="G66" s="1453"/>
      <c r="H66" s="1455"/>
      <c r="I66" s="1453"/>
      <c r="J66" s="1454"/>
      <c r="K66" s="1453"/>
    </row>
    <row r="67">
      <c r="A67" s="1442"/>
      <c r="B67" s="1455"/>
      <c r="C67" s="1453"/>
      <c r="D67" s="1454"/>
      <c r="E67" s="1451"/>
      <c r="F67" s="1453"/>
      <c r="G67" s="1453"/>
      <c r="H67" s="1455"/>
      <c r="I67" s="1453"/>
      <c r="J67" s="1454"/>
      <c r="K67" s="1453"/>
    </row>
    <row r="68">
      <c r="A68" s="1442"/>
      <c r="B68" s="1455"/>
      <c r="C68" s="1453"/>
      <c r="D68" s="1454"/>
      <c r="E68" s="1451"/>
      <c r="F68" s="1453"/>
      <c r="G68" s="1453"/>
      <c r="H68" s="1455"/>
      <c r="I68" s="1453"/>
      <c r="J68" s="1454"/>
      <c r="K68" s="1453"/>
    </row>
    <row r="69">
      <c r="A69" s="1442"/>
      <c r="B69" s="1455"/>
      <c r="C69" s="1453"/>
      <c r="D69" s="1454"/>
      <c r="E69" s="1451"/>
      <c r="F69" s="1453"/>
      <c r="G69" s="1453"/>
      <c r="H69" s="1455"/>
      <c r="I69" s="1453"/>
      <c r="J69" s="1454"/>
      <c r="K69" s="1453"/>
    </row>
    <row r="70">
      <c r="A70" s="1442"/>
      <c r="B70" s="1455"/>
      <c r="C70" s="1453"/>
      <c r="D70" s="1454"/>
      <c r="E70" s="1451"/>
      <c r="F70" s="1453"/>
      <c r="G70" s="1453"/>
      <c r="H70" s="1455"/>
      <c r="I70" s="1453"/>
      <c r="J70" s="1454"/>
      <c r="K70" s="1453"/>
    </row>
    <row r="71">
      <c r="A71" s="1442"/>
      <c r="B71" s="1455"/>
      <c r="C71" s="1453"/>
      <c r="D71" s="1454"/>
      <c r="E71" s="1451"/>
      <c r="F71" s="1453"/>
      <c r="G71" s="1453"/>
      <c r="H71" s="1455"/>
      <c r="I71" s="1453"/>
      <c r="J71" s="1454"/>
      <c r="K71" s="1453"/>
    </row>
    <row r="72">
      <c r="A72" s="1442"/>
      <c r="B72" s="1455"/>
      <c r="C72" s="1453"/>
      <c r="D72" s="1454"/>
      <c r="E72" s="1451"/>
      <c r="F72" s="1453"/>
      <c r="G72" s="1453"/>
      <c r="H72" s="1455"/>
      <c r="I72" s="1453"/>
      <c r="J72" s="1454"/>
      <c r="K72" s="1453"/>
    </row>
    <row r="73">
      <c r="A73" s="1442"/>
      <c r="B73" s="1455"/>
      <c r="C73" s="1453"/>
      <c r="D73" s="1454"/>
      <c r="E73" s="1451"/>
      <c r="F73" s="1453"/>
      <c r="G73" s="1453"/>
      <c r="H73" s="1455"/>
      <c r="I73" s="1453"/>
      <c r="J73" s="1454"/>
      <c r="K73" s="1453"/>
    </row>
    <row r="74">
      <c r="A74" s="1442"/>
      <c r="B74" s="1455"/>
      <c r="C74" s="1453"/>
      <c r="D74" s="1454"/>
      <c r="E74" s="1451"/>
      <c r="F74" s="1453"/>
      <c r="G74" s="1453"/>
      <c r="H74" s="1455"/>
      <c r="I74" s="1453"/>
      <c r="J74" s="1454"/>
      <c r="K74" s="1453"/>
    </row>
    <row r="75">
      <c r="A75" s="1442"/>
      <c r="B75" s="1455"/>
      <c r="C75" s="1453"/>
      <c r="D75" s="1454"/>
      <c r="E75" s="1451"/>
      <c r="F75" s="1453"/>
      <c r="G75" s="1453"/>
      <c r="H75" s="1455"/>
      <c r="I75" s="1453"/>
      <c r="J75" s="1454"/>
      <c r="K75" s="1453"/>
    </row>
    <row r="76">
      <c r="A76" s="1442"/>
      <c r="B76" s="1455"/>
      <c r="C76" s="1453"/>
      <c r="D76" s="1454"/>
      <c r="E76" s="1451"/>
      <c r="F76" s="1453"/>
      <c r="G76" s="1453"/>
      <c r="H76" s="1455"/>
      <c r="I76" s="1453"/>
      <c r="J76" s="1454"/>
      <c r="K76" s="1453"/>
    </row>
    <row r="77">
      <c r="A77" s="1442"/>
      <c r="B77" s="1455"/>
      <c r="C77" s="1453"/>
      <c r="D77" s="1454"/>
      <c r="E77" s="1451"/>
      <c r="F77" s="1453"/>
      <c r="G77" s="1453"/>
      <c r="H77" s="1455"/>
      <c r="I77" s="1453"/>
      <c r="J77" s="1454"/>
      <c r="K77" s="1453"/>
    </row>
    <row r="78">
      <c r="A78" s="1442"/>
      <c r="B78" s="1455"/>
      <c r="C78" s="1453"/>
      <c r="D78" s="1454"/>
      <c r="E78" s="1451"/>
      <c r="F78" s="1453"/>
      <c r="G78" s="1453"/>
      <c r="H78" s="1455"/>
      <c r="I78" s="1453"/>
      <c r="J78" s="1454"/>
      <c r="K78" s="1453"/>
    </row>
    <row r="79">
      <c r="A79" s="1442"/>
      <c r="B79" s="1455"/>
      <c r="C79" s="1453"/>
      <c r="D79" s="1454"/>
      <c r="E79" s="1451"/>
      <c r="F79" s="1453"/>
      <c r="G79" s="1453"/>
      <c r="H79" s="1455"/>
      <c r="I79" s="1453"/>
      <c r="J79" s="1454"/>
      <c r="K79" s="1453"/>
    </row>
    <row r="80">
      <c r="A80" s="1442"/>
      <c r="B80" s="1455"/>
      <c r="C80" s="1453"/>
      <c r="D80" s="1454"/>
      <c r="E80" s="1451"/>
      <c r="F80" s="1453"/>
      <c r="G80" s="1453"/>
      <c r="H80" s="1455"/>
      <c r="I80" s="1453"/>
      <c r="J80" s="1454"/>
      <c r="K80" s="1453"/>
    </row>
    <row r="81">
      <c r="A81" s="1442"/>
      <c r="B81" s="1455"/>
      <c r="C81" s="1453"/>
      <c r="D81" s="1454"/>
      <c r="E81" s="1451"/>
      <c r="F81" s="1453"/>
      <c r="G81" s="1453"/>
      <c r="H81" s="1455"/>
      <c r="I81" s="1453"/>
      <c r="J81" s="1454"/>
      <c r="K81" s="1453"/>
    </row>
    <row r="82">
      <c r="A82" s="1442"/>
      <c r="B82" s="1455"/>
      <c r="C82" s="1453"/>
      <c r="D82" s="1454"/>
      <c r="E82" s="1451"/>
      <c r="F82" s="1453"/>
      <c r="G82" s="1453"/>
      <c r="H82" s="1455"/>
      <c r="I82" s="1453"/>
      <c r="J82" s="1454"/>
      <c r="K82" s="1453"/>
    </row>
    <row r="83">
      <c r="A83" s="1442"/>
      <c r="B83" s="1455"/>
      <c r="C83" s="1453"/>
      <c r="D83" s="1454"/>
      <c r="E83" s="1451"/>
      <c r="F83" s="1453"/>
      <c r="G83" s="1453"/>
      <c r="H83" s="1455"/>
      <c r="I83" s="1453"/>
      <c r="J83" s="1454"/>
      <c r="K83" s="1453"/>
    </row>
    <row r="84">
      <c r="A84" s="1442"/>
      <c r="B84" s="1455"/>
      <c r="C84" s="1453"/>
      <c r="D84" s="1454"/>
      <c r="E84" s="1451"/>
      <c r="F84" s="1453"/>
      <c r="G84" s="1453"/>
      <c r="H84" s="1455"/>
      <c r="I84" s="1453"/>
      <c r="J84" s="1454"/>
      <c r="K84" s="1453"/>
    </row>
    <row r="85">
      <c r="A85" s="1442"/>
      <c r="B85" s="1455"/>
      <c r="C85" s="1453"/>
      <c r="D85" s="1454"/>
      <c r="E85" s="1451"/>
      <c r="F85" s="1453"/>
      <c r="G85" s="1453"/>
      <c r="H85" s="1455"/>
      <c r="I85" s="1453"/>
      <c r="J85" s="1454"/>
      <c r="K85" s="1453"/>
    </row>
    <row r="86">
      <c r="A86" s="1442"/>
      <c r="B86" s="1455"/>
      <c r="C86" s="1453"/>
      <c r="D86" s="1454"/>
      <c r="E86" s="1451"/>
      <c r="F86" s="1453"/>
      <c r="G86" s="1453"/>
      <c r="H86" s="1455"/>
      <c r="I86" s="1453"/>
      <c r="J86" s="1454"/>
      <c r="K86" s="1453"/>
    </row>
    <row r="87">
      <c r="A87" s="1442"/>
      <c r="B87" s="1455"/>
      <c r="C87" s="1453"/>
      <c r="D87" s="1454"/>
      <c r="E87" s="1451"/>
      <c r="F87" s="1453"/>
      <c r="G87" s="1453"/>
      <c r="H87" s="1455"/>
      <c r="I87" s="1453"/>
      <c r="J87" s="1454"/>
      <c r="K87" s="1453"/>
    </row>
    <row r="88">
      <c r="A88" s="1442"/>
      <c r="B88" s="1455"/>
      <c r="C88" s="1453"/>
      <c r="D88" s="1454"/>
      <c r="E88" s="1451"/>
      <c r="F88" s="1453"/>
      <c r="G88" s="1453"/>
      <c r="H88" s="1455"/>
      <c r="I88" s="1453"/>
      <c r="J88" s="1454"/>
      <c r="K88" s="1453"/>
    </row>
    <row r="89">
      <c r="A89" s="1442"/>
      <c r="B89" s="1455"/>
      <c r="C89" s="1453"/>
      <c r="D89" s="1454"/>
      <c r="E89" s="1451"/>
      <c r="F89" s="1453"/>
      <c r="G89" s="1453"/>
      <c r="H89" s="1455"/>
      <c r="I89" s="1453"/>
      <c r="J89" s="1454"/>
      <c r="K89" s="1453"/>
    </row>
    <row r="90">
      <c r="A90" s="1442"/>
      <c r="B90" s="1455"/>
      <c r="C90" s="1453"/>
      <c r="D90" s="1454"/>
      <c r="E90" s="1451"/>
      <c r="F90" s="1453"/>
      <c r="G90" s="1453"/>
      <c r="H90" s="1455"/>
      <c r="I90" s="1453"/>
      <c r="J90" s="1454"/>
      <c r="K90" s="1453"/>
    </row>
    <row r="91">
      <c r="A91" s="1442"/>
      <c r="B91" s="1455"/>
      <c r="C91" s="1453"/>
      <c r="D91" s="1454"/>
      <c r="E91" s="1451"/>
      <c r="F91" s="1453"/>
      <c r="G91" s="1453"/>
      <c r="H91" s="1455"/>
      <c r="I91" s="1453"/>
      <c r="J91" s="1454"/>
      <c r="K91" s="1453"/>
    </row>
    <row r="92">
      <c r="A92" s="1442"/>
      <c r="B92" s="1455"/>
      <c r="C92" s="1453"/>
      <c r="D92" s="1454"/>
      <c r="E92" s="1451"/>
      <c r="F92" s="1453"/>
      <c r="G92" s="1453"/>
      <c r="H92" s="1455"/>
      <c r="I92" s="1453"/>
      <c r="J92" s="1454"/>
      <c r="K92" s="1453"/>
    </row>
    <row r="93">
      <c r="A93" s="1442"/>
      <c r="B93" s="1455"/>
      <c r="C93" s="1453"/>
      <c r="D93" s="1454"/>
      <c r="E93" s="1451"/>
      <c r="F93" s="1453"/>
      <c r="G93" s="1453"/>
      <c r="H93" s="1455"/>
      <c r="I93" s="1453"/>
      <c r="J93" s="1454"/>
      <c r="K93" s="1453"/>
    </row>
    <row r="94">
      <c r="A94" s="1442"/>
      <c r="B94" s="1455"/>
      <c r="C94" s="1453"/>
      <c r="D94" s="1454"/>
      <c r="E94" s="1451"/>
      <c r="F94" s="1453"/>
      <c r="G94" s="1453"/>
      <c r="H94" s="1455"/>
      <c r="I94" s="1453"/>
      <c r="J94" s="1454"/>
      <c r="K94" s="1453"/>
    </row>
    <row r="95">
      <c r="A95" s="1442"/>
      <c r="B95" s="1455"/>
      <c r="C95" s="1453"/>
      <c r="D95" s="1454"/>
      <c r="E95" s="1451"/>
      <c r="F95" s="1453"/>
      <c r="G95" s="1453"/>
      <c r="H95" s="1455"/>
      <c r="I95" s="1453"/>
      <c r="J95" s="1454"/>
      <c r="K95" s="1453"/>
    </row>
    <row r="96">
      <c r="A96" s="1442"/>
      <c r="B96" s="1455"/>
      <c r="C96" s="1453"/>
      <c r="D96" s="1454"/>
      <c r="E96" s="1451"/>
      <c r="F96" s="1453"/>
      <c r="G96" s="1453"/>
      <c r="H96" s="1455"/>
      <c r="I96" s="1453"/>
      <c r="J96" s="1454"/>
      <c r="K96" s="1453"/>
    </row>
    <row r="97">
      <c r="A97" s="1442"/>
      <c r="B97" s="1455"/>
      <c r="C97" s="1453"/>
      <c r="D97" s="1454"/>
      <c r="E97" s="1451"/>
      <c r="F97" s="1453"/>
      <c r="G97" s="1453"/>
      <c r="H97" s="1455"/>
      <c r="I97" s="1453"/>
      <c r="J97" s="1454"/>
      <c r="K97" s="1453"/>
    </row>
    <row r="98">
      <c r="A98" s="1442"/>
      <c r="B98" s="1455"/>
      <c r="C98" s="1453"/>
      <c r="D98" s="1454"/>
      <c r="E98" s="1451"/>
      <c r="F98" s="1453"/>
      <c r="G98" s="1453"/>
      <c r="H98" s="1455"/>
      <c r="I98" s="1453"/>
      <c r="J98" s="1454"/>
      <c r="K98" s="1453"/>
    </row>
    <row r="99">
      <c r="A99" s="1442"/>
      <c r="B99" s="1455"/>
      <c r="C99" s="1453"/>
      <c r="D99" s="1454"/>
      <c r="E99" s="1451"/>
      <c r="F99" s="1453"/>
      <c r="G99" s="1453"/>
      <c r="H99" s="1455"/>
      <c r="I99" s="1453"/>
      <c r="J99" s="1454"/>
      <c r="K99" s="1453"/>
    </row>
    <row r="100">
      <c r="A100" s="1442"/>
      <c r="B100" s="1455"/>
      <c r="C100" s="1453"/>
      <c r="D100" s="1454"/>
      <c r="E100" s="1451"/>
      <c r="F100" s="1453"/>
      <c r="G100" s="1453"/>
      <c r="H100" s="1455"/>
      <c r="I100" s="1453"/>
      <c r="J100" s="1454"/>
      <c r="K100" s="1453"/>
    </row>
    <row r="101">
      <c r="A101" s="1442"/>
      <c r="B101" s="1455"/>
      <c r="C101" s="1453"/>
      <c r="D101" s="1454"/>
      <c r="E101" s="1451"/>
      <c r="F101" s="1453"/>
      <c r="G101" s="1453"/>
      <c r="H101" s="1455"/>
      <c r="I101" s="1453"/>
      <c r="J101" s="1454"/>
      <c r="K101" s="1453"/>
    </row>
    <row r="102">
      <c r="A102" s="1442"/>
      <c r="B102" s="1455"/>
      <c r="C102" s="1453"/>
      <c r="D102" s="1454"/>
      <c r="E102" s="1451"/>
      <c r="F102" s="1453"/>
      <c r="G102" s="1453"/>
      <c r="H102" s="1455"/>
      <c r="I102" s="1453"/>
      <c r="J102" s="1454"/>
      <c r="K102" s="1453"/>
    </row>
    <row r="103">
      <c r="A103" s="1442"/>
      <c r="B103" s="1455"/>
      <c r="C103" s="1453"/>
      <c r="D103" s="1454"/>
      <c r="E103" s="1451"/>
      <c r="F103" s="1453"/>
      <c r="G103" s="1453"/>
      <c r="H103" s="1455"/>
      <c r="I103" s="1453"/>
      <c r="J103" s="1454"/>
      <c r="K103" s="1453"/>
    </row>
    <row r="104">
      <c r="A104" s="1442"/>
      <c r="B104" s="1455"/>
      <c r="C104" s="1453"/>
      <c r="D104" s="1454"/>
      <c r="E104" s="1451"/>
      <c r="F104" s="1453"/>
      <c r="G104" s="1453"/>
      <c r="H104" s="1455"/>
      <c r="I104" s="1453"/>
      <c r="J104" s="1454"/>
      <c r="K104" s="1453"/>
    </row>
    <row r="105">
      <c r="A105" s="1442"/>
      <c r="B105" s="1455"/>
      <c r="C105" s="1453"/>
      <c r="D105" s="1454"/>
      <c r="E105" s="1451"/>
      <c r="F105" s="1453"/>
      <c r="G105" s="1453"/>
      <c r="H105" s="1455"/>
      <c r="I105" s="1453"/>
      <c r="J105" s="1454"/>
      <c r="K105" s="1453"/>
    </row>
    <row r="106">
      <c r="A106" s="1442"/>
      <c r="B106" s="1455"/>
      <c r="C106" s="1453"/>
      <c r="D106" s="1454"/>
      <c r="E106" s="1451"/>
      <c r="F106" s="1453"/>
      <c r="G106" s="1453"/>
      <c r="H106" s="1455"/>
      <c r="I106" s="1453"/>
      <c r="J106" s="1454"/>
      <c r="K106" s="1453"/>
    </row>
    <row r="107">
      <c r="A107" s="1442"/>
      <c r="B107" s="1455"/>
      <c r="C107" s="1453"/>
      <c r="D107" s="1454"/>
      <c r="E107" s="1451"/>
      <c r="F107" s="1453"/>
      <c r="G107" s="1453"/>
      <c r="H107" s="1455"/>
      <c r="I107" s="1453"/>
      <c r="J107" s="1454"/>
      <c r="K107" s="1453"/>
    </row>
    <row r="108">
      <c r="A108" s="1442"/>
      <c r="B108" s="1455"/>
      <c r="C108" s="1453"/>
      <c r="D108" s="1454"/>
      <c r="E108" s="1451"/>
      <c r="F108" s="1453"/>
      <c r="G108" s="1453"/>
      <c r="H108" s="1455"/>
      <c r="I108" s="1453"/>
      <c r="J108" s="1454"/>
      <c r="K108" s="1453"/>
    </row>
    <row r="109">
      <c r="A109" s="1442"/>
      <c r="B109" s="1455"/>
      <c r="C109" s="1453"/>
      <c r="D109" s="1454"/>
      <c r="E109" s="1451"/>
      <c r="F109" s="1453"/>
      <c r="G109" s="1453"/>
      <c r="H109" s="1455"/>
      <c r="I109" s="1453"/>
      <c r="J109" s="1454"/>
      <c r="K109" s="1453"/>
    </row>
    <row r="110">
      <c r="A110" s="1442"/>
      <c r="B110" s="1455"/>
      <c r="C110" s="1453"/>
      <c r="D110" s="1454"/>
      <c r="E110" s="1451"/>
      <c r="F110" s="1453"/>
      <c r="G110" s="1453"/>
      <c r="H110" s="1455"/>
      <c r="I110" s="1453"/>
      <c r="J110" s="1454"/>
      <c r="K110" s="1453"/>
    </row>
    <row r="111">
      <c r="A111" s="1442"/>
      <c r="B111" s="1455"/>
      <c r="C111" s="1453"/>
      <c r="D111" s="1454"/>
      <c r="E111" s="1451"/>
      <c r="F111" s="1453"/>
      <c r="G111" s="1453"/>
      <c r="H111" s="1455"/>
      <c r="I111" s="1453"/>
      <c r="J111" s="1454"/>
      <c r="K111" s="1453"/>
    </row>
    <row r="112">
      <c r="A112" s="1442"/>
      <c r="B112" s="1455"/>
      <c r="C112" s="1453"/>
      <c r="D112" s="1454"/>
      <c r="E112" s="1451"/>
      <c r="F112" s="1453"/>
      <c r="G112" s="1453"/>
      <c r="H112" s="1455"/>
      <c r="I112" s="1453"/>
      <c r="J112" s="1454"/>
      <c r="K112" s="1453"/>
    </row>
  </sheetData>
  <mergeCells count="5">
    <mergeCell ref="A1:K1"/>
    <mergeCell ref="B2:D2"/>
    <mergeCell ref="E2:G2"/>
    <mergeCell ref="H2:J2"/>
    <mergeCell ref="A17:K17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B5394"/>
    <outlinePr summaryBelow="0" summaryRight="0"/>
  </sheetPr>
  <sheetViews>
    <sheetView workbookViewId="0"/>
  </sheetViews>
  <sheetFormatPr customHeight="1" defaultColWidth="11.22" defaultRowHeight="15.75"/>
  <cols>
    <col customWidth="1" min="1" max="1" width="26.0"/>
    <col customWidth="1" min="2" max="2" width="7.0"/>
    <col customWidth="1" min="3" max="16" width="6.33"/>
  </cols>
  <sheetData>
    <row r="1">
      <c r="A1" s="1465" t="s">
        <v>1874</v>
      </c>
      <c r="B1" s="1466" t="s">
        <v>1875</v>
      </c>
    </row>
    <row r="2">
      <c r="A2" s="1467" t="s">
        <v>1039</v>
      </c>
      <c r="B2" s="1468">
        <v>1.0</v>
      </c>
      <c r="C2" s="1467">
        <v>2.0</v>
      </c>
      <c r="D2" s="1467">
        <v>3.0</v>
      </c>
      <c r="E2" s="1467">
        <v>4.0</v>
      </c>
      <c r="F2" s="1467">
        <v>5.0</v>
      </c>
      <c r="G2" s="1467">
        <v>6.0</v>
      </c>
      <c r="H2" s="1467">
        <v>7.0</v>
      </c>
      <c r="I2" s="1467">
        <v>8.0</v>
      </c>
      <c r="J2" s="1467">
        <v>9.0</v>
      </c>
      <c r="K2" s="1467">
        <v>10.0</v>
      </c>
      <c r="L2" s="1467">
        <v>11.0</v>
      </c>
      <c r="M2" s="1467">
        <v>12.0</v>
      </c>
      <c r="N2" s="1467">
        <v>13.0</v>
      </c>
      <c r="O2" s="1467">
        <v>14.0</v>
      </c>
      <c r="P2" s="1467">
        <v>15.0</v>
      </c>
    </row>
    <row r="3">
      <c r="A3" s="1469" t="s">
        <v>1876</v>
      </c>
      <c r="B3" s="1470">
        <v>920.0</v>
      </c>
      <c r="C3" s="1469">
        <v>1275.0</v>
      </c>
      <c r="D3" s="1469">
        <v>1630.0</v>
      </c>
      <c r="E3" s="1469">
        <v>2140.0</v>
      </c>
      <c r="F3" s="1469">
        <v>2705.0</v>
      </c>
      <c r="G3" s="1469">
        <v>3215.0</v>
      </c>
      <c r="H3" s="1469">
        <v>3775.0</v>
      </c>
      <c r="I3" s="1469">
        <v>4285.0</v>
      </c>
      <c r="J3" s="1469">
        <v>5000.0</v>
      </c>
      <c r="K3" s="1469">
        <v>5710.0</v>
      </c>
      <c r="L3" s="1469">
        <v>6425.0</v>
      </c>
      <c r="M3" s="1469">
        <v>7140.0</v>
      </c>
      <c r="N3" s="1469">
        <v>8060.0</v>
      </c>
      <c r="O3" s="1469">
        <v>8925.0</v>
      </c>
      <c r="P3" s="1469">
        <v>9845.0</v>
      </c>
    </row>
    <row r="4">
      <c r="A4" s="1469" t="s">
        <v>1877</v>
      </c>
      <c r="B4" s="1470">
        <v>920.0</v>
      </c>
      <c r="C4" s="1469">
        <v>1275.0</v>
      </c>
      <c r="D4" s="1469">
        <v>1630.0</v>
      </c>
      <c r="E4" s="1469">
        <v>2140.0</v>
      </c>
      <c r="F4" s="1469">
        <v>2705.0</v>
      </c>
      <c r="G4" s="1469">
        <v>3215.0</v>
      </c>
      <c r="H4" s="1469">
        <v>3775.0</v>
      </c>
      <c r="I4" s="1469">
        <v>4285.0</v>
      </c>
      <c r="J4" s="1469">
        <v>5000.0</v>
      </c>
      <c r="K4" s="1469">
        <v>5710.0</v>
      </c>
      <c r="L4" s="1471"/>
      <c r="M4" s="1471"/>
      <c r="N4" s="1471"/>
      <c r="O4" s="1471"/>
      <c r="P4" s="1471"/>
    </row>
    <row r="5">
      <c r="A5" s="1469" t="s">
        <v>1878</v>
      </c>
      <c r="B5" s="1470">
        <v>825.0</v>
      </c>
      <c r="C5" s="1469">
        <v>1150.0</v>
      </c>
      <c r="D5" s="1469">
        <v>1470.0</v>
      </c>
      <c r="E5" s="1469">
        <v>1930.0</v>
      </c>
      <c r="F5" s="1469">
        <v>2435.0</v>
      </c>
      <c r="G5" s="1469">
        <v>2890.0</v>
      </c>
      <c r="H5" s="1469">
        <v>3395.0</v>
      </c>
      <c r="I5" s="1469">
        <v>3855.0</v>
      </c>
      <c r="J5" s="1469">
        <v>4500.0</v>
      </c>
      <c r="K5" s="1469">
        <v>5140.0</v>
      </c>
      <c r="L5" s="1469">
        <v>5785.0</v>
      </c>
      <c r="M5" s="1469">
        <v>6425.0</v>
      </c>
      <c r="N5" s="1469">
        <v>7250.0</v>
      </c>
      <c r="O5" s="1469">
        <v>8035.0</v>
      </c>
      <c r="P5" s="1469">
        <v>8860.0</v>
      </c>
    </row>
    <row r="6">
      <c r="A6" s="1469" t="s">
        <v>1879</v>
      </c>
      <c r="B6" s="1470">
        <v>825.0</v>
      </c>
      <c r="C6" s="1469">
        <v>1150.0</v>
      </c>
      <c r="D6" s="1469">
        <v>1470.0</v>
      </c>
      <c r="E6" s="1469">
        <v>1930.0</v>
      </c>
      <c r="F6" s="1469">
        <v>2435.0</v>
      </c>
      <c r="G6" s="1469">
        <v>2890.0</v>
      </c>
      <c r="H6" s="1469">
        <v>3395.0</v>
      </c>
      <c r="I6" s="1469">
        <v>3855.0</v>
      </c>
      <c r="J6" s="1469">
        <v>4500.0</v>
      </c>
      <c r="K6" s="1469">
        <v>5140.0</v>
      </c>
      <c r="L6" s="1469">
        <v>5785.0</v>
      </c>
      <c r="M6" s="1469">
        <v>6425.0</v>
      </c>
      <c r="N6" s="1469">
        <v>7250.0</v>
      </c>
      <c r="O6" s="1469">
        <v>8035.0</v>
      </c>
      <c r="P6" s="1469">
        <v>8860.0</v>
      </c>
    </row>
    <row r="7">
      <c r="A7" s="1469" t="s">
        <v>1880</v>
      </c>
      <c r="B7" s="1470">
        <v>1100.0</v>
      </c>
      <c r="C7" s="1469">
        <v>1530.0</v>
      </c>
      <c r="D7" s="1469">
        <v>1960.0</v>
      </c>
      <c r="E7" s="1469">
        <v>2570.0</v>
      </c>
      <c r="F7" s="1469">
        <v>3245.0</v>
      </c>
      <c r="G7" s="1469"/>
      <c r="H7" s="1469"/>
      <c r="I7" s="1469"/>
      <c r="J7" s="1469"/>
      <c r="K7" s="1469"/>
      <c r="L7" s="1472"/>
      <c r="M7" s="1472"/>
      <c r="N7" s="1472"/>
      <c r="O7" s="1472"/>
      <c r="P7" s="1472"/>
    </row>
    <row r="8">
      <c r="A8" s="1469" t="s">
        <v>1881</v>
      </c>
      <c r="B8" s="1470">
        <v>1010.0</v>
      </c>
      <c r="C8" s="1469">
        <v>1405.0</v>
      </c>
      <c r="D8" s="1469">
        <v>1795.0</v>
      </c>
      <c r="E8" s="1469">
        <v>2355.0</v>
      </c>
      <c r="F8" s="1469">
        <v>2975.0</v>
      </c>
      <c r="G8" s="1469">
        <v>3535.0</v>
      </c>
      <c r="H8" s="1469">
        <v>4150.0</v>
      </c>
      <c r="I8" s="1469">
        <v>4710.0</v>
      </c>
      <c r="J8" s="1469">
        <v>5500.0</v>
      </c>
      <c r="K8" s="1469">
        <v>6285.0</v>
      </c>
      <c r="L8" s="1469">
        <v>7070.0</v>
      </c>
      <c r="M8" s="1469">
        <v>7855.0</v>
      </c>
      <c r="N8" s="1469">
        <v>8865.0</v>
      </c>
      <c r="O8" s="1469">
        <v>9820.0</v>
      </c>
      <c r="P8" s="1469">
        <v>10825.0</v>
      </c>
    </row>
    <row r="9">
      <c r="A9" s="1473" t="s">
        <v>1882</v>
      </c>
      <c r="B9" s="1474">
        <v>1100.0</v>
      </c>
      <c r="C9" s="1473">
        <v>1530.0</v>
      </c>
      <c r="D9" s="1473">
        <v>1960.0</v>
      </c>
      <c r="E9" s="1473">
        <v>2570.0</v>
      </c>
      <c r="F9" s="1473">
        <v>3245.0</v>
      </c>
      <c r="G9" s="1469"/>
      <c r="H9" s="1469"/>
      <c r="I9" s="1469"/>
      <c r="J9" s="1469"/>
      <c r="K9" s="1469"/>
      <c r="L9" s="1472"/>
      <c r="M9" s="1472"/>
      <c r="N9" s="1472"/>
      <c r="O9" s="1472"/>
      <c r="P9" s="1472"/>
    </row>
    <row r="10">
      <c r="A10" s="1469" t="s">
        <v>1883</v>
      </c>
      <c r="B10" s="1470">
        <v>825.0</v>
      </c>
      <c r="C10" s="1469">
        <v>1150.0</v>
      </c>
      <c r="D10" s="1469">
        <v>1470.0</v>
      </c>
      <c r="E10" s="1469">
        <v>1930.0</v>
      </c>
      <c r="F10" s="1469">
        <v>2435.0</v>
      </c>
      <c r="G10" s="1469"/>
      <c r="H10" s="1469"/>
      <c r="I10" s="1469"/>
      <c r="J10" s="1469"/>
      <c r="K10" s="1469"/>
      <c r="L10" s="1472"/>
      <c r="M10" s="1472"/>
      <c r="N10" s="1472"/>
      <c r="O10" s="1472"/>
      <c r="P10" s="1472"/>
    </row>
    <row r="11">
      <c r="A11" s="1469" t="s">
        <v>1884</v>
      </c>
      <c r="B11" s="1470">
        <v>825.0</v>
      </c>
      <c r="C11" s="1469">
        <v>1150.0</v>
      </c>
      <c r="D11" s="1469">
        <v>1470.0</v>
      </c>
      <c r="E11" s="1469">
        <v>1930.0</v>
      </c>
      <c r="F11" s="1469">
        <v>2435.0</v>
      </c>
      <c r="G11" s="1469">
        <v>2890.0</v>
      </c>
      <c r="H11" s="1469">
        <v>3395.0</v>
      </c>
      <c r="I11" s="1469">
        <v>3855.0</v>
      </c>
      <c r="J11" s="1469">
        <v>4500.0</v>
      </c>
      <c r="K11" s="1469">
        <v>5140.0</v>
      </c>
      <c r="L11" s="1472"/>
      <c r="M11" s="1472"/>
      <c r="N11" s="1472"/>
      <c r="O11" s="1472"/>
      <c r="P11" s="1472"/>
    </row>
    <row r="12">
      <c r="A12" s="1473" t="s">
        <v>1029</v>
      </c>
      <c r="B12" s="1474">
        <v>1100.0</v>
      </c>
      <c r="C12" s="1473">
        <v>1530.0</v>
      </c>
      <c r="D12" s="1473">
        <v>1960.0</v>
      </c>
      <c r="E12" s="1473">
        <v>2570.0</v>
      </c>
      <c r="F12" s="1473">
        <v>3245.0</v>
      </c>
      <c r="G12" s="1472"/>
      <c r="H12" s="1472"/>
      <c r="I12" s="1472"/>
      <c r="J12" s="1472"/>
      <c r="K12" s="1472"/>
      <c r="L12" s="1472"/>
      <c r="M12" s="1472"/>
      <c r="N12" s="1472"/>
      <c r="O12" s="1472"/>
      <c r="P12" s="1472"/>
    </row>
    <row r="13">
      <c r="A13" s="1469" t="s">
        <v>1885</v>
      </c>
      <c r="B13" s="1470">
        <v>825.0</v>
      </c>
      <c r="C13" s="1469">
        <v>1150.0</v>
      </c>
      <c r="D13" s="1469">
        <v>1470.0</v>
      </c>
      <c r="E13" s="1469">
        <v>1930.0</v>
      </c>
      <c r="F13" s="1469">
        <v>2435.0</v>
      </c>
      <c r="G13" s="1469">
        <v>2890.0</v>
      </c>
      <c r="H13" s="1469">
        <v>3395.0</v>
      </c>
      <c r="I13" s="1469">
        <v>3855.0</v>
      </c>
      <c r="J13" s="1469">
        <v>4500.0</v>
      </c>
      <c r="K13" s="1469">
        <v>5140.0</v>
      </c>
      <c r="L13" s="1472"/>
      <c r="M13" s="1472"/>
      <c r="N13" s="1472"/>
      <c r="O13" s="1472"/>
      <c r="P13" s="1472"/>
    </row>
    <row r="14">
      <c r="A14" s="1473" t="s">
        <v>1886</v>
      </c>
      <c r="B14" s="1474">
        <v>1100.0</v>
      </c>
      <c r="C14" s="1473">
        <v>1530.0</v>
      </c>
      <c r="D14" s="1473">
        <v>1960.0</v>
      </c>
      <c r="E14" s="1473">
        <v>2570.0</v>
      </c>
      <c r="F14" s="1473">
        <v>3245.0</v>
      </c>
      <c r="G14" s="1473">
        <v>3855.0</v>
      </c>
      <c r="H14" s="1473">
        <v>4530.0</v>
      </c>
      <c r="I14" s="1473">
        <v>5140.0</v>
      </c>
      <c r="J14" s="1473">
        <v>6000.0</v>
      </c>
      <c r="K14" s="1473">
        <v>6855.0</v>
      </c>
      <c r="L14" s="1472"/>
      <c r="M14" s="1472"/>
      <c r="N14" s="1472"/>
      <c r="O14" s="1472"/>
      <c r="P14" s="1472"/>
    </row>
    <row r="15">
      <c r="A15" s="1469" t="s">
        <v>1887</v>
      </c>
      <c r="B15" s="1470">
        <v>1010.0</v>
      </c>
      <c r="C15" s="1469">
        <v>1405.0</v>
      </c>
      <c r="D15" s="1469">
        <v>1795.0</v>
      </c>
      <c r="E15" s="1469">
        <v>2355.0</v>
      </c>
      <c r="F15" s="1469">
        <v>2975.0</v>
      </c>
      <c r="G15" s="1469">
        <v>3535.0</v>
      </c>
      <c r="H15" s="1469">
        <v>4150.0</v>
      </c>
      <c r="I15" s="1469">
        <v>4710.0</v>
      </c>
      <c r="J15" s="1469">
        <v>5500.0</v>
      </c>
      <c r="K15" s="1469">
        <v>6285.0</v>
      </c>
      <c r="L15" s="1469">
        <v>7070.0</v>
      </c>
      <c r="M15" s="1469">
        <v>7855.0</v>
      </c>
      <c r="N15" s="1469">
        <v>8865.0</v>
      </c>
      <c r="O15" s="1469">
        <v>9820.0</v>
      </c>
      <c r="P15" s="1469">
        <v>10825.0</v>
      </c>
    </row>
    <row r="16">
      <c r="A16" s="1469" t="s">
        <v>1888</v>
      </c>
      <c r="B16" s="1470">
        <v>1010.0</v>
      </c>
      <c r="C16" s="1469">
        <v>1405.0</v>
      </c>
      <c r="D16" s="1469">
        <v>1795.0</v>
      </c>
      <c r="E16" s="1469">
        <v>2355.0</v>
      </c>
      <c r="F16" s="1469">
        <v>2975.0</v>
      </c>
      <c r="G16" s="1469">
        <v>3535.0</v>
      </c>
      <c r="H16" s="1469">
        <v>4150.0</v>
      </c>
      <c r="I16" s="1469">
        <v>4710.0</v>
      </c>
      <c r="J16" s="1469">
        <v>5500.0</v>
      </c>
      <c r="K16" s="1469">
        <v>6285.0</v>
      </c>
      <c r="L16" s="1469">
        <v>7070.0</v>
      </c>
      <c r="M16" s="1469">
        <v>7855.0</v>
      </c>
      <c r="N16" s="1469">
        <v>8865.0</v>
      </c>
      <c r="O16" s="1469">
        <v>9820.0</v>
      </c>
      <c r="P16" s="1469">
        <v>10825.0</v>
      </c>
    </row>
    <row r="17">
      <c r="A17" s="1473" t="s">
        <v>1889</v>
      </c>
      <c r="B17" s="1474">
        <v>825.0</v>
      </c>
      <c r="C17" s="1473">
        <v>1150.0</v>
      </c>
      <c r="D17" s="1473">
        <v>1470.0</v>
      </c>
      <c r="E17" s="1473">
        <v>1930.0</v>
      </c>
      <c r="F17" s="1473">
        <v>2435.0</v>
      </c>
      <c r="G17" s="1473">
        <v>2890.0</v>
      </c>
      <c r="H17" s="1473">
        <v>3395.0</v>
      </c>
      <c r="I17" s="1473">
        <v>3855.0</v>
      </c>
      <c r="J17" s="1473">
        <v>4500.0</v>
      </c>
      <c r="K17" s="1473">
        <v>5140.0</v>
      </c>
      <c r="L17" s="1472"/>
      <c r="M17" s="1472"/>
      <c r="N17" s="1472"/>
      <c r="O17" s="1472"/>
      <c r="P17" s="1472"/>
    </row>
    <row r="18">
      <c r="A18" s="1469" t="s">
        <v>1890</v>
      </c>
      <c r="B18" s="1470">
        <v>825.0</v>
      </c>
      <c r="C18" s="1469">
        <v>1150.0</v>
      </c>
      <c r="D18" s="1469">
        <v>1470.0</v>
      </c>
      <c r="E18" s="1469">
        <v>1930.0</v>
      </c>
      <c r="F18" s="1469">
        <v>2435.0</v>
      </c>
      <c r="G18" s="1469"/>
      <c r="H18" s="1469"/>
      <c r="I18" s="1469"/>
      <c r="J18" s="1469"/>
      <c r="K18" s="1469"/>
      <c r="L18" s="1472"/>
      <c r="M18" s="1472"/>
      <c r="N18" s="1472"/>
      <c r="O18" s="1472"/>
      <c r="P18" s="1472"/>
    </row>
    <row r="19">
      <c r="A19" s="1469" t="s">
        <v>1891</v>
      </c>
      <c r="B19" s="1470">
        <v>920.0</v>
      </c>
      <c r="C19" s="1469">
        <v>1275.0</v>
      </c>
      <c r="D19" s="1469">
        <v>1630.0</v>
      </c>
      <c r="E19" s="1469">
        <v>2140.0</v>
      </c>
      <c r="F19" s="1469">
        <v>2705.0</v>
      </c>
      <c r="G19" s="1469">
        <v>3215.0</v>
      </c>
      <c r="H19" s="1469">
        <v>3775.0</v>
      </c>
      <c r="I19" s="1469">
        <v>4285.0</v>
      </c>
      <c r="J19" s="1469">
        <v>5000.0</v>
      </c>
      <c r="K19" s="1469">
        <v>5710.0</v>
      </c>
      <c r="L19" s="1472"/>
      <c r="M19" s="1472"/>
      <c r="N19" s="1472"/>
      <c r="O19" s="1472"/>
      <c r="P19" s="1472"/>
    </row>
    <row r="20">
      <c r="A20" s="1469" t="s">
        <v>1892</v>
      </c>
      <c r="B20" s="1470">
        <v>920.0</v>
      </c>
      <c r="C20" s="1469">
        <v>1275.0</v>
      </c>
      <c r="D20" s="1469">
        <v>1630.0</v>
      </c>
      <c r="E20" s="1469">
        <v>2140.0</v>
      </c>
      <c r="F20" s="1469">
        <v>2705.0</v>
      </c>
      <c r="G20" s="1469">
        <v>3215.0</v>
      </c>
      <c r="H20" s="1469">
        <v>3775.0</v>
      </c>
      <c r="I20" s="1469">
        <v>4285.0</v>
      </c>
      <c r="J20" s="1469">
        <v>5000.0</v>
      </c>
      <c r="K20" s="1469">
        <v>5710.0</v>
      </c>
      <c r="L20" s="1472"/>
      <c r="M20" s="1472"/>
      <c r="N20" s="1472"/>
      <c r="O20" s="1472"/>
      <c r="P20" s="1472"/>
    </row>
    <row r="21">
      <c r="A21" s="1469" t="s">
        <v>1893</v>
      </c>
      <c r="B21" s="1470">
        <v>920.0</v>
      </c>
      <c r="C21" s="1469">
        <v>1275.0</v>
      </c>
      <c r="D21" s="1469">
        <v>1630.0</v>
      </c>
      <c r="E21" s="1469">
        <v>2140.0</v>
      </c>
      <c r="F21" s="1469">
        <v>2705.0</v>
      </c>
      <c r="G21" s="1469">
        <v>3215.0</v>
      </c>
      <c r="H21" s="1469">
        <v>3775.0</v>
      </c>
      <c r="I21" s="1469">
        <v>4285.0</v>
      </c>
      <c r="J21" s="1469">
        <v>5000.0</v>
      </c>
      <c r="K21" s="1469">
        <v>5710.0</v>
      </c>
      <c r="L21" s="1472"/>
      <c r="M21" s="1472"/>
      <c r="N21" s="1472"/>
      <c r="O21" s="1472"/>
      <c r="P21" s="1472"/>
    </row>
    <row r="22">
      <c r="A22" s="1469" t="s">
        <v>1894</v>
      </c>
      <c r="B22" s="1470">
        <v>920.0</v>
      </c>
      <c r="C22" s="1469">
        <v>1275.0</v>
      </c>
      <c r="D22" s="1469">
        <v>1630.0</v>
      </c>
      <c r="E22" s="1469">
        <v>2140.0</v>
      </c>
      <c r="F22" s="1469">
        <v>2705.0</v>
      </c>
      <c r="G22" s="1472"/>
      <c r="H22" s="1472"/>
      <c r="I22" s="1472"/>
      <c r="J22" s="1472"/>
      <c r="K22" s="1472"/>
      <c r="L22" s="1472"/>
      <c r="M22" s="1472"/>
      <c r="N22" s="1472"/>
      <c r="O22" s="1472"/>
      <c r="P22" s="1472"/>
    </row>
    <row r="23">
      <c r="A23" s="1469" t="s">
        <v>1895</v>
      </c>
      <c r="B23" s="1470">
        <v>825.0</v>
      </c>
      <c r="C23" s="1469">
        <v>1150.0</v>
      </c>
      <c r="D23" s="1469">
        <v>1470.0</v>
      </c>
      <c r="E23" s="1469">
        <v>1930.0</v>
      </c>
      <c r="F23" s="1469">
        <v>2435.0</v>
      </c>
      <c r="G23" s="1469">
        <v>2890.0</v>
      </c>
      <c r="H23" s="1469">
        <v>3395.0</v>
      </c>
      <c r="I23" s="1469">
        <v>3855.0</v>
      </c>
      <c r="J23" s="1469">
        <v>4500.0</v>
      </c>
      <c r="K23" s="1469">
        <v>5140.0</v>
      </c>
      <c r="L23" s="1472"/>
      <c r="M23" s="1472"/>
      <c r="N23" s="1472"/>
      <c r="O23" s="1472"/>
      <c r="P23" s="1472"/>
    </row>
    <row r="24">
      <c r="A24" s="1469" t="s">
        <v>1896</v>
      </c>
      <c r="B24" s="1470">
        <v>825.0</v>
      </c>
      <c r="C24" s="1469">
        <v>1150.0</v>
      </c>
      <c r="D24" s="1469">
        <v>1470.0</v>
      </c>
      <c r="E24" s="1469">
        <v>1930.0</v>
      </c>
      <c r="F24" s="1469">
        <v>2435.0</v>
      </c>
      <c r="G24" s="1469">
        <v>2890.0</v>
      </c>
      <c r="H24" s="1469">
        <v>3395.0</v>
      </c>
      <c r="I24" s="1469">
        <v>3855.0</v>
      </c>
      <c r="J24" s="1469">
        <v>4500.0</v>
      </c>
      <c r="K24" s="1469">
        <v>5140.0</v>
      </c>
      <c r="L24" s="1472"/>
      <c r="M24" s="1472"/>
      <c r="N24" s="1472"/>
      <c r="O24" s="1472"/>
      <c r="P24" s="1472"/>
    </row>
    <row r="25">
      <c r="A25" s="1469" t="s">
        <v>1897</v>
      </c>
      <c r="B25" s="1470">
        <v>825.0</v>
      </c>
      <c r="C25" s="1469">
        <v>1150.0</v>
      </c>
      <c r="D25" s="1469">
        <v>1470.0</v>
      </c>
      <c r="E25" s="1469">
        <v>1930.0</v>
      </c>
      <c r="F25" s="1469">
        <v>2435.0</v>
      </c>
      <c r="G25" s="1469">
        <v>2890.0</v>
      </c>
      <c r="H25" s="1469">
        <v>3395.0</v>
      </c>
      <c r="I25" s="1469">
        <v>3855.0</v>
      </c>
      <c r="J25" s="1469">
        <v>4500.0</v>
      </c>
      <c r="K25" s="1469">
        <v>5140.0</v>
      </c>
      <c r="L25" s="1472"/>
      <c r="M25" s="1472"/>
      <c r="N25" s="1472"/>
      <c r="O25" s="1472"/>
      <c r="P25" s="1472"/>
    </row>
    <row r="26">
      <c r="A26" s="1469" t="s">
        <v>1898</v>
      </c>
      <c r="B26" s="1470">
        <v>1010.0</v>
      </c>
      <c r="C26" s="1469">
        <v>1405.0</v>
      </c>
      <c r="D26" s="1469">
        <v>1795.0</v>
      </c>
      <c r="E26" s="1469">
        <v>2355.0</v>
      </c>
      <c r="F26" s="1469">
        <v>2975.0</v>
      </c>
      <c r="G26" s="1472"/>
      <c r="H26" s="1472"/>
      <c r="I26" s="1472"/>
      <c r="J26" s="1472"/>
      <c r="K26" s="1472"/>
      <c r="L26" s="1472"/>
      <c r="M26" s="1472"/>
      <c r="N26" s="1472"/>
      <c r="O26" s="1472"/>
      <c r="P26" s="1472"/>
    </row>
    <row r="27">
      <c r="A27" s="1469" t="s">
        <v>1899</v>
      </c>
      <c r="B27" s="1470">
        <v>1010.0</v>
      </c>
      <c r="C27" s="1469">
        <v>1405.0</v>
      </c>
      <c r="D27" s="1469">
        <v>1795.0</v>
      </c>
      <c r="E27" s="1469">
        <v>2355.0</v>
      </c>
      <c r="F27" s="1469">
        <v>2975.0</v>
      </c>
      <c r="G27" s="1472"/>
      <c r="H27" s="1472"/>
      <c r="I27" s="1472"/>
      <c r="J27" s="1472"/>
      <c r="K27" s="1472"/>
      <c r="L27" s="1472"/>
      <c r="M27" s="1472"/>
      <c r="N27" s="1472"/>
      <c r="O27" s="1472"/>
      <c r="P27" s="1472"/>
    </row>
    <row r="28">
      <c r="A28" s="1473" t="s">
        <v>1900</v>
      </c>
      <c r="B28" s="1474">
        <v>1100.0</v>
      </c>
      <c r="C28" s="1473">
        <v>1530.0</v>
      </c>
      <c r="D28" s="1473">
        <v>1960.0</v>
      </c>
      <c r="E28" s="1473">
        <v>2570.0</v>
      </c>
      <c r="F28" s="1473">
        <v>3245.0</v>
      </c>
      <c r="G28" s="1472"/>
      <c r="H28" s="1472"/>
      <c r="I28" s="1472"/>
      <c r="J28" s="1472"/>
      <c r="K28" s="1472"/>
      <c r="L28" s="1472"/>
      <c r="M28" s="1472"/>
      <c r="N28" s="1472"/>
      <c r="O28" s="1472"/>
      <c r="P28" s="1472"/>
    </row>
    <row r="29">
      <c r="A29" s="1469" t="s">
        <v>1901</v>
      </c>
      <c r="B29" s="1470">
        <v>920.0</v>
      </c>
      <c r="C29" s="1469">
        <v>1275.0</v>
      </c>
      <c r="D29" s="1469">
        <v>1630.0</v>
      </c>
      <c r="E29" s="1469">
        <v>2140.0</v>
      </c>
      <c r="F29" s="1469">
        <v>2705.0</v>
      </c>
      <c r="G29" s="1469">
        <v>3215.0</v>
      </c>
      <c r="H29" s="1469">
        <v>3775.0</v>
      </c>
      <c r="I29" s="1469">
        <v>4285.0</v>
      </c>
      <c r="J29" s="1469">
        <v>5000.0</v>
      </c>
      <c r="K29" s="1469">
        <v>5710.0</v>
      </c>
      <c r="L29" s="1472"/>
      <c r="M29" s="1472"/>
      <c r="N29" s="1472"/>
      <c r="O29" s="1472"/>
      <c r="P29" s="1472"/>
    </row>
    <row r="30">
      <c r="A30" s="1469" t="s">
        <v>1902</v>
      </c>
      <c r="B30" s="1470">
        <v>825.0</v>
      </c>
      <c r="C30" s="1469">
        <v>1150.0</v>
      </c>
      <c r="D30" s="1469">
        <v>1470.0</v>
      </c>
      <c r="E30" s="1469">
        <v>1930.0</v>
      </c>
      <c r="F30" s="1469">
        <v>2435.0</v>
      </c>
      <c r="G30" s="1469">
        <v>2890.0</v>
      </c>
      <c r="H30" s="1469">
        <v>3395.0</v>
      </c>
      <c r="I30" s="1469">
        <v>3855.0</v>
      </c>
      <c r="J30" s="1469">
        <v>4500.0</v>
      </c>
      <c r="K30" s="1469">
        <v>5140.0</v>
      </c>
      <c r="L30" s="1472"/>
      <c r="M30" s="1472"/>
      <c r="N30" s="1472"/>
      <c r="O30" s="1472"/>
      <c r="P30" s="1472"/>
    </row>
    <row r="31">
      <c r="A31" s="1469" t="s">
        <v>1903</v>
      </c>
      <c r="B31" s="1470">
        <v>825.0</v>
      </c>
      <c r="C31" s="1469">
        <v>1150.0</v>
      </c>
      <c r="D31" s="1469">
        <v>1470.0</v>
      </c>
      <c r="E31" s="1469">
        <v>1930.0</v>
      </c>
      <c r="F31" s="1469">
        <v>2435.0</v>
      </c>
      <c r="G31" s="1469">
        <v>2890.0</v>
      </c>
      <c r="H31" s="1469">
        <v>3395.0</v>
      </c>
      <c r="I31" s="1469">
        <v>3855.0</v>
      </c>
      <c r="J31" s="1469">
        <v>4500.0</v>
      </c>
      <c r="K31" s="1469">
        <v>5140.0</v>
      </c>
      <c r="L31" s="1472"/>
      <c r="M31" s="1472"/>
      <c r="N31" s="1472"/>
      <c r="O31" s="1472"/>
      <c r="P31" s="1472"/>
    </row>
    <row r="32">
      <c r="A32" s="1469" t="s">
        <v>1904</v>
      </c>
      <c r="B32" s="1470">
        <v>825.0</v>
      </c>
      <c r="C32" s="1469">
        <v>1150.0</v>
      </c>
      <c r="D32" s="1469">
        <v>1470.0</v>
      </c>
      <c r="E32" s="1469">
        <v>1930.0</v>
      </c>
      <c r="F32" s="1469">
        <v>2435.0</v>
      </c>
      <c r="G32" s="1469">
        <v>2890.0</v>
      </c>
      <c r="H32" s="1469">
        <v>3395.0</v>
      </c>
      <c r="I32" s="1469">
        <v>3855.0</v>
      </c>
      <c r="J32" s="1469">
        <v>4500.0</v>
      </c>
      <c r="K32" s="1469">
        <v>5140.0</v>
      </c>
      <c r="L32" s="1472"/>
      <c r="M32" s="1472"/>
      <c r="N32" s="1472"/>
      <c r="O32" s="1472"/>
      <c r="P32" s="1472"/>
    </row>
    <row r="33">
      <c r="A33" s="1469" t="s">
        <v>1905</v>
      </c>
      <c r="B33" s="1470">
        <v>825.0</v>
      </c>
      <c r="C33" s="1469">
        <v>1150.0</v>
      </c>
      <c r="D33" s="1469">
        <v>1470.0</v>
      </c>
      <c r="E33" s="1469">
        <v>1930.0</v>
      </c>
      <c r="F33" s="1469">
        <v>2435.0</v>
      </c>
      <c r="G33" s="1469">
        <v>2890.0</v>
      </c>
      <c r="H33" s="1469">
        <v>3395.0</v>
      </c>
      <c r="I33" s="1469">
        <v>3855.0</v>
      </c>
      <c r="J33" s="1469">
        <v>4500.0</v>
      </c>
      <c r="K33" s="1469">
        <v>5140.0</v>
      </c>
      <c r="L33" s="1472"/>
      <c r="M33" s="1472"/>
      <c r="N33" s="1472"/>
      <c r="O33" s="1472"/>
      <c r="P33" s="1472"/>
    </row>
    <row r="34">
      <c r="A34" s="1469" t="s">
        <v>1906</v>
      </c>
      <c r="B34" s="1470">
        <v>825.0</v>
      </c>
      <c r="C34" s="1469">
        <v>1150.0</v>
      </c>
      <c r="D34" s="1469">
        <v>1470.0</v>
      </c>
      <c r="E34" s="1469">
        <v>1930.0</v>
      </c>
      <c r="F34" s="1469">
        <v>2435.0</v>
      </c>
      <c r="G34" s="1469">
        <v>2890.0</v>
      </c>
      <c r="H34" s="1469">
        <v>3395.0</v>
      </c>
      <c r="I34" s="1469">
        <v>3855.0</v>
      </c>
      <c r="J34" s="1469">
        <v>4500.0</v>
      </c>
      <c r="K34" s="1469">
        <v>5140.0</v>
      </c>
      <c r="L34" s="1472"/>
      <c r="M34" s="1472"/>
      <c r="N34" s="1472"/>
      <c r="O34" s="1472"/>
      <c r="P34" s="1472"/>
    </row>
    <row r="35">
      <c r="A35" s="1469" t="s">
        <v>1907</v>
      </c>
      <c r="B35" s="1470">
        <v>825.0</v>
      </c>
      <c r="C35" s="1469">
        <v>1150.0</v>
      </c>
      <c r="D35" s="1469">
        <v>1470.0</v>
      </c>
      <c r="E35" s="1469">
        <v>1930.0</v>
      </c>
      <c r="F35" s="1469">
        <v>2435.0</v>
      </c>
      <c r="G35" s="1469">
        <v>2890.0</v>
      </c>
      <c r="H35" s="1469">
        <v>3395.0</v>
      </c>
      <c r="I35" s="1469">
        <v>3855.0</v>
      </c>
      <c r="J35" s="1469">
        <v>4500.0</v>
      </c>
      <c r="K35" s="1469">
        <v>5140.0</v>
      </c>
      <c r="L35" s="1472"/>
      <c r="M35" s="1472"/>
      <c r="N35" s="1472"/>
      <c r="O35" s="1472"/>
      <c r="P35" s="1472"/>
    </row>
    <row r="36">
      <c r="A36" s="1473" t="s">
        <v>1908</v>
      </c>
      <c r="B36" s="1474">
        <v>1100.0</v>
      </c>
      <c r="C36" s="1473">
        <v>1530.0</v>
      </c>
      <c r="D36" s="1473">
        <v>1960.0</v>
      </c>
      <c r="E36" s="1473">
        <v>2570.0</v>
      </c>
      <c r="F36" s="1473">
        <v>3245.0</v>
      </c>
      <c r="G36" s="1472"/>
      <c r="H36" s="1472"/>
      <c r="I36" s="1472"/>
      <c r="J36" s="1472"/>
      <c r="K36" s="1472"/>
      <c r="L36" s="1472"/>
      <c r="M36" s="1472"/>
      <c r="N36" s="1472"/>
      <c r="O36" s="1472"/>
      <c r="P36" s="1472"/>
    </row>
    <row r="37">
      <c r="A37" s="1473" t="s">
        <v>1909</v>
      </c>
      <c r="B37" s="1474">
        <v>1010.0</v>
      </c>
      <c r="C37" s="1473">
        <v>1405.0</v>
      </c>
      <c r="D37" s="1473">
        <v>1795.0</v>
      </c>
      <c r="E37" s="1473">
        <v>2355.0</v>
      </c>
      <c r="F37" s="1473">
        <v>2975.0</v>
      </c>
      <c r="G37" s="1472"/>
      <c r="H37" s="1472"/>
      <c r="I37" s="1472"/>
      <c r="J37" s="1472"/>
      <c r="K37" s="1472"/>
      <c r="L37" s="1472"/>
      <c r="M37" s="1472"/>
      <c r="N37" s="1472"/>
      <c r="O37" s="1472"/>
      <c r="P37" s="1472"/>
    </row>
    <row r="38">
      <c r="A38" s="1473" t="s">
        <v>1910</v>
      </c>
      <c r="B38" s="1474">
        <v>1010.0</v>
      </c>
      <c r="C38" s="1473">
        <v>1405.0</v>
      </c>
      <c r="D38" s="1473">
        <v>1795.0</v>
      </c>
      <c r="E38" s="1473">
        <v>2355.0</v>
      </c>
      <c r="F38" s="1473">
        <v>2975.0</v>
      </c>
      <c r="G38" s="1472"/>
      <c r="H38" s="1472"/>
      <c r="I38" s="1472"/>
      <c r="J38" s="1472"/>
      <c r="K38" s="1472"/>
      <c r="L38" s="1472"/>
      <c r="M38" s="1472"/>
      <c r="N38" s="1472"/>
      <c r="O38" s="1472"/>
      <c r="P38" s="1472"/>
    </row>
    <row r="39">
      <c r="A39" s="1473" t="s">
        <v>1911</v>
      </c>
      <c r="B39" s="1474">
        <v>1010.0</v>
      </c>
      <c r="C39" s="1473">
        <v>1405.0</v>
      </c>
      <c r="D39" s="1473">
        <v>1795.0</v>
      </c>
      <c r="E39" s="1473">
        <v>2355.0</v>
      </c>
      <c r="F39" s="1473">
        <v>2975.0</v>
      </c>
      <c r="G39" s="1472"/>
      <c r="H39" s="1472"/>
      <c r="I39" s="1472"/>
      <c r="J39" s="1472"/>
      <c r="K39" s="1472"/>
      <c r="L39" s="1472"/>
      <c r="M39" s="1472"/>
      <c r="N39" s="1472"/>
      <c r="O39" s="1472"/>
      <c r="P39" s="1472"/>
    </row>
    <row r="40">
      <c r="A40" s="1469" t="s">
        <v>1912</v>
      </c>
      <c r="B40" s="1470">
        <v>1100.0</v>
      </c>
      <c r="C40" s="1469">
        <v>1530.0</v>
      </c>
      <c r="D40" s="1469">
        <v>1960.0</v>
      </c>
      <c r="E40" s="1469">
        <v>2570.0</v>
      </c>
      <c r="F40" s="1469">
        <v>3245.0</v>
      </c>
      <c r="G40" s="1472"/>
      <c r="H40" s="1472"/>
      <c r="I40" s="1472"/>
      <c r="J40" s="1472"/>
      <c r="K40" s="1472"/>
      <c r="L40" s="1472"/>
      <c r="M40" s="1472"/>
      <c r="N40" s="1472"/>
      <c r="O40" s="1472"/>
      <c r="P40" s="1472"/>
    </row>
    <row r="41">
      <c r="A41" s="1469" t="s">
        <v>1913</v>
      </c>
      <c r="B41" s="1470">
        <v>920.0</v>
      </c>
      <c r="C41" s="1469">
        <v>1275.0</v>
      </c>
      <c r="D41" s="1469">
        <v>1630.0</v>
      </c>
      <c r="E41" s="1469">
        <v>2140.0</v>
      </c>
      <c r="F41" s="1469">
        <v>2705.0</v>
      </c>
      <c r="G41" s="1469">
        <v>3215.0</v>
      </c>
      <c r="H41" s="1469">
        <v>3775.0</v>
      </c>
      <c r="I41" s="1469">
        <v>4285.0</v>
      </c>
      <c r="J41" s="1469">
        <v>5000.0</v>
      </c>
      <c r="K41" s="1469">
        <v>5710.0</v>
      </c>
      <c r="L41" s="1469">
        <v>6425.0</v>
      </c>
      <c r="M41" s="1469">
        <v>7140.0</v>
      </c>
      <c r="N41" s="1469">
        <v>8060.0</v>
      </c>
      <c r="O41" s="1469">
        <v>8925.0</v>
      </c>
      <c r="P41" s="1469">
        <v>9845.0</v>
      </c>
    </row>
    <row r="42">
      <c r="A42" s="1469" t="s">
        <v>1914</v>
      </c>
      <c r="B42" s="1470">
        <v>920.0</v>
      </c>
      <c r="C42" s="1469">
        <v>1275.0</v>
      </c>
      <c r="D42" s="1469">
        <v>1630.0</v>
      </c>
      <c r="E42" s="1469">
        <v>2140.0</v>
      </c>
      <c r="F42" s="1469">
        <v>2705.0</v>
      </c>
      <c r="G42" s="1469">
        <v>3215.0</v>
      </c>
      <c r="H42" s="1469">
        <v>3775.0</v>
      </c>
      <c r="I42" s="1469">
        <v>4285.0</v>
      </c>
      <c r="J42" s="1469">
        <v>5000.0</v>
      </c>
      <c r="K42" s="1469">
        <v>5710.0</v>
      </c>
      <c r="L42" s="1469">
        <v>6425.0</v>
      </c>
      <c r="M42" s="1469">
        <v>7140.0</v>
      </c>
      <c r="N42" s="1469">
        <v>8060.0</v>
      </c>
      <c r="O42" s="1469">
        <v>8925.0</v>
      </c>
      <c r="P42" s="1469">
        <v>9845.0</v>
      </c>
    </row>
    <row r="43">
      <c r="A43" s="1469" t="s">
        <v>1915</v>
      </c>
      <c r="B43" s="1470">
        <v>920.0</v>
      </c>
      <c r="C43" s="1469">
        <v>1275.0</v>
      </c>
      <c r="D43" s="1469">
        <v>1630.0</v>
      </c>
      <c r="E43" s="1469">
        <v>2140.0</v>
      </c>
      <c r="F43" s="1469">
        <v>2705.0</v>
      </c>
      <c r="G43" s="1469">
        <v>3215.0</v>
      </c>
      <c r="H43" s="1469">
        <v>3775.0</v>
      </c>
      <c r="I43" s="1469">
        <v>4285.0</v>
      </c>
      <c r="J43" s="1469">
        <v>5000.0</v>
      </c>
      <c r="K43" s="1469">
        <v>5710.0</v>
      </c>
      <c r="L43" s="1469">
        <v>6425.0</v>
      </c>
      <c r="M43" s="1469">
        <v>7140.0</v>
      </c>
      <c r="N43" s="1469">
        <v>8060.0</v>
      </c>
      <c r="O43" s="1469">
        <v>8925.0</v>
      </c>
      <c r="P43" s="1469">
        <v>9845.0</v>
      </c>
    </row>
    <row r="44">
      <c r="A44" s="1469" t="s">
        <v>1916</v>
      </c>
      <c r="B44" s="1470">
        <v>825.0</v>
      </c>
      <c r="C44" s="1469">
        <v>1150.0</v>
      </c>
      <c r="D44" s="1469">
        <v>1470.0</v>
      </c>
      <c r="E44" s="1469">
        <v>1930.0</v>
      </c>
      <c r="F44" s="1469">
        <v>2435.0</v>
      </c>
      <c r="G44" s="1469">
        <v>2890.0</v>
      </c>
      <c r="H44" s="1469">
        <v>3395.0</v>
      </c>
      <c r="I44" s="1469">
        <v>3855.0</v>
      </c>
      <c r="J44" s="1469">
        <v>4500.0</v>
      </c>
      <c r="K44" s="1469">
        <v>5140.0</v>
      </c>
      <c r="L44" s="1469">
        <v>5785.0</v>
      </c>
      <c r="M44" s="1469">
        <v>6425.0</v>
      </c>
      <c r="N44" s="1469">
        <v>7250.0</v>
      </c>
      <c r="O44" s="1469">
        <v>8035.0</v>
      </c>
      <c r="P44" s="1469">
        <v>8860.0</v>
      </c>
    </row>
    <row r="45">
      <c r="A45" s="1469" t="s">
        <v>1917</v>
      </c>
      <c r="B45" s="1470">
        <v>825.0</v>
      </c>
      <c r="C45" s="1469">
        <v>1150.0</v>
      </c>
      <c r="D45" s="1469">
        <v>1470.0</v>
      </c>
      <c r="E45" s="1469">
        <v>1930.0</v>
      </c>
      <c r="F45" s="1469">
        <v>2435.0</v>
      </c>
      <c r="G45" s="1469">
        <v>2890.0</v>
      </c>
      <c r="H45" s="1469">
        <v>3395.0</v>
      </c>
      <c r="I45" s="1469">
        <v>3855.0</v>
      </c>
      <c r="J45" s="1469">
        <v>4500.0</v>
      </c>
      <c r="K45" s="1469">
        <v>5140.0</v>
      </c>
      <c r="L45" s="1469">
        <v>5785.0</v>
      </c>
      <c r="M45" s="1469">
        <v>6425.0</v>
      </c>
      <c r="N45" s="1469">
        <v>7250.0</v>
      </c>
      <c r="O45" s="1469">
        <v>8035.0</v>
      </c>
      <c r="P45" s="1469">
        <v>8860.0</v>
      </c>
    </row>
    <row r="46">
      <c r="A46" s="1469" t="s">
        <v>1918</v>
      </c>
      <c r="B46" s="1470">
        <v>825.0</v>
      </c>
      <c r="C46" s="1469">
        <v>1150.0</v>
      </c>
      <c r="D46" s="1469">
        <v>1470.0</v>
      </c>
      <c r="E46" s="1469">
        <v>1930.0</v>
      </c>
      <c r="F46" s="1469">
        <v>2435.0</v>
      </c>
      <c r="G46" s="1469">
        <v>2890.0</v>
      </c>
      <c r="H46" s="1469">
        <v>3395.0</v>
      </c>
      <c r="I46" s="1469">
        <v>3855.0</v>
      </c>
      <c r="J46" s="1469">
        <v>4500.0</v>
      </c>
      <c r="K46" s="1469">
        <v>5140.0</v>
      </c>
      <c r="L46" s="1469">
        <v>5785.0</v>
      </c>
      <c r="M46" s="1469">
        <v>6425.0</v>
      </c>
      <c r="N46" s="1469">
        <v>7250.0</v>
      </c>
      <c r="O46" s="1469">
        <v>8035.0</v>
      </c>
      <c r="P46" s="1469">
        <v>8860.0</v>
      </c>
    </row>
    <row r="47">
      <c r="A47" s="1469" t="s">
        <v>1919</v>
      </c>
      <c r="B47" s="1470">
        <v>920.0</v>
      </c>
      <c r="C47" s="1469">
        <v>1275.0</v>
      </c>
      <c r="D47" s="1469">
        <v>1630.0</v>
      </c>
      <c r="E47" s="1469">
        <v>2140.0</v>
      </c>
      <c r="F47" s="1469">
        <v>2705.0</v>
      </c>
      <c r="G47" s="1469">
        <v>3215.0</v>
      </c>
      <c r="H47" s="1469">
        <v>3775.0</v>
      </c>
      <c r="I47" s="1469">
        <v>4285.0</v>
      </c>
      <c r="J47" s="1469">
        <v>5000.0</v>
      </c>
      <c r="K47" s="1469">
        <v>5710.0</v>
      </c>
      <c r="L47" s="1469">
        <v>6425.0</v>
      </c>
      <c r="M47" s="1469">
        <v>7140.0</v>
      </c>
      <c r="N47" s="1469">
        <v>8060.0</v>
      </c>
      <c r="O47" s="1469">
        <v>8925.0</v>
      </c>
      <c r="P47" s="1469">
        <v>9845.0</v>
      </c>
    </row>
    <row r="48">
      <c r="A48" s="1469" t="s">
        <v>1920</v>
      </c>
      <c r="B48" s="1470">
        <v>920.0</v>
      </c>
      <c r="C48" s="1469">
        <v>1275.0</v>
      </c>
      <c r="D48" s="1469">
        <v>1630.0</v>
      </c>
      <c r="E48" s="1469">
        <v>2140.0</v>
      </c>
      <c r="F48" s="1469">
        <v>2705.0</v>
      </c>
      <c r="G48" s="1469">
        <v>3215.0</v>
      </c>
      <c r="H48" s="1469">
        <v>3775.0</v>
      </c>
      <c r="I48" s="1469">
        <v>4285.0</v>
      </c>
      <c r="J48" s="1469">
        <v>5000.0</v>
      </c>
      <c r="K48" s="1469">
        <v>5710.0</v>
      </c>
      <c r="L48" s="1469">
        <v>6425.0</v>
      </c>
      <c r="M48" s="1469">
        <v>7140.0</v>
      </c>
      <c r="N48" s="1469">
        <v>8060.0</v>
      </c>
      <c r="O48" s="1469">
        <v>8925.0</v>
      </c>
      <c r="P48" s="1469">
        <v>9845.0</v>
      </c>
    </row>
    <row r="49">
      <c r="A49" s="1473" t="s">
        <v>1921</v>
      </c>
      <c r="B49" s="1474">
        <v>1100.0</v>
      </c>
      <c r="C49" s="1473">
        <v>1530.0</v>
      </c>
      <c r="D49" s="1473">
        <v>1960.0</v>
      </c>
      <c r="E49" s="1473">
        <v>2570.0</v>
      </c>
      <c r="F49" s="1473">
        <v>3245.0</v>
      </c>
      <c r="G49" s="1472"/>
      <c r="H49" s="1472"/>
      <c r="I49" s="1472"/>
      <c r="J49" s="1472"/>
      <c r="K49" s="1472"/>
      <c r="L49" s="1472"/>
      <c r="M49" s="1472"/>
      <c r="N49" s="1472"/>
      <c r="O49" s="1472"/>
      <c r="P49" s="1472"/>
    </row>
    <row r="50">
      <c r="A50" s="1475" t="s">
        <v>1922</v>
      </c>
      <c r="B50" s="1476">
        <v>1100.0</v>
      </c>
      <c r="C50" s="1475">
        <v>1530.0</v>
      </c>
      <c r="D50" s="1475">
        <v>1960.0</v>
      </c>
      <c r="E50" s="1475">
        <v>2570.0</v>
      </c>
      <c r="F50" s="1475">
        <v>3245.0</v>
      </c>
      <c r="G50" s="1477"/>
      <c r="H50" s="1477"/>
      <c r="I50" s="1477"/>
      <c r="J50" s="1477"/>
      <c r="K50" s="1477"/>
      <c r="L50" s="1477"/>
      <c r="M50" s="1477"/>
      <c r="N50" s="1477"/>
      <c r="O50" s="1477"/>
      <c r="P50" s="1477"/>
    </row>
    <row r="51">
      <c r="A51" s="1469" t="s">
        <v>1923</v>
      </c>
      <c r="B51" s="1474">
        <f t="shared" ref="B51:P51" si="1">SUM(B3:B50)</f>
        <v>44695</v>
      </c>
      <c r="C51" s="1469">
        <f t="shared" si="1"/>
        <v>62160</v>
      </c>
      <c r="D51" s="1469">
        <f t="shared" si="1"/>
        <v>79490</v>
      </c>
      <c r="E51" s="1469">
        <f t="shared" si="1"/>
        <v>104320</v>
      </c>
      <c r="F51" s="1469">
        <f t="shared" si="1"/>
        <v>131730</v>
      </c>
      <c r="G51" s="1469">
        <f t="shared" si="1"/>
        <v>98955</v>
      </c>
      <c r="H51" s="1469">
        <f t="shared" si="1"/>
        <v>116220</v>
      </c>
      <c r="I51" s="1469">
        <f t="shared" si="1"/>
        <v>131940</v>
      </c>
      <c r="J51" s="1469">
        <f t="shared" si="1"/>
        <v>154000</v>
      </c>
      <c r="K51" s="1469">
        <f t="shared" si="1"/>
        <v>175900</v>
      </c>
      <c r="L51" s="1469">
        <f t="shared" si="1"/>
        <v>88685</v>
      </c>
      <c r="M51" s="1469">
        <f t="shared" si="1"/>
        <v>98530</v>
      </c>
      <c r="N51" s="1469">
        <f t="shared" si="1"/>
        <v>111205</v>
      </c>
      <c r="O51" s="1469">
        <f t="shared" si="1"/>
        <v>123185</v>
      </c>
      <c r="P51" s="1469">
        <f t="shared" si="1"/>
        <v>135845</v>
      </c>
    </row>
    <row r="52">
      <c r="A52" s="1478" t="s">
        <v>1023</v>
      </c>
      <c r="B52" s="1479">
        <f>SUM(B51:P51)</f>
        <v>1656860</v>
      </c>
      <c r="C52" s="1480" t="s">
        <v>1924</v>
      </c>
      <c r="D52" s="1481" t="s">
        <v>1925</v>
      </c>
      <c r="E52" s="1482"/>
      <c r="F52" s="1483"/>
      <c r="G52" s="1483"/>
      <c r="H52" s="1484"/>
      <c r="I52" s="1485"/>
      <c r="J52" s="1486"/>
      <c r="K52" s="1487" t="s">
        <v>1926</v>
      </c>
      <c r="L52" s="1486"/>
      <c r="M52" s="1488"/>
      <c r="N52" s="1487" t="s">
        <v>1927</v>
      </c>
      <c r="O52" s="1486"/>
      <c r="P52" s="1486"/>
    </row>
  </sheetData>
  <mergeCells count="1">
    <mergeCell ref="B1:P1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sheetData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1.22" defaultRowHeight="15.75"/>
  <cols>
    <col customWidth="1" min="1" max="1" width="2.67"/>
    <col customWidth="1" min="2" max="2" width="6.11"/>
    <col customWidth="1" min="3" max="3" width="6.33"/>
    <col customWidth="1" min="4" max="4" width="7.11"/>
    <col customWidth="1" min="5" max="5" width="33.89"/>
    <col customWidth="1" min="6" max="6" width="2.0"/>
    <col customWidth="1" min="7" max="7" width="5.22"/>
    <col customWidth="1" min="8" max="8" width="7.67"/>
    <col customWidth="1" min="9" max="9" width="7.11"/>
    <col customWidth="1" min="10" max="10" width="28.22"/>
    <col customWidth="1" min="11" max="11" width="2.0"/>
    <col customWidth="1" min="12" max="12" width="5.22"/>
    <col customWidth="1" min="13" max="13" width="7.67"/>
    <col customWidth="1" min="14" max="14" width="7.11"/>
    <col customWidth="1" min="15" max="15" width="31.44"/>
    <col customWidth="1" min="16" max="16" width="2.0"/>
    <col customWidth="1" min="17" max="17" width="5.22"/>
    <col customWidth="1" min="18" max="18" width="5.56"/>
    <col customWidth="1" min="19" max="19" width="7.11"/>
    <col customWidth="1" min="20" max="20" width="24.44"/>
  </cols>
  <sheetData>
    <row r="1">
      <c r="A1" s="241"/>
      <c r="B1" s="241"/>
      <c r="C1" s="241"/>
      <c r="D1" s="241"/>
      <c r="E1" s="241"/>
      <c r="F1" s="241"/>
      <c r="G1" s="241"/>
      <c r="H1" s="241"/>
      <c r="I1" s="241"/>
      <c r="J1" s="241"/>
      <c r="K1" s="241"/>
      <c r="L1" s="241"/>
      <c r="M1" s="241"/>
      <c r="N1" s="241"/>
      <c r="O1" s="241"/>
      <c r="P1" s="241"/>
      <c r="Q1" s="241"/>
      <c r="R1" s="241"/>
      <c r="S1" s="241"/>
      <c r="T1" s="241"/>
      <c r="U1" s="243"/>
      <c r="V1" s="243"/>
      <c r="W1" s="243"/>
      <c r="X1" s="243"/>
      <c r="Y1" s="243"/>
      <c r="Z1" s="243"/>
      <c r="AA1" s="243"/>
      <c r="AB1" s="243"/>
      <c r="AC1" s="243"/>
      <c r="AD1" s="243"/>
      <c r="AE1" s="243"/>
    </row>
    <row r="2">
      <c r="A2" s="241"/>
      <c r="B2" s="1489" t="s">
        <v>1928</v>
      </c>
      <c r="U2" s="243"/>
      <c r="V2" s="243"/>
      <c r="W2" s="243"/>
      <c r="X2" s="243"/>
      <c r="Y2" s="243"/>
      <c r="Z2" s="243"/>
      <c r="AA2" s="243"/>
      <c r="AB2" s="243"/>
      <c r="AC2" s="243"/>
      <c r="AD2" s="243"/>
      <c r="AE2" s="243"/>
    </row>
    <row r="3">
      <c r="A3" s="241"/>
      <c r="U3" s="243"/>
      <c r="V3" s="243"/>
      <c r="W3" s="243"/>
      <c r="X3" s="243"/>
      <c r="Y3" s="243"/>
      <c r="Z3" s="243"/>
      <c r="AA3" s="243"/>
      <c r="AB3" s="243"/>
      <c r="AC3" s="243"/>
      <c r="AD3" s="243"/>
      <c r="AE3" s="243"/>
    </row>
    <row r="4" ht="11.25" customHeight="1">
      <c r="A4" s="241"/>
      <c r="B4" s="241"/>
      <c r="C4" s="241"/>
      <c r="D4" s="241"/>
      <c r="E4" s="241"/>
      <c r="F4" s="241"/>
      <c r="G4" s="241"/>
      <c r="H4" s="241"/>
      <c r="I4" s="241"/>
      <c r="J4" s="241"/>
      <c r="K4" s="241"/>
      <c r="L4" s="241"/>
      <c r="M4" s="241"/>
      <c r="N4" s="241"/>
      <c r="O4" s="241"/>
      <c r="P4" s="241"/>
      <c r="Q4" s="241"/>
      <c r="R4" s="241"/>
      <c r="S4" s="241"/>
      <c r="T4" s="241"/>
      <c r="U4" s="241"/>
      <c r="V4" s="243"/>
      <c r="W4" s="243"/>
      <c r="X4" s="243"/>
      <c r="Y4" s="243"/>
      <c r="Z4" s="243"/>
      <c r="AA4" s="243"/>
      <c r="AB4" s="243"/>
      <c r="AC4" s="243"/>
      <c r="AD4" s="243"/>
      <c r="AE4" s="243"/>
    </row>
    <row r="5">
      <c r="A5" s="244"/>
      <c r="B5" s="1490" t="s">
        <v>1929</v>
      </c>
      <c r="C5" s="19"/>
      <c r="D5" s="19"/>
      <c r="E5" s="20"/>
      <c r="F5" s="244"/>
      <c r="G5" s="1491" t="s">
        <v>1930</v>
      </c>
      <c r="H5" s="19"/>
      <c r="I5" s="19"/>
      <c r="J5" s="20"/>
      <c r="K5" s="244"/>
      <c r="L5" s="1492" t="s">
        <v>1931</v>
      </c>
      <c r="M5" s="19"/>
      <c r="N5" s="19"/>
      <c r="O5" s="20"/>
      <c r="P5" s="244"/>
      <c r="Q5" s="1493" t="s">
        <v>1932</v>
      </c>
      <c r="R5" s="19"/>
      <c r="S5" s="19"/>
      <c r="T5" s="20"/>
      <c r="U5" s="243"/>
      <c r="V5" s="243"/>
      <c r="W5" s="243"/>
      <c r="X5" s="243"/>
      <c r="Y5" s="243"/>
      <c r="Z5" s="243"/>
      <c r="AA5" s="243"/>
      <c r="AB5" s="243"/>
      <c r="AC5" s="243"/>
      <c r="AD5" s="243"/>
      <c r="AE5" s="243"/>
    </row>
    <row r="6">
      <c r="A6" s="246"/>
      <c r="B6" s="1494"/>
      <c r="C6" s="246"/>
      <c r="D6" s="246"/>
      <c r="E6" s="1495"/>
      <c r="F6" s="246"/>
      <c r="G6" s="1494"/>
      <c r="H6" s="246"/>
      <c r="I6" s="246"/>
      <c r="J6" s="1495"/>
      <c r="K6" s="246"/>
      <c r="L6" s="1494"/>
      <c r="M6" s="246"/>
      <c r="N6" s="246"/>
      <c r="O6" s="1495"/>
      <c r="P6" s="246"/>
      <c r="Q6" s="1494"/>
      <c r="R6" s="246"/>
      <c r="S6" s="246"/>
      <c r="T6" s="1495"/>
      <c r="U6" s="246"/>
      <c r="V6" s="243"/>
      <c r="W6" s="243"/>
      <c r="X6" s="243"/>
      <c r="Y6" s="243"/>
      <c r="Z6" s="243"/>
      <c r="AA6" s="243"/>
      <c r="AB6" s="243"/>
      <c r="AC6" s="243"/>
      <c r="AD6" s="243"/>
      <c r="AE6" s="243"/>
    </row>
    <row r="7">
      <c r="A7" s="246"/>
      <c r="B7" s="1496" t="s">
        <v>287</v>
      </c>
      <c r="C7" s="1497" t="s">
        <v>288</v>
      </c>
      <c r="D7" s="1498" t="s">
        <v>289</v>
      </c>
      <c r="E7" s="1499" t="s">
        <v>290</v>
      </c>
      <c r="F7" s="246"/>
      <c r="G7" s="1496" t="s">
        <v>287</v>
      </c>
      <c r="H7" s="1497" t="s">
        <v>288</v>
      </c>
      <c r="I7" s="1498" t="s">
        <v>289</v>
      </c>
      <c r="J7" s="1499" t="s">
        <v>290</v>
      </c>
      <c r="K7" s="246"/>
      <c r="L7" s="1496" t="s">
        <v>287</v>
      </c>
      <c r="M7" s="1497" t="s">
        <v>288</v>
      </c>
      <c r="N7" s="1498" t="s">
        <v>289</v>
      </c>
      <c r="O7" s="1499" t="s">
        <v>290</v>
      </c>
      <c r="P7" s="246"/>
      <c r="Q7" s="1496" t="s">
        <v>287</v>
      </c>
      <c r="R7" s="1497" t="s">
        <v>288</v>
      </c>
      <c r="S7" s="1498" t="s">
        <v>289</v>
      </c>
      <c r="T7" s="1499" t="s">
        <v>290</v>
      </c>
      <c r="U7" s="243"/>
      <c r="V7" s="243"/>
      <c r="W7" s="243"/>
      <c r="X7" s="243"/>
      <c r="Y7" s="243"/>
      <c r="Z7" s="243"/>
      <c r="AA7" s="243"/>
      <c r="AB7" s="243"/>
      <c r="AC7" s="243"/>
      <c r="AD7" s="243"/>
      <c r="AE7" s="243"/>
    </row>
    <row r="8">
      <c r="A8" s="246"/>
      <c r="B8" s="1500">
        <v>10000.0</v>
      </c>
      <c r="C8" s="1501" t="s">
        <v>297</v>
      </c>
      <c r="D8" s="1502">
        <v>1800.0</v>
      </c>
      <c r="E8" s="1503" t="s">
        <v>417</v>
      </c>
      <c r="F8" s="246"/>
      <c r="G8" s="1504">
        <v>4400.0</v>
      </c>
      <c r="H8" s="1505" t="s">
        <v>349</v>
      </c>
      <c r="I8" s="1506">
        <v>2000.0</v>
      </c>
      <c r="J8" s="1507" t="s">
        <v>351</v>
      </c>
      <c r="K8" s="246"/>
      <c r="L8" s="1504">
        <v>2200.0</v>
      </c>
      <c r="M8" s="1505" t="s">
        <v>349</v>
      </c>
      <c r="N8" s="1506">
        <v>1200.0</v>
      </c>
      <c r="O8" s="1507" t="s">
        <v>351</v>
      </c>
      <c r="P8" s="246"/>
      <c r="Q8" s="1504">
        <v>1600.0</v>
      </c>
      <c r="R8" s="1505" t="s">
        <v>338</v>
      </c>
      <c r="S8" s="1506">
        <v>10.0</v>
      </c>
      <c r="T8" s="1507" t="s">
        <v>396</v>
      </c>
      <c r="U8" s="243"/>
      <c r="V8" s="243"/>
      <c r="W8" s="243"/>
      <c r="X8" s="243"/>
      <c r="Y8" s="243"/>
      <c r="Z8" s="243"/>
      <c r="AA8" s="243"/>
      <c r="AB8" s="243"/>
      <c r="AC8" s="243"/>
      <c r="AD8" s="243"/>
      <c r="AE8" s="243"/>
    </row>
    <row r="9">
      <c r="A9" s="246"/>
      <c r="B9" s="1504">
        <v>10000.0</v>
      </c>
      <c r="C9" s="1505" t="s">
        <v>297</v>
      </c>
      <c r="D9" s="1506">
        <v>11000.0</v>
      </c>
      <c r="E9" s="1507" t="s">
        <v>419</v>
      </c>
      <c r="F9" s="246"/>
      <c r="G9" s="1504">
        <v>4000.0</v>
      </c>
      <c r="H9" s="1505" t="s">
        <v>349</v>
      </c>
      <c r="I9" s="1506">
        <v>2000.0</v>
      </c>
      <c r="J9" s="1507" t="s">
        <v>361</v>
      </c>
      <c r="K9" s="246"/>
      <c r="L9" s="1504">
        <v>2000.0</v>
      </c>
      <c r="M9" s="1505" t="s">
        <v>349</v>
      </c>
      <c r="N9" s="1506">
        <v>1500.0</v>
      </c>
      <c r="O9" s="1507" t="s">
        <v>325</v>
      </c>
      <c r="P9" s="246"/>
      <c r="Q9" s="1504">
        <v>1500.0</v>
      </c>
      <c r="R9" s="1505" t="s">
        <v>338</v>
      </c>
      <c r="S9" s="1506">
        <v>1.0</v>
      </c>
      <c r="T9" s="1507" t="s">
        <v>582</v>
      </c>
      <c r="U9" s="243"/>
      <c r="V9" s="243"/>
      <c r="W9" s="243"/>
      <c r="X9" s="243"/>
      <c r="Y9" s="243"/>
      <c r="Z9" s="243"/>
      <c r="AA9" s="243"/>
      <c r="AB9" s="243"/>
      <c r="AC9" s="243"/>
      <c r="AD9" s="243"/>
      <c r="AE9" s="243"/>
    </row>
    <row r="10">
      <c r="A10" s="246"/>
      <c r="B10" s="1508">
        <v>10000.0</v>
      </c>
      <c r="C10" s="1509" t="s">
        <v>297</v>
      </c>
      <c r="D10" s="1510">
        <v>500.0</v>
      </c>
      <c r="E10" s="1511" t="s">
        <v>194</v>
      </c>
      <c r="F10" s="246"/>
      <c r="G10" s="1504">
        <v>4000.0</v>
      </c>
      <c r="H10" s="1505" t="s">
        <v>349</v>
      </c>
      <c r="I10" s="1506">
        <v>3000.0</v>
      </c>
      <c r="J10" s="1507" t="s">
        <v>325</v>
      </c>
      <c r="K10" s="246"/>
      <c r="L10" s="1504">
        <v>2000.0</v>
      </c>
      <c r="M10" s="1505" t="s">
        <v>349</v>
      </c>
      <c r="N10" s="1506">
        <v>55000.0</v>
      </c>
      <c r="O10" s="1507" t="s">
        <v>315</v>
      </c>
      <c r="P10" s="246"/>
      <c r="Q10" s="1504">
        <v>1500.0</v>
      </c>
      <c r="R10" s="1505" t="s">
        <v>338</v>
      </c>
      <c r="S10" s="1506">
        <v>1.0</v>
      </c>
      <c r="T10" s="1507" t="s">
        <v>339</v>
      </c>
      <c r="U10" s="243"/>
      <c r="V10" s="243"/>
      <c r="W10" s="243"/>
      <c r="X10" s="243"/>
      <c r="Y10" s="243"/>
      <c r="Z10" s="243"/>
      <c r="AA10" s="243"/>
      <c r="AB10" s="243"/>
      <c r="AC10" s="243"/>
      <c r="AD10" s="243"/>
      <c r="AE10" s="243"/>
    </row>
    <row r="11">
      <c r="A11" s="246"/>
      <c r="B11" s="1508">
        <v>10000.0</v>
      </c>
      <c r="C11" s="1509" t="s">
        <v>297</v>
      </c>
      <c r="D11" s="1510">
        <v>500.0</v>
      </c>
      <c r="E11" s="1511" t="s">
        <v>300</v>
      </c>
      <c r="F11" s="246"/>
      <c r="G11" s="1504">
        <v>4000.0</v>
      </c>
      <c r="H11" s="1505" t="s">
        <v>349</v>
      </c>
      <c r="I11" s="1506">
        <v>110000.0</v>
      </c>
      <c r="J11" s="1507" t="s">
        <v>315</v>
      </c>
      <c r="K11" s="246"/>
      <c r="L11" s="1504">
        <v>2000.0</v>
      </c>
      <c r="M11" s="1505" t="s">
        <v>349</v>
      </c>
      <c r="N11" s="1506">
        <v>1800.0</v>
      </c>
      <c r="O11" s="1507" t="s">
        <v>425</v>
      </c>
      <c r="P11" s="246"/>
      <c r="Q11" s="1504">
        <v>1100.0</v>
      </c>
      <c r="R11" s="1505" t="s">
        <v>349</v>
      </c>
      <c r="S11" s="1506">
        <v>600.0</v>
      </c>
      <c r="T11" s="1507" t="s">
        <v>351</v>
      </c>
      <c r="U11" s="243"/>
      <c r="V11" s="243"/>
      <c r="W11" s="243"/>
      <c r="X11" s="243"/>
      <c r="Y11" s="243"/>
      <c r="Z11" s="243"/>
      <c r="AA11" s="243"/>
      <c r="AB11" s="243"/>
      <c r="AC11" s="243"/>
      <c r="AD11" s="243"/>
      <c r="AE11" s="243"/>
    </row>
    <row r="12">
      <c r="A12" s="246"/>
      <c r="B12" s="1504">
        <v>10000.0</v>
      </c>
      <c r="C12" s="1505" t="s">
        <v>297</v>
      </c>
      <c r="D12" s="1506">
        <v>1600.0</v>
      </c>
      <c r="E12" s="1507" t="s">
        <v>325</v>
      </c>
      <c r="F12" s="246"/>
      <c r="G12" s="1504">
        <v>4000.0</v>
      </c>
      <c r="H12" s="1505" t="s">
        <v>349</v>
      </c>
      <c r="I12" s="1506">
        <v>3500.0</v>
      </c>
      <c r="J12" s="1507" t="s">
        <v>425</v>
      </c>
      <c r="K12" s="246"/>
      <c r="L12" s="1504">
        <v>2000.0</v>
      </c>
      <c r="M12" s="1505" t="s">
        <v>349</v>
      </c>
      <c r="N12" s="1506">
        <v>1800.0</v>
      </c>
      <c r="O12" s="1507" t="s">
        <v>426</v>
      </c>
      <c r="P12" s="246"/>
      <c r="Q12" s="1504">
        <v>1000.0</v>
      </c>
      <c r="R12" s="1505" t="s">
        <v>349</v>
      </c>
      <c r="S12" s="1506">
        <v>1000.0</v>
      </c>
      <c r="T12" s="1507" t="s">
        <v>325</v>
      </c>
      <c r="U12" s="243"/>
      <c r="V12" s="243"/>
      <c r="W12" s="243"/>
      <c r="X12" s="243"/>
      <c r="Y12" s="243"/>
      <c r="Z12" s="243"/>
      <c r="AA12" s="243"/>
      <c r="AB12" s="243"/>
      <c r="AC12" s="243"/>
      <c r="AD12" s="243"/>
      <c r="AE12" s="243"/>
    </row>
    <row r="13">
      <c r="A13" s="246"/>
      <c r="B13" s="1504">
        <v>10000.0</v>
      </c>
      <c r="C13" s="1505" t="s">
        <v>297</v>
      </c>
      <c r="D13" s="1506">
        <v>120000.0</v>
      </c>
      <c r="E13" s="1507" t="s">
        <v>327</v>
      </c>
      <c r="F13" s="246"/>
      <c r="G13" s="1504">
        <v>4000.0</v>
      </c>
      <c r="H13" s="1505" t="s">
        <v>349</v>
      </c>
      <c r="I13" s="1506">
        <v>3500.0</v>
      </c>
      <c r="J13" s="1507" t="s">
        <v>426</v>
      </c>
      <c r="K13" s="246"/>
      <c r="L13" s="1504">
        <v>2000.0</v>
      </c>
      <c r="M13" s="1505" t="s">
        <v>349</v>
      </c>
      <c r="N13" s="1506">
        <v>1800.0</v>
      </c>
      <c r="O13" s="1507" t="s">
        <v>427</v>
      </c>
      <c r="P13" s="1512"/>
      <c r="Q13" s="1513">
        <v>1000.0</v>
      </c>
      <c r="R13" s="1505" t="s">
        <v>349</v>
      </c>
      <c r="S13" s="1506">
        <v>900.0</v>
      </c>
      <c r="T13" s="1507" t="s">
        <v>425</v>
      </c>
      <c r="U13" s="243"/>
      <c r="V13" s="243"/>
      <c r="W13" s="243"/>
      <c r="X13" s="243"/>
      <c r="Y13" s="243"/>
      <c r="Z13" s="243"/>
      <c r="AA13" s="243"/>
      <c r="AB13" s="243"/>
      <c r="AC13" s="243"/>
      <c r="AD13" s="243"/>
      <c r="AE13" s="243"/>
    </row>
    <row r="14">
      <c r="A14" s="246"/>
      <c r="B14" s="1504">
        <v>10000.0</v>
      </c>
      <c r="C14" s="1505" t="s">
        <v>297</v>
      </c>
      <c r="D14" s="1506">
        <v>55000.0</v>
      </c>
      <c r="E14" s="1507" t="s">
        <v>315</v>
      </c>
      <c r="F14" s="246"/>
      <c r="G14" s="1504">
        <v>4000.0</v>
      </c>
      <c r="H14" s="1505" t="s">
        <v>349</v>
      </c>
      <c r="I14" s="1506">
        <v>3500.0</v>
      </c>
      <c r="J14" s="1507" t="s">
        <v>427</v>
      </c>
      <c r="K14" s="246"/>
      <c r="L14" s="1504">
        <v>2000.0</v>
      </c>
      <c r="M14" s="1505" t="s">
        <v>349</v>
      </c>
      <c r="N14" s="1506">
        <v>6600.0</v>
      </c>
      <c r="O14" s="1507" t="s">
        <v>308</v>
      </c>
      <c r="P14" s="1512"/>
      <c r="Q14" s="1513">
        <v>1000.0</v>
      </c>
      <c r="R14" s="1505" t="s">
        <v>349</v>
      </c>
      <c r="S14" s="1506">
        <v>900.0</v>
      </c>
      <c r="T14" s="1507" t="s">
        <v>426</v>
      </c>
      <c r="U14" s="243"/>
      <c r="V14" s="243"/>
      <c r="W14" s="243"/>
      <c r="X14" s="243"/>
      <c r="Y14" s="243"/>
      <c r="Z14" s="243"/>
      <c r="AA14" s="243"/>
      <c r="AB14" s="243"/>
      <c r="AC14" s="243"/>
      <c r="AD14" s="243"/>
      <c r="AE14" s="243"/>
    </row>
    <row r="15">
      <c r="A15" s="246"/>
      <c r="B15" s="1508">
        <v>10000.0</v>
      </c>
      <c r="C15" s="1509" t="s">
        <v>297</v>
      </c>
      <c r="D15" s="1510">
        <v>2200.0</v>
      </c>
      <c r="E15" s="1511" t="s">
        <v>308</v>
      </c>
      <c r="F15" s="246"/>
      <c r="G15" s="1504">
        <v>4000.0</v>
      </c>
      <c r="H15" s="1505" t="s">
        <v>349</v>
      </c>
      <c r="I15" s="1506">
        <v>13000.0</v>
      </c>
      <c r="J15" s="1507" t="s">
        <v>308</v>
      </c>
      <c r="K15" s="246"/>
      <c r="L15" s="1504">
        <v>2000.0</v>
      </c>
      <c r="M15" s="1505" t="s">
        <v>349</v>
      </c>
      <c r="N15" s="1506">
        <v>6600.0</v>
      </c>
      <c r="O15" s="1507" t="s">
        <v>311</v>
      </c>
      <c r="P15" s="1512"/>
      <c r="Q15" s="1513">
        <v>1000.0</v>
      </c>
      <c r="R15" s="1505" t="s">
        <v>349</v>
      </c>
      <c r="S15" s="1506">
        <v>900.0</v>
      </c>
      <c r="T15" s="1507" t="s">
        <v>427</v>
      </c>
      <c r="U15" s="243"/>
      <c r="V15" s="243"/>
      <c r="W15" s="243"/>
      <c r="X15" s="243"/>
      <c r="Y15" s="243"/>
      <c r="Z15" s="243"/>
      <c r="AA15" s="243"/>
      <c r="AB15" s="243"/>
      <c r="AC15" s="243"/>
      <c r="AD15" s="243"/>
      <c r="AE15" s="243"/>
    </row>
    <row r="16">
      <c r="A16" s="246"/>
      <c r="B16" s="1508">
        <v>10000.0</v>
      </c>
      <c r="C16" s="1509" t="s">
        <v>297</v>
      </c>
      <c r="D16" s="1510">
        <v>2200.0</v>
      </c>
      <c r="E16" s="1511" t="s">
        <v>311</v>
      </c>
      <c r="F16" s="246"/>
      <c r="G16" s="1504">
        <v>4000.0</v>
      </c>
      <c r="H16" s="1505" t="s">
        <v>349</v>
      </c>
      <c r="I16" s="1506">
        <v>13000.0</v>
      </c>
      <c r="J16" s="1507" t="s">
        <v>311</v>
      </c>
      <c r="K16" s="246"/>
      <c r="L16" s="1504">
        <v>2000.0</v>
      </c>
      <c r="M16" s="1505" t="s">
        <v>349</v>
      </c>
      <c r="N16" s="1506">
        <v>6600.0</v>
      </c>
      <c r="O16" s="1507" t="s">
        <v>313</v>
      </c>
      <c r="P16" s="246"/>
      <c r="Q16" s="1504">
        <v>1000.0</v>
      </c>
      <c r="R16" s="1505" t="s">
        <v>349</v>
      </c>
      <c r="S16" s="1506">
        <v>3300.0</v>
      </c>
      <c r="T16" s="1507" t="s">
        <v>308</v>
      </c>
      <c r="U16" s="243"/>
      <c r="V16" s="243"/>
      <c r="W16" s="243"/>
      <c r="X16" s="243"/>
      <c r="Y16" s="243"/>
      <c r="Z16" s="243"/>
      <c r="AA16" s="243"/>
      <c r="AB16" s="243"/>
      <c r="AC16" s="243"/>
      <c r="AD16" s="243"/>
      <c r="AE16" s="243"/>
    </row>
    <row r="17">
      <c r="A17" s="246"/>
      <c r="B17" s="1508">
        <v>10000.0</v>
      </c>
      <c r="C17" s="1509" t="s">
        <v>297</v>
      </c>
      <c r="D17" s="1510">
        <v>2200.0</v>
      </c>
      <c r="E17" s="1511" t="s">
        <v>313</v>
      </c>
      <c r="F17" s="246"/>
      <c r="G17" s="1504">
        <v>4000.0</v>
      </c>
      <c r="H17" s="1505" t="s">
        <v>349</v>
      </c>
      <c r="I17" s="1506">
        <v>13000.0</v>
      </c>
      <c r="J17" s="1507" t="s">
        <v>313</v>
      </c>
      <c r="K17" s="246"/>
      <c r="L17" s="1504">
        <v>2000.0</v>
      </c>
      <c r="M17" s="1505" t="s">
        <v>349</v>
      </c>
      <c r="N17" s="1506">
        <v>7000.0</v>
      </c>
      <c r="O17" s="1507" t="s">
        <v>218</v>
      </c>
      <c r="P17" s="246"/>
      <c r="Q17" s="1504">
        <v>1000.0</v>
      </c>
      <c r="R17" s="1505" t="s">
        <v>349</v>
      </c>
      <c r="S17" s="1506">
        <v>3300.0</v>
      </c>
      <c r="T17" s="1507" t="s">
        <v>311</v>
      </c>
      <c r="U17" s="243"/>
      <c r="V17" s="243"/>
      <c r="W17" s="243"/>
      <c r="X17" s="243"/>
      <c r="Y17" s="243"/>
      <c r="Z17" s="243"/>
      <c r="AA17" s="243"/>
      <c r="AB17" s="243"/>
      <c r="AC17" s="243"/>
      <c r="AD17" s="243"/>
      <c r="AE17" s="243"/>
    </row>
    <row r="18">
      <c r="A18" s="246"/>
      <c r="B18" s="1504">
        <v>10000.0</v>
      </c>
      <c r="C18" s="1505" t="s">
        <v>297</v>
      </c>
      <c r="D18" s="1506">
        <v>7000.0</v>
      </c>
      <c r="E18" s="1507" t="s">
        <v>218</v>
      </c>
      <c r="F18" s="246"/>
      <c r="G18" s="1504">
        <v>4000.0</v>
      </c>
      <c r="H18" s="1505" t="s">
        <v>349</v>
      </c>
      <c r="I18" s="1506">
        <v>14000.0</v>
      </c>
      <c r="J18" s="1507" t="s">
        <v>218</v>
      </c>
      <c r="K18" s="246"/>
      <c r="L18" s="1504">
        <v>2000.0</v>
      </c>
      <c r="M18" s="1505" t="s">
        <v>349</v>
      </c>
      <c r="N18" s="1506">
        <v>9000.0</v>
      </c>
      <c r="O18" s="1507" t="s">
        <v>330</v>
      </c>
      <c r="P18" s="246"/>
      <c r="Q18" s="1504">
        <v>1000.0</v>
      </c>
      <c r="R18" s="1505" t="s">
        <v>349</v>
      </c>
      <c r="S18" s="1506">
        <v>3300.0</v>
      </c>
      <c r="T18" s="1507" t="s">
        <v>313</v>
      </c>
      <c r="U18" s="243"/>
      <c r="V18" s="243"/>
      <c r="W18" s="243"/>
      <c r="X18" s="243"/>
      <c r="Y18" s="243"/>
      <c r="Z18" s="243"/>
      <c r="AA18" s="243"/>
      <c r="AB18" s="243"/>
      <c r="AC18" s="243"/>
      <c r="AD18" s="243"/>
      <c r="AE18" s="243"/>
    </row>
    <row r="19">
      <c r="A19" s="246"/>
      <c r="B19" s="1504">
        <v>10000.0</v>
      </c>
      <c r="C19" s="1505" t="s">
        <v>297</v>
      </c>
      <c r="D19" s="1506">
        <v>70000.0</v>
      </c>
      <c r="E19" s="1507" t="s">
        <v>415</v>
      </c>
      <c r="F19" s="246"/>
      <c r="G19" s="1504">
        <v>4000.0</v>
      </c>
      <c r="H19" s="1505" t="s">
        <v>349</v>
      </c>
      <c r="I19" s="1506">
        <v>32000.0</v>
      </c>
      <c r="J19" s="1507" t="s">
        <v>330</v>
      </c>
      <c r="K19" s="246"/>
      <c r="L19" s="1504">
        <v>2000.0</v>
      </c>
      <c r="M19" s="1505" t="s">
        <v>349</v>
      </c>
      <c r="N19" s="1506" t="s">
        <v>1933</v>
      </c>
      <c r="O19" s="1507" t="s">
        <v>421</v>
      </c>
      <c r="P19" s="246"/>
      <c r="Q19" s="1504">
        <v>1000.0</v>
      </c>
      <c r="R19" s="1505" t="s">
        <v>349</v>
      </c>
      <c r="S19" s="1506">
        <v>3500.0</v>
      </c>
      <c r="T19" s="1507" t="s">
        <v>218</v>
      </c>
      <c r="U19" s="243"/>
      <c r="V19" s="243"/>
      <c r="W19" s="243"/>
      <c r="X19" s="243"/>
      <c r="Y19" s="243"/>
      <c r="Z19" s="243"/>
      <c r="AA19" s="243"/>
      <c r="AB19" s="243"/>
      <c r="AC19" s="243"/>
      <c r="AD19" s="243"/>
      <c r="AE19" s="243"/>
    </row>
    <row r="20">
      <c r="A20" s="246"/>
      <c r="B20" s="1504">
        <v>10000.0</v>
      </c>
      <c r="C20" s="1505" t="s">
        <v>297</v>
      </c>
      <c r="D20" s="1506">
        <v>17000.0</v>
      </c>
      <c r="E20" s="1507" t="s">
        <v>330</v>
      </c>
      <c r="F20" s="246"/>
      <c r="G20" s="1504">
        <v>4000.0</v>
      </c>
      <c r="H20" s="1505" t="s">
        <v>349</v>
      </c>
      <c r="I20" s="1506">
        <v>34000.0</v>
      </c>
      <c r="J20" s="1507" t="s">
        <v>399</v>
      </c>
      <c r="K20" s="246"/>
      <c r="L20" s="1504">
        <v>2000.0</v>
      </c>
      <c r="M20" s="1505" t="s">
        <v>338</v>
      </c>
      <c r="N20" s="1506">
        <v>5.0</v>
      </c>
      <c r="O20" s="1507" t="s">
        <v>344</v>
      </c>
      <c r="P20" s="246"/>
      <c r="Q20" s="1504">
        <v>1000.0</v>
      </c>
      <c r="R20" s="1505" t="s">
        <v>349</v>
      </c>
      <c r="S20" s="1506">
        <v>9000.0</v>
      </c>
      <c r="T20" s="1507" t="s">
        <v>330</v>
      </c>
      <c r="U20" s="243"/>
      <c r="V20" s="243"/>
      <c r="W20" s="243"/>
      <c r="X20" s="243"/>
      <c r="Y20" s="243"/>
      <c r="Z20" s="243"/>
      <c r="AA20" s="243"/>
      <c r="AB20" s="243"/>
      <c r="AC20" s="243"/>
      <c r="AD20" s="243"/>
      <c r="AE20" s="243"/>
    </row>
    <row r="21">
      <c r="A21" s="246"/>
      <c r="B21" s="1508">
        <v>10000.0</v>
      </c>
      <c r="C21" s="1509" t="s">
        <v>297</v>
      </c>
      <c r="D21" s="1510">
        <v>17000.0</v>
      </c>
      <c r="E21" s="1511" t="s">
        <v>399</v>
      </c>
      <c r="F21" s="246"/>
      <c r="G21" s="1504">
        <v>4000.0</v>
      </c>
      <c r="H21" s="1505" t="s">
        <v>349</v>
      </c>
      <c r="I21" s="1506" t="s">
        <v>1934</v>
      </c>
      <c r="J21" s="1507" t="s">
        <v>421</v>
      </c>
      <c r="K21" s="246"/>
      <c r="L21" s="1504">
        <v>2000.0</v>
      </c>
      <c r="M21" s="1505" t="s">
        <v>349</v>
      </c>
      <c r="N21" s="1506">
        <v>2100.0</v>
      </c>
      <c r="O21" s="1507" t="s">
        <v>178</v>
      </c>
      <c r="P21" s="246"/>
      <c r="Q21" s="1504">
        <v>1000.0</v>
      </c>
      <c r="R21" s="1505" t="s">
        <v>349</v>
      </c>
      <c r="S21" s="1506">
        <v>9000.0</v>
      </c>
      <c r="T21" s="1507" t="s">
        <v>399</v>
      </c>
      <c r="U21" s="243"/>
      <c r="V21" s="243"/>
      <c r="W21" s="243"/>
      <c r="X21" s="243"/>
      <c r="Y21" s="243"/>
      <c r="Z21" s="243"/>
      <c r="AA21" s="243"/>
      <c r="AB21" s="243"/>
      <c r="AC21" s="243"/>
      <c r="AD21" s="243"/>
      <c r="AE21" s="243"/>
    </row>
    <row r="22">
      <c r="A22" s="246"/>
      <c r="B22" s="1504">
        <v>10000.0</v>
      </c>
      <c r="C22" s="1505" t="s">
        <v>297</v>
      </c>
      <c r="D22" s="1506">
        <v>600.0</v>
      </c>
      <c r="E22" s="1507" t="s">
        <v>421</v>
      </c>
      <c r="F22" s="246"/>
      <c r="G22" s="1504">
        <v>4000.0</v>
      </c>
      <c r="H22" s="1505" t="s">
        <v>338</v>
      </c>
      <c r="I22" s="1506">
        <v>8.0</v>
      </c>
      <c r="J22" s="1507" t="s">
        <v>344</v>
      </c>
      <c r="K22" s="246"/>
      <c r="L22" s="1504">
        <v>2000.0</v>
      </c>
      <c r="M22" s="1505" t="s">
        <v>349</v>
      </c>
      <c r="N22" s="1506">
        <v>1000.0</v>
      </c>
      <c r="O22" s="1507" t="s">
        <v>179</v>
      </c>
      <c r="P22" s="246"/>
      <c r="Q22" s="1504">
        <v>1000.0</v>
      </c>
      <c r="R22" s="1505" t="s">
        <v>349</v>
      </c>
      <c r="S22" s="1506">
        <v>300.0</v>
      </c>
      <c r="T22" s="1507" t="s">
        <v>421</v>
      </c>
      <c r="U22" s="243"/>
      <c r="V22" s="243"/>
      <c r="W22" s="243"/>
      <c r="X22" s="243"/>
      <c r="Y22" s="243"/>
      <c r="Z22" s="243"/>
      <c r="AA22" s="243"/>
      <c r="AB22" s="243"/>
      <c r="AC22" s="243"/>
      <c r="AD22" s="243"/>
      <c r="AE22" s="243"/>
    </row>
    <row r="23">
      <c r="A23" s="246"/>
      <c r="B23" s="1504">
        <v>10000.0</v>
      </c>
      <c r="C23" s="1505" t="s">
        <v>297</v>
      </c>
      <c r="D23" s="1506">
        <v>1400.0</v>
      </c>
      <c r="E23" s="1507" t="s">
        <v>179</v>
      </c>
      <c r="F23" s="246"/>
      <c r="G23" s="1504">
        <v>4000.0</v>
      </c>
      <c r="H23" s="1505" t="s">
        <v>349</v>
      </c>
      <c r="I23" s="1506">
        <v>30.0</v>
      </c>
      <c r="J23" s="1507" t="s">
        <v>359</v>
      </c>
      <c r="K23" s="246"/>
      <c r="L23" s="1504">
        <v>2000.0</v>
      </c>
      <c r="M23" s="1505" t="s">
        <v>349</v>
      </c>
      <c r="N23" s="1506">
        <v>340000.0</v>
      </c>
      <c r="O23" s="1507" t="s">
        <v>387</v>
      </c>
      <c r="P23" s="246"/>
      <c r="Q23" s="1504">
        <v>1000.0</v>
      </c>
      <c r="R23" s="1505" t="s">
        <v>349</v>
      </c>
      <c r="S23" s="1506">
        <v>7.0</v>
      </c>
      <c r="T23" s="1507" t="s">
        <v>359</v>
      </c>
      <c r="U23" s="243"/>
      <c r="V23" s="243"/>
      <c r="W23" s="243"/>
      <c r="X23" s="243"/>
      <c r="Y23" s="243"/>
      <c r="Z23" s="243"/>
      <c r="AA23" s="243"/>
      <c r="AB23" s="243"/>
      <c r="AC23" s="243"/>
      <c r="AD23" s="243"/>
      <c r="AE23" s="243"/>
    </row>
    <row r="24">
      <c r="A24" s="246"/>
      <c r="B24" s="1504">
        <v>10000.0</v>
      </c>
      <c r="C24" s="1505" t="s">
        <v>297</v>
      </c>
      <c r="D24" s="1506">
        <v>30000.0</v>
      </c>
      <c r="E24" s="1507" t="s">
        <v>422</v>
      </c>
      <c r="F24" s="246"/>
      <c r="G24" s="1504">
        <v>4000.0</v>
      </c>
      <c r="H24" s="1505" t="s">
        <v>349</v>
      </c>
      <c r="I24" s="1506">
        <v>4200.0</v>
      </c>
      <c r="J24" s="1507" t="s">
        <v>178</v>
      </c>
      <c r="K24" s="246"/>
      <c r="L24" s="1504">
        <v>2000.0</v>
      </c>
      <c r="M24" s="1505" t="s">
        <v>349</v>
      </c>
      <c r="N24" s="1506">
        <v>15000.0</v>
      </c>
      <c r="O24" s="1507" t="s">
        <v>318</v>
      </c>
      <c r="P24" s="246"/>
      <c r="Q24" s="1504">
        <v>1000.0</v>
      </c>
      <c r="R24" s="1505" t="s">
        <v>349</v>
      </c>
      <c r="S24" s="1506">
        <v>100.0</v>
      </c>
      <c r="T24" s="1507" t="s">
        <v>429</v>
      </c>
      <c r="U24" s="243"/>
      <c r="V24" s="243"/>
      <c r="W24" s="243"/>
      <c r="X24" s="243"/>
      <c r="Y24" s="243"/>
      <c r="Z24" s="243"/>
      <c r="AA24" s="243"/>
      <c r="AB24" s="243"/>
      <c r="AC24" s="243"/>
      <c r="AD24" s="243"/>
      <c r="AE24" s="243"/>
    </row>
    <row r="25">
      <c r="A25" s="246"/>
      <c r="B25" s="1504">
        <v>10000.0</v>
      </c>
      <c r="C25" s="1505" t="s">
        <v>297</v>
      </c>
      <c r="D25" s="1506">
        <v>3000.0</v>
      </c>
      <c r="E25" s="1507" t="s">
        <v>332</v>
      </c>
      <c r="F25" s="246"/>
      <c r="G25" s="1504">
        <v>4000.0</v>
      </c>
      <c r="H25" s="1505" t="s">
        <v>349</v>
      </c>
      <c r="I25" s="1506">
        <v>30000.0</v>
      </c>
      <c r="J25" s="1507" t="s">
        <v>318</v>
      </c>
      <c r="K25" s="246"/>
      <c r="L25" s="1514">
        <v>2000.0</v>
      </c>
      <c r="M25" s="1515" t="s">
        <v>349</v>
      </c>
      <c r="N25" s="1516">
        <v>24000.0</v>
      </c>
      <c r="O25" s="1517" t="s">
        <v>360</v>
      </c>
      <c r="P25" s="246"/>
      <c r="Q25" s="1504">
        <v>1000.0</v>
      </c>
      <c r="R25" s="1505" t="s">
        <v>349</v>
      </c>
      <c r="S25" s="1506">
        <v>170000.0</v>
      </c>
      <c r="T25" s="1507" t="s">
        <v>387</v>
      </c>
      <c r="U25" s="243"/>
      <c r="V25" s="243"/>
      <c r="W25" s="243"/>
      <c r="X25" s="243"/>
      <c r="Y25" s="243"/>
      <c r="Z25" s="243"/>
      <c r="AA25" s="243"/>
      <c r="AB25" s="243"/>
      <c r="AC25" s="243"/>
      <c r="AD25" s="243"/>
      <c r="AE25" s="243"/>
    </row>
    <row r="26">
      <c r="A26" s="246"/>
      <c r="B26" s="1504">
        <v>10000.0</v>
      </c>
      <c r="C26" s="1505" t="s">
        <v>297</v>
      </c>
      <c r="D26" s="1506">
        <v>110000.0</v>
      </c>
      <c r="E26" s="1507" t="s">
        <v>334</v>
      </c>
      <c r="F26" s="246"/>
      <c r="G26" s="1514">
        <v>4000.0</v>
      </c>
      <c r="H26" s="1515" t="s">
        <v>349</v>
      </c>
      <c r="I26" s="1516">
        <v>46000.0</v>
      </c>
      <c r="J26" s="1517" t="s">
        <v>360</v>
      </c>
      <c r="K26" s="243"/>
      <c r="L26" s="243"/>
      <c r="M26" s="243"/>
      <c r="N26" s="243"/>
      <c r="O26" s="243"/>
      <c r="P26" s="246"/>
      <c r="Q26" s="1504">
        <v>1000.0</v>
      </c>
      <c r="R26" s="1505" t="s">
        <v>349</v>
      </c>
      <c r="S26" s="1506">
        <v>750.0</v>
      </c>
      <c r="T26" s="1507" t="s">
        <v>400</v>
      </c>
      <c r="U26" s="243"/>
      <c r="V26" s="243"/>
      <c r="W26" s="243"/>
      <c r="X26" s="243"/>
      <c r="Y26" s="243"/>
      <c r="Z26" s="243"/>
      <c r="AA26" s="243"/>
      <c r="AB26" s="243"/>
      <c r="AC26" s="243"/>
      <c r="AD26" s="243"/>
      <c r="AE26" s="243"/>
    </row>
    <row r="27">
      <c r="A27" s="246"/>
      <c r="B27" s="1504">
        <v>10000.0</v>
      </c>
      <c r="C27" s="1505" t="s">
        <v>297</v>
      </c>
      <c r="D27" s="1506">
        <v>15000.0</v>
      </c>
      <c r="E27" s="1507" t="s">
        <v>318</v>
      </c>
      <c r="F27" s="244"/>
      <c r="G27" s="244"/>
      <c r="H27" s="244"/>
      <c r="I27" s="244"/>
      <c r="J27" s="244"/>
      <c r="K27" s="244"/>
      <c r="L27" s="244"/>
      <c r="M27" s="244"/>
      <c r="N27" s="244"/>
      <c r="O27" s="244"/>
      <c r="P27" s="244"/>
      <c r="Q27" s="1504">
        <v>1000.0</v>
      </c>
      <c r="R27" s="1505" t="s">
        <v>349</v>
      </c>
      <c r="S27" s="1506">
        <v>7500.0</v>
      </c>
      <c r="T27" s="1507" t="s">
        <v>318</v>
      </c>
      <c r="U27" s="243"/>
      <c r="V27" s="243"/>
      <c r="W27" s="243"/>
      <c r="X27" s="243"/>
      <c r="Y27" s="243"/>
      <c r="Z27" s="243"/>
      <c r="AA27" s="243"/>
      <c r="AB27" s="243"/>
      <c r="AC27" s="243"/>
      <c r="AD27" s="243"/>
      <c r="AE27" s="243"/>
    </row>
    <row r="28">
      <c r="A28" s="246"/>
      <c r="B28" s="1504">
        <v>10000.0</v>
      </c>
      <c r="C28" s="1505" t="s">
        <v>297</v>
      </c>
      <c r="D28" s="1506">
        <v>1700.0</v>
      </c>
      <c r="E28" s="1507" t="s">
        <v>423</v>
      </c>
      <c r="F28" s="244"/>
      <c r="G28" s="1518" t="s">
        <v>1935</v>
      </c>
      <c r="H28" s="19"/>
      <c r="I28" s="19"/>
      <c r="J28" s="20"/>
      <c r="K28" s="244"/>
      <c r="L28" s="1518" t="s">
        <v>1936</v>
      </c>
      <c r="M28" s="19"/>
      <c r="N28" s="19"/>
      <c r="O28" s="20"/>
      <c r="P28" s="246"/>
      <c r="Q28" s="1514">
        <v>1000.0</v>
      </c>
      <c r="R28" s="1515" t="s">
        <v>349</v>
      </c>
      <c r="S28" s="1516">
        <v>12000.0</v>
      </c>
      <c r="T28" s="1517" t="s">
        <v>360</v>
      </c>
      <c r="U28" s="243"/>
      <c r="V28" s="243"/>
      <c r="W28" s="243"/>
      <c r="X28" s="243"/>
      <c r="Y28" s="243"/>
      <c r="Z28" s="243"/>
      <c r="AA28" s="243"/>
      <c r="AB28" s="243"/>
      <c r="AC28" s="243"/>
      <c r="AD28" s="243"/>
      <c r="AE28" s="243"/>
    </row>
    <row r="29">
      <c r="A29" s="246"/>
      <c r="B29" s="1504">
        <v>10000.0</v>
      </c>
      <c r="C29" s="1505" t="s">
        <v>297</v>
      </c>
      <c r="D29" s="1506">
        <v>1500.0</v>
      </c>
      <c r="E29" s="1507" t="s">
        <v>568</v>
      </c>
      <c r="F29" s="243"/>
      <c r="G29" s="102"/>
      <c r="J29" s="225"/>
      <c r="K29" s="244"/>
      <c r="L29" s="102"/>
      <c r="O29" s="225"/>
      <c r="P29" s="244"/>
      <c r="Q29" s="244"/>
      <c r="R29" s="244"/>
      <c r="S29" s="244"/>
      <c r="T29" s="244"/>
      <c r="U29" s="244"/>
      <c r="V29" s="243"/>
      <c r="W29" s="243"/>
      <c r="X29" s="243"/>
      <c r="Y29" s="243"/>
      <c r="Z29" s="243"/>
      <c r="AA29" s="243"/>
      <c r="AB29" s="243"/>
      <c r="AC29" s="243"/>
      <c r="AD29" s="243"/>
      <c r="AE29" s="243"/>
    </row>
    <row r="30">
      <c r="A30" s="246"/>
      <c r="B30" s="1504">
        <v>10000.0</v>
      </c>
      <c r="C30" s="1505" t="s">
        <v>297</v>
      </c>
      <c r="D30" s="1506">
        <v>1500.0</v>
      </c>
      <c r="E30" s="1507" t="s">
        <v>424</v>
      </c>
      <c r="F30" s="246"/>
      <c r="G30" s="1519"/>
      <c r="H30" s="243"/>
      <c r="I30" s="243"/>
      <c r="J30" s="1520"/>
      <c r="K30" s="243"/>
      <c r="L30" s="1519"/>
      <c r="M30" s="243"/>
      <c r="N30" s="243"/>
      <c r="O30" s="1520"/>
      <c r="P30" s="244"/>
      <c r="Q30" s="1521" t="s">
        <v>1937</v>
      </c>
      <c r="R30" s="19"/>
      <c r="S30" s="19"/>
      <c r="T30" s="20"/>
      <c r="U30" s="243"/>
      <c r="V30" s="243"/>
      <c r="W30" s="243"/>
      <c r="X30" s="243"/>
      <c r="Y30" s="243"/>
      <c r="Z30" s="243"/>
      <c r="AA30" s="243"/>
      <c r="AB30" s="243"/>
      <c r="AC30" s="243"/>
      <c r="AD30" s="243"/>
      <c r="AE30" s="243"/>
    </row>
    <row r="31">
      <c r="A31" s="246"/>
      <c r="B31" s="1504">
        <v>10000.0</v>
      </c>
      <c r="C31" s="1505" t="s">
        <v>297</v>
      </c>
      <c r="D31" s="1506">
        <v>1500.0</v>
      </c>
      <c r="E31" s="1507" t="s">
        <v>321</v>
      </c>
      <c r="F31" s="246"/>
      <c r="G31" s="1496" t="s">
        <v>287</v>
      </c>
      <c r="H31" s="1497" t="s">
        <v>288</v>
      </c>
      <c r="I31" s="1498" t="s">
        <v>289</v>
      </c>
      <c r="J31" s="1499" t="s">
        <v>290</v>
      </c>
      <c r="K31" s="246"/>
      <c r="L31" s="1496" t="s">
        <v>287</v>
      </c>
      <c r="M31" s="1497" t="s">
        <v>288</v>
      </c>
      <c r="N31" s="1498" t="s">
        <v>289</v>
      </c>
      <c r="O31" s="1499" t="s">
        <v>290</v>
      </c>
      <c r="P31" s="243"/>
      <c r="Q31" s="102"/>
      <c r="T31" s="225"/>
      <c r="U31" s="243"/>
      <c r="V31" s="243"/>
      <c r="W31" s="243"/>
      <c r="X31" s="243"/>
      <c r="Y31" s="243"/>
      <c r="Z31" s="243"/>
      <c r="AA31" s="243"/>
      <c r="AB31" s="243"/>
      <c r="AC31" s="243"/>
      <c r="AD31" s="243"/>
      <c r="AE31" s="243"/>
    </row>
    <row r="32">
      <c r="A32" s="246"/>
      <c r="B32" s="1504">
        <v>10000.0</v>
      </c>
      <c r="C32" s="1505" t="s">
        <v>297</v>
      </c>
      <c r="D32" s="1506">
        <v>2000.0</v>
      </c>
      <c r="E32" s="1507" t="s">
        <v>572</v>
      </c>
      <c r="F32" s="246"/>
      <c r="G32" s="1504">
        <v>800.0</v>
      </c>
      <c r="H32" s="1505" t="s">
        <v>349</v>
      </c>
      <c r="I32" s="1506">
        <v>800.0</v>
      </c>
      <c r="J32" s="1507" t="s">
        <v>392</v>
      </c>
      <c r="K32" s="246"/>
      <c r="L32" s="1504">
        <v>400.0</v>
      </c>
      <c r="M32" s="1505" t="s">
        <v>349</v>
      </c>
      <c r="N32" s="1506">
        <v>400.0</v>
      </c>
      <c r="O32" s="1507" t="s">
        <v>392</v>
      </c>
      <c r="P32" s="246"/>
      <c r="Q32" s="1519"/>
      <c r="R32" s="243"/>
      <c r="S32" s="243"/>
      <c r="T32" s="1520"/>
      <c r="U32" s="243"/>
      <c r="V32" s="243"/>
      <c r="W32" s="243"/>
      <c r="X32" s="243"/>
      <c r="Y32" s="243"/>
      <c r="Z32" s="243"/>
      <c r="AA32" s="243"/>
      <c r="AB32" s="243"/>
      <c r="AC32" s="243"/>
      <c r="AD32" s="243"/>
      <c r="AE32" s="243"/>
    </row>
    <row r="33">
      <c r="A33" s="246"/>
      <c r="B33" s="1508">
        <v>10000.0</v>
      </c>
      <c r="C33" s="1509" t="s">
        <v>297</v>
      </c>
      <c r="D33" s="1510">
        <v>24000.0</v>
      </c>
      <c r="E33" s="1511" t="s">
        <v>303</v>
      </c>
      <c r="F33" s="246"/>
      <c r="G33" s="1504">
        <v>800.0</v>
      </c>
      <c r="H33" s="1505" t="s">
        <v>349</v>
      </c>
      <c r="I33" s="1506">
        <v>500.0</v>
      </c>
      <c r="J33" s="1507" t="s">
        <v>361</v>
      </c>
      <c r="K33" s="246"/>
      <c r="L33" s="1504">
        <v>400.0</v>
      </c>
      <c r="M33" s="1505" t="s">
        <v>349</v>
      </c>
      <c r="N33" s="1506">
        <v>250.0</v>
      </c>
      <c r="O33" s="1507" t="s">
        <v>361</v>
      </c>
      <c r="P33" s="246"/>
      <c r="Q33" s="1496" t="s">
        <v>287</v>
      </c>
      <c r="R33" s="1497" t="s">
        <v>288</v>
      </c>
      <c r="S33" s="1498" t="s">
        <v>289</v>
      </c>
      <c r="T33" s="1499" t="s">
        <v>290</v>
      </c>
      <c r="U33" s="243"/>
      <c r="V33" s="243"/>
      <c r="W33" s="243"/>
      <c r="X33" s="243"/>
      <c r="Y33" s="243"/>
      <c r="Z33" s="243"/>
      <c r="AA33" s="243"/>
      <c r="AB33" s="243"/>
      <c r="AC33" s="243"/>
      <c r="AD33" s="243"/>
      <c r="AE33" s="243"/>
    </row>
    <row r="34">
      <c r="A34" s="246"/>
      <c r="B34" s="1514">
        <v>10000.0</v>
      </c>
      <c r="C34" s="1515" t="s">
        <v>297</v>
      </c>
      <c r="D34" s="1516">
        <v>1000.0</v>
      </c>
      <c r="E34" s="1517" t="s">
        <v>416</v>
      </c>
      <c r="F34" s="246"/>
      <c r="G34" s="1504">
        <v>800.0</v>
      </c>
      <c r="H34" s="1505" t="s">
        <v>338</v>
      </c>
      <c r="I34" s="1506">
        <v>3.0</v>
      </c>
      <c r="J34" s="1507" t="s">
        <v>406</v>
      </c>
      <c r="K34" s="246"/>
      <c r="L34" s="1504">
        <v>400.0</v>
      </c>
      <c r="M34" s="1505" t="s">
        <v>338</v>
      </c>
      <c r="N34" s="1506">
        <v>2.0</v>
      </c>
      <c r="O34" s="1507" t="s">
        <v>406</v>
      </c>
      <c r="P34" s="246"/>
      <c r="Q34" s="1504">
        <v>80.0</v>
      </c>
      <c r="R34" s="1505" t="s">
        <v>349</v>
      </c>
      <c r="S34" s="1506">
        <v>60.0</v>
      </c>
      <c r="T34" s="1507" t="s">
        <v>361</v>
      </c>
      <c r="U34" s="243"/>
      <c r="V34" s="243"/>
      <c r="W34" s="243"/>
      <c r="X34" s="243"/>
      <c r="Y34" s="243"/>
      <c r="Z34" s="243"/>
      <c r="AA34" s="243"/>
      <c r="AB34" s="243"/>
      <c r="AC34" s="243"/>
      <c r="AD34" s="243"/>
      <c r="AE34" s="243"/>
    </row>
    <row r="35">
      <c r="A35" s="243"/>
      <c r="B35" s="243"/>
      <c r="C35" s="243"/>
      <c r="D35" s="243"/>
      <c r="E35" s="243"/>
      <c r="F35" s="246"/>
      <c r="G35" s="1504">
        <v>800.0</v>
      </c>
      <c r="H35" s="1505" t="s">
        <v>338</v>
      </c>
      <c r="I35" s="1506">
        <v>50.0</v>
      </c>
      <c r="J35" s="1507" t="s">
        <v>371</v>
      </c>
      <c r="K35" s="246"/>
      <c r="L35" s="1504">
        <v>400.0</v>
      </c>
      <c r="M35" s="1505" t="s">
        <v>338</v>
      </c>
      <c r="N35" s="1506">
        <v>25.0</v>
      </c>
      <c r="O35" s="1507" t="s">
        <v>371</v>
      </c>
      <c r="P35" s="246"/>
      <c r="Q35" s="1504">
        <v>80.0</v>
      </c>
      <c r="R35" s="1505" t="s">
        <v>338</v>
      </c>
      <c r="S35" s="1506">
        <v>1.0</v>
      </c>
      <c r="T35" s="1507" t="s">
        <v>406</v>
      </c>
      <c r="U35" s="243"/>
      <c r="V35" s="243"/>
      <c r="W35" s="243"/>
      <c r="X35" s="243"/>
      <c r="Y35" s="243"/>
      <c r="Z35" s="243"/>
      <c r="AA35" s="243"/>
      <c r="AB35" s="243"/>
      <c r="AC35" s="243"/>
      <c r="AD35" s="243"/>
      <c r="AE35" s="243"/>
    </row>
    <row r="36">
      <c r="A36" s="243"/>
      <c r="B36" s="243"/>
      <c r="C36" s="243"/>
      <c r="D36" s="1522" t="s">
        <v>36</v>
      </c>
      <c r="E36" s="294"/>
      <c r="F36" s="246"/>
      <c r="G36" s="1504">
        <v>800.0</v>
      </c>
      <c r="H36" s="1505" t="s">
        <v>338</v>
      </c>
      <c r="I36" s="1506">
        <v>50.0</v>
      </c>
      <c r="J36" s="1507" t="s">
        <v>414</v>
      </c>
      <c r="K36" s="246"/>
      <c r="L36" s="1504">
        <v>400.0</v>
      </c>
      <c r="M36" s="1505" t="s">
        <v>338</v>
      </c>
      <c r="N36" s="1506">
        <v>25.0</v>
      </c>
      <c r="O36" s="1507" t="s">
        <v>414</v>
      </c>
      <c r="P36" s="246"/>
      <c r="Q36" s="1504">
        <v>80.0</v>
      </c>
      <c r="R36" s="1505" t="s">
        <v>338</v>
      </c>
      <c r="S36" s="1506">
        <v>10.0</v>
      </c>
      <c r="T36" s="1507" t="s">
        <v>371</v>
      </c>
      <c r="U36" s="243"/>
      <c r="V36" s="243"/>
      <c r="W36" s="243"/>
      <c r="X36" s="243"/>
      <c r="Y36" s="243"/>
      <c r="Z36" s="243"/>
      <c r="AA36" s="243"/>
      <c r="AB36" s="243"/>
      <c r="AC36" s="243"/>
      <c r="AD36" s="243"/>
      <c r="AE36" s="243"/>
    </row>
    <row r="37">
      <c r="A37" s="243"/>
      <c r="B37" s="243"/>
      <c r="C37" s="243"/>
      <c r="D37" s="305" t="s">
        <v>295</v>
      </c>
      <c r="E37" s="1523" t="s">
        <v>296</v>
      </c>
      <c r="F37" s="246"/>
      <c r="G37" s="1504">
        <v>800.0</v>
      </c>
      <c r="H37" s="1505" t="s">
        <v>349</v>
      </c>
      <c r="I37" s="1506">
        <v>36000.0</v>
      </c>
      <c r="J37" s="1507" t="s">
        <v>415</v>
      </c>
      <c r="K37" s="246"/>
      <c r="L37" s="1504">
        <v>400.0</v>
      </c>
      <c r="M37" s="1505" t="s">
        <v>349</v>
      </c>
      <c r="N37" s="1506">
        <v>18000.0</v>
      </c>
      <c r="O37" s="1507" t="s">
        <v>432</v>
      </c>
      <c r="P37" s="246"/>
      <c r="Q37" s="1504">
        <v>80.0</v>
      </c>
      <c r="R37" s="1505" t="s">
        <v>338</v>
      </c>
      <c r="S37" s="1506">
        <v>10.0</v>
      </c>
      <c r="T37" s="1507" t="s">
        <v>414</v>
      </c>
      <c r="U37" s="243"/>
      <c r="V37" s="243"/>
      <c r="W37" s="243"/>
      <c r="X37" s="243"/>
      <c r="Y37" s="243"/>
      <c r="Z37" s="243"/>
      <c r="AA37" s="243"/>
      <c r="AB37" s="243"/>
      <c r="AC37" s="243"/>
      <c r="AD37" s="243"/>
      <c r="AE37" s="243"/>
    </row>
    <row r="38">
      <c r="A38" s="243"/>
      <c r="B38" s="243"/>
      <c r="C38" s="243"/>
      <c r="D38" s="102"/>
      <c r="E38" s="225"/>
      <c r="F38" s="246"/>
      <c r="G38" s="1504">
        <v>800.0</v>
      </c>
      <c r="H38" s="1505" t="s">
        <v>349</v>
      </c>
      <c r="I38" s="1506">
        <v>2000.0</v>
      </c>
      <c r="J38" s="1507" t="s">
        <v>399</v>
      </c>
      <c r="K38" s="246"/>
      <c r="L38" s="1504">
        <v>400.0</v>
      </c>
      <c r="M38" s="1505" t="s">
        <v>349</v>
      </c>
      <c r="N38" s="1506">
        <v>1000.0</v>
      </c>
      <c r="O38" s="1507" t="s">
        <v>399</v>
      </c>
      <c r="P38" s="246"/>
      <c r="Q38" s="1504">
        <v>80.0</v>
      </c>
      <c r="R38" s="1505" t="s">
        <v>338</v>
      </c>
      <c r="S38" s="1506">
        <v>1.0</v>
      </c>
      <c r="T38" s="1507" t="s">
        <v>344</v>
      </c>
      <c r="U38" s="243"/>
      <c r="V38" s="243"/>
      <c r="W38" s="243"/>
      <c r="X38" s="243"/>
      <c r="Y38" s="243"/>
      <c r="Z38" s="243"/>
      <c r="AA38" s="243"/>
      <c r="AB38" s="243"/>
      <c r="AC38" s="243"/>
      <c r="AD38" s="243"/>
      <c r="AE38" s="243"/>
    </row>
    <row r="39">
      <c r="A39" s="243"/>
      <c r="B39" s="243"/>
      <c r="C39" s="243"/>
      <c r="D39" s="21"/>
      <c r="E39" s="23"/>
      <c r="F39" s="246"/>
      <c r="G39" s="1504">
        <v>800.0</v>
      </c>
      <c r="H39" s="1505" t="s">
        <v>338</v>
      </c>
      <c r="I39" s="1506">
        <v>3.0</v>
      </c>
      <c r="J39" s="1507" t="s">
        <v>344</v>
      </c>
      <c r="K39" s="246"/>
      <c r="L39" s="1504">
        <v>400.0</v>
      </c>
      <c r="M39" s="1505" t="s">
        <v>338</v>
      </c>
      <c r="N39" s="1506">
        <v>2.0</v>
      </c>
      <c r="O39" s="1507" t="s">
        <v>344</v>
      </c>
      <c r="P39" s="246"/>
      <c r="Q39" s="1504">
        <v>80.0</v>
      </c>
      <c r="R39" s="1505" t="s">
        <v>349</v>
      </c>
      <c r="S39" s="1506">
        <v>120.0</v>
      </c>
      <c r="T39" s="1507" t="s">
        <v>178</v>
      </c>
      <c r="U39" s="243"/>
      <c r="V39" s="243"/>
      <c r="W39" s="243"/>
      <c r="X39" s="243"/>
      <c r="Y39" s="243"/>
      <c r="Z39" s="243"/>
      <c r="AA39" s="243"/>
      <c r="AB39" s="243"/>
      <c r="AC39" s="243"/>
      <c r="AD39" s="243"/>
      <c r="AE39" s="243"/>
    </row>
    <row r="40">
      <c r="A40" s="243"/>
      <c r="B40" s="243"/>
      <c r="C40" s="243"/>
      <c r="D40" s="243"/>
      <c r="E40" s="243"/>
      <c r="F40" s="246"/>
      <c r="G40" s="1504">
        <v>800.0</v>
      </c>
      <c r="H40" s="1505" t="s">
        <v>338</v>
      </c>
      <c r="I40" s="1506">
        <v>2.0</v>
      </c>
      <c r="J40" s="1507" t="s">
        <v>345</v>
      </c>
      <c r="K40" s="246"/>
      <c r="L40" s="1504">
        <v>400.0</v>
      </c>
      <c r="M40" s="1505" t="s">
        <v>338</v>
      </c>
      <c r="N40" s="1506">
        <v>1.0</v>
      </c>
      <c r="O40" s="1507" t="s">
        <v>345</v>
      </c>
      <c r="P40" s="246"/>
      <c r="Q40" s="1504">
        <v>80.0</v>
      </c>
      <c r="R40" s="1505" t="s">
        <v>338</v>
      </c>
      <c r="S40" s="1506">
        <v>1.0</v>
      </c>
      <c r="T40" s="1507" t="s">
        <v>396</v>
      </c>
      <c r="U40" s="243"/>
      <c r="V40" s="243"/>
      <c r="W40" s="243"/>
      <c r="X40" s="243"/>
      <c r="Y40" s="243"/>
      <c r="Z40" s="243"/>
      <c r="AA40" s="243"/>
      <c r="AB40" s="243"/>
      <c r="AC40" s="243"/>
      <c r="AD40" s="243"/>
      <c r="AE40" s="243"/>
    </row>
    <row r="41">
      <c r="A41" s="243"/>
      <c r="B41" s="243"/>
      <c r="C41" s="243"/>
      <c r="D41" s="243"/>
      <c r="E41" s="243"/>
      <c r="F41" s="246"/>
      <c r="G41" s="1504">
        <v>800.0</v>
      </c>
      <c r="H41" s="1505" t="s">
        <v>349</v>
      </c>
      <c r="I41" s="1506">
        <v>1100.0</v>
      </c>
      <c r="J41" s="1507" t="s">
        <v>178</v>
      </c>
      <c r="K41" s="246"/>
      <c r="L41" s="1504">
        <v>400.0</v>
      </c>
      <c r="M41" s="1505" t="s">
        <v>349</v>
      </c>
      <c r="N41" s="1506">
        <v>550.0</v>
      </c>
      <c r="O41" s="1507" t="s">
        <v>178</v>
      </c>
      <c r="P41" s="246"/>
      <c r="Q41" s="1504">
        <v>80.0</v>
      </c>
      <c r="R41" s="1505" t="s">
        <v>338</v>
      </c>
      <c r="S41" s="1506">
        <v>1.0</v>
      </c>
      <c r="T41" s="1507" t="s">
        <v>404</v>
      </c>
      <c r="U41" s="243"/>
      <c r="V41" s="243"/>
      <c r="W41" s="243"/>
      <c r="X41" s="243"/>
      <c r="Y41" s="243"/>
      <c r="Z41" s="243"/>
      <c r="AA41" s="243"/>
      <c r="AB41" s="243"/>
      <c r="AC41" s="243"/>
      <c r="AD41" s="243"/>
      <c r="AE41" s="243"/>
    </row>
    <row r="42">
      <c r="A42" s="243"/>
      <c r="B42" s="243"/>
      <c r="C42" s="243"/>
      <c r="D42" s="243"/>
      <c r="E42" s="243"/>
      <c r="F42" s="246"/>
      <c r="G42" s="1504">
        <v>800.0</v>
      </c>
      <c r="H42" s="1505" t="s">
        <v>338</v>
      </c>
      <c r="I42" s="1506">
        <v>6.0</v>
      </c>
      <c r="J42" s="1507" t="s">
        <v>396</v>
      </c>
      <c r="K42" s="246"/>
      <c r="L42" s="1504">
        <v>400.0</v>
      </c>
      <c r="M42" s="1505" t="s">
        <v>349</v>
      </c>
      <c r="N42" s="1506">
        <v>400.0</v>
      </c>
      <c r="O42" s="1507" t="s">
        <v>351</v>
      </c>
      <c r="P42" s="246"/>
      <c r="Q42" s="1504">
        <v>80.0</v>
      </c>
      <c r="R42" s="1505" t="s">
        <v>338</v>
      </c>
      <c r="S42" s="1506">
        <v>10.0</v>
      </c>
      <c r="T42" s="1507" t="s">
        <v>379</v>
      </c>
      <c r="U42" s="243"/>
      <c r="V42" s="243"/>
      <c r="W42" s="243"/>
      <c r="X42" s="243"/>
      <c r="Y42" s="243"/>
      <c r="Z42" s="243"/>
      <c r="AA42" s="243"/>
      <c r="AB42" s="243"/>
      <c r="AC42" s="243"/>
      <c r="AD42" s="243"/>
      <c r="AE42" s="243"/>
    </row>
    <row r="43">
      <c r="A43" s="243"/>
      <c r="B43" s="243"/>
      <c r="C43" s="243"/>
      <c r="D43" s="243"/>
      <c r="E43" s="243"/>
      <c r="F43" s="246"/>
      <c r="G43" s="1504">
        <v>800.0</v>
      </c>
      <c r="H43" s="1505" t="s">
        <v>338</v>
      </c>
      <c r="I43" s="1506">
        <v>5.0</v>
      </c>
      <c r="J43" s="1507" t="s">
        <v>404</v>
      </c>
      <c r="K43" s="246"/>
      <c r="L43" s="1504">
        <v>400.0</v>
      </c>
      <c r="M43" s="1505" t="s">
        <v>338</v>
      </c>
      <c r="N43" s="1506">
        <v>3.0</v>
      </c>
      <c r="O43" s="1507" t="s">
        <v>396</v>
      </c>
      <c r="P43" s="246"/>
      <c r="Q43" s="1504">
        <v>80.0</v>
      </c>
      <c r="R43" s="1505" t="s">
        <v>349</v>
      </c>
      <c r="S43" s="1506">
        <v>170.0</v>
      </c>
      <c r="T43" s="1507" t="s">
        <v>423</v>
      </c>
      <c r="U43" s="243"/>
      <c r="V43" s="243"/>
      <c r="W43" s="243"/>
      <c r="X43" s="243"/>
      <c r="Y43" s="243"/>
      <c r="Z43" s="243"/>
      <c r="AA43" s="243"/>
      <c r="AB43" s="243"/>
      <c r="AC43" s="243"/>
      <c r="AD43" s="243"/>
      <c r="AE43" s="243"/>
    </row>
    <row r="44">
      <c r="A44" s="243"/>
      <c r="B44" s="243"/>
      <c r="C44" s="243"/>
      <c r="D44" s="243"/>
      <c r="E44" s="243"/>
      <c r="F44" s="246"/>
      <c r="G44" s="1504">
        <v>800.0</v>
      </c>
      <c r="H44" s="1505" t="s">
        <v>338</v>
      </c>
      <c r="I44" s="1506">
        <v>50.0</v>
      </c>
      <c r="J44" s="1507" t="s">
        <v>379</v>
      </c>
      <c r="K44" s="246"/>
      <c r="L44" s="1504">
        <v>400.0</v>
      </c>
      <c r="M44" s="1505" t="s">
        <v>349</v>
      </c>
      <c r="N44" s="1506">
        <v>200.0</v>
      </c>
      <c r="O44" s="1507" t="s">
        <v>179</v>
      </c>
      <c r="P44" s="246"/>
      <c r="Q44" s="1504">
        <v>80.0</v>
      </c>
      <c r="R44" s="1505" t="s">
        <v>338</v>
      </c>
      <c r="S44" s="1506">
        <v>10.0</v>
      </c>
      <c r="T44" s="1507" t="s">
        <v>430</v>
      </c>
      <c r="U44" s="243"/>
      <c r="V44" s="243"/>
      <c r="W44" s="243"/>
      <c r="X44" s="243"/>
      <c r="Y44" s="243"/>
      <c r="Z44" s="243"/>
      <c r="AA44" s="243"/>
      <c r="AB44" s="243"/>
      <c r="AC44" s="243"/>
      <c r="AD44" s="243"/>
      <c r="AE44" s="243"/>
    </row>
    <row r="45">
      <c r="A45" s="243"/>
      <c r="B45" s="243"/>
      <c r="C45" s="243"/>
      <c r="D45" s="243"/>
      <c r="E45" s="243"/>
      <c r="F45" s="246"/>
      <c r="G45" s="1504">
        <v>800.0</v>
      </c>
      <c r="H45" s="1505" t="s">
        <v>338</v>
      </c>
      <c r="I45" s="1506">
        <v>50.0</v>
      </c>
      <c r="J45" s="1507" t="s">
        <v>430</v>
      </c>
      <c r="K45" s="246"/>
      <c r="L45" s="1504">
        <v>400.0</v>
      </c>
      <c r="M45" s="1505" t="s">
        <v>338</v>
      </c>
      <c r="N45" s="1506">
        <v>3.0</v>
      </c>
      <c r="O45" s="1507" t="s">
        <v>404</v>
      </c>
      <c r="P45" s="246"/>
      <c r="Q45" s="1504">
        <v>80.0</v>
      </c>
      <c r="R45" s="1505" t="s">
        <v>349</v>
      </c>
      <c r="S45" s="1506">
        <v>100.0</v>
      </c>
      <c r="T45" s="1507" t="s">
        <v>392</v>
      </c>
      <c r="U45" s="243"/>
      <c r="V45" s="243"/>
      <c r="W45" s="243"/>
      <c r="X45" s="243"/>
      <c r="Y45" s="243"/>
      <c r="Z45" s="243"/>
      <c r="AA45" s="243"/>
      <c r="AB45" s="243"/>
      <c r="AC45" s="243"/>
      <c r="AD45" s="243"/>
      <c r="AE45" s="243"/>
    </row>
    <row r="46">
      <c r="A46" s="243"/>
      <c r="B46" s="243"/>
      <c r="C46" s="243"/>
      <c r="D46" s="243"/>
      <c r="E46" s="243"/>
      <c r="F46" s="246"/>
      <c r="G46" s="1504">
        <v>800.0</v>
      </c>
      <c r="H46" s="1505" t="s">
        <v>349</v>
      </c>
      <c r="I46" s="1506">
        <v>4000.0</v>
      </c>
      <c r="J46" s="1507" t="s">
        <v>409</v>
      </c>
      <c r="K46" s="246"/>
      <c r="L46" s="1504">
        <v>400.0</v>
      </c>
      <c r="M46" s="1505" t="s">
        <v>338</v>
      </c>
      <c r="N46" s="1506">
        <v>25.0</v>
      </c>
      <c r="O46" s="1507" t="s">
        <v>379</v>
      </c>
      <c r="P46" s="246"/>
      <c r="Q46" s="1504">
        <v>80.0</v>
      </c>
      <c r="R46" s="1505" t="s">
        <v>338</v>
      </c>
      <c r="S46" s="1506">
        <v>2.0</v>
      </c>
      <c r="T46" s="1507" t="s">
        <v>411</v>
      </c>
      <c r="U46" s="243"/>
      <c r="V46" s="243"/>
      <c r="W46" s="243"/>
      <c r="X46" s="243"/>
      <c r="Y46" s="243"/>
      <c r="Z46" s="243"/>
      <c r="AA46" s="243"/>
      <c r="AB46" s="243"/>
      <c r="AC46" s="243"/>
      <c r="AD46" s="243"/>
      <c r="AE46" s="243"/>
    </row>
    <row r="47">
      <c r="A47" s="243"/>
      <c r="B47" s="243"/>
      <c r="C47" s="243"/>
      <c r="D47" s="243"/>
      <c r="E47" s="243"/>
      <c r="F47" s="246"/>
      <c r="G47" s="1504">
        <v>800.0</v>
      </c>
      <c r="H47" s="1505" t="s">
        <v>338</v>
      </c>
      <c r="I47" s="1506">
        <v>8.0</v>
      </c>
      <c r="J47" s="1507" t="s">
        <v>405</v>
      </c>
      <c r="K47" s="246"/>
      <c r="L47" s="1504">
        <v>400.0</v>
      </c>
      <c r="M47" s="1505" t="s">
        <v>338</v>
      </c>
      <c r="N47" s="1506">
        <v>25.0</v>
      </c>
      <c r="O47" s="1507" t="s">
        <v>430</v>
      </c>
      <c r="P47" s="246"/>
      <c r="Q47" s="1504">
        <v>80.0</v>
      </c>
      <c r="R47" s="1505" t="s">
        <v>338</v>
      </c>
      <c r="S47" s="1506">
        <v>1.0</v>
      </c>
      <c r="T47" s="1507" t="s">
        <v>412</v>
      </c>
      <c r="U47" s="243"/>
      <c r="V47" s="243"/>
      <c r="W47" s="243"/>
      <c r="X47" s="243"/>
      <c r="Y47" s="243"/>
      <c r="Z47" s="243"/>
      <c r="AA47" s="243"/>
      <c r="AB47" s="243"/>
      <c r="AC47" s="243"/>
      <c r="AD47" s="243"/>
      <c r="AE47" s="243"/>
    </row>
    <row r="48">
      <c r="A48" s="243"/>
      <c r="B48" s="243"/>
      <c r="C48" s="243"/>
      <c r="D48" s="243"/>
      <c r="E48" s="243"/>
      <c r="F48" s="246"/>
      <c r="G48" s="1504">
        <v>800.0</v>
      </c>
      <c r="H48" s="1505" t="s">
        <v>349</v>
      </c>
      <c r="I48" s="1506">
        <v>750.0</v>
      </c>
      <c r="J48" s="1507" t="s">
        <v>321</v>
      </c>
      <c r="K48" s="246"/>
      <c r="L48" s="1504">
        <v>400.0</v>
      </c>
      <c r="M48" s="1505" t="s">
        <v>338</v>
      </c>
      <c r="N48" s="1506">
        <v>4.0</v>
      </c>
      <c r="O48" s="1507" t="s">
        <v>405</v>
      </c>
      <c r="P48" s="243"/>
      <c r="Q48" s="1514">
        <v>80.0</v>
      </c>
      <c r="R48" s="1515" t="s">
        <v>338</v>
      </c>
      <c r="S48" s="1516">
        <v>10.0</v>
      </c>
      <c r="T48" s="1517" t="s">
        <v>431</v>
      </c>
      <c r="U48" s="243"/>
      <c r="V48" s="243"/>
      <c r="W48" s="243"/>
      <c r="X48" s="243"/>
      <c r="Y48" s="243"/>
      <c r="Z48" s="243"/>
      <c r="AA48" s="243"/>
      <c r="AB48" s="243"/>
      <c r="AC48" s="243"/>
      <c r="AD48" s="243"/>
      <c r="AE48" s="243"/>
    </row>
    <row r="49">
      <c r="A49" s="243"/>
      <c r="B49" s="243"/>
      <c r="C49" s="243"/>
      <c r="D49" s="243"/>
      <c r="E49" s="243"/>
      <c r="F49" s="246"/>
      <c r="G49" s="1504">
        <v>800.0</v>
      </c>
      <c r="H49" s="1505" t="s">
        <v>338</v>
      </c>
      <c r="I49" s="1506">
        <v>8.0</v>
      </c>
      <c r="J49" s="1507" t="s">
        <v>413</v>
      </c>
      <c r="K49" s="246"/>
      <c r="L49" s="1504">
        <v>400.0</v>
      </c>
      <c r="M49" s="1505" t="s">
        <v>349</v>
      </c>
      <c r="N49" s="1506">
        <v>400.0</v>
      </c>
      <c r="O49" s="1507" t="s">
        <v>321</v>
      </c>
      <c r="P49" s="243"/>
      <c r="Q49" s="243"/>
      <c r="R49" s="243"/>
      <c r="S49" s="243"/>
      <c r="T49" s="243"/>
      <c r="U49" s="243"/>
      <c r="V49" s="243"/>
      <c r="W49" s="243"/>
      <c r="X49" s="243"/>
      <c r="Y49" s="243"/>
      <c r="Z49" s="243"/>
      <c r="AA49" s="243"/>
      <c r="AB49" s="243"/>
      <c r="AC49" s="243"/>
      <c r="AD49" s="243"/>
      <c r="AE49" s="243"/>
    </row>
    <row r="50">
      <c r="A50" s="243"/>
      <c r="B50" s="243"/>
      <c r="C50" s="243"/>
      <c r="D50" s="243"/>
      <c r="E50" s="243"/>
      <c r="F50" s="246"/>
      <c r="G50" s="1504">
        <v>800.0</v>
      </c>
      <c r="H50" s="1505" t="s">
        <v>338</v>
      </c>
      <c r="I50" s="1506">
        <v>10.0</v>
      </c>
      <c r="J50" s="1507" t="s">
        <v>411</v>
      </c>
      <c r="K50" s="246"/>
      <c r="L50" s="1504">
        <v>400.0</v>
      </c>
      <c r="M50" s="1505" t="s">
        <v>338</v>
      </c>
      <c r="N50" s="1506">
        <v>4.0</v>
      </c>
      <c r="O50" s="1507" t="s">
        <v>413</v>
      </c>
      <c r="P50" s="243"/>
      <c r="Q50" s="243"/>
      <c r="R50" s="243"/>
      <c r="S50" s="243"/>
      <c r="T50" s="243"/>
      <c r="U50" s="243"/>
      <c r="V50" s="243"/>
      <c r="W50" s="243"/>
      <c r="X50" s="243"/>
      <c r="Y50" s="243"/>
      <c r="Z50" s="243"/>
      <c r="AA50" s="243"/>
      <c r="AB50" s="243"/>
      <c r="AC50" s="243"/>
      <c r="AD50" s="243"/>
      <c r="AE50" s="243"/>
    </row>
    <row r="51">
      <c r="A51" s="243"/>
      <c r="B51" s="243"/>
      <c r="C51" s="243"/>
      <c r="D51" s="243"/>
      <c r="E51" s="243"/>
      <c r="F51" s="246"/>
      <c r="G51" s="1504">
        <v>800.0</v>
      </c>
      <c r="H51" s="1505" t="s">
        <v>401</v>
      </c>
      <c r="I51" s="1506">
        <v>20.0</v>
      </c>
      <c r="J51" s="1507" t="s">
        <v>402</v>
      </c>
      <c r="K51" s="246"/>
      <c r="L51" s="1504">
        <v>400.0</v>
      </c>
      <c r="M51" s="1505" t="s">
        <v>349</v>
      </c>
      <c r="N51" s="1506">
        <v>6000.0</v>
      </c>
      <c r="O51" s="1507" t="s">
        <v>360</v>
      </c>
      <c r="P51" s="243"/>
      <c r="Q51" s="243"/>
      <c r="R51" s="243"/>
      <c r="S51" s="243"/>
      <c r="T51" s="243"/>
      <c r="U51" s="243"/>
      <c r="V51" s="243"/>
      <c r="W51" s="243"/>
      <c r="X51" s="243"/>
      <c r="Y51" s="243"/>
      <c r="Z51" s="243"/>
      <c r="AA51" s="243"/>
      <c r="AB51" s="243"/>
      <c r="AC51" s="243"/>
      <c r="AD51" s="243"/>
      <c r="AE51" s="243"/>
    </row>
    <row r="52">
      <c r="A52" s="243"/>
      <c r="B52" s="243"/>
      <c r="C52" s="243"/>
      <c r="D52" s="243"/>
      <c r="E52" s="243"/>
      <c r="F52" s="243"/>
      <c r="G52" s="1514">
        <v>800.0</v>
      </c>
      <c r="H52" s="1515" t="s">
        <v>338</v>
      </c>
      <c r="I52" s="1516">
        <v>50.0</v>
      </c>
      <c r="J52" s="1517" t="s">
        <v>431</v>
      </c>
      <c r="K52" s="246"/>
      <c r="L52" s="1504">
        <v>400.0</v>
      </c>
      <c r="M52" s="1505" t="s">
        <v>349</v>
      </c>
      <c r="N52" s="1506">
        <v>200.0</v>
      </c>
      <c r="O52" s="1507" t="s">
        <v>394</v>
      </c>
      <c r="P52" s="243"/>
      <c r="Q52" s="243"/>
      <c r="R52" s="243"/>
      <c r="S52" s="243"/>
      <c r="T52" s="243"/>
      <c r="U52" s="243"/>
      <c r="V52" s="243"/>
      <c r="W52" s="243"/>
      <c r="X52" s="243"/>
      <c r="Y52" s="243"/>
      <c r="Z52" s="243"/>
      <c r="AA52" s="243"/>
      <c r="AB52" s="243"/>
      <c r="AC52" s="243"/>
      <c r="AD52" s="243"/>
      <c r="AE52" s="243"/>
    </row>
    <row r="53">
      <c r="A53" s="243"/>
      <c r="B53" s="243"/>
      <c r="C53" s="243"/>
      <c r="D53" s="243"/>
      <c r="E53" s="243"/>
      <c r="F53" s="243"/>
      <c r="G53" s="243"/>
      <c r="H53" s="243"/>
      <c r="I53" s="243"/>
      <c r="J53" s="243"/>
      <c r="K53" s="246"/>
      <c r="L53" s="1504">
        <v>400.0</v>
      </c>
      <c r="M53" s="1505" t="s">
        <v>338</v>
      </c>
      <c r="N53" s="1506">
        <v>6.0</v>
      </c>
      <c r="O53" s="1507" t="s">
        <v>411</v>
      </c>
      <c r="P53" s="243"/>
      <c r="Q53" s="243"/>
      <c r="R53" s="243"/>
      <c r="S53" s="243"/>
      <c r="T53" s="243"/>
      <c r="U53" s="243"/>
      <c r="V53" s="243"/>
      <c r="W53" s="243"/>
      <c r="X53" s="243"/>
      <c r="Y53" s="243"/>
      <c r="Z53" s="243"/>
      <c r="AA53" s="243"/>
      <c r="AB53" s="243"/>
      <c r="AC53" s="243"/>
      <c r="AD53" s="243"/>
      <c r="AE53" s="243"/>
    </row>
    <row r="54">
      <c r="A54" s="243"/>
      <c r="B54" s="243"/>
      <c r="C54" s="243"/>
      <c r="D54" s="243"/>
      <c r="E54" s="243"/>
      <c r="F54" s="243"/>
      <c r="G54" s="243"/>
      <c r="H54" s="243"/>
      <c r="I54" s="243"/>
      <c r="J54" s="243"/>
      <c r="K54" s="246"/>
      <c r="L54" s="1504">
        <v>400.0</v>
      </c>
      <c r="M54" s="1505" t="s">
        <v>349</v>
      </c>
      <c r="N54" s="1506">
        <v>100.0</v>
      </c>
      <c r="O54" s="1507" t="s">
        <v>416</v>
      </c>
      <c r="P54" s="243"/>
      <c r="Q54" s="243"/>
      <c r="R54" s="243"/>
      <c r="S54" s="243"/>
      <c r="T54" s="243"/>
      <c r="U54" s="243"/>
      <c r="V54" s="243"/>
      <c r="W54" s="243"/>
      <c r="X54" s="243"/>
      <c r="Y54" s="243"/>
      <c r="Z54" s="243"/>
      <c r="AA54" s="243"/>
      <c r="AB54" s="243"/>
      <c r="AC54" s="243"/>
      <c r="AD54" s="243"/>
      <c r="AE54" s="243"/>
    </row>
    <row r="55">
      <c r="A55" s="243"/>
      <c r="B55" s="243"/>
      <c r="C55" s="243"/>
      <c r="D55" s="243"/>
      <c r="E55" s="243"/>
      <c r="F55" s="243"/>
      <c r="G55" s="243"/>
      <c r="H55" s="243"/>
      <c r="I55" s="243"/>
      <c r="J55" s="243"/>
      <c r="K55" s="246"/>
      <c r="L55" s="1504">
        <v>400.0</v>
      </c>
      <c r="M55" s="1505" t="s">
        <v>338</v>
      </c>
      <c r="N55" s="1506">
        <v>5.0</v>
      </c>
      <c r="O55" s="1507" t="s">
        <v>412</v>
      </c>
      <c r="P55" s="243"/>
      <c r="Q55" s="243"/>
      <c r="R55" s="243"/>
      <c r="S55" s="243"/>
      <c r="T55" s="243"/>
      <c r="U55" s="243"/>
      <c r="V55" s="243"/>
      <c r="W55" s="243"/>
      <c r="X55" s="243"/>
      <c r="Y55" s="243"/>
      <c r="Z55" s="243"/>
      <c r="AA55" s="243"/>
      <c r="AB55" s="243"/>
      <c r="AC55" s="243"/>
      <c r="AD55" s="243"/>
      <c r="AE55" s="243"/>
    </row>
    <row r="56">
      <c r="A56" s="243"/>
      <c r="B56" s="243"/>
      <c r="C56" s="243"/>
      <c r="D56" s="243"/>
      <c r="E56" s="243"/>
      <c r="F56" s="243"/>
      <c r="G56" s="243"/>
      <c r="H56" s="243"/>
      <c r="I56" s="243"/>
      <c r="J56" s="243"/>
      <c r="K56" s="246"/>
      <c r="L56" s="1504">
        <v>400.0</v>
      </c>
      <c r="M56" s="1505" t="s">
        <v>401</v>
      </c>
      <c r="N56" s="1506">
        <v>10.0</v>
      </c>
      <c r="O56" s="1507" t="s">
        <v>402</v>
      </c>
      <c r="P56" s="243"/>
      <c r="Q56" s="243"/>
      <c r="R56" s="243"/>
      <c r="S56" s="243"/>
      <c r="T56" s="243"/>
      <c r="U56" s="243"/>
      <c r="V56" s="243"/>
      <c r="W56" s="243"/>
      <c r="X56" s="243"/>
      <c r="Y56" s="243"/>
      <c r="Z56" s="243"/>
      <c r="AA56" s="243"/>
      <c r="AB56" s="243"/>
      <c r="AC56" s="243"/>
      <c r="AD56" s="243"/>
      <c r="AE56" s="243"/>
    </row>
    <row r="57">
      <c r="A57" s="243"/>
      <c r="B57" s="243"/>
      <c r="C57" s="243"/>
      <c r="D57" s="243"/>
      <c r="E57" s="243"/>
      <c r="F57" s="243"/>
      <c r="G57" s="243"/>
      <c r="H57" s="243"/>
      <c r="I57" s="243"/>
      <c r="J57" s="372" t="s">
        <v>1938</v>
      </c>
      <c r="K57" s="246"/>
      <c r="L57" s="1514">
        <v>400.0</v>
      </c>
      <c r="M57" s="1515" t="s">
        <v>338</v>
      </c>
      <c r="N57" s="1516">
        <v>25.0</v>
      </c>
      <c r="O57" s="1517" t="s">
        <v>431</v>
      </c>
      <c r="P57" s="243"/>
      <c r="Q57" s="243"/>
      <c r="R57" s="243"/>
      <c r="S57" s="243"/>
      <c r="T57" s="243"/>
      <c r="U57" s="243"/>
      <c r="V57" s="243"/>
      <c r="W57" s="243"/>
      <c r="X57" s="243"/>
      <c r="Y57" s="243"/>
      <c r="Z57" s="243"/>
      <c r="AA57" s="243"/>
      <c r="AB57" s="243"/>
      <c r="AC57" s="243"/>
      <c r="AD57" s="243"/>
      <c r="AE57" s="243"/>
    </row>
    <row r="58">
      <c r="A58" s="243"/>
      <c r="B58" s="243"/>
      <c r="C58" s="243"/>
      <c r="D58" s="243"/>
      <c r="E58" s="243"/>
      <c r="F58" s="243"/>
      <c r="G58" s="243"/>
      <c r="H58" s="243"/>
      <c r="I58" s="243"/>
      <c r="J58" s="243"/>
      <c r="K58" s="243"/>
      <c r="L58" s="243"/>
      <c r="M58" s="243"/>
      <c r="N58" s="243"/>
      <c r="O58" s="243"/>
      <c r="P58" s="243"/>
      <c r="Q58" s="243"/>
      <c r="R58" s="243"/>
      <c r="S58" s="243"/>
      <c r="T58" s="243"/>
      <c r="U58" s="243"/>
      <c r="V58" s="243"/>
      <c r="W58" s="243"/>
      <c r="X58" s="243"/>
      <c r="Y58" s="243"/>
      <c r="Z58" s="243"/>
      <c r="AA58" s="243"/>
      <c r="AB58" s="243"/>
      <c r="AC58" s="243"/>
      <c r="AD58" s="243"/>
      <c r="AE58" s="243"/>
    </row>
    <row r="59">
      <c r="A59" s="243"/>
      <c r="B59" s="243"/>
      <c r="C59" s="243"/>
      <c r="D59" s="243"/>
      <c r="E59" s="243"/>
      <c r="F59" s="243"/>
      <c r="G59" s="243"/>
      <c r="H59" s="243"/>
      <c r="I59" s="243"/>
      <c r="J59" s="243"/>
      <c r="K59" s="243"/>
      <c r="L59" s="243"/>
      <c r="M59" s="243"/>
      <c r="N59" s="243"/>
      <c r="O59" s="243"/>
      <c r="P59" s="243"/>
      <c r="Q59" s="243"/>
      <c r="R59" s="243"/>
      <c r="S59" s="243"/>
      <c r="T59" s="243"/>
      <c r="U59" s="243"/>
      <c r="V59" s="243"/>
      <c r="W59" s="243"/>
      <c r="X59" s="243"/>
      <c r="Y59" s="243"/>
      <c r="Z59" s="243"/>
      <c r="AA59" s="243"/>
      <c r="AB59" s="243"/>
      <c r="AC59" s="243"/>
      <c r="AD59" s="243"/>
      <c r="AE59" s="243"/>
    </row>
    <row r="60">
      <c r="A60" s="243"/>
      <c r="B60" s="243"/>
      <c r="C60" s="243"/>
      <c r="D60" s="243"/>
      <c r="E60" s="243"/>
      <c r="F60" s="243"/>
      <c r="G60" s="243"/>
      <c r="H60" s="243"/>
      <c r="I60" s="243"/>
      <c r="J60" s="243"/>
      <c r="K60" s="243"/>
      <c r="L60" s="243"/>
      <c r="M60" s="243"/>
      <c r="N60" s="243"/>
      <c r="O60" s="243"/>
      <c r="P60" s="243"/>
      <c r="Q60" s="243"/>
      <c r="R60" s="243"/>
      <c r="S60" s="243"/>
      <c r="T60" s="243"/>
      <c r="U60" s="243"/>
      <c r="V60" s="243"/>
      <c r="W60" s="243"/>
      <c r="X60" s="243"/>
      <c r="Y60" s="243"/>
      <c r="Z60" s="243"/>
      <c r="AA60" s="243"/>
      <c r="AB60" s="243"/>
      <c r="AC60" s="243"/>
      <c r="AD60" s="243"/>
      <c r="AE60" s="243"/>
    </row>
    <row r="61">
      <c r="A61" s="243"/>
      <c r="B61" s="243"/>
      <c r="C61" s="243"/>
      <c r="D61" s="243"/>
      <c r="E61" s="243"/>
      <c r="F61" s="243"/>
      <c r="G61" s="243"/>
      <c r="H61" s="243"/>
      <c r="I61" s="243"/>
      <c r="J61" s="243"/>
      <c r="K61" s="243"/>
      <c r="L61" s="243"/>
      <c r="M61" s="243"/>
      <c r="N61" s="243"/>
      <c r="O61" s="243"/>
      <c r="P61" s="243"/>
      <c r="Q61" s="243"/>
      <c r="R61" s="243"/>
      <c r="S61" s="243"/>
      <c r="T61" s="243"/>
      <c r="U61" s="243"/>
      <c r="V61" s="243"/>
      <c r="W61" s="243"/>
      <c r="X61" s="243"/>
      <c r="Y61" s="243"/>
      <c r="Z61" s="243"/>
      <c r="AA61" s="243"/>
      <c r="AB61" s="243"/>
      <c r="AC61" s="243"/>
      <c r="AD61" s="243"/>
      <c r="AE61" s="243"/>
    </row>
    <row r="62">
      <c r="A62" s="243"/>
      <c r="B62" s="243"/>
      <c r="C62" s="243"/>
      <c r="D62" s="243"/>
      <c r="E62" s="243"/>
      <c r="F62" s="243"/>
      <c r="G62" s="243"/>
      <c r="H62" s="243"/>
      <c r="I62" s="243"/>
      <c r="J62" s="243"/>
      <c r="K62" s="243"/>
      <c r="L62" s="243"/>
      <c r="M62" s="243"/>
      <c r="N62" s="243"/>
      <c r="O62" s="243"/>
      <c r="P62" s="243"/>
      <c r="Q62" s="243"/>
      <c r="R62" s="243"/>
      <c r="S62" s="243"/>
      <c r="T62" s="243"/>
      <c r="U62" s="243"/>
      <c r="V62" s="243"/>
      <c r="W62" s="243"/>
      <c r="X62" s="243"/>
      <c r="Y62" s="243"/>
      <c r="Z62" s="243"/>
      <c r="AA62" s="243"/>
      <c r="AB62" s="243"/>
      <c r="AC62" s="243"/>
      <c r="AD62" s="243"/>
      <c r="AE62" s="243"/>
    </row>
    <row r="63">
      <c r="A63" s="243"/>
      <c r="B63" s="243"/>
      <c r="C63" s="243"/>
      <c r="D63" s="243"/>
      <c r="E63" s="243"/>
      <c r="F63" s="243"/>
      <c r="G63" s="243"/>
      <c r="H63" s="243"/>
      <c r="I63" s="243"/>
      <c r="J63" s="243"/>
      <c r="K63" s="243"/>
      <c r="L63" s="243"/>
      <c r="M63" s="243"/>
      <c r="N63" s="243"/>
      <c r="O63" s="243"/>
      <c r="P63" s="243"/>
      <c r="Q63" s="243"/>
      <c r="R63" s="243"/>
      <c r="S63" s="243"/>
      <c r="T63" s="243"/>
      <c r="U63" s="243"/>
      <c r="V63" s="243"/>
      <c r="W63" s="243"/>
      <c r="X63" s="243"/>
      <c r="Y63" s="243"/>
      <c r="Z63" s="243"/>
      <c r="AA63" s="243"/>
      <c r="AB63" s="243"/>
      <c r="AC63" s="243"/>
      <c r="AD63" s="243"/>
      <c r="AE63" s="243"/>
    </row>
    <row r="64">
      <c r="A64" s="243"/>
      <c r="B64" s="243"/>
      <c r="C64" s="243"/>
      <c r="D64" s="243"/>
      <c r="E64" s="243"/>
      <c r="F64" s="243"/>
      <c r="G64" s="243"/>
      <c r="H64" s="243"/>
      <c r="I64" s="243"/>
      <c r="J64" s="243"/>
      <c r="K64" s="243"/>
      <c r="L64" s="243"/>
      <c r="M64" s="243"/>
      <c r="N64" s="243"/>
      <c r="O64" s="243"/>
      <c r="P64" s="243"/>
      <c r="Q64" s="243"/>
      <c r="R64" s="243"/>
      <c r="S64" s="243"/>
      <c r="T64" s="243"/>
      <c r="U64" s="243"/>
      <c r="V64" s="243"/>
      <c r="W64" s="243"/>
      <c r="X64" s="243"/>
      <c r="Y64" s="243"/>
      <c r="Z64" s="243"/>
      <c r="AA64" s="243"/>
      <c r="AB64" s="243"/>
      <c r="AC64" s="243"/>
      <c r="AD64" s="243"/>
      <c r="AE64" s="243"/>
    </row>
    <row r="65">
      <c r="A65" s="243"/>
      <c r="B65" s="243"/>
      <c r="C65" s="243"/>
      <c r="D65" s="243"/>
      <c r="E65" s="243"/>
      <c r="F65" s="243"/>
      <c r="G65" s="243"/>
      <c r="H65" s="243"/>
      <c r="I65" s="243"/>
      <c r="J65" s="243"/>
      <c r="K65" s="243"/>
      <c r="L65" s="243"/>
      <c r="M65" s="243"/>
      <c r="N65" s="243"/>
      <c r="O65" s="243"/>
      <c r="P65" s="243"/>
      <c r="Q65" s="243"/>
      <c r="R65" s="243"/>
      <c r="S65" s="243"/>
      <c r="T65" s="243"/>
      <c r="U65" s="243"/>
      <c r="V65" s="243"/>
      <c r="W65" s="243"/>
      <c r="X65" s="243"/>
      <c r="Y65" s="243"/>
      <c r="Z65" s="243"/>
      <c r="AA65" s="243"/>
      <c r="AB65" s="243"/>
      <c r="AC65" s="243"/>
      <c r="AD65" s="243"/>
      <c r="AE65" s="243"/>
    </row>
    <row r="66">
      <c r="A66" s="243"/>
      <c r="B66" s="243"/>
      <c r="C66" s="243"/>
      <c r="D66" s="243"/>
      <c r="E66" s="243"/>
      <c r="F66" s="243"/>
      <c r="G66" s="243"/>
      <c r="H66" s="243"/>
      <c r="I66" s="243"/>
      <c r="J66" s="243"/>
      <c r="K66" s="243"/>
      <c r="L66" s="243"/>
      <c r="M66" s="243"/>
      <c r="N66" s="243"/>
      <c r="O66" s="243"/>
      <c r="P66" s="243"/>
      <c r="Q66" s="243"/>
      <c r="R66" s="243"/>
      <c r="S66" s="243"/>
      <c r="T66" s="243"/>
      <c r="U66" s="243"/>
      <c r="V66" s="243"/>
      <c r="W66" s="243"/>
      <c r="X66" s="243"/>
      <c r="Y66" s="243"/>
      <c r="Z66" s="243"/>
      <c r="AA66" s="243"/>
      <c r="AB66" s="243"/>
      <c r="AC66" s="243"/>
      <c r="AD66" s="243"/>
      <c r="AE66" s="243"/>
    </row>
    <row r="67">
      <c r="A67" s="243"/>
      <c r="B67" s="243"/>
      <c r="C67" s="243"/>
      <c r="D67" s="243"/>
      <c r="E67" s="243"/>
      <c r="F67" s="243"/>
      <c r="G67" s="243"/>
      <c r="H67" s="243"/>
      <c r="I67" s="243"/>
      <c r="J67" s="243"/>
      <c r="K67" s="243"/>
      <c r="L67" s="243"/>
      <c r="M67" s="243"/>
      <c r="N67" s="243"/>
      <c r="O67" s="243"/>
      <c r="P67" s="243"/>
      <c r="Q67" s="243"/>
      <c r="R67" s="243"/>
      <c r="S67" s="243"/>
      <c r="T67" s="243"/>
      <c r="U67" s="243"/>
      <c r="V67" s="243"/>
      <c r="W67" s="243"/>
      <c r="X67" s="243"/>
      <c r="Y67" s="243"/>
      <c r="Z67" s="243"/>
      <c r="AA67" s="243"/>
      <c r="AB67" s="243"/>
      <c r="AC67" s="243"/>
      <c r="AD67" s="243"/>
      <c r="AE67" s="243"/>
    </row>
    <row r="68">
      <c r="A68" s="243"/>
      <c r="B68" s="243"/>
      <c r="C68" s="243"/>
      <c r="D68" s="243"/>
      <c r="E68" s="243"/>
      <c r="F68" s="243"/>
      <c r="G68" s="243"/>
      <c r="H68" s="243"/>
      <c r="I68" s="243"/>
      <c r="J68" s="243"/>
      <c r="K68" s="243"/>
      <c r="L68" s="243"/>
      <c r="M68" s="243"/>
      <c r="N68" s="243"/>
      <c r="O68" s="243"/>
      <c r="P68" s="243"/>
      <c r="Q68" s="243"/>
      <c r="R68" s="243"/>
      <c r="S68" s="243"/>
      <c r="T68" s="243"/>
      <c r="U68" s="243"/>
      <c r="V68" s="243"/>
      <c r="W68" s="243"/>
      <c r="X68" s="243"/>
      <c r="Y68" s="243"/>
      <c r="Z68" s="243"/>
      <c r="AA68" s="243"/>
      <c r="AB68" s="243"/>
      <c r="AC68" s="243"/>
      <c r="AD68" s="243"/>
      <c r="AE68" s="243"/>
    </row>
    <row r="69">
      <c r="A69" s="243"/>
      <c r="B69" s="243"/>
      <c r="C69" s="243"/>
      <c r="D69" s="243"/>
      <c r="E69" s="243"/>
      <c r="F69" s="243"/>
      <c r="G69" s="243"/>
      <c r="H69" s="243"/>
      <c r="I69" s="243"/>
      <c r="J69" s="243"/>
      <c r="K69" s="243"/>
      <c r="L69" s="243"/>
      <c r="M69" s="243"/>
      <c r="N69" s="243"/>
      <c r="O69" s="243"/>
      <c r="P69" s="243"/>
      <c r="Q69" s="243"/>
      <c r="R69" s="243"/>
      <c r="S69" s="243"/>
      <c r="T69" s="243"/>
      <c r="U69" s="243"/>
      <c r="V69" s="243"/>
      <c r="W69" s="243"/>
      <c r="X69" s="243"/>
      <c r="Y69" s="243"/>
      <c r="Z69" s="243"/>
      <c r="AA69" s="243"/>
      <c r="AB69" s="243"/>
      <c r="AC69" s="243"/>
      <c r="AD69" s="243"/>
      <c r="AE69" s="243"/>
    </row>
    <row r="70">
      <c r="A70" s="243"/>
      <c r="B70" s="243"/>
      <c r="C70" s="243"/>
      <c r="D70" s="243"/>
      <c r="E70" s="243"/>
      <c r="F70" s="243"/>
      <c r="G70" s="243"/>
      <c r="H70" s="243"/>
      <c r="I70" s="243"/>
      <c r="J70" s="243"/>
      <c r="K70" s="243"/>
      <c r="L70" s="243"/>
      <c r="M70" s="243"/>
      <c r="N70" s="243"/>
      <c r="O70" s="243"/>
      <c r="P70" s="243"/>
      <c r="Q70" s="243"/>
      <c r="R70" s="243"/>
      <c r="S70" s="243"/>
      <c r="T70" s="243"/>
      <c r="U70" s="243"/>
      <c r="V70" s="243"/>
      <c r="W70" s="243"/>
      <c r="X70" s="243"/>
      <c r="Y70" s="243"/>
      <c r="Z70" s="243"/>
      <c r="AA70" s="243"/>
      <c r="AB70" s="243"/>
      <c r="AC70" s="243"/>
      <c r="AD70" s="243"/>
      <c r="AE70" s="243"/>
    </row>
    <row r="71">
      <c r="A71" s="243"/>
      <c r="B71" s="243"/>
      <c r="C71" s="243"/>
      <c r="D71" s="243"/>
      <c r="E71" s="243"/>
      <c r="F71" s="243"/>
      <c r="G71" s="243"/>
      <c r="H71" s="243"/>
      <c r="I71" s="243"/>
      <c r="J71" s="243"/>
      <c r="K71" s="243"/>
      <c r="L71" s="243"/>
      <c r="M71" s="243"/>
      <c r="N71" s="243"/>
      <c r="O71" s="243"/>
      <c r="P71" s="243"/>
      <c r="Q71" s="243"/>
      <c r="R71" s="243"/>
      <c r="S71" s="243"/>
      <c r="T71" s="243"/>
      <c r="U71" s="243"/>
      <c r="V71" s="243"/>
      <c r="W71" s="243"/>
      <c r="X71" s="243"/>
      <c r="Y71" s="243"/>
      <c r="Z71" s="243"/>
      <c r="AA71" s="243"/>
      <c r="AB71" s="243"/>
      <c r="AC71" s="243"/>
      <c r="AD71" s="243"/>
      <c r="AE71" s="243"/>
    </row>
    <row r="72">
      <c r="A72" s="243"/>
      <c r="B72" s="243"/>
      <c r="C72" s="243"/>
      <c r="D72" s="243"/>
      <c r="E72" s="243"/>
      <c r="F72" s="243"/>
      <c r="G72" s="243"/>
      <c r="H72" s="243"/>
      <c r="I72" s="243"/>
      <c r="J72" s="243"/>
      <c r="K72" s="243"/>
      <c r="L72" s="243"/>
      <c r="M72" s="243"/>
      <c r="N72" s="243"/>
      <c r="O72" s="243"/>
      <c r="P72" s="243"/>
      <c r="Q72" s="243"/>
      <c r="R72" s="243"/>
      <c r="S72" s="243"/>
      <c r="T72" s="243"/>
      <c r="U72" s="243"/>
      <c r="V72" s="243"/>
      <c r="W72" s="243"/>
      <c r="X72" s="243"/>
      <c r="Y72" s="243"/>
      <c r="Z72" s="243"/>
      <c r="AA72" s="243"/>
      <c r="AB72" s="243"/>
      <c r="AC72" s="243"/>
      <c r="AD72" s="243"/>
      <c r="AE72" s="243"/>
    </row>
    <row r="73">
      <c r="A73" s="243"/>
      <c r="B73" s="243"/>
      <c r="C73" s="243"/>
      <c r="D73" s="243"/>
      <c r="E73" s="243"/>
      <c r="F73" s="243"/>
      <c r="G73" s="243"/>
      <c r="H73" s="243"/>
      <c r="I73" s="243"/>
      <c r="J73" s="243"/>
      <c r="K73" s="243"/>
      <c r="L73" s="243"/>
      <c r="M73" s="243"/>
      <c r="N73" s="243"/>
      <c r="O73" s="243"/>
      <c r="P73" s="243"/>
      <c r="Q73" s="243"/>
      <c r="R73" s="243"/>
      <c r="S73" s="243"/>
      <c r="T73" s="243"/>
      <c r="U73" s="243"/>
      <c r="V73" s="243"/>
      <c r="W73" s="243"/>
      <c r="X73" s="243"/>
      <c r="Y73" s="243"/>
      <c r="Z73" s="243"/>
      <c r="AA73" s="243"/>
      <c r="AB73" s="243"/>
      <c r="AC73" s="243"/>
      <c r="AD73" s="243"/>
      <c r="AE73" s="243"/>
    </row>
    <row r="74">
      <c r="A74" s="243"/>
      <c r="B74" s="243"/>
      <c r="C74" s="243"/>
      <c r="D74" s="243"/>
      <c r="E74" s="243"/>
      <c r="F74" s="243"/>
      <c r="G74" s="243"/>
      <c r="H74" s="243"/>
      <c r="I74" s="243"/>
      <c r="J74" s="243"/>
      <c r="K74" s="243"/>
      <c r="L74" s="243"/>
      <c r="M74" s="243"/>
      <c r="N74" s="243"/>
      <c r="O74" s="243"/>
      <c r="P74" s="243"/>
      <c r="Q74" s="243"/>
      <c r="R74" s="243"/>
      <c r="S74" s="243"/>
      <c r="T74" s="243"/>
      <c r="U74" s="243"/>
      <c r="V74" s="243"/>
      <c r="W74" s="243"/>
      <c r="X74" s="243"/>
      <c r="Y74" s="243"/>
      <c r="Z74" s="243"/>
      <c r="AA74" s="243"/>
      <c r="AB74" s="243"/>
      <c r="AC74" s="243"/>
      <c r="AD74" s="243"/>
      <c r="AE74" s="243"/>
    </row>
    <row r="75">
      <c r="A75" s="243"/>
      <c r="B75" s="243"/>
      <c r="C75" s="243"/>
      <c r="D75" s="243"/>
      <c r="E75" s="243"/>
      <c r="F75" s="243"/>
      <c r="G75" s="243"/>
      <c r="H75" s="243"/>
      <c r="I75" s="243"/>
      <c r="J75" s="243"/>
      <c r="K75" s="243"/>
      <c r="L75" s="243"/>
      <c r="M75" s="243"/>
      <c r="N75" s="243"/>
      <c r="O75" s="243"/>
      <c r="P75" s="243"/>
      <c r="Q75" s="243"/>
      <c r="R75" s="243"/>
      <c r="S75" s="243"/>
      <c r="T75" s="243"/>
      <c r="U75" s="243"/>
      <c r="V75" s="243"/>
      <c r="W75" s="243"/>
      <c r="X75" s="243"/>
      <c r="Y75" s="243"/>
      <c r="Z75" s="243"/>
      <c r="AA75" s="243"/>
      <c r="AB75" s="243"/>
      <c r="AC75" s="243"/>
      <c r="AD75" s="243"/>
      <c r="AE75" s="243"/>
    </row>
    <row r="76">
      <c r="A76" s="243"/>
      <c r="B76" s="243"/>
      <c r="C76" s="243"/>
      <c r="D76" s="243"/>
      <c r="E76" s="243"/>
      <c r="F76" s="243"/>
      <c r="G76" s="243"/>
      <c r="H76" s="243"/>
      <c r="I76" s="243"/>
      <c r="J76" s="243"/>
      <c r="K76" s="243"/>
      <c r="L76" s="243"/>
      <c r="M76" s="243"/>
      <c r="N76" s="243"/>
      <c r="O76" s="243"/>
      <c r="P76" s="243"/>
      <c r="Q76" s="243"/>
      <c r="R76" s="243"/>
      <c r="S76" s="243"/>
      <c r="T76" s="243"/>
      <c r="U76" s="243"/>
      <c r="V76" s="243"/>
      <c r="W76" s="243"/>
      <c r="X76" s="243"/>
      <c r="Y76" s="243"/>
      <c r="Z76" s="243"/>
      <c r="AA76" s="243"/>
      <c r="AB76" s="243"/>
      <c r="AC76" s="243"/>
      <c r="AD76" s="243"/>
      <c r="AE76" s="243"/>
    </row>
    <row r="77">
      <c r="A77" s="243"/>
      <c r="B77" s="243"/>
      <c r="C77" s="243"/>
      <c r="D77" s="243"/>
      <c r="E77" s="243"/>
      <c r="F77" s="243"/>
      <c r="G77" s="243"/>
      <c r="H77" s="243"/>
      <c r="I77" s="243"/>
      <c r="J77" s="243"/>
      <c r="K77" s="243"/>
      <c r="L77" s="243"/>
      <c r="M77" s="243"/>
      <c r="N77" s="243"/>
      <c r="O77" s="243"/>
      <c r="P77" s="243"/>
      <c r="Q77" s="243"/>
      <c r="R77" s="243"/>
      <c r="S77" s="243"/>
      <c r="T77" s="243"/>
      <c r="U77" s="243"/>
      <c r="V77" s="243"/>
      <c r="W77" s="243"/>
      <c r="X77" s="243"/>
      <c r="Y77" s="243"/>
      <c r="Z77" s="243"/>
      <c r="AA77" s="243"/>
      <c r="AB77" s="243"/>
      <c r="AC77" s="243"/>
      <c r="AD77" s="243"/>
      <c r="AE77" s="243"/>
    </row>
    <row r="78">
      <c r="A78" s="243"/>
      <c r="B78" s="243"/>
      <c r="C78" s="243"/>
      <c r="D78" s="243"/>
      <c r="E78" s="243"/>
      <c r="F78" s="243"/>
      <c r="G78" s="243"/>
      <c r="H78" s="243"/>
      <c r="I78" s="243"/>
      <c r="J78" s="243"/>
      <c r="K78" s="243"/>
      <c r="L78" s="243"/>
      <c r="M78" s="243"/>
      <c r="N78" s="243"/>
      <c r="O78" s="243"/>
      <c r="P78" s="243"/>
      <c r="Q78" s="243"/>
      <c r="R78" s="243"/>
      <c r="S78" s="243"/>
      <c r="T78" s="243"/>
      <c r="U78" s="243"/>
      <c r="V78" s="243"/>
      <c r="W78" s="243"/>
      <c r="X78" s="243"/>
      <c r="Y78" s="243"/>
      <c r="Z78" s="243"/>
      <c r="AA78" s="243"/>
      <c r="AB78" s="243"/>
      <c r="AC78" s="243"/>
      <c r="AD78" s="243"/>
      <c r="AE78" s="243"/>
    </row>
    <row r="79">
      <c r="A79" s="243"/>
      <c r="B79" s="243"/>
      <c r="C79" s="243"/>
      <c r="D79" s="243"/>
      <c r="E79" s="243"/>
      <c r="F79" s="243"/>
      <c r="G79" s="243"/>
      <c r="H79" s="243"/>
      <c r="I79" s="243"/>
      <c r="J79" s="243"/>
      <c r="K79" s="243"/>
      <c r="L79" s="243"/>
      <c r="M79" s="243"/>
      <c r="N79" s="243"/>
      <c r="O79" s="243"/>
      <c r="P79" s="243"/>
      <c r="Q79" s="243"/>
      <c r="R79" s="243"/>
      <c r="S79" s="243"/>
      <c r="T79" s="243"/>
      <c r="U79" s="243"/>
      <c r="V79" s="243"/>
      <c r="W79" s="243"/>
      <c r="X79" s="243"/>
      <c r="Y79" s="243"/>
      <c r="Z79" s="243"/>
      <c r="AA79" s="243"/>
      <c r="AB79" s="243"/>
      <c r="AC79" s="243"/>
      <c r="AD79" s="243"/>
      <c r="AE79" s="243"/>
    </row>
    <row r="80">
      <c r="A80" s="243"/>
      <c r="B80" s="243"/>
      <c r="C80" s="243"/>
      <c r="D80" s="243"/>
      <c r="E80" s="243"/>
      <c r="F80" s="243"/>
      <c r="G80" s="243"/>
      <c r="H80" s="243"/>
      <c r="I80" s="243"/>
      <c r="J80" s="243"/>
      <c r="K80" s="243"/>
      <c r="L80" s="243"/>
      <c r="M80" s="243"/>
      <c r="N80" s="243"/>
      <c r="O80" s="243"/>
      <c r="P80" s="243"/>
      <c r="Q80" s="243"/>
      <c r="R80" s="243"/>
      <c r="S80" s="243"/>
      <c r="T80" s="243"/>
      <c r="U80" s="243"/>
      <c r="V80" s="243"/>
      <c r="W80" s="243"/>
      <c r="X80" s="243"/>
      <c r="Y80" s="243"/>
      <c r="Z80" s="243"/>
      <c r="AA80" s="243"/>
      <c r="AB80" s="243"/>
      <c r="AC80" s="243"/>
      <c r="AD80" s="243"/>
      <c r="AE80" s="243"/>
    </row>
    <row r="81">
      <c r="A81" s="243"/>
      <c r="B81" s="243"/>
      <c r="C81" s="243"/>
      <c r="D81" s="243"/>
      <c r="E81" s="243"/>
      <c r="F81" s="243"/>
      <c r="G81" s="243"/>
      <c r="H81" s="243"/>
      <c r="I81" s="243"/>
      <c r="J81" s="243"/>
      <c r="K81" s="243"/>
      <c r="L81" s="243"/>
      <c r="M81" s="243"/>
      <c r="N81" s="243"/>
      <c r="O81" s="243"/>
      <c r="P81" s="243"/>
      <c r="Q81" s="243"/>
      <c r="R81" s="243"/>
      <c r="S81" s="243"/>
      <c r="T81" s="243"/>
      <c r="U81" s="243"/>
      <c r="V81" s="243"/>
      <c r="W81" s="243"/>
      <c r="X81" s="243"/>
      <c r="Y81" s="243"/>
      <c r="Z81" s="243"/>
      <c r="AA81" s="243"/>
      <c r="AB81" s="243"/>
      <c r="AC81" s="243"/>
      <c r="AD81" s="243"/>
      <c r="AE81" s="243"/>
    </row>
    <row r="82">
      <c r="A82" s="243"/>
      <c r="B82" s="243"/>
      <c r="C82" s="243"/>
      <c r="D82" s="243"/>
      <c r="E82" s="243"/>
      <c r="F82" s="243"/>
      <c r="G82" s="243"/>
      <c r="H82" s="243"/>
      <c r="I82" s="243"/>
      <c r="J82" s="243"/>
      <c r="K82" s="243"/>
      <c r="L82" s="243"/>
      <c r="M82" s="243"/>
      <c r="N82" s="243"/>
      <c r="O82" s="243"/>
      <c r="P82" s="243"/>
      <c r="Q82" s="243"/>
      <c r="R82" s="243"/>
      <c r="S82" s="243"/>
      <c r="T82" s="243"/>
      <c r="U82" s="243"/>
      <c r="V82" s="243"/>
      <c r="W82" s="243"/>
      <c r="X82" s="243"/>
      <c r="Y82" s="243"/>
      <c r="Z82" s="243"/>
      <c r="AA82" s="243"/>
      <c r="AB82" s="243"/>
      <c r="AC82" s="243"/>
      <c r="AD82" s="243"/>
      <c r="AE82" s="243"/>
    </row>
    <row r="83">
      <c r="A83" s="243"/>
      <c r="B83" s="243"/>
      <c r="C83" s="243"/>
      <c r="D83" s="243"/>
      <c r="E83" s="243"/>
      <c r="F83" s="243"/>
      <c r="G83" s="243"/>
      <c r="H83" s="243"/>
      <c r="I83" s="243"/>
      <c r="J83" s="243"/>
      <c r="K83" s="243"/>
      <c r="L83" s="243"/>
      <c r="M83" s="243"/>
      <c r="N83" s="243"/>
      <c r="O83" s="243"/>
      <c r="P83" s="243"/>
      <c r="Q83" s="243"/>
      <c r="R83" s="243"/>
      <c r="S83" s="243"/>
      <c r="T83" s="243"/>
      <c r="U83" s="243"/>
      <c r="V83" s="243"/>
      <c r="W83" s="243"/>
      <c r="X83" s="243"/>
      <c r="Y83" s="243"/>
      <c r="Z83" s="243"/>
      <c r="AA83" s="243"/>
      <c r="AB83" s="243"/>
      <c r="AC83" s="243"/>
      <c r="AD83" s="243"/>
      <c r="AE83" s="243"/>
    </row>
    <row r="84">
      <c r="A84" s="243"/>
      <c r="B84" s="243"/>
      <c r="C84" s="243"/>
      <c r="D84" s="243"/>
      <c r="E84" s="243"/>
      <c r="F84" s="243"/>
      <c r="G84" s="243"/>
      <c r="H84" s="243"/>
      <c r="I84" s="243"/>
      <c r="J84" s="243"/>
      <c r="K84" s="243"/>
      <c r="L84" s="243"/>
      <c r="M84" s="243"/>
      <c r="N84" s="243"/>
      <c r="O84" s="243"/>
      <c r="P84" s="243"/>
      <c r="Q84" s="243"/>
      <c r="R84" s="243"/>
      <c r="S84" s="243"/>
      <c r="T84" s="243"/>
      <c r="U84" s="243"/>
      <c r="V84" s="243"/>
      <c r="W84" s="243"/>
      <c r="X84" s="243"/>
      <c r="Y84" s="243"/>
      <c r="Z84" s="243"/>
      <c r="AA84" s="243"/>
      <c r="AB84" s="243"/>
      <c r="AC84" s="243"/>
      <c r="AD84" s="243"/>
      <c r="AE84" s="243"/>
    </row>
    <row r="85">
      <c r="A85" s="243"/>
      <c r="B85" s="243"/>
      <c r="C85" s="243"/>
      <c r="D85" s="243"/>
      <c r="E85" s="243"/>
      <c r="F85" s="243"/>
      <c r="G85" s="243"/>
      <c r="H85" s="243"/>
      <c r="I85" s="243"/>
      <c r="J85" s="243"/>
      <c r="K85" s="243"/>
      <c r="L85" s="243"/>
      <c r="M85" s="243"/>
      <c r="N85" s="243"/>
      <c r="O85" s="243"/>
      <c r="P85" s="243"/>
      <c r="Q85" s="243"/>
      <c r="R85" s="243"/>
      <c r="S85" s="243"/>
      <c r="T85" s="243"/>
      <c r="U85" s="243"/>
      <c r="V85" s="243"/>
      <c r="W85" s="243"/>
      <c r="X85" s="243"/>
      <c r="Y85" s="243"/>
      <c r="Z85" s="243"/>
      <c r="AA85" s="243"/>
      <c r="AB85" s="243"/>
      <c r="AC85" s="243"/>
      <c r="AD85" s="243"/>
      <c r="AE85" s="243"/>
    </row>
    <row r="86">
      <c r="A86" s="243"/>
      <c r="B86" s="243"/>
      <c r="C86" s="243"/>
      <c r="D86" s="243"/>
      <c r="E86" s="243"/>
      <c r="F86" s="243"/>
      <c r="G86" s="243"/>
      <c r="H86" s="243"/>
      <c r="I86" s="243"/>
      <c r="J86" s="243"/>
      <c r="K86" s="243"/>
      <c r="L86" s="243"/>
      <c r="M86" s="243"/>
      <c r="N86" s="243"/>
      <c r="O86" s="243"/>
      <c r="P86" s="243"/>
      <c r="Q86" s="243"/>
      <c r="R86" s="243"/>
      <c r="S86" s="243"/>
      <c r="T86" s="243"/>
      <c r="U86" s="243"/>
      <c r="V86" s="243"/>
      <c r="W86" s="243"/>
      <c r="X86" s="243"/>
      <c r="Y86" s="243"/>
      <c r="Z86" s="243"/>
      <c r="AA86" s="243"/>
      <c r="AB86" s="243"/>
      <c r="AC86" s="243"/>
      <c r="AD86" s="243"/>
      <c r="AE86" s="243"/>
    </row>
    <row r="87">
      <c r="A87" s="243"/>
      <c r="B87" s="243"/>
      <c r="C87" s="243"/>
      <c r="D87" s="243"/>
      <c r="E87" s="243"/>
      <c r="F87" s="243"/>
      <c r="G87" s="243"/>
      <c r="H87" s="243"/>
      <c r="I87" s="243"/>
      <c r="J87" s="243"/>
      <c r="K87" s="243"/>
      <c r="L87" s="243"/>
      <c r="M87" s="243"/>
      <c r="N87" s="243"/>
      <c r="O87" s="243"/>
      <c r="P87" s="243"/>
      <c r="Q87" s="243"/>
      <c r="R87" s="243"/>
      <c r="S87" s="243"/>
      <c r="T87" s="243"/>
      <c r="U87" s="243"/>
      <c r="V87" s="243"/>
      <c r="W87" s="243"/>
      <c r="X87" s="243"/>
      <c r="Y87" s="243"/>
      <c r="Z87" s="243"/>
      <c r="AA87" s="243"/>
      <c r="AB87" s="243"/>
      <c r="AC87" s="243"/>
      <c r="AD87" s="243"/>
      <c r="AE87" s="243"/>
    </row>
    <row r="88">
      <c r="A88" s="243"/>
      <c r="B88" s="243"/>
      <c r="C88" s="243"/>
      <c r="D88" s="243"/>
      <c r="E88" s="243"/>
      <c r="F88" s="243"/>
      <c r="G88" s="243"/>
      <c r="H88" s="243"/>
      <c r="I88" s="243"/>
      <c r="J88" s="243"/>
      <c r="K88" s="243"/>
      <c r="L88" s="243"/>
      <c r="M88" s="243"/>
      <c r="N88" s="243"/>
      <c r="O88" s="243"/>
      <c r="P88" s="243"/>
      <c r="Q88" s="243"/>
      <c r="R88" s="243"/>
      <c r="S88" s="243"/>
      <c r="T88" s="243"/>
      <c r="U88" s="243"/>
      <c r="V88" s="243"/>
      <c r="W88" s="243"/>
      <c r="X88" s="243"/>
      <c r="Y88" s="243"/>
      <c r="Z88" s="243"/>
      <c r="AA88" s="243"/>
      <c r="AB88" s="243"/>
      <c r="AC88" s="243"/>
      <c r="AD88" s="243"/>
      <c r="AE88" s="243"/>
    </row>
    <row r="89">
      <c r="A89" s="243"/>
      <c r="B89" s="243"/>
      <c r="C89" s="243"/>
      <c r="D89" s="243"/>
      <c r="E89" s="243"/>
      <c r="F89" s="243"/>
      <c r="G89" s="243"/>
      <c r="H89" s="243"/>
      <c r="I89" s="243"/>
      <c r="J89" s="243"/>
      <c r="K89" s="243"/>
      <c r="L89" s="243"/>
      <c r="M89" s="243"/>
      <c r="N89" s="243"/>
      <c r="O89" s="243"/>
      <c r="P89" s="243"/>
      <c r="Q89" s="243"/>
      <c r="R89" s="243"/>
      <c r="S89" s="243"/>
      <c r="T89" s="243"/>
      <c r="U89" s="243"/>
      <c r="V89" s="243"/>
      <c r="W89" s="243"/>
      <c r="X89" s="243"/>
      <c r="Y89" s="243"/>
      <c r="Z89" s="243"/>
      <c r="AA89" s="243"/>
      <c r="AB89" s="243"/>
      <c r="AC89" s="243"/>
      <c r="AD89" s="243"/>
      <c r="AE89" s="243"/>
    </row>
    <row r="90">
      <c r="A90" s="243"/>
      <c r="B90" s="243"/>
      <c r="C90" s="243"/>
      <c r="D90" s="243"/>
      <c r="E90" s="243"/>
      <c r="F90" s="243"/>
      <c r="G90" s="243"/>
      <c r="H90" s="243"/>
      <c r="I90" s="243"/>
      <c r="J90" s="243"/>
      <c r="K90" s="243"/>
      <c r="L90" s="243"/>
      <c r="M90" s="243"/>
      <c r="N90" s="243"/>
      <c r="O90" s="243"/>
      <c r="P90" s="243"/>
      <c r="Q90" s="243"/>
      <c r="R90" s="243"/>
      <c r="S90" s="243"/>
      <c r="T90" s="243"/>
      <c r="U90" s="243"/>
      <c r="V90" s="243"/>
      <c r="W90" s="243"/>
      <c r="X90" s="243"/>
      <c r="Y90" s="243"/>
      <c r="Z90" s="243"/>
      <c r="AA90" s="243"/>
      <c r="AB90" s="243"/>
      <c r="AC90" s="243"/>
      <c r="AD90" s="243"/>
      <c r="AE90" s="243"/>
    </row>
    <row r="91">
      <c r="A91" s="243"/>
      <c r="B91" s="243"/>
      <c r="C91" s="243"/>
      <c r="D91" s="243"/>
      <c r="E91" s="243"/>
      <c r="F91" s="243"/>
      <c r="G91" s="243"/>
      <c r="H91" s="243"/>
      <c r="I91" s="243"/>
      <c r="J91" s="243"/>
      <c r="K91" s="243"/>
      <c r="L91" s="243"/>
      <c r="M91" s="243"/>
      <c r="N91" s="243"/>
      <c r="O91" s="243"/>
      <c r="P91" s="243"/>
      <c r="Q91" s="243"/>
      <c r="R91" s="243"/>
      <c r="S91" s="243"/>
      <c r="T91" s="243"/>
      <c r="U91" s="243"/>
      <c r="V91" s="243"/>
      <c r="W91" s="243"/>
      <c r="X91" s="243"/>
      <c r="Y91" s="243"/>
      <c r="Z91" s="243"/>
      <c r="AA91" s="243"/>
      <c r="AB91" s="243"/>
      <c r="AC91" s="243"/>
      <c r="AD91" s="243"/>
      <c r="AE91" s="243"/>
    </row>
    <row r="92">
      <c r="A92" s="243"/>
      <c r="B92" s="243"/>
      <c r="C92" s="243"/>
      <c r="D92" s="243"/>
      <c r="E92" s="243"/>
      <c r="F92" s="243"/>
      <c r="G92" s="243"/>
      <c r="H92" s="243"/>
      <c r="I92" s="243"/>
      <c r="J92" s="243"/>
      <c r="K92" s="243"/>
      <c r="L92" s="243"/>
      <c r="M92" s="243"/>
      <c r="N92" s="243"/>
      <c r="O92" s="243"/>
      <c r="P92" s="243"/>
      <c r="Q92" s="243"/>
      <c r="R92" s="243"/>
      <c r="S92" s="243"/>
      <c r="T92" s="243"/>
      <c r="U92" s="243"/>
      <c r="V92" s="243"/>
      <c r="W92" s="243"/>
      <c r="X92" s="243"/>
      <c r="Y92" s="243"/>
      <c r="Z92" s="243"/>
      <c r="AA92" s="243"/>
      <c r="AB92" s="243"/>
      <c r="AC92" s="243"/>
      <c r="AD92" s="243"/>
      <c r="AE92" s="243"/>
    </row>
    <row r="93">
      <c r="A93" s="243"/>
      <c r="B93" s="243"/>
      <c r="C93" s="243"/>
      <c r="D93" s="243"/>
      <c r="E93" s="243"/>
      <c r="F93" s="243"/>
      <c r="G93" s="243"/>
      <c r="H93" s="243"/>
      <c r="I93" s="243"/>
      <c r="J93" s="243"/>
      <c r="K93" s="243"/>
      <c r="L93" s="243"/>
      <c r="M93" s="243"/>
      <c r="N93" s="243"/>
      <c r="O93" s="243"/>
      <c r="P93" s="243"/>
      <c r="Q93" s="243"/>
      <c r="R93" s="243"/>
      <c r="S93" s="243"/>
      <c r="T93" s="243"/>
      <c r="U93" s="243"/>
      <c r="V93" s="243"/>
      <c r="W93" s="243"/>
      <c r="X93" s="243"/>
      <c r="Y93" s="243"/>
      <c r="Z93" s="243"/>
      <c r="AA93" s="243"/>
      <c r="AB93" s="243"/>
      <c r="AC93" s="243"/>
      <c r="AD93" s="243"/>
      <c r="AE93" s="243"/>
    </row>
    <row r="94">
      <c r="A94" s="243"/>
      <c r="B94" s="243"/>
      <c r="C94" s="243"/>
      <c r="D94" s="243"/>
      <c r="E94" s="243"/>
      <c r="F94" s="243"/>
      <c r="G94" s="243"/>
      <c r="H94" s="243"/>
      <c r="I94" s="243"/>
      <c r="J94" s="243"/>
      <c r="K94" s="243"/>
      <c r="L94" s="243"/>
      <c r="M94" s="243"/>
      <c r="N94" s="243"/>
      <c r="O94" s="243"/>
      <c r="P94" s="243"/>
      <c r="Q94" s="243"/>
      <c r="R94" s="243"/>
      <c r="S94" s="243"/>
      <c r="T94" s="243"/>
      <c r="U94" s="243"/>
      <c r="V94" s="243"/>
      <c r="W94" s="243"/>
      <c r="X94" s="243"/>
      <c r="Y94" s="243"/>
      <c r="Z94" s="243"/>
      <c r="AA94" s="243"/>
      <c r="AB94" s="243"/>
      <c r="AC94" s="243"/>
      <c r="AD94" s="243"/>
      <c r="AE94" s="243"/>
    </row>
    <row r="95">
      <c r="A95" s="243"/>
      <c r="B95" s="243"/>
      <c r="C95" s="243"/>
      <c r="D95" s="243"/>
      <c r="E95" s="243"/>
      <c r="F95" s="243"/>
      <c r="G95" s="243"/>
      <c r="H95" s="243"/>
      <c r="I95" s="243"/>
      <c r="J95" s="243"/>
      <c r="K95" s="243"/>
      <c r="L95" s="243"/>
      <c r="M95" s="243"/>
      <c r="N95" s="243"/>
      <c r="O95" s="243"/>
      <c r="P95" s="243"/>
      <c r="Q95" s="243"/>
      <c r="R95" s="243"/>
      <c r="S95" s="243"/>
      <c r="T95" s="243"/>
      <c r="U95" s="243"/>
      <c r="V95" s="243"/>
      <c r="W95" s="243"/>
      <c r="X95" s="243"/>
      <c r="Y95" s="243"/>
      <c r="Z95" s="243"/>
      <c r="AA95" s="243"/>
      <c r="AB95" s="243"/>
      <c r="AC95" s="243"/>
      <c r="AD95" s="243"/>
      <c r="AE95" s="243"/>
    </row>
    <row r="96">
      <c r="A96" s="243"/>
      <c r="B96" s="243"/>
      <c r="C96" s="243"/>
      <c r="D96" s="243"/>
      <c r="E96" s="243"/>
      <c r="F96" s="243"/>
      <c r="G96" s="243"/>
      <c r="H96" s="243"/>
      <c r="I96" s="243"/>
      <c r="J96" s="243"/>
      <c r="K96" s="243"/>
      <c r="L96" s="243"/>
      <c r="M96" s="243"/>
      <c r="N96" s="243"/>
      <c r="O96" s="243"/>
      <c r="P96" s="243"/>
      <c r="Q96" s="243"/>
      <c r="R96" s="243"/>
      <c r="S96" s="243"/>
      <c r="T96" s="243"/>
      <c r="U96" s="243"/>
      <c r="V96" s="243"/>
      <c r="W96" s="243"/>
      <c r="X96" s="243"/>
      <c r="Y96" s="243"/>
      <c r="Z96" s="243"/>
      <c r="AA96" s="243"/>
      <c r="AB96" s="243"/>
      <c r="AC96" s="243"/>
      <c r="AD96" s="243"/>
      <c r="AE96" s="243"/>
    </row>
    <row r="97">
      <c r="A97" s="243"/>
      <c r="B97" s="243"/>
      <c r="C97" s="243"/>
      <c r="D97" s="243"/>
      <c r="E97" s="243"/>
      <c r="F97" s="243"/>
      <c r="G97" s="243"/>
      <c r="H97" s="243"/>
      <c r="I97" s="243"/>
      <c r="J97" s="243"/>
      <c r="K97" s="243"/>
      <c r="L97" s="243"/>
      <c r="M97" s="243"/>
      <c r="N97" s="243"/>
      <c r="O97" s="243"/>
      <c r="P97" s="243"/>
      <c r="Q97" s="243"/>
      <c r="R97" s="243"/>
      <c r="S97" s="243"/>
      <c r="T97" s="243"/>
      <c r="U97" s="243"/>
      <c r="V97" s="243"/>
      <c r="W97" s="243"/>
      <c r="X97" s="243"/>
      <c r="Y97" s="243"/>
      <c r="Z97" s="243"/>
      <c r="AA97" s="243"/>
      <c r="AB97" s="243"/>
      <c r="AC97" s="243"/>
      <c r="AD97" s="243"/>
      <c r="AE97" s="243"/>
    </row>
    <row r="98">
      <c r="A98" s="243"/>
      <c r="B98" s="243"/>
      <c r="C98" s="243"/>
      <c r="D98" s="243"/>
      <c r="E98" s="243"/>
      <c r="F98" s="243"/>
      <c r="G98" s="243"/>
      <c r="H98" s="243"/>
      <c r="I98" s="243"/>
      <c r="J98" s="243"/>
      <c r="K98" s="243"/>
      <c r="L98" s="243"/>
      <c r="M98" s="243"/>
      <c r="N98" s="243"/>
      <c r="O98" s="243"/>
      <c r="P98" s="243"/>
      <c r="Q98" s="243"/>
      <c r="R98" s="243"/>
      <c r="S98" s="243"/>
      <c r="T98" s="243"/>
      <c r="U98" s="243"/>
      <c r="V98" s="243"/>
      <c r="W98" s="243"/>
      <c r="X98" s="243"/>
      <c r="Y98" s="243"/>
      <c r="Z98" s="243"/>
      <c r="AA98" s="243"/>
      <c r="AB98" s="243"/>
      <c r="AC98" s="243"/>
      <c r="AD98" s="243"/>
      <c r="AE98" s="243"/>
    </row>
    <row r="99">
      <c r="A99" s="243"/>
      <c r="B99" s="243"/>
      <c r="C99" s="243"/>
      <c r="D99" s="243"/>
      <c r="E99" s="243"/>
      <c r="F99" s="243"/>
      <c r="G99" s="243"/>
      <c r="H99" s="243"/>
      <c r="I99" s="243"/>
      <c r="J99" s="243"/>
      <c r="K99" s="243"/>
      <c r="L99" s="243"/>
      <c r="M99" s="243"/>
      <c r="N99" s="243"/>
      <c r="O99" s="243"/>
      <c r="P99" s="243"/>
      <c r="Q99" s="243"/>
      <c r="R99" s="243"/>
      <c r="S99" s="243"/>
      <c r="T99" s="243"/>
      <c r="U99" s="243"/>
      <c r="V99" s="243"/>
      <c r="W99" s="243"/>
      <c r="X99" s="243"/>
      <c r="Y99" s="243"/>
      <c r="Z99" s="243"/>
      <c r="AA99" s="243"/>
      <c r="AB99" s="243"/>
      <c r="AC99" s="243"/>
      <c r="AD99" s="243"/>
      <c r="AE99" s="243"/>
    </row>
    <row r="100">
      <c r="A100" s="243"/>
      <c r="B100" s="243"/>
      <c r="C100" s="243"/>
      <c r="D100" s="243"/>
      <c r="E100" s="243"/>
      <c r="F100" s="243"/>
      <c r="G100" s="243"/>
      <c r="H100" s="243"/>
      <c r="I100" s="243"/>
      <c r="J100" s="243"/>
      <c r="K100" s="243"/>
      <c r="L100" s="243"/>
      <c r="M100" s="243"/>
      <c r="N100" s="243"/>
      <c r="O100" s="243"/>
      <c r="P100" s="243"/>
      <c r="Q100" s="243"/>
      <c r="R100" s="243"/>
      <c r="S100" s="243"/>
      <c r="T100" s="243"/>
      <c r="U100" s="243"/>
      <c r="V100" s="243"/>
      <c r="W100" s="243"/>
      <c r="X100" s="243"/>
      <c r="Y100" s="243"/>
      <c r="Z100" s="243"/>
      <c r="AA100" s="243"/>
      <c r="AB100" s="243"/>
      <c r="AC100" s="243"/>
      <c r="AD100" s="243"/>
      <c r="AE100" s="243"/>
    </row>
    <row r="101">
      <c r="A101" s="243"/>
      <c r="B101" s="243"/>
      <c r="C101" s="243"/>
      <c r="D101" s="243"/>
      <c r="E101" s="243"/>
      <c r="F101" s="243"/>
      <c r="G101" s="243"/>
      <c r="H101" s="243"/>
      <c r="I101" s="243"/>
      <c r="J101" s="243"/>
      <c r="K101" s="243"/>
      <c r="L101" s="243"/>
      <c r="M101" s="243"/>
      <c r="N101" s="243"/>
      <c r="O101" s="243"/>
      <c r="P101" s="243"/>
      <c r="Q101" s="243"/>
      <c r="R101" s="243"/>
      <c r="S101" s="243"/>
      <c r="T101" s="243"/>
      <c r="U101" s="243"/>
      <c r="V101" s="243"/>
      <c r="W101" s="243"/>
      <c r="X101" s="243"/>
      <c r="Y101" s="243"/>
      <c r="Z101" s="243"/>
      <c r="AA101" s="243"/>
      <c r="AB101" s="243"/>
      <c r="AC101" s="243"/>
      <c r="AD101" s="243"/>
      <c r="AE101" s="243"/>
    </row>
    <row r="102">
      <c r="A102" s="243"/>
      <c r="B102" s="243"/>
      <c r="C102" s="243"/>
      <c r="D102" s="243"/>
      <c r="E102" s="243"/>
      <c r="F102" s="243"/>
      <c r="G102" s="243"/>
      <c r="H102" s="243"/>
      <c r="I102" s="243"/>
      <c r="J102" s="243"/>
      <c r="K102" s="243"/>
      <c r="L102" s="243"/>
      <c r="M102" s="243"/>
      <c r="N102" s="243"/>
      <c r="O102" s="243"/>
      <c r="P102" s="243"/>
      <c r="Q102" s="243"/>
      <c r="R102" s="243"/>
      <c r="S102" s="243"/>
      <c r="T102" s="243"/>
      <c r="U102" s="243"/>
      <c r="V102" s="243"/>
      <c r="W102" s="243"/>
      <c r="X102" s="243"/>
      <c r="Y102" s="243"/>
      <c r="Z102" s="243"/>
      <c r="AA102" s="243"/>
      <c r="AB102" s="243"/>
      <c r="AC102" s="243"/>
      <c r="AD102" s="243"/>
      <c r="AE102" s="243"/>
    </row>
    <row r="103">
      <c r="A103" s="243"/>
      <c r="B103" s="243"/>
      <c r="C103" s="243"/>
      <c r="D103" s="243"/>
      <c r="E103" s="243"/>
      <c r="F103" s="243"/>
      <c r="G103" s="243"/>
      <c r="H103" s="243"/>
      <c r="I103" s="243"/>
      <c r="J103" s="243"/>
      <c r="K103" s="243"/>
      <c r="L103" s="243"/>
      <c r="M103" s="243"/>
      <c r="N103" s="243"/>
      <c r="O103" s="243"/>
      <c r="P103" s="243"/>
      <c r="Q103" s="243"/>
      <c r="R103" s="243"/>
      <c r="S103" s="243"/>
      <c r="T103" s="243"/>
      <c r="U103" s="243"/>
      <c r="V103" s="243"/>
      <c r="W103" s="243"/>
      <c r="X103" s="243"/>
      <c r="Y103" s="243"/>
      <c r="Z103" s="243"/>
      <c r="AA103" s="243"/>
      <c r="AB103" s="243"/>
      <c r="AC103" s="243"/>
      <c r="AD103" s="243"/>
      <c r="AE103" s="243"/>
    </row>
    <row r="104">
      <c r="A104" s="243"/>
      <c r="B104" s="243"/>
      <c r="C104" s="243"/>
      <c r="D104" s="243"/>
      <c r="E104" s="243"/>
      <c r="F104" s="243"/>
      <c r="G104" s="243"/>
      <c r="H104" s="243"/>
      <c r="I104" s="243"/>
      <c r="J104" s="243"/>
      <c r="K104" s="243"/>
      <c r="L104" s="243"/>
      <c r="M104" s="243"/>
      <c r="N104" s="243"/>
      <c r="O104" s="243"/>
      <c r="P104" s="243"/>
      <c r="Q104" s="243"/>
      <c r="R104" s="243"/>
      <c r="S104" s="243"/>
      <c r="T104" s="243"/>
      <c r="U104" s="243"/>
      <c r="V104" s="243"/>
      <c r="W104" s="243"/>
      <c r="X104" s="243"/>
      <c r="Y104" s="243"/>
      <c r="Z104" s="243"/>
      <c r="AA104" s="243"/>
      <c r="AB104" s="243"/>
      <c r="AC104" s="243"/>
      <c r="AD104" s="243"/>
      <c r="AE104" s="243"/>
    </row>
    <row r="105">
      <c r="A105" s="243"/>
      <c r="B105" s="243"/>
      <c r="C105" s="243"/>
      <c r="D105" s="243"/>
      <c r="E105" s="243"/>
      <c r="F105" s="243"/>
      <c r="G105" s="243"/>
      <c r="H105" s="243"/>
      <c r="I105" s="243"/>
      <c r="J105" s="243"/>
      <c r="K105" s="243"/>
      <c r="L105" s="243"/>
      <c r="M105" s="243"/>
      <c r="N105" s="243"/>
      <c r="O105" s="243"/>
      <c r="P105" s="243"/>
      <c r="Q105" s="243"/>
      <c r="R105" s="243"/>
      <c r="S105" s="243"/>
      <c r="T105" s="243"/>
      <c r="U105" s="243"/>
      <c r="V105" s="243"/>
      <c r="W105" s="243"/>
      <c r="X105" s="243"/>
      <c r="Y105" s="243"/>
      <c r="Z105" s="243"/>
      <c r="AA105" s="243"/>
      <c r="AB105" s="243"/>
      <c r="AC105" s="243"/>
      <c r="AD105" s="243"/>
      <c r="AE105" s="243"/>
    </row>
    <row r="106">
      <c r="A106" s="243"/>
      <c r="B106" s="243"/>
      <c r="C106" s="243"/>
      <c r="D106" s="243"/>
      <c r="E106" s="243"/>
      <c r="F106" s="243"/>
      <c r="G106" s="243"/>
      <c r="H106" s="243"/>
      <c r="I106" s="243"/>
      <c r="J106" s="243"/>
      <c r="K106" s="243"/>
      <c r="L106" s="243"/>
      <c r="M106" s="243"/>
      <c r="N106" s="243"/>
      <c r="O106" s="243"/>
      <c r="P106" s="243"/>
      <c r="Q106" s="243"/>
      <c r="R106" s="243"/>
      <c r="S106" s="243"/>
      <c r="T106" s="243"/>
      <c r="U106" s="243"/>
      <c r="V106" s="243"/>
      <c r="W106" s="243"/>
      <c r="X106" s="243"/>
      <c r="Y106" s="243"/>
      <c r="Z106" s="243"/>
      <c r="AA106" s="243"/>
      <c r="AB106" s="243"/>
      <c r="AC106" s="243"/>
      <c r="AD106" s="243"/>
      <c r="AE106" s="243"/>
    </row>
    <row r="107">
      <c r="A107" s="243"/>
      <c r="B107" s="243"/>
      <c r="C107" s="243"/>
      <c r="D107" s="243"/>
      <c r="E107" s="243"/>
      <c r="F107" s="243"/>
      <c r="G107" s="243"/>
      <c r="H107" s="243"/>
      <c r="I107" s="243"/>
      <c r="J107" s="243"/>
      <c r="K107" s="243"/>
      <c r="L107" s="243"/>
      <c r="M107" s="243"/>
      <c r="N107" s="243"/>
      <c r="O107" s="243"/>
      <c r="P107" s="243"/>
      <c r="Q107" s="243"/>
      <c r="R107" s="243"/>
      <c r="S107" s="243"/>
      <c r="T107" s="243"/>
      <c r="U107" s="243"/>
      <c r="V107" s="243"/>
      <c r="W107" s="243"/>
      <c r="X107" s="243"/>
      <c r="Y107" s="243"/>
      <c r="Z107" s="243"/>
      <c r="AA107" s="243"/>
      <c r="AB107" s="243"/>
      <c r="AC107" s="243"/>
      <c r="AD107" s="243"/>
      <c r="AE107" s="243"/>
    </row>
    <row r="108">
      <c r="A108" s="243"/>
      <c r="B108" s="243"/>
      <c r="C108" s="243"/>
      <c r="D108" s="243"/>
      <c r="E108" s="243"/>
      <c r="F108" s="243"/>
      <c r="G108" s="243"/>
      <c r="H108" s="243"/>
      <c r="I108" s="243"/>
      <c r="J108" s="243"/>
      <c r="K108" s="243"/>
      <c r="L108" s="243"/>
      <c r="M108" s="243"/>
      <c r="N108" s="243"/>
      <c r="O108" s="243"/>
      <c r="P108" s="243"/>
      <c r="Q108" s="243"/>
      <c r="R108" s="243"/>
      <c r="S108" s="243"/>
      <c r="T108" s="243"/>
      <c r="U108" s="243"/>
      <c r="V108" s="243"/>
      <c r="W108" s="243"/>
      <c r="X108" s="243"/>
      <c r="Y108" s="243"/>
      <c r="Z108" s="243"/>
      <c r="AA108" s="243"/>
      <c r="AB108" s="243"/>
      <c r="AC108" s="243"/>
      <c r="AD108" s="243"/>
      <c r="AE108" s="243"/>
    </row>
    <row r="109">
      <c r="A109" s="243"/>
      <c r="B109" s="243"/>
      <c r="C109" s="243"/>
      <c r="D109" s="243"/>
      <c r="E109" s="243"/>
      <c r="F109" s="243"/>
      <c r="G109" s="243"/>
      <c r="H109" s="243"/>
      <c r="I109" s="243"/>
      <c r="J109" s="243"/>
      <c r="K109" s="243"/>
      <c r="L109" s="243"/>
      <c r="M109" s="243"/>
      <c r="N109" s="243"/>
      <c r="O109" s="243"/>
      <c r="P109" s="243"/>
      <c r="Q109" s="243"/>
      <c r="R109" s="243"/>
      <c r="S109" s="243"/>
      <c r="T109" s="243"/>
      <c r="U109" s="243"/>
      <c r="V109" s="243"/>
      <c r="W109" s="243"/>
      <c r="X109" s="243"/>
      <c r="Y109" s="243"/>
      <c r="Z109" s="243"/>
      <c r="AA109" s="243"/>
      <c r="AB109" s="243"/>
      <c r="AC109" s="243"/>
      <c r="AD109" s="243"/>
      <c r="AE109" s="243"/>
    </row>
    <row r="110">
      <c r="A110" s="243"/>
      <c r="B110" s="243"/>
      <c r="C110" s="243"/>
      <c r="D110" s="243"/>
      <c r="E110" s="243"/>
      <c r="F110" s="243"/>
      <c r="G110" s="243"/>
      <c r="H110" s="243"/>
      <c r="I110" s="243"/>
      <c r="J110" s="243"/>
      <c r="K110" s="243"/>
      <c r="L110" s="243"/>
      <c r="M110" s="243"/>
      <c r="N110" s="243"/>
      <c r="O110" s="243"/>
      <c r="P110" s="243"/>
      <c r="Q110" s="243"/>
      <c r="R110" s="243"/>
      <c r="S110" s="243"/>
      <c r="T110" s="243"/>
      <c r="U110" s="243"/>
      <c r="V110" s="243"/>
      <c r="W110" s="243"/>
      <c r="X110" s="243"/>
      <c r="Y110" s="243"/>
      <c r="Z110" s="243"/>
      <c r="AA110" s="243"/>
      <c r="AB110" s="243"/>
      <c r="AC110" s="243"/>
      <c r="AD110" s="243"/>
      <c r="AE110" s="243"/>
    </row>
    <row r="111">
      <c r="A111" s="243"/>
      <c r="B111" s="243"/>
      <c r="C111" s="243"/>
      <c r="D111" s="243"/>
      <c r="E111" s="243"/>
      <c r="F111" s="243"/>
      <c r="G111" s="243"/>
      <c r="H111" s="243"/>
      <c r="I111" s="243"/>
      <c r="J111" s="243"/>
      <c r="K111" s="243"/>
      <c r="L111" s="243"/>
      <c r="M111" s="243"/>
      <c r="N111" s="243"/>
      <c r="O111" s="243"/>
      <c r="P111" s="243"/>
      <c r="Q111" s="243"/>
      <c r="R111" s="243"/>
      <c r="S111" s="243"/>
      <c r="T111" s="243"/>
      <c r="U111" s="243"/>
      <c r="V111" s="243"/>
      <c r="W111" s="243"/>
      <c r="X111" s="243"/>
      <c r="Y111" s="243"/>
      <c r="Z111" s="243"/>
      <c r="AA111" s="243"/>
      <c r="AB111" s="243"/>
      <c r="AC111" s="243"/>
      <c r="AD111" s="243"/>
      <c r="AE111" s="243"/>
    </row>
    <row r="112">
      <c r="A112" s="243"/>
      <c r="B112" s="243"/>
      <c r="C112" s="243"/>
      <c r="D112" s="243"/>
      <c r="E112" s="243"/>
      <c r="F112" s="243"/>
      <c r="G112" s="243"/>
      <c r="H112" s="243"/>
      <c r="I112" s="243"/>
      <c r="J112" s="243"/>
      <c r="K112" s="243"/>
      <c r="L112" s="243"/>
      <c r="M112" s="243"/>
      <c r="N112" s="243"/>
      <c r="O112" s="243"/>
      <c r="P112" s="243"/>
      <c r="Q112" s="243"/>
      <c r="R112" s="243"/>
      <c r="S112" s="243"/>
      <c r="T112" s="243"/>
      <c r="U112" s="243"/>
      <c r="V112" s="243"/>
      <c r="W112" s="243"/>
      <c r="X112" s="243"/>
      <c r="Y112" s="243"/>
      <c r="Z112" s="243"/>
      <c r="AA112" s="243"/>
      <c r="AB112" s="243"/>
      <c r="AC112" s="243"/>
      <c r="AD112" s="243"/>
      <c r="AE112" s="243"/>
    </row>
    <row r="113">
      <c r="A113" s="243"/>
      <c r="B113" s="243"/>
      <c r="C113" s="243"/>
      <c r="D113" s="243"/>
      <c r="E113" s="243"/>
      <c r="F113" s="243"/>
      <c r="G113" s="243"/>
      <c r="H113" s="243"/>
      <c r="I113" s="243"/>
      <c r="J113" s="243"/>
      <c r="K113" s="243"/>
      <c r="L113" s="243"/>
      <c r="M113" s="243"/>
      <c r="N113" s="243"/>
      <c r="O113" s="243"/>
      <c r="P113" s="243"/>
      <c r="Q113" s="243"/>
      <c r="R113" s="243"/>
      <c r="S113" s="243"/>
      <c r="T113" s="243"/>
      <c r="U113" s="243"/>
      <c r="V113" s="243"/>
      <c r="W113" s="243"/>
      <c r="X113" s="243"/>
      <c r="Y113" s="243"/>
      <c r="Z113" s="243"/>
      <c r="AA113" s="243"/>
      <c r="AB113" s="243"/>
      <c r="AC113" s="243"/>
      <c r="AD113" s="243"/>
      <c r="AE113" s="243"/>
    </row>
    <row r="114">
      <c r="A114" s="243"/>
      <c r="B114" s="243"/>
      <c r="C114" s="243"/>
      <c r="D114" s="243"/>
      <c r="E114" s="243"/>
      <c r="F114" s="243"/>
      <c r="G114" s="243"/>
      <c r="H114" s="243"/>
      <c r="I114" s="243"/>
      <c r="J114" s="243"/>
      <c r="K114" s="243"/>
      <c r="L114" s="243"/>
      <c r="M114" s="243"/>
      <c r="N114" s="243"/>
      <c r="O114" s="243"/>
      <c r="P114" s="243"/>
      <c r="Q114" s="243"/>
      <c r="R114" s="243"/>
      <c r="S114" s="243"/>
      <c r="T114" s="243"/>
      <c r="U114" s="243"/>
      <c r="V114" s="243"/>
      <c r="W114" s="243"/>
      <c r="X114" s="243"/>
      <c r="Y114" s="243"/>
      <c r="Z114" s="243"/>
      <c r="AA114" s="243"/>
      <c r="AB114" s="243"/>
      <c r="AC114" s="243"/>
      <c r="AD114" s="243"/>
      <c r="AE114" s="243"/>
    </row>
    <row r="115">
      <c r="A115" s="243"/>
      <c r="B115" s="243"/>
      <c r="C115" s="243"/>
      <c r="D115" s="243"/>
      <c r="E115" s="243"/>
      <c r="F115" s="243"/>
      <c r="G115" s="243"/>
      <c r="H115" s="243"/>
      <c r="I115" s="243"/>
      <c r="J115" s="243"/>
      <c r="K115" s="243"/>
      <c r="L115" s="243"/>
      <c r="M115" s="243"/>
      <c r="N115" s="243"/>
      <c r="O115" s="243"/>
      <c r="P115" s="243"/>
      <c r="Q115" s="243"/>
      <c r="R115" s="243"/>
      <c r="S115" s="243"/>
      <c r="T115" s="243"/>
      <c r="U115" s="243"/>
      <c r="V115" s="243"/>
      <c r="W115" s="243"/>
      <c r="X115" s="243"/>
      <c r="Y115" s="243"/>
      <c r="Z115" s="243"/>
      <c r="AA115" s="243"/>
      <c r="AB115" s="243"/>
      <c r="AC115" s="243"/>
      <c r="AD115" s="243"/>
      <c r="AE115" s="243"/>
    </row>
    <row r="116">
      <c r="A116" s="243"/>
      <c r="B116" s="243"/>
      <c r="C116" s="243"/>
      <c r="D116" s="243"/>
      <c r="E116" s="243"/>
      <c r="F116" s="243"/>
      <c r="G116" s="243"/>
      <c r="H116" s="243"/>
      <c r="I116" s="243"/>
      <c r="J116" s="243"/>
      <c r="K116" s="243"/>
      <c r="L116" s="243"/>
      <c r="M116" s="243"/>
      <c r="N116" s="243"/>
      <c r="O116" s="243"/>
      <c r="P116" s="243"/>
      <c r="Q116" s="243"/>
      <c r="R116" s="243"/>
      <c r="S116" s="243"/>
      <c r="T116" s="243"/>
      <c r="U116" s="243"/>
      <c r="V116" s="243"/>
      <c r="W116" s="243"/>
      <c r="X116" s="243"/>
      <c r="Y116" s="243"/>
      <c r="Z116" s="243"/>
      <c r="AA116" s="243"/>
      <c r="AB116" s="243"/>
      <c r="AC116" s="243"/>
      <c r="AD116" s="243"/>
      <c r="AE116" s="243"/>
    </row>
    <row r="117">
      <c r="A117" s="243"/>
      <c r="B117" s="243"/>
      <c r="C117" s="243"/>
      <c r="D117" s="243"/>
      <c r="E117" s="243"/>
      <c r="F117" s="243"/>
      <c r="G117" s="243"/>
      <c r="H117" s="243"/>
      <c r="I117" s="243"/>
      <c r="J117" s="243"/>
      <c r="K117" s="243"/>
      <c r="L117" s="243"/>
      <c r="M117" s="243"/>
      <c r="N117" s="243"/>
      <c r="O117" s="243"/>
      <c r="P117" s="243"/>
      <c r="Q117" s="243"/>
      <c r="R117" s="243"/>
      <c r="S117" s="243"/>
      <c r="T117" s="243"/>
      <c r="U117" s="243"/>
      <c r="V117" s="243"/>
      <c r="W117" s="243"/>
      <c r="X117" s="243"/>
      <c r="Y117" s="243"/>
      <c r="Z117" s="243"/>
      <c r="AA117" s="243"/>
      <c r="AB117" s="243"/>
      <c r="AC117" s="243"/>
      <c r="AD117" s="243"/>
      <c r="AE117" s="243"/>
    </row>
    <row r="118">
      <c r="A118" s="243"/>
      <c r="B118" s="243"/>
      <c r="C118" s="243"/>
      <c r="D118" s="243"/>
      <c r="E118" s="243"/>
      <c r="F118" s="243"/>
      <c r="G118" s="243"/>
      <c r="H118" s="243"/>
      <c r="I118" s="243"/>
      <c r="J118" s="243"/>
      <c r="K118" s="243"/>
      <c r="L118" s="243"/>
      <c r="M118" s="243"/>
      <c r="N118" s="243"/>
      <c r="O118" s="243"/>
      <c r="P118" s="243"/>
      <c r="Q118" s="243"/>
      <c r="R118" s="243"/>
      <c r="S118" s="243"/>
      <c r="T118" s="243"/>
      <c r="U118" s="243"/>
      <c r="V118" s="243"/>
      <c r="W118" s="243"/>
      <c r="X118" s="243"/>
      <c r="Y118" s="243"/>
      <c r="Z118" s="243"/>
      <c r="AA118" s="243"/>
      <c r="AB118" s="243"/>
      <c r="AC118" s="243"/>
      <c r="AD118" s="243"/>
      <c r="AE118" s="243"/>
    </row>
    <row r="119">
      <c r="A119" s="243"/>
      <c r="B119" s="243"/>
      <c r="C119" s="243"/>
      <c r="D119" s="243"/>
      <c r="E119" s="243"/>
      <c r="F119" s="243"/>
      <c r="G119" s="243"/>
      <c r="H119" s="243"/>
      <c r="I119" s="243"/>
      <c r="J119" s="243"/>
      <c r="K119" s="243"/>
      <c r="L119" s="243"/>
      <c r="M119" s="243"/>
      <c r="N119" s="243"/>
      <c r="O119" s="243"/>
      <c r="P119" s="243"/>
      <c r="Q119" s="243"/>
      <c r="R119" s="243"/>
      <c r="S119" s="243"/>
      <c r="T119" s="243"/>
      <c r="U119" s="243"/>
      <c r="V119" s="243"/>
      <c r="W119" s="243"/>
      <c r="X119" s="243"/>
      <c r="Y119" s="243"/>
      <c r="Z119" s="243"/>
      <c r="AA119" s="243"/>
      <c r="AB119" s="243"/>
      <c r="AC119" s="243"/>
      <c r="AD119" s="243"/>
      <c r="AE119" s="243"/>
    </row>
    <row r="120">
      <c r="A120" s="243"/>
      <c r="B120" s="243"/>
      <c r="C120" s="243"/>
      <c r="D120" s="243"/>
      <c r="E120" s="243"/>
      <c r="F120" s="243"/>
      <c r="G120" s="243"/>
      <c r="H120" s="243"/>
      <c r="I120" s="243"/>
      <c r="J120" s="243"/>
      <c r="K120" s="243"/>
      <c r="L120" s="243"/>
      <c r="M120" s="243"/>
      <c r="N120" s="243"/>
      <c r="O120" s="243"/>
      <c r="P120" s="243"/>
      <c r="Q120" s="243"/>
      <c r="R120" s="243"/>
      <c r="S120" s="243"/>
      <c r="T120" s="243"/>
      <c r="U120" s="243"/>
      <c r="V120" s="243"/>
      <c r="W120" s="243"/>
      <c r="X120" s="243"/>
      <c r="Y120" s="243"/>
      <c r="Z120" s="243"/>
      <c r="AA120" s="243"/>
      <c r="AB120" s="243"/>
      <c r="AC120" s="243"/>
      <c r="AD120" s="243"/>
      <c r="AE120" s="243"/>
    </row>
    <row r="121">
      <c r="A121" s="243"/>
      <c r="B121" s="243"/>
      <c r="C121" s="243"/>
      <c r="D121" s="243"/>
      <c r="E121" s="243"/>
      <c r="F121" s="243"/>
      <c r="G121" s="243"/>
      <c r="H121" s="243"/>
      <c r="I121" s="243"/>
      <c r="J121" s="243"/>
      <c r="K121" s="243"/>
      <c r="L121" s="243"/>
      <c r="M121" s="243"/>
      <c r="N121" s="243"/>
      <c r="O121" s="243"/>
      <c r="P121" s="243"/>
      <c r="Q121" s="243"/>
      <c r="R121" s="243"/>
      <c r="S121" s="243"/>
      <c r="T121" s="243"/>
      <c r="U121" s="243"/>
      <c r="V121" s="243"/>
      <c r="W121" s="243"/>
      <c r="X121" s="243"/>
      <c r="Y121" s="243"/>
      <c r="Z121" s="243"/>
      <c r="AA121" s="243"/>
      <c r="AB121" s="243"/>
      <c r="AC121" s="243"/>
      <c r="AD121" s="243"/>
      <c r="AE121" s="243"/>
    </row>
    <row r="122">
      <c r="A122" s="243"/>
      <c r="B122" s="243"/>
      <c r="C122" s="243"/>
      <c r="D122" s="243"/>
      <c r="E122" s="243"/>
      <c r="F122" s="243"/>
      <c r="G122" s="243"/>
      <c r="H122" s="243"/>
      <c r="I122" s="243"/>
      <c r="J122" s="243"/>
      <c r="K122" s="243"/>
      <c r="L122" s="243"/>
      <c r="M122" s="243"/>
      <c r="N122" s="243"/>
      <c r="O122" s="243"/>
      <c r="P122" s="243"/>
      <c r="Q122" s="243"/>
      <c r="R122" s="243"/>
      <c r="S122" s="243"/>
      <c r="T122" s="243"/>
      <c r="U122" s="243"/>
      <c r="V122" s="243"/>
      <c r="W122" s="243"/>
      <c r="X122" s="243"/>
      <c r="Y122" s="243"/>
      <c r="Z122" s="243"/>
      <c r="AA122" s="243"/>
      <c r="AB122" s="243"/>
      <c r="AC122" s="243"/>
      <c r="AD122" s="243"/>
      <c r="AE122" s="243"/>
    </row>
    <row r="123">
      <c r="A123" s="243"/>
      <c r="B123" s="243"/>
      <c r="C123" s="243"/>
      <c r="D123" s="243"/>
      <c r="E123" s="243"/>
      <c r="F123" s="243"/>
      <c r="G123" s="243"/>
      <c r="H123" s="243"/>
      <c r="I123" s="243"/>
      <c r="J123" s="243"/>
      <c r="K123" s="243"/>
      <c r="L123" s="243"/>
      <c r="M123" s="243"/>
      <c r="N123" s="243"/>
      <c r="O123" s="243"/>
      <c r="P123" s="243"/>
      <c r="Q123" s="243"/>
      <c r="R123" s="243"/>
      <c r="S123" s="243"/>
      <c r="T123" s="243"/>
      <c r="U123" s="243"/>
      <c r="V123" s="243"/>
      <c r="W123" s="243"/>
      <c r="X123" s="243"/>
      <c r="Y123" s="243"/>
      <c r="Z123" s="243"/>
      <c r="AA123" s="243"/>
      <c r="AB123" s="243"/>
      <c r="AC123" s="243"/>
      <c r="AD123" s="243"/>
      <c r="AE123" s="243"/>
    </row>
    <row r="124">
      <c r="A124" s="243"/>
      <c r="B124" s="243"/>
      <c r="C124" s="243"/>
      <c r="D124" s="243"/>
      <c r="E124" s="243"/>
      <c r="F124" s="243"/>
      <c r="G124" s="243"/>
      <c r="H124" s="243"/>
      <c r="I124" s="243"/>
      <c r="J124" s="243"/>
      <c r="K124" s="243"/>
      <c r="L124" s="243"/>
      <c r="M124" s="243"/>
      <c r="N124" s="243"/>
      <c r="O124" s="243"/>
      <c r="P124" s="243"/>
      <c r="Q124" s="243"/>
      <c r="R124" s="243"/>
      <c r="S124" s="243"/>
      <c r="T124" s="243"/>
      <c r="U124" s="243"/>
      <c r="V124" s="243"/>
      <c r="W124" s="243"/>
      <c r="X124" s="243"/>
      <c r="Y124" s="243"/>
      <c r="Z124" s="243"/>
      <c r="AA124" s="243"/>
      <c r="AB124" s="243"/>
      <c r="AC124" s="243"/>
      <c r="AD124" s="243"/>
      <c r="AE124" s="243"/>
    </row>
    <row r="125">
      <c r="A125" s="243"/>
      <c r="B125" s="243"/>
      <c r="C125" s="243"/>
      <c r="D125" s="243"/>
      <c r="E125" s="243"/>
      <c r="F125" s="243"/>
      <c r="G125" s="243"/>
      <c r="H125" s="243"/>
      <c r="I125" s="243"/>
      <c r="J125" s="243"/>
      <c r="K125" s="243"/>
      <c r="L125" s="243"/>
      <c r="M125" s="243"/>
      <c r="N125" s="243"/>
      <c r="O125" s="243"/>
      <c r="P125" s="243"/>
      <c r="Q125" s="243"/>
      <c r="R125" s="243"/>
      <c r="S125" s="243"/>
      <c r="T125" s="243"/>
      <c r="U125" s="243"/>
      <c r="V125" s="243"/>
      <c r="W125" s="243"/>
      <c r="X125" s="243"/>
      <c r="Y125" s="243"/>
      <c r="Z125" s="243"/>
      <c r="AA125" s="243"/>
      <c r="AB125" s="243"/>
      <c r="AC125" s="243"/>
      <c r="AD125" s="243"/>
      <c r="AE125" s="243"/>
    </row>
    <row r="126">
      <c r="A126" s="243"/>
      <c r="B126" s="243"/>
      <c r="C126" s="243"/>
      <c r="D126" s="243"/>
      <c r="E126" s="243"/>
      <c r="F126" s="243"/>
      <c r="G126" s="243"/>
      <c r="H126" s="243"/>
      <c r="I126" s="243"/>
      <c r="J126" s="243"/>
      <c r="K126" s="243"/>
      <c r="L126" s="243"/>
      <c r="M126" s="243"/>
      <c r="N126" s="243"/>
      <c r="O126" s="243"/>
      <c r="P126" s="243"/>
      <c r="Q126" s="243"/>
      <c r="R126" s="243"/>
      <c r="S126" s="243"/>
      <c r="T126" s="243"/>
      <c r="U126" s="243"/>
      <c r="V126" s="243"/>
      <c r="W126" s="243"/>
      <c r="X126" s="243"/>
      <c r="Y126" s="243"/>
      <c r="Z126" s="243"/>
      <c r="AA126" s="243"/>
      <c r="AB126" s="243"/>
      <c r="AC126" s="243"/>
      <c r="AD126" s="243"/>
      <c r="AE126" s="243"/>
    </row>
    <row r="127">
      <c r="A127" s="243"/>
      <c r="B127" s="243"/>
      <c r="C127" s="243"/>
      <c r="D127" s="243"/>
      <c r="E127" s="243"/>
      <c r="F127" s="243"/>
      <c r="G127" s="243"/>
      <c r="H127" s="243"/>
      <c r="I127" s="243"/>
      <c r="J127" s="243"/>
      <c r="K127" s="243"/>
      <c r="L127" s="243"/>
      <c r="M127" s="243"/>
      <c r="N127" s="243"/>
      <c r="O127" s="243"/>
      <c r="P127" s="243"/>
      <c r="Q127" s="243"/>
      <c r="R127" s="243"/>
      <c r="S127" s="243"/>
      <c r="T127" s="243"/>
      <c r="U127" s="243"/>
      <c r="V127" s="243"/>
      <c r="W127" s="243"/>
      <c r="X127" s="243"/>
      <c r="Y127" s="243"/>
      <c r="Z127" s="243"/>
      <c r="AA127" s="243"/>
      <c r="AB127" s="243"/>
      <c r="AC127" s="243"/>
      <c r="AD127" s="243"/>
      <c r="AE127" s="243"/>
    </row>
    <row r="128">
      <c r="A128" s="243"/>
      <c r="B128" s="243"/>
      <c r="C128" s="243"/>
      <c r="D128" s="243"/>
      <c r="E128" s="243"/>
      <c r="F128" s="243"/>
      <c r="G128" s="243"/>
      <c r="H128" s="243"/>
      <c r="I128" s="243"/>
      <c r="J128" s="243"/>
      <c r="K128" s="243"/>
      <c r="L128" s="243"/>
      <c r="M128" s="243"/>
      <c r="N128" s="243"/>
      <c r="O128" s="243"/>
      <c r="P128" s="243"/>
      <c r="Q128" s="243"/>
      <c r="R128" s="243"/>
      <c r="S128" s="243"/>
      <c r="T128" s="243"/>
      <c r="U128" s="243"/>
      <c r="V128" s="243"/>
      <c r="W128" s="243"/>
      <c r="X128" s="243"/>
      <c r="Y128" s="243"/>
      <c r="Z128" s="243"/>
      <c r="AA128" s="243"/>
      <c r="AB128" s="243"/>
      <c r="AC128" s="243"/>
      <c r="AD128" s="243"/>
      <c r="AE128" s="243"/>
    </row>
    <row r="129">
      <c r="A129" s="243"/>
      <c r="B129" s="243"/>
      <c r="C129" s="243"/>
      <c r="D129" s="243"/>
      <c r="E129" s="243"/>
      <c r="F129" s="243"/>
      <c r="G129" s="243"/>
      <c r="H129" s="243"/>
      <c r="I129" s="243"/>
      <c r="J129" s="243"/>
      <c r="K129" s="243"/>
      <c r="L129" s="243"/>
      <c r="M129" s="243"/>
      <c r="N129" s="243"/>
      <c r="O129" s="243"/>
      <c r="P129" s="243"/>
      <c r="Q129" s="243"/>
      <c r="R129" s="243"/>
      <c r="S129" s="243"/>
      <c r="T129" s="243"/>
      <c r="U129" s="243"/>
      <c r="V129" s="243"/>
      <c r="W129" s="243"/>
      <c r="X129" s="243"/>
      <c r="Y129" s="243"/>
      <c r="Z129" s="243"/>
      <c r="AA129" s="243"/>
      <c r="AB129" s="243"/>
      <c r="AC129" s="243"/>
      <c r="AD129" s="243"/>
      <c r="AE129" s="243"/>
    </row>
    <row r="130">
      <c r="A130" s="243"/>
      <c r="B130" s="243"/>
      <c r="C130" s="243"/>
      <c r="D130" s="243"/>
      <c r="E130" s="243"/>
      <c r="F130" s="243"/>
      <c r="G130" s="243"/>
      <c r="H130" s="243"/>
      <c r="I130" s="243"/>
      <c r="J130" s="243"/>
      <c r="K130" s="243"/>
      <c r="L130" s="243"/>
      <c r="M130" s="243"/>
      <c r="N130" s="243"/>
      <c r="O130" s="243"/>
      <c r="P130" s="243"/>
      <c r="Q130" s="243"/>
      <c r="R130" s="243"/>
      <c r="S130" s="243"/>
      <c r="T130" s="243"/>
      <c r="U130" s="243"/>
      <c r="V130" s="243"/>
      <c r="W130" s="243"/>
      <c r="X130" s="243"/>
      <c r="Y130" s="243"/>
      <c r="Z130" s="243"/>
      <c r="AA130" s="243"/>
      <c r="AB130" s="243"/>
      <c r="AC130" s="243"/>
      <c r="AD130" s="243"/>
      <c r="AE130" s="243"/>
    </row>
    <row r="131">
      <c r="A131" s="243"/>
      <c r="B131" s="243"/>
      <c r="C131" s="243"/>
      <c r="D131" s="243"/>
      <c r="E131" s="243"/>
      <c r="F131" s="243"/>
      <c r="G131" s="243"/>
      <c r="H131" s="243"/>
      <c r="I131" s="243"/>
      <c r="J131" s="243"/>
      <c r="K131" s="243"/>
      <c r="L131" s="243"/>
      <c r="M131" s="243"/>
      <c r="N131" s="243"/>
      <c r="O131" s="243"/>
      <c r="P131" s="243"/>
      <c r="Q131" s="243"/>
      <c r="R131" s="243"/>
      <c r="S131" s="243"/>
      <c r="T131" s="243"/>
      <c r="U131" s="243"/>
      <c r="V131" s="243"/>
      <c r="W131" s="243"/>
      <c r="X131" s="243"/>
      <c r="Y131" s="243"/>
      <c r="Z131" s="243"/>
      <c r="AA131" s="243"/>
      <c r="AB131" s="243"/>
      <c r="AC131" s="243"/>
      <c r="AD131" s="243"/>
      <c r="AE131" s="243"/>
    </row>
    <row r="132">
      <c r="A132" s="243"/>
      <c r="B132" s="243"/>
      <c r="C132" s="243"/>
      <c r="D132" s="243"/>
      <c r="E132" s="243"/>
      <c r="F132" s="243"/>
      <c r="G132" s="243"/>
      <c r="H132" s="243"/>
      <c r="I132" s="243"/>
      <c r="J132" s="243"/>
      <c r="K132" s="243"/>
      <c r="L132" s="243"/>
      <c r="M132" s="243"/>
      <c r="N132" s="243"/>
      <c r="O132" s="243"/>
      <c r="P132" s="243"/>
      <c r="Q132" s="243"/>
      <c r="R132" s="243"/>
      <c r="S132" s="243"/>
      <c r="T132" s="243"/>
      <c r="U132" s="243"/>
      <c r="V132" s="243"/>
      <c r="W132" s="243"/>
      <c r="X132" s="243"/>
      <c r="Y132" s="243"/>
      <c r="Z132" s="243"/>
      <c r="AA132" s="243"/>
      <c r="AB132" s="243"/>
      <c r="AC132" s="243"/>
      <c r="AD132" s="243"/>
      <c r="AE132" s="243"/>
    </row>
    <row r="133">
      <c r="A133" s="243"/>
      <c r="B133" s="243"/>
      <c r="C133" s="243"/>
      <c r="D133" s="243"/>
      <c r="E133" s="243"/>
      <c r="F133" s="243"/>
      <c r="G133" s="243"/>
      <c r="H133" s="243"/>
      <c r="I133" s="243"/>
      <c r="J133" s="243"/>
      <c r="K133" s="243"/>
      <c r="L133" s="243"/>
      <c r="M133" s="243"/>
      <c r="N133" s="243"/>
      <c r="O133" s="243"/>
      <c r="P133" s="243"/>
      <c r="Q133" s="243"/>
      <c r="R133" s="243"/>
      <c r="S133" s="243"/>
      <c r="T133" s="243"/>
      <c r="U133" s="243"/>
      <c r="V133" s="243"/>
      <c r="W133" s="243"/>
      <c r="X133" s="243"/>
      <c r="Y133" s="243"/>
      <c r="Z133" s="243"/>
      <c r="AA133" s="243"/>
      <c r="AB133" s="243"/>
      <c r="AC133" s="243"/>
      <c r="AD133" s="243"/>
      <c r="AE133" s="243"/>
    </row>
    <row r="134">
      <c r="A134" s="243"/>
      <c r="B134" s="243"/>
      <c r="C134" s="243"/>
      <c r="D134" s="243"/>
      <c r="E134" s="243"/>
      <c r="F134" s="243"/>
      <c r="G134" s="243"/>
      <c r="H134" s="243"/>
      <c r="I134" s="243"/>
      <c r="J134" s="243"/>
      <c r="K134" s="243"/>
      <c r="L134" s="243"/>
      <c r="M134" s="243"/>
      <c r="N134" s="243"/>
      <c r="O134" s="243"/>
      <c r="P134" s="243"/>
      <c r="Q134" s="243"/>
      <c r="R134" s="243"/>
      <c r="S134" s="243"/>
      <c r="T134" s="243"/>
      <c r="U134" s="243"/>
      <c r="V134" s="243"/>
      <c r="W134" s="243"/>
      <c r="X134" s="243"/>
      <c r="Y134" s="243"/>
      <c r="Z134" s="243"/>
      <c r="AA134" s="243"/>
      <c r="AB134" s="243"/>
      <c r="AC134" s="243"/>
      <c r="AD134" s="243"/>
      <c r="AE134" s="243"/>
    </row>
    <row r="135">
      <c r="A135" s="243"/>
      <c r="B135" s="243"/>
      <c r="C135" s="243"/>
      <c r="D135" s="243"/>
      <c r="E135" s="243"/>
      <c r="F135" s="243"/>
      <c r="G135" s="243"/>
      <c r="H135" s="243"/>
      <c r="I135" s="243"/>
      <c r="J135" s="243"/>
      <c r="K135" s="243"/>
      <c r="L135" s="243"/>
      <c r="M135" s="243"/>
      <c r="N135" s="243"/>
      <c r="O135" s="243"/>
      <c r="P135" s="243"/>
      <c r="Q135" s="243"/>
      <c r="R135" s="243"/>
      <c r="S135" s="243"/>
      <c r="T135" s="243"/>
      <c r="U135" s="243"/>
      <c r="V135" s="243"/>
      <c r="W135" s="243"/>
      <c r="X135" s="243"/>
      <c r="Y135" s="243"/>
      <c r="Z135" s="243"/>
      <c r="AA135" s="243"/>
      <c r="AB135" s="243"/>
      <c r="AC135" s="243"/>
      <c r="AD135" s="243"/>
      <c r="AE135" s="243"/>
    </row>
    <row r="136">
      <c r="A136" s="243"/>
      <c r="B136" s="243"/>
      <c r="C136" s="243"/>
      <c r="D136" s="243"/>
      <c r="E136" s="243"/>
      <c r="F136" s="243"/>
      <c r="G136" s="243"/>
      <c r="H136" s="243"/>
      <c r="I136" s="243"/>
      <c r="J136" s="243"/>
      <c r="K136" s="243"/>
      <c r="L136" s="243"/>
      <c r="M136" s="243"/>
      <c r="N136" s="243"/>
      <c r="O136" s="243"/>
      <c r="P136" s="243"/>
      <c r="Q136" s="243"/>
      <c r="R136" s="243"/>
      <c r="S136" s="243"/>
      <c r="T136" s="243"/>
      <c r="U136" s="243"/>
      <c r="V136" s="243"/>
      <c r="W136" s="243"/>
      <c r="X136" s="243"/>
      <c r="Y136" s="243"/>
      <c r="Z136" s="243"/>
      <c r="AA136" s="243"/>
      <c r="AB136" s="243"/>
      <c r="AC136" s="243"/>
      <c r="AD136" s="243"/>
      <c r="AE136" s="243"/>
    </row>
    <row r="137">
      <c r="A137" s="243"/>
      <c r="B137" s="243"/>
      <c r="C137" s="243"/>
      <c r="D137" s="243"/>
      <c r="E137" s="243"/>
      <c r="F137" s="243"/>
      <c r="G137" s="243"/>
      <c r="H137" s="243"/>
      <c r="I137" s="243"/>
      <c r="J137" s="243"/>
      <c r="K137" s="243"/>
      <c r="L137" s="243"/>
      <c r="M137" s="243"/>
      <c r="N137" s="243"/>
      <c r="O137" s="243"/>
      <c r="P137" s="243"/>
      <c r="Q137" s="243"/>
      <c r="R137" s="243"/>
      <c r="S137" s="243"/>
      <c r="T137" s="243"/>
      <c r="U137" s="243"/>
      <c r="V137" s="243"/>
      <c r="W137" s="243"/>
      <c r="X137" s="243"/>
      <c r="Y137" s="243"/>
      <c r="Z137" s="243"/>
      <c r="AA137" s="243"/>
      <c r="AB137" s="243"/>
      <c r="AC137" s="243"/>
      <c r="AD137" s="243"/>
      <c r="AE137" s="243"/>
    </row>
    <row r="138">
      <c r="A138" s="243"/>
      <c r="B138" s="243"/>
      <c r="C138" s="243"/>
      <c r="D138" s="243"/>
      <c r="E138" s="243"/>
      <c r="F138" s="243"/>
      <c r="G138" s="243"/>
      <c r="H138" s="243"/>
      <c r="I138" s="243"/>
      <c r="J138" s="243"/>
      <c r="K138" s="243"/>
      <c r="L138" s="243"/>
      <c r="M138" s="243"/>
      <c r="N138" s="243"/>
      <c r="O138" s="243"/>
      <c r="P138" s="243"/>
      <c r="Q138" s="243"/>
      <c r="R138" s="243"/>
      <c r="S138" s="243"/>
      <c r="T138" s="243"/>
      <c r="U138" s="243"/>
      <c r="V138" s="243"/>
      <c r="W138" s="243"/>
      <c r="X138" s="243"/>
      <c r="Y138" s="243"/>
      <c r="Z138" s="243"/>
      <c r="AA138" s="243"/>
      <c r="AB138" s="243"/>
      <c r="AC138" s="243"/>
      <c r="AD138" s="243"/>
      <c r="AE138" s="243"/>
    </row>
    <row r="139">
      <c r="A139" s="243"/>
      <c r="B139" s="243"/>
      <c r="C139" s="243"/>
      <c r="D139" s="243"/>
      <c r="E139" s="243"/>
      <c r="F139" s="243"/>
      <c r="G139" s="243"/>
      <c r="H139" s="243"/>
      <c r="I139" s="243"/>
      <c r="J139" s="243"/>
      <c r="K139" s="243"/>
      <c r="L139" s="243"/>
      <c r="M139" s="243"/>
      <c r="N139" s="243"/>
      <c r="O139" s="243"/>
      <c r="P139" s="243"/>
      <c r="Q139" s="243"/>
      <c r="R139" s="243"/>
      <c r="S139" s="243"/>
      <c r="T139" s="243"/>
      <c r="U139" s="243"/>
      <c r="V139" s="243"/>
      <c r="W139" s="243"/>
      <c r="X139" s="243"/>
      <c r="Y139" s="243"/>
      <c r="Z139" s="243"/>
      <c r="AA139" s="243"/>
      <c r="AB139" s="243"/>
      <c r="AC139" s="243"/>
      <c r="AD139" s="243"/>
      <c r="AE139" s="243"/>
    </row>
    <row r="140">
      <c r="A140" s="243"/>
      <c r="B140" s="243"/>
      <c r="C140" s="243"/>
      <c r="D140" s="243"/>
      <c r="E140" s="243"/>
      <c r="F140" s="243"/>
      <c r="G140" s="243"/>
      <c r="H140" s="243"/>
      <c r="I140" s="243"/>
      <c r="J140" s="243"/>
      <c r="K140" s="243"/>
      <c r="L140" s="243"/>
      <c r="M140" s="243"/>
      <c r="N140" s="243"/>
      <c r="O140" s="243"/>
      <c r="P140" s="243"/>
      <c r="Q140" s="243"/>
      <c r="R140" s="243"/>
      <c r="S140" s="243"/>
      <c r="T140" s="243"/>
      <c r="U140" s="243"/>
      <c r="V140" s="243"/>
      <c r="W140" s="243"/>
      <c r="X140" s="243"/>
      <c r="Y140" s="243"/>
      <c r="Z140" s="243"/>
      <c r="AA140" s="243"/>
      <c r="AB140" s="243"/>
      <c r="AC140" s="243"/>
      <c r="AD140" s="243"/>
      <c r="AE140" s="243"/>
    </row>
    <row r="141">
      <c r="A141" s="243"/>
      <c r="B141" s="243"/>
      <c r="C141" s="243"/>
      <c r="D141" s="243"/>
      <c r="E141" s="243"/>
      <c r="F141" s="243"/>
      <c r="G141" s="243"/>
      <c r="H141" s="243"/>
      <c r="I141" s="243"/>
      <c r="J141" s="243"/>
      <c r="K141" s="243"/>
      <c r="L141" s="243"/>
      <c r="M141" s="243"/>
      <c r="N141" s="243"/>
      <c r="O141" s="243"/>
      <c r="P141" s="243"/>
      <c r="Q141" s="243"/>
      <c r="R141" s="243"/>
      <c r="S141" s="243"/>
      <c r="T141" s="243"/>
      <c r="U141" s="243"/>
      <c r="V141" s="243"/>
      <c r="W141" s="243"/>
      <c r="X141" s="243"/>
      <c r="Y141" s="243"/>
      <c r="Z141" s="243"/>
      <c r="AA141" s="243"/>
      <c r="AB141" s="243"/>
      <c r="AC141" s="243"/>
      <c r="AD141" s="243"/>
      <c r="AE141" s="243"/>
    </row>
    <row r="142">
      <c r="A142" s="243"/>
      <c r="B142" s="243"/>
      <c r="C142" s="243"/>
      <c r="D142" s="243"/>
      <c r="E142" s="243"/>
      <c r="F142" s="243"/>
      <c r="G142" s="243"/>
      <c r="H142" s="243"/>
      <c r="I142" s="243"/>
      <c r="J142" s="243"/>
      <c r="K142" s="243"/>
      <c r="L142" s="243"/>
      <c r="M142" s="243"/>
      <c r="N142" s="243"/>
      <c r="O142" s="243"/>
      <c r="P142" s="243"/>
      <c r="Q142" s="243"/>
      <c r="R142" s="243"/>
      <c r="S142" s="243"/>
      <c r="T142" s="243"/>
      <c r="U142" s="243"/>
      <c r="V142" s="243"/>
      <c r="W142" s="243"/>
      <c r="X142" s="243"/>
      <c r="Y142" s="243"/>
      <c r="Z142" s="243"/>
      <c r="AA142" s="243"/>
      <c r="AB142" s="243"/>
      <c r="AC142" s="243"/>
      <c r="AD142" s="243"/>
      <c r="AE142" s="243"/>
    </row>
    <row r="143">
      <c r="A143" s="243"/>
      <c r="B143" s="243"/>
      <c r="C143" s="243"/>
      <c r="D143" s="243"/>
      <c r="E143" s="243"/>
      <c r="F143" s="243"/>
      <c r="G143" s="243"/>
      <c r="H143" s="243"/>
      <c r="I143" s="243"/>
      <c r="J143" s="243"/>
      <c r="K143" s="243"/>
      <c r="L143" s="243"/>
      <c r="M143" s="243"/>
      <c r="N143" s="243"/>
      <c r="O143" s="243"/>
      <c r="P143" s="243"/>
      <c r="Q143" s="243"/>
      <c r="R143" s="243"/>
      <c r="S143" s="243"/>
      <c r="T143" s="243"/>
      <c r="U143" s="243"/>
      <c r="V143" s="243"/>
      <c r="W143" s="243"/>
      <c r="X143" s="243"/>
      <c r="Y143" s="243"/>
      <c r="Z143" s="243"/>
      <c r="AA143" s="243"/>
      <c r="AB143" s="243"/>
      <c r="AC143" s="243"/>
      <c r="AD143" s="243"/>
      <c r="AE143" s="243"/>
    </row>
    <row r="144">
      <c r="A144" s="243"/>
      <c r="B144" s="243"/>
      <c r="C144" s="243"/>
      <c r="D144" s="243"/>
      <c r="E144" s="243"/>
      <c r="F144" s="243"/>
      <c r="G144" s="243"/>
      <c r="H144" s="243"/>
      <c r="I144" s="243"/>
      <c r="J144" s="243"/>
      <c r="K144" s="243"/>
      <c r="L144" s="243"/>
      <c r="M144" s="243"/>
      <c r="N144" s="243"/>
      <c r="O144" s="243"/>
      <c r="P144" s="243"/>
      <c r="Q144" s="243"/>
      <c r="R144" s="243"/>
      <c r="S144" s="243"/>
      <c r="T144" s="243"/>
      <c r="U144" s="243"/>
      <c r="V144" s="243"/>
      <c r="W144" s="243"/>
      <c r="X144" s="243"/>
      <c r="Y144" s="243"/>
      <c r="Z144" s="243"/>
      <c r="AA144" s="243"/>
      <c r="AB144" s="243"/>
      <c r="AC144" s="243"/>
      <c r="AD144" s="243"/>
      <c r="AE144" s="243"/>
    </row>
    <row r="145">
      <c r="A145" s="243"/>
      <c r="B145" s="243"/>
      <c r="C145" s="243"/>
      <c r="D145" s="243"/>
      <c r="E145" s="243"/>
      <c r="F145" s="243"/>
      <c r="G145" s="243"/>
      <c r="H145" s="243"/>
      <c r="I145" s="243"/>
      <c r="J145" s="243"/>
      <c r="K145" s="243"/>
      <c r="L145" s="243"/>
      <c r="M145" s="243"/>
      <c r="N145" s="243"/>
      <c r="O145" s="243"/>
      <c r="P145" s="243"/>
      <c r="Q145" s="243"/>
      <c r="R145" s="243"/>
      <c r="S145" s="243"/>
      <c r="T145" s="243"/>
      <c r="U145" s="243"/>
      <c r="V145" s="243"/>
      <c r="W145" s="243"/>
      <c r="X145" s="243"/>
      <c r="Y145" s="243"/>
      <c r="Z145" s="243"/>
      <c r="AA145" s="243"/>
      <c r="AB145" s="243"/>
      <c r="AC145" s="243"/>
      <c r="AD145" s="243"/>
      <c r="AE145" s="243"/>
    </row>
    <row r="146">
      <c r="A146" s="243"/>
      <c r="B146" s="243"/>
      <c r="C146" s="243"/>
      <c r="D146" s="243"/>
      <c r="E146" s="243"/>
      <c r="F146" s="243"/>
      <c r="G146" s="243"/>
      <c r="H146" s="243"/>
      <c r="I146" s="243"/>
      <c r="J146" s="243"/>
      <c r="K146" s="243"/>
      <c r="L146" s="243"/>
      <c r="M146" s="243"/>
      <c r="N146" s="243"/>
      <c r="O146" s="243"/>
      <c r="P146" s="243"/>
      <c r="Q146" s="243"/>
      <c r="R146" s="243"/>
      <c r="S146" s="243"/>
      <c r="T146" s="243"/>
      <c r="U146" s="243"/>
      <c r="V146" s="243"/>
      <c r="W146" s="243"/>
      <c r="X146" s="243"/>
      <c r="Y146" s="243"/>
      <c r="Z146" s="243"/>
      <c r="AA146" s="243"/>
      <c r="AB146" s="243"/>
      <c r="AC146" s="243"/>
      <c r="AD146" s="243"/>
      <c r="AE146" s="243"/>
    </row>
    <row r="147">
      <c r="A147" s="243"/>
      <c r="B147" s="243"/>
      <c r="C147" s="243"/>
      <c r="D147" s="243"/>
      <c r="E147" s="243"/>
      <c r="F147" s="243"/>
      <c r="G147" s="243"/>
      <c r="H147" s="243"/>
      <c r="I147" s="243"/>
      <c r="J147" s="243"/>
      <c r="K147" s="243"/>
      <c r="L147" s="243"/>
      <c r="M147" s="243"/>
      <c r="N147" s="243"/>
      <c r="O147" s="243"/>
      <c r="P147" s="243"/>
      <c r="Q147" s="243"/>
      <c r="R147" s="243"/>
      <c r="S147" s="243"/>
      <c r="T147" s="243"/>
      <c r="U147" s="243"/>
      <c r="V147" s="243"/>
      <c r="W147" s="243"/>
      <c r="X147" s="243"/>
      <c r="Y147" s="243"/>
      <c r="Z147" s="243"/>
      <c r="AA147" s="243"/>
      <c r="AB147" s="243"/>
      <c r="AC147" s="243"/>
      <c r="AD147" s="243"/>
      <c r="AE147" s="243"/>
    </row>
    <row r="148">
      <c r="A148" s="243"/>
      <c r="B148" s="243"/>
      <c r="C148" s="243"/>
      <c r="D148" s="243"/>
      <c r="E148" s="243"/>
      <c r="F148" s="243"/>
      <c r="G148" s="243"/>
      <c r="H148" s="243"/>
      <c r="I148" s="243"/>
      <c r="J148" s="243"/>
      <c r="K148" s="243"/>
      <c r="L148" s="243"/>
      <c r="M148" s="243"/>
      <c r="N148" s="243"/>
      <c r="O148" s="243"/>
      <c r="P148" s="243"/>
      <c r="Q148" s="243"/>
      <c r="R148" s="243"/>
      <c r="S148" s="243"/>
      <c r="T148" s="243"/>
      <c r="U148" s="243"/>
      <c r="V148" s="243"/>
      <c r="W148" s="243"/>
      <c r="X148" s="243"/>
      <c r="Y148" s="243"/>
      <c r="Z148" s="243"/>
      <c r="AA148" s="243"/>
      <c r="AB148" s="243"/>
      <c r="AC148" s="243"/>
      <c r="AD148" s="243"/>
      <c r="AE148" s="243"/>
    </row>
    <row r="149">
      <c r="A149" s="243"/>
      <c r="B149" s="243"/>
      <c r="C149" s="243"/>
      <c r="D149" s="243"/>
      <c r="E149" s="243"/>
      <c r="F149" s="243"/>
      <c r="G149" s="243"/>
      <c r="H149" s="243"/>
      <c r="I149" s="243"/>
      <c r="J149" s="243"/>
      <c r="K149" s="243"/>
      <c r="L149" s="243"/>
      <c r="M149" s="243"/>
      <c r="N149" s="243"/>
      <c r="O149" s="243"/>
      <c r="P149" s="243"/>
      <c r="Q149" s="243"/>
      <c r="R149" s="243"/>
      <c r="S149" s="243"/>
      <c r="T149" s="243"/>
      <c r="U149" s="243"/>
      <c r="V149" s="243"/>
      <c r="W149" s="243"/>
      <c r="X149" s="243"/>
      <c r="Y149" s="243"/>
      <c r="Z149" s="243"/>
      <c r="AA149" s="243"/>
      <c r="AB149" s="243"/>
      <c r="AC149" s="243"/>
      <c r="AD149" s="243"/>
      <c r="AE149" s="243"/>
    </row>
    <row r="150">
      <c r="A150" s="243"/>
      <c r="B150" s="243"/>
      <c r="C150" s="243"/>
      <c r="D150" s="243"/>
      <c r="E150" s="243"/>
      <c r="F150" s="243"/>
      <c r="G150" s="243"/>
      <c r="H150" s="243"/>
      <c r="I150" s="243"/>
      <c r="J150" s="243"/>
      <c r="K150" s="243"/>
      <c r="L150" s="243"/>
      <c r="M150" s="243"/>
      <c r="N150" s="243"/>
      <c r="O150" s="243"/>
      <c r="P150" s="243"/>
      <c r="Q150" s="243"/>
      <c r="R150" s="243"/>
      <c r="S150" s="243"/>
      <c r="T150" s="243"/>
      <c r="U150" s="243"/>
      <c r="V150" s="243"/>
      <c r="W150" s="243"/>
      <c r="X150" s="243"/>
      <c r="Y150" s="243"/>
      <c r="Z150" s="243"/>
      <c r="AA150" s="243"/>
      <c r="AB150" s="243"/>
      <c r="AC150" s="243"/>
      <c r="AD150" s="243"/>
      <c r="AE150" s="243"/>
    </row>
    <row r="151">
      <c r="A151" s="243"/>
      <c r="B151" s="243"/>
      <c r="C151" s="243"/>
      <c r="D151" s="243"/>
      <c r="E151" s="243"/>
      <c r="F151" s="243"/>
      <c r="G151" s="243"/>
      <c r="H151" s="243"/>
      <c r="I151" s="243"/>
      <c r="J151" s="243"/>
      <c r="K151" s="243"/>
      <c r="L151" s="243"/>
      <c r="M151" s="243"/>
      <c r="N151" s="243"/>
      <c r="O151" s="243"/>
      <c r="P151" s="243"/>
      <c r="Q151" s="243"/>
      <c r="R151" s="243"/>
      <c r="S151" s="243"/>
      <c r="T151" s="243"/>
      <c r="U151" s="243"/>
      <c r="V151" s="243"/>
      <c r="W151" s="243"/>
      <c r="X151" s="243"/>
      <c r="Y151" s="243"/>
      <c r="Z151" s="243"/>
      <c r="AA151" s="243"/>
      <c r="AB151" s="243"/>
      <c r="AC151" s="243"/>
      <c r="AD151" s="243"/>
      <c r="AE151" s="243"/>
    </row>
    <row r="152">
      <c r="A152" s="243"/>
      <c r="B152" s="243"/>
      <c r="C152" s="243"/>
      <c r="D152" s="243"/>
      <c r="E152" s="243"/>
      <c r="F152" s="243"/>
      <c r="G152" s="243"/>
      <c r="H152" s="243"/>
      <c r="I152" s="243"/>
      <c r="J152" s="243"/>
      <c r="K152" s="243"/>
      <c r="L152" s="243"/>
      <c r="M152" s="243"/>
      <c r="N152" s="243"/>
      <c r="O152" s="243"/>
      <c r="P152" s="243"/>
      <c r="Q152" s="243"/>
      <c r="R152" s="243"/>
      <c r="S152" s="243"/>
      <c r="T152" s="243"/>
      <c r="U152" s="243"/>
      <c r="V152" s="243"/>
      <c r="W152" s="243"/>
      <c r="X152" s="243"/>
      <c r="Y152" s="243"/>
      <c r="Z152" s="243"/>
      <c r="AA152" s="243"/>
      <c r="AB152" s="243"/>
      <c r="AC152" s="243"/>
      <c r="AD152" s="243"/>
      <c r="AE152" s="243"/>
    </row>
    <row r="153">
      <c r="A153" s="243"/>
      <c r="B153" s="243"/>
      <c r="C153" s="243"/>
      <c r="D153" s="243"/>
      <c r="E153" s="243"/>
      <c r="F153" s="243"/>
      <c r="G153" s="243"/>
      <c r="H153" s="243"/>
      <c r="I153" s="243"/>
      <c r="J153" s="243"/>
      <c r="K153" s="243"/>
      <c r="L153" s="243"/>
      <c r="M153" s="243"/>
      <c r="N153" s="243"/>
      <c r="O153" s="243"/>
      <c r="P153" s="243"/>
      <c r="Q153" s="243"/>
      <c r="R153" s="243"/>
      <c r="S153" s="243"/>
      <c r="T153" s="243"/>
      <c r="U153" s="243"/>
      <c r="V153" s="243"/>
      <c r="W153" s="243"/>
      <c r="X153" s="243"/>
      <c r="Y153" s="243"/>
      <c r="Z153" s="243"/>
      <c r="AA153" s="243"/>
      <c r="AB153" s="243"/>
      <c r="AC153" s="243"/>
      <c r="AD153" s="243"/>
      <c r="AE153" s="243"/>
    </row>
    <row r="154">
      <c r="A154" s="243"/>
      <c r="B154" s="243"/>
      <c r="C154" s="243"/>
      <c r="D154" s="243"/>
      <c r="E154" s="243"/>
      <c r="F154" s="243"/>
      <c r="G154" s="243"/>
      <c r="H154" s="243"/>
      <c r="I154" s="243"/>
      <c r="J154" s="243"/>
      <c r="K154" s="243"/>
      <c r="L154" s="243"/>
      <c r="M154" s="243"/>
      <c r="N154" s="243"/>
      <c r="O154" s="243"/>
      <c r="P154" s="243"/>
      <c r="Q154" s="243"/>
      <c r="R154" s="243"/>
      <c r="S154" s="243"/>
      <c r="T154" s="243"/>
      <c r="U154" s="243"/>
      <c r="V154" s="243"/>
      <c r="W154" s="243"/>
      <c r="X154" s="243"/>
      <c r="Y154" s="243"/>
      <c r="Z154" s="243"/>
      <c r="AA154" s="243"/>
      <c r="AB154" s="243"/>
      <c r="AC154" s="243"/>
      <c r="AD154" s="243"/>
      <c r="AE154" s="243"/>
    </row>
    <row r="155">
      <c r="A155" s="243"/>
      <c r="B155" s="243"/>
      <c r="C155" s="243"/>
      <c r="D155" s="243"/>
      <c r="E155" s="243"/>
      <c r="F155" s="243"/>
      <c r="G155" s="243"/>
      <c r="H155" s="243"/>
      <c r="I155" s="243"/>
      <c r="J155" s="243"/>
      <c r="K155" s="243"/>
      <c r="L155" s="243"/>
      <c r="M155" s="243"/>
      <c r="N155" s="243"/>
      <c r="O155" s="243"/>
      <c r="P155" s="243"/>
      <c r="Q155" s="243"/>
      <c r="R155" s="243"/>
      <c r="S155" s="243"/>
      <c r="T155" s="243"/>
      <c r="U155" s="243"/>
      <c r="V155" s="243"/>
      <c r="W155" s="243"/>
      <c r="X155" s="243"/>
      <c r="Y155" s="243"/>
      <c r="Z155" s="243"/>
      <c r="AA155" s="243"/>
      <c r="AB155" s="243"/>
      <c r="AC155" s="243"/>
      <c r="AD155" s="243"/>
      <c r="AE155" s="243"/>
    </row>
    <row r="156">
      <c r="A156" s="243"/>
      <c r="B156" s="243"/>
      <c r="C156" s="243"/>
      <c r="D156" s="243"/>
      <c r="E156" s="243"/>
      <c r="F156" s="243"/>
      <c r="G156" s="243"/>
      <c r="H156" s="243"/>
      <c r="I156" s="243"/>
      <c r="J156" s="243"/>
      <c r="K156" s="243"/>
      <c r="L156" s="243"/>
      <c r="M156" s="243"/>
      <c r="N156" s="243"/>
      <c r="O156" s="243"/>
      <c r="P156" s="243"/>
      <c r="Q156" s="243"/>
      <c r="R156" s="243"/>
      <c r="S156" s="243"/>
      <c r="T156" s="243"/>
      <c r="U156" s="243"/>
      <c r="V156" s="243"/>
      <c r="W156" s="243"/>
      <c r="X156" s="243"/>
      <c r="Y156" s="243"/>
      <c r="Z156" s="243"/>
      <c r="AA156" s="243"/>
      <c r="AB156" s="243"/>
      <c r="AC156" s="243"/>
      <c r="AD156" s="243"/>
      <c r="AE156" s="243"/>
    </row>
    <row r="157">
      <c r="A157" s="243"/>
      <c r="B157" s="243"/>
      <c r="C157" s="243"/>
      <c r="D157" s="243"/>
      <c r="E157" s="243"/>
      <c r="F157" s="243"/>
      <c r="G157" s="243"/>
      <c r="H157" s="243"/>
      <c r="I157" s="243"/>
      <c r="J157" s="243"/>
      <c r="K157" s="243"/>
      <c r="L157" s="243"/>
      <c r="M157" s="243"/>
      <c r="N157" s="243"/>
      <c r="O157" s="243"/>
      <c r="P157" s="243"/>
      <c r="Q157" s="243"/>
      <c r="R157" s="243"/>
      <c r="S157" s="243"/>
      <c r="T157" s="243"/>
      <c r="U157" s="243"/>
      <c r="V157" s="243"/>
      <c r="W157" s="243"/>
      <c r="X157" s="243"/>
      <c r="Y157" s="243"/>
      <c r="Z157" s="243"/>
      <c r="AA157" s="243"/>
      <c r="AB157" s="243"/>
      <c r="AC157" s="243"/>
      <c r="AD157" s="243"/>
      <c r="AE157" s="243"/>
    </row>
    <row r="158">
      <c r="A158" s="243"/>
      <c r="B158" s="243"/>
      <c r="C158" s="243"/>
      <c r="D158" s="243"/>
      <c r="E158" s="243"/>
      <c r="F158" s="243"/>
      <c r="G158" s="243"/>
      <c r="H158" s="243"/>
      <c r="I158" s="243"/>
      <c r="J158" s="243"/>
      <c r="K158" s="243"/>
      <c r="L158" s="243"/>
      <c r="M158" s="243"/>
      <c r="N158" s="243"/>
      <c r="O158" s="243"/>
      <c r="P158" s="243"/>
      <c r="Q158" s="243"/>
      <c r="R158" s="243"/>
      <c r="S158" s="243"/>
      <c r="T158" s="243"/>
      <c r="U158" s="243"/>
      <c r="V158" s="243"/>
      <c r="W158" s="243"/>
      <c r="X158" s="243"/>
      <c r="Y158" s="243"/>
      <c r="Z158" s="243"/>
      <c r="AA158" s="243"/>
      <c r="AB158" s="243"/>
      <c r="AC158" s="243"/>
      <c r="AD158" s="243"/>
      <c r="AE158" s="243"/>
    </row>
    <row r="159">
      <c r="A159" s="243"/>
      <c r="B159" s="243"/>
      <c r="C159" s="243"/>
      <c r="D159" s="243"/>
      <c r="E159" s="243"/>
      <c r="F159" s="243"/>
      <c r="G159" s="243"/>
      <c r="H159" s="243"/>
      <c r="I159" s="243"/>
      <c r="J159" s="243"/>
      <c r="K159" s="243"/>
      <c r="L159" s="243"/>
      <c r="M159" s="243"/>
      <c r="N159" s="243"/>
      <c r="O159" s="243"/>
      <c r="P159" s="243"/>
      <c r="Q159" s="243"/>
      <c r="R159" s="243"/>
      <c r="S159" s="243"/>
      <c r="T159" s="243"/>
      <c r="U159" s="243"/>
      <c r="V159" s="243"/>
      <c r="W159" s="243"/>
      <c r="X159" s="243"/>
      <c r="Y159" s="243"/>
      <c r="Z159" s="243"/>
      <c r="AA159" s="243"/>
      <c r="AB159" s="243"/>
      <c r="AC159" s="243"/>
      <c r="AD159" s="243"/>
      <c r="AE159" s="243"/>
    </row>
    <row r="160">
      <c r="A160" s="243"/>
      <c r="B160" s="243"/>
      <c r="C160" s="243"/>
      <c r="D160" s="243"/>
      <c r="E160" s="243"/>
      <c r="F160" s="243"/>
      <c r="G160" s="243"/>
      <c r="H160" s="243"/>
      <c r="I160" s="243"/>
      <c r="J160" s="243"/>
      <c r="K160" s="243"/>
      <c r="L160" s="243"/>
      <c r="M160" s="243"/>
      <c r="N160" s="243"/>
      <c r="O160" s="243"/>
      <c r="P160" s="243"/>
      <c r="Q160" s="243"/>
      <c r="R160" s="243"/>
      <c r="S160" s="243"/>
      <c r="T160" s="243"/>
      <c r="U160" s="243"/>
      <c r="V160" s="243"/>
      <c r="W160" s="243"/>
      <c r="X160" s="243"/>
      <c r="Y160" s="243"/>
      <c r="Z160" s="243"/>
      <c r="AA160" s="243"/>
      <c r="AB160" s="243"/>
      <c r="AC160" s="243"/>
      <c r="AD160" s="243"/>
      <c r="AE160" s="243"/>
    </row>
    <row r="161">
      <c r="A161" s="243"/>
      <c r="B161" s="243"/>
      <c r="C161" s="243"/>
      <c r="D161" s="243"/>
      <c r="E161" s="243"/>
      <c r="F161" s="243"/>
      <c r="G161" s="243"/>
      <c r="H161" s="243"/>
      <c r="I161" s="243"/>
      <c r="J161" s="243"/>
      <c r="K161" s="243"/>
      <c r="L161" s="243"/>
      <c r="M161" s="243"/>
      <c r="N161" s="243"/>
      <c r="O161" s="243"/>
      <c r="P161" s="243"/>
      <c r="Q161" s="243"/>
      <c r="R161" s="243"/>
      <c r="S161" s="243"/>
      <c r="T161" s="243"/>
      <c r="U161" s="243"/>
      <c r="V161" s="243"/>
      <c r="W161" s="243"/>
      <c r="X161" s="243"/>
      <c r="Y161" s="243"/>
      <c r="Z161" s="243"/>
      <c r="AA161" s="243"/>
      <c r="AB161" s="243"/>
      <c r="AC161" s="243"/>
      <c r="AD161" s="243"/>
      <c r="AE161" s="243"/>
    </row>
    <row r="162">
      <c r="A162" s="243"/>
      <c r="B162" s="243"/>
      <c r="C162" s="243"/>
      <c r="D162" s="243"/>
      <c r="E162" s="243"/>
      <c r="F162" s="243"/>
      <c r="G162" s="243"/>
      <c r="H162" s="243"/>
      <c r="I162" s="243"/>
      <c r="J162" s="243"/>
      <c r="K162" s="243"/>
      <c r="L162" s="243"/>
      <c r="M162" s="243"/>
      <c r="N162" s="243"/>
      <c r="O162" s="243"/>
      <c r="P162" s="243"/>
      <c r="Q162" s="243"/>
      <c r="R162" s="243"/>
      <c r="S162" s="243"/>
      <c r="T162" s="243"/>
      <c r="U162" s="243"/>
      <c r="V162" s="243"/>
      <c r="W162" s="243"/>
      <c r="X162" s="243"/>
      <c r="Y162" s="243"/>
      <c r="Z162" s="243"/>
      <c r="AA162" s="243"/>
      <c r="AB162" s="243"/>
      <c r="AC162" s="243"/>
      <c r="AD162" s="243"/>
      <c r="AE162" s="243"/>
    </row>
    <row r="163">
      <c r="A163" s="243"/>
      <c r="B163" s="243"/>
      <c r="C163" s="243"/>
      <c r="D163" s="243"/>
      <c r="E163" s="243"/>
      <c r="F163" s="243"/>
      <c r="G163" s="243"/>
      <c r="H163" s="243"/>
      <c r="I163" s="243"/>
      <c r="J163" s="243"/>
      <c r="K163" s="243"/>
      <c r="L163" s="243"/>
      <c r="M163" s="243"/>
      <c r="N163" s="243"/>
      <c r="O163" s="243"/>
      <c r="P163" s="243"/>
      <c r="Q163" s="243"/>
      <c r="R163" s="243"/>
      <c r="S163" s="243"/>
      <c r="T163" s="243"/>
      <c r="U163" s="243"/>
      <c r="V163" s="243"/>
      <c r="W163" s="243"/>
      <c r="X163" s="243"/>
      <c r="Y163" s="243"/>
      <c r="Z163" s="243"/>
      <c r="AA163" s="243"/>
      <c r="AB163" s="243"/>
      <c r="AC163" s="243"/>
      <c r="AD163" s="243"/>
      <c r="AE163" s="243"/>
    </row>
    <row r="164">
      <c r="A164" s="243"/>
      <c r="B164" s="243"/>
      <c r="C164" s="243"/>
      <c r="D164" s="243"/>
      <c r="E164" s="243"/>
      <c r="F164" s="243"/>
      <c r="G164" s="243"/>
      <c r="H164" s="243"/>
      <c r="I164" s="243"/>
      <c r="J164" s="243"/>
      <c r="K164" s="243"/>
      <c r="L164" s="243"/>
      <c r="M164" s="243"/>
      <c r="N164" s="243"/>
      <c r="O164" s="243"/>
      <c r="P164" s="243"/>
      <c r="Q164" s="243"/>
      <c r="R164" s="243"/>
      <c r="S164" s="243"/>
      <c r="T164" s="243"/>
      <c r="U164" s="243"/>
      <c r="V164" s="243"/>
      <c r="W164" s="243"/>
      <c r="X164" s="243"/>
      <c r="Y164" s="243"/>
      <c r="Z164" s="243"/>
      <c r="AA164" s="243"/>
      <c r="AB164" s="243"/>
      <c r="AC164" s="243"/>
      <c r="AD164" s="243"/>
      <c r="AE164" s="243"/>
    </row>
    <row r="165">
      <c r="A165" s="243"/>
      <c r="B165" s="243"/>
      <c r="C165" s="243"/>
      <c r="D165" s="243"/>
      <c r="E165" s="243"/>
      <c r="F165" s="243"/>
      <c r="G165" s="243"/>
      <c r="H165" s="243"/>
      <c r="I165" s="243"/>
      <c r="J165" s="243"/>
      <c r="K165" s="243"/>
      <c r="L165" s="243"/>
      <c r="M165" s="243"/>
      <c r="N165" s="243"/>
      <c r="O165" s="243"/>
      <c r="P165" s="243"/>
      <c r="Q165" s="243"/>
      <c r="R165" s="243"/>
      <c r="S165" s="243"/>
      <c r="T165" s="243"/>
      <c r="U165" s="243"/>
      <c r="V165" s="243"/>
      <c r="W165" s="243"/>
      <c r="X165" s="243"/>
      <c r="Y165" s="243"/>
      <c r="Z165" s="243"/>
      <c r="AA165" s="243"/>
      <c r="AB165" s="243"/>
      <c r="AC165" s="243"/>
      <c r="AD165" s="243"/>
      <c r="AE165" s="243"/>
    </row>
    <row r="166">
      <c r="A166" s="243"/>
      <c r="B166" s="243"/>
      <c r="C166" s="243"/>
      <c r="D166" s="243"/>
      <c r="E166" s="243"/>
      <c r="F166" s="243"/>
      <c r="G166" s="243"/>
      <c r="H166" s="243"/>
      <c r="I166" s="243"/>
      <c r="J166" s="243"/>
      <c r="K166" s="243"/>
      <c r="L166" s="243"/>
      <c r="M166" s="243"/>
      <c r="N166" s="243"/>
      <c r="O166" s="243"/>
      <c r="P166" s="243"/>
      <c r="Q166" s="243"/>
      <c r="R166" s="243"/>
      <c r="S166" s="243"/>
      <c r="T166" s="243"/>
      <c r="U166" s="243"/>
      <c r="V166" s="243"/>
      <c r="W166" s="243"/>
      <c r="X166" s="243"/>
      <c r="Y166" s="243"/>
      <c r="Z166" s="243"/>
      <c r="AA166" s="243"/>
      <c r="AB166" s="243"/>
      <c r="AC166" s="243"/>
      <c r="AD166" s="243"/>
      <c r="AE166" s="243"/>
    </row>
    <row r="167">
      <c r="A167" s="243"/>
      <c r="B167" s="243"/>
      <c r="C167" s="243"/>
      <c r="D167" s="243"/>
      <c r="E167" s="243"/>
      <c r="F167" s="243"/>
      <c r="G167" s="243"/>
      <c r="H167" s="243"/>
      <c r="I167" s="243"/>
      <c r="J167" s="243"/>
      <c r="K167" s="243"/>
      <c r="L167" s="243"/>
      <c r="M167" s="243"/>
      <c r="N167" s="243"/>
      <c r="O167" s="243"/>
      <c r="P167" s="243"/>
      <c r="Q167" s="243"/>
      <c r="R167" s="243"/>
      <c r="S167" s="243"/>
      <c r="T167" s="243"/>
      <c r="U167" s="243"/>
      <c r="V167" s="243"/>
      <c r="W167" s="243"/>
      <c r="X167" s="243"/>
      <c r="Y167" s="243"/>
      <c r="Z167" s="243"/>
      <c r="AA167" s="243"/>
      <c r="AB167" s="243"/>
      <c r="AC167" s="243"/>
      <c r="AD167" s="243"/>
      <c r="AE167" s="243"/>
    </row>
    <row r="168">
      <c r="A168" s="243"/>
      <c r="B168" s="243"/>
      <c r="C168" s="243"/>
      <c r="D168" s="243"/>
      <c r="E168" s="243"/>
      <c r="F168" s="243"/>
      <c r="G168" s="243"/>
      <c r="H168" s="243"/>
      <c r="I168" s="243"/>
      <c r="J168" s="243"/>
      <c r="K168" s="243"/>
      <c r="L168" s="243"/>
      <c r="M168" s="243"/>
      <c r="N168" s="243"/>
      <c r="O168" s="243"/>
      <c r="P168" s="243"/>
      <c r="Q168" s="243"/>
      <c r="R168" s="243"/>
      <c r="S168" s="243"/>
      <c r="T168" s="243"/>
      <c r="U168" s="243"/>
      <c r="V168" s="243"/>
      <c r="W168" s="243"/>
      <c r="X168" s="243"/>
      <c r="Y168" s="243"/>
      <c r="Z168" s="243"/>
      <c r="AA168" s="243"/>
      <c r="AB168" s="243"/>
      <c r="AC168" s="243"/>
      <c r="AD168" s="243"/>
      <c r="AE168" s="243"/>
    </row>
    <row r="169">
      <c r="A169" s="243"/>
      <c r="B169" s="243"/>
      <c r="C169" s="243"/>
      <c r="D169" s="243"/>
      <c r="E169" s="243"/>
      <c r="F169" s="243"/>
      <c r="G169" s="243"/>
      <c r="H169" s="243"/>
      <c r="I169" s="243"/>
      <c r="J169" s="243"/>
      <c r="K169" s="243"/>
      <c r="L169" s="243"/>
      <c r="M169" s="243"/>
      <c r="N169" s="243"/>
      <c r="O169" s="243"/>
      <c r="P169" s="243"/>
      <c r="Q169" s="243"/>
      <c r="R169" s="243"/>
      <c r="S169" s="243"/>
      <c r="T169" s="243"/>
      <c r="U169" s="243"/>
      <c r="V169" s="243"/>
      <c r="W169" s="243"/>
      <c r="X169" s="243"/>
      <c r="Y169" s="243"/>
      <c r="Z169" s="243"/>
      <c r="AA169" s="243"/>
      <c r="AB169" s="243"/>
      <c r="AC169" s="243"/>
      <c r="AD169" s="243"/>
      <c r="AE169" s="243"/>
    </row>
    <row r="170">
      <c r="A170" s="243"/>
      <c r="B170" s="243"/>
      <c r="C170" s="243"/>
      <c r="D170" s="243"/>
      <c r="E170" s="243"/>
      <c r="F170" s="243"/>
      <c r="G170" s="243"/>
      <c r="H170" s="243"/>
      <c r="I170" s="243"/>
      <c r="J170" s="243"/>
      <c r="K170" s="243"/>
      <c r="L170" s="243"/>
      <c r="M170" s="243"/>
      <c r="N170" s="243"/>
      <c r="O170" s="243"/>
      <c r="P170" s="243"/>
      <c r="Q170" s="243"/>
      <c r="R170" s="243"/>
      <c r="S170" s="243"/>
      <c r="T170" s="243"/>
      <c r="U170" s="243"/>
      <c r="V170" s="243"/>
      <c r="W170" s="243"/>
      <c r="X170" s="243"/>
      <c r="Y170" s="243"/>
      <c r="Z170" s="243"/>
      <c r="AA170" s="243"/>
      <c r="AB170" s="243"/>
      <c r="AC170" s="243"/>
      <c r="AD170" s="243"/>
      <c r="AE170" s="243"/>
    </row>
    <row r="171">
      <c r="A171" s="243"/>
      <c r="B171" s="243"/>
      <c r="C171" s="243"/>
      <c r="D171" s="243"/>
      <c r="E171" s="243"/>
      <c r="F171" s="243"/>
      <c r="G171" s="243"/>
      <c r="H171" s="243"/>
      <c r="I171" s="243"/>
      <c r="J171" s="243"/>
      <c r="K171" s="243"/>
      <c r="L171" s="243"/>
      <c r="M171" s="243"/>
      <c r="N171" s="243"/>
      <c r="O171" s="243"/>
      <c r="P171" s="243"/>
      <c r="Q171" s="243"/>
      <c r="R171" s="243"/>
      <c r="S171" s="243"/>
      <c r="T171" s="243"/>
      <c r="U171" s="243"/>
      <c r="V171" s="243"/>
      <c r="W171" s="243"/>
      <c r="X171" s="243"/>
      <c r="Y171" s="243"/>
      <c r="Z171" s="243"/>
      <c r="AA171" s="243"/>
      <c r="AB171" s="243"/>
      <c r="AC171" s="243"/>
      <c r="AD171" s="243"/>
      <c r="AE171" s="243"/>
    </row>
    <row r="172">
      <c r="A172" s="243"/>
      <c r="B172" s="243"/>
      <c r="C172" s="243"/>
      <c r="D172" s="243"/>
      <c r="E172" s="243"/>
      <c r="F172" s="243"/>
      <c r="G172" s="243"/>
      <c r="H172" s="243"/>
      <c r="I172" s="243"/>
      <c r="J172" s="243"/>
      <c r="K172" s="243"/>
      <c r="L172" s="243"/>
      <c r="M172" s="243"/>
      <c r="N172" s="243"/>
      <c r="O172" s="243"/>
      <c r="P172" s="243"/>
      <c r="Q172" s="243"/>
      <c r="R172" s="243"/>
      <c r="S172" s="243"/>
      <c r="T172" s="243"/>
      <c r="U172" s="243"/>
      <c r="V172" s="243"/>
      <c r="W172" s="243"/>
      <c r="X172" s="243"/>
      <c r="Y172" s="243"/>
      <c r="Z172" s="243"/>
      <c r="AA172" s="243"/>
      <c r="AB172" s="243"/>
      <c r="AC172" s="243"/>
      <c r="AD172" s="243"/>
      <c r="AE172" s="243"/>
    </row>
    <row r="173">
      <c r="A173" s="243"/>
      <c r="B173" s="243"/>
      <c r="C173" s="243"/>
      <c r="D173" s="243"/>
      <c r="E173" s="243"/>
      <c r="F173" s="243"/>
      <c r="G173" s="243"/>
      <c r="H173" s="243"/>
      <c r="I173" s="243"/>
      <c r="J173" s="243"/>
      <c r="K173" s="243"/>
      <c r="L173" s="243"/>
      <c r="M173" s="243"/>
      <c r="N173" s="243"/>
      <c r="O173" s="243"/>
      <c r="P173" s="243"/>
      <c r="Q173" s="243"/>
      <c r="R173" s="243"/>
      <c r="S173" s="243"/>
      <c r="T173" s="243"/>
      <c r="U173" s="243"/>
      <c r="V173" s="243"/>
      <c r="W173" s="243"/>
      <c r="X173" s="243"/>
      <c r="Y173" s="243"/>
      <c r="Z173" s="243"/>
      <c r="AA173" s="243"/>
      <c r="AB173" s="243"/>
      <c r="AC173" s="243"/>
      <c r="AD173" s="243"/>
      <c r="AE173" s="243"/>
    </row>
    <row r="174">
      <c r="A174" s="243"/>
      <c r="B174" s="243"/>
      <c r="C174" s="243"/>
      <c r="D174" s="243"/>
      <c r="E174" s="243"/>
      <c r="F174" s="243"/>
      <c r="G174" s="243"/>
      <c r="H174" s="243"/>
      <c r="I174" s="243"/>
      <c r="J174" s="243"/>
      <c r="K174" s="243"/>
      <c r="L174" s="243"/>
      <c r="M174" s="243"/>
      <c r="N174" s="243"/>
      <c r="O174" s="243"/>
      <c r="P174" s="243"/>
      <c r="Q174" s="243"/>
      <c r="R174" s="243"/>
      <c r="S174" s="243"/>
      <c r="T174" s="243"/>
      <c r="U174" s="243"/>
      <c r="V174" s="243"/>
      <c r="W174" s="243"/>
      <c r="X174" s="243"/>
      <c r="Y174" s="243"/>
      <c r="Z174" s="243"/>
      <c r="AA174" s="243"/>
      <c r="AB174" s="243"/>
      <c r="AC174" s="243"/>
      <c r="AD174" s="243"/>
      <c r="AE174" s="243"/>
    </row>
    <row r="175">
      <c r="A175" s="243"/>
      <c r="B175" s="243"/>
      <c r="C175" s="243"/>
      <c r="D175" s="243"/>
      <c r="E175" s="243"/>
      <c r="F175" s="243"/>
      <c r="G175" s="243"/>
      <c r="H175" s="243"/>
      <c r="I175" s="243"/>
      <c r="J175" s="243"/>
      <c r="K175" s="243"/>
      <c r="L175" s="243"/>
      <c r="M175" s="243"/>
      <c r="N175" s="243"/>
      <c r="O175" s="243"/>
      <c r="P175" s="243"/>
      <c r="Q175" s="243"/>
      <c r="R175" s="243"/>
      <c r="S175" s="243"/>
      <c r="T175" s="243"/>
      <c r="U175" s="243"/>
      <c r="V175" s="243"/>
      <c r="W175" s="243"/>
      <c r="X175" s="243"/>
      <c r="Y175" s="243"/>
      <c r="Z175" s="243"/>
      <c r="AA175" s="243"/>
      <c r="AB175" s="243"/>
      <c r="AC175" s="243"/>
      <c r="AD175" s="243"/>
      <c r="AE175" s="243"/>
    </row>
    <row r="176">
      <c r="A176" s="243"/>
      <c r="B176" s="243"/>
      <c r="C176" s="243"/>
      <c r="D176" s="243"/>
      <c r="E176" s="243"/>
      <c r="F176" s="243"/>
      <c r="G176" s="243"/>
      <c r="H176" s="243"/>
      <c r="I176" s="243"/>
      <c r="J176" s="243"/>
      <c r="K176" s="243"/>
      <c r="L176" s="243"/>
      <c r="M176" s="243"/>
      <c r="N176" s="243"/>
      <c r="O176" s="243"/>
      <c r="P176" s="243"/>
      <c r="Q176" s="243"/>
      <c r="R176" s="243"/>
      <c r="S176" s="243"/>
      <c r="T176" s="243"/>
      <c r="U176" s="243"/>
      <c r="V176" s="243"/>
      <c r="W176" s="243"/>
      <c r="X176" s="243"/>
      <c r="Y176" s="243"/>
      <c r="Z176" s="243"/>
      <c r="AA176" s="243"/>
      <c r="AB176" s="243"/>
      <c r="AC176" s="243"/>
      <c r="AD176" s="243"/>
      <c r="AE176" s="243"/>
    </row>
    <row r="177">
      <c r="A177" s="243"/>
      <c r="B177" s="243"/>
      <c r="C177" s="243"/>
      <c r="D177" s="243"/>
      <c r="E177" s="243"/>
      <c r="F177" s="243"/>
      <c r="G177" s="243"/>
      <c r="H177" s="243"/>
      <c r="I177" s="243"/>
      <c r="J177" s="243"/>
      <c r="K177" s="243"/>
      <c r="L177" s="243"/>
      <c r="M177" s="243"/>
      <c r="N177" s="243"/>
      <c r="O177" s="243"/>
      <c r="P177" s="243"/>
      <c r="Q177" s="243"/>
      <c r="R177" s="243"/>
      <c r="S177" s="243"/>
      <c r="T177" s="243"/>
      <c r="U177" s="243"/>
      <c r="V177" s="243"/>
      <c r="W177" s="243"/>
      <c r="X177" s="243"/>
      <c r="Y177" s="243"/>
      <c r="Z177" s="243"/>
      <c r="AA177" s="243"/>
      <c r="AB177" s="243"/>
      <c r="AC177" s="243"/>
      <c r="AD177" s="243"/>
      <c r="AE177" s="243"/>
    </row>
    <row r="178">
      <c r="A178" s="243"/>
      <c r="B178" s="243"/>
      <c r="C178" s="243"/>
      <c r="D178" s="243"/>
      <c r="E178" s="243"/>
      <c r="F178" s="243"/>
      <c r="G178" s="243"/>
      <c r="H178" s="243"/>
      <c r="I178" s="243"/>
      <c r="J178" s="243"/>
      <c r="K178" s="243"/>
      <c r="L178" s="243"/>
      <c r="M178" s="243"/>
      <c r="N178" s="243"/>
      <c r="O178" s="243"/>
      <c r="P178" s="243"/>
      <c r="Q178" s="243"/>
      <c r="R178" s="243"/>
      <c r="S178" s="243"/>
      <c r="T178" s="243"/>
      <c r="U178" s="243"/>
      <c r="V178" s="243"/>
      <c r="W178" s="243"/>
      <c r="X178" s="243"/>
      <c r="Y178" s="243"/>
      <c r="Z178" s="243"/>
      <c r="AA178" s="243"/>
      <c r="AB178" s="243"/>
      <c r="AC178" s="243"/>
      <c r="AD178" s="243"/>
      <c r="AE178" s="243"/>
    </row>
    <row r="179">
      <c r="A179" s="243"/>
      <c r="B179" s="243"/>
      <c r="C179" s="243"/>
      <c r="D179" s="243"/>
      <c r="E179" s="243"/>
      <c r="F179" s="243"/>
      <c r="G179" s="243"/>
      <c r="H179" s="243"/>
      <c r="I179" s="243"/>
      <c r="J179" s="243"/>
      <c r="K179" s="243"/>
      <c r="L179" s="243"/>
      <c r="M179" s="243"/>
      <c r="N179" s="243"/>
      <c r="O179" s="243"/>
      <c r="P179" s="243"/>
      <c r="Q179" s="243"/>
      <c r="R179" s="243"/>
      <c r="S179" s="243"/>
      <c r="T179" s="243"/>
      <c r="U179" s="243"/>
      <c r="V179" s="243"/>
      <c r="W179" s="243"/>
      <c r="X179" s="243"/>
      <c r="Y179" s="243"/>
      <c r="Z179" s="243"/>
      <c r="AA179" s="243"/>
      <c r="AB179" s="243"/>
      <c r="AC179" s="243"/>
      <c r="AD179" s="243"/>
      <c r="AE179" s="243"/>
    </row>
    <row r="180">
      <c r="A180" s="243"/>
      <c r="B180" s="243"/>
      <c r="C180" s="243"/>
      <c r="D180" s="243"/>
      <c r="E180" s="243"/>
      <c r="F180" s="243"/>
      <c r="G180" s="243"/>
      <c r="H180" s="243"/>
      <c r="I180" s="243"/>
      <c r="J180" s="243"/>
      <c r="K180" s="243"/>
      <c r="L180" s="243"/>
      <c r="M180" s="243"/>
      <c r="N180" s="243"/>
      <c r="O180" s="243"/>
      <c r="P180" s="243"/>
      <c r="Q180" s="243"/>
      <c r="R180" s="243"/>
      <c r="S180" s="243"/>
      <c r="T180" s="243"/>
      <c r="U180" s="243"/>
      <c r="V180" s="243"/>
      <c r="W180" s="243"/>
      <c r="X180" s="243"/>
      <c r="Y180" s="243"/>
      <c r="Z180" s="243"/>
      <c r="AA180" s="243"/>
      <c r="AB180" s="243"/>
      <c r="AC180" s="243"/>
      <c r="AD180" s="243"/>
      <c r="AE180" s="243"/>
    </row>
    <row r="181">
      <c r="A181" s="243"/>
      <c r="B181" s="243"/>
      <c r="C181" s="243"/>
      <c r="D181" s="243"/>
      <c r="E181" s="243"/>
      <c r="F181" s="243"/>
      <c r="G181" s="243"/>
      <c r="H181" s="243"/>
      <c r="I181" s="243"/>
      <c r="J181" s="243"/>
      <c r="K181" s="243"/>
      <c r="L181" s="243"/>
      <c r="M181" s="243"/>
      <c r="N181" s="243"/>
      <c r="O181" s="243"/>
      <c r="P181" s="243"/>
      <c r="Q181" s="243"/>
      <c r="R181" s="243"/>
      <c r="S181" s="243"/>
      <c r="T181" s="243"/>
      <c r="U181" s="243"/>
      <c r="V181" s="243"/>
      <c r="W181" s="243"/>
      <c r="X181" s="243"/>
      <c r="Y181" s="243"/>
      <c r="Z181" s="243"/>
      <c r="AA181" s="243"/>
      <c r="AB181" s="243"/>
      <c r="AC181" s="243"/>
      <c r="AD181" s="243"/>
      <c r="AE181" s="243"/>
    </row>
    <row r="182">
      <c r="A182" s="243"/>
      <c r="B182" s="243"/>
      <c r="C182" s="243"/>
      <c r="D182" s="243"/>
      <c r="E182" s="243"/>
      <c r="F182" s="243"/>
      <c r="G182" s="243"/>
      <c r="H182" s="243"/>
      <c r="I182" s="243"/>
      <c r="J182" s="243"/>
      <c r="K182" s="243"/>
      <c r="L182" s="243"/>
      <c r="M182" s="243"/>
      <c r="N182" s="243"/>
      <c r="O182" s="243"/>
      <c r="P182" s="243"/>
      <c r="Q182" s="243"/>
      <c r="R182" s="243"/>
      <c r="S182" s="243"/>
      <c r="T182" s="243"/>
      <c r="U182" s="243"/>
      <c r="V182" s="243"/>
      <c r="W182" s="243"/>
      <c r="X182" s="243"/>
      <c r="Y182" s="243"/>
      <c r="Z182" s="243"/>
      <c r="AA182" s="243"/>
      <c r="AB182" s="243"/>
      <c r="AC182" s="243"/>
      <c r="AD182" s="243"/>
      <c r="AE182" s="243"/>
    </row>
    <row r="183">
      <c r="A183" s="243"/>
      <c r="B183" s="243"/>
      <c r="C183" s="243"/>
      <c r="D183" s="243"/>
      <c r="E183" s="243"/>
      <c r="F183" s="243"/>
      <c r="G183" s="243"/>
      <c r="H183" s="243"/>
      <c r="I183" s="243"/>
      <c r="J183" s="243"/>
      <c r="K183" s="243"/>
      <c r="L183" s="243"/>
      <c r="M183" s="243"/>
      <c r="N183" s="243"/>
      <c r="O183" s="243"/>
      <c r="P183" s="243"/>
      <c r="Q183" s="243"/>
      <c r="R183" s="243"/>
      <c r="S183" s="243"/>
      <c r="T183" s="243"/>
      <c r="U183" s="243"/>
      <c r="V183" s="243"/>
      <c r="W183" s="243"/>
      <c r="X183" s="243"/>
      <c r="Y183" s="243"/>
      <c r="Z183" s="243"/>
      <c r="AA183" s="243"/>
      <c r="AB183" s="243"/>
      <c r="AC183" s="243"/>
      <c r="AD183" s="243"/>
      <c r="AE183" s="243"/>
    </row>
    <row r="184">
      <c r="A184" s="243"/>
      <c r="B184" s="243"/>
      <c r="C184" s="243"/>
      <c r="D184" s="243"/>
      <c r="E184" s="243"/>
      <c r="F184" s="243"/>
      <c r="G184" s="243"/>
      <c r="H184" s="243"/>
      <c r="I184" s="243"/>
      <c r="J184" s="243"/>
      <c r="K184" s="243"/>
      <c r="L184" s="243"/>
      <c r="M184" s="243"/>
      <c r="N184" s="243"/>
      <c r="O184" s="243"/>
      <c r="P184" s="243"/>
      <c r="Q184" s="243"/>
      <c r="R184" s="243"/>
      <c r="S184" s="243"/>
      <c r="T184" s="243"/>
      <c r="U184" s="243"/>
      <c r="V184" s="243"/>
      <c r="W184" s="243"/>
      <c r="X184" s="243"/>
      <c r="Y184" s="243"/>
      <c r="Z184" s="243"/>
      <c r="AA184" s="243"/>
      <c r="AB184" s="243"/>
      <c r="AC184" s="243"/>
      <c r="AD184" s="243"/>
      <c r="AE184" s="243"/>
    </row>
    <row r="185">
      <c r="A185" s="243"/>
      <c r="B185" s="243"/>
      <c r="C185" s="243"/>
      <c r="D185" s="243"/>
      <c r="E185" s="243"/>
      <c r="F185" s="243"/>
      <c r="G185" s="243"/>
      <c r="H185" s="243"/>
      <c r="I185" s="243"/>
      <c r="J185" s="243"/>
      <c r="K185" s="243"/>
      <c r="L185" s="243"/>
      <c r="M185" s="243"/>
      <c r="N185" s="243"/>
      <c r="O185" s="243"/>
      <c r="P185" s="243"/>
      <c r="Q185" s="243"/>
      <c r="R185" s="243"/>
      <c r="S185" s="243"/>
      <c r="T185" s="243"/>
      <c r="U185" s="243"/>
      <c r="V185" s="243"/>
      <c r="W185" s="243"/>
      <c r="X185" s="243"/>
      <c r="Y185" s="243"/>
      <c r="Z185" s="243"/>
      <c r="AA185" s="243"/>
      <c r="AB185" s="243"/>
      <c r="AC185" s="243"/>
      <c r="AD185" s="243"/>
      <c r="AE185" s="243"/>
    </row>
    <row r="186">
      <c r="A186" s="243"/>
      <c r="B186" s="243"/>
      <c r="C186" s="243"/>
      <c r="D186" s="243"/>
      <c r="E186" s="243"/>
      <c r="F186" s="243"/>
      <c r="G186" s="243"/>
      <c r="H186" s="243"/>
      <c r="I186" s="243"/>
      <c r="J186" s="243"/>
      <c r="K186" s="243"/>
      <c r="L186" s="243"/>
      <c r="M186" s="243"/>
      <c r="N186" s="243"/>
      <c r="O186" s="243"/>
      <c r="P186" s="243"/>
      <c r="Q186" s="243"/>
      <c r="R186" s="243"/>
      <c r="S186" s="243"/>
      <c r="T186" s="243"/>
      <c r="U186" s="243"/>
      <c r="V186" s="243"/>
      <c r="W186" s="243"/>
      <c r="X186" s="243"/>
      <c r="Y186" s="243"/>
      <c r="Z186" s="243"/>
      <c r="AA186" s="243"/>
      <c r="AB186" s="243"/>
      <c r="AC186" s="243"/>
      <c r="AD186" s="243"/>
      <c r="AE186" s="243"/>
    </row>
    <row r="187">
      <c r="A187" s="243"/>
      <c r="B187" s="243"/>
      <c r="C187" s="243"/>
      <c r="D187" s="243"/>
      <c r="E187" s="243"/>
      <c r="F187" s="243"/>
      <c r="G187" s="243"/>
      <c r="H187" s="243"/>
      <c r="I187" s="243"/>
      <c r="J187" s="243"/>
      <c r="K187" s="243"/>
      <c r="L187" s="243"/>
      <c r="M187" s="243"/>
      <c r="N187" s="243"/>
      <c r="O187" s="243"/>
      <c r="P187" s="243"/>
      <c r="Q187" s="243"/>
      <c r="R187" s="243"/>
      <c r="S187" s="243"/>
      <c r="T187" s="243"/>
      <c r="U187" s="243"/>
      <c r="V187" s="243"/>
      <c r="W187" s="243"/>
      <c r="X187" s="243"/>
      <c r="Y187" s="243"/>
      <c r="Z187" s="243"/>
      <c r="AA187" s="243"/>
      <c r="AB187" s="243"/>
      <c r="AC187" s="243"/>
      <c r="AD187" s="243"/>
      <c r="AE187" s="243"/>
    </row>
    <row r="188">
      <c r="A188" s="243"/>
      <c r="B188" s="243"/>
      <c r="C188" s="243"/>
      <c r="D188" s="243"/>
      <c r="E188" s="243"/>
      <c r="F188" s="243"/>
      <c r="G188" s="243"/>
      <c r="H188" s="243"/>
      <c r="I188" s="243"/>
      <c r="J188" s="243"/>
      <c r="K188" s="243"/>
      <c r="L188" s="243"/>
      <c r="M188" s="243"/>
      <c r="N188" s="243"/>
      <c r="O188" s="243"/>
      <c r="P188" s="243"/>
      <c r="Q188" s="243"/>
      <c r="R188" s="243"/>
      <c r="S188" s="243"/>
      <c r="T188" s="243"/>
      <c r="U188" s="243"/>
      <c r="V188" s="243"/>
      <c r="W188" s="243"/>
      <c r="X188" s="243"/>
      <c r="Y188" s="243"/>
      <c r="Z188" s="243"/>
      <c r="AA188" s="243"/>
      <c r="AB188" s="243"/>
      <c r="AC188" s="243"/>
      <c r="AD188" s="243"/>
      <c r="AE188" s="243"/>
    </row>
    <row r="189">
      <c r="A189" s="243"/>
      <c r="B189" s="243"/>
      <c r="C189" s="243"/>
      <c r="D189" s="243"/>
      <c r="E189" s="243"/>
      <c r="F189" s="243"/>
      <c r="G189" s="243"/>
      <c r="H189" s="243"/>
      <c r="I189" s="243"/>
      <c r="J189" s="243"/>
      <c r="K189" s="243"/>
      <c r="L189" s="243"/>
      <c r="M189" s="243"/>
      <c r="N189" s="243"/>
      <c r="O189" s="243"/>
      <c r="P189" s="243"/>
      <c r="Q189" s="243"/>
      <c r="R189" s="243"/>
      <c r="S189" s="243"/>
      <c r="T189" s="243"/>
      <c r="U189" s="243"/>
      <c r="V189" s="243"/>
      <c r="W189" s="243"/>
      <c r="X189" s="243"/>
      <c r="Y189" s="243"/>
      <c r="Z189" s="243"/>
      <c r="AA189" s="243"/>
      <c r="AB189" s="243"/>
      <c r="AC189" s="243"/>
      <c r="AD189" s="243"/>
      <c r="AE189" s="243"/>
    </row>
    <row r="190">
      <c r="A190" s="243"/>
      <c r="B190" s="243"/>
      <c r="C190" s="243"/>
      <c r="D190" s="243"/>
      <c r="E190" s="243"/>
      <c r="F190" s="243"/>
      <c r="G190" s="243"/>
      <c r="H190" s="243"/>
      <c r="I190" s="243"/>
      <c r="J190" s="243"/>
      <c r="K190" s="243"/>
      <c r="L190" s="243"/>
      <c r="M190" s="243"/>
      <c r="N190" s="243"/>
      <c r="O190" s="243"/>
      <c r="P190" s="243"/>
      <c r="Q190" s="243"/>
      <c r="R190" s="243"/>
      <c r="S190" s="243"/>
      <c r="T190" s="243"/>
      <c r="U190" s="243"/>
      <c r="V190" s="243"/>
      <c r="W190" s="243"/>
      <c r="X190" s="243"/>
      <c r="Y190" s="243"/>
      <c r="Z190" s="243"/>
      <c r="AA190" s="243"/>
      <c r="AB190" s="243"/>
      <c r="AC190" s="243"/>
      <c r="AD190" s="243"/>
      <c r="AE190" s="243"/>
    </row>
    <row r="191">
      <c r="A191" s="243"/>
      <c r="B191" s="243"/>
      <c r="C191" s="243"/>
      <c r="D191" s="243"/>
      <c r="E191" s="243"/>
      <c r="F191" s="243"/>
      <c r="G191" s="243"/>
      <c r="H191" s="243"/>
      <c r="I191" s="243"/>
      <c r="J191" s="243"/>
      <c r="K191" s="243"/>
      <c r="L191" s="243"/>
      <c r="M191" s="243"/>
      <c r="N191" s="243"/>
      <c r="O191" s="243"/>
      <c r="P191" s="243"/>
      <c r="Q191" s="243"/>
      <c r="R191" s="243"/>
      <c r="S191" s="243"/>
      <c r="T191" s="243"/>
      <c r="U191" s="243"/>
      <c r="V191" s="243"/>
      <c r="W191" s="243"/>
      <c r="X191" s="243"/>
      <c r="Y191" s="243"/>
      <c r="Z191" s="243"/>
      <c r="AA191" s="243"/>
      <c r="AB191" s="243"/>
      <c r="AC191" s="243"/>
      <c r="AD191" s="243"/>
      <c r="AE191" s="243"/>
    </row>
    <row r="192">
      <c r="A192" s="243"/>
      <c r="B192" s="243"/>
      <c r="C192" s="243"/>
      <c r="D192" s="243"/>
      <c r="E192" s="243"/>
      <c r="F192" s="243"/>
      <c r="G192" s="243"/>
      <c r="H192" s="243"/>
      <c r="I192" s="243"/>
      <c r="J192" s="243"/>
      <c r="K192" s="243"/>
      <c r="L192" s="243"/>
      <c r="M192" s="243"/>
      <c r="N192" s="243"/>
      <c r="O192" s="243"/>
      <c r="P192" s="243"/>
      <c r="Q192" s="243"/>
      <c r="R192" s="243"/>
      <c r="S192" s="243"/>
      <c r="T192" s="243"/>
      <c r="U192" s="243"/>
      <c r="V192" s="243"/>
      <c r="W192" s="243"/>
      <c r="X192" s="243"/>
      <c r="Y192" s="243"/>
      <c r="Z192" s="243"/>
      <c r="AA192" s="243"/>
      <c r="AB192" s="243"/>
      <c r="AC192" s="243"/>
      <c r="AD192" s="243"/>
      <c r="AE192" s="243"/>
    </row>
    <row r="193">
      <c r="A193" s="243"/>
      <c r="B193" s="243"/>
      <c r="C193" s="243"/>
      <c r="D193" s="243"/>
      <c r="E193" s="243"/>
      <c r="F193" s="243"/>
      <c r="G193" s="243"/>
      <c r="H193" s="243"/>
      <c r="I193" s="243"/>
      <c r="J193" s="243"/>
      <c r="K193" s="243"/>
      <c r="L193" s="243"/>
      <c r="M193" s="243"/>
      <c r="N193" s="243"/>
      <c r="O193" s="243"/>
      <c r="P193" s="243"/>
      <c r="Q193" s="243"/>
      <c r="R193" s="243"/>
      <c r="S193" s="243"/>
      <c r="T193" s="243"/>
      <c r="U193" s="243"/>
      <c r="V193" s="243"/>
      <c r="W193" s="243"/>
      <c r="X193" s="243"/>
      <c r="Y193" s="243"/>
      <c r="Z193" s="243"/>
      <c r="AA193" s="243"/>
      <c r="AB193" s="243"/>
      <c r="AC193" s="243"/>
      <c r="AD193" s="243"/>
      <c r="AE193" s="243"/>
    </row>
    <row r="194">
      <c r="A194" s="243"/>
      <c r="B194" s="243"/>
      <c r="C194" s="243"/>
      <c r="D194" s="243"/>
      <c r="E194" s="243"/>
      <c r="F194" s="243"/>
      <c r="G194" s="243"/>
      <c r="H194" s="243"/>
      <c r="I194" s="243"/>
      <c r="J194" s="243"/>
      <c r="K194" s="243"/>
      <c r="L194" s="243"/>
      <c r="M194" s="243"/>
      <c r="N194" s="243"/>
      <c r="O194" s="243"/>
      <c r="P194" s="243"/>
      <c r="Q194" s="243"/>
      <c r="R194" s="243"/>
      <c r="S194" s="243"/>
      <c r="T194" s="243"/>
      <c r="U194" s="243"/>
      <c r="V194" s="243"/>
      <c r="W194" s="243"/>
      <c r="X194" s="243"/>
      <c r="Y194" s="243"/>
      <c r="Z194" s="243"/>
      <c r="AA194" s="243"/>
      <c r="AB194" s="243"/>
      <c r="AC194" s="243"/>
      <c r="AD194" s="243"/>
      <c r="AE194" s="243"/>
    </row>
    <row r="195">
      <c r="A195" s="243"/>
      <c r="B195" s="243"/>
      <c r="C195" s="243"/>
      <c r="D195" s="243"/>
      <c r="E195" s="243"/>
      <c r="F195" s="243"/>
      <c r="G195" s="243"/>
      <c r="H195" s="243"/>
      <c r="I195" s="243"/>
      <c r="J195" s="243"/>
      <c r="K195" s="243"/>
      <c r="L195" s="243"/>
      <c r="M195" s="243"/>
      <c r="N195" s="243"/>
      <c r="O195" s="243"/>
      <c r="P195" s="243"/>
      <c r="Q195" s="243"/>
      <c r="R195" s="243"/>
      <c r="S195" s="243"/>
      <c r="T195" s="243"/>
      <c r="U195" s="243"/>
      <c r="V195" s="243"/>
      <c r="W195" s="243"/>
      <c r="X195" s="243"/>
      <c r="Y195" s="243"/>
      <c r="Z195" s="243"/>
      <c r="AA195" s="243"/>
      <c r="AB195" s="243"/>
      <c r="AC195" s="243"/>
      <c r="AD195" s="243"/>
      <c r="AE195" s="243"/>
    </row>
    <row r="196">
      <c r="A196" s="243"/>
      <c r="B196" s="243"/>
      <c r="C196" s="243"/>
      <c r="D196" s="243"/>
      <c r="E196" s="243"/>
      <c r="F196" s="243"/>
      <c r="G196" s="243"/>
      <c r="H196" s="243"/>
      <c r="I196" s="243"/>
      <c r="J196" s="243"/>
      <c r="K196" s="243"/>
      <c r="L196" s="243"/>
      <c r="M196" s="243"/>
      <c r="N196" s="243"/>
      <c r="O196" s="243"/>
      <c r="P196" s="243"/>
      <c r="Q196" s="243"/>
      <c r="R196" s="243"/>
      <c r="S196" s="243"/>
      <c r="T196" s="243"/>
      <c r="U196" s="243"/>
      <c r="V196" s="243"/>
      <c r="W196" s="243"/>
      <c r="X196" s="243"/>
      <c r="Y196" s="243"/>
      <c r="Z196" s="243"/>
      <c r="AA196" s="243"/>
      <c r="AB196" s="243"/>
      <c r="AC196" s="243"/>
      <c r="AD196" s="243"/>
      <c r="AE196" s="243"/>
    </row>
    <row r="197">
      <c r="A197" s="243"/>
      <c r="B197" s="243"/>
      <c r="C197" s="243"/>
      <c r="D197" s="243"/>
      <c r="E197" s="243"/>
      <c r="F197" s="243"/>
      <c r="G197" s="243"/>
      <c r="H197" s="243"/>
      <c r="I197" s="243"/>
      <c r="J197" s="243"/>
      <c r="K197" s="243"/>
      <c r="L197" s="243"/>
      <c r="M197" s="243"/>
      <c r="N197" s="243"/>
      <c r="O197" s="243"/>
      <c r="P197" s="243"/>
      <c r="Q197" s="243"/>
      <c r="R197" s="243"/>
      <c r="S197" s="243"/>
      <c r="T197" s="243"/>
      <c r="U197" s="243"/>
      <c r="V197" s="243"/>
      <c r="W197" s="243"/>
      <c r="X197" s="243"/>
      <c r="Y197" s="243"/>
      <c r="Z197" s="243"/>
      <c r="AA197" s="243"/>
      <c r="AB197" s="243"/>
      <c r="AC197" s="243"/>
      <c r="AD197" s="243"/>
      <c r="AE197" s="243"/>
    </row>
    <row r="198">
      <c r="A198" s="243"/>
      <c r="B198" s="243"/>
      <c r="C198" s="243"/>
      <c r="D198" s="243"/>
      <c r="E198" s="243"/>
      <c r="F198" s="243"/>
      <c r="G198" s="243"/>
      <c r="H198" s="243"/>
      <c r="I198" s="243"/>
      <c r="J198" s="243"/>
      <c r="K198" s="243"/>
      <c r="L198" s="243"/>
      <c r="M198" s="243"/>
      <c r="N198" s="243"/>
      <c r="O198" s="243"/>
      <c r="P198" s="243"/>
      <c r="Q198" s="243"/>
      <c r="R198" s="243"/>
      <c r="S198" s="243"/>
      <c r="T198" s="243"/>
      <c r="U198" s="243"/>
      <c r="V198" s="243"/>
      <c r="W198" s="243"/>
      <c r="X198" s="243"/>
      <c r="Y198" s="243"/>
      <c r="Z198" s="243"/>
      <c r="AA198" s="243"/>
      <c r="AB198" s="243"/>
      <c r="AC198" s="243"/>
      <c r="AD198" s="243"/>
      <c r="AE198" s="243"/>
    </row>
    <row r="199">
      <c r="A199" s="243"/>
      <c r="B199" s="243"/>
      <c r="C199" s="243"/>
      <c r="D199" s="243"/>
      <c r="E199" s="243"/>
      <c r="F199" s="243"/>
      <c r="G199" s="243"/>
      <c r="H199" s="243"/>
      <c r="I199" s="243"/>
      <c r="J199" s="243"/>
      <c r="K199" s="243"/>
      <c r="L199" s="243"/>
      <c r="M199" s="243"/>
      <c r="N199" s="243"/>
      <c r="O199" s="243"/>
      <c r="P199" s="243"/>
      <c r="Q199" s="243"/>
      <c r="R199" s="243"/>
      <c r="S199" s="243"/>
      <c r="T199" s="243"/>
      <c r="U199" s="243"/>
      <c r="V199" s="243"/>
      <c r="W199" s="243"/>
      <c r="X199" s="243"/>
      <c r="Y199" s="243"/>
      <c r="Z199" s="243"/>
      <c r="AA199" s="243"/>
      <c r="AB199" s="243"/>
      <c r="AC199" s="243"/>
      <c r="AD199" s="243"/>
      <c r="AE199" s="243"/>
    </row>
    <row r="200">
      <c r="A200" s="243"/>
      <c r="B200" s="243"/>
      <c r="C200" s="243"/>
      <c r="D200" s="243"/>
      <c r="E200" s="243"/>
      <c r="F200" s="243"/>
      <c r="G200" s="243"/>
      <c r="H200" s="243"/>
      <c r="I200" s="243"/>
      <c r="J200" s="243"/>
      <c r="K200" s="243"/>
      <c r="L200" s="243"/>
      <c r="M200" s="243"/>
      <c r="N200" s="243"/>
      <c r="O200" s="243"/>
      <c r="P200" s="243"/>
      <c r="Q200" s="243"/>
      <c r="R200" s="243"/>
      <c r="S200" s="243"/>
      <c r="T200" s="243"/>
      <c r="U200" s="243"/>
      <c r="V200" s="243"/>
      <c r="W200" s="243"/>
      <c r="X200" s="243"/>
      <c r="Y200" s="243"/>
      <c r="Z200" s="243"/>
      <c r="AA200" s="243"/>
      <c r="AB200" s="243"/>
      <c r="AC200" s="243"/>
      <c r="AD200" s="243"/>
      <c r="AE200" s="243"/>
    </row>
    <row r="201">
      <c r="A201" s="243"/>
      <c r="B201" s="243"/>
      <c r="C201" s="243"/>
      <c r="D201" s="243"/>
      <c r="E201" s="243"/>
      <c r="F201" s="243"/>
      <c r="G201" s="243"/>
      <c r="H201" s="243"/>
      <c r="I201" s="243"/>
      <c r="J201" s="243"/>
      <c r="K201" s="243"/>
      <c r="L201" s="243"/>
      <c r="M201" s="243"/>
      <c r="N201" s="243"/>
      <c r="O201" s="243"/>
      <c r="P201" s="243"/>
      <c r="Q201" s="243"/>
      <c r="R201" s="243"/>
      <c r="S201" s="243"/>
      <c r="T201" s="243"/>
      <c r="U201" s="243"/>
      <c r="V201" s="243"/>
      <c r="W201" s="243"/>
      <c r="X201" s="243"/>
      <c r="Y201" s="243"/>
      <c r="Z201" s="243"/>
      <c r="AA201" s="243"/>
      <c r="AB201" s="243"/>
      <c r="AC201" s="243"/>
      <c r="AD201" s="243"/>
      <c r="AE201" s="243"/>
    </row>
    <row r="202">
      <c r="A202" s="243"/>
      <c r="B202" s="243"/>
      <c r="C202" s="243"/>
      <c r="D202" s="243"/>
      <c r="E202" s="243"/>
      <c r="F202" s="243"/>
      <c r="G202" s="243"/>
      <c r="H202" s="243"/>
      <c r="I202" s="243"/>
      <c r="J202" s="243"/>
      <c r="K202" s="243"/>
      <c r="L202" s="243"/>
      <c r="M202" s="243"/>
      <c r="N202" s="243"/>
      <c r="O202" s="243"/>
      <c r="P202" s="243"/>
      <c r="Q202" s="243"/>
      <c r="R202" s="243"/>
      <c r="S202" s="243"/>
      <c r="T202" s="243"/>
      <c r="U202" s="243"/>
      <c r="V202" s="243"/>
      <c r="W202" s="243"/>
      <c r="X202" s="243"/>
      <c r="Y202" s="243"/>
      <c r="Z202" s="243"/>
      <c r="AA202" s="243"/>
      <c r="AB202" s="243"/>
      <c r="AC202" s="243"/>
      <c r="AD202" s="243"/>
      <c r="AE202" s="243"/>
    </row>
    <row r="203">
      <c r="A203" s="243"/>
      <c r="B203" s="243"/>
      <c r="C203" s="243"/>
      <c r="D203" s="243"/>
      <c r="E203" s="243"/>
      <c r="F203" s="243"/>
      <c r="G203" s="243"/>
      <c r="H203" s="243"/>
      <c r="I203" s="243"/>
      <c r="J203" s="243"/>
      <c r="K203" s="243"/>
      <c r="L203" s="243"/>
      <c r="M203" s="243"/>
      <c r="N203" s="243"/>
      <c r="O203" s="243"/>
      <c r="P203" s="243"/>
      <c r="Q203" s="243"/>
      <c r="R203" s="243"/>
      <c r="S203" s="243"/>
      <c r="T203" s="243"/>
      <c r="U203" s="243"/>
      <c r="V203" s="243"/>
      <c r="W203" s="243"/>
      <c r="X203" s="243"/>
      <c r="Y203" s="243"/>
      <c r="Z203" s="243"/>
      <c r="AA203" s="243"/>
      <c r="AB203" s="243"/>
      <c r="AC203" s="243"/>
      <c r="AD203" s="243"/>
      <c r="AE203" s="243"/>
    </row>
    <row r="204">
      <c r="A204" s="243"/>
      <c r="B204" s="243"/>
      <c r="C204" s="243"/>
      <c r="D204" s="243"/>
      <c r="E204" s="243"/>
      <c r="F204" s="243"/>
      <c r="G204" s="243"/>
      <c r="H204" s="243"/>
      <c r="I204" s="243"/>
      <c r="J204" s="243"/>
      <c r="K204" s="243"/>
      <c r="L204" s="243"/>
      <c r="M204" s="243"/>
      <c r="N204" s="243"/>
      <c r="O204" s="243"/>
      <c r="P204" s="243"/>
      <c r="Q204" s="243"/>
      <c r="R204" s="243"/>
      <c r="S204" s="243"/>
      <c r="T204" s="243"/>
      <c r="U204" s="243"/>
      <c r="V204" s="243"/>
      <c r="W204" s="243"/>
      <c r="X204" s="243"/>
      <c r="Y204" s="243"/>
      <c r="Z204" s="243"/>
      <c r="AA204" s="243"/>
      <c r="AB204" s="243"/>
      <c r="AC204" s="243"/>
      <c r="AD204" s="243"/>
      <c r="AE204" s="243"/>
    </row>
    <row r="205">
      <c r="A205" s="243"/>
      <c r="B205" s="243"/>
      <c r="C205" s="243"/>
      <c r="D205" s="243"/>
      <c r="E205" s="243"/>
      <c r="F205" s="243"/>
      <c r="G205" s="243"/>
      <c r="H205" s="243"/>
      <c r="I205" s="243"/>
      <c r="J205" s="243"/>
      <c r="K205" s="243"/>
      <c r="L205" s="243"/>
      <c r="M205" s="243"/>
      <c r="N205" s="243"/>
      <c r="O205" s="243"/>
      <c r="P205" s="243"/>
      <c r="Q205" s="243"/>
      <c r="R205" s="243"/>
      <c r="S205" s="243"/>
      <c r="T205" s="243"/>
      <c r="U205" s="243"/>
      <c r="V205" s="243"/>
      <c r="W205" s="243"/>
      <c r="X205" s="243"/>
      <c r="Y205" s="243"/>
      <c r="Z205" s="243"/>
      <c r="AA205" s="243"/>
      <c r="AB205" s="243"/>
      <c r="AC205" s="243"/>
      <c r="AD205" s="243"/>
      <c r="AE205" s="243"/>
    </row>
    <row r="206">
      <c r="A206" s="243"/>
      <c r="B206" s="243"/>
      <c r="C206" s="243"/>
      <c r="D206" s="243"/>
      <c r="E206" s="243"/>
      <c r="F206" s="243"/>
      <c r="G206" s="243"/>
      <c r="H206" s="243"/>
      <c r="I206" s="243"/>
      <c r="J206" s="243"/>
      <c r="K206" s="243"/>
      <c r="L206" s="243"/>
      <c r="M206" s="243"/>
      <c r="N206" s="243"/>
      <c r="O206" s="243"/>
      <c r="P206" s="243"/>
      <c r="Q206" s="243"/>
      <c r="R206" s="243"/>
      <c r="S206" s="243"/>
      <c r="T206" s="243"/>
      <c r="U206" s="243"/>
      <c r="V206" s="243"/>
      <c r="W206" s="243"/>
      <c r="X206" s="243"/>
      <c r="Y206" s="243"/>
      <c r="Z206" s="243"/>
      <c r="AA206" s="243"/>
      <c r="AB206" s="243"/>
      <c r="AC206" s="243"/>
      <c r="AD206" s="243"/>
      <c r="AE206" s="243"/>
    </row>
    <row r="207">
      <c r="A207" s="243"/>
      <c r="B207" s="243"/>
      <c r="C207" s="243"/>
      <c r="D207" s="243"/>
      <c r="E207" s="243"/>
      <c r="F207" s="243"/>
      <c r="G207" s="243"/>
      <c r="H207" s="243"/>
      <c r="I207" s="243"/>
      <c r="J207" s="243"/>
      <c r="K207" s="243"/>
      <c r="L207" s="243"/>
      <c r="M207" s="243"/>
      <c r="N207" s="243"/>
      <c r="O207" s="243"/>
      <c r="P207" s="243"/>
      <c r="Q207" s="243"/>
      <c r="R207" s="243"/>
      <c r="S207" s="243"/>
      <c r="T207" s="243"/>
      <c r="U207" s="243"/>
      <c r="V207" s="243"/>
      <c r="W207" s="243"/>
      <c r="X207" s="243"/>
      <c r="Y207" s="243"/>
      <c r="Z207" s="243"/>
      <c r="AA207" s="243"/>
      <c r="AB207" s="243"/>
      <c r="AC207" s="243"/>
      <c r="AD207" s="243"/>
      <c r="AE207" s="243"/>
    </row>
    <row r="208">
      <c r="A208" s="243"/>
      <c r="B208" s="243"/>
      <c r="C208" s="243"/>
      <c r="D208" s="243"/>
      <c r="E208" s="243"/>
      <c r="F208" s="243"/>
      <c r="G208" s="243"/>
      <c r="H208" s="243"/>
      <c r="I208" s="243"/>
      <c r="J208" s="243"/>
      <c r="K208" s="243"/>
      <c r="L208" s="243"/>
      <c r="M208" s="243"/>
      <c r="N208" s="243"/>
      <c r="O208" s="243"/>
      <c r="P208" s="243"/>
      <c r="Q208" s="243"/>
      <c r="R208" s="243"/>
      <c r="S208" s="243"/>
      <c r="T208" s="243"/>
      <c r="U208" s="243"/>
      <c r="V208" s="243"/>
      <c r="W208" s="243"/>
      <c r="X208" s="243"/>
      <c r="Y208" s="243"/>
      <c r="Z208" s="243"/>
      <c r="AA208" s="243"/>
      <c r="AB208" s="243"/>
      <c r="AC208" s="243"/>
      <c r="AD208" s="243"/>
      <c r="AE208" s="243"/>
    </row>
    <row r="209">
      <c r="A209" s="243"/>
      <c r="B209" s="243"/>
      <c r="C209" s="243"/>
      <c r="D209" s="243"/>
      <c r="E209" s="243"/>
      <c r="F209" s="243"/>
      <c r="G209" s="243"/>
      <c r="H209" s="243"/>
      <c r="I209" s="243"/>
      <c r="J209" s="243"/>
      <c r="K209" s="243"/>
      <c r="L209" s="243"/>
      <c r="M209" s="243"/>
      <c r="N209" s="243"/>
      <c r="O209" s="243"/>
      <c r="P209" s="243"/>
      <c r="Q209" s="243"/>
      <c r="R209" s="243"/>
      <c r="S209" s="243"/>
      <c r="T209" s="243"/>
      <c r="U209" s="243"/>
      <c r="V209" s="243"/>
      <c r="W209" s="243"/>
      <c r="X209" s="243"/>
      <c r="Y209" s="243"/>
      <c r="Z209" s="243"/>
      <c r="AA209" s="243"/>
      <c r="AB209" s="243"/>
      <c r="AC209" s="243"/>
      <c r="AD209" s="243"/>
      <c r="AE209" s="243"/>
    </row>
    <row r="210">
      <c r="A210" s="243"/>
      <c r="B210" s="243"/>
      <c r="C210" s="243"/>
      <c r="D210" s="243"/>
      <c r="E210" s="243"/>
      <c r="F210" s="243"/>
      <c r="G210" s="243"/>
      <c r="H210" s="243"/>
      <c r="I210" s="243"/>
      <c r="J210" s="243"/>
      <c r="K210" s="243"/>
      <c r="L210" s="243"/>
      <c r="M210" s="243"/>
      <c r="N210" s="243"/>
      <c r="O210" s="243"/>
      <c r="P210" s="243"/>
      <c r="Q210" s="243"/>
      <c r="R210" s="243"/>
      <c r="S210" s="243"/>
      <c r="T210" s="243"/>
      <c r="U210" s="243"/>
      <c r="V210" s="243"/>
      <c r="W210" s="243"/>
      <c r="X210" s="243"/>
      <c r="Y210" s="243"/>
      <c r="Z210" s="243"/>
      <c r="AA210" s="243"/>
      <c r="AB210" s="243"/>
      <c r="AC210" s="243"/>
      <c r="AD210" s="243"/>
      <c r="AE210" s="243"/>
    </row>
    <row r="211">
      <c r="A211" s="243"/>
      <c r="B211" s="243"/>
      <c r="C211" s="243"/>
      <c r="D211" s="243"/>
      <c r="E211" s="243"/>
      <c r="F211" s="243"/>
      <c r="G211" s="243"/>
      <c r="H211" s="243"/>
      <c r="I211" s="243"/>
      <c r="J211" s="243"/>
      <c r="K211" s="243"/>
      <c r="L211" s="243"/>
      <c r="M211" s="243"/>
      <c r="N211" s="243"/>
      <c r="O211" s="243"/>
      <c r="P211" s="243"/>
      <c r="Q211" s="243"/>
      <c r="R211" s="243"/>
      <c r="S211" s="243"/>
      <c r="T211" s="243"/>
      <c r="U211" s="243"/>
      <c r="V211" s="243"/>
      <c r="W211" s="243"/>
      <c r="X211" s="243"/>
      <c r="Y211" s="243"/>
      <c r="Z211" s="243"/>
      <c r="AA211" s="243"/>
      <c r="AB211" s="243"/>
      <c r="AC211" s="243"/>
      <c r="AD211" s="243"/>
      <c r="AE211" s="243"/>
    </row>
    <row r="212">
      <c r="A212" s="243"/>
      <c r="B212" s="243"/>
      <c r="C212" s="243"/>
      <c r="D212" s="243"/>
      <c r="E212" s="243"/>
      <c r="F212" s="243"/>
      <c r="G212" s="243"/>
      <c r="H212" s="243"/>
      <c r="I212" s="243"/>
      <c r="J212" s="243"/>
      <c r="K212" s="243"/>
      <c r="L212" s="243"/>
      <c r="M212" s="243"/>
      <c r="N212" s="243"/>
      <c r="O212" s="243"/>
      <c r="P212" s="243"/>
      <c r="Q212" s="243"/>
      <c r="R212" s="243"/>
      <c r="S212" s="243"/>
      <c r="T212" s="243"/>
      <c r="U212" s="243"/>
      <c r="V212" s="243"/>
      <c r="W212" s="243"/>
      <c r="X212" s="243"/>
      <c r="Y212" s="243"/>
      <c r="Z212" s="243"/>
      <c r="AA212" s="243"/>
      <c r="AB212" s="243"/>
      <c r="AC212" s="243"/>
      <c r="AD212" s="243"/>
      <c r="AE212" s="243"/>
    </row>
    <row r="213">
      <c r="A213" s="243"/>
      <c r="B213" s="243"/>
      <c r="C213" s="243"/>
      <c r="D213" s="243"/>
      <c r="E213" s="243"/>
      <c r="F213" s="243"/>
      <c r="G213" s="243"/>
      <c r="H213" s="243"/>
      <c r="I213" s="243"/>
      <c r="J213" s="243"/>
      <c r="K213" s="243"/>
      <c r="L213" s="243"/>
      <c r="M213" s="243"/>
      <c r="N213" s="243"/>
      <c r="O213" s="243"/>
      <c r="P213" s="243"/>
      <c r="Q213" s="243"/>
      <c r="R213" s="243"/>
      <c r="S213" s="243"/>
      <c r="T213" s="243"/>
      <c r="U213" s="243"/>
      <c r="V213" s="243"/>
      <c r="W213" s="243"/>
      <c r="X213" s="243"/>
      <c r="Y213" s="243"/>
      <c r="Z213" s="243"/>
      <c r="AA213" s="243"/>
      <c r="AB213" s="243"/>
      <c r="AC213" s="243"/>
      <c r="AD213" s="243"/>
      <c r="AE213" s="243"/>
    </row>
    <row r="214">
      <c r="A214" s="243"/>
      <c r="B214" s="243"/>
      <c r="C214" s="243"/>
      <c r="D214" s="243"/>
      <c r="E214" s="243"/>
      <c r="F214" s="243"/>
      <c r="G214" s="243"/>
      <c r="H214" s="243"/>
      <c r="I214" s="243"/>
      <c r="J214" s="243"/>
      <c r="K214" s="243"/>
      <c r="L214" s="243"/>
      <c r="M214" s="243"/>
      <c r="N214" s="243"/>
      <c r="O214" s="243"/>
      <c r="P214" s="243"/>
      <c r="Q214" s="243"/>
      <c r="R214" s="243"/>
      <c r="S214" s="243"/>
      <c r="T214" s="243"/>
      <c r="U214" s="243"/>
      <c r="V214" s="243"/>
      <c r="W214" s="243"/>
      <c r="X214" s="243"/>
      <c r="Y214" s="243"/>
      <c r="Z214" s="243"/>
      <c r="AA214" s="243"/>
      <c r="AB214" s="243"/>
      <c r="AC214" s="243"/>
      <c r="AD214" s="243"/>
      <c r="AE214" s="243"/>
    </row>
    <row r="215">
      <c r="A215" s="243"/>
      <c r="B215" s="243"/>
      <c r="C215" s="243"/>
      <c r="D215" s="243"/>
      <c r="E215" s="243"/>
      <c r="F215" s="243"/>
      <c r="G215" s="243"/>
      <c r="H215" s="243"/>
      <c r="I215" s="243"/>
      <c r="J215" s="243"/>
      <c r="K215" s="243"/>
      <c r="L215" s="243"/>
      <c r="M215" s="243"/>
      <c r="N215" s="243"/>
      <c r="O215" s="243"/>
      <c r="P215" s="243"/>
      <c r="Q215" s="243"/>
      <c r="R215" s="243"/>
      <c r="S215" s="243"/>
      <c r="T215" s="243"/>
      <c r="U215" s="243"/>
      <c r="V215" s="243"/>
      <c r="W215" s="243"/>
      <c r="X215" s="243"/>
      <c r="Y215" s="243"/>
      <c r="Z215" s="243"/>
      <c r="AA215" s="243"/>
      <c r="AB215" s="243"/>
      <c r="AC215" s="243"/>
      <c r="AD215" s="243"/>
      <c r="AE215" s="243"/>
    </row>
    <row r="216">
      <c r="A216" s="243"/>
      <c r="B216" s="243"/>
      <c r="C216" s="243"/>
      <c r="D216" s="243"/>
      <c r="E216" s="243"/>
      <c r="F216" s="243"/>
      <c r="G216" s="243"/>
      <c r="H216" s="243"/>
      <c r="I216" s="243"/>
      <c r="J216" s="243"/>
      <c r="K216" s="243"/>
      <c r="L216" s="243"/>
      <c r="M216" s="243"/>
      <c r="N216" s="243"/>
      <c r="O216" s="243"/>
      <c r="P216" s="243"/>
      <c r="Q216" s="243"/>
      <c r="R216" s="243"/>
      <c r="S216" s="243"/>
      <c r="T216" s="243"/>
      <c r="U216" s="243"/>
      <c r="V216" s="243"/>
      <c r="W216" s="243"/>
      <c r="X216" s="243"/>
      <c r="Y216" s="243"/>
      <c r="Z216" s="243"/>
      <c r="AA216" s="243"/>
      <c r="AB216" s="243"/>
      <c r="AC216" s="243"/>
      <c r="AD216" s="243"/>
      <c r="AE216" s="243"/>
    </row>
    <row r="217">
      <c r="A217" s="243"/>
      <c r="B217" s="243"/>
      <c r="C217" s="243"/>
      <c r="D217" s="243"/>
      <c r="E217" s="243"/>
      <c r="F217" s="243"/>
      <c r="G217" s="243"/>
      <c r="H217" s="243"/>
      <c r="I217" s="243"/>
      <c r="J217" s="243"/>
      <c r="K217" s="243"/>
      <c r="L217" s="243"/>
      <c r="M217" s="243"/>
      <c r="N217" s="243"/>
      <c r="O217" s="243"/>
      <c r="P217" s="243"/>
      <c r="Q217" s="243"/>
      <c r="R217" s="243"/>
      <c r="S217" s="243"/>
      <c r="T217" s="243"/>
      <c r="U217" s="243"/>
      <c r="V217" s="243"/>
      <c r="W217" s="243"/>
      <c r="X217" s="243"/>
      <c r="Y217" s="243"/>
      <c r="Z217" s="243"/>
      <c r="AA217" s="243"/>
      <c r="AB217" s="243"/>
      <c r="AC217" s="243"/>
      <c r="AD217" s="243"/>
      <c r="AE217" s="243"/>
    </row>
    <row r="218">
      <c r="A218" s="243"/>
      <c r="B218" s="243"/>
      <c r="C218" s="243"/>
      <c r="D218" s="243"/>
      <c r="E218" s="243"/>
      <c r="F218" s="243"/>
      <c r="G218" s="243"/>
      <c r="H218" s="243"/>
      <c r="I218" s="243"/>
      <c r="J218" s="243"/>
      <c r="K218" s="243"/>
      <c r="L218" s="243"/>
      <c r="M218" s="243"/>
      <c r="N218" s="243"/>
      <c r="O218" s="243"/>
      <c r="P218" s="243"/>
      <c r="Q218" s="243"/>
      <c r="R218" s="243"/>
      <c r="S218" s="243"/>
      <c r="T218" s="243"/>
      <c r="U218" s="243"/>
      <c r="V218" s="243"/>
      <c r="W218" s="243"/>
      <c r="X218" s="243"/>
      <c r="Y218" s="243"/>
      <c r="Z218" s="243"/>
      <c r="AA218" s="243"/>
      <c r="AB218" s="243"/>
      <c r="AC218" s="243"/>
      <c r="AD218" s="243"/>
      <c r="AE218" s="243"/>
    </row>
    <row r="219">
      <c r="A219" s="243"/>
      <c r="B219" s="243"/>
      <c r="C219" s="243"/>
      <c r="D219" s="243"/>
      <c r="E219" s="243"/>
      <c r="F219" s="243"/>
      <c r="G219" s="243"/>
      <c r="H219" s="243"/>
      <c r="I219" s="243"/>
      <c r="J219" s="243"/>
      <c r="K219" s="243"/>
      <c r="L219" s="243"/>
      <c r="M219" s="243"/>
      <c r="N219" s="243"/>
      <c r="O219" s="243"/>
      <c r="P219" s="243"/>
      <c r="Q219" s="243"/>
      <c r="R219" s="243"/>
      <c r="S219" s="243"/>
      <c r="T219" s="243"/>
      <c r="U219" s="243"/>
      <c r="V219" s="243"/>
      <c r="W219" s="243"/>
      <c r="X219" s="243"/>
      <c r="Y219" s="243"/>
      <c r="Z219" s="243"/>
      <c r="AA219" s="243"/>
      <c r="AB219" s="243"/>
      <c r="AC219" s="243"/>
      <c r="AD219" s="243"/>
      <c r="AE219" s="243"/>
    </row>
    <row r="220">
      <c r="A220" s="243"/>
      <c r="B220" s="243"/>
      <c r="C220" s="243"/>
      <c r="D220" s="243"/>
      <c r="E220" s="243"/>
      <c r="F220" s="243"/>
      <c r="G220" s="243"/>
      <c r="H220" s="243"/>
      <c r="I220" s="243"/>
      <c r="J220" s="243"/>
      <c r="K220" s="243"/>
      <c r="L220" s="243"/>
      <c r="M220" s="243"/>
      <c r="N220" s="243"/>
      <c r="O220" s="243"/>
      <c r="P220" s="243"/>
      <c r="Q220" s="243"/>
      <c r="R220" s="243"/>
      <c r="S220" s="243"/>
      <c r="T220" s="243"/>
      <c r="U220" s="243"/>
      <c r="V220" s="243"/>
      <c r="W220" s="243"/>
      <c r="X220" s="243"/>
      <c r="Y220" s="243"/>
      <c r="Z220" s="243"/>
      <c r="AA220" s="243"/>
      <c r="AB220" s="243"/>
      <c r="AC220" s="243"/>
      <c r="AD220" s="243"/>
      <c r="AE220" s="243"/>
    </row>
    <row r="221">
      <c r="A221" s="243"/>
      <c r="B221" s="243"/>
      <c r="C221" s="243"/>
      <c r="D221" s="243"/>
      <c r="E221" s="243"/>
      <c r="F221" s="243"/>
      <c r="G221" s="243"/>
      <c r="H221" s="243"/>
      <c r="I221" s="243"/>
      <c r="J221" s="243"/>
      <c r="K221" s="243"/>
      <c r="L221" s="243"/>
      <c r="M221" s="243"/>
      <c r="N221" s="243"/>
      <c r="O221" s="243"/>
      <c r="P221" s="243"/>
      <c r="Q221" s="243"/>
      <c r="R221" s="243"/>
      <c r="S221" s="243"/>
      <c r="T221" s="243"/>
      <c r="U221" s="243"/>
      <c r="V221" s="243"/>
      <c r="W221" s="243"/>
      <c r="X221" s="243"/>
      <c r="Y221" s="243"/>
      <c r="Z221" s="243"/>
      <c r="AA221" s="243"/>
      <c r="AB221" s="243"/>
      <c r="AC221" s="243"/>
      <c r="AD221" s="243"/>
      <c r="AE221" s="243"/>
    </row>
    <row r="222">
      <c r="A222" s="243"/>
      <c r="B222" s="243"/>
      <c r="C222" s="243"/>
      <c r="D222" s="243"/>
      <c r="E222" s="243"/>
      <c r="F222" s="243"/>
      <c r="G222" s="243"/>
      <c r="H222" s="243"/>
      <c r="I222" s="243"/>
      <c r="J222" s="243"/>
      <c r="K222" s="243"/>
      <c r="L222" s="243"/>
      <c r="M222" s="243"/>
      <c r="N222" s="243"/>
      <c r="O222" s="243"/>
      <c r="P222" s="243"/>
      <c r="Q222" s="243"/>
      <c r="R222" s="243"/>
      <c r="S222" s="243"/>
      <c r="T222" s="243"/>
      <c r="U222" s="243"/>
      <c r="V222" s="243"/>
      <c r="W222" s="243"/>
      <c r="X222" s="243"/>
      <c r="Y222" s="243"/>
      <c r="Z222" s="243"/>
      <c r="AA222" s="243"/>
      <c r="AB222" s="243"/>
      <c r="AC222" s="243"/>
      <c r="AD222" s="243"/>
      <c r="AE222" s="243"/>
    </row>
    <row r="223">
      <c r="A223" s="243"/>
      <c r="B223" s="243"/>
      <c r="C223" s="243"/>
      <c r="D223" s="243"/>
      <c r="E223" s="243"/>
      <c r="F223" s="243"/>
      <c r="G223" s="243"/>
      <c r="H223" s="243"/>
      <c r="I223" s="243"/>
      <c r="J223" s="243"/>
      <c r="K223" s="243"/>
      <c r="L223" s="243"/>
      <c r="M223" s="243"/>
      <c r="N223" s="243"/>
      <c r="O223" s="243"/>
      <c r="P223" s="243"/>
      <c r="Q223" s="243"/>
      <c r="R223" s="243"/>
      <c r="S223" s="243"/>
      <c r="T223" s="243"/>
      <c r="U223" s="243"/>
      <c r="V223" s="243"/>
      <c r="W223" s="243"/>
      <c r="X223" s="243"/>
      <c r="Y223" s="243"/>
      <c r="Z223" s="243"/>
      <c r="AA223" s="243"/>
      <c r="AB223" s="243"/>
      <c r="AC223" s="243"/>
      <c r="AD223" s="243"/>
      <c r="AE223" s="243"/>
    </row>
    <row r="224">
      <c r="A224" s="243"/>
      <c r="B224" s="243"/>
      <c r="C224" s="243"/>
      <c r="D224" s="243"/>
      <c r="E224" s="243"/>
      <c r="F224" s="243"/>
      <c r="G224" s="243"/>
      <c r="H224" s="243"/>
      <c r="I224" s="243"/>
      <c r="J224" s="243"/>
      <c r="K224" s="243"/>
      <c r="L224" s="243"/>
      <c r="M224" s="243"/>
      <c r="N224" s="243"/>
      <c r="O224" s="243"/>
      <c r="P224" s="243"/>
      <c r="Q224" s="243"/>
      <c r="R224" s="243"/>
      <c r="S224" s="243"/>
      <c r="T224" s="243"/>
      <c r="U224" s="243"/>
      <c r="V224" s="243"/>
      <c r="W224" s="243"/>
      <c r="X224" s="243"/>
      <c r="Y224" s="243"/>
      <c r="Z224" s="243"/>
      <c r="AA224" s="243"/>
      <c r="AB224" s="243"/>
      <c r="AC224" s="243"/>
      <c r="AD224" s="243"/>
      <c r="AE224" s="243"/>
    </row>
    <row r="225">
      <c r="A225" s="243"/>
      <c r="B225" s="243"/>
      <c r="C225" s="243"/>
      <c r="D225" s="243"/>
      <c r="E225" s="243"/>
      <c r="F225" s="243"/>
      <c r="G225" s="243"/>
      <c r="H225" s="243"/>
      <c r="I225" s="243"/>
      <c r="J225" s="243"/>
      <c r="K225" s="243"/>
      <c r="L225" s="243"/>
      <c r="M225" s="243"/>
      <c r="N225" s="243"/>
      <c r="O225" s="243"/>
      <c r="P225" s="243"/>
      <c r="Q225" s="243"/>
      <c r="R225" s="243"/>
      <c r="S225" s="243"/>
      <c r="T225" s="243"/>
      <c r="U225" s="243"/>
      <c r="V225" s="243"/>
      <c r="W225" s="243"/>
      <c r="X225" s="243"/>
      <c r="Y225" s="243"/>
      <c r="Z225" s="243"/>
      <c r="AA225" s="243"/>
      <c r="AB225" s="243"/>
      <c r="AC225" s="243"/>
      <c r="AD225" s="243"/>
      <c r="AE225" s="243"/>
    </row>
    <row r="226">
      <c r="A226" s="243"/>
      <c r="B226" s="243"/>
      <c r="C226" s="243"/>
      <c r="D226" s="243"/>
      <c r="E226" s="243"/>
      <c r="F226" s="243"/>
      <c r="G226" s="243"/>
      <c r="H226" s="243"/>
      <c r="I226" s="243"/>
      <c r="J226" s="243"/>
      <c r="K226" s="243"/>
      <c r="L226" s="243"/>
      <c r="M226" s="243"/>
      <c r="N226" s="243"/>
      <c r="O226" s="243"/>
      <c r="P226" s="243"/>
      <c r="Q226" s="243"/>
      <c r="R226" s="243"/>
      <c r="S226" s="243"/>
      <c r="T226" s="243"/>
      <c r="U226" s="243"/>
      <c r="V226" s="243"/>
      <c r="W226" s="243"/>
      <c r="X226" s="243"/>
      <c r="Y226" s="243"/>
      <c r="Z226" s="243"/>
      <c r="AA226" s="243"/>
      <c r="AB226" s="243"/>
      <c r="AC226" s="243"/>
      <c r="AD226" s="243"/>
      <c r="AE226" s="243"/>
    </row>
    <row r="227">
      <c r="A227" s="243"/>
      <c r="B227" s="243"/>
      <c r="C227" s="243"/>
      <c r="D227" s="243"/>
      <c r="E227" s="243"/>
      <c r="F227" s="243"/>
      <c r="G227" s="243"/>
      <c r="H227" s="243"/>
      <c r="I227" s="243"/>
      <c r="J227" s="243"/>
      <c r="K227" s="243"/>
      <c r="L227" s="243"/>
      <c r="M227" s="243"/>
      <c r="N227" s="243"/>
      <c r="O227" s="243"/>
      <c r="P227" s="243"/>
      <c r="Q227" s="243"/>
      <c r="R227" s="243"/>
      <c r="S227" s="243"/>
      <c r="T227" s="243"/>
      <c r="U227" s="243"/>
      <c r="V227" s="243"/>
      <c r="W227" s="243"/>
      <c r="X227" s="243"/>
      <c r="Y227" s="243"/>
      <c r="Z227" s="243"/>
      <c r="AA227" s="243"/>
      <c r="AB227" s="243"/>
      <c r="AC227" s="243"/>
      <c r="AD227" s="243"/>
      <c r="AE227" s="243"/>
    </row>
    <row r="228">
      <c r="A228" s="243"/>
      <c r="B228" s="243"/>
      <c r="C228" s="243"/>
      <c r="D228" s="243"/>
      <c r="E228" s="243"/>
      <c r="F228" s="243"/>
      <c r="G228" s="243"/>
      <c r="H228" s="243"/>
      <c r="I228" s="243"/>
      <c r="J228" s="243"/>
      <c r="K228" s="243"/>
      <c r="L228" s="243"/>
      <c r="M228" s="243"/>
      <c r="N228" s="243"/>
      <c r="O228" s="243"/>
      <c r="P228" s="243"/>
      <c r="Q228" s="243"/>
      <c r="R228" s="243"/>
      <c r="S228" s="243"/>
      <c r="T228" s="243"/>
      <c r="U228" s="243"/>
      <c r="V228" s="243"/>
      <c r="W228" s="243"/>
      <c r="X228" s="243"/>
      <c r="Y228" s="243"/>
      <c r="Z228" s="243"/>
      <c r="AA228" s="243"/>
      <c r="AB228" s="243"/>
      <c r="AC228" s="243"/>
      <c r="AD228" s="243"/>
      <c r="AE228" s="243"/>
    </row>
    <row r="229">
      <c r="A229" s="243"/>
      <c r="B229" s="243"/>
      <c r="C229" s="243"/>
      <c r="D229" s="243"/>
      <c r="E229" s="243"/>
      <c r="F229" s="243"/>
      <c r="G229" s="243"/>
      <c r="H229" s="243"/>
      <c r="I229" s="243"/>
      <c r="J229" s="243"/>
      <c r="K229" s="243"/>
      <c r="L229" s="243"/>
      <c r="M229" s="243"/>
      <c r="N229" s="243"/>
      <c r="O229" s="243"/>
      <c r="P229" s="243"/>
      <c r="Q229" s="243"/>
      <c r="R229" s="243"/>
      <c r="S229" s="243"/>
      <c r="T229" s="243"/>
      <c r="U229" s="243"/>
      <c r="V229" s="243"/>
      <c r="W229" s="243"/>
      <c r="X229" s="243"/>
      <c r="Y229" s="243"/>
      <c r="Z229" s="243"/>
      <c r="AA229" s="243"/>
      <c r="AB229" s="243"/>
      <c r="AC229" s="243"/>
      <c r="AD229" s="243"/>
      <c r="AE229" s="243"/>
    </row>
    <row r="230">
      <c r="A230" s="243"/>
      <c r="B230" s="243"/>
      <c r="C230" s="243"/>
      <c r="D230" s="243"/>
      <c r="E230" s="243"/>
      <c r="F230" s="243"/>
      <c r="G230" s="243"/>
      <c r="H230" s="243"/>
      <c r="I230" s="243"/>
      <c r="J230" s="243"/>
      <c r="K230" s="243"/>
      <c r="L230" s="243"/>
      <c r="M230" s="243"/>
      <c r="N230" s="243"/>
      <c r="O230" s="243"/>
      <c r="P230" s="243"/>
      <c r="Q230" s="243"/>
      <c r="R230" s="243"/>
      <c r="S230" s="243"/>
      <c r="T230" s="243"/>
      <c r="U230" s="243"/>
      <c r="V230" s="243"/>
      <c r="W230" s="243"/>
      <c r="X230" s="243"/>
      <c r="Y230" s="243"/>
      <c r="Z230" s="243"/>
      <c r="AA230" s="243"/>
      <c r="AB230" s="243"/>
      <c r="AC230" s="243"/>
      <c r="AD230" s="243"/>
      <c r="AE230" s="243"/>
    </row>
    <row r="231">
      <c r="A231" s="243"/>
      <c r="B231" s="243"/>
      <c r="C231" s="243"/>
      <c r="D231" s="243"/>
      <c r="E231" s="243"/>
      <c r="F231" s="243"/>
      <c r="G231" s="243"/>
      <c r="H231" s="243"/>
      <c r="I231" s="243"/>
      <c r="J231" s="243"/>
      <c r="K231" s="243"/>
      <c r="L231" s="243"/>
      <c r="M231" s="243"/>
      <c r="N231" s="243"/>
      <c r="O231" s="243"/>
      <c r="P231" s="243"/>
      <c r="Q231" s="243"/>
      <c r="R231" s="243"/>
      <c r="S231" s="243"/>
      <c r="T231" s="243"/>
      <c r="U231" s="243"/>
      <c r="V231" s="243"/>
      <c r="W231" s="243"/>
      <c r="X231" s="243"/>
      <c r="Y231" s="243"/>
      <c r="Z231" s="243"/>
      <c r="AA231" s="243"/>
      <c r="AB231" s="243"/>
      <c r="AC231" s="243"/>
      <c r="AD231" s="243"/>
      <c r="AE231" s="243"/>
    </row>
    <row r="232">
      <c r="A232" s="243"/>
      <c r="B232" s="243"/>
      <c r="C232" s="243"/>
      <c r="D232" s="243"/>
      <c r="E232" s="243"/>
      <c r="F232" s="243"/>
      <c r="G232" s="243"/>
      <c r="H232" s="243"/>
      <c r="I232" s="243"/>
      <c r="J232" s="243"/>
      <c r="K232" s="243"/>
      <c r="L232" s="243"/>
      <c r="M232" s="243"/>
      <c r="N232" s="243"/>
      <c r="O232" s="243"/>
      <c r="P232" s="243"/>
      <c r="Q232" s="243"/>
      <c r="R232" s="243"/>
      <c r="S232" s="243"/>
      <c r="T232" s="243"/>
      <c r="U232" s="243"/>
      <c r="V232" s="243"/>
      <c r="W232" s="243"/>
      <c r="X232" s="243"/>
      <c r="Y232" s="243"/>
      <c r="Z232" s="243"/>
      <c r="AA232" s="243"/>
      <c r="AB232" s="243"/>
      <c r="AC232" s="243"/>
      <c r="AD232" s="243"/>
      <c r="AE232" s="243"/>
    </row>
    <row r="233">
      <c r="A233" s="243"/>
      <c r="B233" s="243"/>
      <c r="C233" s="243"/>
      <c r="D233" s="243"/>
      <c r="E233" s="243"/>
      <c r="F233" s="243"/>
      <c r="G233" s="243"/>
      <c r="H233" s="243"/>
      <c r="I233" s="243"/>
      <c r="J233" s="243"/>
      <c r="K233" s="243"/>
      <c r="L233" s="243"/>
      <c r="M233" s="243"/>
      <c r="N233" s="243"/>
      <c r="O233" s="243"/>
      <c r="P233" s="243"/>
      <c r="Q233" s="243"/>
      <c r="R233" s="243"/>
      <c r="S233" s="243"/>
      <c r="T233" s="243"/>
      <c r="U233" s="243"/>
      <c r="V233" s="243"/>
      <c r="W233" s="243"/>
      <c r="X233" s="243"/>
      <c r="Y233" s="243"/>
      <c r="Z233" s="243"/>
      <c r="AA233" s="243"/>
      <c r="AB233" s="243"/>
      <c r="AC233" s="243"/>
      <c r="AD233" s="243"/>
      <c r="AE233" s="243"/>
    </row>
    <row r="234">
      <c r="A234" s="243"/>
      <c r="B234" s="243"/>
      <c r="C234" s="243"/>
      <c r="D234" s="243"/>
      <c r="E234" s="243"/>
      <c r="F234" s="243"/>
      <c r="G234" s="243"/>
      <c r="H234" s="243"/>
      <c r="I234" s="243"/>
      <c r="J234" s="243"/>
      <c r="K234" s="243"/>
      <c r="L234" s="243"/>
      <c r="M234" s="243"/>
      <c r="N234" s="243"/>
      <c r="O234" s="243"/>
      <c r="P234" s="243"/>
      <c r="Q234" s="243"/>
      <c r="R234" s="243"/>
      <c r="S234" s="243"/>
      <c r="T234" s="243"/>
      <c r="U234" s="243"/>
      <c r="V234" s="243"/>
      <c r="W234" s="243"/>
      <c r="X234" s="243"/>
      <c r="Y234" s="243"/>
      <c r="Z234" s="243"/>
      <c r="AA234" s="243"/>
      <c r="AB234" s="243"/>
      <c r="AC234" s="243"/>
      <c r="AD234" s="243"/>
      <c r="AE234" s="243"/>
    </row>
    <row r="235">
      <c r="A235" s="243"/>
      <c r="B235" s="243"/>
      <c r="C235" s="243"/>
      <c r="D235" s="243"/>
      <c r="E235" s="243"/>
      <c r="F235" s="243"/>
      <c r="G235" s="243"/>
      <c r="H235" s="243"/>
      <c r="I235" s="243"/>
      <c r="J235" s="243"/>
      <c r="K235" s="243"/>
      <c r="L235" s="243"/>
      <c r="M235" s="243"/>
      <c r="N235" s="243"/>
      <c r="O235" s="243"/>
      <c r="P235" s="243"/>
      <c r="Q235" s="243"/>
      <c r="R235" s="243"/>
      <c r="S235" s="243"/>
      <c r="T235" s="243"/>
      <c r="U235" s="243"/>
      <c r="V235" s="243"/>
      <c r="W235" s="243"/>
      <c r="X235" s="243"/>
      <c r="Y235" s="243"/>
      <c r="Z235" s="243"/>
      <c r="AA235" s="243"/>
      <c r="AB235" s="243"/>
      <c r="AC235" s="243"/>
      <c r="AD235" s="243"/>
      <c r="AE235" s="243"/>
    </row>
    <row r="236">
      <c r="A236" s="243"/>
      <c r="B236" s="243"/>
      <c r="C236" s="243"/>
      <c r="D236" s="243"/>
      <c r="E236" s="243"/>
      <c r="F236" s="243"/>
      <c r="G236" s="243"/>
      <c r="H236" s="243"/>
      <c r="I236" s="243"/>
      <c r="J236" s="243"/>
      <c r="K236" s="243"/>
      <c r="L236" s="243"/>
      <c r="M236" s="243"/>
      <c r="N236" s="243"/>
      <c r="O236" s="243"/>
      <c r="P236" s="243"/>
      <c r="Q236" s="243"/>
      <c r="R236" s="243"/>
      <c r="S236" s="243"/>
      <c r="T236" s="243"/>
      <c r="U236" s="243"/>
      <c r="V236" s="243"/>
      <c r="W236" s="243"/>
      <c r="X236" s="243"/>
      <c r="Y236" s="243"/>
      <c r="Z236" s="243"/>
      <c r="AA236" s="243"/>
      <c r="AB236" s="243"/>
      <c r="AC236" s="243"/>
      <c r="AD236" s="243"/>
      <c r="AE236" s="243"/>
    </row>
    <row r="237">
      <c r="A237" s="243"/>
      <c r="B237" s="243"/>
      <c r="C237" s="243"/>
      <c r="D237" s="243"/>
      <c r="E237" s="243"/>
      <c r="F237" s="243"/>
      <c r="G237" s="243"/>
      <c r="H237" s="243"/>
      <c r="I237" s="243"/>
      <c r="J237" s="243"/>
      <c r="K237" s="243"/>
      <c r="L237" s="243"/>
      <c r="M237" s="243"/>
      <c r="N237" s="243"/>
      <c r="O237" s="243"/>
      <c r="P237" s="243"/>
      <c r="Q237" s="243"/>
      <c r="R237" s="243"/>
      <c r="S237" s="243"/>
      <c r="T237" s="243"/>
      <c r="U237" s="243"/>
      <c r="V237" s="243"/>
      <c r="W237" s="243"/>
      <c r="X237" s="243"/>
      <c r="Y237" s="243"/>
      <c r="Z237" s="243"/>
      <c r="AA237" s="243"/>
      <c r="AB237" s="243"/>
      <c r="AC237" s="243"/>
      <c r="AD237" s="243"/>
      <c r="AE237" s="243"/>
    </row>
    <row r="238">
      <c r="A238" s="243"/>
      <c r="B238" s="243"/>
      <c r="C238" s="243"/>
      <c r="D238" s="243"/>
      <c r="E238" s="243"/>
      <c r="F238" s="243"/>
      <c r="G238" s="243"/>
      <c r="H238" s="243"/>
      <c r="I238" s="243"/>
      <c r="J238" s="243"/>
      <c r="K238" s="243"/>
      <c r="L238" s="243"/>
      <c r="M238" s="243"/>
      <c r="N238" s="243"/>
      <c r="O238" s="243"/>
      <c r="P238" s="243"/>
      <c r="Q238" s="243"/>
      <c r="R238" s="243"/>
      <c r="S238" s="243"/>
      <c r="T238" s="243"/>
      <c r="U238" s="243"/>
      <c r="V238" s="243"/>
      <c r="W238" s="243"/>
      <c r="X238" s="243"/>
      <c r="Y238" s="243"/>
      <c r="Z238" s="243"/>
      <c r="AA238" s="243"/>
      <c r="AB238" s="243"/>
      <c r="AC238" s="243"/>
      <c r="AD238" s="243"/>
      <c r="AE238" s="243"/>
    </row>
    <row r="239">
      <c r="A239" s="243"/>
      <c r="B239" s="243"/>
      <c r="C239" s="243"/>
      <c r="D239" s="243"/>
      <c r="E239" s="243"/>
      <c r="F239" s="243"/>
      <c r="G239" s="243"/>
      <c r="H239" s="243"/>
      <c r="I239" s="243"/>
      <c r="J239" s="243"/>
      <c r="K239" s="243"/>
      <c r="L239" s="243"/>
      <c r="M239" s="243"/>
      <c r="N239" s="243"/>
      <c r="O239" s="243"/>
      <c r="P239" s="243"/>
      <c r="Q239" s="243"/>
      <c r="R239" s="243"/>
      <c r="S239" s="243"/>
      <c r="T239" s="243"/>
      <c r="U239" s="243"/>
      <c r="V239" s="243"/>
      <c r="W239" s="243"/>
      <c r="X239" s="243"/>
      <c r="Y239" s="243"/>
      <c r="Z239" s="243"/>
      <c r="AA239" s="243"/>
      <c r="AB239" s="243"/>
      <c r="AC239" s="243"/>
      <c r="AD239" s="243"/>
      <c r="AE239" s="243"/>
    </row>
    <row r="240">
      <c r="A240" s="243"/>
      <c r="B240" s="243"/>
      <c r="C240" s="243"/>
      <c r="D240" s="243"/>
      <c r="E240" s="243"/>
      <c r="F240" s="243"/>
      <c r="G240" s="243"/>
      <c r="H240" s="243"/>
      <c r="I240" s="243"/>
      <c r="J240" s="243"/>
      <c r="K240" s="243"/>
      <c r="L240" s="243"/>
      <c r="M240" s="243"/>
      <c r="N240" s="243"/>
      <c r="O240" s="243"/>
      <c r="P240" s="243"/>
      <c r="Q240" s="243"/>
      <c r="R240" s="243"/>
      <c r="S240" s="243"/>
      <c r="T240" s="243"/>
      <c r="U240" s="243"/>
      <c r="V240" s="243"/>
      <c r="W240" s="243"/>
      <c r="X240" s="243"/>
      <c r="Y240" s="243"/>
      <c r="Z240" s="243"/>
      <c r="AA240" s="243"/>
      <c r="AB240" s="243"/>
      <c r="AC240" s="243"/>
      <c r="AD240" s="243"/>
      <c r="AE240" s="243"/>
    </row>
    <row r="241">
      <c r="A241" s="243"/>
      <c r="B241" s="243"/>
      <c r="C241" s="243"/>
      <c r="D241" s="243"/>
      <c r="E241" s="243"/>
      <c r="F241" s="243"/>
      <c r="G241" s="243"/>
      <c r="H241" s="243"/>
      <c r="I241" s="243"/>
      <c r="J241" s="243"/>
      <c r="K241" s="243"/>
      <c r="L241" s="243"/>
      <c r="M241" s="243"/>
      <c r="N241" s="243"/>
      <c r="O241" s="243"/>
      <c r="P241" s="243"/>
      <c r="Q241" s="243"/>
      <c r="R241" s="243"/>
      <c r="S241" s="243"/>
      <c r="T241" s="243"/>
      <c r="U241" s="243"/>
      <c r="V241" s="243"/>
      <c r="W241" s="243"/>
      <c r="X241" s="243"/>
      <c r="Y241" s="243"/>
      <c r="Z241" s="243"/>
      <c r="AA241" s="243"/>
      <c r="AB241" s="243"/>
      <c r="AC241" s="243"/>
      <c r="AD241" s="243"/>
      <c r="AE241" s="243"/>
    </row>
    <row r="242">
      <c r="A242" s="243"/>
      <c r="B242" s="243"/>
      <c r="C242" s="243"/>
      <c r="D242" s="243"/>
      <c r="E242" s="243"/>
      <c r="F242" s="243"/>
      <c r="G242" s="243"/>
      <c r="H242" s="243"/>
      <c r="I242" s="243"/>
      <c r="J242" s="243"/>
      <c r="K242" s="243"/>
      <c r="L242" s="243"/>
      <c r="M242" s="243"/>
      <c r="N242" s="243"/>
      <c r="O242" s="243"/>
      <c r="P242" s="243"/>
      <c r="Q242" s="243"/>
      <c r="R242" s="243"/>
      <c r="S242" s="243"/>
      <c r="T242" s="243"/>
      <c r="U242" s="243"/>
      <c r="V242" s="243"/>
      <c r="W242" s="243"/>
      <c r="X242" s="243"/>
      <c r="Y242" s="243"/>
      <c r="Z242" s="243"/>
      <c r="AA242" s="243"/>
      <c r="AB242" s="243"/>
      <c r="AC242" s="243"/>
      <c r="AD242" s="243"/>
      <c r="AE242" s="243"/>
    </row>
    <row r="243">
      <c r="A243" s="243"/>
      <c r="B243" s="243"/>
      <c r="C243" s="243"/>
      <c r="D243" s="243"/>
      <c r="E243" s="243"/>
      <c r="F243" s="243"/>
      <c r="G243" s="243"/>
      <c r="H243" s="243"/>
      <c r="I243" s="243"/>
      <c r="J243" s="243"/>
      <c r="K243" s="243"/>
      <c r="L243" s="243"/>
      <c r="M243" s="243"/>
      <c r="N243" s="243"/>
      <c r="O243" s="243"/>
      <c r="P243" s="243"/>
      <c r="Q243" s="243"/>
      <c r="R243" s="243"/>
      <c r="S243" s="243"/>
      <c r="T243" s="243"/>
      <c r="U243" s="243"/>
      <c r="V243" s="243"/>
      <c r="W243" s="243"/>
      <c r="X243" s="243"/>
      <c r="Y243" s="243"/>
      <c r="Z243" s="243"/>
      <c r="AA243" s="243"/>
      <c r="AB243" s="243"/>
      <c r="AC243" s="243"/>
      <c r="AD243" s="243"/>
      <c r="AE243" s="243"/>
    </row>
    <row r="244">
      <c r="A244" s="243"/>
      <c r="B244" s="243"/>
      <c r="C244" s="243"/>
      <c r="D244" s="243"/>
      <c r="E244" s="243"/>
      <c r="F244" s="243"/>
      <c r="G244" s="243"/>
      <c r="H244" s="243"/>
      <c r="I244" s="243"/>
      <c r="J244" s="243"/>
      <c r="K244" s="243"/>
      <c r="L244" s="243"/>
      <c r="M244" s="243"/>
      <c r="N244" s="243"/>
      <c r="O244" s="243"/>
      <c r="P244" s="243"/>
      <c r="Q244" s="243"/>
      <c r="R244" s="243"/>
      <c r="S244" s="243"/>
      <c r="T244" s="243"/>
      <c r="U244" s="243"/>
      <c r="V244" s="243"/>
      <c r="W244" s="243"/>
      <c r="X244" s="243"/>
      <c r="Y244" s="243"/>
      <c r="Z244" s="243"/>
      <c r="AA244" s="243"/>
      <c r="AB244" s="243"/>
      <c r="AC244" s="243"/>
      <c r="AD244" s="243"/>
      <c r="AE244" s="243"/>
    </row>
    <row r="245">
      <c r="A245" s="243"/>
      <c r="B245" s="243"/>
      <c r="C245" s="243"/>
      <c r="D245" s="243"/>
      <c r="E245" s="243"/>
      <c r="F245" s="243"/>
      <c r="G245" s="243"/>
      <c r="H245" s="243"/>
      <c r="I245" s="243"/>
      <c r="J245" s="243"/>
      <c r="K245" s="243"/>
      <c r="L245" s="243"/>
      <c r="M245" s="243"/>
      <c r="N245" s="243"/>
      <c r="O245" s="243"/>
      <c r="P245" s="243"/>
      <c r="Q245" s="243"/>
      <c r="R245" s="243"/>
      <c r="S245" s="243"/>
      <c r="T245" s="243"/>
      <c r="U245" s="243"/>
      <c r="V245" s="243"/>
      <c r="W245" s="243"/>
      <c r="X245" s="243"/>
      <c r="Y245" s="243"/>
      <c r="Z245" s="243"/>
      <c r="AA245" s="243"/>
      <c r="AB245" s="243"/>
      <c r="AC245" s="243"/>
      <c r="AD245" s="243"/>
      <c r="AE245" s="243"/>
    </row>
    <row r="246">
      <c r="A246" s="243"/>
      <c r="B246" s="243"/>
      <c r="C246" s="243"/>
      <c r="D246" s="243"/>
      <c r="E246" s="243"/>
      <c r="F246" s="243"/>
      <c r="G246" s="243"/>
      <c r="H246" s="243"/>
      <c r="I246" s="243"/>
      <c r="J246" s="243"/>
      <c r="K246" s="243"/>
      <c r="L246" s="243"/>
      <c r="M246" s="243"/>
      <c r="N246" s="243"/>
      <c r="O246" s="243"/>
      <c r="P246" s="243"/>
      <c r="Q246" s="243"/>
      <c r="R246" s="243"/>
      <c r="S246" s="243"/>
      <c r="T246" s="243"/>
      <c r="U246" s="243"/>
      <c r="V246" s="243"/>
      <c r="W246" s="243"/>
      <c r="X246" s="243"/>
      <c r="Y246" s="243"/>
      <c r="Z246" s="243"/>
      <c r="AA246" s="243"/>
      <c r="AB246" s="243"/>
      <c r="AC246" s="243"/>
      <c r="AD246" s="243"/>
      <c r="AE246" s="243"/>
    </row>
    <row r="247">
      <c r="A247" s="243"/>
      <c r="B247" s="243"/>
      <c r="C247" s="243"/>
      <c r="D247" s="243"/>
      <c r="E247" s="243"/>
      <c r="F247" s="243"/>
      <c r="G247" s="243"/>
      <c r="H247" s="243"/>
      <c r="I247" s="243"/>
      <c r="J247" s="243"/>
      <c r="K247" s="243"/>
      <c r="L247" s="243"/>
      <c r="M247" s="243"/>
      <c r="N247" s="243"/>
      <c r="O247" s="243"/>
      <c r="P247" s="243"/>
      <c r="Q247" s="243"/>
      <c r="R247" s="243"/>
      <c r="S247" s="243"/>
      <c r="T247" s="243"/>
      <c r="U247" s="243"/>
      <c r="V247" s="243"/>
      <c r="W247" s="243"/>
      <c r="X247" s="243"/>
      <c r="Y247" s="243"/>
      <c r="Z247" s="243"/>
      <c r="AA247" s="243"/>
      <c r="AB247" s="243"/>
      <c r="AC247" s="243"/>
      <c r="AD247" s="243"/>
      <c r="AE247" s="243"/>
    </row>
    <row r="248">
      <c r="A248" s="243"/>
      <c r="B248" s="243"/>
      <c r="C248" s="243"/>
      <c r="D248" s="243"/>
      <c r="E248" s="243"/>
      <c r="F248" s="243"/>
      <c r="G248" s="243"/>
      <c r="H248" s="243"/>
      <c r="I248" s="243"/>
      <c r="J248" s="243"/>
      <c r="K248" s="243"/>
      <c r="L248" s="243"/>
      <c r="M248" s="243"/>
      <c r="N248" s="243"/>
      <c r="O248" s="243"/>
      <c r="P248" s="243"/>
      <c r="Q248" s="243"/>
      <c r="R248" s="243"/>
      <c r="S248" s="243"/>
      <c r="T248" s="243"/>
      <c r="U248" s="243"/>
      <c r="V248" s="243"/>
      <c r="W248" s="243"/>
      <c r="X248" s="243"/>
      <c r="Y248" s="243"/>
      <c r="Z248" s="243"/>
      <c r="AA248" s="243"/>
      <c r="AB248" s="243"/>
      <c r="AC248" s="243"/>
      <c r="AD248" s="243"/>
      <c r="AE248" s="243"/>
    </row>
    <row r="249">
      <c r="A249" s="243"/>
      <c r="B249" s="243"/>
      <c r="C249" s="243"/>
      <c r="D249" s="243"/>
      <c r="E249" s="243"/>
      <c r="F249" s="243"/>
      <c r="G249" s="243"/>
      <c r="H249" s="243"/>
      <c r="I249" s="243"/>
      <c r="J249" s="243"/>
      <c r="K249" s="243"/>
      <c r="L249" s="243"/>
      <c r="M249" s="243"/>
      <c r="N249" s="243"/>
      <c r="O249" s="243"/>
      <c r="P249" s="243"/>
      <c r="Q249" s="243"/>
      <c r="R249" s="243"/>
      <c r="S249" s="243"/>
      <c r="T249" s="243"/>
      <c r="U249" s="243"/>
      <c r="V249" s="243"/>
      <c r="W249" s="243"/>
      <c r="X249" s="243"/>
      <c r="Y249" s="243"/>
      <c r="Z249" s="243"/>
      <c r="AA249" s="243"/>
      <c r="AB249" s="243"/>
      <c r="AC249" s="243"/>
      <c r="AD249" s="243"/>
      <c r="AE249" s="243"/>
    </row>
    <row r="250">
      <c r="A250" s="243"/>
      <c r="B250" s="243"/>
      <c r="C250" s="243"/>
      <c r="D250" s="243"/>
      <c r="E250" s="243"/>
      <c r="F250" s="243"/>
      <c r="G250" s="243"/>
      <c r="H250" s="243"/>
      <c r="I250" s="243"/>
      <c r="J250" s="243"/>
      <c r="K250" s="243"/>
      <c r="L250" s="243"/>
      <c r="M250" s="243"/>
      <c r="N250" s="243"/>
      <c r="O250" s="243"/>
      <c r="P250" s="243"/>
      <c r="Q250" s="243"/>
      <c r="R250" s="243"/>
      <c r="S250" s="243"/>
      <c r="T250" s="243"/>
      <c r="U250" s="243"/>
      <c r="V250" s="243"/>
      <c r="W250" s="243"/>
      <c r="X250" s="243"/>
      <c r="Y250" s="243"/>
      <c r="Z250" s="243"/>
      <c r="AA250" s="243"/>
      <c r="AB250" s="243"/>
      <c r="AC250" s="243"/>
      <c r="AD250" s="243"/>
      <c r="AE250" s="243"/>
    </row>
    <row r="251">
      <c r="A251" s="243"/>
      <c r="B251" s="243"/>
      <c r="C251" s="243"/>
      <c r="D251" s="243"/>
      <c r="E251" s="243"/>
      <c r="F251" s="243"/>
      <c r="G251" s="243"/>
      <c r="H251" s="243"/>
      <c r="I251" s="243"/>
      <c r="J251" s="243"/>
      <c r="K251" s="243"/>
      <c r="L251" s="243"/>
      <c r="M251" s="243"/>
      <c r="N251" s="243"/>
      <c r="O251" s="243"/>
      <c r="P251" s="243"/>
      <c r="Q251" s="243"/>
      <c r="R251" s="243"/>
      <c r="S251" s="243"/>
      <c r="T251" s="243"/>
      <c r="U251" s="243"/>
      <c r="V251" s="243"/>
      <c r="W251" s="243"/>
      <c r="X251" s="243"/>
      <c r="Y251" s="243"/>
      <c r="Z251" s="243"/>
      <c r="AA251" s="243"/>
      <c r="AB251" s="243"/>
      <c r="AC251" s="243"/>
      <c r="AD251" s="243"/>
      <c r="AE251" s="243"/>
    </row>
    <row r="252">
      <c r="A252" s="243"/>
      <c r="B252" s="243"/>
      <c r="C252" s="243"/>
      <c r="D252" s="243"/>
      <c r="E252" s="243"/>
      <c r="F252" s="243"/>
      <c r="G252" s="243"/>
      <c r="H252" s="243"/>
      <c r="I252" s="243"/>
      <c r="J252" s="243"/>
      <c r="K252" s="243"/>
      <c r="L252" s="243"/>
      <c r="M252" s="243"/>
      <c r="N252" s="243"/>
      <c r="O252" s="243"/>
      <c r="P252" s="243"/>
      <c r="Q252" s="243"/>
      <c r="R252" s="243"/>
      <c r="S252" s="243"/>
      <c r="T252" s="243"/>
      <c r="U252" s="243"/>
      <c r="V252" s="243"/>
      <c r="W252" s="243"/>
      <c r="X252" s="243"/>
      <c r="Y252" s="243"/>
      <c r="Z252" s="243"/>
      <c r="AA252" s="243"/>
      <c r="AB252" s="243"/>
      <c r="AC252" s="243"/>
      <c r="AD252" s="243"/>
      <c r="AE252" s="243"/>
    </row>
    <row r="253">
      <c r="A253" s="243"/>
      <c r="B253" s="243"/>
      <c r="C253" s="243"/>
      <c r="D253" s="243"/>
      <c r="E253" s="243"/>
      <c r="F253" s="243"/>
      <c r="G253" s="243"/>
      <c r="H253" s="243"/>
      <c r="I253" s="243"/>
      <c r="J253" s="243"/>
      <c r="K253" s="243"/>
      <c r="L253" s="243"/>
      <c r="M253" s="243"/>
      <c r="N253" s="243"/>
      <c r="O253" s="243"/>
      <c r="P253" s="243"/>
      <c r="Q253" s="243"/>
      <c r="R253" s="243"/>
      <c r="S253" s="243"/>
      <c r="T253" s="243"/>
      <c r="U253" s="243"/>
      <c r="V253" s="243"/>
      <c r="W253" s="243"/>
      <c r="X253" s="243"/>
      <c r="Y253" s="243"/>
      <c r="Z253" s="243"/>
      <c r="AA253" s="243"/>
      <c r="AB253" s="243"/>
      <c r="AC253" s="243"/>
      <c r="AD253" s="243"/>
      <c r="AE253" s="243"/>
    </row>
    <row r="254">
      <c r="A254" s="243"/>
      <c r="B254" s="243"/>
      <c r="C254" s="243"/>
      <c r="D254" s="243"/>
      <c r="E254" s="243"/>
      <c r="F254" s="243"/>
      <c r="G254" s="243"/>
      <c r="H254" s="243"/>
      <c r="I254" s="243"/>
      <c r="J254" s="243"/>
      <c r="K254" s="243"/>
      <c r="L254" s="243"/>
      <c r="M254" s="243"/>
      <c r="N254" s="243"/>
      <c r="O254" s="243"/>
      <c r="P254" s="243"/>
      <c r="Q254" s="243"/>
      <c r="R254" s="243"/>
      <c r="S254" s="243"/>
      <c r="T254" s="243"/>
      <c r="U254" s="243"/>
      <c r="V254" s="243"/>
      <c r="W254" s="243"/>
      <c r="X254" s="243"/>
      <c r="Y254" s="243"/>
      <c r="Z254" s="243"/>
      <c r="AA254" s="243"/>
      <c r="AB254" s="243"/>
      <c r="AC254" s="243"/>
      <c r="AD254" s="243"/>
      <c r="AE254" s="243"/>
    </row>
    <row r="255">
      <c r="A255" s="243"/>
      <c r="B255" s="243"/>
      <c r="C255" s="243"/>
      <c r="D255" s="243"/>
      <c r="E255" s="243"/>
      <c r="F255" s="243"/>
      <c r="G255" s="243"/>
      <c r="H255" s="243"/>
      <c r="I255" s="243"/>
      <c r="J255" s="243"/>
      <c r="K255" s="243"/>
      <c r="L255" s="243"/>
      <c r="M255" s="243"/>
      <c r="N255" s="243"/>
      <c r="O255" s="243"/>
      <c r="P255" s="243"/>
      <c r="Q255" s="243"/>
      <c r="R255" s="243"/>
      <c r="S255" s="243"/>
      <c r="T255" s="243"/>
      <c r="U255" s="243"/>
      <c r="V255" s="243"/>
      <c r="W255" s="243"/>
      <c r="X255" s="243"/>
      <c r="Y255" s="243"/>
      <c r="Z255" s="243"/>
      <c r="AA255" s="243"/>
      <c r="AB255" s="243"/>
      <c r="AC255" s="243"/>
      <c r="AD255" s="243"/>
      <c r="AE255" s="243"/>
    </row>
    <row r="256">
      <c r="A256" s="243"/>
      <c r="B256" s="243"/>
      <c r="C256" s="243"/>
      <c r="D256" s="243"/>
      <c r="E256" s="243"/>
      <c r="F256" s="243"/>
      <c r="G256" s="243"/>
      <c r="H256" s="243"/>
      <c r="I256" s="243"/>
      <c r="J256" s="243"/>
      <c r="K256" s="243"/>
      <c r="L256" s="243"/>
      <c r="M256" s="243"/>
      <c r="N256" s="243"/>
      <c r="O256" s="243"/>
      <c r="P256" s="243"/>
      <c r="Q256" s="243"/>
      <c r="R256" s="243"/>
      <c r="S256" s="243"/>
      <c r="T256" s="243"/>
      <c r="U256" s="243"/>
      <c r="V256" s="243"/>
      <c r="W256" s="243"/>
      <c r="X256" s="243"/>
      <c r="Y256" s="243"/>
      <c r="Z256" s="243"/>
      <c r="AA256" s="243"/>
      <c r="AB256" s="243"/>
      <c r="AC256" s="243"/>
      <c r="AD256" s="243"/>
      <c r="AE256" s="243"/>
    </row>
    <row r="257">
      <c r="A257" s="243"/>
      <c r="B257" s="243"/>
      <c r="C257" s="243"/>
      <c r="D257" s="243"/>
      <c r="E257" s="243"/>
      <c r="F257" s="243"/>
      <c r="G257" s="243"/>
      <c r="H257" s="243"/>
      <c r="I257" s="243"/>
      <c r="J257" s="243"/>
      <c r="K257" s="243"/>
      <c r="L257" s="243"/>
      <c r="M257" s="243"/>
      <c r="N257" s="243"/>
      <c r="O257" s="243"/>
      <c r="P257" s="243"/>
      <c r="Q257" s="243"/>
      <c r="R257" s="243"/>
      <c r="S257" s="243"/>
      <c r="T257" s="243"/>
      <c r="U257" s="243"/>
      <c r="V257" s="243"/>
      <c r="W257" s="243"/>
      <c r="X257" s="243"/>
      <c r="Y257" s="243"/>
      <c r="Z257" s="243"/>
      <c r="AA257" s="243"/>
      <c r="AB257" s="243"/>
      <c r="AC257" s="243"/>
      <c r="AD257" s="243"/>
      <c r="AE257" s="243"/>
    </row>
    <row r="258">
      <c r="A258" s="243"/>
      <c r="B258" s="243"/>
      <c r="C258" s="243"/>
      <c r="D258" s="243"/>
      <c r="E258" s="243"/>
      <c r="F258" s="243"/>
      <c r="G258" s="243"/>
      <c r="H258" s="243"/>
      <c r="I258" s="243"/>
      <c r="J258" s="243"/>
      <c r="K258" s="243"/>
      <c r="L258" s="243"/>
      <c r="M258" s="243"/>
      <c r="N258" s="243"/>
      <c r="O258" s="243"/>
      <c r="P258" s="243"/>
      <c r="Q258" s="243"/>
      <c r="R258" s="243"/>
      <c r="S258" s="243"/>
      <c r="T258" s="243"/>
      <c r="U258" s="243"/>
      <c r="V258" s="243"/>
      <c r="W258" s="243"/>
      <c r="X258" s="243"/>
      <c r="Y258" s="243"/>
      <c r="Z258" s="243"/>
      <c r="AA258" s="243"/>
      <c r="AB258" s="243"/>
      <c r="AC258" s="243"/>
      <c r="AD258" s="243"/>
      <c r="AE258" s="243"/>
    </row>
    <row r="259">
      <c r="A259" s="243"/>
      <c r="B259" s="243"/>
      <c r="C259" s="243"/>
      <c r="D259" s="243"/>
      <c r="E259" s="243"/>
      <c r="F259" s="243"/>
      <c r="G259" s="243"/>
      <c r="H259" s="243"/>
      <c r="I259" s="243"/>
      <c r="J259" s="243"/>
      <c r="K259" s="243"/>
      <c r="L259" s="243"/>
      <c r="M259" s="243"/>
      <c r="N259" s="243"/>
      <c r="O259" s="243"/>
      <c r="P259" s="243"/>
      <c r="Q259" s="243"/>
      <c r="R259" s="243"/>
      <c r="S259" s="243"/>
      <c r="T259" s="243"/>
      <c r="U259" s="243"/>
      <c r="V259" s="243"/>
      <c r="W259" s="243"/>
      <c r="X259" s="243"/>
      <c r="Y259" s="243"/>
      <c r="Z259" s="243"/>
      <c r="AA259" s="243"/>
      <c r="AB259" s="243"/>
      <c r="AC259" s="243"/>
      <c r="AD259" s="243"/>
      <c r="AE259" s="243"/>
    </row>
    <row r="260">
      <c r="A260" s="243"/>
      <c r="B260" s="243"/>
      <c r="C260" s="243"/>
      <c r="D260" s="243"/>
      <c r="E260" s="243"/>
      <c r="F260" s="243"/>
      <c r="G260" s="243"/>
      <c r="H260" s="243"/>
      <c r="I260" s="243"/>
      <c r="J260" s="243"/>
      <c r="K260" s="243"/>
      <c r="L260" s="243"/>
      <c r="M260" s="243"/>
      <c r="N260" s="243"/>
      <c r="O260" s="243"/>
      <c r="P260" s="243"/>
      <c r="Q260" s="243"/>
      <c r="R260" s="243"/>
      <c r="S260" s="243"/>
      <c r="T260" s="243"/>
      <c r="U260" s="243"/>
      <c r="V260" s="243"/>
      <c r="W260" s="243"/>
      <c r="X260" s="243"/>
      <c r="Y260" s="243"/>
      <c r="Z260" s="243"/>
      <c r="AA260" s="243"/>
      <c r="AB260" s="243"/>
      <c r="AC260" s="243"/>
      <c r="AD260" s="243"/>
      <c r="AE260" s="243"/>
    </row>
    <row r="261">
      <c r="A261" s="243"/>
      <c r="B261" s="243"/>
      <c r="C261" s="243"/>
      <c r="D261" s="243"/>
      <c r="E261" s="243"/>
      <c r="F261" s="243"/>
      <c r="G261" s="243"/>
      <c r="H261" s="243"/>
      <c r="I261" s="243"/>
      <c r="J261" s="243"/>
      <c r="K261" s="243"/>
      <c r="L261" s="243"/>
      <c r="M261" s="243"/>
      <c r="N261" s="243"/>
      <c r="O261" s="243"/>
      <c r="P261" s="243"/>
      <c r="Q261" s="243"/>
      <c r="R261" s="243"/>
      <c r="S261" s="243"/>
      <c r="T261" s="243"/>
      <c r="U261" s="243"/>
      <c r="V261" s="243"/>
      <c r="W261" s="243"/>
      <c r="X261" s="243"/>
      <c r="Y261" s="243"/>
      <c r="Z261" s="243"/>
      <c r="AA261" s="243"/>
      <c r="AB261" s="243"/>
      <c r="AC261" s="243"/>
      <c r="AD261" s="243"/>
      <c r="AE261" s="243"/>
    </row>
    <row r="262">
      <c r="A262" s="243"/>
      <c r="B262" s="243"/>
      <c r="C262" s="243"/>
      <c r="D262" s="243"/>
      <c r="E262" s="243"/>
      <c r="F262" s="243"/>
      <c r="G262" s="243"/>
      <c r="H262" s="243"/>
      <c r="I262" s="243"/>
      <c r="J262" s="243"/>
      <c r="K262" s="243"/>
      <c r="L262" s="243"/>
      <c r="M262" s="243"/>
      <c r="N262" s="243"/>
      <c r="O262" s="243"/>
      <c r="P262" s="243"/>
      <c r="Q262" s="243"/>
      <c r="R262" s="243"/>
      <c r="S262" s="243"/>
      <c r="T262" s="243"/>
      <c r="U262" s="243"/>
      <c r="V262" s="243"/>
      <c r="W262" s="243"/>
      <c r="X262" s="243"/>
      <c r="Y262" s="243"/>
      <c r="Z262" s="243"/>
      <c r="AA262" s="243"/>
      <c r="AB262" s="243"/>
      <c r="AC262" s="243"/>
      <c r="AD262" s="243"/>
      <c r="AE262" s="243"/>
    </row>
    <row r="263">
      <c r="A263" s="243"/>
      <c r="B263" s="243"/>
      <c r="C263" s="243"/>
      <c r="D263" s="243"/>
      <c r="E263" s="243"/>
      <c r="F263" s="243"/>
      <c r="G263" s="243"/>
      <c r="H263" s="243"/>
      <c r="I263" s="243"/>
      <c r="J263" s="243"/>
      <c r="K263" s="243"/>
      <c r="L263" s="243"/>
      <c r="M263" s="243"/>
      <c r="N263" s="243"/>
      <c r="O263" s="243"/>
      <c r="P263" s="243"/>
      <c r="Q263" s="243"/>
      <c r="R263" s="243"/>
      <c r="S263" s="243"/>
      <c r="T263" s="243"/>
      <c r="U263" s="243"/>
      <c r="V263" s="243"/>
      <c r="W263" s="243"/>
      <c r="X263" s="243"/>
      <c r="Y263" s="243"/>
      <c r="Z263" s="243"/>
      <c r="AA263" s="243"/>
      <c r="AB263" s="243"/>
      <c r="AC263" s="243"/>
      <c r="AD263" s="243"/>
      <c r="AE263" s="243"/>
    </row>
    <row r="264">
      <c r="A264" s="243"/>
      <c r="B264" s="243"/>
      <c r="C264" s="243"/>
      <c r="D264" s="243"/>
      <c r="E264" s="243"/>
      <c r="F264" s="243"/>
      <c r="G264" s="243"/>
      <c r="H264" s="243"/>
      <c r="I264" s="243"/>
      <c r="J264" s="243"/>
      <c r="K264" s="243"/>
      <c r="L264" s="243"/>
      <c r="M264" s="243"/>
      <c r="N264" s="243"/>
      <c r="O264" s="243"/>
      <c r="P264" s="243"/>
      <c r="Q264" s="243"/>
      <c r="R264" s="243"/>
      <c r="S264" s="243"/>
      <c r="T264" s="243"/>
      <c r="U264" s="243"/>
      <c r="V264" s="243"/>
      <c r="W264" s="243"/>
      <c r="X264" s="243"/>
      <c r="Y264" s="243"/>
      <c r="Z264" s="243"/>
      <c r="AA264" s="243"/>
      <c r="AB264" s="243"/>
      <c r="AC264" s="243"/>
      <c r="AD264" s="243"/>
      <c r="AE264" s="243"/>
    </row>
    <row r="265">
      <c r="A265" s="243"/>
      <c r="B265" s="243"/>
      <c r="C265" s="243"/>
      <c r="D265" s="243"/>
      <c r="E265" s="243"/>
      <c r="F265" s="243"/>
      <c r="G265" s="243"/>
      <c r="H265" s="243"/>
      <c r="I265" s="243"/>
      <c r="J265" s="243"/>
      <c r="K265" s="243"/>
      <c r="L265" s="243"/>
      <c r="M265" s="243"/>
      <c r="N265" s="243"/>
      <c r="O265" s="243"/>
      <c r="P265" s="243"/>
      <c r="Q265" s="243"/>
      <c r="R265" s="243"/>
      <c r="S265" s="243"/>
      <c r="T265" s="243"/>
      <c r="U265" s="243"/>
      <c r="V265" s="243"/>
      <c r="W265" s="243"/>
      <c r="X265" s="243"/>
      <c r="Y265" s="243"/>
      <c r="Z265" s="243"/>
      <c r="AA265" s="243"/>
      <c r="AB265" s="243"/>
      <c r="AC265" s="243"/>
      <c r="AD265" s="243"/>
      <c r="AE265" s="243"/>
    </row>
    <row r="266">
      <c r="A266" s="243"/>
      <c r="B266" s="243"/>
      <c r="C266" s="243"/>
      <c r="D266" s="243"/>
      <c r="E266" s="243"/>
      <c r="F266" s="243"/>
      <c r="G266" s="243"/>
      <c r="H266" s="243"/>
      <c r="I266" s="243"/>
      <c r="J266" s="243"/>
      <c r="K266" s="243"/>
      <c r="L266" s="243"/>
      <c r="M266" s="243"/>
      <c r="N266" s="243"/>
      <c r="O266" s="243"/>
      <c r="P266" s="243"/>
      <c r="Q266" s="243"/>
      <c r="R266" s="243"/>
      <c r="S266" s="243"/>
      <c r="T266" s="243"/>
      <c r="U266" s="243"/>
      <c r="V266" s="243"/>
      <c r="W266" s="243"/>
      <c r="X266" s="243"/>
      <c r="Y266" s="243"/>
      <c r="Z266" s="243"/>
      <c r="AA266" s="243"/>
      <c r="AB266" s="243"/>
      <c r="AC266" s="243"/>
      <c r="AD266" s="243"/>
      <c r="AE266" s="243"/>
    </row>
    <row r="267">
      <c r="A267" s="243"/>
      <c r="B267" s="243"/>
      <c r="C267" s="243"/>
      <c r="D267" s="243"/>
      <c r="E267" s="243"/>
      <c r="F267" s="243"/>
      <c r="G267" s="243"/>
      <c r="H267" s="243"/>
      <c r="I267" s="243"/>
      <c r="J267" s="243"/>
      <c r="K267" s="243"/>
      <c r="L267" s="243"/>
      <c r="M267" s="243"/>
      <c r="N267" s="243"/>
      <c r="O267" s="243"/>
      <c r="P267" s="243"/>
      <c r="Q267" s="243"/>
      <c r="R267" s="243"/>
      <c r="S267" s="243"/>
      <c r="T267" s="243"/>
      <c r="U267" s="243"/>
      <c r="V267" s="243"/>
      <c r="W267" s="243"/>
      <c r="X267" s="243"/>
      <c r="Y267" s="243"/>
      <c r="Z267" s="243"/>
      <c r="AA267" s="243"/>
      <c r="AB267" s="243"/>
      <c r="AC267" s="243"/>
      <c r="AD267" s="243"/>
      <c r="AE267" s="243"/>
    </row>
    <row r="268">
      <c r="A268" s="243"/>
      <c r="B268" s="243"/>
      <c r="C268" s="243"/>
      <c r="D268" s="243"/>
      <c r="E268" s="243"/>
      <c r="F268" s="243"/>
      <c r="G268" s="243"/>
      <c r="H268" s="243"/>
      <c r="I268" s="243"/>
      <c r="J268" s="243"/>
      <c r="K268" s="243"/>
      <c r="L268" s="243"/>
      <c r="M268" s="243"/>
      <c r="N268" s="243"/>
      <c r="O268" s="243"/>
      <c r="P268" s="243"/>
      <c r="Q268" s="243"/>
      <c r="R268" s="243"/>
      <c r="S268" s="243"/>
      <c r="T268" s="243"/>
      <c r="U268" s="243"/>
      <c r="V268" s="243"/>
      <c r="W268" s="243"/>
      <c r="X268" s="243"/>
      <c r="Y268" s="243"/>
      <c r="Z268" s="243"/>
      <c r="AA268" s="243"/>
      <c r="AB268" s="243"/>
      <c r="AC268" s="243"/>
      <c r="AD268" s="243"/>
      <c r="AE268" s="243"/>
    </row>
    <row r="269">
      <c r="A269" s="243"/>
      <c r="B269" s="243"/>
      <c r="C269" s="243"/>
      <c r="D269" s="243"/>
      <c r="E269" s="243"/>
      <c r="F269" s="243"/>
      <c r="G269" s="243"/>
      <c r="H269" s="243"/>
      <c r="I269" s="243"/>
      <c r="J269" s="243"/>
      <c r="K269" s="243"/>
      <c r="L269" s="243"/>
      <c r="M269" s="243"/>
      <c r="N269" s="243"/>
      <c r="O269" s="243"/>
      <c r="P269" s="243"/>
      <c r="Q269" s="243"/>
      <c r="R269" s="243"/>
      <c r="S269" s="243"/>
      <c r="T269" s="243"/>
      <c r="U269" s="243"/>
      <c r="V269" s="243"/>
      <c r="W269" s="243"/>
      <c r="X269" s="243"/>
      <c r="Y269" s="243"/>
      <c r="Z269" s="243"/>
      <c r="AA269" s="243"/>
      <c r="AB269" s="243"/>
      <c r="AC269" s="243"/>
      <c r="AD269" s="243"/>
      <c r="AE269" s="243"/>
    </row>
    <row r="270">
      <c r="A270" s="243"/>
      <c r="B270" s="243"/>
      <c r="C270" s="243"/>
      <c r="D270" s="243"/>
      <c r="E270" s="243"/>
      <c r="F270" s="243"/>
      <c r="G270" s="243"/>
      <c r="H270" s="243"/>
      <c r="I270" s="243"/>
      <c r="J270" s="243"/>
      <c r="K270" s="243"/>
      <c r="L270" s="243"/>
      <c r="M270" s="243"/>
      <c r="N270" s="243"/>
      <c r="O270" s="243"/>
      <c r="P270" s="243"/>
      <c r="Q270" s="243"/>
      <c r="R270" s="243"/>
      <c r="S270" s="243"/>
      <c r="T270" s="243"/>
      <c r="U270" s="243"/>
      <c r="V270" s="243"/>
      <c r="W270" s="243"/>
      <c r="X270" s="243"/>
      <c r="Y270" s="243"/>
      <c r="Z270" s="243"/>
      <c r="AA270" s="243"/>
      <c r="AB270" s="243"/>
      <c r="AC270" s="243"/>
      <c r="AD270" s="243"/>
      <c r="AE270" s="243"/>
    </row>
    <row r="271">
      <c r="A271" s="243"/>
      <c r="B271" s="243"/>
      <c r="C271" s="243"/>
      <c r="D271" s="243"/>
      <c r="E271" s="243"/>
      <c r="F271" s="243"/>
      <c r="G271" s="243"/>
      <c r="H271" s="243"/>
      <c r="I271" s="243"/>
      <c r="J271" s="243"/>
      <c r="K271" s="243"/>
      <c r="L271" s="243"/>
      <c r="M271" s="243"/>
      <c r="N271" s="243"/>
      <c r="O271" s="243"/>
      <c r="P271" s="243"/>
      <c r="Q271" s="243"/>
      <c r="R271" s="243"/>
      <c r="S271" s="243"/>
      <c r="T271" s="243"/>
      <c r="U271" s="243"/>
      <c r="V271" s="243"/>
      <c r="W271" s="243"/>
      <c r="X271" s="243"/>
      <c r="Y271" s="243"/>
      <c r="Z271" s="243"/>
      <c r="AA271" s="243"/>
      <c r="AB271" s="243"/>
      <c r="AC271" s="243"/>
      <c r="AD271" s="243"/>
      <c r="AE271" s="243"/>
    </row>
    <row r="272">
      <c r="A272" s="243"/>
      <c r="B272" s="243"/>
      <c r="C272" s="243"/>
      <c r="D272" s="243"/>
      <c r="E272" s="243"/>
      <c r="F272" s="243"/>
      <c r="G272" s="243"/>
      <c r="H272" s="243"/>
      <c r="I272" s="243"/>
      <c r="J272" s="243"/>
      <c r="K272" s="243"/>
      <c r="L272" s="243"/>
      <c r="M272" s="243"/>
      <c r="N272" s="243"/>
      <c r="O272" s="243"/>
      <c r="P272" s="243"/>
      <c r="Q272" s="243"/>
      <c r="R272" s="243"/>
      <c r="S272" s="243"/>
      <c r="T272" s="243"/>
      <c r="U272" s="243"/>
      <c r="V272" s="243"/>
      <c r="W272" s="243"/>
      <c r="X272" s="243"/>
      <c r="Y272" s="243"/>
      <c r="Z272" s="243"/>
      <c r="AA272" s="243"/>
      <c r="AB272" s="243"/>
      <c r="AC272" s="243"/>
      <c r="AD272" s="243"/>
      <c r="AE272" s="243"/>
    </row>
    <row r="273">
      <c r="A273" s="243"/>
      <c r="B273" s="243"/>
      <c r="C273" s="243"/>
      <c r="D273" s="243"/>
      <c r="E273" s="243"/>
      <c r="F273" s="243"/>
      <c r="G273" s="243"/>
      <c r="H273" s="243"/>
      <c r="I273" s="243"/>
      <c r="J273" s="243"/>
      <c r="K273" s="243"/>
      <c r="L273" s="243"/>
      <c r="M273" s="243"/>
      <c r="N273" s="243"/>
      <c r="O273" s="243"/>
      <c r="P273" s="243"/>
      <c r="Q273" s="243"/>
      <c r="R273" s="243"/>
      <c r="S273" s="243"/>
      <c r="T273" s="243"/>
      <c r="U273" s="243"/>
      <c r="V273" s="243"/>
      <c r="W273" s="243"/>
      <c r="X273" s="243"/>
      <c r="Y273" s="243"/>
      <c r="Z273" s="243"/>
      <c r="AA273" s="243"/>
      <c r="AB273" s="243"/>
      <c r="AC273" s="243"/>
      <c r="AD273" s="243"/>
      <c r="AE273" s="243"/>
    </row>
    <row r="274">
      <c r="A274" s="243"/>
      <c r="B274" s="243"/>
      <c r="C274" s="243"/>
      <c r="D274" s="243"/>
      <c r="E274" s="243"/>
      <c r="F274" s="243"/>
      <c r="G274" s="243"/>
      <c r="H274" s="243"/>
      <c r="I274" s="243"/>
      <c r="J274" s="243"/>
      <c r="K274" s="243"/>
      <c r="L274" s="243"/>
      <c r="M274" s="243"/>
      <c r="N274" s="243"/>
      <c r="O274" s="243"/>
      <c r="P274" s="243"/>
      <c r="Q274" s="243"/>
      <c r="R274" s="243"/>
      <c r="S274" s="243"/>
      <c r="T274" s="243"/>
      <c r="U274" s="243"/>
      <c r="V274" s="243"/>
      <c r="W274" s="243"/>
      <c r="X274" s="243"/>
      <c r="Y274" s="243"/>
      <c r="Z274" s="243"/>
      <c r="AA274" s="243"/>
      <c r="AB274" s="243"/>
      <c r="AC274" s="243"/>
      <c r="AD274" s="243"/>
      <c r="AE274" s="243"/>
    </row>
    <row r="275">
      <c r="A275" s="243"/>
      <c r="B275" s="243"/>
      <c r="C275" s="243"/>
      <c r="D275" s="243"/>
      <c r="E275" s="243"/>
      <c r="F275" s="243"/>
      <c r="G275" s="243"/>
      <c r="H275" s="243"/>
      <c r="I275" s="243"/>
      <c r="J275" s="243"/>
      <c r="K275" s="243"/>
      <c r="L275" s="243"/>
      <c r="M275" s="243"/>
      <c r="N275" s="243"/>
      <c r="O275" s="243"/>
      <c r="P275" s="243"/>
      <c r="Q275" s="243"/>
      <c r="R275" s="243"/>
      <c r="S275" s="243"/>
      <c r="T275" s="243"/>
      <c r="U275" s="243"/>
      <c r="V275" s="243"/>
      <c r="W275" s="243"/>
      <c r="X275" s="243"/>
      <c r="Y275" s="243"/>
      <c r="Z275" s="243"/>
      <c r="AA275" s="243"/>
      <c r="AB275" s="243"/>
      <c r="AC275" s="243"/>
      <c r="AD275" s="243"/>
      <c r="AE275" s="243"/>
    </row>
    <row r="276">
      <c r="A276" s="243"/>
      <c r="B276" s="243"/>
      <c r="C276" s="243"/>
      <c r="D276" s="243"/>
      <c r="E276" s="243"/>
      <c r="F276" s="243"/>
      <c r="G276" s="243"/>
      <c r="H276" s="243"/>
      <c r="I276" s="243"/>
      <c r="J276" s="243"/>
      <c r="K276" s="243"/>
      <c r="L276" s="243"/>
      <c r="M276" s="243"/>
      <c r="N276" s="243"/>
      <c r="O276" s="243"/>
      <c r="P276" s="243"/>
      <c r="Q276" s="243"/>
      <c r="R276" s="243"/>
      <c r="S276" s="243"/>
      <c r="T276" s="243"/>
      <c r="U276" s="243"/>
      <c r="V276" s="243"/>
      <c r="W276" s="243"/>
      <c r="X276" s="243"/>
      <c r="Y276" s="243"/>
      <c r="Z276" s="243"/>
      <c r="AA276" s="243"/>
      <c r="AB276" s="243"/>
      <c r="AC276" s="243"/>
      <c r="AD276" s="243"/>
      <c r="AE276" s="243"/>
    </row>
    <row r="277">
      <c r="A277" s="243"/>
      <c r="B277" s="243"/>
      <c r="C277" s="243"/>
      <c r="D277" s="243"/>
      <c r="E277" s="243"/>
      <c r="F277" s="243"/>
      <c r="G277" s="243"/>
      <c r="H277" s="243"/>
      <c r="I277" s="243"/>
      <c r="J277" s="243"/>
      <c r="K277" s="243"/>
      <c r="L277" s="243"/>
      <c r="M277" s="243"/>
      <c r="N277" s="243"/>
      <c r="O277" s="243"/>
      <c r="P277" s="243"/>
      <c r="Q277" s="243"/>
      <c r="R277" s="243"/>
      <c r="S277" s="243"/>
      <c r="T277" s="243"/>
      <c r="U277" s="243"/>
      <c r="V277" s="243"/>
      <c r="W277" s="243"/>
      <c r="X277" s="243"/>
      <c r="Y277" s="243"/>
      <c r="Z277" s="243"/>
      <c r="AA277" s="243"/>
      <c r="AB277" s="243"/>
      <c r="AC277" s="243"/>
      <c r="AD277" s="243"/>
      <c r="AE277" s="243"/>
    </row>
    <row r="278">
      <c r="A278" s="243"/>
      <c r="B278" s="243"/>
      <c r="C278" s="243"/>
      <c r="D278" s="243"/>
      <c r="E278" s="243"/>
      <c r="F278" s="243"/>
      <c r="G278" s="243"/>
      <c r="H278" s="243"/>
      <c r="I278" s="243"/>
      <c r="J278" s="243"/>
      <c r="K278" s="243"/>
      <c r="L278" s="243"/>
      <c r="M278" s="243"/>
      <c r="N278" s="243"/>
      <c r="O278" s="243"/>
      <c r="P278" s="243"/>
      <c r="Q278" s="243"/>
      <c r="R278" s="243"/>
      <c r="S278" s="243"/>
      <c r="T278" s="243"/>
      <c r="U278" s="243"/>
      <c r="V278" s="243"/>
      <c r="W278" s="243"/>
      <c r="X278" s="243"/>
      <c r="Y278" s="243"/>
      <c r="Z278" s="243"/>
      <c r="AA278" s="243"/>
      <c r="AB278" s="243"/>
      <c r="AC278" s="243"/>
      <c r="AD278" s="243"/>
      <c r="AE278" s="243"/>
    </row>
    <row r="279">
      <c r="A279" s="243"/>
      <c r="B279" s="243"/>
      <c r="C279" s="243"/>
      <c r="D279" s="243"/>
      <c r="E279" s="243"/>
      <c r="F279" s="243"/>
      <c r="G279" s="243"/>
      <c r="H279" s="243"/>
      <c r="I279" s="243"/>
      <c r="J279" s="243"/>
      <c r="K279" s="243"/>
      <c r="L279" s="243"/>
      <c r="M279" s="243"/>
      <c r="N279" s="243"/>
      <c r="O279" s="243"/>
      <c r="P279" s="243"/>
      <c r="Q279" s="243"/>
      <c r="R279" s="243"/>
      <c r="S279" s="243"/>
      <c r="T279" s="243"/>
      <c r="U279" s="243"/>
      <c r="V279" s="243"/>
      <c r="W279" s="243"/>
      <c r="X279" s="243"/>
      <c r="Y279" s="243"/>
      <c r="Z279" s="243"/>
      <c r="AA279" s="243"/>
      <c r="AB279" s="243"/>
      <c r="AC279" s="243"/>
      <c r="AD279" s="243"/>
      <c r="AE279" s="243"/>
    </row>
    <row r="280">
      <c r="A280" s="243"/>
      <c r="B280" s="243"/>
      <c r="C280" s="243"/>
      <c r="D280" s="243"/>
      <c r="E280" s="243"/>
      <c r="F280" s="243"/>
      <c r="G280" s="243"/>
      <c r="H280" s="243"/>
      <c r="I280" s="243"/>
      <c r="J280" s="243"/>
      <c r="K280" s="243"/>
      <c r="L280" s="243"/>
      <c r="M280" s="243"/>
      <c r="N280" s="243"/>
      <c r="O280" s="243"/>
      <c r="P280" s="243"/>
      <c r="Q280" s="243"/>
      <c r="R280" s="243"/>
      <c r="S280" s="243"/>
      <c r="T280" s="243"/>
      <c r="U280" s="243"/>
      <c r="V280" s="243"/>
      <c r="W280" s="243"/>
      <c r="X280" s="243"/>
      <c r="Y280" s="243"/>
      <c r="Z280" s="243"/>
      <c r="AA280" s="243"/>
      <c r="AB280" s="243"/>
      <c r="AC280" s="243"/>
      <c r="AD280" s="243"/>
      <c r="AE280" s="243"/>
    </row>
    <row r="281">
      <c r="A281" s="243"/>
      <c r="B281" s="243"/>
      <c r="C281" s="243"/>
      <c r="D281" s="243"/>
      <c r="E281" s="243"/>
      <c r="F281" s="243"/>
      <c r="G281" s="243"/>
      <c r="H281" s="243"/>
      <c r="I281" s="243"/>
      <c r="J281" s="243"/>
      <c r="K281" s="243"/>
      <c r="L281" s="243"/>
      <c r="M281" s="243"/>
      <c r="N281" s="243"/>
      <c r="O281" s="243"/>
      <c r="P281" s="243"/>
      <c r="Q281" s="243"/>
      <c r="R281" s="243"/>
      <c r="S281" s="243"/>
      <c r="T281" s="243"/>
      <c r="U281" s="243"/>
      <c r="V281" s="243"/>
      <c r="W281" s="243"/>
      <c r="X281" s="243"/>
      <c r="Y281" s="243"/>
      <c r="Z281" s="243"/>
      <c r="AA281" s="243"/>
      <c r="AB281" s="243"/>
      <c r="AC281" s="243"/>
      <c r="AD281" s="243"/>
      <c r="AE281" s="243"/>
    </row>
    <row r="282">
      <c r="A282" s="243"/>
      <c r="B282" s="243"/>
      <c r="C282" s="243"/>
      <c r="D282" s="243"/>
      <c r="E282" s="243"/>
      <c r="F282" s="243"/>
      <c r="G282" s="243"/>
      <c r="H282" s="243"/>
      <c r="I282" s="243"/>
      <c r="J282" s="243"/>
      <c r="K282" s="243"/>
      <c r="L282" s="243"/>
      <c r="M282" s="243"/>
      <c r="N282" s="243"/>
      <c r="O282" s="243"/>
      <c r="P282" s="243"/>
      <c r="Q282" s="243"/>
      <c r="R282" s="243"/>
      <c r="S282" s="243"/>
      <c r="T282" s="243"/>
      <c r="U282" s="243"/>
      <c r="V282" s="243"/>
      <c r="W282" s="243"/>
      <c r="X282" s="243"/>
      <c r="Y282" s="243"/>
      <c r="Z282" s="243"/>
      <c r="AA282" s="243"/>
      <c r="AB282" s="243"/>
      <c r="AC282" s="243"/>
      <c r="AD282" s="243"/>
      <c r="AE282" s="243"/>
    </row>
    <row r="283">
      <c r="A283" s="243"/>
      <c r="B283" s="243"/>
      <c r="C283" s="243"/>
      <c r="D283" s="243"/>
      <c r="E283" s="243"/>
      <c r="F283" s="243"/>
      <c r="G283" s="243"/>
      <c r="H283" s="243"/>
      <c r="I283" s="243"/>
      <c r="J283" s="243"/>
      <c r="K283" s="243"/>
      <c r="L283" s="243"/>
      <c r="M283" s="243"/>
      <c r="N283" s="243"/>
      <c r="O283" s="243"/>
      <c r="P283" s="243"/>
      <c r="Q283" s="243"/>
      <c r="R283" s="243"/>
      <c r="S283" s="243"/>
      <c r="T283" s="243"/>
      <c r="U283" s="243"/>
      <c r="V283" s="243"/>
      <c r="W283" s="243"/>
      <c r="X283" s="243"/>
      <c r="Y283" s="243"/>
      <c r="Z283" s="243"/>
      <c r="AA283" s="243"/>
      <c r="AB283" s="243"/>
      <c r="AC283" s="243"/>
      <c r="AD283" s="243"/>
      <c r="AE283" s="243"/>
    </row>
    <row r="284">
      <c r="A284" s="243"/>
      <c r="B284" s="243"/>
      <c r="C284" s="243"/>
      <c r="D284" s="243"/>
      <c r="E284" s="243"/>
      <c r="F284" s="243"/>
      <c r="G284" s="243"/>
      <c r="H284" s="243"/>
      <c r="I284" s="243"/>
      <c r="J284" s="243"/>
      <c r="K284" s="243"/>
      <c r="L284" s="243"/>
      <c r="M284" s="243"/>
      <c r="N284" s="243"/>
      <c r="O284" s="243"/>
      <c r="P284" s="243"/>
      <c r="Q284" s="243"/>
      <c r="R284" s="243"/>
      <c r="S284" s="243"/>
      <c r="T284" s="243"/>
      <c r="U284" s="243"/>
      <c r="V284" s="243"/>
      <c r="W284" s="243"/>
      <c r="X284" s="243"/>
      <c r="Y284" s="243"/>
      <c r="Z284" s="243"/>
      <c r="AA284" s="243"/>
      <c r="AB284" s="243"/>
      <c r="AC284" s="243"/>
      <c r="AD284" s="243"/>
      <c r="AE284" s="243"/>
    </row>
    <row r="285">
      <c r="A285" s="243"/>
      <c r="B285" s="243"/>
      <c r="C285" s="243"/>
      <c r="D285" s="243"/>
      <c r="E285" s="243"/>
      <c r="F285" s="243"/>
      <c r="G285" s="243"/>
      <c r="H285" s="243"/>
      <c r="I285" s="243"/>
      <c r="J285" s="243"/>
      <c r="K285" s="243"/>
      <c r="L285" s="243"/>
      <c r="M285" s="243"/>
      <c r="N285" s="243"/>
      <c r="O285" s="243"/>
      <c r="P285" s="243"/>
      <c r="Q285" s="243"/>
      <c r="R285" s="243"/>
      <c r="S285" s="243"/>
      <c r="T285" s="243"/>
      <c r="U285" s="243"/>
      <c r="V285" s="243"/>
      <c r="W285" s="243"/>
      <c r="X285" s="243"/>
      <c r="Y285" s="243"/>
      <c r="Z285" s="243"/>
      <c r="AA285" s="243"/>
      <c r="AB285" s="243"/>
      <c r="AC285" s="243"/>
      <c r="AD285" s="243"/>
      <c r="AE285" s="243"/>
    </row>
    <row r="286">
      <c r="A286" s="243"/>
      <c r="B286" s="243"/>
      <c r="C286" s="243"/>
      <c r="D286" s="243"/>
      <c r="E286" s="243"/>
      <c r="F286" s="243"/>
      <c r="G286" s="243"/>
      <c r="H286" s="243"/>
      <c r="I286" s="243"/>
      <c r="J286" s="243"/>
      <c r="K286" s="243"/>
      <c r="L286" s="243"/>
      <c r="M286" s="243"/>
      <c r="N286" s="243"/>
      <c r="O286" s="243"/>
      <c r="P286" s="243"/>
      <c r="Q286" s="243"/>
      <c r="R286" s="243"/>
      <c r="S286" s="243"/>
      <c r="T286" s="243"/>
      <c r="U286" s="243"/>
      <c r="V286" s="243"/>
      <c r="W286" s="243"/>
      <c r="X286" s="243"/>
      <c r="Y286" s="243"/>
      <c r="Z286" s="243"/>
      <c r="AA286" s="243"/>
      <c r="AB286" s="243"/>
      <c r="AC286" s="243"/>
      <c r="AD286" s="243"/>
      <c r="AE286" s="243"/>
    </row>
    <row r="287">
      <c r="A287" s="243"/>
      <c r="B287" s="243"/>
      <c r="C287" s="243"/>
      <c r="D287" s="243"/>
      <c r="E287" s="243"/>
      <c r="F287" s="243"/>
      <c r="G287" s="243"/>
      <c r="H287" s="243"/>
      <c r="I287" s="243"/>
      <c r="J287" s="243"/>
      <c r="K287" s="243"/>
      <c r="L287" s="243"/>
      <c r="M287" s="243"/>
      <c r="N287" s="243"/>
      <c r="O287" s="243"/>
      <c r="P287" s="243"/>
      <c r="Q287" s="243"/>
      <c r="R287" s="243"/>
      <c r="S287" s="243"/>
      <c r="T287" s="243"/>
      <c r="U287" s="243"/>
      <c r="V287" s="243"/>
      <c r="W287" s="243"/>
      <c r="X287" s="243"/>
      <c r="Y287" s="243"/>
      <c r="Z287" s="243"/>
      <c r="AA287" s="243"/>
      <c r="AB287" s="243"/>
      <c r="AC287" s="243"/>
      <c r="AD287" s="243"/>
      <c r="AE287" s="243"/>
    </row>
    <row r="288">
      <c r="A288" s="243"/>
      <c r="B288" s="243"/>
      <c r="C288" s="243"/>
      <c r="D288" s="243"/>
      <c r="E288" s="243"/>
      <c r="F288" s="243"/>
      <c r="G288" s="243"/>
      <c r="H288" s="243"/>
      <c r="I288" s="243"/>
      <c r="J288" s="243"/>
      <c r="K288" s="243"/>
      <c r="L288" s="243"/>
      <c r="M288" s="243"/>
      <c r="N288" s="243"/>
      <c r="O288" s="243"/>
      <c r="P288" s="243"/>
      <c r="Q288" s="243"/>
      <c r="R288" s="243"/>
      <c r="S288" s="243"/>
      <c r="T288" s="243"/>
      <c r="U288" s="243"/>
      <c r="V288" s="243"/>
      <c r="W288" s="243"/>
      <c r="X288" s="243"/>
      <c r="Y288" s="243"/>
      <c r="Z288" s="243"/>
      <c r="AA288" s="243"/>
      <c r="AB288" s="243"/>
      <c r="AC288" s="243"/>
      <c r="AD288" s="243"/>
      <c r="AE288" s="243"/>
    </row>
    <row r="289">
      <c r="A289" s="243"/>
      <c r="B289" s="243"/>
      <c r="C289" s="243"/>
      <c r="D289" s="243"/>
      <c r="E289" s="243"/>
      <c r="F289" s="243"/>
      <c r="G289" s="243"/>
      <c r="H289" s="243"/>
      <c r="I289" s="243"/>
      <c r="J289" s="243"/>
      <c r="K289" s="243"/>
      <c r="L289" s="243"/>
      <c r="M289" s="243"/>
      <c r="N289" s="243"/>
      <c r="O289" s="243"/>
      <c r="P289" s="243"/>
      <c r="Q289" s="243"/>
      <c r="R289" s="243"/>
      <c r="S289" s="243"/>
      <c r="T289" s="243"/>
      <c r="U289" s="243"/>
      <c r="V289" s="243"/>
      <c r="W289" s="243"/>
      <c r="X289" s="243"/>
      <c r="Y289" s="243"/>
      <c r="Z289" s="243"/>
      <c r="AA289" s="243"/>
      <c r="AB289" s="243"/>
      <c r="AC289" s="243"/>
      <c r="AD289" s="243"/>
      <c r="AE289" s="243"/>
    </row>
    <row r="290">
      <c r="A290" s="243"/>
      <c r="B290" s="243"/>
      <c r="C290" s="243"/>
      <c r="D290" s="243"/>
      <c r="E290" s="243"/>
      <c r="F290" s="243"/>
      <c r="G290" s="243"/>
      <c r="H290" s="243"/>
      <c r="I290" s="243"/>
      <c r="J290" s="243"/>
      <c r="K290" s="243"/>
      <c r="L290" s="243"/>
      <c r="M290" s="243"/>
      <c r="N290" s="243"/>
      <c r="O290" s="243"/>
      <c r="P290" s="243"/>
      <c r="Q290" s="243"/>
      <c r="R290" s="243"/>
      <c r="S290" s="243"/>
      <c r="T290" s="243"/>
      <c r="U290" s="243"/>
      <c r="V290" s="243"/>
      <c r="W290" s="243"/>
      <c r="X290" s="243"/>
      <c r="Y290" s="243"/>
      <c r="Z290" s="243"/>
      <c r="AA290" s="243"/>
      <c r="AB290" s="243"/>
      <c r="AC290" s="243"/>
      <c r="AD290" s="243"/>
      <c r="AE290" s="243"/>
    </row>
    <row r="291">
      <c r="A291" s="243"/>
      <c r="B291" s="243"/>
      <c r="C291" s="243"/>
      <c r="D291" s="243"/>
      <c r="E291" s="243"/>
      <c r="F291" s="243"/>
      <c r="G291" s="243"/>
      <c r="H291" s="243"/>
      <c r="I291" s="243"/>
      <c r="J291" s="243"/>
      <c r="K291" s="243"/>
      <c r="L291" s="243"/>
      <c r="M291" s="243"/>
      <c r="N291" s="243"/>
      <c r="O291" s="243"/>
      <c r="P291" s="243"/>
      <c r="Q291" s="243"/>
      <c r="R291" s="243"/>
      <c r="S291" s="243"/>
      <c r="T291" s="243"/>
      <c r="U291" s="243"/>
      <c r="V291" s="243"/>
      <c r="W291" s="243"/>
      <c r="X291" s="243"/>
      <c r="Y291" s="243"/>
      <c r="Z291" s="243"/>
      <c r="AA291" s="243"/>
      <c r="AB291" s="243"/>
      <c r="AC291" s="243"/>
      <c r="AD291" s="243"/>
      <c r="AE291" s="243"/>
    </row>
    <row r="292">
      <c r="A292" s="243"/>
      <c r="B292" s="243"/>
      <c r="C292" s="243"/>
      <c r="D292" s="243"/>
      <c r="E292" s="243"/>
      <c r="F292" s="243"/>
      <c r="G292" s="243"/>
      <c r="H292" s="243"/>
      <c r="I292" s="243"/>
      <c r="J292" s="243"/>
      <c r="K292" s="243"/>
      <c r="L292" s="243"/>
      <c r="M292" s="243"/>
      <c r="N292" s="243"/>
      <c r="O292" s="243"/>
      <c r="P292" s="243"/>
      <c r="Q292" s="243"/>
      <c r="R292" s="243"/>
      <c r="S292" s="243"/>
      <c r="T292" s="243"/>
      <c r="U292" s="243"/>
      <c r="V292" s="243"/>
      <c r="W292" s="243"/>
      <c r="X292" s="243"/>
      <c r="Y292" s="243"/>
      <c r="Z292" s="243"/>
      <c r="AA292" s="243"/>
      <c r="AB292" s="243"/>
      <c r="AC292" s="243"/>
      <c r="AD292" s="243"/>
      <c r="AE292" s="243"/>
    </row>
    <row r="293">
      <c r="A293" s="243"/>
      <c r="B293" s="243"/>
      <c r="C293" s="243"/>
      <c r="D293" s="243"/>
      <c r="E293" s="243"/>
      <c r="F293" s="243"/>
      <c r="G293" s="243"/>
      <c r="H293" s="243"/>
      <c r="I293" s="243"/>
      <c r="J293" s="243"/>
      <c r="K293" s="243"/>
      <c r="L293" s="243"/>
      <c r="M293" s="243"/>
      <c r="N293" s="243"/>
      <c r="O293" s="243"/>
      <c r="P293" s="243"/>
      <c r="Q293" s="243"/>
      <c r="R293" s="243"/>
      <c r="S293" s="243"/>
      <c r="T293" s="243"/>
      <c r="U293" s="243"/>
      <c r="V293" s="243"/>
      <c r="W293" s="243"/>
      <c r="X293" s="243"/>
      <c r="Y293" s="243"/>
      <c r="Z293" s="243"/>
      <c r="AA293" s="243"/>
      <c r="AB293" s="243"/>
      <c r="AC293" s="243"/>
      <c r="AD293" s="243"/>
      <c r="AE293" s="243"/>
    </row>
    <row r="294">
      <c r="A294" s="243"/>
      <c r="B294" s="243"/>
      <c r="C294" s="243"/>
      <c r="D294" s="243"/>
      <c r="E294" s="243"/>
      <c r="F294" s="243"/>
      <c r="G294" s="243"/>
      <c r="H294" s="243"/>
      <c r="I294" s="243"/>
      <c r="J294" s="243"/>
      <c r="K294" s="243"/>
      <c r="L294" s="243"/>
      <c r="M294" s="243"/>
      <c r="N294" s="243"/>
      <c r="O294" s="243"/>
      <c r="P294" s="243"/>
      <c r="Q294" s="243"/>
      <c r="R294" s="243"/>
      <c r="S294" s="243"/>
      <c r="T294" s="243"/>
      <c r="U294" s="243"/>
      <c r="V294" s="243"/>
      <c r="W294" s="243"/>
      <c r="X294" s="243"/>
      <c r="Y294" s="243"/>
      <c r="Z294" s="243"/>
      <c r="AA294" s="243"/>
      <c r="AB294" s="243"/>
      <c r="AC294" s="243"/>
      <c r="AD294" s="243"/>
      <c r="AE294" s="243"/>
    </row>
    <row r="295">
      <c r="A295" s="243"/>
      <c r="B295" s="243"/>
      <c r="C295" s="243"/>
      <c r="D295" s="243"/>
      <c r="E295" s="243"/>
      <c r="F295" s="243"/>
      <c r="G295" s="243"/>
      <c r="H295" s="243"/>
      <c r="I295" s="243"/>
      <c r="J295" s="243"/>
      <c r="K295" s="243"/>
      <c r="L295" s="243"/>
      <c r="M295" s="243"/>
      <c r="N295" s="243"/>
      <c r="O295" s="243"/>
      <c r="P295" s="243"/>
      <c r="Q295" s="243"/>
      <c r="R295" s="243"/>
      <c r="S295" s="243"/>
      <c r="T295" s="243"/>
      <c r="U295" s="243"/>
      <c r="V295" s="243"/>
      <c r="W295" s="243"/>
      <c r="X295" s="243"/>
      <c r="Y295" s="243"/>
      <c r="Z295" s="243"/>
      <c r="AA295" s="243"/>
      <c r="AB295" s="243"/>
      <c r="AC295" s="243"/>
      <c r="AD295" s="243"/>
      <c r="AE295" s="243"/>
    </row>
    <row r="296">
      <c r="A296" s="243"/>
      <c r="B296" s="243"/>
      <c r="C296" s="243"/>
      <c r="D296" s="243"/>
      <c r="E296" s="243"/>
      <c r="F296" s="243"/>
      <c r="G296" s="243"/>
      <c r="H296" s="243"/>
      <c r="I296" s="243"/>
      <c r="J296" s="243"/>
      <c r="K296" s="243"/>
      <c r="L296" s="243"/>
      <c r="M296" s="243"/>
      <c r="N296" s="243"/>
      <c r="O296" s="243"/>
      <c r="P296" s="243"/>
      <c r="Q296" s="243"/>
      <c r="R296" s="243"/>
      <c r="S296" s="243"/>
      <c r="T296" s="243"/>
      <c r="U296" s="243"/>
      <c r="V296" s="243"/>
      <c r="W296" s="243"/>
      <c r="X296" s="243"/>
      <c r="Y296" s="243"/>
      <c r="Z296" s="243"/>
      <c r="AA296" s="243"/>
      <c r="AB296" s="243"/>
      <c r="AC296" s="243"/>
      <c r="AD296" s="243"/>
      <c r="AE296" s="243"/>
    </row>
    <row r="297">
      <c r="A297" s="243"/>
      <c r="B297" s="243"/>
      <c r="C297" s="243"/>
      <c r="D297" s="243"/>
      <c r="E297" s="243"/>
      <c r="F297" s="243"/>
      <c r="G297" s="243"/>
      <c r="H297" s="243"/>
      <c r="I297" s="243"/>
      <c r="J297" s="243"/>
      <c r="K297" s="243"/>
      <c r="L297" s="243"/>
      <c r="M297" s="243"/>
      <c r="N297" s="243"/>
      <c r="O297" s="243"/>
      <c r="P297" s="243"/>
      <c r="Q297" s="243"/>
      <c r="R297" s="243"/>
      <c r="S297" s="243"/>
      <c r="T297" s="243"/>
      <c r="U297" s="243"/>
      <c r="V297" s="243"/>
      <c r="W297" s="243"/>
      <c r="X297" s="243"/>
      <c r="Y297" s="243"/>
      <c r="Z297" s="243"/>
      <c r="AA297" s="243"/>
      <c r="AB297" s="243"/>
      <c r="AC297" s="243"/>
      <c r="AD297" s="243"/>
      <c r="AE297" s="243"/>
    </row>
    <row r="298">
      <c r="A298" s="243"/>
      <c r="B298" s="243"/>
      <c r="C298" s="243"/>
      <c r="D298" s="243"/>
      <c r="E298" s="243"/>
      <c r="F298" s="243"/>
      <c r="G298" s="243"/>
      <c r="H298" s="243"/>
      <c r="I298" s="243"/>
      <c r="J298" s="243"/>
      <c r="K298" s="243"/>
      <c r="L298" s="243"/>
      <c r="M298" s="243"/>
      <c r="N298" s="243"/>
      <c r="O298" s="243"/>
      <c r="P298" s="243"/>
      <c r="Q298" s="243"/>
      <c r="R298" s="243"/>
      <c r="S298" s="243"/>
      <c r="T298" s="243"/>
      <c r="U298" s="243"/>
      <c r="V298" s="243"/>
      <c r="W298" s="243"/>
      <c r="X298" s="243"/>
      <c r="Y298" s="243"/>
      <c r="Z298" s="243"/>
      <c r="AA298" s="243"/>
      <c r="AB298" s="243"/>
      <c r="AC298" s="243"/>
      <c r="AD298" s="243"/>
      <c r="AE298" s="243"/>
    </row>
    <row r="299">
      <c r="A299" s="243"/>
      <c r="B299" s="243"/>
      <c r="C299" s="243"/>
      <c r="D299" s="243"/>
      <c r="E299" s="243"/>
      <c r="F299" s="243"/>
      <c r="G299" s="243"/>
      <c r="H299" s="243"/>
      <c r="I299" s="243"/>
      <c r="J299" s="243"/>
      <c r="K299" s="243"/>
      <c r="L299" s="243"/>
      <c r="M299" s="243"/>
      <c r="N299" s="243"/>
      <c r="O299" s="243"/>
      <c r="P299" s="243"/>
      <c r="Q299" s="243"/>
      <c r="R299" s="243"/>
      <c r="S299" s="243"/>
      <c r="T299" s="243"/>
      <c r="U299" s="243"/>
      <c r="V299" s="243"/>
      <c r="W299" s="243"/>
      <c r="X299" s="243"/>
      <c r="Y299" s="243"/>
      <c r="Z299" s="243"/>
      <c r="AA299" s="243"/>
      <c r="AB299" s="243"/>
      <c r="AC299" s="243"/>
      <c r="AD299" s="243"/>
      <c r="AE299" s="243"/>
    </row>
    <row r="300">
      <c r="A300" s="243"/>
      <c r="B300" s="243"/>
      <c r="C300" s="243"/>
      <c r="D300" s="243"/>
      <c r="E300" s="243"/>
      <c r="F300" s="243"/>
      <c r="G300" s="243"/>
      <c r="H300" s="243"/>
      <c r="I300" s="243"/>
      <c r="J300" s="243"/>
      <c r="K300" s="243"/>
      <c r="L300" s="243"/>
      <c r="M300" s="243"/>
      <c r="N300" s="243"/>
      <c r="O300" s="243"/>
      <c r="P300" s="243"/>
      <c r="Q300" s="243"/>
      <c r="R300" s="243"/>
      <c r="S300" s="243"/>
      <c r="T300" s="243"/>
      <c r="U300" s="243"/>
      <c r="V300" s="243"/>
      <c r="W300" s="243"/>
      <c r="X300" s="243"/>
      <c r="Y300" s="243"/>
      <c r="Z300" s="243"/>
      <c r="AA300" s="243"/>
      <c r="AB300" s="243"/>
      <c r="AC300" s="243"/>
      <c r="AD300" s="243"/>
      <c r="AE300" s="243"/>
    </row>
    <row r="301">
      <c r="A301" s="243"/>
      <c r="B301" s="243"/>
      <c r="C301" s="243"/>
      <c r="D301" s="243"/>
      <c r="E301" s="243"/>
      <c r="F301" s="243"/>
      <c r="G301" s="243"/>
      <c r="H301" s="243"/>
      <c r="I301" s="243"/>
      <c r="J301" s="243"/>
      <c r="K301" s="243"/>
      <c r="L301" s="243"/>
      <c r="M301" s="243"/>
      <c r="N301" s="243"/>
      <c r="O301" s="243"/>
      <c r="P301" s="243"/>
      <c r="Q301" s="243"/>
      <c r="R301" s="243"/>
      <c r="S301" s="243"/>
      <c r="T301" s="243"/>
      <c r="U301" s="243"/>
      <c r="V301" s="243"/>
      <c r="W301" s="243"/>
      <c r="X301" s="243"/>
      <c r="Y301" s="243"/>
      <c r="Z301" s="243"/>
      <c r="AA301" s="243"/>
      <c r="AB301" s="243"/>
      <c r="AC301" s="243"/>
      <c r="AD301" s="243"/>
      <c r="AE301" s="243"/>
    </row>
    <row r="302">
      <c r="A302" s="243"/>
      <c r="B302" s="243"/>
      <c r="C302" s="243"/>
      <c r="D302" s="243"/>
      <c r="E302" s="243"/>
      <c r="F302" s="243"/>
      <c r="G302" s="243"/>
      <c r="H302" s="243"/>
      <c r="I302" s="243"/>
      <c r="J302" s="243"/>
      <c r="K302" s="243"/>
      <c r="L302" s="243"/>
      <c r="M302" s="243"/>
      <c r="N302" s="243"/>
      <c r="O302" s="243"/>
      <c r="P302" s="243"/>
      <c r="Q302" s="243"/>
      <c r="R302" s="243"/>
      <c r="S302" s="243"/>
      <c r="T302" s="243"/>
      <c r="U302" s="243"/>
      <c r="V302" s="243"/>
      <c r="W302" s="243"/>
      <c r="X302" s="243"/>
      <c r="Y302" s="243"/>
      <c r="Z302" s="243"/>
      <c r="AA302" s="243"/>
      <c r="AB302" s="243"/>
      <c r="AC302" s="243"/>
      <c r="AD302" s="243"/>
      <c r="AE302" s="243"/>
    </row>
    <row r="303">
      <c r="A303" s="243"/>
      <c r="B303" s="243"/>
      <c r="C303" s="243"/>
      <c r="D303" s="243"/>
      <c r="E303" s="243"/>
      <c r="F303" s="243"/>
      <c r="G303" s="243"/>
      <c r="H303" s="243"/>
      <c r="I303" s="243"/>
      <c r="J303" s="243"/>
      <c r="K303" s="243"/>
      <c r="L303" s="243"/>
      <c r="M303" s="243"/>
      <c r="N303" s="243"/>
      <c r="O303" s="243"/>
      <c r="P303" s="243"/>
      <c r="Q303" s="243"/>
      <c r="R303" s="243"/>
      <c r="S303" s="243"/>
      <c r="T303" s="243"/>
      <c r="U303" s="243"/>
      <c r="V303" s="243"/>
      <c r="W303" s="243"/>
      <c r="X303" s="243"/>
      <c r="Y303" s="243"/>
      <c r="Z303" s="243"/>
      <c r="AA303" s="243"/>
      <c r="AB303" s="243"/>
      <c r="AC303" s="243"/>
      <c r="AD303" s="243"/>
      <c r="AE303" s="243"/>
    </row>
    <row r="304">
      <c r="A304" s="243"/>
      <c r="B304" s="243"/>
      <c r="C304" s="243"/>
      <c r="D304" s="243"/>
      <c r="E304" s="243"/>
      <c r="F304" s="243"/>
      <c r="G304" s="243"/>
      <c r="H304" s="243"/>
      <c r="I304" s="243"/>
      <c r="J304" s="243"/>
      <c r="K304" s="243"/>
      <c r="L304" s="243"/>
      <c r="M304" s="243"/>
      <c r="N304" s="243"/>
      <c r="O304" s="243"/>
      <c r="P304" s="243"/>
      <c r="Q304" s="243"/>
      <c r="R304" s="243"/>
      <c r="S304" s="243"/>
      <c r="T304" s="243"/>
      <c r="U304" s="243"/>
      <c r="V304" s="243"/>
      <c r="W304" s="243"/>
      <c r="X304" s="243"/>
      <c r="Y304" s="243"/>
      <c r="Z304" s="243"/>
      <c r="AA304" s="243"/>
      <c r="AB304" s="243"/>
      <c r="AC304" s="243"/>
      <c r="AD304" s="243"/>
      <c r="AE304" s="243"/>
    </row>
    <row r="305">
      <c r="A305" s="243"/>
      <c r="B305" s="243"/>
      <c r="C305" s="243"/>
      <c r="D305" s="243"/>
      <c r="E305" s="243"/>
      <c r="F305" s="243"/>
      <c r="G305" s="243"/>
      <c r="H305" s="243"/>
      <c r="I305" s="243"/>
      <c r="J305" s="243"/>
      <c r="K305" s="243"/>
      <c r="L305" s="243"/>
      <c r="M305" s="243"/>
      <c r="N305" s="243"/>
      <c r="O305" s="243"/>
      <c r="P305" s="243"/>
      <c r="Q305" s="243"/>
      <c r="R305" s="243"/>
      <c r="S305" s="243"/>
      <c r="T305" s="243"/>
      <c r="U305" s="243"/>
      <c r="V305" s="243"/>
      <c r="W305" s="243"/>
      <c r="X305" s="243"/>
      <c r="Y305" s="243"/>
      <c r="Z305" s="243"/>
      <c r="AA305" s="243"/>
      <c r="AB305" s="243"/>
      <c r="AC305" s="243"/>
      <c r="AD305" s="243"/>
      <c r="AE305" s="243"/>
    </row>
    <row r="306">
      <c r="A306" s="243"/>
      <c r="B306" s="243"/>
      <c r="C306" s="243"/>
      <c r="D306" s="243"/>
      <c r="E306" s="243"/>
      <c r="F306" s="243"/>
      <c r="G306" s="243"/>
      <c r="H306" s="243"/>
      <c r="I306" s="243"/>
      <c r="J306" s="243"/>
      <c r="K306" s="243"/>
      <c r="L306" s="243"/>
      <c r="M306" s="243"/>
      <c r="N306" s="243"/>
      <c r="O306" s="243"/>
      <c r="P306" s="243"/>
      <c r="Q306" s="243"/>
      <c r="R306" s="243"/>
      <c r="S306" s="243"/>
      <c r="T306" s="243"/>
      <c r="U306" s="243"/>
      <c r="V306" s="243"/>
      <c r="W306" s="243"/>
      <c r="X306" s="243"/>
      <c r="Y306" s="243"/>
      <c r="Z306" s="243"/>
      <c r="AA306" s="243"/>
      <c r="AB306" s="243"/>
      <c r="AC306" s="243"/>
      <c r="AD306" s="243"/>
      <c r="AE306" s="243"/>
    </row>
    <row r="307">
      <c r="A307" s="243"/>
      <c r="B307" s="243"/>
      <c r="C307" s="243"/>
      <c r="D307" s="243"/>
      <c r="E307" s="243"/>
      <c r="F307" s="243"/>
      <c r="G307" s="243"/>
      <c r="H307" s="243"/>
      <c r="I307" s="243"/>
      <c r="J307" s="243"/>
      <c r="K307" s="243"/>
      <c r="L307" s="243"/>
      <c r="M307" s="243"/>
      <c r="N307" s="243"/>
      <c r="O307" s="243"/>
      <c r="P307" s="243"/>
      <c r="Q307" s="243"/>
      <c r="R307" s="243"/>
      <c r="S307" s="243"/>
      <c r="T307" s="243"/>
      <c r="U307" s="243"/>
      <c r="V307" s="243"/>
      <c r="W307" s="243"/>
      <c r="X307" s="243"/>
      <c r="Y307" s="243"/>
      <c r="Z307" s="243"/>
      <c r="AA307" s="243"/>
      <c r="AB307" s="243"/>
      <c r="AC307" s="243"/>
      <c r="AD307" s="243"/>
      <c r="AE307" s="243"/>
    </row>
    <row r="308">
      <c r="A308" s="243"/>
      <c r="B308" s="243"/>
      <c r="C308" s="243"/>
      <c r="D308" s="243"/>
      <c r="E308" s="243"/>
      <c r="F308" s="243"/>
      <c r="G308" s="243"/>
      <c r="H308" s="243"/>
      <c r="I308" s="243"/>
      <c r="J308" s="243"/>
      <c r="K308" s="243"/>
      <c r="L308" s="243"/>
      <c r="M308" s="243"/>
      <c r="N308" s="243"/>
      <c r="O308" s="243"/>
      <c r="P308" s="243"/>
      <c r="Q308" s="243"/>
      <c r="R308" s="243"/>
      <c r="S308" s="243"/>
      <c r="T308" s="243"/>
      <c r="U308" s="243"/>
      <c r="V308" s="243"/>
      <c r="W308" s="243"/>
      <c r="X308" s="243"/>
      <c r="Y308" s="243"/>
      <c r="Z308" s="243"/>
      <c r="AA308" s="243"/>
      <c r="AB308" s="243"/>
      <c r="AC308" s="243"/>
      <c r="AD308" s="243"/>
      <c r="AE308" s="243"/>
    </row>
    <row r="309">
      <c r="A309" s="243"/>
      <c r="B309" s="243"/>
      <c r="C309" s="243"/>
      <c r="D309" s="243"/>
      <c r="E309" s="243"/>
      <c r="F309" s="243"/>
      <c r="G309" s="243"/>
      <c r="H309" s="243"/>
      <c r="I309" s="243"/>
      <c r="J309" s="243"/>
      <c r="K309" s="243"/>
      <c r="L309" s="243"/>
      <c r="M309" s="243"/>
      <c r="N309" s="243"/>
      <c r="O309" s="243"/>
      <c r="P309" s="243"/>
      <c r="Q309" s="243"/>
      <c r="R309" s="243"/>
      <c r="S309" s="243"/>
      <c r="T309" s="243"/>
      <c r="U309" s="243"/>
      <c r="V309" s="243"/>
      <c r="W309" s="243"/>
      <c r="X309" s="243"/>
      <c r="Y309" s="243"/>
      <c r="Z309" s="243"/>
      <c r="AA309" s="243"/>
      <c r="AB309" s="243"/>
      <c r="AC309" s="243"/>
      <c r="AD309" s="243"/>
      <c r="AE309" s="243"/>
    </row>
    <row r="310">
      <c r="A310" s="243"/>
      <c r="B310" s="243"/>
      <c r="C310" s="243"/>
      <c r="D310" s="243"/>
      <c r="E310" s="243"/>
      <c r="F310" s="243"/>
      <c r="G310" s="243"/>
      <c r="H310" s="243"/>
      <c r="I310" s="243"/>
      <c r="J310" s="243"/>
      <c r="K310" s="243"/>
      <c r="L310" s="243"/>
      <c r="M310" s="243"/>
      <c r="N310" s="243"/>
      <c r="O310" s="243"/>
      <c r="P310" s="243"/>
      <c r="Q310" s="243"/>
      <c r="R310" s="243"/>
      <c r="S310" s="243"/>
      <c r="T310" s="243"/>
      <c r="U310" s="243"/>
      <c r="V310" s="243"/>
      <c r="W310" s="243"/>
      <c r="X310" s="243"/>
      <c r="Y310" s="243"/>
      <c r="Z310" s="243"/>
      <c r="AA310" s="243"/>
      <c r="AB310" s="243"/>
      <c r="AC310" s="243"/>
      <c r="AD310" s="243"/>
      <c r="AE310" s="243"/>
    </row>
    <row r="311">
      <c r="A311" s="243"/>
      <c r="B311" s="243"/>
      <c r="C311" s="243"/>
      <c r="D311" s="243"/>
      <c r="E311" s="243"/>
      <c r="F311" s="243"/>
      <c r="G311" s="243"/>
      <c r="H311" s="243"/>
      <c r="I311" s="243"/>
      <c r="J311" s="243"/>
      <c r="K311" s="243"/>
      <c r="L311" s="243"/>
      <c r="M311" s="243"/>
      <c r="N311" s="243"/>
      <c r="O311" s="243"/>
      <c r="P311" s="243"/>
      <c r="Q311" s="243"/>
      <c r="R311" s="243"/>
      <c r="S311" s="243"/>
      <c r="T311" s="243"/>
      <c r="U311" s="243"/>
      <c r="V311" s="243"/>
      <c r="W311" s="243"/>
      <c r="X311" s="243"/>
      <c r="Y311" s="243"/>
      <c r="Z311" s="243"/>
      <c r="AA311" s="243"/>
      <c r="AB311" s="243"/>
      <c r="AC311" s="243"/>
      <c r="AD311" s="243"/>
      <c r="AE311" s="243"/>
    </row>
    <row r="312">
      <c r="A312" s="243"/>
      <c r="B312" s="243"/>
      <c r="C312" s="243"/>
      <c r="D312" s="243"/>
      <c r="E312" s="243"/>
      <c r="F312" s="243"/>
      <c r="G312" s="243"/>
      <c r="H312" s="243"/>
      <c r="I312" s="243"/>
      <c r="J312" s="243"/>
      <c r="K312" s="243"/>
      <c r="L312" s="243"/>
      <c r="M312" s="243"/>
      <c r="N312" s="243"/>
      <c r="O312" s="243"/>
      <c r="P312" s="243"/>
      <c r="Q312" s="243"/>
      <c r="R312" s="243"/>
      <c r="S312" s="243"/>
      <c r="T312" s="243"/>
      <c r="U312" s="243"/>
      <c r="V312" s="243"/>
      <c r="W312" s="243"/>
      <c r="X312" s="243"/>
      <c r="Y312" s="243"/>
      <c r="Z312" s="243"/>
      <c r="AA312" s="243"/>
      <c r="AB312" s="243"/>
      <c r="AC312" s="243"/>
      <c r="AD312" s="243"/>
      <c r="AE312" s="243"/>
    </row>
    <row r="313">
      <c r="A313" s="243"/>
      <c r="B313" s="243"/>
      <c r="C313" s="243"/>
      <c r="D313" s="243"/>
      <c r="E313" s="243"/>
      <c r="F313" s="243"/>
      <c r="G313" s="243"/>
      <c r="H313" s="243"/>
      <c r="I313" s="243"/>
      <c r="J313" s="243"/>
      <c r="K313" s="243"/>
      <c r="L313" s="243"/>
      <c r="M313" s="243"/>
      <c r="N313" s="243"/>
      <c r="O313" s="243"/>
      <c r="P313" s="243"/>
      <c r="Q313" s="243"/>
      <c r="R313" s="243"/>
      <c r="S313" s="243"/>
      <c r="T313" s="243"/>
      <c r="U313" s="243"/>
      <c r="V313" s="243"/>
      <c r="W313" s="243"/>
      <c r="X313" s="243"/>
      <c r="Y313" s="243"/>
      <c r="Z313" s="243"/>
      <c r="AA313" s="243"/>
      <c r="AB313" s="243"/>
      <c r="AC313" s="243"/>
      <c r="AD313" s="243"/>
      <c r="AE313" s="243"/>
    </row>
    <row r="314">
      <c r="A314" s="243"/>
      <c r="B314" s="243"/>
      <c r="C314" s="243"/>
      <c r="D314" s="243"/>
      <c r="E314" s="243"/>
      <c r="F314" s="243"/>
      <c r="G314" s="243"/>
      <c r="H314" s="243"/>
      <c r="I314" s="243"/>
      <c r="J314" s="243"/>
      <c r="K314" s="243"/>
      <c r="L314" s="243"/>
      <c r="M314" s="243"/>
      <c r="N314" s="243"/>
      <c r="O314" s="243"/>
      <c r="P314" s="243"/>
      <c r="Q314" s="243"/>
      <c r="R314" s="243"/>
      <c r="S314" s="243"/>
      <c r="T314" s="243"/>
      <c r="U314" s="243"/>
      <c r="V314" s="243"/>
      <c r="W314" s="243"/>
      <c r="X314" s="243"/>
      <c r="Y314" s="243"/>
      <c r="Z314" s="243"/>
      <c r="AA314" s="243"/>
      <c r="AB314" s="243"/>
      <c r="AC314" s="243"/>
      <c r="AD314" s="243"/>
      <c r="AE314" s="243"/>
    </row>
    <row r="315">
      <c r="A315" s="243"/>
      <c r="B315" s="243"/>
      <c r="C315" s="243"/>
      <c r="D315" s="243"/>
      <c r="E315" s="243"/>
      <c r="F315" s="243"/>
      <c r="G315" s="243"/>
      <c r="H315" s="243"/>
      <c r="I315" s="243"/>
      <c r="J315" s="243"/>
      <c r="K315" s="243"/>
      <c r="L315" s="243"/>
      <c r="M315" s="243"/>
      <c r="N315" s="243"/>
      <c r="O315" s="243"/>
      <c r="P315" s="243"/>
      <c r="Q315" s="243"/>
      <c r="R315" s="243"/>
      <c r="S315" s="243"/>
      <c r="T315" s="243"/>
      <c r="U315" s="243"/>
      <c r="V315" s="243"/>
      <c r="W315" s="243"/>
      <c r="X315" s="243"/>
      <c r="Y315" s="243"/>
      <c r="Z315" s="243"/>
      <c r="AA315" s="243"/>
      <c r="AB315" s="243"/>
      <c r="AC315" s="243"/>
      <c r="AD315" s="243"/>
      <c r="AE315" s="243"/>
    </row>
    <row r="316">
      <c r="A316" s="243"/>
      <c r="B316" s="243"/>
      <c r="C316" s="243"/>
      <c r="D316" s="243"/>
      <c r="E316" s="243"/>
      <c r="F316" s="243"/>
      <c r="G316" s="243"/>
      <c r="H316" s="243"/>
      <c r="I316" s="243"/>
      <c r="J316" s="243"/>
      <c r="K316" s="243"/>
      <c r="L316" s="243"/>
      <c r="M316" s="243"/>
      <c r="N316" s="243"/>
      <c r="O316" s="243"/>
      <c r="P316" s="243"/>
      <c r="Q316" s="243"/>
      <c r="R316" s="243"/>
      <c r="S316" s="243"/>
      <c r="T316" s="243"/>
      <c r="U316" s="243"/>
      <c r="V316" s="243"/>
      <c r="W316" s="243"/>
      <c r="X316" s="243"/>
      <c r="Y316" s="243"/>
      <c r="Z316" s="243"/>
      <c r="AA316" s="243"/>
      <c r="AB316" s="243"/>
      <c r="AC316" s="243"/>
      <c r="AD316" s="243"/>
      <c r="AE316" s="243"/>
    </row>
    <row r="317">
      <c r="A317" s="243"/>
      <c r="B317" s="243"/>
      <c r="C317" s="243"/>
      <c r="D317" s="243"/>
      <c r="E317" s="243"/>
      <c r="F317" s="243"/>
      <c r="G317" s="243"/>
      <c r="H317" s="243"/>
      <c r="I317" s="243"/>
      <c r="J317" s="243"/>
      <c r="K317" s="243"/>
      <c r="L317" s="243"/>
      <c r="M317" s="243"/>
      <c r="N317" s="243"/>
      <c r="O317" s="243"/>
      <c r="P317" s="243"/>
      <c r="Q317" s="243"/>
      <c r="R317" s="243"/>
      <c r="S317" s="243"/>
      <c r="T317" s="243"/>
      <c r="U317" s="243"/>
      <c r="V317" s="243"/>
      <c r="W317" s="243"/>
      <c r="X317" s="243"/>
      <c r="Y317" s="243"/>
      <c r="Z317" s="243"/>
      <c r="AA317" s="243"/>
      <c r="AB317" s="243"/>
      <c r="AC317" s="243"/>
      <c r="AD317" s="243"/>
      <c r="AE317" s="243"/>
    </row>
    <row r="318">
      <c r="A318" s="243"/>
      <c r="B318" s="243"/>
      <c r="C318" s="243"/>
      <c r="D318" s="243"/>
      <c r="E318" s="243"/>
      <c r="F318" s="243"/>
      <c r="G318" s="243"/>
      <c r="H318" s="243"/>
      <c r="I318" s="243"/>
      <c r="J318" s="243"/>
      <c r="K318" s="243"/>
      <c r="L318" s="243"/>
      <c r="M318" s="243"/>
      <c r="N318" s="243"/>
      <c r="O318" s="243"/>
      <c r="P318" s="243"/>
      <c r="Q318" s="243"/>
      <c r="R318" s="243"/>
      <c r="S318" s="243"/>
      <c r="T318" s="243"/>
      <c r="U318" s="243"/>
      <c r="V318" s="243"/>
      <c r="W318" s="243"/>
      <c r="X318" s="243"/>
      <c r="Y318" s="243"/>
      <c r="Z318" s="243"/>
      <c r="AA318" s="243"/>
      <c r="AB318" s="243"/>
      <c r="AC318" s="243"/>
      <c r="AD318" s="243"/>
      <c r="AE318" s="243"/>
    </row>
    <row r="319">
      <c r="A319" s="243"/>
      <c r="B319" s="243"/>
      <c r="C319" s="243"/>
      <c r="D319" s="243"/>
      <c r="E319" s="243"/>
      <c r="F319" s="243"/>
      <c r="G319" s="243"/>
      <c r="H319" s="243"/>
      <c r="I319" s="243"/>
      <c r="J319" s="243"/>
      <c r="K319" s="243"/>
      <c r="L319" s="243"/>
      <c r="M319" s="243"/>
      <c r="N319" s="243"/>
      <c r="O319" s="243"/>
      <c r="P319" s="243"/>
      <c r="Q319" s="243"/>
      <c r="R319" s="243"/>
      <c r="S319" s="243"/>
      <c r="T319" s="243"/>
      <c r="U319" s="243"/>
      <c r="V319" s="243"/>
      <c r="W319" s="243"/>
      <c r="X319" s="243"/>
      <c r="Y319" s="243"/>
      <c r="Z319" s="243"/>
      <c r="AA319" s="243"/>
      <c r="AB319" s="243"/>
      <c r="AC319" s="243"/>
      <c r="AD319" s="243"/>
      <c r="AE319" s="243"/>
    </row>
    <row r="320">
      <c r="A320" s="243"/>
      <c r="B320" s="243"/>
      <c r="C320" s="243"/>
      <c r="D320" s="243"/>
      <c r="E320" s="243"/>
      <c r="F320" s="243"/>
      <c r="G320" s="243"/>
      <c r="H320" s="243"/>
      <c r="I320" s="243"/>
      <c r="J320" s="243"/>
      <c r="K320" s="243"/>
      <c r="L320" s="243"/>
      <c r="M320" s="243"/>
      <c r="N320" s="243"/>
      <c r="O320" s="243"/>
      <c r="P320" s="243"/>
      <c r="Q320" s="243"/>
      <c r="R320" s="243"/>
      <c r="S320" s="243"/>
      <c r="T320" s="243"/>
      <c r="U320" s="243"/>
      <c r="V320" s="243"/>
      <c r="W320" s="243"/>
      <c r="X320" s="243"/>
      <c r="Y320" s="243"/>
      <c r="Z320" s="243"/>
      <c r="AA320" s="243"/>
      <c r="AB320" s="243"/>
      <c r="AC320" s="243"/>
      <c r="AD320" s="243"/>
      <c r="AE320" s="243"/>
    </row>
    <row r="321">
      <c r="A321" s="243"/>
      <c r="B321" s="243"/>
      <c r="C321" s="243"/>
      <c r="D321" s="243"/>
      <c r="E321" s="243"/>
      <c r="F321" s="243"/>
      <c r="G321" s="243"/>
      <c r="H321" s="243"/>
      <c r="I321" s="243"/>
      <c r="J321" s="243"/>
      <c r="K321" s="243"/>
      <c r="L321" s="243"/>
      <c r="M321" s="243"/>
      <c r="N321" s="243"/>
      <c r="O321" s="243"/>
      <c r="P321" s="243"/>
      <c r="Q321" s="243"/>
      <c r="R321" s="243"/>
      <c r="S321" s="243"/>
      <c r="T321" s="243"/>
      <c r="U321" s="243"/>
      <c r="V321" s="243"/>
      <c r="W321" s="243"/>
      <c r="X321" s="243"/>
      <c r="Y321" s="243"/>
      <c r="Z321" s="243"/>
      <c r="AA321" s="243"/>
      <c r="AB321" s="243"/>
      <c r="AC321" s="243"/>
      <c r="AD321" s="243"/>
      <c r="AE321" s="243"/>
    </row>
    <row r="322">
      <c r="A322" s="243"/>
      <c r="B322" s="243"/>
      <c r="C322" s="243"/>
      <c r="D322" s="243"/>
      <c r="E322" s="243"/>
      <c r="F322" s="243"/>
      <c r="G322" s="243"/>
      <c r="H322" s="243"/>
      <c r="I322" s="243"/>
      <c r="J322" s="243"/>
      <c r="K322" s="243"/>
      <c r="L322" s="243"/>
      <c r="M322" s="243"/>
      <c r="N322" s="243"/>
      <c r="O322" s="243"/>
      <c r="P322" s="243"/>
      <c r="Q322" s="243"/>
      <c r="R322" s="243"/>
      <c r="S322" s="243"/>
      <c r="T322" s="243"/>
      <c r="U322" s="243"/>
      <c r="V322" s="243"/>
      <c r="W322" s="243"/>
      <c r="X322" s="243"/>
      <c r="Y322" s="243"/>
      <c r="Z322" s="243"/>
      <c r="AA322" s="243"/>
      <c r="AB322" s="243"/>
      <c r="AC322" s="243"/>
      <c r="AD322" s="243"/>
      <c r="AE322" s="243"/>
    </row>
    <row r="323">
      <c r="A323" s="243"/>
      <c r="B323" s="243"/>
      <c r="C323" s="243"/>
      <c r="D323" s="243"/>
      <c r="E323" s="243"/>
      <c r="F323" s="243"/>
      <c r="G323" s="243"/>
      <c r="H323" s="243"/>
      <c r="I323" s="243"/>
      <c r="J323" s="243"/>
      <c r="K323" s="243"/>
      <c r="L323" s="243"/>
      <c r="M323" s="243"/>
      <c r="N323" s="243"/>
      <c r="O323" s="243"/>
      <c r="P323" s="243"/>
      <c r="Q323" s="243"/>
      <c r="R323" s="243"/>
      <c r="S323" s="243"/>
      <c r="T323" s="243"/>
      <c r="U323" s="243"/>
      <c r="V323" s="243"/>
      <c r="W323" s="243"/>
      <c r="X323" s="243"/>
      <c r="Y323" s="243"/>
      <c r="Z323" s="243"/>
      <c r="AA323" s="243"/>
      <c r="AB323" s="243"/>
      <c r="AC323" s="243"/>
      <c r="AD323" s="243"/>
      <c r="AE323" s="243"/>
    </row>
    <row r="324">
      <c r="A324" s="243"/>
      <c r="B324" s="243"/>
      <c r="C324" s="243"/>
      <c r="D324" s="243"/>
      <c r="E324" s="243"/>
      <c r="F324" s="243"/>
      <c r="G324" s="243"/>
      <c r="H324" s="243"/>
      <c r="I324" s="243"/>
      <c r="J324" s="243"/>
      <c r="K324" s="243"/>
      <c r="L324" s="243"/>
      <c r="M324" s="243"/>
      <c r="N324" s="243"/>
      <c r="O324" s="243"/>
      <c r="P324" s="243"/>
      <c r="Q324" s="243"/>
      <c r="R324" s="243"/>
      <c r="S324" s="243"/>
      <c r="T324" s="243"/>
      <c r="U324" s="243"/>
      <c r="V324" s="243"/>
      <c r="W324" s="243"/>
      <c r="X324" s="243"/>
      <c r="Y324" s="243"/>
      <c r="Z324" s="243"/>
      <c r="AA324" s="243"/>
      <c r="AB324" s="243"/>
      <c r="AC324" s="243"/>
      <c r="AD324" s="243"/>
      <c r="AE324" s="243"/>
    </row>
    <row r="325">
      <c r="A325" s="243"/>
      <c r="B325" s="243"/>
      <c r="C325" s="243"/>
      <c r="D325" s="243"/>
      <c r="E325" s="243"/>
      <c r="F325" s="243"/>
      <c r="G325" s="243"/>
      <c r="H325" s="243"/>
      <c r="I325" s="243"/>
      <c r="J325" s="243"/>
      <c r="K325" s="243"/>
      <c r="L325" s="243"/>
      <c r="M325" s="243"/>
      <c r="N325" s="243"/>
      <c r="O325" s="243"/>
      <c r="P325" s="243"/>
      <c r="Q325" s="243"/>
      <c r="R325" s="243"/>
      <c r="S325" s="243"/>
      <c r="T325" s="243"/>
      <c r="U325" s="243"/>
      <c r="V325" s="243"/>
      <c r="W325" s="243"/>
      <c r="X325" s="243"/>
      <c r="Y325" s="243"/>
      <c r="Z325" s="243"/>
      <c r="AA325" s="243"/>
      <c r="AB325" s="243"/>
      <c r="AC325" s="243"/>
      <c r="AD325" s="243"/>
      <c r="AE325" s="243"/>
    </row>
    <row r="326">
      <c r="A326" s="243"/>
      <c r="B326" s="243"/>
      <c r="C326" s="243"/>
      <c r="D326" s="243"/>
      <c r="E326" s="243"/>
      <c r="F326" s="243"/>
      <c r="G326" s="243"/>
      <c r="H326" s="243"/>
      <c r="I326" s="243"/>
      <c r="J326" s="243"/>
      <c r="K326" s="243"/>
      <c r="L326" s="243"/>
      <c r="M326" s="243"/>
      <c r="N326" s="243"/>
      <c r="O326" s="243"/>
      <c r="P326" s="243"/>
      <c r="Q326" s="243"/>
      <c r="R326" s="243"/>
      <c r="S326" s="243"/>
      <c r="T326" s="243"/>
      <c r="U326" s="243"/>
      <c r="V326" s="243"/>
      <c r="W326" s="243"/>
      <c r="X326" s="243"/>
      <c r="Y326" s="243"/>
      <c r="Z326" s="243"/>
      <c r="AA326" s="243"/>
      <c r="AB326" s="243"/>
      <c r="AC326" s="243"/>
      <c r="AD326" s="243"/>
      <c r="AE326" s="243"/>
    </row>
    <row r="327">
      <c r="A327" s="243"/>
      <c r="B327" s="243"/>
      <c r="C327" s="243"/>
      <c r="D327" s="243"/>
      <c r="E327" s="243"/>
      <c r="F327" s="243"/>
      <c r="G327" s="243"/>
      <c r="H327" s="243"/>
      <c r="I327" s="243"/>
      <c r="J327" s="243"/>
      <c r="K327" s="243"/>
      <c r="L327" s="243"/>
      <c r="M327" s="243"/>
      <c r="N327" s="243"/>
      <c r="O327" s="243"/>
      <c r="P327" s="243"/>
      <c r="Q327" s="243"/>
      <c r="R327" s="243"/>
      <c r="S327" s="243"/>
      <c r="T327" s="243"/>
      <c r="U327" s="243"/>
      <c r="V327" s="243"/>
      <c r="W327" s="243"/>
      <c r="X327" s="243"/>
      <c r="Y327" s="243"/>
      <c r="Z327" s="243"/>
      <c r="AA327" s="243"/>
      <c r="AB327" s="243"/>
      <c r="AC327" s="243"/>
      <c r="AD327" s="243"/>
      <c r="AE327" s="243"/>
    </row>
    <row r="328">
      <c r="A328" s="243"/>
      <c r="B328" s="243"/>
      <c r="C328" s="243"/>
      <c r="D328" s="243"/>
      <c r="E328" s="243"/>
      <c r="F328" s="243"/>
      <c r="G328" s="243"/>
      <c r="H328" s="243"/>
      <c r="I328" s="243"/>
      <c r="J328" s="243"/>
      <c r="K328" s="243"/>
      <c r="L328" s="243"/>
      <c r="M328" s="243"/>
      <c r="N328" s="243"/>
      <c r="O328" s="243"/>
      <c r="P328" s="243"/>
      <c r="Q328" s="243"/>
      <c r="R328" s="243"/>
      <c r="S328" s="243"/>
      <c r="T328" s="243"/>
      <c r="U328" s="243"/>
      <c r="V328" s="243"/>
      <c r="W328" s="243"/>
      <c r="X328" s="243"/>
      <c r="Y328" s="243"/>
      <c r="Z328" s="243"/>
      <c r="AA328" s="243"/>
      <c r="AB328" s="243"/>
      <c r="AC328" s="243"/>
      <c r="AD328" s="243"/>
      <c r="AE328" s="243"/>
    </row>
    <row r="329">
      <c r="A329" s="243"/>
      <c r="B329" s="243"/>
      <c r="C329" s="243"/>
      <c r="D329" s="243"/>
      <c r="E329" s="243"/>
      <c r="F329" s="243"/>
      <c r="G329" s="243"/>
      <c r="H329" s="243"/>
      <c r="I329" s="243"/>
      <c r="J329" s="243"/>
      <c r="K329" s="243"/>
      <c r="L329" s="243"/>
      <c r="M329" s="243"/>
      <c r="N329" s="243"/>
      <c r="O329" s="243"/>
      <c r="P329" s="243"/>
      <c r="Q329" s="243"/>
      <c r="R329" s="243"/>
      <c r="S329" s="243"/>
      <c r="T329" s="243"/>
      <c r="U329" s="243"/>
      <c r="V329" s="243"/>
      <c r="W329" s="243"/>
      <c r="X329" s="243"/>
      <c r="Y329" s="243"/>
      <c r="Z329" s="243"/>
      <c r="AA329" s="243"/>
      <c r="AB329" s="243"/>
      <c r="AC329" s="243"/>
      <c r="AD329" s="243"/>
      <c r="AE329" s="243"/>
    </row>
    <row r="330">
      <c r="A330" s="243"/>
      <c r="B330" s="243"/>
      <c r="C330" s="243"/>
      <c r="D330" s="243"/>
      <c r="E330" s="243"/>
      <c r="F330" s="243"/>
      <c r="G330" s="243"/>
      <c r="H330" s="243"/>
      <c r="I330" s="243"/>
      <c r="J330" s="243"/>
      <c r="K330" s="243"/>
      <c r="L330" s="243"/>
      <c r="M330" s="243"/>
      <c r="N330" s="243"/>
      <c r="O330" s="243"/>
      <c r="P330" s="243"/>
      <c r="Q330" s="243"/>
      <c r="R330" s="243"/>
      <c r="S330" s="243"/>
      <c r="T330" s="243"/>
      <c r="U330" s="243"/>
      <c r="V330" s="243"/>
      <c r="W330" s="243"/>
      <c r="X330" s="243"/>
      <c r="Y330" s="243"/>
      <c r="Z330" s="243"/>
      <c r="AA330" s="243"/>
      <c r="AB330" s="243"/>
      <c r="AC330" s="243"/>
      <c r="AD330" s="243"/>
      <c r="AE330" s="243"/>
    </row>
    <row r="331">
      <c r="A331" s="243"/>
      <c r="B331" s="243"/>
      <c r="C331" s="243"/>
      <c r="D331" s="243"/>
      <c r="E331" s="243"/>
      <c r="F331" s="243"/>
      <c r="G331" s="243"/>
      <c r="H331" s="243"/>
      <c r="I331" s="243"/>
      <c r="J331" s="243"/>
      <c r="K331" s="243"/>
      <c r="L331" s="243"/>
      <c r="M331" s="243"/>
      <c r="N331" s="243"/>
      <c r="O331" s="243"/>
      <c r="P331" s="243"/>
      <c r="Q331" s="243"/>
      <c r="R331" s="243"/>
      <c r="S331" s="243"/>
      <c r="T331" s="243"/>
      <c r="U331" s="243"/>
      <c r="V331" s="243"/>
      <c r="W331" s="243"/>
      <c r="X331" s="243"/>
      <c r="Y331" s="243"/>
      <c r="Z331" s="243"/>
      <c r="AA331" s="243"/>
      <c r="AB331" s="243"/>
      <c r="AC331" s="243"/>
      <c r="AD331" s="243"/>
      <c r="AE331" s="243"/>
    </row>
    <row r="332">
      <c r="A332" s="243"/>
      <c r="B332" s="243"/>
      <c r="C332" s="243"/>
      <c r="D332" s="243"/>
      <c r="E332" s="243"/>
      <c r="F332" s="243"/>
      <c r="G332" s="243"/>
      <c r="H332" s="243"/>
      <c r="I332" s="243"/>
      <c r="J332" s="243"/>
      <c r="K332" s="243"/>
      <c r="L332" s="243"/>
      <c r="M332" s="243"/>
      <c r="N332" s="243"/>
      <c r="O332" s="243"/>
      <c r="P332" s="243"/>
      <c r="Q332" s="243"/>
      <c r="R332" s="243"/>
      <c r="S332" s="243"/>
      <c r="T332" s="243"/>
      <c r="U332" s="243"/>
      <c r="V332" s="243"/>
      <c r="W332" s="243"/>
      <c r="X332" s="243"/>
      <c r="Y332" s="243"/>
      <c r="Z332" s="243"/>
      <c r="AA332" s="243"/>
      <c r="AB332" s="243"/>
      <c r="AC332" s="243"/>
      <c r="AD332" s="243"/>
      <c r="AE332" s="243"/>
    </row>
    <row r="333">
      <c r="A333" s="243"/>
      <c r="B333" s="243"/>
      <c r="C333" s="243"/>
      <c r="D333" s="243"/>
      <c r="E333" s="243"/>
      <c r="F333" s="243"/>
      <c r="G333" s="243"/>
      <c r="H333" s="243"/>
      <c r="I333" s="243"/>
      <c r="J333" s="243"/>
      <c r="K333" s="243"/>
      <c r="L333" s="243"/>
      <c r="M333" s="243"/>
      <c r="N333" s="243"/>
      <c r="O333" s="243"/>
      <c r="P333" s="243"/>
      <c r="Q333" s="243"/>
      <c r="R333" s="243"/>
      <c r="S333" s="243"/>
      <c r="T333" s="243"/>
      <c r="U333" s="243"/>
      <c r="V333" s="243"/>
      <c r="W333" s="243"/>
      <c r="X333" s="243"/>
      <c r="Y333" s="243"/>
      <c r="Z333" s="243"/>
      <c r="AA333" s="243"/>
      <c r="AB333" s="243"/>
      <c r="AC333" s="243"/>
      <c r="AD333" s="243"/>
      <c r="AE333" s="243"/>
    </row>
    <row r="334">
      <c r="A334" s="243"/>
      <c r="B334" s="243"/>
      <c r="C334" s="243"/>
      <c r="D334" s="243"/>
      <c r="E334" s="243"/>
      <c r="F334" s="243"/>
      <c r="G334" s="243"/>
      <c r="H334" s="243"/>
      <c r="I334" s="243"/>
      <c r="J334" s="243"/>
      <c r="K334" s="243"/>
      <c r="L334" s="243"/>
      <c r="M334" s="243"/>
      <c r="N334" s="243"/>
      <c r="O334" s="243"/>
      <c r="P334" s="243"/>
      <c r="Q334" s="243"/>
      <c r="R334" s="243"/>
      <c r="S334" s="243"/>
      <c r="T334" s="243"/>
      <c r="U334" s="243"/>
      <c r="V334" s="243"/>
      <c r="W334" s="243"/>
      <c r="X334" s="243"/>
      <c r="Y334" s="243"/>
      <c r="Z334" s="243"/>
      <c r="AA334" s="243"/>
      <c r="AB334" s="243"/>
      <c r="AC334" s="243"/>
      <c r="AD334" s="243"/>
      <c r="AE334" s="243"/>
    </row>
    <row r="335">
      <c r="A335" s="243"/>
      <c r="B335" s="243"/>
      <c r="C335" s="243"/>
      <c r="D335" s="243"/>
      <c r="E335" s="243"/>
      <c r="F335" s="243"/>
      <c r="G335" s="243"/>
      <c r="H335" s="243"/>
      <c r="I335" s="243"/>
      <c r="J335" s="243"/>
      <c r="K335" s="243"/>
      <c r="L335" s="243"/>
      <c r="M335" s="243"/>
      <c r="N335" s="243"/>
      <c r="O335" s="243"/>
      <c r="P335" s="243"/>
      <c r="Q335" s="243"/>
      <c r="R335" s="243"/>
      <c r="S335" s="243"/>
      <c r="T335" s="243"/>
      <c r="U335" s="243"/>
      <c r="V335" s="243"/>
      <c r="W335" s="243"/>
      <c r="X335" s="243"/>
      <c r="Y335" s="243"/>
      <c r="Z335" s="243"/>
      <c r="AA335" s="243"/>
      <c r="AB335" s="243"/>
      <c r="AC335" s="243"/>
      <c r="AD335" s="243"/>
      <c r="AE335" s="243"/>
    </row>
    <row r="336">
      <c r="A336" s="243"/>
      <c r="B336" s="243"/>
      <c r="C336" s="243"/>
      <c r="D336" s="243"/>
      <c r="E336" s="243"/>
      <c r="F336" s="243"/>
      <c r="G336" s="243"/>
      <c r="H336" s="243"/>
      <c r="I336" s="243"/>
      <c r="J336" s="243"/>
      <c r="K336" s="243"/>
      <c r="L336" s="243"/>
      <c r="M336" s="243"/>
      <c r="N336" s="243"/>
      <c r="O336" s="243"/>
      <c r="P336" s="243"/>
      <c r="Q336" s="243"/>
      <c r="R336" s="243"/>
      <c r="S336" s="243"/>
      <c r="T336" s="243"/>
      <c r="U336" s="243"/>
      <c r="V336" s="243"/>
      <c r="W336" s="243"/>
      <c r="X336" s="243"/>
      <c r="Y336" s="243"/>
      <c r="Z336" s="243"/>
      <c r="AA336" s="243"/>
      <c r="AB336" s="243"/>
      <c r="AC336" s="243"/>
      <c r="AD336" s="243"/>
      <c r="AE336" s="243"/>
    </row>
    <row r="337">
      <c r="A337" s="243"/>
      <c r="B337" s="243"/>
      <c r="C337" s="243"/>
      <c r="D337" s="243"/>
      <c r="E337" s="243"/>
      <c r="F337" s="243"/>
      <c r="G337" s="243"/>
      <c r="H337" s="243"/>
      <c r="I337" s="243"/>
      <c r="J337" s="243"/>
      <c r="K337" s="243"/>
      <c r="L337" s="243"/>
      <c r="M337" s="243"/>
      <c r="N337" s="243"/>
      <c r="O337" s="243"/>
      <c r="P337" s="243"/>
      <c r="Q337" s="243"/>
      <c r="R337" s="243"/>
      <c r="S337" s="243"/>
      <c r="T337" s="243"/>
      <c r="U337" s="243"/>
      <c r="V337" s="243"/>
      <c r="W337" s="243"/>
      <c r="X337" s="243"/>
      <c r="Y337" s="243"/>
      <c r="Z337" s="243"/>
      <c r="AA337" s="243"/>
      <c r="AB337" s="243"/>
      <c r="AC337" s="243"/>
      <c r="AD337" s="243"/>
      <c r="AE337" s="243"/>
    </row>
    <row r="338">
      <c r="A338" s="243"/>
      <c r="B338" s="243"/>
      <c r="C338" s="243"/>
      <c r="D338" s="243"/>
      <c r="E338" s="243"/>
      <c r="F338" s="243"/>
      <c r="G338" s="243"/>
      <c r="H338" s="243"/>
      <c r="I338" s="243"/>
      <c r="J338" s="243"/>
      <c r="K338" s="243"/>
      <c r="L338" s="243"/>
      <c r="M338" s="243"/>
      <c r="N338" s="243"/>
      <c r="O338" s="243"/>
      <c r="P338" s="243"/>
      <c r="Q338" s="243"/>
      <c r="R338" s="243"/>
      <c r="S338" s="243"/>
      <c r="T338" s="243"/>
      <c r="U338" s="243"/>
      <c r="V338" s="243"/>
      <c r="W338" s="243"/>
      <c r="X338" s="243"/>
      <c r="Y338" s="243"/>
      <c r="Z338" s="243"/>
      <c r="AA338" s="243"/>
      <c r="AB338" s="243"/>
      <c r="AC338" s="243"/>
      <c r="AD338" s="243"/>
      <c r="AE338" s="243"/>
    </row>
    <row r="339">
      <c r="A339" s="243"/>
      <c r="B339" s="243"/>
      <c r="C339" s="243"/>
      <c r="D339" s="243"/>
      <c r="E339" s="243"/>
      <c r="F339" s="243"/>
      <c r="G339" s="243"/>
      <c r="H339" s="243"/>
      <c r="I339" s="243"/>
      <c r="J339" s="243"/>
      <c r="K339" s="243"/>
      <c r="L339" s="243"/>
      <c r="M339" s="243"/>
      <c r="N339" s="243"/>
      <c r="O339" s="243"/>
      <c r="P339" s="243"/>
      <c r="Q339" s="243"/>
      <c r="R339" s="243"/>
      <c r="S339" s="243"/>
      <c r="T339" s="243"/>
      <c r="U339" s="243"/>
      <c r="V339" s="243"/>
      <c r="W339" s="243"/>
      <c r="X339" s="243"/>
      <c r="Y339" s="243"/>
      <c r="Z339" s="243"/>
      <c r="AA339" s="243"/>
      <c r="AB339" s="243"/>
      <c r="AC339" s="243"/>
      <c r="AD339" s="243"/>
      <c r="AE339" s="243"/>
    </row>
    <row r="340">
      <c r="A340" s="243"/>
      <c r="B340" s="243"/>
      <c r="C340" s="243"/>
      <c r="D340" s="243"/>
      <c r="E340" s="243"/>
      <c r="F340" s="243"/>
      <c r="G340" s="243"/>
      <c r="H340" s="243"/>
      <c r="I340" s="243"/>
      <c r="J340" s="243"/>
      <c r="K340" s="243"/>
      <c r="L340" s="243"/>
      <c r="M340" s="243"/>
      <c r="N340" s="243"/>
      <c r="O340" s="243"/>
      <c r="P340" s="243"/>
      <c r="Q340" s="243"/>
      <c r="R340" s="243"/>
      <c r="S340" s="243"/>
      <c r="T340" s="243"/>
      <c r="U340" s="243"/>
      <c r="V340" s="243"/>
      <c r="W340" s="243"/>
      <c r="X340" s="243"/>
      <c r="Y340" s="243"/>
      <c r="Z340" s="243"/>
      <c r="AA340" s="243"/>
      <c r="AB340" s="243"/>
      <c r="AC340" s="243"/>
      <c r="AD340" s="243"/>
      <c r="AE340" s="243"/>
    </row>
    <row r="341">
      <c r="A341" s="243"/>
      <c r="B341" s="243"/>
      <c r="C341" s="243"/>
      <c r="D341" s="243"/>
      <c r="E341" s="243"/>
      <c r="F341" s="243"/>
      <c r="G341" s="243"/>
      <c r="H341" s="243"/>
      <c r="I341" s="243"/>
      <c r="J341" s="243"/>
      <c r="K341" s="243"/>
      <c r="L341" s="243"/>
      <c r="M341" s="243"/>
      <c r="N341" s="243"/>
      <c r="O341" s="243"/>
      <c r="P341" s="243"/>
      <c r="Q341" s="243"/>
      <c r="R341" s="243"/>
      <c r="S341" s="243"/>
      <c r="T341" s="243"/>
      <c r="U341" s="243"/>
      <c r="V341" s="243"/>
      <c r="W341" s="243"/>
      <c r="X341" s="243"/>
      <c r="Y341" s="243"/>
      <c r="Z341" s="243"/>
      <c r="AA341" s="243"/>
      <c r="AB341" s="243"/>
      <c r="AC341" s="243"/>
      <c r="AD341" s="243"/>
      <c r="AE341" s="243"/>
    </row>
    <row r="342">
      <c r="A342" s="243"/>
      <c r="B342" s="243"/>
      <c r="C342" s="243"/>
      <c r="D342" s="243"/>
      <c r="E342" s="243"/>
      <c r="F342" s="243"/>
      <c r="G342" s="243"/>
      <c r="H342" s="243"/>
      <c r="I342" s="243"/>
      <c r="J342" s="243"/>
      <c r="K342" s="243"/>
      <c r="L342" s="243"/>
      <c r="M342" s="243"/>
      <c r="N342" s="243"/>
      <c r="O342" s="243"/>
      <c r="P342" s="243"/>
      <c r="Q342" s="243"/>
      <c r="R342" s="243"/>
      <c r="S342" s="243"/>
      <c r="T342" s="243"/>
      <c r="U342" s="243"/>
      <c r="V342" s="243"/>
      <c r="W342" s="243"/>
      <c r="X342" s="243"/>
      <c r="Y342" s="243"/>
      <c r="Z342" s="243"/>
      <c r="AA342" s="243"/>
      <c r="AB342" s="243"/>
      <c r="AC342" s="243"/>
      <c r="AD342" s="243"/>
      <c r="AE342" s="243"/>
    </row>
    <row r="343">
      <c r="A343" s="243"/>
      <c r="B343" s="243"/>
      <c r="C343" s="243"/>
      <c r="D343" s="243"/>
      <c r="E343" s="243"/>
      <c r="F343" s="243"/>
      <c r="G343" s="243"/>
      <c r="H343" s="243"/>
      <c r="I343" s="243"/>
      <c r="J343" s="243"/>
      <c r="K343" s="243"/>
      <c r="L343" s="243"/>
      <c r="M343" s="243"/>
      <c r="N343" s="243"/>
      <c r="O343" s="243"/>
      <c r="P343" s="243"/>
      <c r="Q343" s="243"/>
      <c r="R343" s="243"/>
      <c r="S343" s="243"/>
      <c r="T343" s="243"/>
      <c r="U343" s="243"/>
      <c r="V343" s="243"/>
      <c r="W343" s="243"/>
      <c r="X343" s="243"/>
      <c r="Y343" s="243"/>
      <c r="Z343" s="243"/>
      <c r="AA343" s="243"/>
      <c r="AB343" s="243"/>
      <c r="AC343" s="243"/>
      <c r="AD343" s="243"/>
      <c r="AE343" s="243"/>
    </row>
    <row r="344">
      <c r="A344" s="243"/>
      <c r="B344" s="243"/>
      <c r="C344" s="243"/>
      <c r="D344" s="243"/>
      <c r="E344" s="243"/>
      <c r="F344" s="243"/>
      <c r="G344" s="243"/>
      <c r="H344" s="243"/>
      <c r="I344" s="243"/>
      <c r="J344" s="243"/>
      <c r="K344" s="243"/>
      <c r="L344" s="243"/>
      <c r="M344" s="243"/>
      <c r="N344" s="243"/>
      <c r="O344" s="243"/>
      <c r="P344" s="243"/>
      <c r="Q344" s="243"/>
      <c r="R344" s="243"/>
      <c r="S344" s="243"/>
      <c r="T344" s="243"/>
      <c r="U344" s="243"/>
      <c r="V344" s="243"/>
      <c r="W344" s="243"/>
      <c r="X344" s="243"/>
      <c r="Y344" s="243"/>
      <c r="Z344" s="243"/>
      <c r="AA344" s="243"/>
      <c r="AB344" s="243"/>
      <c r="AC344" s="243"/>
      <c r="AD344" s="243"/>
      <c r="AE344" s="243"/>
    </row>
    <row r="345">
      <c r="A345" s="243"/>
      <c r="B345" s="243"/>
      <c r="C345" s="243"/>
      <c r="D345" s="243"/>
      <c r="E345" s="243"/>
      <c r="F345" s="243"/>
      <c r="G345" s="243"/>
      <c r="H345" s="243"/>
      <c r="I345" s="243"/>
      <c r="J345" s="243"/>
      <c r="K345" s="243"/>
      <c r="L345" s="243"/>
      <c r="M345" s="243"/>
      <c r="N345" s="243"/>
      <c r="O345" s="243"/>
      <c r="P345" s="243"/>
      <c r="Q345" s="243"/>
      <c r="R345" s="243"/>
      <c r="S345" s="243"/>
      <c r="T345" s="243"/>
      <c r="U345" s="243"/>
      <c r="V345" s="243"/>
      <c r="W345" s="243"/>
      <c r="X345" s="243"/>
      <c r="Y345" s="243"/>
      <c r="Z345" s="243"/>
      <c r="AA345" s="243"/>
      <c r="AB345" s="243"/>
      <c r="AC345" s="243"/>
      <c r="AD345" s="243"/>
      <c r="AE345" s="243"/>
    </row>
    <row r="346">
      <c r="A346" s="243"/>
      <c r="B346" s="243"/>
      <c r="C346" s="243"/>
      <c r="D346" s="243"/>
      <c r="E346" s="243"/>
      <c r="F346" s="243"/>
      <c r="G346" s="243"/>
      <c r="H346" s="243"/>
      <c r="I346" s="243"/>
      <c r="J346" s="243"/>
      <c r="K346" s="243"/>
      <c r="L346" s="243"/>
      <c r="M346" s="243"/>
      <c r="N346" s="243"/>
      <c r="O346" s="243"/>
      <c r="P346" s="243"/>
      <c r="Q346" s="243"/>
      <c r="R346" s="243"/>
      <c r="S346" s="243"/>
      <c r="T346" s="243"/>
      <c r="U346" s="243"/>
      <c r="V346" s="243"/>
      <c r="W346" s="243"/>
      <c r="X346" s="243"/>
      <c r="Y346" s="243"/>
      <c r="Z346" s="243"/>
      <c r="AA346" s="243"/>
      <c r="AB346" s="243"/>
      <c r="AC346" s="243"/>
      <c r="AD346" s="243"/>
      <c r="AE346" s="243"/>
    </row>
    <row r="347">
      <c r="A347" s="243"/>
      <c r="B347" s="243"/>
      <c r="C347" s="243"/>
      <c r="D347" s="243"/>
      <c r="E347" s="243"/>
      <c r="F347" s="243"/>
      <c r="G347" s="243"/>
      <c r="H347" s="243"/>
      <c r="I347" s="243"/>
      <c r="J347" s="243"/>
      <c r="K347" s="243"/>
      <c r="L347" s="243"/>
      <c r="M347" s="243"/>
      <c r="N347" s="243"/>
      <c r="O347" s="243"/>
      <c r="P347" s="243"/>
      <c r="Q347" s="243"/>
      <c r="R347" s="243"/>
      <c r="S347" s="243"/>
      <c r="T347" s="243"/>
      <c r="U347" s="243"/>
      <c r="V347" s="243"/>
      <c r="W347" s="243"/>
      <c r="X347" s="243"/>
      <c r="Y347" s="243"/>
      <c r="Z347" s="243"/>
      <c r="AA347" s="243"/>
      <c r="AB347" s="243"/>
      <c r="AC347" s="243"/>
      <c r="AD347" s="243"/>
      <c r="AE347" s="243"/>
    </row>
    <row r="348">
      <c r="A348" s="243"/>
      <c r="B348" s="243"/>
      <c r="C348" s="243"/>
      <c r="D348" s="243"/>
      <c r="E348" s="243"/>
      <c r="F348" s="243"/>
      <c r="G348" s="243"/>
      <c r="H348" s="243"/>
      <c r="I348" s="243"/>
      <c r="J348" s="243"/>
      <c r="K348" s="243"/>
      <c r="L348" s="243"/>
      <c r="M348" s="243"/>
      <c r="N348" s="243"/>
      <c r="O348" s="243"/>
      <c r="P348" s="243"/>
      <c r="Q348" s="243"/>
      <c r="R348" s="243"/>
      <c r="S348" s="243"/>
      <c r="T348" s="243"/>
      <c r="U348" s="243"/>
      <c r="V348" s="243"/>
      <c r="W348" s="243"/>
      <c r="X348" s="243"/>
      <c r="Y348" s="243"/>
      <c r="Z348" s="243"/>
      <c r="AA348" s="243"/>
      <c r="AB348" s="243"/>
      <c r="AC348" s="243"/>
      <c r="AD348" s="243"/>
      <c r="AE348" s="243"/>
    </row>
    <row r="349">
      <c r="A349" s="243"/>
      <c r="B349" s="243"/>
      <c r="C349" s="243"/>
      <c r="D349" s="243"/>
      <c r="E349" s="243"/>
      <c r="F349" s="243"/>
      <c r="G349" s="243"/>
      <c r="H349" s="243"/>
      <c r="I349" s="243"/>
      <c r="J349" s="243"/>
      <c r="K349" s="243"/>
      <c r="L349" s="243"/>
      <c r="M349" s="243"/>
      <c r="N349" s="243"/>
      <c r="O349" s="243"/>
      <c r="P349" s="243"/>
      <c r="Q349" s="243"/>
      <c r="R349" s="243"/>
      <c r="S349" s="243"/>
      <c r="T349" s="243"/>
      <c r="U349" s="243"/>
      <c r="V349" s="243"/>
      <c r="W349" s="243"/>
      <c r="X349" s="243"/>
      <c r="Y349" s="243"/>
      <c r="Z349" s="243"/>
      <c r="AA349" s="243"/>
      <c r="AB349" s="243"/>
      <c r="AC349" s="243"/>
      <c r="AD349" s="243"/>
      <c r="AE349" s="243"/>
    </row>
    <row r="350">
      <c r="A350" s="243"/>
      <c r="B350" s="243"/>
      <c r="C350" s="243"/>
      <c r="D350" s="243"/>
      <c r="E350" s="243"/>
      <c r="F350" s="243"/>
      <c r="G350" s="243"/>
      <c r="H350" s="243"/>
      <c r="I350" s="243"/>
      <c r="J350" s="243"/>
      <c r="K350" s="243"/>
      <c r="L350" s="243"/>
      <c r="M350" s="243"/>
      <c r="N350" s="243"/>
      <c r="O350" s="243"/>
      <c r="P350" s="243"/>
      <c r="Q350" s="243"/>
      <c r="R350" s="243"/>
      <c r="S350" s="243"/>
      <c r="T350" s="243"/>
      <c r="U350" s="243"/>
      <c r="V350" s="243"/>
      <c r="W350" s="243"/>
      <c r="X350" s="243"/>
      <c r="Y350" s="243"/>
      <c r="Z350" s="243"/>
      <c r="AA350" s="243"/>
      <c r="AB350" s="243"/>
      <c r="AC350" s="243"/>
      <c r="AD350" s="243"/>
      <c r="AE350" s="243"/>
    </row>
    <row r="351">
      <c r="A351" s="243"/>
      <c r="B351" s="243"/>
      <c r="C351" s="243"/>
      <c r="D351" s="243"/>
      <c r="E351" s="243"/>
      <c r="F351" s="243"/>
      <c r="G351" s="243"/>
      <c r="H351" s="243"/>
      <c r="I351" s="243"/>
      <c r="J351" s="243"/>
      <c r="K351" s="243"/>
      <c r="L351" s="243"/>
      <c r="M351" s="243"/>
      <c r="N351" s="243"/>
      <c r="O351" s="243"/>
      <c r="P351" s="243"/>
      <c r="Q351" s="243"/>
      <c r="R351" s="243"/>
      <c r="S351" s="243"/>
      <c r="T351" s="243"/>
      <c r="U351" s="243"/>
      <c r="V351" s="243"/>
      <c r="W351" s="243"/>
      <c r="X351" s="243"/>
      <c r="Y351" s="243"/>
      <c r="Z351" s="243"/>
      <c r="AA351" s="243"/>
      <c r="AB351" s="243"/>
      <c r="AC351" s="243"/>
      <c r="AD351" s="243"/>
      <c r="AE351" s="243"/>
    </row>
    <row r="352">
      <c r="A352" s="243"/>
      <c r="B352" s="243"/>
      <c r="C352" s="243"/>
      <c r="D352" s="243"/>
      <c r="E352" s="243"/>
      <c r="F352" s="243"/>
      <c r="G352" s="243"/>
      <c r="H352" s="243"/>
      <c r="I352" s="243"/>
      <c r="J352" s="243"/>
      <c r="K352" s="243"/>
      <c r="L352" s="243"/>
      <c r="M352" s="243"/>
      <c r="N352" s="243"/>
      <c r="O352" s="243"/>
      <c r="P352" s="243"/>
      <c r="Q352" s="243"/>
      <c r="R352" s="243"/>
      <c r="S352" s="243"/>
      <c r="T352" s="243"/>
      <c r="U352" s="243"/>
      <c r="V352" s="243"/>
      <c r="W352" s="243"/>
      <c r="X352" s="243"/>
      <c r="Y352" s="243"/>
      <c r="Z352" s="243"/>
      <c r="AA352" s="243"/>
      <c r="AB352" s="243"/>
      <c r="AC352" s="243"/>
      <c r="AD352" s="243"/>
      <c r="AE352" s="243"/>
    </row>
    <row r="353">
      <c r="A353" s="243"/>
      <c r="B353" s="243"/>
      <c r="C353" s="243"/>
      <c r="D353" s="243"/>
      <c r="E353" s="243"/>
      <c r="F353" s="243"/>
      <c r="G353" s="243"/>
      <c r="H353" s="243"/>
      <c r="I353" s="243"/>
      <c r="J353" s="243"/>
      <c r="K353" s="243"/>
      <c r="L353" s="243"/>
      <c r="M353" s="243"/>
      <c r="N353" s="243"/>
      <c r="O353" s="243"/>
      <c r="P353" s="243"/>
      <c r="Q353" s="243"/>
      <c r="R353" s="243"/>
      <c r="S353" s="243"/>
      <c r="T353" s="243"/>
      <c r="U353" s="243"/>
      <c r="V353" s="243"/>
      <c r="W353" s="243"/>
      <c r="X353" s="243"/>
      <c r="Y353" s="243"/>
      <c r="Z353" s="243"/>
      <c r="AA353" s="243"/>
      <c r="AB353" s="243"/>
      <c r="AC353" s="243"/>
      <c r="AD353" s="243"/>
      <c r="AE353" s="243"/>
    </row>
    <row r="354">
      <c r="A354" s="243"/>
      <c r="B354" s="243"/>
      <c r="C354" s="243"/>
      <c r="D354" s="243"/>
      <c r="E354" s="243"/>
      <c r="F354" s="243"/>
      <c r="G354" s="243"/>
      <c r="H354" s="243"/>
      <c r="I354" s="243"/>
      <c r="J354" s="243"/>
      <c r="K354" s="243"/>
      <c r="L354" s="243"/>
      <c r="M354" s="243"/>
      <c r="N354" s="243"/>
      <c r="O354" s="243"/>
      <c r="P354" s="243"/>
      <c r="Q354" s="243"/>
      <c r="R354" s="243"/>
      <c r="S354" s="243"/>
      <c r="T354" s="243"/>
      <c r="U354" s="243"/>
      <c r="V354" s="243"/>
      <c r="W354" s="243"/>
      <c r="X354" s="243"/>
      <c r="Y354" s="243"/>
      <c r="Z354" s="243"/>
      <c r="AA354" s="243"/>
      <c r="AB354" s="243"/>
      <c r="AC354" s="243"/>
      <c r="AD354" s="243"/>
      <c r="AE354" s="243"/>
    </row>
    <row r="355">
      <c r="A355" s="243"/>
      <c r="B355" s="243"/>
      <c r="C355" s="243"/>
      <c r="D355" s="243"/>
      <c r="E355" s="243"/>
      <c r="F355" s="243"/>
      <c r="G355" s="243"/>
      <c r="H355" s="243"/>
      <c r="I355" s="243"/>
      <c r="J355" s="243"/>
      <c r="K355" s="243"/>
      <c r="L355" s="243"/>
      <c r="M355" s="243"/>
      <c r="N355" s="243"/>
      <c r="O355" s="243"/>
      <c r="P355" s="243"/>
      <c r="Q355" s="243"/>
      <c r="R355" s="243"/>
      <c r="S355" s="243"/>
      <c r="T355" s="243"/>
      <c r="U355" s="243"/>
      <c r="V355" s="243"/>
      <c r="W355" s="243"/>
      <c r="X355" s="243"/>
      <c r="Y355" s="243"/>
      <c r="Z355" s="243"/>
      <c r="AA355" s="243"/>
      <c r="AB355" s="243"/>
      <c r="AC355" s="243"/>
      <c r="AD355" s="243"/>
      <c r="AE355" s="243"/>
    </row>
    <row r="356">
      <c r="A356" s="243"/>
      <c r="B356" s="243"/>
      <c r="C356" s="243"/>
      <c r="D356" s="243"/>
      <c r="E356" s="243"/>
      <c r="F356" s="243"/>
      <c r="G356" s="243"/>
      <c r="H356" s="243"/>
      <c r="I356" s="243"/>
      <c r="J356" s="243"/>
      <c r="K356" s="243"/>
      <c r="L356" s="243"/>
      <c r="M356" s="243"/>
      <c r="N356" s="243"/>
      <c r="O356" s="243"/>
      <c r="P356" s="243"/>
      <c r="Q356" s="243"/>
      <c r="R356" s="243"/>
      <c r="S356" s="243"/>
      <c r="T356" s="243"/>
      <c r="U356" s="243"/>
      <c r="V356" s="243"/>
      <c r="W356" s="243"/>
      <c r="X356" s="243"/>
      <c r="Y356" s="243"/>
      <c r="Z356" s="243"/>
      <c r="AA356" s="243"/>
      <c r="AB356" s="243"/>
      <c r="AC356" s="243"/>
      <c r="AD356" s="243"/>
      <c r="AE356" s="243"/>
    </row>
    <row r="357">
      <c r="A357" s="243"/>
      <c r="B357" s="243"/>
      <c r="C357" s="243"/>
      <c r="D357" s="243"/>
      <c r="E357" s="243"/>
      <c r="F357" s="243"/>
      <c r="G357" s="243"/>
      <c r="H357" s="243"/>
      <c r="I357" s="243"/>
      <c r="J357" s="243"/>
      <c r="K357" s="243"/>
      <c r="L357" s="243"/>
      <c r="M357" s="243"/>
      <c r="N357" s="243"/>
      <c r="O357" s="243"/>
      <c r="P357" s="243"/>
      <c r="Q357" s="243"/>
      <c r="R357" s="243"/>
      <c r="S357" s="243"/>
      <c r="T357" s="243"/>
      <c r="U357" s="243"/>
      <c r="V357" s="243"/>
      <c r="W357" s="243"/>
      <c r="X357" s="243"/>
      <c r="Y357" s="243"/>
      <c r="Z357" s="243"/>
      <c r="AA357" s="243"/>
      <c r="AB357" s="243"/>
      <c r="AC357" s="243"/>
      <c r="AD357" s="243"/>
      <c r="AE357" s="243"/>
    </row>
    <row r="358">
      <c r="A358" s="243"/>
      <c r="B358" s="243"/>
      <c r="C358" s="243"/>
      <c r="D358" s="243"/>
      <c r="E358" s="243"/>
      <c r="F358" s="243"/>
      <c r="G358" s="243"/>
      <c r="H358" s="243"/>
      <c r="I358" s="243"/>
      <c r="J358" s="243"/>
      <c r="K358" s="243"/>
      <c r="L358" s="243"/>
      <c r="M358" s="243"/>
      <c r="N358" s="243"/>
      <c r="O358" s="243"/>
      <c r="P358" s="243"/>
      <c r="Q358" s="243"/>
      <c r="R358" s="243"/>
      <c r="S358" s="243"/>
      <c r="T358" s="243"/>
      <c r="U358" s="243"/>
      <c r="V358" s="243"/>
      <c r="W358" s="243"/>
      <c r="X358" s="243"/>
      <c r="Y358" s="243"/>
      <c r="Z358" s="243"/>
      <c r="AA358" s="243"/>
      <c r="AB358" s="243"/>
      <c r="AC358" s="243"/>
      <c r="AD358" s="243"/>
      <c r="AE358" s="243"/>
    </row>
    <row r="359">
      <c r="A359" s="243"/>
      <c r="B359" s="243"/>
      <c r="C359" s="243"/>
      <c r="D359" s="243"/>
      <c r="E359" s="243"/>
      <c r="F359" s="243"/>
      <c r="G359" s="243"/>
      <c r="H359" s="243"/>
      <c r="I359" s="243"/>
      <c r="J359" s="243"/>
      <c r="K359" s="243"/>
      <c r="L359" s="243"/>
      <c r="M359" s="243"/>
      <c r="N359" s="243"/>
      <c r="O359" s="243"/>
      <c r="P359" s="243"/>
      <c r="Q359" s="243"/>
      <c r="R359" s="243"/>
      <c r="S359" s="243"/>
      <c r="T359" s="243"/>
      <c r="U359" s="243"/>
      <c r="V359" s="243"/>
      <c r="W359" s="243"/>
      <c r="X359" s="243"/>
      <c r="Y359" s="243"/>
      <c r="Z359" s="243"/>
      <c r="AA359" s="243"/>
      <c r="AB359" s="243"/>
      <c r="AC359" s="243"/>
      <c r="AD359" s="243"/>
      <c r="AE359" s="243"/>
    </row>
    <row r="360">
      <c r="A360" s="243"/>
      <c r="B360" s="243"/>
      <c r="C360" s="243"/>
      <c r="D360" s="243"/>
      <c r="E360" s="243"/>
      <c r="F360" s="243"/>
      <c r="G360" s="243"/>
      <c r="H360" s="243"/>
      <c r="I360" s="243"/>
      <c r="J360" s="243"/>
      <c r="K360" s="243"/>
      <c r="L360" s="243"/>
      <c r="M360" s="243"/>
      <c r="N360" s="243"/>
      <c r="O360" s="243"/>
      <c r="P360" s="243"/>
      <c r="Q360" s="243"/>
      <c r="R360" s="243"/>
      <c r="S360" s="243"/>
      <c r="T360" s="243"/>
      <c r="U360" s="243"/>
      <c r="V360" s="243"/>
      <c r="W360" s="243"/>
      <c r="X360" s="243"/>
      <c r="Y360" s="243"/>
      <c r="Z360" s="243"/>
      <c r="AA360" s="243"/>
      <c r="AB360" s="243"/>
      <c r="AC360" s="243"/>
      <c r="AD360" s="243"/>
      <c r="AE360" s="243"/>
    </row>
    <row r="361">
      <c r="A361" s="243"/>
      <c r="B361" s="243"/>
      <c r="C361" s="243"/>
      <c r="D361" s="243"/>
      <c r="E361" s="243"/>
      <c r="F361" s="243"/>
      <c r="G361" s="243"/>
      <c r="H361" s="243"/>
      <c r="I361" s="243"/>
      <c r="J361" s="243"/>
      <c r="K361" s="243"/>
      <c r="L361" s="243"/>
      <c r="M361" s="243"/>
      <c r="N361" s="243"/>
      <c r="O361" s="243"/>
      <c r="P361" s="243"/>
      <c r="Q361" s="243"/>
      <c r="R361" s="243"/>
      <c r="S361" s="243"/>
      <c r="T361" s="243"/>
      <c r="U361" s="243"/>
      <c r="V361" s="243"/>
      <c r="W361" s="243"/>
      <c r="X361" s="243"/>
      <c r="Y361" s="243"/>
      <c r="Z361" s="243"/>
      <c r="AA361" s="243"/>
      <c r="AB361" s="243"/>
      <c r="AC361" s="243"/>
      <c r="AD361" s="243"/>
      <c r="AE361" s="243"/>
    </row>
    <row r="362">
      <c r="A362" s="243"/>
      <c r="B362" s="243"/>
      <c r="C362" s="243"/>
      <c r="D362" s="243"/>
      <c r="E362" s="243"/>
      <c r="F362" s="243"/>
      <c r="G362" s="243"/>
      <c r="H362" s="243"/>
      <c r="I362" s="243"/>
      <c r="J362" s="243"/>
      <c r="K362" s="243"/>
      <c r="L362" s="243"/>
      <c r="M362" s="243"/>
      <c r="N362" s="243"/>
      <c r="O362" s="243"/>
      <c r="P362" s="243"/>
      <c r="Q362" s="243"/>
      <c r="R362" s="243"/>
      <c r="S362" s="243"/>
      <c r="T362" s="243"/>
      <c r="U362" s="243"/>
      <c r="V362" s="243"/>
      <c r="W362" s="243"/>
      <c r="X362" s="243"/>
      <c r="Y362" s="243"/>
      <c r="Z362" s="243"/>
      <c r="AA362" s="243"/>
      <c r="AB362" s="243"/>
      <c r="AC362" s="243"/>
      <c r="AD362" s="243"/>
      <c r="AE362" s="243"/>
    </row>
    <row r="363">
      <c r="A363" s="243"/>
      <c r="B363" s="243"/>
      <c r="C363" s="243"/>
      <c r="D363" s="243"/>
      <c r="E363" s="243"/>
      <c r="F363" s="243"/>
      <c r="G363" s="243"/>
      <c r="H363" s="243"/>
      <c r="I363" s="243"/>
      <c r="J363" s="243"/>
      <c r="K363" s="243"/>
      <c r="L363" s="243"/>
      <c r="M363" s="243"/>
      <c r="N363" s="243"/>
      <c r="O363" s="243"/>
      <c r="P363" s="243"/>
      <c r="Q363" s="243"/>
      <c r="R363" s="243"/>
      <c r="S363" s="243"/>
      <c r="T363" s="243"/>
      <c r="U363" s="243"/>
      <c r="V363" s="243"/>
      <c r="W363" s="243"/>
      <c r="X363" s="243"/>
      <c r="Y363" s="243"/>
      <c r="Z363" s="243"/>
      <c r="AA363" s="243"/>
      <c r="AB363" s="243"/>
      <c r="AC363" s="243"/>
      <c r="AD363" s="243"/>
      <c r="AE363" s="243"/>
    </row>
    <row r="364">
      <c r="A364" s="243"/>
      <c r="B364" s="243"/>
      <c r="C364" s="243"/>
      <c r="D364" s="243"/>
      <c r="E364" s="243"/>
      <c r="F364" s="243"/>
      <c r="G364" s="243"/>
      <c r="H364" s="243"/>
      <c r="I364" s="243"/>
      <c r="J364" s="243"/>
      <c r="K364" s="243"/>
      <c r="L364" s="243"/>
      <c r="M364" s="243"/>
      <c r="N364" s="243"/>
      <c r="O364" s="243"/>
      <c r="P364" s="243"/>
      <c r="Q364" s="243"/>
      <c r="R364" s="243"/>
      <c r="S364" s="243"/>
      <c r="T364" s="243"/>
      <c r="U364" s="243"/>
      <c r="V364" s="243"/>
      <c r="W364" s="243"/>
      <c r="X364" s="243"/>
      <c r="Y364" s="243"/>
      <c r="Z364" s="243"/>
      <c r="AA364" s="243"/>
      <c r="AB364" s="243"/>
      <c r="AC364" s="243"/>
      <c r="AD364" s="243"/>
      <c r="AE364" s="243"/>
    </row>
    <row r="365">
      <c r="A365" s="243"/>
      <c r="B365" s="243"/>
      <c r="C365" s="243"/>
      <c r="D365" s="243"/>
      <c r="E365" s="243"/>
      <c r="F365" s="243"/>
      <c r="G365" s="243"/>
      <c r="H365" s="243"/>
      <c r="I365" s="243"/>
      <c r="J365" s="243"/>
      <c r="K365" s="243"/>
      <c r="L365" s="243"/>
      <c r="M365" s="243"/>
      <c r="N365" s="243"/>
      <c r="O365" s="243"/>
      <c r="P365" s="243"/>
      <c r="Q365" s="243"/>
      <c r="R365" s="243"/>
      <c r="S365" s="243"/>
      <c r="T365" s="243"/>
      <c r="U365" s="243"/>
      <c r="V365" s="243"/>
      <c r="W365" s="243"/>
      <c r="X365" s="243"/>
      <c r="Y365" s="243"/>
      <c r="Z365" s="243"/>
      <c r="AA365" s="243"/>
      <c r="AB365" s="243"/>
      <c r="AC365" s="243"/>
      <c r="AD365" s="243"/>
      <c r="AE365" s="243"/>
    </row>
    <row r="366">
      <c r="A366" s="243"/>
      <c r="B366" s="243"/>
      <c r="C366" s="243"/>
      <c r="D366" s="243"/>
      <c r="E366" s="243"/>
      <c r="F366" s="243"/>
      <c r="G366" s="243"/>
      <c r="H366" s="243"/>
      <c r="I366" s="243"/>
      <c r="J366" s="243"/>
      <c r="K366" s="243"/>
      <c r="L366" s="243"/>
      <c r="M366" s="243"/>
      <c r="N366" s="243"/>
      <c r="O366" s="243"/>
      <c r="P366" s="243"/>
      <c r="Q366" s="243"/>
      <c r="R366" s="243"/>
      <c r="S366" s="243"/>
      <c r="T366" s="243"/>
      <c r="U366" s="243"/>
      <c r="V366" s="243"/>
      <c r="W366" s="243"/>
      <c r="X366" s="243"/>
      <c r="Y366" s="243"/>
      <c r="Z366" s="243"/>
      <c r="AA366" s="243"/>
      <c r="AB366" s="243"/>
      <c r="AC366" s="243"/>
      <c r="AD366" s="243"/>
      <c r="AE366" s="243"/>
    </row>
    <row r="367">
      <c r="A367" s="243"/>
      <c r="B367" s="243"/>
      <c r="C367" s="243"/>
      <c r="D367" s="243"/>
      <c r="E367" s="243"/>
      <c r="F367" s="243"/>
      <c r="G367" s="243"/>
      <c r="H367" s="243"/>
      <c r="I367" s="243"/>
      <c r="J367" s="243"/>
      <c r="K367" s="243"/>
      <c r="L367" s="243"/>
      <c r="M367" s="243"/>
      <c r="N367" s="243"/>
      <c r="O367" s="243"/>
      <c r="P367" s="243"/>
      <c r="Q367" s="243"/>
      <c r="R367" s="243"/>
      <c r="S367" s="243"/>
      <c r="T367" s="243"/>
      <c r="U367" s="243"/>
      <c r="V367" s="243"/>
      <c r="W367" s="243"/>
      <c r="X367" s="243"/>
      <c r="Y367" s="243"/>
      <c r="Z367" s="243"/>
      <c r="AA367" s="243"/>
      <c r="AB367" s="243"/>
      <c r="AC367" s="243"/>
      <c r="AD367" s="243"/>
      <c r="AE367" s="243"/>
    </row>
    <row r="368">
      <c r="A368" s="243"/>
      <c r="B368" s="243"/>
      <c r="C368" s="243"/>
      <c r="D368" s="243"/>
      <c r="E368" s="243"/>
      <c r="F368" s="243"/>
      <c r="G368" s="243"/>
      <c r="H368" s="243"/>
      <c r="I368" s="243"/>
      <c r="J368" s="243"/>
      <c r="K368" s="243"/>
      <c r="L368" s="243"/>
      <c r="M368" s="243"/>
      <c r="N368" s="243"/>
      <c r="O368" s="243"/>
      <c r="P368" s="243"/>
      <c r="Q368" s="243"/>
      <c r="R368" s="243"/>
      <c r="S368" s="243"/>
      <c r="T368" s="243"/>
      <c r="U368" s="243"/>
      <c r="V368" s="243"/>
      <c r="W368" s="243"/>
      <c r="X368" s="243"/>
      <c r="Y368" s="243"/>
      <c r="Z368" s="243"/>
      <c r="AA368" s="243"/>
      <c r="AB368" s="243"/>
      <c r="AC368" s="243"/>
      <c r="AD368" s="243"/>
      <c r="AE368" s="243"/>
    </row>
    <row r="369">
      <c r="A369" s="243"/>
      <c r="B369" s="243"/>
      <c r="C369" s="243"/>
      <c r="D369" s="243"/>
      <c r="E369" s="243"/>
      <c r="F369" s="243"/>
      <c r="G369" s="243"/>
      <c r="H369" s="243"/>
      <c r="I369" s="243"/>
      <c r="J369" s="243"/>
      <c r="K369" s="243"/>
      <c r="L369" s="243"/>
      <c r="M369" s="243"/>
      <c r="N369" s="243"/>
      <c r="O369" s="243"/>
      <c r="P369" s="243"/>
      <c r="Q369" s="243"/>
      <c r="R369" s="243"/>
      <c r="S369" s="243"/>
      <c r="T369" s="243"/>
      <c r="U369" s="243"/>
      <c r="V369" s="243"/>
      <c r="W369" s="243"/>
      <c r="X369" s="243"/>
      <c r="Y369" s="243"/>
      <c r="Z369" s="243"/>
      <c r="AA369" s="243"/>
      <c r="AB369" s="243"/>
      <c r="AC369" s="243"/>
      <c r="AD369" s="243"/>
      <c r="AE369" s="243"/>
    </row>
    <row r="370">
      <c r="A370" s="243"/>
      <c r="B370" s="243"/>
      <c r="C370" s="243"/>
      <c r="D370" s="243"/>
      <c r="E370" s="243"/>
      <c r="F370" s="243"/>
      <c r="G370" s="243"/>
      <c r="H370" s="243"/>
      <c r="I370" s="243"/>
      <c r="J370" s="243"/>
      <c r="K370" s="243"/>
      <c r="L370" s="243"/>
      <c r="M370" s="243"/>
      <c r="N370" s="243"/>
      <c r="O370" s="243"/>
      <c r="P370" s="243"/>
      <c r="Q370" s="243"/>
      <c r="R370" s="243"/>
      <c r="S370" s="243"/>
      <c r="T370" s="243"/>
      <c r="U370" s="243"/>
      <c r="V370" s="243"/>
      <c r="W370" s="243"/>
      <c r="X370" s="243"/>
      <c r="Y370" s="243"/>
      <c r="Z370" s="243"/>
      <c r="AA370" s="243"/>
      <c r="AB370" s="243"/>
      <c r="AC370" s="243"/>
      <c r="AD370" s="243"/>
      <c r="AE370" s="243"/>
    </row>
    <row r="371">
      <c r="A371" s="243"/>
      <c r="B371" s="243"/>
      <c r="C371" s="243"/>
      <c r="D371" s="243"/>
      <c r="E371" s="243"/>
      <c r="F371" s="243"/>
      <c r="G371" s="243"/>
      <c r="H371" s="243"/>
      <c r="I371" s="243"/>
      <c r="J371" s="243"/>
      <c r="K371" s="243"/>
      <c r="L371" s="243"/>
      <c r="M371" s="243"/>
      <c r="N371" s="243"/>
      <c r="O371" s="243"/>
      <c r="P371" s="243"/>
      <c r="Q371" s="243"/>
      <c r="R371" s="243"/>
      <c r="S371" s="243"/>
      <c r="T371" s="243"/>
      <c r="U371" s="243"/>
      <c r="V371" s="243"/>
      <c r="W371" s="243"/>
      <c r="X371" s="243"/>
      <c r="Y371" s="243"/>
      <c r="Z371" s="243"/>
      <c r="AA371" s="243"/>
      <c r="AB371" s="243"/>
      <c r="AC371" s="243"/>
      <c r="AD371" s="243"/>
      <c r="AE371" s="243"/>
    </row>
    <row r="372">
      <c r="A372" s="243"/>
      <c r="B372" s="243"/>
      <c r="C372" s="243"/>
      <c r="D372" s="243"/>
      <c r="E372" s="243"/>
      <c r="F372" s="243"/>
      <c r="G372" s="243"/>
      <c r="H372" s="243"/>
      <c r="I372" s="243"/>
      <c r="J372" s="243"/>
      <c r="K372" s="243"/>
      <c r="L372" s="243"/>
      <c r="M372" s="243"/>
      <c r="N372" s="243"/>
      <c r="O372" s="243"/>
      <c r="P372" s="243"/>
      <c r="Q372" s="243"/>
      <c r="R372" s="243"/>
      <c r="S372" s="243"/>
      <c r="T372" s="243"/>
      <c r="U372" s="243"/>
      <c r="V372" s="243"/>
      <c r="W372" s="243"/>
      <c r="X372" s="243"/>
      <c r="Y372" s="243"/>
      <c r="Z372" s="243"/>
      <c r="AA372" s="243"/>
      <c r="AB372" s="243"/>
      <c r="AC372" s="243"/>
      <c r="AD372" s="243"/>
      <c r="AE372" s="243"/>
    </row>
    <row r="373">
      <c r="A373" s="243"/>
      <c r="B373" s="243"/>
      <c r="C373" s="243"/>
      <c r="D373" s="243"/>
      <c r="E373" s="243"/>
      <c r="F373" s="243"/>
      <c r="G373" s="243"/>
      <c r="H373" s="243"/>
      <c r="I373" s="243"/>
      <c r="J373" s="243"/>
      <c r="K373" s="243"/>
      <c r="L373" s="243"/>
      <c r="M373" s="243"/>
      <c r="N373" s="243"/>
      <c r="O373" s="243"/>
      <c r="P373" s="243"/>
      <c r="Q373" s="243"/>
      <c r="R373" s="243"/>
      <c r="S373" s="243"/>
      <c r="T373" s="243"/>
      <c r="U373" s="243"/>
      <c r="V373" s="243"/>
      <c r="W373" s="243"/>
      <c r="X373" s="243"/>
      <c r="Y373" s="243"/>
      <c r="Z373" s="243"/>
      <c r="AA373" s="243"/>
      <c r="AB373" s="243"/>
      <c r="AC373" s="243"/>
      <c r="AD373" s="243"/>
      <c r="AE373" s="243"/>
    </row>
    <row r="374">
      <c r="A374" s="243"/>
      <c r="B374" s="243"/>
      <c r="C374" s="243"/>
      <c r="D374" s="243"/>
      <c r="E374" s="243"/>
      <c r="F374" s="243"/>
      <c r="G374" s="243"/>
      <c r="H374" s="243"/>
      <c r="I374" s="243"/>
      <c r="J374" s="243"/>
      <c r="K374" s="243"/>
      <c r="L374" s="243"/>
      <c r="M374" s="243"/>
      <c r="N374" s="243"/>
      <c r="O374" s="243"/>
      <c r="P374" s="243"/>
      <c r="Q374" s="243"/>
      <c r="R374" s="243"/>
      <c r="S374" s="243"/>
      <c r="T374" s="243"/>
      <c r="U374" s="243"/>
      <c r="V374" s="243"/>
      <c r="W374" s="243"/>
      <c r="X374" s="243"/>
      <c r="Y374" s="243"/>
      <c r="Z374" s="243"/>
      <c r="AA374" s="243"/>
      <c r="AB374" s="243"/>
      <c r="AC374" s="243"/>
      <c r="AD374" s="243"/>
      <c r="AE374" s="243"/>
    </row>
    <row r="375">
      <c r="A375" s="243"/>
      <c r="B375" s="243"/>
      <c r="C375" s="243"/>
      <c r="D375" s="243"/>
      <c r="E375" s="243"/>
      <c r="F375" s="243"/>
      <c r="G375" s="243"/>
      <c r="H375" s="243"/>
      <c r="I375" s="243"/>
      <c r="J375" s="243"/>
      <c r="K375" s="243"/>
      <c r="L375" s="243"/>
      <c r="M375" s="243"/>
      <c r="N375" s="243"/>
      <c r="O375" s="243"/>
      <c r="P375" s="243"/>
      <c r="Q375" s="243"/>
      <c r="R375" s="243"/>
      <c r="S375" s="243"/>
      <c r="T375" s="243"/>
      <c r="U375" s="243"/>
      <c r="V375" s="243"/>
      <c r="W375" s="243"/>
      <c r="X375" s="243"/>
      <c r="Y375" s="243"/>
      <c r="Z375" s="243"/>
      <c r="AA375" s="243"/>
      <c r="AB375" s="243"/>
      <c r="AC375" s="243"/>
      <c r="AD375" s="243"/>
      <c r="AE375" s="243"/>
    </row>
    <row r="376">
      <c r="A376" s="243"/>
      <c r="B376" s="243"/>
      <c r="C376" s="243"/>
      <c r="D376" s="243"/>
      <c r="E376" s="243"/>
      <c r="F376" s="243"/>
      <c r="G376" s="243"/>
      <c r="H376" s="243"/>
      <c r="I376" s="243"/>
      <c r="J376" s="243"/>
      <c r="K376" s="243"/>
      <c r="L376" s="243"/>
      <c r="M376" s="243"/>
      <c r="N376" s="243"/>
      <c r="O376" s="243"/>
      <c r="P376" s="243"/>
      <c r="Q376" s="243"/>
      <c r="R376" s="243"/>
      <c r="S376" s="243"/>
      <c r="T376" s="243"/>
      <c r="U376" s="243"/>
      <c r="V376" s="243"/>
      <c r="W376" s="243"/>
      <c r="X376" s="243"/>
      <c r="Y376" s="243"/>
      <c r="Z376" s="243"/>
      <c r="AA376" s="243"/>
      <c r="AB376" s="243"/>
      <c r="AC376" s="243"/>
      <c r="AD376" s="243"/>
      <c r="AE376" s="243"/>
    </row>
    <row r="377">
      <c r="A377" s="243"/>
      <c r="B377" s="243"/>
      <c r="C377" s="243"/>
      <c r="D377" s="243"/>
      <c r="E377" s="243"/>
      <c r="F377" s="243"/>
      <c r="G377" s="243"/>
      <c r="H377" s="243"/>
      <c r="I377" s="243"/>
      <c r="J377" s="243"/>
      <c r="K377" s="243"/>
      <c r="L377" s="243"/>
      <c r="M377" s="243"/>
      <c r="N377" s="243"/>
      <c r="O377" s="243"/>
      <c r="P377" s="243"/>
      <c r="Q377" s="243"/>
      <c r="R377" s="243"/>
      <c r="S377" s="243"/>
      <c r="T377" s="243"/>
      <c r="U377" s="243"/>
      <c r="V377" s="243"/>
      <c r="W377" s="243"/>
      <c r="X377" s="243"/>
      <c r="Y377" s="243"/>
      <c r="Z377" s="243"/>
      <c r="AA377" s="243"/>
      <c r="AB377" s="243"/>
      <c r="AC377" s="243"/>
      <c r="AD377" s="243"/>
      <c r="AE377" s="243"/>
    </row>
    <row r="378">
      <c r="A378" s="243"/>
      <c r="B378" s="243"/>
      <c r="C378" s="243"/>
      <c r="D378" s="243"/>
      <c r="E378" s="243"/>
      <c r="F378" s="243"/>
      <c r="G378" s="243"/>
      <c r="H378" s="243"/>
      <c r="I378" s="243"/>
      <c r="J378" s="243"/>
      <c r="K378" s="243"/>
      <c r="L378" s="243"/>
      <c r="M378" s="243"/>
      <c r="N378" s="243"/>
      <c r="O378" s="243"/>
      <c r="P378" s="243"/>
      <c r="Q378" s="243"/>
      <c r="R378" s="243"/>
      <c r="S378" s="243"/>
      <c r="T378" s="243"/>
      <c r="U378" s="243"/>
      <c r="V378" s="243"/>
      <c r="W378" s="243"/>
      <c r="X378" s="243"/>
      <c r="Y378" s="243"/>
      <c r="Z378" s="243"/>
      <c r="AA378" s="243"/>
      <c r="AB378" s="243"/>
      <c r="AC378" s="243"/>
      <c r="AD378" s="243"/>
      <c r="AE378" s="243"/>
    </row>
    <row r="379">
      <c r="A379" s="243"/>
      <c r="B379" s="243"/>
      <c r="C379" s="243"/>
      <c r="D379" s="243"/>
      <c r="E379" s="243"/>
      <c r="F379" s="243"/>
      <c r="G379" s="243"/>
      <c r="H379" s="243"/>
      <c r="I379" s="243"/>
      <c r="J379" s="243"/>
      <c r="K379" s="243"/>
      <c r="L379" s="243"/>
      <c r="M379" s="243"/>
      <c r="N379" s="243"/>
      <c r="O379" s="243"/>
      <c r="P379" s="243"/>
      <c r="Q379" s="243"/>
      <c r="R379" s="243"/>
      <c r="S379" s="243"/>
      <c r="T379" s="243"/>
      <c r="U379" s="243"/>
      <c r="V379" s="243"/>
      <c r="W379" s="243"/>
      <c r="X379" s="243"/>
      <c r="Y379" s="243"/>
      <c r="Z379" s="243"/>
      <c r="AA379" s="243"/>
      <c r="AB379" s="243"/>
      <c r="AC379" s="243"/>
      <c r="AD379" s="243"/>
      <c r="AE379" s="243"/>
    </row>
    <row r="380">
      <c r="A380" s="243"/>
      <c r="B380" s="243"/>
      <c r="C380" s="243"/>
      <c r="D380" s="243"/>
      <c r="E380" s="243"/>
      <c r="F380" s="243"/>
      <c r="G380" s="243"/>
      <c r="H380" s="243"/>
      <c r="I380" s="243"/>
      <c r="J380" s="243"/>
      <c r="K380" s="243"/>
      <c r="L380" s="243"/>
      <c r="M380" s="243"/>
      <c r="N380" s="243"/>
      <c r="O380" s="243"/>
      <c r="P380" s="243"/>
      <c r="Q380" s="243"/>
      <c r="R380" s="243"/>
      <c r="S380" s="243"/>
      <c r="T380" s="243"/>
      <c r="U380" s="243"/>
      <c r="V380" s="243"/>
      <c r="W380" s="243"/>
      <c r="X380" s="243"/>
      <c r="Y380" s="243"/>
      <c r="Z380" s="243"/>
      <c r="AA380" s="243"/>
      <c r="AB380" s="243"/>
      <c r="AC380" s="243"/>
      <c r="AD380" s="243"/>
      <c r="AE380" s="243"/>
    </row>
    <row r="381">
      <c r="A381" s="243"/>
      <c r="B381" s="243"/>
      <c r="C381" s="243"/>
      <c r="D381" s="243"/>
      <c r="E381" s="243"/>
      <c r="F381" s="243"/>
      <c r="G381" s="243"/>
      <c r="H381" s="243"/>
      <c r="I381" s="243"/>
      <c r="J381" s="243"/>
      <c r="K381" s="243"/>
      <c r="L381" s="243"/>
      <c r="M381" s="243"/>
      <c r="N381" s="243"/>
      <c r="O381" s="243"/>
      <c r="P381" s="243"/>
      <c r="Q381" s="243"/>
      <c r="R381" s="243"/>
      <c r="S381" s="243"/>
      <c r="T381" s="243"/>
      <c r="U381" s="243"/>
      <c r="V381" s="243"/>
      <c r="W381" s="243"/>
      <c r="X381" s="243"/>
      <c r="Y381" s="243"/>
      <c r="Z381" s="243"/>
      <c r="AA381" s="243"/>
      <c r="AB381" s="243"/>
      <c r="AC381" s="243"/>
      <c r="AD381" s="243"/>
      <c r="AE381" s="243"/>
    </row>
    <row r="382">
      <c r="A382" s="243"/>
      <c r="B382" s="243"/>
      <c r="C382" s="243"/>
      <c r="D382" s="243"/>
      <c r="E382" s="243"/>
      <c r="F382" s="243"/>
      <c r="G382" s="243"/>
      <c r="H382" s="243"/>
      <c r="I382" s="243"/>
      <c r="J382" s="243"/>
      <c r="K382" s="243"/>
      <c r="L382" s="243"/>
      <c r="M382" s="243"/>
      <c r="N382" s="243"/>
      <c r="O382" s="243"/>
      <c r="P382" s="243"/>
      <c r="Q382" s="243"/>
      <c r="R382" s="243"/>
      <c r="S382" s="243"/>
      <c r="T382" s="243"/>
      <c r="U382" s="243"/>
      <c r="V382" s="243"/>
      <c r="W382" s="243"/>
      <c r="X382" s="243"/>
      <c r="Y382" s="243"/>
      <c r="Z382" s="243"/>
      <c r="AA382" s="243"/>
      <c r="AB382" s="243"/>
      <c r="AC382" s="243"/>
      <c r="AD382" s="243"/>
      <c r="AE382" s="243"/>
    </row>
    <row r="383">
      <c r="A383" s="243"/>
      <c r="B383" s="243"/>
      <c r="C383" s="243"/>
      <c r="D383" s="243"/>
      <c r="E383" s="243"/>
      <c r="F383" s="243"/>
      <c r="G383" s="243"/>
      <c r="H383" s="243"/>
      <c r="I383" s="243"/>
      <c r="J383" s="243"/>
      <c r="K383" s="243"/>
      <c r="L383" s="243"/>
      <c r="M383" s="243"/>
      <c r="N383" s="243"/>
      <c r="O383" s="243"/>
      <c r="P383" s="243"/>
      <c r="Q383" s="243"/>
      <c r="R383" s="243"/>
      <c r="S383" s="243"/>
      <c r="T383" s="243"/>
      <c r="U383" s="243"/>
      <c r="V383" s="243"/>
      <c r="W383" s="243"/>
      <c r="X383" s="243"/>
      <c r="Y383" s="243"/>
      <c r="Z383" s="243"/>
      <c r="AA383" s="243"/>
      <c r="AB383" s="243"/>
      <c r="AC383" s="243"/>
      <c r="AD383" s="243"/>
      <c r="AE383" s="243"/>
    </row>
    <row r="384">
      <c r="A384" s="243"/>
      <c r="B384" s="243"/>
      <c r="C384" s="243"/>
      <c r="D384" s="243"/>
      <c r="E384" s="243"/>
      <c r="F384" s="243"/>
      <c r="G384" s="243"/>
      <c r="H384" s="243"/>
      <c r="I384" s="243"/>
      <c r="J384" s="243"/>
      <c r="K384" s="243"/>
      <c r="L384" s="243"/>
      <c r="M384" s="243"/>
      <c r="N384" s="243"/>
      <c r="O384" s="243"/>
      <c r="P384" s="243"/>
      <c r="Q384" s="243"/>
      <c r="R384" s="243"/>
      <c r="S384" s="243"/>
      <c r="T384" s="243"/>
      <c r="U384" s="243"/>
      <c r="V384" s="243"/>
      <c r="W384" s="243"/>
      <c r="X384" s="243"/>
      <c r="Y384" s="243"/>
      <c r="Z384" s="243"/>
      <c r="AA384" s="243"/>
      <c r="AB384" s="243"/>
      <c r="AC384" s="243"/>
      <c r="AD384" s="243"/>
      <c r="AE384" s="243"/>
    </row>
    <row r="385">
      <c r="A385" s="243"/>
      <c r="B385" s="243"/>
      <c r="C385" s="243"/>
      <c r="D385" s="243"/>
      <c r="E385" s="243"/>
      <c r="F385" s="243"/>
      <c r="G385" s="243"/>
      <c r="H385" s="243"/>
      <c r="I385" s="243"/>
      <c r="J385" s="243"/>
      <c r="K385" s="243"/>
      <c r="L385" s="243"/>
      <c r="M385" s="243"/>
      <c r="N385" s="243"/>
      <c r="O385" s="243"/>
      <c r="P385" s="243"/>
      <c r="Q385" s="243"/>
      <c r="R385" s="243"/>
      <c r="S385" s="243"/>
      <c r="T385" s="243"/>
      <c r="U385" s="243"/>
      <c r="V385" s="243"/>
      <c r="W385" s="243"/>
      <c r="X385" s="243"/>
      <c r="Y385" s="243"/>
      <c r="Z385" s="243"/>
      <c r="AA385" s="243"/>
      <c r="AB385" s="243"/>
      <c r="AC385" s="243"/>
      <c r="AD385" s="243"/>
      <c r="AE385" s="243"/>
    </row>
    <row r="386">
      <c r="A386" s="243"/>
      <c r="B386" s="243"/>
      <c r="C386" s="243"/>
      <c r="D386" s="243"/>
      <c r="E386" s="243"/>
      <c r="F386" s="243"/>
      <c r="G386" s="243"/>
      <c r="H386" s="243"/>
      <c r="I386" s="243"/>
      <c r="J386" s="243"/>
      <c r="K386" s="243"/>
      <c r="L386" s="243"/>
      <c r="M386" s="243"/>
      <c r="N386" s="243"/>
      <c r="O386" s="243"/>
      <c r="P386" s="243"/>
      <c r="Q386" s="243"/>
      <c r="R386" s="243"/>
      <c r="S386" s="243"/>
      <c r="T386" s="243"/>
      <c r="U386" s="243"/>
      <c r="V386" s="243"/>
      <c r="W386" s="243"/>
      <c r="X386" s="243"/>
      <c r="Y386" s="243"/>
      <c r="Z386" s="243"/>
      <c r="AA386" s="243"/>
      <c r="AB386" s="243"/>
      <c r="AC386" s="243"/>
      <c r="AD386" s="243"/>
      <c r="AE386" s="243"/>
    </row>
    <row r="387">
      <c r="A387" s="243"/>
      <c r="B387" s="243"/>
      <c r="C387" s="243"/>
      <c r="D387" s="243"/>
      <c r="E387" s="243"/>
      <c r="F387" s="243"/>
      <c r="G387" s="243"/>
      <c r="H387" s="243"/>
      <c r="I387" s="243"/>
      <c r="J387" s="243"/>
      <c r="K387" s="243"/>
      <c r="L387" s="243"/>
      <c r="M387" s="243"/>
      <c r="N387" s="243"/>
      <c r="O387" s="243"/>
      <c r="P387" s="243"/>
      <c r="Q387" s="243"/>
      <c r="R387" s="243"/>
      <c r="S387" s="243"/>
      <c r="T387" s="243"/>
      <c r="U387" s="243"/>
      <c r="V387" s="243"/>
      <c r="W387" s="243"/>
      <c r="X387" s="243"/>
      <c r="Y387" s="243"/>
      <c r="Z387" s="243"/>
      <c r="AA387" s="243"/>
      <c r="AB387" s="243"/>
      <c r="AC387" s="243"/>
      <c r="AD387" s="243"/>
      <c r="AE387" s="243"/>
    </row>
    <row r="388">
      <c r="A388" s="243"/>
      <c r="B388" s="243"/>
      <c r="C388" s="243"/>
      <c r="D388" s="243"/>
      <c r="E388" s="243"/>
      <c r="F388" s="243"/>
      <c r="G388" s="243"/>
      <c r="H388" s="243"/>
      <c r="I388" s="243"/>
      <c r="J388" s="243"/>
      <c r="K388" s="243"/>
      <c r="L388" s="243"/>
      <c r="M388" s="243"/>
      <c r="N388" s="243"/>
      <c r="O388" s="243"/>
      <c r="P388" s="243"/>
      <c r="Q388" s="243"/>
      <c r="R388" s="243"/>
      <c r="S388" s="243"/>
      <c r="T388" s="243"/>
      <c r="U388" s="243"/>
      <c r="V388" s="243"/>
      <c r="W388" s="243"/>
      <c r="X388" s="243"/>
      <c r="Y388" s="243"/>
      <c r="Z388" s="243"/>
      <c r="AA388" s="243"/>
      <c r="AB388" s="243"/>
      <c r="AC388" s="243"/>
      <c r="AD388" s="243"/>
      <c r="AE388" s="243"/>
    </row>
    <row r="389">
      <c r="A389" s="243"/>
      <c r="B389" s="243"/>
      <c r="C389" s="243"/>
      <c r="D389" s="243"/>
      <c r="E389" s="243"/>
      <c r="F389" s="243"/>
      <c r="G389" s="243"/>
      <c r="H389" s="243"/>
      <c r="I389" s="243"/>
      <c r="J389" s="243"/>
      <c r="K389" s="243"/>
      <c r="L389" s="243"/>
      <c r="M389" s="243"/>
      <c r="N389" s="243"/>
      <c r="O389" s="243"/>
      <c r="P389" s="243"/>
      <c r="Q389" s="243"/>
      <c r="R389" s="243"/>
      <c r="S389" s="243"/>
      <c r="T389" s="243"/>
      <c r="U389" s="243"/>
      <c r="V389" s="243"/>
      <c r="W389" s="243"/>
      <c r="X389" s="243"/>
      <c r="Y389" s="243"/>
      <c r="Z389" s="243"/>
      <c r="AA389" s="243"/>
      <c r="AB389" s="243"/>
      <c r="AC389" s="243"/>
      <c r="AD389" s="243"/>
      <c r="AE389" s="243"/>
    </row>
    <row r="390">
      <c r="A390" s="243"/>
      <c r="B390" s="243"/>
      <c r="C390" s="243"/>
      <c r="D390" s="243"/>
      <c r="E390" s="243"/>
      <c r="F390" s="243"/>
      <c r="G390" s="243"/>
      <c r="H390" s="243"/>
      <c r="I390" s="243"/>
      <c r="J390" s="243"/>
      <c r="K390" s="243"/>
      <c r="L390" s="243"/>
      <c r="M390" s="243"/>
      <c r="N390" s="243"/>
      <c r="O390" s="243"/>
      <c r="P390" s="243"/>
      <c r="Q390" s="243"/>
      <c r="R390" s="243"/>
      <c r="S390" s="243"/>
      <c r="T390" s="243"/>
      <c r="U390" s="243"/>
      <c r="V390" s="243"/>
      <c r="W390" s="243"/>
      <c r="X390" s="243"/>
      <c r="Y390" s="243"/>
      <c r="Z390" s="243"/>
      <c r="AA390" s="243"/>
      <c r="AB390" s="243"/>
      <c r="AC390" s="243"/>
      <c r="AD390" s="243"/>
      <c r="AE390" s="243"/>
    </row>
    <row r="391">
      <c r="A391" s="243"/>
      <c r="B391" s="243"/>
      <c r="C391" s="243"/>
      <c r="D391" s="243"/>
      <c r="E391" s="243"/>
      <c r="F391" s="243"/>
      <c r="G391" s="243"/>
      <c r="H391" s="243"/>
      <c r="I391" s="243"/>
      <c r="J391" s="243"/>
      <c r="K391" s="243"/>
      <c r="L391" s="243"/>
      <c r="M391" s="243"/>
      <c r="N391" s="243"/>
      <c r="O391" s="243"/>
      <c r="P391" s="243"/>
      <c r="Q391" s="243"/>
      <c r="R391" s="243"/>
      <c r="S391" s="243"/>
      <c r="T391" s="243"/>
      <c r="U391" s="243"/>
      <c r="V391" s="243"/>
      <c r="W391" s="243"/>
      <c r="X391" s="243"/>
      <c r="Y391" s="243"/>
      <c r="Z391" s="243"/>
      <c r="AA391" s="243"/>
      <c r="AB391" s="243"/>
      <c r="AC391" s="243"/>
      <c r="AD391" s="243"/>
      <c r="AE391" s="243"/>
    </row>
    <row r="392">
      <c r="A392" s="243"/>
      <c r="B392" s="243"/>
      <c r="C392" s="243"/>
      <c r="D392" s="243"/>
      <c r="E392" s="243"/>
      <c r="F392" s="243"/>
      <c r="G392" s="243"/>
      <c r="H392" s="243"/>
      <c r="I392" s="243"/>
      <c r="J392" s="243"/>
      <c r="K392" s="243"/>
      <c r="L392" s="243"/>
      <c r="M392" s="243"/>
      <c r="N392" s="243"/>
      <c r="O392" s="243"/>
      <c r="P392" s="243"/>
      <c r="Q392" s="243"/>
      <c r="R392" s="243"/>
      <c r="S392" s="243"/>
      <c r="T392" s="243"/>
      <c r="U392" s="243"/>
      <c r="V392" s="243"/>
      <c r="W392" s="243"/>
      <c r="X392" s="243"/>
      <c r="Y392" s="243"/>
      <c r="Z392" s="243"/>
      <c r="AA392" s="243"/>
      <c r="AB392" s="243"/>
      <c r="AC392" s="243"/>
      <c r="AD392" s="243"/>
      <c r="AE392" s="243"/>
    </row>
    <row r="393">
      <c r="A393" s="243"/>
      <c r="B393" s="243"/>
      <c r="C393" s="243"/>
      <c r="D393" s="243"/>
      <c r="E393" s="243"/>
      <c r="F393" s="243"/>
      <c r="G393" s="243"/>
      <c r="H393" s="243"/>
      <c r="I393" s="243"/>
      <c r="J393" s="243"/>
      <c r="K393" s="243"/>
      <c r="L393" s="243"/>
      <c r="M393" s="243"/>
      <c r="N393" s="243"/>
      <c r="O393" s="243"/>
      <c r="P393" s="243"/>
      <c r="Q393" s="243"/>
      <c r="R393" s="243"/>
      <c r="S393" s="243"/>
      <c r="T393" s="243"/>
      <c r="U393" s="243"/>
      <c r="V393" s="243"/>
      <c r="W393" s="243"/>
      <c r="X393" s="243"/>
      <c r="Y393" s="243"/>
      <c r="Z393" s="243"/>
      <c r="AA393" s="243"/>
      <c r="AB393" s="243"/>
      <c r="AC393" s="243"/>
      <c r="AD393" s="243"/>
      <c r="AE393" s="243"/>
    </row>
    <row r="394">
      <c r="A394" s="243"/>
      <c r="B394" s="243"/>
      <c r="C394" s="243"/>
      <c r="D394" s="243"/>
      <c r="E394" s="243"/>
      <c r="F394" s="243"/>
      <c r="G394" s="243"/>
      <c r="H394" s="243"/>
      <c r="I394" s="243"/>
      <c r="J394" s="243"/>
      <c r="K394" s="243"/>
      <c r="L394" s="243"/>
      <c r="M394" s="243"/>
      <c r="N394" s="243"/>
      <c r="O394" s="243"/>
      <c r="P394" s="243"/>
      <c r="Q394" s="243"/>
      <c r="R394" s="243"/>
      <c r="S394" s="243"/>
      <c r="T394" s="243"/>
      <c r="U394" s="243"/>
      <c r="V394" s="243"/>
      <c r="W394" s="243"/>
      <c r="X394" s="243"/>
      <c r="Y394" s="243"/>
      <c r="Z394" s="243"/>
      <c r="AA394" s="243"/>
      <c r="AB394" s="243"/>
      <c r="AC394" s="243"/>
      <c r="AD394" s="243"/>
      <c r="AE394" s="243"/>
    </row>
    <row r="395">
      <c r="A395" s="243"/>
      <c r="B395" s="243"/>
      <c r="C395" s="243"/>
      <c r="D395" s="243"/>
      <c r="E395" s="243"/>
      <c r="F395" s="243"/>
      <c r="G395" s="243"/>
      <c r="H395" s="243"/>
      <c r="I395" s="243"/>
      <c r="J395" s="243"/>
      <c r="K395" s="243"/>
      <c r="L395" s="243"/>
      <c r="M395" s="243"/>
      <c r="N395" s="243"/>
      <c r="O395" s="243"/>
      <c r="P395" s="243"/>
      <c r="Q395" s="243"/>
      <c r="R395" s="243"/>
      <c r="S395" s="243"/>
      <c r="T395" s="243"/>
      <c r="U395" s="243"/>
      <c r="V395" s="243"/>
      <c r="W395" s="243"/>
      <c r="X395" s="243"/>
      <c r="Y395" s="243"/>
      <c r="Z395" s="243"/>
      <c r="AA395" s="243"/>
      <c r="AB395" s="243"/>
      <c r="AC395" s="243"/>
      <c r="AD395" s="243"/>
      <c r="AE395" s="243"/>
    </row>
    <row r="396">
      <c r="A396" s="243"/>
      <c r="B396" s="243"/>
      <c r="C396" s="243"/>
      <c r="D396" s="243"/>
      <c r="E396" s="243"/>
      <c r="F396" s="243"/>
      <c r="G396" s="243"/>
      <c r="H396" s="243"/>
      <c r="I396" s="243"/>
      <c r="J396" s="243"/>
      <c r="K396" s="243"/>
      <c r="L396" s="243"/>
      <c r="M396" s="243"/>
      <c r="N396" s="243"/>
      <c r="O396" s="243"/>
      <c r="P396" s="243"/>
      <c r="Q396" s="243"/>
      <c r="R396" s="243"/>
      <c r="S396" s="243"/>
      <c r="T396" s="243"/>
      <c r="U396" s="243"/>
      <c r="V396" s="243"/>
      <c r="W396" s="243"/>
      <c r="X396" s="243"/>
      <c r="Y396" s="243"/>
      <c r="Z396" s="243"/>
      <c r="AA396" s="243"/>
      <c r="AB396" s="243"/>
      <c r="AC396" s="243"/>
      <c r="AD396" s="243"/>
      <c r="AE396" s="243"/>
    </row>
    <row r="397">
      <c r="A397" s="243"/>
      <c r="B397" s="243"/>
      <c r="C397" s="243"/>
      <c r="D397" s="243"/>
      <c r="E397" s="243"/>
      <c r="F397" s="243"/>
      <c r="G397" s="243"/>
      <c r="H397" s="243"/>
      <c r="I397" s="243"/>
      <c r="J397" s="243"/>
      <c r="K397" s="243"/>
      <c r="L397" s="243"/>
      <c r="M397" s="243"/>
      <c r="N397" s="243"/>
      <c r="O397" s="243"/>
      <c r="P397" s="243"/>
      <c r="Q397" s="243"/>
      <c r="R397" s="243"/>
      <c r="S397" s="243"/>
      <c r="T397" s="243"/>
      <c r="U397" s="243"/>
      <c r="V397" s="243"/>
      <c r="W397" s="243"/>
      <c r="X397" s="243"/>
      <c r="Y397" s="243"/>
      <c r="Z397" s="243"/>
      <c r="AA397" s="243"/>
      <c r="AB397" s="243"/>
      <c r="AC397" s="243"/>
      <c r="AD397" s="243"/>
      <c r="AE397" s="243"/>
    </row>
    <row r="398">
      <c r="A398" s="243"/>
      <c r="B398" s="243"/>
      <c r="C398" s="243"/>
      <c r="D398" s="243"/>
      <c r="E398" s="243"/>
      <c r="F398" s="243"/>
      <c r="G398" s="243"/>
      <c r="H398" s="243"/>
      <c r="I398" s="243"/>
      <c r="J398" s="243"/>
      <c r="K398" s="243"/>
      <c r="L398" s="243"/>
      <c r="M398" s="243"/>
      <c r="N398" s="243"/>
      <c r="O398" s="243"/>
      <c r="P398" s="243"/>
      <c r="Q398" s="243"/>
      <c r="R398" s="243"/>
      <c r="S398" s="243"/>
      <c r="T398" s="243"/>
      <c r="U398" s="243"/>
      <c r="V398" s="243"/>
      <c r="W398" s="243"/>
      <c r="X398" s="243"/>
      <c r="Y398" s="243"/>
      <c r="Z398" s="243"/>
      <c r="AA398" s="243"/>
      <c r="AB398" s="243"/>
      <c r="AC398" s="243"/>
      <c r="AD398" s="243"/>
      <c r="AE398" s="243"/>
    </row>
    <row r="399">
      <c r="A399" s="243"/>
      <c r="B399" s="243"/>
      <c r="C399" s="243"/>
      <c r="D399" s="243"/>
      <c r="E399" s="243"/>
      <c r="F399" s="243"/>
      <c r="G399" s="243"/>
      <c r="H399" s="243"/>
      <c r="I399" s="243"/>
      <c r="J399" s="243"/>
      <c r="K399" s="243"/>
      <c r="L399" s="243"/>
      <c r="M399" s="243"/>
      <c r="N399" s="243"/>
      <c r="O399" s="243"/>
      <c r="P399" s="243"/>
      <c r="Q399" s="243"/>
      <c r="R399" s="243"/>
      <c r="S399" s="243"/>
      <c r="T399" s="243"/>
      <c r="U399" s="243"/>
      <c r="V399" s="243"/>
      <c r="W399" s="243"/>
      <c r="X399" s="243"/>
      <c r="Y399" s="243"/>
      <c r="Z399" s="243"/>
      <c r="AA399" s="243"/>
      <c r="AB399" s="243"/>
      <c r="AC399" s="243"/>
      <c r="AD399" s="243"/>
      <c r="AE399" s="243"/>
    </row>
    <row r="400">
      <c r="A400" s="243"/>
      <c r="B400" s="243"/>
      <c r="C400" s="243"/>
      <c r="D400" s="243"/>
      <c r="E400" s="243"/>
      <c r="F400" s="243"/>
      <c r="G400" s="243"/>
      <c r="H400" s="243"/>
      <c r="I400" s="243"/>
      <c r="J400" s="243"/>
      <c r="K400" s="243"/>
      <c r="L400" s="243"/>
      <c r="M400" s="243"/>
      <c r="N400" s="243"/>
      <c r="O400" s="243"/>
      <c r="P400" s="243"/>
      <c r="Q400" s="243"/>
      <c r="R400" s="243"/>
      <c r="S400" s="243"/>
      <c r="T400" s="243"/>
      <c r="U400" s="243"/>
      <c r="V400" s="243"/>
      <c r="W400" s="243"/>
      <c r="X400" s="243"/>
      <c r="Y400" s="243"/>
      <c r="Z400" s="243"/>
      <c r="AA400" s="243"/>
      <c r="AB400" s="243"/>
      <c r="AC400" s="243"/>
      <c r="AD400" s="243"/>
      <c r="AE400" s="243"/>
    </row>
    <row r="401">
      <c r="A401" s="243"/>
      <c r="B401" s="243"/>
      <c r="C401" s="243"/>
      <c r="D401" s="243"/>
      <c r="E401" s="243"/>
      <c r="F401" s="243"/>
      <c r="G401" s="243"/>
      <c r="H401" s="243"/>
      <c r="I401" s="243"/>
      <c r="J401" s="243"/>
      <c r="K401" s="243"/>
      <c r="L401" s="243"/>
      <c r="M401" s="243"/>
      <c r="N401" s="243"/>
      <c r="O401" s="243"/>
      <c r="P401" s="243"/>
      <c r="Q401" s="243"/>
      <c r="R401" s="243"/>
      <c r="S401" s="243"/>
      <c r="T401" s="243"/>
      <c r="U401" s="243"/>
      <c r="V401" s="243"/>
      <c r="W401" s="243"/>
      <c r="X401" s="243"/>
      <c r="Y401" s="243"/>
      <c r="Z401" s="243"/>
      <c r="AA401" s="243"/>
      <c r="AB401" s="243"/>
      <c r="AC401" s="243"/>
      <c r="AD401" s="243"/>
      <c r="AE401" s="243"/>
    </row>
    <row r="402">
      <c r="A402" s="243"/>
      <c r="B402" s="243"/>
      <c r="C402" s="243"/>
      <c r="D402" s="243"/>
      <c r="E402" s="243"/>
      <c r="F402" s="243"/>
      <c r="G402" s="243"/>
      <c r="H402" s="243"/>
      <c r="I402" s="243"/>
      <c r="J402" s="243"/>
      <c r="K402" s="243"/>
      <c r="L402" s="243"/>
      <c r="M402" s="243"/>
      <c r="N402" s="243"/>
      <c r="O402" s="243"/>
      <c r="P402" s="243"/>
      <c r="Q402" s="243"/>
      <c r="R402" s="243"/>
      <c r="S402" s="243"/>
      <c r="T402" s="243"/>
      <c r="U402" s="243"/>
      <c r="V402" s="243"/>
      <c r="W402" s="243"/>
      <c r="X402" s="243"/>
      <c r="Y402" s="243"/>
      <c r="Z402" s="243"/>
      <c r="AA402" s="243"/>
      <c r="AB402" s="243"/>
      <c r="AC402" s="243"/>
      <c r="AD402" s="243"/>
      <c r="AE402" s="243"/>
    </row>
    <row r="403">
      <c r="A403" s="243"/>
      <c r="B403" s="243"/>
      <c r="C403" s="243"/>
      <c r="D403" s="243"/>
      <c r="E403" s="243"/>
      <c r="F403" s="243"/>
      <c r="G403" s="243"/>
      <c r="H403" s="243"/>
      <c r="I403" s="243"/>
      <c r="J403" s="243"/>
      <c r="K403" s="243"/>
      <c r="L403" s="243"/>
      <c r="M403" s="243"/>
      <c r="N403" s="243"/>
      <c r="O403" s="243"/>
      <c r="P403" s="243"/>
      <c r="Q403" s="243"/>
      <c r="R403" s="243"/>
      <c r="S403" s="243"/>
      <c r="T403" s="243"/>
      <c r="U403" s="243"/>
      <c r="V403" s="243"/>
      <c r="W403" s="243"/>
      <c r="X403" s="243"/>
      <c r="Y403" s="243"/>
      <c r="Z403" s="243"/>
      <c r="AA403" s="243"/>
      <c r="AB403" s="243"/>
      <c r="AC403" s="243"/>
      <c r="AD403" s="243"/>
      <c r="AE403" s="243"/>
    </row>
    <row r="404">
      <c r="A404" s="243"/>
      <c r="B404" s="243"/>
      <c r="C404" s="243"/>
      <c r="D404" s="243"/>
      <c r="E404" s="243"/>
      <c r="F404" s="243"/>
      <c r="G404" s="243"/>
      <c r="H404" s="243"/>
      <c r="I404" s="243"/>
      <c r="J404" s="243"/>
      <c r="K404" s="243"/>
      <c r="L404" s="243"/>
      <c r="M404" s="243"/>
      <c r="N404" s="243"/>
      <c r="O404" s="243"/>
      <c r="P404" s="243"/>
      <c r="Q404" s="243"/>
      <c r="R404" s="243"/>
      <c r="S404" s="243"/>
      <c r="T404" s="243"/>
      <c r="U404" s="243"/>
      <c r="V404" s="243"/>
      <c r="W404" s="243"/>
      <c r="X404" s="243"/>
      <c r="Y404" s="243"/>
      <c r="Z404" s="243"/>
      <c r="AA404" s="243"/>
      <c r="AB404" s="243"/>
      <c r="AC404" s="243"/>
      <c r="AD404" s="243"/>
      <c r="AE404" s="243"/>
    </row>
    <row r="405">
      <c r="A405" s="243"/>
      <c r="B405" s="243"/>
      <c r="C405" s="243"/>
      <c r="D405" s="243"/>
      <c r="E405" s="243"/>
      <c r="F405" s="243"/>
      <c r="G405" s="243"/>
      <c r="H405" s="243"/>
      <c r="I405" s="243"/>
      <c r="J405" s="243"/>
      <c r="K405" s="243"/>
      <c r="L405" s="243"/>
      <c r="M405" s="243"/>
      <c r="N405" s="243"/>
      <c r="O405" s="243"/>
      <c r="P405" s="243"/>
      <c r="Q405" s="243"/>
      <c r="R405" s="243"/>
      <c r="S405" s="243"/>
      <c r="T405" s="243"/>
      <c r="U405" s="243"/>
      <c r="V405" s="243"/>
      <c r="W405" s="243"/>
      <c r="X405" s="243"/>
      <c r="Y405" s="243"/>
      <c r="Z405" s="243"/>
      <c r="AA405" s="243"/>
      <c r="AB405" s="243"/>
      <c r="AC405" s="243"/>
      <c r="AD405" s="243"/>
      <c r="AE405" s="243"/>
    </row>
    <row r="406">
      <c r="A406" s="243"/>
      <c r="B406" s="243"/>
      <c r="C406" s="243"/>
      <c r="D406" s="243"/>
      <c r="E406" s="243"/>
      <c r="F406" s="243"/>
      <c r="G406" s="243"/>
      <c r="H406" s="243"/>
      <c r="I406" s="243"/>
      <c r="J406" s="243"/>
      <c r="K406" s="243"/>
      <c r="L406" s="243"/>
      <c r="M406" s="243"/>
      <c r="N406" s="243"/>
      <c r="O406" s="243"/>
      <c r="P406" s="243"/>
      <c r="Q406" s="243"/>
      <c r="R406" s="243"/>
      <c r="S406" s="243"/>
      <c r="T406" s="243"/>
      <c r="U406" s="243"/>
      <c r="V406" s="243"/>
      <c r="W406" s="243"/>
      <c r="X406" s="243"/>
      <c r="Y406" s="243"/>
      <c r="Z406" s="243"/>
      <c r="AA406" s="243"/>
      <c r="AB406" s="243"/>
      <c r="AC406" s="243"/>
      <c r="AD406" s="243"/>
      <c r="AE406" s="243"/>
    </row>
    <row r="407">
      <c r="A407" s="243"/>
      <c r="B407" s="243"/>
      <c r="C407" s="243"/>
      <c r="D407" s="243"/>
      <c r="E407" s="243"/>
      <c r="F407" s="243"/>
      <c r="G407" s="243"/>
      <c r="H407" s="243"/>
      <c r="I407" s="243"/>
      <c r="J407" s="243"/>
      <c r="K407" s="243"/>
      <c r="L407" s="243"/>
      <c r="M407" s="243"/>
      <c r="N407" s="243"/>
      <c r="O407" s="243"/>
      <c r="P407" s="243"/>
      <c r="Q407" s="243"/>
      <c r="R407" s="243"/>
      <c r="S407" s="243"/>
      <c r="T407" s="243"/>
      <c r="U407" s="243"/>
      <c r="V407" s="243"/>
      <c r="W407" s="243"/>
      <c r="X407" s="243"/>
      <c r="Y407" s="243"/>
      <c r="Z407" s="243"/>
      <c r="AA407" s="243"/>
      <c r="AB407" s="243"/>
      <c r="AC407" s="243"/>
      <c r="AD407" s="243"/>
      <c r="AE407" s="243"/>
    </row>
    <row r="408">
      <c r="A408" s="243"/>
      <c r="B408" s="243"/>
      <c r="C408" s="243"/>
      <c r="D408" s="243"/>
      <c r="E408" s="243"/>
      <c r="F408" s="243"/>
      <c r="G408" s="243"/>
      <c r="H408" s="243"/>
      <c r="I408" s="243"/>
      <c r="J408" s="243"/>
      <c r="K408" s="243"/>
      <c r="L408" s="243"/>
      <c r="M408" s="243"/>
      <c r="N408" s="243"/>
      <c r="O408" s="243"/>
      <c r="P408" s="243"/>
      <c r="Q408" s="243"/>
      <c r="R408" s="243"/>
      <c r="S408" s="243"/>
      <c r="T408" s="243"/>
      <c r="U408" s="243"/>
      <c r="V408" s="243"/>
      <c r="W408" s="243"/>
      <c r="X408" s="243"/>
      <c r="Y408" s="243"/>
      <c r="Z408" s="243"/>
      <c r="AA408" s="243"/>
      <c r="AB408" s="243"/>
      <c r="AC408" s="243"/>
      <c r="AD408" s="243"/>
      <c r="AE408" s="243"/>
    </row>
    <row r="409">
      <c r="A409" s="243"/>
      <c r="B409" s="243"/>
      <c r="C409" s="243"/>
      <c r="D409" s="243"/>
      <c r="E409" s="243"/>
      <c r="F409" s="243"/>
      <c r="G409" s="243"/>
      <c r="H409" s="243"/>
      <c r="I409" s="243"/>
      <c r="J409" s="243"/>
      <c r="K409" s="243"/>
      <c r="L409" s="243"/>
      <c r="M409" s="243"/>
      <c r="N409" s="243"/>
      <c r="O409" s="243"/>
      <c r="P409" s="243"/>
      <c r="Q409" s="243"/>
      <c r="R409" s="243"/>
      <c r="S409" s="243"/>
      <c r="T409" s="243"/>
      <c r="U409" s="243"/>
      <c r="V409" s="243"/>
      <c r="W409" s="243"/>
      <c r="X409" s="243"/>
      <c r="Y409" s="243"/>
      <c r="Z409" s="243"/>
      <c r="AA409" s="243"/>
      <c r="AB409" s="243"/>
      <c r="AC409" s="243"/>
      <c r="AD409" s="243"/>
      <c r="AE409" s="243"/>
    </row>
    <row r="410">
      <c r="A410" s="243"/>
      <c r="B410" s="243"/>
      <c r="C410" s="243"/>
      <c r="D410" s="243"/>
      <c r="E410" s="243"/>
      <c r="F410" s="243"/>
      <c r="G410" s="243"/>
      <c r="H410" s="243"/>
      <c r="I410" s="243"/>
      <c r="J410" s="243"/>
      <c r="K410" s="243"/>
      <c r="L410" s="243"/>
      <c r="M410" s="243"/>
      <c r="N410" s="243"/>
      <c r="O410" s="243"/>
      <c r="P410" s="243"/>
      <c r="Q410" s="243"/>
      <c r="R410" s="243"/>
      <c r="S410" s="243"/>
      <c r="T410" s="243"/>
      <c r="U410" s="243"/>
      <c r="V410" s="243"/>
      <c r="W410" s="243"/>
      <c r="X410" s="243"/>
      <c r="Y410" s="243"/>
      <c r="Z410" s="243"/>
      <c r="AA410" s="243"/>
      <c r="AB410" s="243"/>
      <c r="AC410" s="243"/>
      <c r="AD410" s="243"/>
      <c r="AE410" s="243"/>
    </row>
    <row r="411">
      <c r="A411" s="243"/>
      <c r="B411" s="243"/>
      <c r="C411" s="243"/>
      <c r="D411" s="243"/>
      <c r="E411" s="243"/>
      <c r="F411" s="243"/>
      <c r="G411" s="243"/>
      <c r="H411" s="243"/>
      <c r="I411" s="243"/>
      <c r="J411" s="243"/>
      <c r="K411" s="243"/>
      <c r="L411" s="243"/>
      <c r="M411" s="243"/>
      <c r="N411" s="243"/>
      <c r="O411" s="243"/>
      <c r="P411" s="243"/>
      <c r="Q411" s="243"/>
      <c r="R411" s="243"/>
      <c r="S411" s="243"/>
      <c r="T411" s="243"/>
      <c r="U411" s="243"/>
      <c r="V411" s="243"/>
      <c r="W411" s="243"/>
      <c r="X411" s="243"/>
      <c r="Y411" s="243"/>
      <c r="Z411" s="243"/>
      <c r="AA411" s="243"/>
      <c r="AB411" s="243"/>
      <c r="AC411" s="243"/>
      <c r="AD411" s="243"/>
      <c r="AE411" s="243"/>
    </row>
    <row r="412">
      <c r="A412" s="243"/>
      <c r="B412" s="243"/>
      <c r="C412" s="243"/>
      <c r="D412" s="243"/>
      <c r="E412" s="243"/>
      <c r="F412" s="243"/>
      <c r="G412" s="243"/>
      <c r="H412" s="243"/>
      <c r="I412" s="243"/>
      <c r="J412" s="243"/>
      <c r="K412" s="243"/>
      <c r="L412" s="243"/>
      <c r="M412" s="243"/>
      <c r="N412" s="243"/>
      <c r="O412" s="243"/>
      <c r="P412" s="243"/>
      <c r="Q412" s="243"/>
      <c r="R412" s="243"/>
      <c r="S412" s="243"/>
      <c r="T412" s="243"/>
      <c r="U412" s="243"/>
      <c r="V412" s="243"/>
      <c r="W412" s="243"/>
      <c r="X412" s="243"/>
      <c r="Y412" s="243"/>
      <c r="Z412" s="243"/>
      <c r="AA412" s="243"/>
      <c r="AB412" s="243"/>
      <c r="AC412" s="243"/>
      <c r="AD412" s="243"/>
      <c r="AE412" s="243"/>
    </row>
    <row r="413">
      <c r="A413" s="243"/>
      <c r="B413" s="243"/>
      <c r="C413" s="243"/>
      <c r="D413" s="243"/>
      <c r="E413" s="243"/>
      <c r="F413" s="243"/>
      <c r="G413" s="243"/>
      <c r="H413" s="243"/>
      <c r="I413" s="243"/>
      <c r="J413" s="243"/>
      <c r="K413" s="243"/>
      <c r="L413" s="243"/>
      <c r="M413" s="243"/>
      <c r="N413" s="243"/>
      <c r="O413" s="243"/>
      <c r="P413" s="243"/>
      <c r="Q413" s="243"/>
      <c r="R413" s="243"/>
      <c r="S413" s="243"/>
      <c r="T413" s="243"/>
      <c r="U413" s="243"/>
      <c r="V413" s="243"/>
      <c r="W413" s="243"/>
      <c r="X413" s="243"/>
      <c r="Y413" s="243"/>
      <c r="Z413" s="243"/>
      <c r="AA413" s="243"/>
      <c r="AB413" s="243"/>
      <c r="AC413" s="243"/>
      <c r="AD413" s="243"/>
      <c r="AE413" s="243"/>
    </row>
    <row r="414">
      <c r="A414" s="243"/>
      <c r="B414" s="243"/>
      <c r="C414" s="243"/>
      <c r="D414" s="243"/>
      <c r="E414" s="243"/>
      <c r="F414" s="243"/>
      <c r="G414" s="243"/>
      <c r="H414" s="243"/>
      <c r="I414" s="243"/>
      <c r="J414" s="243"/>
      <c r="K414" s="243"/>
      <c r="L414" s="243"/>
      <c r="M414" s="243"/>
      <c r="N414" s="243"/>
      <c r="O414" s="243"/>
      <c r="P414" s="243"/>
      <c r="Q414" s="243"/>
      <c r="R414" s="243"/>
      <c r="S414" s="243"/>
      <c r="T414" s="243"/>
      <c r="U414" s="243"/>
      <c r="V414" s="243"/>
      <c r="W414" s="243"/>
      <c r="X414" s="243"/>
      <c r="Y414" s="243"/>
      <c r="Z414" s="243"/>
      <c r="AA414" s="243"/>
      <c r="AB414" s="243"/>
      <c r="AC414" s="243"/>
      <c r="AD414" s="243"/>
      <c r="AE414" s="243"/>
    </row>
    <row r="415">
      <c r="A415" s="243"/>
      <c r="B415" s="243"/>
      <c r="C415" s="243"/>
      <c r="D415" s="243"/>
      <c r="E415" s="243"/>
      <c r="F415" s="243"/>
      <c r="G415" s="243"/>
      <c r="H415" s="243"/>
      <c r="I415" s="243"/>
      <c r="J415" s="243"/>
      <c r="K415" s="243"/>
      <c r="L415" s="243"/>
      <c r="M415" s="243"/>
      <c r="N415" s="243"/>
      <c r="O415" s="243"/>
      <c r="P415" s="243"/>
      <c r="Q415" s="243"/>
      <c r="R415" s="243"/>
      <c r="S415" s="243"/>
      <c r="T415" s="243"/>
      <c r="U415" s="243"/>
      <c r="V415" s="243"/>
      <c r="W415" s="243"/>
      <c r="X415" s="243"/>
      <c r="Y415" s="243"/>
      <c r="Z415" s="243"/>
      <c r="AA415" s="243"/>
      <c r="AB415" s="243"/>
      <c r="AC415" s="243"/>
      <c r="AD415" s="243"/>
      <c r="AE415" s="243"/>
    </row>
    <row r="416">
      <c r="A416" s="243"/>
      <c r="B416" s="243"/>
      <c r="C416" s="243"/>
      <c r="D416" s="243"/>
      <c r="E416" s="243"/>
      <c r="F416" s="243"/>
      <c r="G416" s="243"/>
      <c r="H416" s="243"/>
      <c r="I416" s="243"/>
      <c r="J416" s="243"/>
      <c r="K416" s="243"/>
      <c r="L416" s="243"/>
      <c r="M416" s="243"/>
      <c r="N416" s="243"/>
      <c r="O416" s="243"/>
      <c r="P416" s="243"/>
      <c r="Q416" s="243"/>
      <c r="R416" s="243"/>
      <c r="S416" s="243"/>
      <c r="T416" s="243"/>
      <c r="U416" s="243"/>
      <c r="V416" s="243"/>
      <c r="W416" s="243"/>
      <c r="X416" s="243"/>
      <c r="Y416" s="243"/>
      <c r="Z416" s="243"/>
      <c r="AA416" s="243"/>
      <c r="AB416" s="243"/>
      <c r="AC416" s="243"/>
      <c r="AD416" s="243"/>
      <c r="AE416" s="243"/>
    </row>
    <row r="417">
      <c r="A417" s="243"/>
      <c r="B417" s="243"/>
      <c r="C417" s="243"/>
      <c r="D417" s="243"/>
      <c r="E417" s="243"/>
      <c r="F417" s="243"/>
      <c r="G417" s="243"/>
      <c r="H417" s="243"/>
      <c r="I417" s="243"/>
      <c r="J417" s="243"/>
      <c r="K417" s="243"/>
      <c r="L417" s="243"/>
      <c r="M417" s="243"/>
      <c r="N417" s="243"/>
      <c r="O417" s="243"/>
      <c r="P417" s="243"/>
      <c r="Q417" s="243"/>
      <c r="R417" s="243"/>
      <c r="S417" s="243"/>
      <c r="T417" s="243"/>
      <c r="U417" s="243"/>
      <c r="V417" s="243"/>
      <c r="W417" s="243"/>
      <c r="X417" s="243"/>
      <c r="Y417" s="243"/>
      <c r="Z417" s="243"/>
      <c r="AA417" s="243"/>
      <c r="AB417" s="243"/>
      <c r="AC417" s="243"/>
      <c r="AD417" s="243"/>
      <c r="AE417" s="243"/>
    </row>
    <row r="418">
      <c r="A418" s="243"/>
      <c r="B418" s="243"/>
      <c r="C418" s="243"/>
      <c r="D418" s="243"/>
      <c r="E418" s="243"/>
      <c r="F418" s="243"/>
      <c r="G418" s="243"/>
      <c r="H418" s="243"/>
      <c r="I418" s="243"/>
      <c r="J418" s="243"/>
      <c r="K418" s="243"/>
      <c r="L418" s="243"/>
      <c r="M418" s="243"/>
      <c r="N418" s="243"/>
      <c r="O418" s="243"/>
      <c r="P418" s="243"/>
      <c r="Q418" s="243"/>
      <c r="R418" s="243"/>
      <c r="S418" s="243"/>
      <c r="T418" s="243"/>
      <c r="U418" s="243"/>
      <c r="V418" s="243"/>
      <c r="W418" s="243"/>
      <c r="X418" s="243"/>
      <c r="Y418" s="243"/>
      <c r="Z418" s="243"/>
      <c r="AA418" s="243"/>
      <c r="AB418" s="243"/>
      <c r="AC418" s="243"/>
      <c r="AD418" s="243"/>
      <c r="AE418" s="243"/>
    </row>
    <row r="419">
      <c r="A419" s="243"/>
      <c r="B419" s="243"/>
      <c r="C419" s="243"/>
      <c r="D419" s="243"/>
      <c r="E419" s="243"/>
      <c r="F419" s="243"/>
      <c r="G419" s="243"/>
      <c r="H419" s="243"/>
      <c r="I419" s="243"/>
      <c r="J419" s="243"/>
      <c r="K419" s="243"/>
      <c r="L419" s="243"/>
      <c r="M419" s="243"/>
      <c r="N419" s="243"/>
      <c r="O419" s="243"/>
      <c r="P419" s="243"/>
      <c r="Q419" s="243"/>
      <c r="R419" s="243"/>
      <c r="S419" s="243"/>
      <c r="T419" s="243"/>
      <c r="U419" s="243"/>
      <c r="V419" s="243"/>
      <c r="W419" s="243"/>
      <c r="X419" s="243"/>
      <c r="Y419" s="243"/>
      <c r="Z419" s="243"/>
      <c r="AA419" s="243"/>
      <c r="AB419" s="243"/>
      <c r="AC419" s="243"/>
      <c r="AD419" s="243"/>
      <c r="AE419" s="243"/>
    </row>
    <row r="420">
      <c r="A420" s="243"/>
      <c r="B420" s="243"/>
      <c r="C420" s="243"/>
      <c r="D420" s="243"/>
      <c r="E420" s="243"/>
      <c r="F420" s="243"/>
      <c r="G420" s="243"/>
      <c r="H420" s="243"/>
      <c r="I420" s="243"/>
      <c r="J420" s="243"/>
      <c r="K420" s="243"/>
      <c r="L420" s="243"/>
      <c r="M420" s="243"/>
      <c r="N420" s="243"/>
      <c r="O420" s="243"/>
      <c r="P420" s="243"/>
      <c r="Q420" s="243"/>
      <c r="R420" s="243"/>
      <c r="S420" s="243"/>
      <c r="T420" s="243"/>
      <c r="U420" s="243"/>
      <c r="V420" s="243"/>
      <c r="W420" s="243"/>
      <c r="X420" s="243"/>
      <c r="Y420" s="243"/>
      <c r="Z420" s="243"/>
      <c r="AA420" s="243"/>
      <c r="AB420" s="243"/>
      <c r="AC420" s="243"/>
      <c r="AD420" s="243"/>
      <c r="AE420" s="243"/>
    </row>
    <row r="421">
      <c r="A421" s="243"/>
      <c r="B421" s="243"/>
      <c r="C421" s="243"/>
      <c r="D421" s="243"/>
      <c r="E421" s="243"/>
      <c r="F421" s="243"/>
      <c r="G421" s="243"/>
      <c r="H421" s="243"/>
      <c r="I421" s="243"/>
      <c r="J421" s="243"/>
      <c r="K421" s="243"/>
      <c r="L421" s="243"/>
      <c r="M421" s="243"/>
      <c r="N421" s="243"/>
      <c r="O421" s="243"/>
      <c r="P421" s="243"/>
      <c r="Q421" s="243"/>
      <c r="R421" s="243"/>
      <c r="S421" s="243"/>
      <c r="T421" s="243"/>
      <c r="U421" s="243"/>
      <c r="V421" s="243"/>
      <c r="W421" s="243"/>
      <c r="X421" s="243"/>
      <c r="Y421" s="243"/>
      <c r="Z421" s="243"/>
      <c r="AA421" s="243"/>
      <c r="AB421" s="243"/>
      <c r="AC421" s="243"/>
      <c r="AD421" s="243"/>
      <c r="AE421" s="243"/>
    </row>
    <row r="422">
      <c r="A422" s="243"/>
      <c r="B422" s="243"/>
      <c r="C422" s="243"/>
      <c r="D422" s="243"/>
      <c r="E422" s="243"/>
      <c r="F422" s="243"/>
      <c r="G422" s="243"/>
      <c r="H422" s="243"/>
      <c r="I422" s="243"/>
      <c r="J422" s="243"/>
      <c r="K422" s="243"/>
      <c r="L422" s="243"/>
      <c r="M422" s="243"/>
      <c r="N422" s="243"/>
      <c r="O422" s="243"/>
      <c r="P422" s="243"/>
      <c r="Q422" s="243"/>
      <c r="R422" s="243"/>
      <c r="S422" s="243"/>
      <c r="T422" s="243"/>
      <c r="U422" s="243"/>
      <c r="V422" s="243"/>
      <c r="W422" s="243"/>
      <c r="X422" s="243"/>
      <c r="Y422" s="243"/>
      <c r="Z422" s="243"/>
      <c r="AA422" s="243"/>
      <c r="AB422" s="243"/>
      <c r="AC422" s="243"/>
      <c r="AD422" s="243"/>
      <c r="AE422" s="243"/>
    </row>
    <row r="423">
      <c r="A423" s="243"/>
      <c r="B423" s="243"/>
      <c r="C423" s="243"/>
      <c r="D423" s="243"/>
      <c r="E423" s="243"/>
      <c r="F423" s="243"/>
      <c r="G423" s="243"/>
      <c r="H423" s="243"/>
      <c r="I423" s="243"/>
      <c r="J423" s="243"/>
      <c r="K423" s="243"/>
      <c r="L423" s="243"/>
      <c r="M423" s="243"/>
      <c r="N423" s="243"/>
      <c r="O423" s="243"/>
      <c r="P423" s="243"/>
      <c r="Q423" s="243"/>
      <c r="R423" s="243"/>
      <c r="S423" s="243"/>
      <c r="T423" s="243"/>
      <c r="U423" s="243"/>
      <c r="V423" s="243"/>
      <c r="W423" s="243"/>
      <c r="X423" s="243"/>
      <c r="Y423" s="243"/>
      <c r="Z423" s="243"/>
      <c r="AA423" s="243"/>
      <c r="AB423" s="243"/>
      <c r="AC423" s="243"/>
      <c r="AD423" s="243"/>
      <c r="AE423" s="243"/>
    </row>
    <row r="424">
      <c r="A424" s="243"/>
      <c r="B424" s="243"/>
      <c r="C424" s="243"/>
      <c r="D424" s="243"/>
      <c r="E424" s="243"/>
      <c r="F424" s="243"/>
      <c r="G424" s="243"/>
      <c r="H424" s="243"/>
      <c r="I424" s="243"/>
      <c r="J424" s="243"/>
      <c r="K424" s="243"/>
      <c r="L424" s="243"/>
      <c r="M424" s="243"/>
      <c r="N424" s="243"/>
      <c r="O424" s="243"/>
      <c r="P424" s="243"/>
      <c r="Q424" s="243"/>
      <c r="R424" s="243"/>
      <c r="S424" s="243"/>
      <c r="T424" s="243"/>
      <c r="U424" s="243"/>
      <c r="V424" s="243"/>
      <c r="W424" s="243"/>
      <c r="X424" s="243"/>
      <c r="Y424" s="243"/>
      <c r="Z424" s="243"/>
      <c r="AA424" s="243"/>
      <c r="AB424" s="243"/>
      <c r="AC424" s="243"/>
      <c r="AD424" s="243"/>
      <c r="AE424" s="243"/>
    </row>
    <row r="425">
      <c r="A425" s="243"/>
      <c r="B425" s="243"/>
      <c r="C425" s="243"/>
      <c r="D425" s="243"/>
      <c r="E425" s="243"/>
      <c r="F425" s="243"/>
      <c r="G425" s="243"/>
      <c r="H425" s="243"/>
      <c r="I425" s="243"/>
      <c r="J425" s="243"/>
      <c r="K425" s="243"/>
      <c r="L425" s="243"/>
      <c r="M425" s="243"/>
      <c r="N425" s="243"/>
      <c r="O425" s="243"/>
      <c r="P425" s="243"/>
      <c r="Q425" s="243"/>
      <c r="R425" s="243"/>
      <c r="S425" s="243"/>
      <c r="T425" s="243"/>
      <c r="U425" s="243"/>
      <c r="V425" s="243"/>
      <c r="W425" s="243"/>
      <c r="X425" s="243"/>
      <c r="Y425" s="243"/>
      <c r="Z425" s="243"/>
      <c r="AA425" s="243"/>
      <c r="AB425" s="243"/>
      <c r="AC425" s="243"/>
      <c r="AD425" s="243"/>
      <c r="AE425" s="243"/>
    </row>
    <row r="426">
      <c r="A426" s="243"/>
      <c r="B426" s="243"/>
      <c r="C426" s="243"/>
      <c r="D426" s="243"/>
      <c r="E426" s="243"/>
      <c r="F426" s="243"/>
      <c r="G426" s="243"/>
      <c r="H426" s="243"/>
      <c r="I426" s="243"/>
      <c r="J426" s="243"/>
      <c r="K426" s="243"/>
      <c r="L426" s="243"/>
      <c r="M426" s="243"/>
      <c r="N426" s="243"/>
      <c r="O426" s="243"/>
      <c r="P426" s="243"/>
      <c r="Q426" s="243"/>
      <c r="R426" s="243"/>
      <c r="S426" s="243"/>
      <c r="T426" s="243"/>
      <c r="U426" s="243"/>
      <c r="V426" s="243"/>
      <c r="W426" s="243"/>
      <c r="X426" s="243"/>
      <c r="Y426" s="243"/>
      <c r="Z426" s="243"/>
      <c r="AA426" s="243"/>
      <c r="AB426" s="243"/>
      <c r="AC426" s="243"/>
      <c r="AD426" s="243"/>
      <c r="AE426" s="243"/>
    </row>
    <row r="427">
      <c r="A427" s="243"/>
      <c r="B427" s="243"/>
      <c r="C427" s="243"/>
      <c r="D427" s="243"/>
      <c r="E427" s="243"/>
      <c r="F427" s="243"/>
      <c r="G427" s="243"/>
      <c r="H427" s="243"/>
      <c r="I427" s="243"/>
      <c r="J427" s="243"/>
      <c r="K427" s="243"/>
      <c r="L427" s="243"/>
      <c r="M427" s="243"/>
      <c r="N427" s="243"/>
      <c r="O427" s="243"/>
      <c r="P427" s="243"/>
      <c r="Q427" s="243"/>
      <c r="R427" s="243"/>
      <c r="S427" s="243"/>
      <c r="T427" s="243"/>
      <c r="U427" s="243"/>
      <c r="V427" s="243"/>
      <c r="W427" s="243"/>
      <c r="X427" s="243"/>
      <c r="Y427" s="243"/>
      <c r="Z427" s="243"/>
      <c r="AA427" s="243"/>
      <c r="AB427" s="243"/>
      <c r="AC427" s="243"/>
      <c r="AD427" s="243"/>
      <c r="AE427" s="243"/>
    </row>
    <row r="428">
      <c r="A428" s="243"/>
      <c r="B428" s="243"/>
      <c r="C428" s="243"/>
      <c r="D428" s="243"/>
      <c r="E428" s="243"/>
      <c r="F428" s="243"/>
      <c r="G428" s="243"/>
      <c r="H428" s="243"/>
      <c r="I428" s="243"/>
      <c r="J428" s="243"/>
      <c r="K428" s="243"/>
      <c r="L428" s="243"/>
      <c r="M428" s="243"/>
      <c r="N428" s="243"/>
      <c r="O428" s="243"/>
      <c r="P428" s="243"/>
      <c r="Q428" s="243"/>
      <c r="R428" s="243"/>
      <c r="S428" s="243"/>
      <c r="T428" s="243"/>
      <c r="U428" s="243"/>
      <c r="V428" s="243"/>
      <c r="W428" s="243"/>
      <c r="X428" s="243"/>
      <c r="Y428" s="243"/>
      <c r="Z428" s="243"/>
      <c r="AA428" s="243"/>
      <c r="AB428" s="243"/>
      <c r="AC428" s="243"/>
      <c r="AD428" s="243"/>
      <c r="AE428" s="243"/>
    </row>
    <row r="429">
      <c r="A429" s="243"/>
      <c r="B429" s="243"/>
      <c r="C429" s="243"/>
      <c r="D429" s="243"/>
      <c r="E429" s="243"/>
      <c r="F429" s="243"/>
      <c r="G429" s="243"/>
      <c r="H429" s="243"/>
      <c r="I429" s="243"/>
      <c r="J429" s="243"/>
      <c r="K429" s="243"/>
      <c r="L429" s="243"/>
      <c r="M429" s="243"/>
      <c r="N429" s="243"/>
      <c r="O429" s="243"/>
      <c r="P429" s="243"/>
      <c r="Q429" s="243"/>
      <c r="R429" s="243"/>
      <c r="S429" s="243"/>
      <c r="T429" s="243"/>
      <c r="U429" s="243"/>
      <c r="V429" s="243"/>
      <c r="W429" s="243"/>
      <c r="X429" s="243"/>
      <c r="Y429" s="243"/>
      <c r="Z429" s="243"/>
      <c r="AA429" s="243"/>
      <c r="AB429" s="243"/>
      <c r="AC429" s="243"/>
      <c r="AD429" s="243"/>
      <c r="AE429" s="243"/>
    </row>
    <row r="430">
      <c r="A430" s="243"/>
      <c r="B430" s="243"/>
      <c r="C430" s="243"/>
      <c r="D430" s="243"/>
      <c r="E430" s="243"/>
      <c r="F430" s="243"/>
      <c r="G430" s="243"/>
      <c r="H430" s="243"/>
      <c r="I430" s="243"/>
      <c r="J430" s="243"/>
      <c r="K430" s="243"/>
      <c r="L430" s="243"/>
      <c r="M430" s="243"/>
      <c r="N430" s="243"/>
      <c r="O430" s="243"/>
      <c r="P430" s="243"/>
      <c r="Q430" s="243"/>
      <c r="R430" s="243"/>
      <c r="S430" s="243"/>
      <c r="T430" s="243"/>
      <c r="U430" s="243"/>
      <c r="V430" s="243"/>
      <c r="W430" s="243"/>
      <c r="X430" s="243"/>
      <c r="Y430" s="243"/>
      <c r="Z430" s="243"/>
      <c r="AA430" s="243"/>
      <c r="AB430" s="243"/>
      <c r="AC430" s="243"/>
      <c r="AD430" s="243"/>
      <c r="AE430" s="243"/>
    </row>
    <row r="431">
      <c r="A431" s="243"/>
      <c r="B431" s="243"/>
      <c r="C431" s="243"/>
      <c r="D431" s="243"/>
      <c r="E431" s="243"/>
      <c r="F431" s="243"/>
      <c r="G431" s="243"/>
      <c r="H431" s="243"/>
      <c r="I431" s="243"/>
      <c r="J431" s="243"/>
      <c r="K431" s="243"/>
      <c r="L431" s="243"/>
      <c r="M431" s="243"/>
      <c r="N431" s="243"/>
      <c r="O431" s="243"/>
      <c r="P431" s="243"/>
      <c r="Q431" s="243"/>
      <c r="R431" s="243"/>
      <c r="S431" s="243"/>
      <c r="T431" s="243"/>
      <c r="U431" s="243"/>
      <c r="V431" s="243"/>
      <c r="W431" s="243"/>
      <c r="X431" s="243"/>
      <c r="Y431" s="243"/>
      <c r="Z431" s="243"/>
      <c r="AA431" s="243"/>
      <c r="AB431" s="243"/>
      <c r="AC431" s="243"/>
      <c r="AD431" s="243"/>
      <c r="AE431" s="243"/>
    </row>
    <row r="432">
      <c r="A432" s="243"/>
      <c r="B432" s="243"/>
      <c r="C432" s="243"/>
      <c r="D432" s="243"/>
      <c r="E432" s="243"/>
      <c r="F432" s="243"/>
      <c r="G432" s="243"/>
      <c r="H432" s="243"/>
      <c r="I432" s="243"/>
      <c r="J432" s="243"/>
      <c r="K432" s="243"/>
      <c r="L432" s="243"/>
      <c r="M432" s="243"/>
      <c r="N432" s="243"/>
      <c r="O432" s="243"/>
      <c r="P432" s="243"/>
      <c r="Q432" s="243"/>
      <c r="R432" s="243"/>
      <c r="S432" s="243"/>
      <c r="T432" s="243"/>
      <c r="U432" s="243"/>
      <c r="V432" s="243"/>
      <c r="W432" s="243"/>
      <c r="X432" s="243"/>
      <c r="Y432" s="243"/>
      <c r="Z432" s="243"/>
      <c r="AA432" s="243"/>
      <c r="AB432" s="243"/>
      <c r="AC432" s="243"/>
      <c r="AD432" s="243"/>
      <c r="AE432" s="243"/>
    </row>
    <row r="433">
      <c r="A433" s="243"/>
      <c r="B433" s="243"/>
      <c r="C433" s="243"/>
      <c r="D433" s="243"/>
      <c r="E433" s="243"/>
      <c r="F433" s="243"/>
      <c r="G433" s="243"/>
      <c r="H433" s="243"/>
      <c r="I433" s="243"/>
      <c r="J433" s="243"/>
      <c r="K433" s="243"/>
      <c r="L433" s="243"/>
      <c r="M433" s="243"/>
      <c r="N433" s="243"/>
      <c r="O433" s="243"/>
      <c r="P433" s="243"/>
      <c r="Q433" s="243"/>
      <c r="R433" s="243"/>
      <c r="S433" s="243"/>
      <c r="T433" s="243"/>
      <c r="U433" s="243"/>
      <c r="V433" s="243"/>
      <c r="W433" s="243"/>
      <c r="X433" s="243"/>
      <c r="Y433" s="243"/>
      <c r="Z433" s="243"/>
      <c r="AA433" s="243"/>
      <c r="AB433" s="243"/>
      <c r="AC433" s="243"/>
      <c r="AD433" s="243"/>
      <c r="AE433" s="243"/>
    </row>
    <row r="434">
      <c r="A434" s="243"/>
      <c r="B434" s="243"/>
      <c r="C434" s="243"/>
      <c r="D434" s="243"/>
      <c r="E434" s="243"/>
      <c r="F434" s="243"/>
      <c r="G434" s="243"/>
      <c r="H434" s="243"/>
      <c r="I434" s="243"/>
      <c r="J434" s="243"/>
      <c r="K434" s="243"/>
      <c r="L434" s="243"/>
      <c r="M434" s="243"/>
      <c r="N434" s="243"/>
      <c r="O434" s="243"/>
      <c r="P434" s="243"/>
      <c r="Q434" s="243"/>
      <c r="R434" s="243"/>
      <c r="S434" s="243"/>
      <c r="T434" s="243"/>
      <c r="U434" s="243"/>
      <c r="V434" s="243"/>
      <c r="W434" s="243"/>
      <c r="X434" s="243"/>
      <c r="Y434" s="243"/>
      <c r="Z434" s="243"/>
      <c r="AA434" s="243"/>
      <c r="AB434" s="243"/>
      <c r="AC434" s="243"/>
      <c r="AD434" s="243"/>
      <c r="AE434" s="243"/>
    </row>
    <row r="435">
      <c r="A435" s="243"/>
      <c r="B435" s="243"/>
      <c r="C435" s="243"/>
      <c r="D435" s="243"/>
      <c r="E435" s="243"/>
      <c r="F435" s="243"/>
      <c r="G435" s="243"/>
      <c r="H435" s="243"/>
      <c r="I435" s="243"/>
      <c r="J435" s="243"/>
      <c r="K435" s="243"/>
      <c r="L435" s="243"/>
      <c r="M435" s="243"/>
      <c r="N435" s="243"/>
      <c r="O435" s="243"/>
      <c r="P435" s="243"/>
      <c r="Q435" s="243"/>
      <c r="R435" s="243"/>
      <c r="S435" s="243"/>
      <c r="T435" s="243"/>
      <c r="U435" s="243"/>
      <c r="V435" s="243"/>
      <c r="W435" s="243"/>
      <c r="X435" s="243"/>
      <c r="Y435" s="243"/>
      <c r="Z435" s="243"/>
      <c r="AA435" s="243"/>
      <c r="AB435" s="243"/>
      <c r="AC435" s="243"/>
      <c r="AD435" s="243"/>
      <c r="AE435" s="243"/>
    </row>
    <row r="436">
      <c r="A436" s="243"/>
      <c r="B436" s="243"/>
      <c r="C436" s="243"/>
      <c r="D436" s="243"/>
      <c r="E436" s="243"/>
      <c r="F436" s="243"/>
      <c r="G436" s="243"/>
      <c r="H436" s="243"/>
      <c r="I436" s="243"/>
      <c r="J436" s="243"/>
      <c r="K436" s="243"/>
      <c r="L436" s="243"/>
      <c r="M436" s="243"/>
      <c r="N436" s="243"/>
      <c r="O436" s="243"/>
      <c r="P436" s="243"/>
      <c r="Q436" s="243"/>
      <c r="R436" s="243"/>
      <c r="S436" s="243"/>
      <c r="T436" s="243"/>
      <c r="U436" s="243"/>
      <c r="V436" s="243"/>
      <c r="W436" s="243"/>
      <c r="X436" s="243"/>
      <c r="Y436" s="243"/>
      <c r="Z436" s="243"/>
      <c r="AA436" s="243"/>
      <c r="AB436" s="243"/>
      <c r="AC436" s="243"/>
      <c r="AD436" s="243"/>
      <c r="AE436" s="243"/>
    </row>
    <row r="437">
      <c r="A437" s="243"/>
      <c r="B437" s="243"/>
      <c r="C437" s="243"/>
      <c r="D437" s="243"/>
      <c r="E437" s="243"/>
      <c r="F437" s="243"/>
      <c r="G437" s="243"/>
      <c r="H437" s="243"/>
      <c r="I437" s="243"/>
      <c r="J437" s="243"/>
      <c r="K437" s="243"/>
      <c r="L437" s="243"/>
      <c r="M437" s="243"/>
      <c r="N437" s="243"/>
      <c r="O437" s="243"/>
      <c r="P437" s="243"/>
      <c r="Q437" s="243"/>
      <c r="R437" s="243"/>
      <c r="S437" s="243"/>
      <c r="T437" s="243"/>
      <c r="U437" s="243"/>
      <c r="V437" s="243"/>
      <c r="W437" s="243"/>
      <c r="X437" s="243"/>
      <c r="Y437" s="243"/>
      <c r="Z437" s="243"/>
      <c r="AA437" s="243"/>
      <c r="AB437" s="243"/>
      <c r="AC437" s="243"/>
      <c r="AD437" s="243"/>
      <c r="AE437" s="243"/>
    </row>
    <row r="438">
      <c r="A438" s="243"/>
      <c r="B438" s="243"/>
      <c r="C438" s="243"/>
      <c r="D438" s="243"/>
      <c r="E438" s="243"/>
      <c r="F438" s="243"/>
      <c r="G438" s="243"/>
      <c r="H438" s="243"/>
      <c r="I438" s="243"/>
      <c r="J438" s="243"/>
      <c r="K438" s="243"/>
      <c r="L438" s="243"/>
      <c r="M438" s="243"/>
      <c r="N438" s="243"/>
      <c r="O438" s="243"/>
      <c r="P438" s="243"/>
      <c r="Q438" s="243"/>
      <c r="R438" s="243"/>
      <c r="S438" s="243"/>
      <c r="T438" s="243"/>
      <c r="U438" s="243"/>
      <c r="V438" s="243"/>
      <c r="W438" s="243"/>
      <c r="X438" s="243"/>
      <c r="Y438" s="243"/>
      <c r="Z438" s="243"/>
      <c r="AA438" s="243"/>
      <c r="AB438" s="243"/>
      <c r="AC438" s="243"/>
      <c r="AD438" s="243"/>
      <c r="AE438" s="243"/>
    </row>
    <row r="439">
      <c r="A439" s="243"/>
      <c r="B439" s="243"/>
      <c r="C439" s="243"/>
      <c r="D439" s="243"/>
      <c r="E439" s="243"/>
      <c r="F439" s="243"/>
      <c r="G439" s="243"/>
      <c r="H439" s="243"/>
      <c r="I439" s="243"/>
      <c r="J439" s="243"/>
      <c r="K439" s="243"/>
      <c r="L439" s="243"/>
      <c r="M439" s="243"/>
      <c r="N439" s="243"/>
      <c r="O439" s="243"/>
      <c r="P439" s="243"/>
      <c r="Q439" s="243"/>
      <c r="R439" s="243"/>
      <c r="S439" s="243"/>
      <c r="T439" s="243"/>
      <c r="U439" s="243"/>
      <c r="V439" s="243"/>
      <c r="W439" s="243"/>
      <c r="X439" s="243"/>
      <c r="Y439" s="243"/>
      <c r="Z439" s="243"/>
      <c r="AA439" s="243"/>
      <c r="AB439" s="243"/>
      <c r="AC439" s="243"/>
      <c r="AD439" s="243"/>
      <c r="AE439" s="243"/>
    </row>
    <row r="440">
      <c r="A440" s="243"/>
      <c r="B440" s="243"/>
      <c r="C440" s="243"/>
      <c r="D440" s="243"/>
      <c r="E440" s="243"/>
      <c r="F440" s="243"/>
      <c r="G440" s="243"/>
      <c r="H440" s="243"/>
      <c r="I440" s="243"/>
      <c r="J440" s="243"/>
      <c r="K440" s="243"/>
      <c r="L440" s="243"/>
      <c r="M440" s="243"/>
      <c r="N440" s="243"/>
      <c r="O440" s="243"/>
      <c r="P440" s="243"/>
      <c r="Q440" s="243"/>
      <c r="R440" s="243"/>
      <c r="S440" s="243"/>
      <c r="T440" s="243"/>
      <c r="U440" s="243"/>
      <c r="V440" s="243"/>
      <c r="W440" s="243"/>
      <c r="X440" s="243"/>
      <c r="Y440" s="243"/>
      <c r="Z440" s="243"/>
      <c r="AA440" s="243"/>
      <c r="AB440" s="243"/>
      <c r="AC440" s="243"/>
      <c r="AD440" s="243"/>
      <c r="AE440" s="243"/>
    </row>
    <row r="441">
      <c r="A441" s="243"/>
      <c r="B441" s="243"/>
      <c r="C441" s="243"/>
      <c r="D441" s="243"/>
      <c r="E441" s="243"/>
      <c r="F441" s="243"/>
      <c r="G441" s="243"/>
      <c r="H441" s="243"/>
      <c r="I441" s="243"/>
      <c r="J441" s="243"/>
      <c r="K441" s="243"/>
      <c r="L441" s="243"/>
      <c r="M441" s="243"/>
      <c r="N441" s="243"/>
      <c r="O441" s="243"/>
      <c r="P441" s="243"/>
      <c r="Q441" s="243"/>
      <c r="R441" s="243"/>
      <c r="S441" s="243"/>
      <c r="T441" s="243"/>
      <c r="U441" s="243"/>
      <c r="V441" s="243"/>
      <c r="W441" s="243"/>
      <c r="X441" s="243"/>
      <c r="Y441" s="243"/>
      <c r="Z441" s="243"/>
      <c r="AA441" s="243"/>
      <c r="AB441" s="243"/>
      <c r="AC441" s="243"/>
      <c r="AD441" s="243"/>
      <c r="AE441" s="243"/>
    </row>
    <row r="442">
      <c r="A442" s="243"/>
      <c r="B442" s="243"/>
      <c r="C442" s="243"/>
      <c r="D442" s="243"/>
      <c r="E442" s="243"/>
      <c r="F442" s="243"/>
      <c r="G442" s="243"/>
      <c r="H442" s="243"/>
      <c r="I442" s="243"/>
      <c r="J442" s="243"/>
      <c r="K442" s="243"/>
      <c r="L442" s="243"/>
      <c r="M442" s="243"/>
      <c r="N442" s="243"/>
      <c r="O442" s="243"/>
      <c r="P442" s="243"/>
      <c r="Q442" s="243"/>
      <c r="R442" s="243"/>
      <c r="S442" s="243"/>
      <c r="T442" s="243"/>
      <c r="U442" s="243"/>
      <c r="V442" s="243"/>
      <c r="W442" s="243"/>
      <c r="X442" s="243"/>
      <c r="Y442" s="243"/>
      <c r="Z442" s="243"/>
      <c r="AA442" s="243"/>
      <c r="AB442" s="243"/>
      <c r="AC442" s="243"/>
      <c r="AD442" s="243"/>
      <c r="AE442" s="243"/>
    </row>
    <row r="443">
      <c r="A443" s="243"/>
      <c r="B443" s="243"/>
      <c r="C443" s="243"/>
      <c r="D443" s="243"/>
      <c r="E443" s="243"/>
      <c r="F443" s="243"/>
      <c r="G443" s="243"/>
      <c r="H443" s="243"/>
      <c r="I443" s="243"/>
      <c r="J443" s="243"/>
      <c r="K443" s="243"/>
      <c r="L443" s="243"/>
      <c r="M443" s="243"/>
      <c r="N443" s="243"/>
      <c r="O443" s="243"/>
      <c r="P443" s="243"/>
      <c r="Q443" s="243"/>
      <c r="R443" s="243"/>
      <c r="S443" s="243"/>
      <c r="T443" s="243"/>
      <c r="U443" s="243"/>
      <c r="V443" s="243"/>
      <c r="W443" s="243"/>
      <c r="X443" s="243"/>
      <c r="Y443" s="243"/>
      <c r="Z443" s="243"/>
      <c r="AA443" s="243"/>
      <c r="AB443" s="243"/>
      <c r="AC443" s="243"/>
      <c r="AD443" s="243"/>
      <c r="AE443" s="243"/>
    </row>
    <row r="444">
      <c r="A444" s="243"/>
      <c r="B444" s="243"/>
      <c r="C444" s="243"/>
      <c r="D444" s="243"/>
      <c r="E444" s="243"/>
      <c r="F444" s="243"/>
      <c r="G444" s="243"/>
      <c r="H444" s="243"/>
      <c r="I444" s="243"/>
      <c r="J444" s="243"/>
      <c r="K444" s="243"/>
      <c r="L444" s="243"/>
      <c r="M444" s="243"/>
      <c r="N444" s="243"/>
      <c r="O444" s="243"/>
      <c r="P444" s="243"/>
      <c r="Q444" s="243"/>
      <c r="R444" s="243"/>
      <c r="S444" s="243"/>
      <c r="T444" s="243"/>
      <c r="U444" s="243"/>
      <c r="V444" s="243"/>
      <c r="W444" s="243"/>
      <c r="X444" s="243"/>
      <c r="Y444" s="243"/>
      <c r="Z444" s="243"/>
      <c r="AA444" s="243"/>
      <c r="AB444" s="243"/>
      <c r="AC444" s="243"/>
      <c r="AD444" s="243"/>
      <c r="AE444" s="243"/>
    </row>
    <row r="445">
      <c r="A445" s="243"/>
      <c r="B445" s="243"/>
      <c r="C445" s="243"/>
      <c r="D445" s="243"/>
      <c r="E445" s="243"/>
      <c r="F445" s="243"/>
      <c r="G445" s="243"/>
      <c r="H445" s="243"/>
      <c r="I445" s="243"/>
      <c r="J445" s="243"/>
      <c r="K445" s="243"/>
      <c r="L445" s="243"/>
      <c r="M445" s="243"/>
      <c r="N445" s="243"/>
      <c r="O445" s="243"/>
      <c r="P445" s="243"/>
      <c r="Q445" s="243"/>
      <c r="R445" s="243"/>
      <c r="S445" s="243"/>
      <c r="T445" s="243"/>
      <c r="U445" s="243"/>
      <c r="V445" s="243"/>
      <c r="W445" s="243"/>
      <c r="X445" s="243"/>
      <c r="Y445" s="243"/>
      <c r="Z445" s="243"/>
      <c r="AA445" s="243"/>
      <c r="AB445" s="243"/>
      <c r="AC445" s="243"/>
      <c r="AD445" s="243"/>
      <c r="AE445" s="243"/>
    </row>
    <row r="446">
      <c r="A446" s="243"/>
      <c r="B446" s="243"/>
      <c r="C446" s="243"/>
      <c r="D446" s="243"/>
      <c r="E446" s="243"/>
      <c r="F446" s="243"/>
      <c r="G446" s="243"/>
      <c r="H446" s="243"/>
      <c r="I446" s="243"/>
      <c r="J446" s="243"/>
      <c r="K446" s="243"/>
      <c r="L446" s="243"/>
      <c r="M446" s="243"/>
      <c r="N446" s="243"/>
      <c r="O446" s="243"/>
      <c r="P446" s="243"/>
      <c r="Q446" s="243"/>
      <c r="R446" s="243"/>
      <c r="S446" s="243"/>
      <c r="T446" s="243"/>
      <c r="U446" s="243"/>
      <c r="V446" s="243"/>
      <c r="W446" s="243"/>
      <c r="X446" s="243"/>
      <c r="Y446" s="243"/>
      <c r="Z446" s="243"/>
      <c r="AA446" s="243"/>
      <c r="AB446" s="243"/>
      <c r="AC446" s="243"/>
      <c r="AD446" s="243"/>
      <c r="AE446" s="243"/>
    </row>
    <row r="447">
      <c r="A447" s="243"/>
      <c r="B447" s="243"/>
      <c r="C447" s="243"/>
      <c r="D447" s="243"/>
      <c r="E447" s="243"/>
      <c r="F447" s="243"/>
      <c r="G447" s="243"/>
      <c r="H447" s="243"/>
      <c r="I447" s="243"/>
      <c r="J447" s="243"/>
      <c r="K447" s="243"/>
      <c r="L447" s="243"/>
      <c r="M447" s="243"/>
      <c r="N447" s="243"/>
      <c r="O447" s="243"/>
      <c r="P447" s="243"/>
      <c r="Q447" s="243"/>
      <c r="R447" s="243"/>
      <c r="S447" s="243"/>
      <c r="T447" s="243"/>
      <c r="U447" s="243"/>
      <c r="V447" s="243"/>
      <c r="W447" s="243"/>
      <c r="X447" s="243"/>
      <c r="Y447" s="243"/>
      <c r="Z447" s="243"/>
      <c r="AA447" s="243"/>
      <c r="AB447" s="243"/>
      <c r="AC447" s="243"/>
      <c r="AD447" s="243"/>
      <c r="AE447" s="243"/>
    </row>
    <row r="448">
      <c r="A448" s="243"/>
      <c r="B448" s="243"/>
      <c r="C448" s="243"/>
      <c r="D448" s="243"/>
      <c r="E448" s="243"/>
      <c r="F448" s="243"/>
      <c r="G448" s="243"/>
      <c r="H448" s="243"/>
      <c r="I448" s="243"/>
      <c r="J448" s="243"/>
      <c r="K448" s="243"/>
      <c r="L448" s="243"/>
      <c r="M448" s="243"/>
      <c r="N448" s="243"/>
      <c r="O448" s="243"/>
      <c r="P448" s="243"/>
      <c r="Q448" s="243"/>
      <c r="R448" s="243"/>
      <c r="S448" s="243"/>
      <c r="T448" s="243"/>
      <c r="U448" s="243"/>
      <c r="V448" s="243"/>
      <c r="W448" s="243"/>
      <c r="X448" s="243"/>
      <c r="Y448" s="243"/>
      <c r="Z448" s="243"/>
      <c r="AA448" s="243"/>
      <c r="AB448" s="243"/>
      <c r="AC448" s="243"/>
      <c r="AD448" s="243"/>
      <c r="AE448" s="243"/>
    </row>
    <row r="449">
      <c r="A449" s="243"/>
      <c r="B449" s="243"/>
      <c r="C449" s="243"/>
      <c r="D449" s="243"/>
      <c r="E449" s="243"/>
      <c r="F449" s="243"/>
      <c r="G449" s="243"/>
      <c r="H449" s="243"/>
      <c r="I449" s="243"/>
      <c r="J449" s="243"/>
      <c r="K449" s="243"/>
      <c r="L449" s="243"/>
      <c r="M449" s="243"/>
      <c r="N449" s="243"/>
      <c r="O449" s="243"/>
      <c r="P449" s="243"/>
      <c r="Q449" s="243"/>
      <c r="R449" s="243"/>
      <c r="S449" s="243"/>
      <c r="T449" s="243"/>
      <c r="U449" s="243"/>
      <c r="V449" s="243"/>
      <c r="W449" s="243"/>
      <c r="X449" s="243"/>
      <c r="Y449" s="243"/>
      <c r="Z449" s="243"/>
      <c r="AA449" s="243"/>
      <c r="AB449" s="243"/>
      <c r="AC449" s="243"/>
      <c r="AD449" s="243"/>
      <c r="AE449" s="243"/>
    </row>
    <row r="450">
      <c r="A450" s="243"/>
      <c r="B450" s="243"/>
      <c r="C450" s="243"/>
      <c r="D450" s="243"/>
      <c r="E450" s="243"/>
      <c r="F450" s="243"/>
      <c r="G450" s="243"/>
      <c r="H450" s="243"/>
      <c r="I450" s="243"/>
      <c r="J450" s="243"/>
      <c r="K450" s="243"/>
      <c r="L450" s="243"/>
      <c r="M450" s="243"/>
      <c r="N450" s="243"/>
      <c r="O450" s="243"/>
      <c r="P450" s="243"/>
      <c r="Q450" s="243"/>
      <c r="R450" s="243"/>
      <c r="S450" s="243"/>
      <c r="T450" s="243"/>
      <c r="U450" s="243"/>
      <c r="V450" s="243"/>
      <c r="W450" s="243"/>
      <c r="X450" s="243"/>
      <c r="Y450" s="243"/>
      <c r="Z450" s="243"/>
      <c r="AA450" s="243"/>
      <c r="AB450" s="243"/>
      <c r="AC450" s="243"/>
      <c r="AD450" s="243"/>
      <c r="AE450" s="243"/>
    </row>
    <row r="451">
      <c r="A451" s="243"/>
      <c r="B451" s="243"/>
      <c r="C451" s="243"/>
      <c r="D451" s="243"/>
      <c r="E451" s="243"/>
      <c r="F451" s="243"/>
      <c r="G451" s="243"/>
      <c r="H451" s="243"/>
      <c r="I451" s="243"/>
      <c r="J451" s="243"/>
      <c r="K451" s="243"/>
      <c r="L451" s="243"/>
      <c r="M451" s="243"/>
      <c r="N451" s="243"/>
      <c r="O451" s="243"/>
      <c r="P451" s="243"/>
      <c r="Q451" s="243"/>
      <c r="R451" s="243"/>
      <c r="S451" s="243"/>
      <c r="T451" s="243"/>
      <c r="U451" s="243"/>
      <c r="V451" s="243"/>
      <c r="W451" s="243"/>
      <c r="X451" s="243"/>
      <c r="Y451" s="243"/>
      <c r="Z451" s="243"/>
      <c r="AA451" s="243"/>
      <c r="AB451" s="243"/>
      <c r="AC451" s="243"/>
      <c r="AD451" s="243"/>
      <c r="AE451" s="243"/>
    </row>
    <row r="452">
      <c r="A452" s="243"/>
      <c r="B452" s="243"/>
      <c r="C452" s="243"/>
      <c r="D452" s="243"/>
      <c r="E452" s="243"/>
      <c r="F452" s="243"/>
      <c r="G452" s="243"/>
      <c r="H452" s="243"/>
      <c r="I452" s="243"/>
      <c r="J452" s="243"/>
      <c r="K452" s="243"/>
      <c r="L452" s="243"/>
      <c r="M452" s="243"/>
      <c r="N452" s="243"/>
      <c r="O452" s="243"/>
      <c r="P452" s="243"/>
      <c r="Q452" s="243"/>
      <c r="R452" s="243"/>
      <c r="S452" s="243"/>
      <c r="T452" s="243"/>
      <c r="U452" s="243"/>
      <c r="V452" s="243"/>
      <c r="W452" s="243"/>
      <c r="X452" s="243"/>
      <c r="Y452" s="243"/>
      <c r="Z452" s="243"/>
      <c r="AA452" s="243"/>
      <c r="AB452" s="243"/>
      <c r="AC452" s="243"/>
      <c r="AD452" s="243"/>
      <c r="AE452" s="243"/>
    </row>
    <row r="453">
      <c r="A453" s="243"/>
      <c r="B453" s="243"/>
      <c r="C453" s="243"/>
      <c r="D453" s="243"/>
      <c r="E453" s="243"/>
      <c r="F453" s="243"/>
      <c r="G453" s="243"/>
      <c r="H453" s="243"/>
      <c r="I453" s="243"/>
      <c r="J453" s="243"/>
      <c r="K453" s="243"/>
      <c r="L453" s="243"/>
      <c r="M453" s="243"/>
      <c r="N453" s="243"/>
      <c r="O453" s="243"/>
      <c r="P453" s="243"/>
      <c r="Q453" s="243"/>
      <c r="R453" s="243"/>
      <c r="S453" s="243"/>
      <c r="T453" s="243"/>
      <c r="U453" s="243"/>
      <c r="V453" s="243"/>
      <c r="W453" s="243"/>
      <c r="X453" s="243"/>
      <c r="Y453" s="243"/>
      <c r="Z453" s="243"/>
      <c r="AA453" s="243"/>
      <c r="AB453" s="243"/>
      <c r="AC453" s="243"/>
      <c r="AD453" s="243"/>
      <c r="AE453" s="243"/>
    </row>
    <row r="454">
      <c r="A454" s="243"/>
      <c r="B454" s="243"/>
      <c r="C454" s="243"/>
      <c r="D454" s="243"/>
      <c r="E454" s="243"/>
      <c r="F454" s="243"/>
      <c r="G454" s="243"/>
      <c r="H454" s="243"/>
      <c r="I454" s="243"/>
      <c r="J454" s="243"/>
      <c r="K454" s="243"/>
      <c r="L454" s="243"/>
      <c r="M454" s="243"/>
      <c r="N454" s="243"/>
      <c r="O454" s="243"/>
      <c r="P454" s="243"/>
      <c r="Q454" s="243"/>
      <c r="R454" s="243"/>
      <c r="S454" s="243"/>
      <c r="T454" s="243"/>
      <c r="U454" s="243"/>
      <c r="V454" s="243"/>
      <c r="W454" s="243"/>
      <c r="X454" s="243"/>
      <c r="Y454" s="243"/>
      <c r="Z454" s="243"/>
      <c r="AA454" s="243"/>
      <c r="AB454" s="243"/>
      <c r="AC454" s="243"/>
      <c r="AD454" s="243"/>
      <c r="AE454" s="243"/>
    </row>
    <row r="455">
      <c r="A455" s="243"/>
      <c r="B455" s="243"/>
      <c r="C455" s="243"/>
      <c r="D455" s="243"/>
      <c r="E455" s="243"/>
      <c r="F455" s="243"/>
      <c r="G455" s="243"/>
      <c r="H455" s="243"/>
      <c r="I455" s="243"/>
      <c r="J455" s="243"/>
      <c r="K455" s="243"/>
      <c r="L455" s="243"/>
      <c r="M455" s="243"/>
      <c r="N455" s="243"/>
      <c r="O455" s="243"/>
      <c r="P455" s="243"/>
      <c r="Q455" s="243"/>
      <c r="R455" s="243"/>
      <c r="S455" s="243"/>
      <c r="T455" s="243"/>
      <c r="U455" s="243"/>
      <c r="V455" s="243"/>
      <c r="W455" s="243"/>
      <c r="X455" s="243"/>
      <c r="Y455" s="243"/>
      <c r="Z455" s="243"/>
      <c r="AA455" s="243"/>
      <c r="AB455" s="243"/>
      <c r="AC455" s="243"/>
      <c r="AD455" s="243"/>
      <c r="AE455" s="243"/>
    </row>
    <row r="456">
      <c r="A456" s="243"/>
      <c r="B456" s="243"/>
      <c r="C456" s="243"/>
      <c r="D456" s="243"/>
      <c r="E456" s="243"/>
      <c r="F456" s="243"/>
      <c r="G456" s="243"/>
      <c r="H456" s="243"/>
      <c r="I456" s="243"/>
      <c r="J456" s="243"/>
      <c r="K456" s="243"/>
      <c r="L456" s="243"/>
      <c r="M456" s="243"/>
      <c r="N456" s="243"/>
      <c r="O456" s="243"/>
      <c r="P456" s="243"/>
      <c r="Q456" s="243"/>
      <c r="R456" s="243"/>
      <c r="S456" s="243"/>
      <c r="T456" s="243"/>
      <c r="U456" s="243"/>
      <c r="V456" s="243"/>
      <c r="W456" s="243"/>
      <c r="X456" s="243"/>
      <c r="Y456" s="243"/>
      <c r="Z456" s="243"/>
      <c r="AA456" s="243"/>
      <c r="AB456" s="243"/>
      <c r="AC456" s="243"/>
      <c r="AD456" s="243"/>
      <c r="AE456" s="243"/>
    </row>
    <row r="457">
      <c r="A457" s="243"/>
      <c r="B457" s="243"/>
      <c r="C457" s="243"/>
      <c r="D457" s="243"/>
      <c r="E457" s="243"/>
      <c r="F457" s="243"/>
      <c r="G457" s="243"/>
      <c r="H457" s="243"/>
      <c r="I457" s="243"/>
      <c r="J457" s="243"/>
      <c r="K457" s="243"/>
      <c r="L457" s="243"/>
      <c r="M457" s="243"/>
      <c r="N457" s="243"/>
      <c r="O457" s="243"/>
      <c r="P457" s="243"/>
      <c r="Q457" s="243"/>
      <c r="R457" s="243"/>
      <c r="S457" s="243"/>
      <c r="T457" s="243"/>
      <c r="U457" s="243"/>
      <c r="V457" s="243"/>
      <c r="W457" s="243"/>
      <c r="X457" s="243"/>
      <c r="Y457" s="243"/>
      <c r="Z457" s="243"/>
      <c r="AA457" s="243"/>
      <c r="AB457" s="243"/>
      <c r="AC457" s="243"/>
      <c r="AD457" s="243"/>
      <c r="AE457" s="243"/>
    </row>
    <row r="458">
      <c r="A458" s="243"/>
      <c r="B458" s="243"/>
      <c r="C458" s="243"/>
      <c r="D458" s="243"/>
      <c r="E458" s="243"/>
      <c r="F458" s="243"/>
      <c r="G458" s="243"/>
      <c r="H458" s="243"/>
      <c r="I458" s="243"/>
      <c r="J458" s="243"/>
      <c r="K458" s="243"/>
      <c r="L458" s="243"/>
      <c r="M458" s="243"/>
      <c r="N458" s="243"/>
      <c r="O458" s="243"/>
      <c r="P458" s="243"/>
      <c r="Q458" s="243"/>
      <c r="R458" s="243"/>
      <c r="S458" s="243"/>
      <c r="T458" s="243"/>
      <c r="U458" s="243"/>
      <c r="V458" s="243"/>
      <c r="W458" s="243"/>
      <c r="X458" s="243"/>
      <c r="Y458" s="243"/>
      <c r="Z458" s="243"/>
      <c r="AA458" s="243"/>
      <c r="AB458" s="243"/>
      <c r="AC458" s="243"/>
      <c r="AD458" s="243"/>
      <c r="AE458" s="243"/>
    </row>
    <row r="459">
      <c r="A459" s="243"/>
      <c r="B459" s="243"/>
      <c r="C459" s="243"/>
      <c r="D459" s="243"/>
      <c r="E459" s="243"/>
      <c r="F459" s="243"/>
      <c r="G459" s="243"/>
      <c r="H459" s="243"/>
      <c r="I459" s="243"/>
      <c r="J459" s="243"/>
      <c r="K459" s="243"/>
      <c r="L459" s="243"/>
      <c r="M459" s="243"/>
      <c r="N459" s="243"/>
      <c r="O459" s="243"/>
      <c r="P459" s="243"/>
      <c r="Q459" s="243"/>
      <c r="R459" s="243"/>
      <c r="S459" s="243"/>
      <c r="T459" s="243"/>
      <c r="U459" s="243"/>
      <c r="V459" s="243"/>
      <c r="W459" s="243"/>
      <c r="X459" s="243"/>
      <c r="Y459" s="243"/>
      <c r="Z459" s="243"/>
      <c r="AA459" s="243"/>
      <c r="AB459" s="243"/>
      <c r="AC459" s="243"/>
      <c r="AD459" s="243"/>
      <c r="AE459" s="243"/>
    </row>
    <row r="460">
      <c r="A460" s="243"/>
      <c r="B460" s="243"/>
      <c r="C460" s="243"/>
      <c r="D460" s="243"/>
      <c r="E460" s="243"/>
      <c r="F460" s="243"/>
      <c r="G460" s="243"/>
      <c r="H460" s="243"/>
      <c r="I460" s="243"/>
      <c r="J460" s="243"/>
      <c r="K460" s="243"/>
      <c r="L460" s="243"/>
      <c r="M460" s="243"/>
      <c r="N460" s="243"/>
      <c r="O460" s="243"/>
      <c r="P460" s="243"/>
      <c r="Q460" s="243"/>
      <c r="R460" s="243"/>
      <c r="S460" s="243"/>
      <c r="T460" s="243"/>
      <c r="U460" s="243"/>
      <c r="V460" s="243"/>
      <c r="W460" s="243"/>
      <c r="X460" s="243"/>
      <c r="Y460" s="243"/>
      <c r="Z460" s="243"/>
      <c r="AA460" s="243"/>
      <c r="AB460" s="243"/>
      <c r="AC460" s="243"/>
      <c r="AD460" s="243"/>
      <c r="AE460" s="243"/>
    </row>
    <row r="461">
      <c r="A461" s="243"/>
      <c r="B461" s="243"/>
      <c r="C461" s="243"/>
      <c r="D461" s="243"/>
      <c r="E461" s="243"/>
      <c r="F461" s="243"/>
      <c r="G461" s="243"/>
      <c r="H461" s="243"/>
      <c r="I461" s="243"/>
      <c r="J461" s="243"/>
      <c r="K461" s="243"/>
      <c r="L461" s="243"/>
      <c r="M461" s="243"/>
      <c r="N461" s="243"/>
      <c r="O461" s="243"/>
      <c r="P461" s="243"/>
      <c r="Q461" s="243"/>
      <c r="R461" s="243"/>
      <c r="S461" s="243"/>
      <c r="T461" s="243"/>
      <c r="U461" s="243"/>
      <c r="V461" s="243"/>
      <c r="W461" s="243"/>
      <c r="X461" s="243"/>
      <c r="Y461" s="243"/>
      <c r="Z461" s="243"/>
      <c r="AA461" s="243"/>
      <c r="AB461" s="243"/>
      <c r="AC461" s="243"/>
      <c r="AD461" s="243"/>
      <c r="AE461" s="243"/>
    </row>
    <row r="462">
      <c r="A462" s="243"/>
      <c r="B462" s="243"/>
      <c r="C462" s="243"/>
      <c r="D462" s="243"/>
      <c r="E462" s="243"/>
      <c r="F462" s="243"/>
      <c r="G462" s="243"/>
      <c r="H462" s="243"/>
      <c r="I462" s="243"/>
      <c r="J462" s="243"/>
      <c r="K462" s="243"/>
      <c r="L462" s="243"/>
      <c r="M462" s="243"/>
      <c r="N462" s="243"/>
      <c r="O462" s="243"/>
      <c r="P462" s="243"/>
      <c r="Q462" s="243"/>
      <c r="R462" s="243"/>
      <c r="S462" s="243"/>
      <c r="T462" s="243"/>
      <c r="U462" s="243"/>
      <c r="V462" s="243"/>
      <c r="W462" s="243"/>
      <c r="X462" s="243"/>
      <c r="Y462" s="243"/>
      <c r="Z462" s="243"/>
      <c r="AA462" s="243"/>
      <c r="AB462" s="243"/>
      <c r="AC462" s="243"/>
      <c r="AD462" s="243"/>
      <c r="AE462" s="243"/>
    </row>
    <row r="463">
      <c r="A463" s="243"/>
      <c r="B463" s="243"/>
      <c r="C463" s="243"/>
      <c r="D463" s="243"/>
      <c r="E463" s="243"/>
      <c r="F463" s="243"/>
      <c r="G463" s="243"/>
      <c r="H463" s="243"/>
      <c r="I463" s="243"/>
      <c r="J463" s="243"/>
      <c r="K463" s="243"/>
      <c r="L463" s="243"/>
      <c r="M463" s="243"/>
      <c r="N463" s="243"/>
      <c r="O463" s="243"/>
      <c r="P463" s="243"/>
      <c r="Q463" s="243"/>
      <c r="R463" s="243"/>
      <c r="S463" s="243"/>
      <c r="T463" s="243"/>
      <c r="U463" s="243"/>
      <c r="V463" s="243"/>
      <c r="W463" s="243"/>
      <c r="X463" s="243"/>
      <c r="Y463" s="243"/>
      <c r="Z463" s="243"/>
      <c r="AA463" s="243"/>
      <c r="AB463" s="243"/>
      <c r="AC463" s="243"/>
      <c r="AD463" s="243"/>
      <c r="AE463" s="243"/>
    </row>
    <row r="464">
      <c r="A464" s="243"/>
      <c r="B464" s="243"/>
      <c r="C464" s="243"/>
      <c r="D464" s="243"/>
      <c r="E464" s="243"/>
      <c r="F464" s="243"/>
      <c r="G464" s="243"/>
      <c r="H464" s="243"/>
      <c r="I464" s="243"/>
      <c r="J464" s="243"/>
      <c r="K464" s="243"/>
      <c r="L464" s="243"/>
      <c r="M464" s="243"/>
      <c r="N464" s="243"/>
      <c r="O464" s="243"/>
      <c r="P464" s="243"/>
      <c r="Q464" s="243"/>
      <c r="R464" s="243"/>
      <c r="S464" s="243"/>
      <c r="T464" s="243"/>
      <c r="U464" s="243"/>
      <c r="V464" s="243"/>
      <c r="W464" s="243"/>
      <c r="X464" s="243"/>
      <c r="Y464" s="243"/>
      <c r="Z464" s="243"/>
      <c r="AA464" s="243"/>
      <c r="AB464" s="243"/>
      <c r="AC464" s="243"/>
      <c r="AD464" s="243"/>
      <c r="AE464" s="243"/>
    </row>
    <row r="465">
      <c r="A465" s="243"/>
      <c r="B465" s="243"/>
      <c r="C465" s="243"/>
      <c r="D465" s="243"/>
      <c r="E465" s="243"/>
      <c r="F465" s="243"/>
      <c r="G465" s="243"/>
      <c r="H465" s="243"/>
      <c r="I465" s="243"/>
      <c r="J465" s="243"/>
      <c r="K465" s="243"/>
      <c r="L465" s="243"/>
      <c r="M465" s="243"/>
      <c r="N465" s="243"/>
      <c r="O465" s="243"/>
      <c r="P465" s="243"/>
      <c r="Q465" s="243"/>
      <c r="R465" s="243"/>
      <c r="S465" s="243"/>
      <c r="T465" s="243"/>
      <c r="U465" s="243"/>
      <c r="V465" s="243"/>
      <c r="W465" s="243"/>
      <c r="X465" s="243"/>
      <c r="Y465" s="243"/>
      <c r="Z465" s="243"/>
      <c r="AA465" s="243"/>
      <c r="AB465" s="243"/>
      <c r="AC465" s="243"/>
      <c r="AD465" s="243"/>
      <c r="AE465" s="243"/>
    </row>
    <row r="466">
      <c r="A466" s="243"/>
      <c r="B466" s="243"/>
      <c r="C466" s="243"/>
      <c r="D466" s="243"/>
      <c r="E466" s="243"/>
      <c r="F466" s="243"/>
      <c r="G466" s="243"/>
      <c r="H466" s="243"/>
      <c r="I466" s="243"/>
      <c r="J466" s="243"/>
      <c r="K466" s="243"/>
      <c r="L466" s="243"/>
      <c r="M466" s="243"/>
      <c r="N466" s="243"/>
      <c r="O466" s="243"/>
      <c r="P466" s="243"/>
      <c r="Q466" s="243"/>
      <c r="R466" s="243"/>
      <c r="S466" s="243"/>
      <c r="T466" s="243"/>
      <c r="U466" s="243"/>
      <c r="V466" s="243"/>
      <c r="W466" s="243"/>
      <c r="X466" s="243"/>
      <c r="Y466" s="243"/>
      <c r="Z466" s="243"/>
      <c r="AA466" s="243"/>
      <c r="AB466" s="243"/>
      <c r="AC466" s="243"/>
      <c r="AD466" s="243"/>
      <c r="AE466" s="243"/>
    </row>
    <row r="467">
      <c r="A467" s="243"/>
      <c r="B467" s="243"/>
      <c r="C467" s="243"/>
      <c r="D467" s="243"/>
      <c r="E467" s="243"/>
      <c r="F467" s="243"/>
      <c r="G467" s="243"/>
      <c r="H467" s="243"/>
      <c r="I467" s="243"/>
      <c r="J467" s="243"/>
      <c r="K467" s="243"/>
      <c r="L467" s="243"/>
      <c r="M467" s="243"/>
      <c r="N467" s="243"/>
      <c r="O467" s="243"/>
      <c r="P467" s="243"/>
      <c r="Q467" s="243"/>
      <c r="R467" s="243"/>
      <c r="S467" s="243"/>
      <c r="T467" s="243"/>
      <c r="U467" s="243"/>
      <c r="V467" s="243"/>
      <c r="W467" s="243"/>
      <c r="X467" s="243"/>
      <c r="Y467" s="243"/>
      <c r="Z467" s="243"/>
      <c r="AA467" s="243"/>
      <c r="AB467" s="243"/>
      <c r="AC467" s="243"/>
      <c r="AD467" s="243"/>
      <c r="AE467" s="243"/>
    </row>
    <row r="468">
      <c r="A468" s="243"/>
      <c r="B468" s="243"/>
      <c r="C468" s="243"/>
      <c r="D468" s="243"/>
      <c r="E468" s="243"/>
      <c r="F468" s="243"/>
      <c r="G468" s="243"/>
      <c r="H468" s="243"/>
      <c r="I468" s="243"/>
      <c r="J468" s="243"/>
      <c r="K468" s="243"/>
      <c r="L468" s="243"/>
      <c r="M468" s="243"/>
      <c r="N468" s="243"/>
      <c r="O468" s="243"/>
      <c r="P468" s="243"/>
      <c r="Q468" s="243"/>
      <c r="R468" s="243"/>
      <c r="S468" s="243"/>
      <c r="T468" s="243"/>
      <c r="U468" s="243"/>
      <c r="V468" s="243"/>
      <c r="W468" s="243"/>
      <c r="X468" s="243"/>
      <c r="Y468" s="243"/>
      <c r="Z468" s="243"/>
      <c r="AA468" s="243"/>
      <c r="AB468" s="243"/>
      <c r="AC468" s="243"/>
      <c r="AD468" s="243"/>
      <c r="AE468" s="243"/>
    </row>
    <row r="469">
      <c r="A469" s="243"/>
      <c r="B469" s="243"/>
      <c r="C469" s="243"/>
      <c r="D469" s="243"/>
      <c r="E469" s="243"/>
      <c r="F469" s="243"/>
      <c r="G469" s="243"/>
      <c r="H469" s="243"/>
      <c r="I469" s="243"/>
      <c r="J469" s="243"/>
      <c r="K469" s="243"/>
      <c r="L469" s="243"/>
      <c r="M469" s="243"/>
      <c r="N469" s="243"/>
      <c r="O469" s="243"/>
      <c r="P469" s="243"/>
      <c r="Q469" s="243"/>
      <c r="R469" s="243"/>
      <c r="S469" s="243"/>
      <c r="T469" s="243"/>
      <c r="U469" s="243"/>
      <c r="V469" s="243"/>
      <c r="W469" s="243"/>
      <c r="X469" s="243"/>
      <c r="Y469" s="243"/>
      <c r="Z469" s="243"/>
      <c r="AA469" s="243"/>
      <c r="AB469" s="243"/>
      <c r="AC469" s="243"/>
      <c r="AD469" s="243"/>
      <c r="AE469" s="243"/>
    </row>
    <row r="470">
      <c r="A470" s="243"/>
      <c r="B470" s="243"/>
      <c r="C470" s="243"/>
      <c r="D470" s="243"/>
      <c r="E470" s="243"/>
      <c r="F470" s="243"/>
      <c r="G470" s="243"/>
      <c r="H470" s="243"/>
      <c r="I470" s="243"/>
      <c r="J470" s="243"/>
      <c r="K470" s="243"/>
      <c r="L470" s="243"/>
      <c r="M470" s="243"/>
      <c r="N470" s="243"/>
      <c r="O470" s="243"/>
      <c r="P470" s="243"/>
      <c r="Q470" s="243"/>
      <c r="R470" s="243"/>
      <c r="S470" s="243"/>
      <c r="T470" s="243"/>
      <c r="U470" s="243"/>
      <c r="V470" s="243"/>
      <c r="W470" s="243"/>
      <c r="X470" s="243"/>
      <c r="Y470" s="243"/>
      <c r="Z470" s="243"/>
      <c r="AA470" s="243"/>
      <c r="AB470" s="243"/>
      <c r="AC470" s="243"/>
      <c r="AD470" s="243"/>
      <c r="AE470" s="243"/>
    </row>
    <row r="471">
      <c r="A471" s="243"/>
      <c r="B471" s="243"/>
      <c r="C471" s="243"/>
      <c r="D471" s="243"/>
      <c r="E471" s="243"/>
      <c r="F471" s="243"/>
      <c r="G471" s="243"/>
      <c r="H471" s="243"/>
      <c r="I471" s="243"/>
      <c r="J471" s="243"/>
      <c r="K471" s="243"/>
      <c r="L471" s="243"/>
      <c r="M471" s="243"/>
      <c r="N471" s="243"/>
      <c r="O471" s="243"/>
      <c r="P471" s="243"/>
      <c r="Q471" s="243"/>
      <c r="R471" s="243"/>
      <c r="S471" s="243"/>
      <c r="T471" s="243"/>
      <c r="U471" s="243"/>
      <c r="V471" s="243"/>
      <c r="W471" s="243"/>
      <c r="X471" s="243"/>
      <c r="Y471" s="243"/>
      <c r="Z471" s="243"/>
      <c r="AA471" s="243"/>
      <c r="AB471" s="243"/>
      <c r="AC471" s="243"/>
      <c r="AD471" s="243"/>
      <c r="AE471" s="243"/>
    </row>
    <row r="472">
      <c r="A472" s="243"/>
      <c r="B472" s="243"/>
      <c r="C472" s="243"/>
      <c r="D472" s="243"/>
      <c r="E472" s="243"/>
      <c r="F472" s="243"/>
      <c r="G472" s="243"/>
      <c r="H472" s="243"/>
      <c r="I472" s="243"/>
      <c r="J472" s="243"/>
      <c r="K472" s="243"/>
      <c r="L472" s="243"/>
      <c r="M472" s="243"/>
      <c r="N472" s="243"/>
      <c r="O472" s="243"/>
      <c r="P472" s="243"/>
      <c r="Q472" s="243"/>
      <c r="R472" s="243"/>
      <c r="S472" s="243"/>
      <c r="T472" s="243"/>
      <c r="U472" s="243"/>
      <c r="V472" s="243"/>
      <c r="W472" s="243"/>
      <c r="X472" s="243"/>
      <c r="Y472" s="243"/>
      <c r="Z472" s="243"/>
      <c r="AA472" s="243"/>
      <c r="AB472" s="243"/>
      <c r="AC472" s="243"/>
      <c r="AD472" s="243"/>
      <c r="AE472" s="243"/>
    </row>
    <row r="473">
      <c r="A473" s="243"/>
      <c r="B473" s="243"/>
      <c r="C473" s="243"/>
      <c r="D473" s="243"/>
      <c r="E473" s="243"/>
      <c r="F473" s="243"/>
      <c r="G473" s="243"/>
      <c r="H473" s="243"/>
      <c r="I473" s="243"/>
      <c r="J473" s="243"/>
      <c r="K473" s="243"/>
      <c r="L473" s="243"/>
      <c r="M473" s="243"/>
      <c r="N473" s="243"/>
      <c r="O473" s="243"/>
      <c r="P473" s="243"/>
      <c r="Q473" s="243"/>
      <c r="R473" s="243"/>
      <c r="S473" s="243"/>
      <c r="T473" s="243"/>
      <c r="U473" s="243"/>
      <c r="V473" s="243"/>
      <c r="W473" s="243"/>
      <c r="X473" s="243"/>
      <c r="Y473" s="243"/>
      <c r="Z473" s="243"/>
      <c r="AA473" s="243"/>
      <c r="AB473" s="243"/>
      <c r="AC473" s="243"/>
      <c r="AD473" s="243"/>
      <c r="AE473" s="243"/>
    </row>
    <row r="474">
      <c r="A474" s="243"/>
      <c r="B474" s="243"/>
      <c r="C474" s="243"/>
      <c r="D474" s="243"/>
      <c r="E474" s="243"/>
      <c r="F474" s="243"/>
      <c r="G474" s="243"/>
      <c r="H474" s="243"/>
      <c r="I474" s="243"/>
      <c r="J474" s="243"/>
      <c r="K474" s="243"/>
      <c r="L474" s="243"/>
      <c r="M474" s="243"/>
      <c r="N474" s="243"/>
      <c r="O474" s="243"/>
      <c r="P474" s="243"/>
      <c r="Q474" s="243"/>
      <c r="R474" s="243"/>
      <c r="S474" s="243"/>
      <c r="T474" s="243"/>
      <c r="U474" s="243"/>
      <c r="V474" s="243"/>
      <c r="W474" s="243"/>
      <c r="X474" s="243"/>
      <c r="Y474" s="243"/>
      <c r="Z474" s="243"/>
      <c r="AA474" s="243"/>
      <c r="AB474" s="243"/>
      <c r="AC474" s="243"/>
      <c r="AD474" s="243"/>
      <c r="AE474" s="243"/>
    </row>
    <row r="475">
      <c r="A475" s="243"/>
      <c r="B475" s="243"/>
      <c r="C475" s="243"/>
      <c r="D475" s="243"/>
      <c r="E475" s="243"/>
      <c r="F475" s="243"/>
      <c r="G475" s="243"/>
      <c r="H475" s="243"/>
      <c r="I475" s="243"/>
      <c r="J475" s="243"/>
      <c r="K475" s="243"/>
      <c r="L475" s="243"/>
      <c r="M475" s="243"/>
      <c r="N475" s="243"/>
      <c r="O475" s="243"/>
      <c r="P475" s="243"/>
      <c r="Q475" s="243"/>
      <c r="R475" s="243"/>
      <c r="S475" s="243"/>
      <c r="T475" s="243"/>
      <c r="U475" s="243"/>
      <c r="V475" s="243"/>
      <c r="W475" s="243"/>
      <c r="X475" s="243"/>
      <c r="Y475" s="243"/>
      <c r="Z475" s="243"/>
      <c r="AA475" s="243"/>
      <c r="AB475" s="243"/>
      <c r="AC475" s="243"/>
      <c r="AD475" s="243"/>
      <c r="AE475" s="243"/>
    </row>
    <row r="476">
      <c r="A476" s="243"/>
      <c r="B476" s="243"/>
      <c r="C476" s="243"/>
      <c r="D476" s="243"/>
      <c r="E476" s="243"/>
      <c r="F476" s="243"/>
      <c r="G476" s="243"/>
      <c r="H476" s="243"/>
      <c r="I476" s="243"/>
      <c r="J476" s="243"/>
      <c r="K476" s="243"/>
      <c r="L476" s="243"/>
      <c r="M476" s="243"/>
      <c r="N476" s="243"/>
      <c r="O476" s="243"/>
      <c r="P476" s="243"/>
      <c r="Q476" s="243"/>
      <c r="R476" s="243"/>
      <c r="S476" s="243"/>
      <c r="T476" s="243"/>
      <c r="U476" s="243"/>
      <c r="V476" s="243"/>
      <c r="W476" s="243"/>
      <c r="X476" s="243"/>
      <c r="Y476" s="243"/>
      <c r="Z476" s="243"/>
      <c r="AA476" s="243"/>
      <c r="AB476" s="243"/>
      <c r="AC476" s="243"/>
      <c r="AD476" s="243"/>
      <c r="AE476" s="243"/>
    </row>
    <row r="477">
      <c r="A477" s="243"/>
      <c r="B477" s="243"/>
      <c r="C477" s="243"/>
      <c r="D477" s="243"/>
      <c r="E477" s="243"/>
      <c r="F477" s="243"/>
      <c r="G477" s="243"/>
      <c r="H477" s="243"/>
      <c r="I477" s="243"/>
      <c r="J477" s="243"/>
      <c r="K477" s="243"/>
      <c r="L477" s="243"/>
      <c r="M477" s="243"/>
      <c r="N477" s="243"/>
      <c r="O477" s="243"/>
      <c r="P477" s="243"/>
      <c r="Q477" s="243"/>
      <c r="R477" s="243"/>
      <c r="S477" s="243"/>
      <c r="T477" s="243"/>
      <c r="U477" s="243"/>
      <c r="V477" s="243"/>
      <c r="W477" s="243"/>
      <c r="X477" s="243"/>
      <c r="Y477" s="243"/>
      <c r="Z477" s="243"/>
      <c r="AA477" s="243"/>
      <c r="AB477" s="243"/>
      <c r="AC477" s="243"/>
      <c r="AD477" s="243"/>
      <c r="AE477" s="243"/>
    </row>
    <row r="478">
      <c r="A478" s="243"/>
      <c r="B478" s="243"/>
      <c r="C478" s="243"/>
      <c r="D478" s="243"/>
      <c r="E478" s="243"/>
      <c r="F478" s="243"/>
      <c r="G478" s="243"/>
      <c r="H478" s="243"/>
      <c r="I478" s="243"/>
      <c r="J478" s="243"/>
      <c r="K478" s="243"/>
      <c r="L478" s="243"/>
      <c r="M478" s="243"/>
      <c r="N478" s="243"/>
      <c r="O478" s="243"/>
      <c r="P478" s="243"/>
      <c r="Q478" s="243"/>
      <c r="R478" s="243"/>
      <c r="S478" s="243"/>
      <c r="T478" s="243"/>
      <c r="U478" s="243"/>
      <c r="V478" s="243"/>
      <c r="W478" s="243"/>
      <c r="X478" s="243"/>
      <c r="Y478" s="243"/>
      <c r="Z478" s="243"/>
      <c r="AA478" s="243"/>
      <c r="AB478" s="243"/>
      <c r="AC478" s="243"/>
      <c r="AD478" s="243"/>
      <c r="AE478" s="243"/>
    </row>
    <row r="479">
      <c r="A479" s="243"/>
      <c r="B479" s="243"/>
      <c r="C479" s="243"/>
      <c r="D479" s="243"/>
      <c r="E479" s="243"/>
      <c r="F479" s="243"/>
      <c r="G479" s="243"/>
      <c r="H479" s="243"/>
      <c r="I479" s="243"/>
      <c r="J479" s="243"/>
      <c r="K479" s="243"/>
      <c r="L479" s="243"/>
      <c r="M479" s="243"/>
      <c r="N479" s="243"/>
      <c r="O479" s="243"/>
      <c r="P479" s="243"/>
      <c r="Q479" s="243"/>
      <c r="R479" s="243"/>
      <c r="S479" s="243"/>
      <c r="T479" s="243"/>
      <c r="U479" s="243"/>
      <c r="V479" s="243"/>
      <c r="W479" s="243"/>
      <c r="X479" s="243"/>
      <c r="Y479" s="243"/>
      <c r="Z479" s="243"/>
      <c r="AA479" s="243"/>
      <c r="AB479" s="243"/>
      <c r="AC479" s="243"/>
      <c r="AD479" s="243"/>
      <c r="AE479" s="243"/>
    </row>
    <row r="480">
      <c r="A480" s="243"/>
      <c r="B480" s="243"/>
      <c r="C480" s="243"/>
      <c r="D480" s="243"/>
      <c r="E480" s="243"/>
      <c r="F480" s="243"/>
      <c r="G480" s="243"/>
      <c r="H480" s="243"/>
      <c r="I480" s="243"/>
      <c r="J480" s="243"/>
      <c r="K480" s="243"/>
      <c r="L480" s="243"/>
      <c r="M480" s="243"/>
      <c r="N480" s="243"/>
      <c r="O480" s="243"/>
      <c r="P480" s="243"/>
      <c r="Q480" s="243"/>
      <c r="R480" s="243"/>
      <c r="S480" s="243"/>
      <c r="T480" s="243"/>
      <c r="U480" s="243"/>
      <c r="V480" s="243"/>
      <c r="W480" s="243"/>
      <c r="X480" s="243"/>
      <c r="Y480" s="243"/>
      <c r="Z480" s="243"/>
      <c r="AA480" s="243"/>
      <c r="AB480" s="243"/>
      <c r="AC480" s="243"/>
      <c r="AD480" s="243"/>
      <c r="AE480" s="243"/>
    </row>
    <row r="481">
      <c r="A481" s="243"/>
      <c r="B481" s="243"/>
      <c r="C481" s="243"/>
      <c r="D481" s="243"/>
      <c r="E481" s="243"/>
      <c r="F481" s="243"/>
      <c r="G481" s="243"/>
      <c r="H481" s="243"/>
      <c r="I481" s="243"/>
      <c r="J481" s="243"/>
      <c r="K481" s="243"/>
      <c r="L481" s="243"/>
      <c r="M481" s="243"/>
      <c r="N481" s="243"/>
      <c r="O481" s="243"/>
      <c r="P481" s="243"/>
      <c r="Q481" s="243"/>
      <c r="R481" s="243"/>
      <c r="S481" s="243"/>
      <c r="T481" s="243"/>
      <c r="U481" s="243"/>
      <c r="V481" s="243"/>
      <c r="W481" s="243"/>
      <c r="X481" s="243"/>
      <c r="Y481" s="243"/>
      <c r="Z481" s="243"/>
      <c r="AA481" s="243"/>
      <c r="AB481" s="243"/>
      <c r="AC481" s="243"/>
      <c r="AD481" s="243"/>
      <c r="AE481" s="243"/>
    </row>
    <row r="482">
      <c r="A482" s="243"/>
      <c r="B482" s="243"/>
      <c r="C482" s="243"/>
      <c r="D482" s="243"/>
      <c r="E482" s="243"/>
      <c r="F482" s="243"/>
      <c r="G482" s="243"/>
      <c r="H482" s="243"/>
      <c r="I482" s="243"/>
      <c r="J482" s="243"/>
      <c r="K482" s="243"/>
      <c r="L482" s="243"/>
      <c r="M482" s="243"/>
      <c r="N482" s="243"/>
      <c r="O482" s="243"/>
      <c r="P482" s="243"/>
      <c r="Q482" s="243"/>
      <c r="R482" s="243"/>
      <c r="S482" s="243"/>
      <c r="T482" s="243"/>
      <c r="U482" s="243"/>
      <c r="V482" s="243"/>
      <c r="W482" s="243"/>
      <c r="X482" s="243"/>
      <c r="Y482" s="243"/>
      <c r="Z482" s="243"/>
      <c r="AA482" s="243"/>
      <c r="AB482" s="243"/>
      <c r="AC482" s="243"/>
      <c r="AD482" s="243"/>
      <c r="AE482" s="243"/>
    </row>
    <row r="483">
      <c r="A483" s="243"/>
      <c r="B483" s="243"/>
      <c r="C483" s="243"/>
      <c r="D483" s="243"/>
      <c r="E483" s="243"/>
      <c r="F483" s="243"/>
      <c r="G483" s="243"/>
      <c r="H483" s="243"/>
      <c r="I483" s="243"/>
      <c r="J483" s="243"/>
      <c r="K483" s="243"/>
      <c r="L483" s="243"/>
      <c r="M483" s="243"/>
      <c r="N483" s="243"/>
      <c r="O483" s="243"/>
      <c r="P483" s="243"/>
      <c r="Q483" s="243"/>
      <c r="R483" s="243"/>
      <c r="S483" s="243"/>
      <c r="T483" s="243"/>
      <c r="U483" s="243"/>
      <c r="V483" s="243"/>
      <c r="W483" s="243"/>
      <c r="X483" s="243"/>
      <c r="Y483" s="243"/>
      <c r="Z483" s="243"/>
      <c r="AA483" s="243"/>
      <c r="AB483" s="243"/>
      <c r="AC483" s="243"/>
      <c r="AD483" s="243"/>
      <c r="AE483" s="243"/>
    </row>
    <row r="484">
      <c r="A484" s="243"/>
      <c r="B484" s="243"/>
      <c r="C484" s="243"/>
      <c r="D484" s="243"/>
      <c r="E484" s="243"/>
      <c r="F484" s="243"/>
      <c r="G484" s="243"/>
      <c r="H484" s="243"/>
      <c r="I484" s="243"/>
      <c r="J484" s="243"/>
      <c r="K484" s="243"/>
      <c r="L484" s="243"/>
      <c r="M484" s="243"/>
      <c r="N484" s="243"/>
      <c r="O484" s="243"/>
      <c r="P484" s="243"/>
      <c r="Q484" s="243"/>
      <c r="R484" s="243"/>
      <c r="S484" s="243"/>
      <c r="T484" s="243"/>
      <c r="U484" s="243"/>
      <c r="V484" s="243"/>
      <c r="W484" s="243"/>
      <c r="X484" s="243"/>
      <c r="Y484" s="243"/>
      <c r="Z484" s="243"/>
      <c r="AA484" s="243"/>
      <c r="AB484" s="243"/>
      <c r="AC484" s="243"/>
      <c r="AD484" s="243"/>
      <c r="AE484" s="243"/>
    </row>
    <row r="485">
      <c r="A485" s="243"/>
      <c r="B485" s="243"/>
      <c r="C485" s="243"/>
      <c r="D485" s="243"/>
      <c r="E485" s="243"/>
      <c r="F485" s="243"/>
      <c r="G485" s="243"/>
      <c r="H485" s="243"/>
      <c r="I485" s="243"/>
      <c r="J485" s="243"/>
      <c r="K485" s="243"/>
      <c r="L485" s="243"/>
      <c r="M485" s="243"/>
      <c r="N485" s="243"/>
      <c r="O485" s="243"/>
      <c r="P485" s="243"/>
      <c r="Q485" s="243"/>
      <c r="R485" s="243"/>
      <c r="S485" s="243"/>
      <c r="T485" s="243"/>
      <c r="U485" s="243"/>
      <c r="V485" s="243"/>
      <c r="W485" s="243"/>
      <c r="X485" s="243"/>
      <c r="Y485" s="243"/>
      <c r="Z485" s="243"/>
      <c r="AA485" s="243"/>
      <c r="AB485" s="243"/>
      <c r="AC485" s="243"/>
      <c r="AD485" s="243"/>
      <c r="AE485" s="243"/>
    </row>
    <row r="486">
      <c r="A486" s="243"/>
      <c r="B486" s="243"/>
      <c r="C486" s="243"/>
      <c r="D486" s="243"/>
      <c r="E486" s="243"/>
      <c r="F486" s="243"/>
      <c r="G486" s="243"/>
      <c r="H486" s="243"/>
      <c r="I486" s="243"/>
      <c r="J486" s="243"/>
      <c r="K486" s="243"/>
      <c r="L486" s="243"/>
      <c r="M486" s="243"/>
      <c r="N486" s="243"/>
      <c r="O486" s="243"/>
      <c r="P486" s="243"/>
      <c r="Q486" s="243"/>
      <c r="R486" s="243"/>
      <c r="S486" s="243"/>
      <c r="T486" s="243"/>
      <c r="U486" s="243"/>
      <c r="V486" s="243"/>
      <c r="W486" s="243"/>
      <c r="X486" s="243"/>
      <c r="Y486" s="243"/>
      <c r="Z486" s="243"/>
      <c r="AA486" s="243"/>
      <c r="AB486" s="243"/>
      <c r="AC486" s="243"/>
      <c r="AD486" s="243"/>
      <c r="AE486" s="243"/>
    </row>
    <row r="487">
      <c r="A487" s="243"/>
      <c r="B487" s="243"/>
      <c r="C487" s="243"/>
      <c r="D487" s="243"/>
      <c r="E487" s="243"/>
      <c r="F487" s="243"/>
      <c r="G487" s="243"/>
      <c r="H487" s="243"/>
      <c r="I487" s="243"/>
      <c r="J487" s="243"/>
      <c r="K487" s="243"/>
      <c r="L487" s="243"/>
      <c r="M487" s="243"/>
      <c r="N487" s="243"/>
      <c r="O487" s="243"/>
      <c r="P487" s="243"/>
      <c r="Q487" s="243"/>
      <c r="R487" s="243"/>
      <c r="S487" s="243"/>
      <c r="T487" s="243"/>
      <c r="U487" s="243"/>
      <c r="V487" s="243"/>
      <c r="W487" s="243"/>
      <c r="X487" s="243"/>
      <c r="Y487" s="243"/>
      <c r="Z487" s="243"/>
      <c r="AA487" s="243"/>
      <c r="AB487" s="243"/>
      <c r="AC487" s="243"/>
      <c r="AD487" s="243"/>
      <c r="AE487" s="243"/>
    </row>
    <row r="488">
      <c r="A488" s="243"/>
      <c r="B488" s="243"/>
      <c r="C488" s="243"/>
      <c r="D488" s="243"/>
      <c r="E488" s="243"/>
      <c r="F488" s="243"/>
      <c r="G488" s="243"/>
      <c r="H488" s="243"/>
      <c r="I488" s="243"/>
      <c r="J488" s="243"/>
      <c r="K488" s="243"/>
      <c r="L488" s="243"/>
      <c r="M488" s="243"/>
      <c r="N488" s="243"/>
      <c r="O488" s="243"/>
      <c r="P488" s="243"/>
      <c r="Q488" s="243"/>
      <c r="R488" s="243"/>
      <c r="S488" s="243"/>
      <c r="T488" s="243"/>
      <c r="U488" s="243"/>
      <c r="V488" s="243"/>
      <c r="W488" s="243"/>
      <c r="X488" s="243"/>
      <c r="Y488" s="243"/>
      <c r="Z488" s="243"/>
      <c r="AA488" s="243"/>
      <c r="AB488" s="243"/>
      <c r="AC488" s="243"/>
      <c r="AD488" s="243"/>
      <c r="AE488" s="243"/>
    </row>
    <row r="489">
      <c r="A489" s="243"/>
      <c r="B489" s="243"/>
      <c r="C489" s="243"/>
      <c r="D489" s="243"/>
      <c r="E489" s="243"/>
      <c r="F489" s="243"/>
      <c r="G489" s="243"/>
      <c r="H489" s="243"/>
      <c r="I489" s="243"/>
      <c r="J489" s="243"/>
      <c r="K489" s="243"/>
      <c r="L489" s="243"/>
      <c r="M489" s="243"/>
      <c r="N489" s="243"/>
      <c r="O489" s="243"/>
      <c r="P489" s="243"/>
      <c r="Q489" s="243"/>
      <c r="R489" s="243"/>
      <c r="S489" s="243"/>
      <c r="T489" s="243"/>
      <c r="U489" s="243"/>
      <c r="V489" s="243"/>
      <c r="W489" s="243"/>
      <c r="X489" s="243"/>
      <c r="Y489" s="243"/>
      <c r="Z489" s="243"/>
      <c r="AA489" s="243"/>
      <c r="AB489" s="243"/>
      <c r="AC489" s="243"/>
      <c r="AD489" s="243"/>
      <c r="AE489" s="243"/>
    </row>
    <row r="490">
      <c r="A490" s="243"/>
      <c r="B490" s="243"/>
      <c r="C490" s="243"/>
      <c r="D490" s="243"/>
      <c r="E490" s="243"/>
      <c r="F490" s="243"/>
      <c r="G490" s="243"/>
      <c r="H490" s="243"/>
      <c r="I490" s="243"/>
      <c r="J490" s="243"/>
      <c r="K490" s="243"/>
      <c r="L490" s="243"/>
      <c r="M490" s="243"/>
      <c r="N490" s="243"/>
      <c r="O490" s="243"/>
      <c r="P490" s="243"/>
      <c r="Q490" s="243"/>
      <c r="R490" s="243"/>
      <c r="S490" s="243"/>
      <c r="T490" s="243"/>
      <c r="U490" s="243"/>
      <c r="V490" s="243"/>
      <c r="W490" s="243"/>
      <c r="X490" s="243"/>
      <c r="Y490" s="243"/>
      <c r="Z490" s="243"/>
      <c r="AA490" s="243"/>
      <c r="AB490" s="243"/>
      <c r="AC490" s="243"/>
      <c r="AD490" s="243"/>
      <c r="AE490" s="243"/>
    </row>
    <row r="491">
      <c r="A491" s="243"/>
      <c r="B491" s="243"/>
      <c r="C491" s="243"/>
      <c r="D491" s="243"/>
      <c r="E491" s="243"/>
      <c r="F491" s="243"/>
      <c r="G491" s="243"/>
      <c r="H491" s="243"/>
      <c r="I491" s="243"/>
      <c r="J491" s="243"/>
      <c r="K491" s="243"/>
      <c r="L491" s="243"/>
      <c r="M491" s="243"/>
      <c r="N491" s="243"/>
      <c r="O491" s="243"/>
      <c r="P491" s="243"/>
      <c r="Q491" s="243"/>
      <c r="R491" s="243"/>
      <c r="S491" s="243"/>
      <c r="T491" s="243"/>
      <c r="U491" s="243"/>
      <c r="V491" s="243"/>
      <c r="W491" s="243"/>
      <c r="X491" s="243"/>
      <c r="Y491" s="243"/>
      <c r="Z491" s="243"/>
      <c r="AA491" s="243"/>
      <c r="AB491" s="243"/>
      <c r="AC491" s="243"/>
      <c r="AD491" s="243"/>
      <c r="AE491" s="243"/>
    </row>
    <row r="492">
      <c r="A492" s="243"/>
      <c r="B492" s="243"/>
      <c r="C492" s="243"/>
      <c r="D492" s="243"/>
      <c r="E492" s="243"/>
      <c r="F492" s="243"/>
      <c r="G492" s="243"/>
      <c r="H492" s="243"/>
      <c r="I492" s="243"/>
      <c r="J492" s="243"/>
      <c r="K492" s="243"/>
      <c r="L492" s="243"/>
      <c r="M492" s="243"/>
      <c r="N492" s="243"/>
      <c r="O492" s="243"/>
      <c r="P492" s="243"/>
      <c r="Q492" s="243"/>
      <c r="R492" s="243"/>
      <c r="S492" s="243"/>
      <c r="T492" s="243"/>
      <c r="U492" s="243"/>
      <c r="V492" s="243"/>
      <c r="W492" s="243"/>
      <c r="X492" s="243"/>
      <c r="Y492" s="243"/>
      <c r="Z492" s="243"/>
      <c r="AA492" s="243"/>
      <c r="AB492" s="243"/>
      <c r="AC492" s="243"/>
      <c r="AD492" s="243"/>
      <c r="AE492" s="243"/>
    </row>
    <row r="493">
      <c r="A493" s="243"/>
      <c r="B493" s="243"/>
      <c r="C493" s="243"/>
      <c r="D493" s="243"/>
      <c r="E493" s="243"/>
      <c r="F493" s="243"/>
      <c r="G493" s="243"/>
      <c r="H493" s="243"/>
      <c r="I493" s="243"/>
      <c r="J493" s="243"/>
      <c r="K493" s="243"/>
      <c r="L493" s="243"/>
      <c r="M493" s="243"/>
      <c r="N493" s="243"/>
      <c r="O493" s="243"/>
      <c r="P493" s="243"/>
      <c r="Q493" s="243"/>
      <c r="R493" s="243"/>
      <c r="S493" s="243"/>
      <c r="T493" s="243"/>
      <c r="U493" s="243"/>
      <c r="V493" s="243"/>
      <c r="W493" s="243"/>
      <c r="X493" s="243"/>
      <c r="Y493" s="243"/>
      <c r="Z493" s="243"/>
      <c r="AA493" s="243"/>
      <c r="AB493" s="243"/>
      <c r="AC493" s="243"/>
      <c r="AD493" s="243"/>
      <c r="AE493" s="243"/>
    </row>
    <row r="494">
      <c r="A494" s="243"/>
      <c r="B494" s="243"/>
      <c r="C494" s="243"/>
      <c r="D494" s="243"/>
      <c r="E494" s="243"/>
      <c r="F494" s="243"/>
      <c r="G494" s="243"/>
      <c r="H494" s="243"/>
      <c r="I494" s="243"/>
      <c r="J494" s="243"/>
      <c r="K494" s="243"/>
      <c r="L494" s="243"/>
      <c r="M494" s="243"/>
      <c r="N494" s="243"/>
      <c r="O494" s="243"/>
      <c r="P494" s="243"/>
      <c r="Q494" s="243"/>
      <c r="R494" s="243"/>
      <c r="S494" s="243"/>
      <c r="T494" s="243"/>
      <c r="U494" s="243"/>
      <c r="V494" s="243"/>
      <c r="W494" s="243"/>
      <c r="X494" s="243"/>
      <c r="Y494" s="243"/>
      <c r="Z494" s="243"/>
      <c r="AA494" s="243"/>
      <c r="AB494" s="243"/>
      <c r="AC494" s="243"/>
      <c r="AD494" s="243"/>
      <c r="AE494" s="243"/>
    </row>
    <row r="495">
      <c r="A495" s="243"/>
      <c r="B495" s="243"/>
      <c r="C495" s="243"/>
      <c r="D495" s="243"/>
      <c r="E495" s="243"/>
      <c r="F495" s="243"/>
      <c r="G495" s="243"/>
      <c r="H495" s="243"/>
      <c r="I495" s="243"/>
      <c r="J495" s="243"/>
      <c r="K495" s="243"/>
      <c r="L495" s="243"/>
      <c r="M495" s="243"/>
      <c r="N495" s="243"/>
      <c r="O495" s="243"/>
      <c r="P495" s="243"/>
      <c r="Q495" s="243"/>
      <c r="R495" s="243"/>
      <c r="S495" s="243"/>
      <c r="T495" s="243"/>
      <c r="U495" s="243"/>
      <c r="V495" s="243"/>
      <c r="W495" s="243"/>
      <c r="X495" s="243"/>
      <c r="Y495" s="243"/>
      <c r="Z495" s="243"/>
      <c r="AA495" s="243"/>
      <c r="AB495" s="243"/>
      <c r="AC495" s="243"/>
      <c r="AD495" s="243"/>
      <c r="AE495" s="243"/>
    </row>
    <row r="496">
      <c r="A496" s="243"/>
      <c r="B496" s="243"/>
      <c r="C496" s="243"/>
      <c r="D496" s="243"/>
      <c r="E496" s="243"/>
      <c r="F496" s="243"/>
      <c r="G496" s="243"/>
      <c r="H496" s="243"/>
      <c r="I496" s="243"/>
      <c r="J496" s="243"/>
      <c r="K496" s="243"/>
      <c r="L496" s="243"/>
      <c r="M496" s="243"/>
      <c r="N496" s="243"/>
      <c r="O496" s="243"/>
      <c r="P496" s="243"/>
      <c r="Q496" s="243"/>
      <c r="R496" s="243"/>
      <c r="S496" s="243"/>
      <c r="T496" s="243"/>
      <c r="U496" s="243"/>
      <c r="V496" s="243"/>
      <c r="W496" s="243"/>
      <c r="X496" s="243"/>
      <c r="Y496" s="243"/>
      <c r="Z496" s="243"/>
      <c r="AA496" s="243"/>
      <c r="AB496" s="243"/>
      <c r="AC496" s="243"/>
      <c r="AD496" s="243"/>
      <c r="AE496" s="243"/>
    </row>
    <row r="497">
      <c r="A497" s="243"/>
      <c r="B497" s="243"/>
      <c r="C497" s="243"/>
      <c r="D497" s="243"/>
      <c r="E497" s="243"/>
      <c r="F497" s="243"/>
      <c r="G497" s="243"/>
      <c r="H497" s="243"/>
      <c r="I497" s="243"/>
      <c r="J497" s="243"/>
      <c r="K497" s="243"/>
      <c r="L497" s="243"/>
      <c r="M497" s="243"/>
      <c r="N497" s="243"/>
      <c r="O497" s="243"/>
      <c r="P497" s="243"/>
      <c r="Q497" s="243"/>
      <c r="R497" s="243"/>
      <c r="S497" s="243"/>
      <c r="T497" s="243"/>
      <c r="U497" s="243"/>
      <c r="V497" s="243"/>
      <c r="W497" s="243"/>
      <c r="X497" s="243"/>
      <c r="Y497" s="243"/>
      <c r="Z497" s="243"/>
      <c r="AA497" s="243"/>
      <c r="AB497" s="243"/>
      <c r="AC497" s="243"/>
      <c r="AD497" s="243"/>
      <c r="AE497" s="243"/>
    </row>
    <row r="498">
      <c r="A498" s="243"/>
      <c r="B498" s="243"/>
      <c r="C498" s="243"/>
      <c r="D498" s="243"/>
      <c r="E498" s="243"/>
      <c r="F498" s="243"/>
      <c r="G498" s="243"/>
      <c r="H498" s="243"/>
      <c r="I498" s="243"/>
      <c r="J498" s="243"/>
      <c r="K498" s="243"/>
      <c r="L498" s="243"/>
      <c r="M498" s="243"/>
      <c r="N498" s="243"/>
      <c r="O498" s="243"/>
      <c r="P498" s="243"/>
      <c r="Q498" s="243"/>
      <c r="R498" s="243"/>
      <c r="S498" s="243"/>
      <c r="T498" s="243"/>
      <c r="U498" s="243"/>
      <c r="V498" s="243"/>
      <c r="W498" s="243"/>
      <c r="X498" s="243"/>
      <c r="Y498" s="243"/>
      <c r="Z498" s="243"/>
      <c r="AA498" s="243"/>
      <c r="AB498" s="243"/>
      <c r="AC498" s="243"/>
      <c r="AD498" s="243"/>
      <c r="AE498" s="243"/>
    </row>
    <row r="499">
      <c r="A499" s="243"/>
      <c r="B499" s="243"/>
      <c r="C499" s="243"/>
      <c r="D499" s="243"/>
      <c r="E499" s="243"/>
      <c r="F499" s="243"/>
      <c r="G499" s="243"/>
      <c r="H499" s="243"/>
      <c r="I499" s="243"/>
      <c r="J499" s="243"/>
      <c r="K499" s="243"/>
      <c r="L499" s="243"/>
      <c r="M499" s="243"/>
      <c r="N499" s="243"/>
      <c r="O499" s="243"/>
      <c r="P499" s="243"/>
      <c r="Q499" s="243"/>
      <c r="R499" s="243"/>
      <c r="S499" s="243"/>
      <c r="T499" s="243"/>
      <c r="U499" s="243"/>
      <c r="V499" s="243"/>
      <c r="W499" s="243"/>
      <c r="X499" s="243"/>
      <c r="Y499" s="243"/>
      <c r="Z499" s="243"/>
      <c r="AA499" s="243"/>
      <c r="AB499" s="243"/>
      <c r="AC499" s="243"/>
      <c r="AD499" s="243"/>
      <c r="AE499" s="243"/>
    </row>
    <row r="500">
      <c r="A500" s="243"/>
      <c r="B500" s="243"/>
      <c r="C500" s="243"/>
      <c r="D500" s="243"/>
      <c r="E500" s="243"/>
      <c r="F500" s="243"/>
      <c r="G500" s="243"/>
      <c r="H500" s="243"/>
      <c r="I500" s="243"/>
      <c r="J500" s="243"/>
      <c r="K500" s="243"/>
      <c r="L500" s="243"/>
      <c r="M500" s="243"/>
      <c r="N500" s="243"/>
      <c r="O500" s="243"/>
      <c r="P500" s="243"/>
      <c r="Q500" s="243"/>
      <c r="R500" s="243"/>
      <c r="S500" s="243"/>
      <c r="T500" s="243"/>
      <c r="U500" s="243"/>
      <c r="V500" s="243"/>
      <c r="W500" s="243"/>
      <c r="X500" s="243"/>
      <c r="Y500" s="243"/>
      <c r="Z500" s="243"/>
      <c r="AA500" s="243"/>
      <c r="AB500" s="243"/>
      <c r="AC500" s="243"/>
      <c r="AD500" s="243"/>
      <c r="AE500" s="243"/>
    </row>
    <row r="501">
      <c r="A501" s="243"/>
      <c r="B501" s="243"/>
      <c r="C501" s="243"/>
      <c r="D501" s="243"/>
      <c r="E501" s="243"/>
      <c r="F501" s="243"/>
      <c r="G501" s="243"/>
      <c r="H501" s="243"/>
      <c r="I501" s="243"/>
      <c r="J501" s="243"/>
      <c r="K501" s="243"/>
      <c r="L501" s="243"/>
      <c r="M501" s="243"/>
      <c r="N501" s="243"/>
      <c r="O501" s="243"/>
      <c r="P501" s="243"/>
      <c r="Q501" s="243"/>
      <c r="R501" s="243"/>
      <c r="S501" s="243"/>
      <c r="T501" s="243"/>
      <c r="U501" s="243"/>
      <c r="V501" s="243"/>
      <c r="W501" s="243"/>
      <c r="X501" s="243"/>
      <c r="Y501" s="243"/>
      <c r="Z501" s="243"/>
      <c r="AA501" s="243"/>
      <c r="AB501" s="243"/>
      <c r="AC501" s="243"/>
      <c r="AD501" s="243"/>
      <c r="AE501" s="243"/>
    </row>
    <row r="502">
      <c r="A502" s="243"/>
      <c r="B502" s="243"/>
      <c r="C502" s="243"/>
      <c r="D502" s="243"/>
      <c r="E502" s="243"/>
      <c r="F502" s="243"/>
      <c r="G502" s="243"/>
      <c r="H502" s="243"/>
      <c r="I502" s="243"/>
      <c r="J502" s="243"/>
      <c r="K502" s="243"/>
      <c r="L502" s="243"/>
      <c r="M502" s="243"/>
      <c r="N502" s="243"/>
      <c r="O502" s="243"/>
      <c r="P502" s="243"/>
      <c r="Q502" s="243"/>
      <c r="R502" s="243"/>
      <c r="S502" s="243"/>
      <c r="T502" s="243"/>
      <c r="U502" s="243"/>
      <c r="V502" s="243"/>
      <c r="W502" s="243"/>
      <c r="X502" s="243"/>
      <c r="Y502" s="243"/>
      <c r="Z502" s="243"/>
      <c r="AA502" s="243"/>
      <c r="AB502" s="243"/>
      <c r="AC502" s="243"/>
      <c r="AD502" s="243"/>
      <c r="AE502" s="243"/>
    </row>
    <row r="503">
      <c r="A503" s="243"/>
      <c r="B503" s="243"/>
      <c r="C503" s="243"/>
      <c r="D503" s="243"/>
      <c r="E503" s="243"/>
      <c r="F503" s="243"/>
      <c r="G503" s="243"/>
      <c r="H503" s="243"/>
      <c r="I503" s="243"/>
      <c r="J503" s="243"/>
      <c r="K503" s="243"/>
      <c r="L503" s="243"/>
      <c r="M503" s="243"/>
      <c r="N503" s="243"/>
      <c r="O503" s="243"/>
      <c r="P503" s="243"/>
      <c r="Q503" s="243"/>
      <c r="R503" s="243"/>
      <c r="S503" s="243"/>
      <c r="T503" s="243"/>
      <c r="U503" s="243"/>
      <c r="V503" s="243"/>
      <c r="W503" s="243"/>
      <c r="X503" s="243"/>
      <c r="Y503" s="243"/>
      <c r="Z503" s="243"/>
      <c r="AA503" s="243"/>
      <c r="AB503" s="243"/>
      <c r="AC503" s="243"/>
      <c r="AD503" s="243"/>
      <c r="AE503" s="243"/>
    </row>
    <row r="504">
      <c r="A504" s="243"/>
      <c r="B504" s="243"/>
      <c r="C504" s="243"/>
      <c r="D504" s="243"/>
      <c r="E504" s="243"/>
      <c r="F504" s="243"/>
      <c r="G504" s="243"/>
      <c r="H504" s="243"/>
      <c r="I504" s="243"/>
      <c r="J504" s="243"/>
      <c r="K504" s="243"/>
      <c r="L504" s="243"/>
      <c r="M504" s="243"/>
      <c r="N504" s="243"/>
      <c r="O504" s="243"/>
      <c r="P504" s="243"/>
      <c r="Q504" s="243"/>
      <c r="R504" s="243"/>
      <c r="S504" s="243"/>
      <c r="T504" s="243"/>
      <c r="U504" s="243"/>
      <c r="V504" s="243"/>
      <c r="W504" s="243"/>
      <c r="X504" s="243"/>
      <c r="Y504" s="243"/>
      <c r="Z504" s="243"/>
      <c r="AA504" s="243"/>
      <c r="AB504" s="243"/>
      <c r="AC504" s="243"/>
      <c r="AD504" s="243"/>
      <c r="AE504" s="243"/>
    </row>
    <row r="505">
      <c r="A505" s="243"/>
      <c r="B505" s="243"/>
      <c r="C505" s="243"/>
      <c r="D505" s="243"/>
      <c r="E505" s="243"/>
      <c r="F505" s="243"/>
      <c r="G505" s="243"/>
      <c r="H505" s="243"/>
      <c r="I505" s="243"/>
      <c r="J505" s="243"/>
      <c r="K505" s="243"/>
      <c r="L505" s="243"/>
      <c r="M505" s="243"/>
      <c r="N505" s="243"/>
      <c r="O505" s="243"/>
      <c r="P505" s="243"/>
      <c r="Q505" s="243"/>
      <c r="R505" s="243"/>
      <c r="S505" s="243"/>
      <c r="T505" s="243"/>
      <c r="U505" s="243"/>
      <c r="V505" s="243"/>
      <c r="W505" s="243"/>
      <c r="X505" s="243"/>
      <c r="Y505" s="243"/>
      <c r="Z505" s="243"/>
      <c r="AA505" s="243"/>
      <c r="AB505" s="243"/>
      <c r="AC505" s="243"/>
      <c r="AD505" s="243"/>
      <c r="AE505" s="243"/>
    </row>
    <row r="506">
      <c r="A506" s="243"/>
      <c r="B506" s="243"/>
      <c r="C506" s="243"/>
      <c r="D506" s="243"/>
      <c r="E506" s="243"/>
      <c r="F506" s="243"/>
      <c r="G506" s="243"/>
      <c r="H506" s="243"/>
      <c r="I506" s="243"/>
      <c r="J506" s="243"/>
      <c r="K506" s="243"/>
      <c r="L506" s="243"/>
      <c r="M506" s="243"/>
      <c r="N506" s="243"/>
      <c r="O506" s="243"/>
      <c r="P506" s="243"/>
      <c r="Q506" s="243"/>
      <c r="R506" s="243"/>
      <c r="S506" s="243"/>
      <c r="T506" s="243"/>
      <c r="U506" s="243"/>
      <c r="V506" s="243"/>
      <c r="W506" s="243"/>
      <c r="X506" s="243"/>
      <c r="Y506" s="243"/>
      <c r="Z506" s="243"/>
      <c r="AA506" s="243"/>
      <c r="AB506" s="243"/>
      <c r="AC506" s="243"/>
      <c r="AD506" s="243"/>
      <c r="AE506" s="243"/>
    </row>
    <row r="507">
      <c r="A507" s="243"/>
      <c r="B507" s="243"/>
      <c r="C507" s="243"/>
      <c r="D507" s="243"/>
      <c r="E507" s="243"/>
      <c r="F507" s="243"/>
      <c r="G507" s="243"/>
      <c r="H507" s="243"/>
      <c r="I507" s="243"/>
      <c r="J507" s="243"/>
      <c r="K507" s="243"/>
      <c r="L507" s="243"/>
      <c r="M507" s="243"/>
      <c r="N507" s="243"/>
      <c r="O507" s="243"/>
      <c r="P507" s="243"/>
      <c r="Q507" s="243"/>
      <c r="R507" s="243"/>
      <c r="S507" s="243"/>
      <c r="T507" s="243"/>
      <c r="U507" s="243"/>
      <c r="V507" s="243"/>
      <c r="W507" s="243"/>
      <c r="X507" s="243"/>
      <c r="Y507" s="243"/>
      <c r="Z507" s="243"/>
      <c r="AA507" s="243"/>
      <c r="AB507" s="243"/>
      <c r="AC507" s="243"/>
      <c r="AD507" s="243"/>
      <c r="AE507" s="243"/>
    </row>
    <row r="508">
      <c r="A508" s="243"/>
      <c r="B508" s="243"/>
      <c r="C508" s="243"/>
      <c r="D508" s="243"/>
      <c r="E508" s="243"/>
      <c r="F508" s="243"/>
      <c r="G508" s="243"/>
      <c r="H508" s="243"/>
      <c r="I508" s="243"/>
      <c r="J508" s="243"/>
      <c r="K508" s="243"/>
      <c r="L508" s="243"/>
      <c r="M508" s="243"/>
      <c r="N508" s="243"/>
      <c r="O508" s="243"/>
      <c r="P508" s="243"/>
      <c r="Q508" s="243"/>
      <c r="R508" s="243"/>
      <c r="S508" s="243"/>
      <c r="T508" s="243"/>
      <c r="U508" s="243"/>
      <c r="V508" s="243"/>
      <c r="W508" s="243"/>
      <c r="X508" s="243"/>
      <c r="Y508" s="243"/>
      <c r="Z508" s="243"/>
      <c r="AA508" s="243"/>
      <c r="AB508" s="243"/>
      <c r="AC508" s="243"/>
      <c r="AD508" s="243"/>
      <c r="AE508" s="243"/>
    </row>
    <row r="509">
      <c r="A509" s="243"/>
      <c r="B509" s="243"/>
      <c r="C509" s="243"/>
      <c r="D509" s="243"/>
      <c r="E509" s="243"/>
      <c r="F509" s="243"/>
      <c r="G509" s="243"/>
      <c r="H509" s="243"/>
      <c r="I509" s="243"/>
      <c r="J509" s="243"/>
      <c r="K509" s="243"/>
      <c r="L509" s="243"/>
      <c r="M509" s="243"/>
      <c r="N509" s="243"/>
      <c r="O509" s="243"/>
      <c r="P509" s="243"/>
      <c r="Q509" s="243"/>
      <c r="R509" s="243"/>
      <c r="S509" s="243"/>
      <c r="T509" s="243"/>
      <c r="U509" s="243"/>
      <c r="V509" s="243"/>
      <c r="W509" s="243"/>
      <c r="X509" s="243"/>
      <c r="Y509" s="243"/>
      <c r="Z509" s="243"/>
      <c r="AA509" s="243"/>
      <c r="AB509" s="243"/>
      <c r="AC509" s="243"/>
      <c r="AD509" s="243"/>
      <c r="AE509" s="243"/>
    </row>
    <row r="510">
      <c r="A510" s="243"/>
      <c r="B510" s="243"/>
      <c r="C510" s="243"/>
      <c r="D510" s="243"/>
      <c r="E510" s="243"/>
      <c r="F510" s="243"/>
      <c r="G510" s="243"/>
      <c r="H510" s="243"/>
      <c r="I510" s="243"/>
      <c r="J510" s="243"/>
      <c r="K510" s="243"/>
      <c r="L510" s="243"/>
      <c r="M510" s="243"/>
      <c r="N510" s="243"/>
      <c r="O510" s="243"/>
      <c r="P510" s="243"/>
      <c r="Q510" s="243"/>
      <c r="R510" s="243"/>
      <c r="S510" s="243"/>
      <c r="T510" s="243"/>
      <c r="U510" s="243"/>
      <c r="V510" s="243"/>
      <c r="W510" s="243"/>
      <c r="X510" s="243"/>
      <c r="Y510" s="243"/>
      <c r="Z510" s="243"/>
      <c r="AA510" s="243"/>
      <c r="AB510" s="243"/>
      <c r="AC510" s="243"/>
      <c r="AD510" s="243"/>
      <c r="AE510" s="243"/>
    </row>
    <row r="511">
      <c r="A511" s="243"/>
      <c r="B511" s="243"/>
      <c r="C511" s="243"/>
      <c r="D511" s="243"/>
      <c r="E511" s="243"/>
      <c r="F511" s="243"/>
      <c r="G511" s="243"/>
      <c r="H511" s="243"/>
      <c r="I511" s="243"/>
      <c r="J511" s="243"/>
      <c r="K511" s="243"/>
      <c r="L511" s="243"/>
      <c r="M511" s="243"/>
      <c r="N511" s="243"/>
      <c r="O511" s="243"/>
      <c r="P511" s="243"/>
      <c r="Q511" s="243"/>
      <c r="R511" s="243"/>
      <c r="S511" s="243"/>
      <c r="T511" s="243"/>
      <c r="U511" s="243"/>
      <c r="V511" s="243"/>
      <c r="W511" s="243"/>
      <c r="X511" s="243"/>
      <c r="Y511" s="243"/>
      <c r="Z511" s="243"/>
      <c r="AA511" s="243"/>
      <c r="AB511" s="243"/>
      <c r="AC511" s="243"/>
      <c r="AD511" s="243"/>
      <c r="AE511" s="243"/>
    </row>
    <row r="512">
      <c r="A512" s="243"/>
      <c r="B512" s="243"/>
      <c r="C512" s="243"/>
      <c r="D512" s="243"/>
      <c r="E512" s="243"/>
      <c r="F512" s="243"/>
      <c r="G512" s="243"/>
      <c r="H512" s="243"/>
      <c r="I512" s="243"/>
      <c r="J512" s="243"/>
      <c r="K512" s="243"/>
      <c r="L512" s="243"/>
      <c r="M512" s="243"/>
      <c r="N512" s="243"/>
      <c r="O512" s="243"/>
      <c r="P512" s="243"/>
      <c r="Q512" s="243"/>
      <c r="R512" s="243"/>
      <c r="S512" s="243"/>
      <c r="T512" s="243"/>
      <c r="U512" s="243"/>
      <c r="V512" s="243"/>
      <c r="W512" s="243"/>
      <c r="X512" s="243"/>
      <c r="Y512" s="243"/>
      <c r="Z512" s="243"/>
      <c r="AA512" s="243"/>
      <c r="AB512" s="243"/>
      <c r="AC512" s="243"/>
      <c r="AD512" s="243"/>
      <c r="AE512" s="243"/>
    </row>
    <row r="513">
      <c r="A513" s="243"/>
      <c r="B513" s="243"/>
      <c r="C513" s="243"/>
      <c r="D513" s="243"/>
      <c r="E513" s="243"/>
      <c r="F513" s="243"/>
      <c r="G513" s="243"/>
      <c r="H513" s="243"/>
      <c r="I513" s="243"/>
      <c r="J513" s="243"/>
      <c r="K513" s="243"/>
      <c r="L513" s="243"/>
      <c r="M513" s="243"/>
      <c r="N513" s="243"/>
      <c r="O513" s="243"/>
      <c r="P513" s="243"/>
      <c r="Q513" s="243"/>
      <c r="R513" s="243"/>
      <c r="S513" s="243"/>
      <c r="T513" s="243"/>
      <c r="U513" s="243"/>
      <c r="V513" s="243"/>
      <c r="W513" s="243"/>
      <c r="X513" s="243"/>
      <c r="Y513" s="243"/>
      <c r="Z513" s="243"/>
      <c r="AA513" s="243"/>
      <c r="AB513" s="243"/>
      <c r="AC513" s="243"/>
      <c r="AD513" s="243"/>
      <c r="AE513" s="243"/>
    </row>
    <row r="514">
      <c r="A514" s="243"/>
      <c r="B514" s="243"/>
      <c r="C514" s="243"/>
      <c r="D514" s="243"/>
      <c r="E514" s="243"/>
      <c r="F514" s="243"/>
      <c r="G514" s="243"/>
      <c r="H514" s="243"/>
      <c r="I514" s="243"/>
      <c r="J514" s="243"/>
      <c r="K514" s="243"/>
      <c r="L514" s="243"/>
      <c r="M514" s="243"/>
      <c r="N514" s="243"/>
      <c r="O514" s="243"/>
      <c r="P514" s="243"/>
      <c r="Q514" s="243"/>
      <c r="R514" s="243"/>
      <c r="S514" s="243"/>
      <c r="T514" s="243"/>
      <c r="U514" s="243"/>
      <c r="V514" s="243"/>
      <c r="W514" s="243"/>
      <c r="X514" s="243"/>
      <c r="Y514" s="243"/>
      <c r="Z514" s="243"/>
      <c r="AA514" s="243"/>
      <c r="AB514" s="243"/>
      <c r="AC514" s="243"/>
      <c r="AD514" s="243"/>
      <c r="AE514" s="243"/>
    </row>
    <row r="515">
      <c r="A515" s="243"/>
      <c r="B515" s="243"/>
      <c r="C515" s="243"/>
      <c r="D515" s="243"/>
      <c r="E515" s="243"/>
      <c r="F515" s="243"/>
      <c r="G515" s="243"/>
      <c r="H515" s="243"/>
      <c r="I515" s="243"/>
      <c r="J515" s="243"/>
      <c r="K515" s="243"/>
      <c r="L515" s="243"/>
      <c r="M515" s="243"/>
      <c r="N515" s="243"/>
      <c r="O515" s="243"/>
      <c r="P515" s="243"/>
      <c r="Q515" s="243"/>
      <c r="R515" s="243"/>
      <c r="S515" s="243"/>
      <c r="T515" s="243"/>
      <c r="U515" s="243"/>
      <c r="V515" s="243"/>
      <c r="W515" s="243"/>
      <c r="X515" s="243"/>
      <c r="Y515" s="243"/>
      <c r="Z515" s="243"/>
      <c r="AA515" s="243"/>
      <c r="AB515" s="243"/>
      <c r="AC515" s="243"/>
      <c r="AD515" s="243"/>
      <c r="AE515" s="243"/>
    </row>
    <row r="516">
      <c r="A516" s="243"/>
      <c r="B516" s="243"/>
      <c r="C516" s="243"/>
      <c r="D516" s="243"/>
      <c r="E516" s="243"/>
      <c r="F516" s="243"/>
      <c r="G516" s="243"/>
      <c r="H516" s="243"/>
      <c r="I516" s="243"/>
      <c r="J516" s="243"/>
      <c r="K516" s="243"/>
      <c r="L516" s="243"/>
      <c r="M516" s="243"/>
      <c r="N516" s="243"/>
      <c r="O516" s="243"/>
      <c r="P516" s="243"/>
      <c r="Q516" s="243"/>
      <c r="R516" s="243"/>
      <c r="S516" s="243"/>
      <c r="T516" s="243"/>
      <c r="U516" s="243"/>
      <c r="V516" s="243"/>
      <c r="W516" s="243"/>
      <c r="X516" s="243"/>
      <c r="Y516" s="243"/>
      <c r="Z516" s="243"/>
      <c r="AA516" s="243"/>
      <c r="AB516" s="243"/>
      <c r="AC516" s="243"/>
      <c r="AD516" s="243"/>
      <c r="AE516" s="243"/>
    </row>
    <row r="517">
      <c r="A517" s="243"/>
      <c r="B517" s="243"/>
      <c r="C517" s="243"/>
      <c r="D517" s="243"/>
      <c r="E517" s="243"/>
      <c r="F517" s="243"/>
      <c r="G517" s="243"/>
      <c r="H517" s="243"/>
      <c r="I517" s="243"/>
      <c r="J517" s="243"/>
      <c r="K517" s="243"/>
      <c r="L517" s="243"/>
      <c r="M517" s="243"/>
      <c r="N517" s="243"/>
      <c r="O517" s="243"/>
      <c r="P517" s="243"/>
      <c r="Q517" s="243"/>
      <c r="R517" s="243"/>
      <c r="S517" s="243"/>
      <c r="T517" s="243"/>
      <c r="U517" s="243"/>
      <c r="V517" s="243"/>
      <c r="W517" s="243"/>
      <c r="X517" s="243"/>
      <c r="Y517" s="243"/>
      <c r="Z517" s="243"/>
      <c r="AA517" s="243"/>
      <c r="AB517" s="243"/>
      <c r="AC517" s="243"/>
      <c r="AD517" s="243"/>
      <c r="AE517" s="243"/>
    </row>
    <row r="518">
      <c r="A518" s="243"/>
      <c r="B518" s="243"/>
      <c r="C518" s="243"/>
      <c r="D518" s="243"/>
      <c r="E518" s="243"/>
      <c r="F518" s="243"/>
      <c r="G518" s="243"/>
      <c r="H518" s="243"/>
      <c r="I518" s="243"/>
      <c r="J518" s="243"/>
      <c r="K518" s="243"/>
      <c r="L518" s="243"/>
      <c r="M518" s="243"/>
      <c r="N518" s="243"/>
      <c r="O518" s="243"/>
      <c r="P518" s="243"/>
      <c r="Q518" s="243"/>
      <c r="R518" s="243"/>
      <c r="S518" s="243"/>
      <c r="T518" s="243"/>
      <c r="U518" s="243"/>
      <c r="V518" s="243"/>
      <c r="W518" s="243"/>
      <c r="X518" s="243"/>
      <c r="Y518" s="243"/>
      <c r="Z518" s="243"/>
      <c r="AA518" s="243"/>
      <c r="AB518" s="243"/>
      <c r="AC518" s="243"/>
      <c r="AD518" s="243"/>
      <c r="AE518" s="243"/>
    </row>
    <row r="519">
      <c r="A519" s="243"/>
      <c r="B519" s="243"/>
      <c r="C519" s="243"/>
      <c r="D519" s="243"/>
      <c r="E519" s="243"/>
      <c r="F519" s="243"/>
      <c r="G519" s="243"/>
      <c r="H519" s="243"/>
      <c r="I519" s="243"/>
      <c r="J519" s="243"/>
      <c r="K519" s="243"/>
      <c r="L519" s="243"/>
      <c r="M519" s="243"/>
      <c r="N519" s="243"/>
      <c r="O519" s="243"/>
      <c r="P519" s="243"/>
      <c r="Q519" s="243"/>
      <c r="R519" s="243"/>
      <c r="S519" s="243"/>
      <c r="T519" s="243"/>
      <c r="U519" s="243"/>
      <c r="V519" s="243"/>
      <c r="W519" s="243"/>
      <c r="X519" s="243"/>
      <c r="Y519" s="243"/>
      <c r="Z519" s="243"/>
      <c r="AA519" s="243"/>
      <c r="AB519" s="243"/>
      <c r="AC519" s="243"/>
      <c r="AD519" s="243"/>
      <c r="AE519" s="243"/>
    </row>
    <row r="520">
      <c r="A520" s="243"/>
      <c r="B520" s="243"/>
      <c r="C520" s="243"/>
      <c r="D520" s="243"/>
      <c r="E520" s="243"/>
      <c r="F520" s="243"/>
      <c r="G520" s="243"/>
      <c r="H520" s="243"/>
      <c r="I520" s="243"/>
      <c r="J520" s="243"/>
      <c r="K520" s="243"/>
      <c r="L520" s="243"/>
      <c r="M520" s="243"/>
      <c r="N520" s="243"/>
      <c r="O520" s="243"/>
      <c r="P520" s="243"/>
      <c r="Q520" s="243"/>
      <c r="R520" s="243"/>
      <c r="S520" s="243"/>
      <c r="T520" s="243"/>
      <c r="U520" s="243"/>
      <c r="V520" s="243"/>
      <c r="W520" s="243"/>
      <c r="X520" s="243"/>
      <c r="Y520" s="243"/>
      <c r="Z520" s="243"/>
      <c r="AA520" s="243"/>
      <c r="AB520" s="243"/>
      <c r="AC520" s="243"/>
      <c r="AD520" s="243"/>
      <c r="AE520" s="243"/>
    </row>
    <row r="521">
      <c r="A521" s="243"/>
      <c r="B521" s="243"/>
      <c r="C521" s="243"/>
      <c r="D521" s="243"/>
      <c r="E521" s="243"/>
      <c r="F521" s="243"/>
      <c r="G521" s="243"/>
      <c r="H521" s="243"/>
      <c r="I521" s="243"/>
      <c r="J521" s="243"/>
      <c r="K521" s="243"/>
      <c r="L521" s="243"/>
      <c r="M521" s="243"/>
      <c r="N521" s="243"/>
      <c r="O521" s="243"/>
      <c r="P521" s="243"/>
      <c r="Q521" s="243"/>
      <c r="R521" s="243"/>
      <c r="S521" s="243"/>
      <c r="T521" s="243"/>
      <c r="U521" s="243"/>
      <c r="V521" s="243"/>
      <c r="W521" s="243"/>
      <c r="X521" s="243"/>
      <c r="Y521" s="243"/>
      <c r="Z521" s="243"/>
      <c r="AA521" s="243"/>
      <c r="AB521" s="243"/>
      <c r="AC521" s="243"/>
      <c r="AD521" s="243"/>
      <c r="AE521" s="243"/>
    </row>
    <row r="522">
      <c r="A522" s="243"/>
      <c r="B522" s="243"/>
      <c r="C522" s="243"/>
      <c r="D522" s="243"/>
      <c r="E522" s="243"/>
      <c r="F522" s="243"/>
      <c r="G522" s="243"/>
      <c r="H522" s="243"/>
      <c r="I522" s="243"/>
      <c r="J522" s="243"/>
      <c r="K522" s="243"/>
      <c r="L522" s="243"/>
      <c r="M522" s="243"/>
      <c r="N522" s="243"/>
      <c r="O522" s="243"/>
      <c r="P522" s="243"/>
      <c r="Q522" s="243"/>
      <c r="R522" s="243"/>
      <c r="S522" s="243"/>
      <c r="T522" s="243"/>
      <c r="U522" s="243"/>
      <c r="V522" s="243"/>
      <c r="W522" s="243"/>
      <c r="X522" s="243"/>
      <c r="Y522" s="243"/>
      <c r="Z522" s="243"/>
      <c r="AA522" s="243"/>
      <c r="AB522" s="243"/>
      <c r="AC522" s="243"/>
      <c r="AD522" s="243"/>
      <c r="AE522" s="243"/>
    </row>
    <row r="523">
      <c r="A523" s="243"/>
      <c r="B523" s="243"/>
      <c r="C523" s="243"/>
      <c r="D523" s="243"/>
      <c r="E523" s="243"/>
      <c r="F523" s="243"/>
      <c r="G523" s="243"/>
      <c r="H523" s="243"/>
      <c r="I523" s="243"/>
      <c r="J523" s="243"/>
      <c r="K523" s="243"/>
      <c r="L523" s="243"/>
      <c r="M523" s="243"/>
      <c r="N523" s="243"/>
      <c r="O523" s="243"/>
      <c r="P523" s="243"/>
      <c r="Q523" s="243"/>
      <c r="R523" s="243"/>
      <c r="S523" s="243"/>
      <c r="T523" s="243"/>
      <c r="U523" s="243"/>
      <c r="V523" s="243"/>
      <c r="W523" s="243"/>
      <c r="X523" s="243"/>
      <c r="Y523" s="243"/>
      <c r="Z523" s="243"/>
      <c r="AA523" s="243"/>
      <c r="AB523" s="243"/>
      <c r="AC523" s="243"/>
      <c r="AD523" s="243"/>
      <c r="AE523" s="243"/>
    </row>
    <row r="524">
      <c r="A524" s="243"/>
      <c r="B524" s="243"/>
      <c r="C524" s="243"/>
      <c r="D524" s="243"/>
      <c r="E524" s="243"/>
      <c r="F524" s="243"/>
      <c r="G524" s="243"/>
      <c r="H524" s="243"/>
      <c r="I524" s="243"/>
      <c r="J524" s="243"/>
      <c r="K524" s="243"/>
      <c r="L524" s="243"/>
      <c r="M524" s="243"/>
      <c r="N524" s="243"/>
      <c r="O524" s="243"/>
      <c r="P524" s="243"/>
      <c r="Q524" s="243"/>
      <c r="R524" s="243"/>
      <c r="S524" s="243"/>
      <c r="T524" s="243"/>
      <c r="U524" s="243"/>
      <c r="V524" s="243"/>
      <c r="W524" s="243"/>
      <c r="X524" s="243"/>
      <c r="Y524" s="243"/>
      <c r="Z524" s="243"/>
      <c r="AA524" s="243"/>
      <c r="AB524" s="243"/>
      <c r="AC524" s="243"/>
      <c r="AD524" s="243"/>
      <c r="AE524" s="243"/>
    </row>
    <row r="525">
      <c r="A525" s="243"/>
      <c r="B525" s="243"/>
      <c r="C525" s="243"/>
      <c r="D525" s="243"/>
      <c r="E525" s="243"/>
      <c r="F525" s="243"/>
      <c r="G525" s="243"/>
      <c r="H525" s="243"/>
      <c r="I525" s="243"/>
      <c r="J525" s="243"/>
      <c r="K525" s="243"/>
      <c r="L525" s="243"/>
      <c r="M525" s="243"/>
      <c r="N525" s="243"/>
      <c r="O525" s="243"/>
      <c r="P525" s="243"/>
      <c r="Q525" s="243"/>
      <c r="R525" s="243"/>
      <c r="S525" s="243"/>
      <c r="T525" s="243"/>
      <c r="U525" s="243"/>
      <c r="V525" s="243"/>
      <c r="W525" s="243"/>
      <c r="X525" s="243"/>
      <c r="Y525" s="243"/>
      <c r="Z525" s="243"/>
      <c r="AA525" s="243"/>
      <c r="AB525" s="243"/>
      <c r="AC525" s="243"/>
      <c r="AD525" s="243"/>
      <c r="AE525" s="243"/>
    </row>
    <row r="526">
      <c r="A526" s="243"/>
      <c r="B526" s="243"/>
      <c r="C526" s="243"/>
      <c r="D526" s="243"/>
      <c r="E526" s="243"/>
      <c r="F526" s="243"/>
      <c r="G526" s="243"/>
      <c r="H526" s="243"/>
      <c r="I526" s="243"/>
      <c r="J526" s="243"/>
      <c r="K526" s="243"/>
      <c r="L526" s="243"/>
      <c r="M526" s="243"/>
      <c r="N526" s="243"/>
      <c r="O526" s="243"/>
      <c r="P526" s="243"/>
      <c r="Q526" s="243"/>
      <c r="R526" s="243"/>
      <c r="S526" s="243"/>
      <c r="T526" s="243"/>
      <c r="U526" s="243"/>
      <c r="V526" s="243"/>
      <c r="W526" s="243"/>
      <c r="X526" s="243"/>
      <c r="Y526" s="243"/>
      <c r="Z526" s="243"/>
      <c r="AA526" s="243"/>
      <c r="AB526" s="243"/>
      <c r="AC526" s="243"/>
      <c r="AD526" s="243"/>
      <c r="AE526" s="243"/>
    </row>
    <row r="527">
      <c r="A527" s="243"/>
      <c r="B527" s="243"/>
      <c r="C527" s="243"/>
      <c r="D527" s="243"/>
      <c r="E527" s="243"/>
      <c r="F527" s="243"/>
      <c r="G527" s="243"/>
      <c r="H527" s="243"/>
      <c r="I527" s="243"/>
      <c r="J527" s="243"/>
      <c r="K527" s="243"/>
      <c r="L527" s="243"/>
      <c r="M527" s="243"/>
      <c r="N527" s="243"/>
      <c r="O527" s="243"/>
      <c r="P527" s="243"/>
      <c r="Q527" s="243"/>
      <c r="R527" s="243"/>
      <c r="S527" s="243"/>
      <c r="T527" s="243"/>
      <c r="U527" s="243"/>
      <c r="V527" s="243"/>
      <c r="W527" s="243"/>
      <c r="X527" s="243"/>
      <c r="Y527" s="243"/>
      <c r="Z527" s="243"/>
      <c r="AA527" s="243"/>
      <c r="AB527" s="243"/>
      <c r="AC527" s="243"/>
      <c r="AD527" s="243"/>
      <c r="AE527" s="243"/>
    </row>
    <row r="528">
      <c r="A528" s="243"/>
      <c r="B528" s="243"/>
      <c r="C528" s="243"/>
      <c r="D528" s="243"/>
      <c r="E528" s="243"/>
      <c r="F528" s="243"/>
      <c r="G528" s="243"/>
      <c r="H528" s="243"/>
      <c r="I528" s="243"/>
      <c r="J528" s="243"/>
      <c r="K528" s="243"/>
      <c r="L528" s="243"/>
      <c r="M528" s="243"/>
      <c r="N528" s="243"/>
      <c r="O528" s="243"/>
      <c r="P528" s="243"/>
      <c r="Q528" s="243"/>
      <c r="R528" s="243"/>
      <c r="S528" s="243"/>
      <c r="T528" s="243"/>
      <c r="U528" s="243"/>
      <c r="V528" s="243"/>
      <c r="W528" s="243"/>
      <c r="X528" s="243"/>
      <c r="Y528" s="243"/>
      <c r="Z528" s="243"/>
      <c r="AA528" s="243"/>
      <c r="AB528" s="243"/>
      <c r="AC528" s="243"/>
      <c r="AD528" s="243"/>
      <c r="AE528" s="243"/>
    </row>
    <row r="529">
      <c r="A529" s="243"/>
      <c r="B529" s="243"/>
      <c r="C529" s="243"/>
      <c r="D529" s="243"/>
      <c r="E529" s="243"/>
      <c r="F529" s="243"/>
      <c r="G529" s="243"/>
      <c r="H529" s="243"/>
      <c r="I529" s="243"/>
      <c r="J529" s="243"/>
      <c r="K529" s="243"/>
      <c r="L529" s="243"/>
      <c r="M529" s="243"/>
      <c r="N529" s="243"/>
      <c r="O529" s="243"/>
      <c r="P529" s="243"/>
      <c r="Q529" s="243"/>
      <c r="R529" s="243"/>
      <c r="S529" s="243"/>
      <c r="T529" s="243"/>
      <c r="U529" s="243"/>
      <c r="V529" s="243"/>
      <c r="W529" s="243"/>
      <c r="X529" s="243"/>
      <c r="Y529" s="243"/>
      <c r="Z529" s="243"/>
      <c r="AA529" s="243"/>
      <c r="AB529" s="243"/>
      <c r="AC529" s="243"/>
      <c r="AD529" s="243"/>
      <c r="AE529" s="243"/>
    </row>
    <row r="530">
      <c r="A530" s="243"/>
      <c r="B530" s="243"/>
      <c r="C530" s="243"/>
      <c r="D530" s="243"/>
      <c r="E530" s="243"/>
      <c r="F530" s="243"/>
      <c r="G530" s="243"/>
      <c r="H530" s="243"/>
      <c r="I530" s="243"/>
      <c r="J530" s="243"/>
      <c r="K530" s="243"/>
      <c r="L530" s="243"/>
      <c r="M530" s="243"/>
      <c r="N530" s="243"/>
      <c r="O530" s="243"/>
      <c r="P530" s="243"/>
      <c r="Q530" s="243"/>
      <c r="R530" s="243"/>
      <c r="S530" s="243"/>
      <c r="T530" s="243"/>
      <c r="U530" s="243"/>
      <c r="V530" s="243"/>
      <c r="W530" s="243"/>
      <c r="X530" s="243"/>
      <c r="Y530" s="243"/>
      <c r="Z530" s="243"/>
      <c r="AA530" s="243"/>
      <c r="AB530" s="243"/>
      <c r="AC530" s="243"/>
      <c r="AD530" s="243"/>
      <c r="AE530" s="243"/>
    </row>
    <row r="531">
      <c r="A531" s="243"/>
      <c r="B531" s="243"/>
      <c r="C531" s="243"/>
      <c r="D531" s="243"/>
      <c r="E531" s="243"/>
      <c r="F531" s="243"/>
      <c r="G531" s="243"/>
      <c r="H531" s="243"/>
      <c r="I531" s="243"/>
      <c r="J531" s="243"/>
      <c r="K531" s="243"/>
      <c r="L531" s="243"/>
      <c r="M531" s="243"/>
      <c r="N531" s="243"/>
      <c r="O531" s="243"/>
      <c r="P531" s="243"/>
      <c r="Q531" s="243"/>
      <c r="R531" s="243"/>
      <c r="S531" s="243"/>
      <c r="T531" s="243"/>
      <c r="U531" s="243"/>
      <c r="V531" s="243"/>
      <c r="W531" s="243"/>
      <c r="X531" s="243"/>
      <c r="Y531" s="243"/>
      <c r="Z531" s="243"/>
      <c r="AA531" s="243"/>
      <c r="AB531" s="243"/>
      <c r="AC531" s="243"/>
      <c r="AD531" s="243"/>
      <c r="AE531" s="243"/>
    </row>
    <row r="532">
      <c r="A532" s="243"/>
      <c r="B532" s="243"/>
      <c r="C532" s="243"/>
      <c r="D532" s="243"/>
      <c r="E532" s="243"/>
      <c r="F532" s="243"/>
      <c r="G532" s="243"/>
      <c r="H532" s="243"/>
      <c r="I532" s="243"/>
      <c r="J532" s="243"/>
      <c r="K532" s="243"/>
      <c r="L532" s="243"/>
      <c r="M532" s="243"/>
      <c r="N532" s="243"/>
      <c r="O532" s="243"/>
      <c r="P532" s="243"/>
      <c r="Q532" s="243"/>
      <c r="R532" s="243"/>
      <c r="S532" s="243"/>
      <c r="T532" s="243"/>
      <c r="U532" s="243"/>
      <c r="V532" s="243"/>
      <c r="W532" s="243"/>
      <c r="X532" s="243"/>
      <c r="Y532" s="243"/>
      <c r="Z532" s="243"/>
      <c r="AA532" s="243"/>
      <c r="AB532" s="243"/>
      <c r="AC532" s="243"/>
      <c r="AD532" s="243"/>
      <c r="AE532" s="243"/>
    </row>
    <row r="533">
      <c r="A533" s="243"/>
      <c r="B533" s="243"/>
      <c r="C533" s="243"/>
      <c r="D533" s="243"/>
      <c r="E533" s="243"/>
      <c r="F533" s="243"/>
      <c r="G533" s="243"/>
      <c r="H533" s="243"/>
      <c r="I533" s="243"/>
      <c r="J533" s="243"/>
      <c r="K533" s="243"/>
      <c r="L533" s="243"/>
      <c r="M533" s="243"/>
      <c r="N533" s="243"/>
      <c r="O533" s="243"/>
      <c r="P533" s="243"/>
      <c r="Q533" s="243"/>
      <c r="R533" s="243"/>
      <c r="S533" s="243"/>
      <c r="T533" s="243"/>
      <c r="U533" s="243"/>
      <c r="V533" s="243"/>
      <c r="W533" s="243"/>
      <c r="X533" s="243"/>
      <c r="Y533" s="243"/>
      <c r="Z533" s="243"/>
      <c r="AA533" s="243"/>
      <c r="AB533" s="243"/>
      <c r="AC533" s="243"/>
      <c r="AD533" s="243"/>
      <c r="AE533" s="243"/>
    </row>
    <row r="534">
      <c r="A534" s="243"/>
      <c r="B534" s="243"/>
      <c r="C534" s="243"/>
      <c r="D534" s="243"/>
      <c r="E534" s="243"/>
      <c r="F534" s="243"/>
      <c r="G534" s="243"/>
      <c r="H534" s="243"/>
      <c r="I534" s="243"/>
      <c r="J534" s="243"/>
      <c r="K534" s="243"/>
      <c r="L534" s="243"/>
      <c r="M534" s="243"/>
      <c r="N534" s="243"/>
      <c r="O534" s="243"/>
      <c r="P534" s="243"/>
      <c r="Q534" s="243"/>
      <c r="R534" s="243"/>
      <c r="S534" s="243"/>
      <c r="T534" s="243"/>
      <c r="U534" s="243"/>
      <c r="V534" s="243"/>
      <c r="W534" s="243"/>
      <c r="X534" s="243"/>
      <c r="Y534" s="243"/>
      <c r="Z534" s="243"/>
      <c r="AA534" s="243"/>
      <c r="AB534" s="243"/>
      <c r="AC534" s="243"/>
      <c r="AD534" s="243"/>
      <c r="AE534" s="243"/>
    </row>
    <row r="535">
      <c r="A535" s="243"/>
      <c r="B535" s="243"/>
      <c r="C535" s="243"/>
      <c r="D535" s="243"/>
      <c r="E535" s="243"/>
      <c r="F535" s="243"/>
      <c r="G535" s="243"/>
      <c r="H535" s="243"/>
      <c r="I535" s="243"/>
      <c r="J535" s="243"/>
      <c r="K535" s="243"/>
      <c r="L535" s="243"/>
      <c r="M535" s="243"/>
      <c r="N535" s="243"/>
      <c r="O535" s="243"/>
      <c r="P535" s="243"/>
      <c r="Q535" s="243"/>
      <c r="R535" s="243"/>
      <c r="S535" s="243"/>
      <c r="T535" s="243"/>
      <c r="U535" s="243"/>
      <c r="V535" s="243"/>
      <c r="W535" s="243"/>
      <c r="X535" s="243"/>
      <c r="Y535" s="243"/>
      <c r="Z535" s="243"/>
      <c r="AA535" s="243"/>
      <c r="AB535" s="243"/>
      <c r="AC535" s="243"/>
      <c r="AD535" s="243"/>
      <c r="AE535" s="243"/>
    </row>
    <row r="536">
      <c r="A536" s="243"/>
      <c r="B536" s="243"/>
      <c r="C536" s="243"/>
      <c r="D536" s="243"/>
      <c r="E536" s="243"/>
      <c r="F536" s="243"/>
      <c r="G536" s="243"/>
      <c r="H536" s="243"/>
      <c r="I536" s="243"/>
      <c r="J536" s="243"/>
      <c r="K536" s="243"/>
      <c r="L536" s="243"/>
      <c r="M536" s="243"/>
      <c r="N536" s="243"/>
      <c r="O536" s="243"/>
      <c r="P536" s="243"/>
      <c r="Q536" s="243"/>
      <c r="R536" s="243"/>
      <c r="S536" s="243"/>
      <c r="T536" s="243"/>
      <c r="U536" s="243"/>
      <c r="V536" s="243"/>
      <c r="W536" s="243"/>
      <c r="X536" s="243"/>
      <c r="Y536" s="243"/>
      <c r="Z536" s="243"/>
      <c r="AA536" s="243"/>
      <c r="AB536" s="243"/>
      <c r="AC536" s="243"/>
      <c r="AD536" s="243"/>
      <c r="AE536" s="243"/>
    </row>
    <row r="537">
      <c r="A537" s="243"/>
      <c r="B537" s="243"/>
      <c r="C537" s="243"/>
      <c r="D537" s="243"/>
      <c r="E537" s="243"/>
      <c r="F537" s="243"/>
      <c r="G537" s="243"/>
      <c r="H537" s="243"/>
      <c r="I537" s="243"/>
      <c r="J537" s="243"/>
      <c r="K537" s="243"/>
      <c r="L537" s="243"/>
      <c r="M537" s="243"/>
      <c r="N537" s="243"/>
      <c r="O537" s="243"/>
      <c r="P537" s="243"/>
      <c r="Q537" s="243"/>
      <c r="R537" s="243"/>
      <c r="S537" s="243"/>
      <c r="T537" s="243"/>
      <c r="U537" s="243"/>
      <c r="V537" s="243"/>
      <c r="W537" s="243"/>
      <c r="X537" s="243"/>
      <c r="Y537" s="243"/>
      <c r="Z537" s="243"/>
      <c r="AA537" s="243"/>
      <c r="AB537" s="243"/>
      <c r="AC537" s="243"/>
      <c r="AD537" s="243"/>
      <c r="AE537" s="243"/>
    </row>
    <row r="538">
      <c r="A538" s="243"/>
      <c r="B538" s="243"/>
      <c r="C538" s="243"/>
      <c r="D538" s="243"/>
      <c r="E538" s="243"/>
      <c r="F538" s="243"/>
      <c r="G538" s="243"/>
      <c r="H538" s="243"/>
      <c r="I538" s="243"/>
      <c r="J538" s="243"/>
      <c r="K538" s="243"/>
      <c r="L538" s="243"/>
      <c r="M538" s="243"/>
      <c r="N538" s="243"/>
      <c r="O538" s="243"/>
      <c r="P538" s="243"/>
      <c r="Q538" s="243"/>
      <c r="R538" s="243"/>
      <c r="S538" s="243"/>
      <c r="T538" s="243"/>
      <c r="U538" s="243"/>
      <c r="V538" s="243"/>
      <c r="W538" s="243"/>
      <c r="X538" s="243"/>
      <c r="Y538" s="243"/>
      <c r="Z538" s="243"/>
      <c r="AA538" s="243"/>
      <c r="AB538" s="243"/>
      <c r="AC538" s="243"/>
      <c r="AD538" s="243"/>
      <c r="AE538" s="243"/>
    </row>
    <row r="539">
      <c r="A539" s="243"/>
      <c r="B539" s="243"/>
      <c r="C539" s="243"/>
      <c r="D539" s="243"/>
      <c r="E539" s="243"/>
      <c r="F539" s="243"/>
      <c r="G539" s="243"/>
      <c r="H539" s="243"/>
      <c r="I539" s="243"/>
      <c r="J539" s="243"/>
      <c r="K539" s="243"/>
      <c r="L539" s="243"/>
      <c r="M539" s="243"/>
      <c r="N539" s="243"/>
      <c r="O539" s="243"/>
      <c r="P539" s="243"/>
      <c r="Q539" s="243"/>
      <c r="R539" s="243"/>
      <c r="S539" s="243"/>
      <c r="T539" s="243"/>
      <c r="U539" s="243"/>
      <c r="V539" s="243"/>
      <c r="W539" s="243"/>
      <c r="X539" s="243"/>
      <c r="Y539" s="243"/>
      <c r="Z539" s="243"/>
      <c r="AA539" s="243"/>
      <c r="AB539" s="243"/>
      <c r="AC539" s="243"/>
      <c r="AD539" s="243"/>
      <c r="AE539" s="243"/>
    </row>
    <row r="540">
      <c r="A540" s="243"/>
      <c r="B540" s="243"/>
      <c r="C540" s="243"/>
      <c r="D540" s="243"/>
      <c r="E540" s="243"/>
      <c r="F540" s="243"/>
      <c r="G540" s="243"/>
      <c r="H540" s="243"/>
      <c r="I540" s="243"/>
      <c r="J540" s="243"/>
      <c r="K540" s="243"/>
      <c r="L540" s="243"/>
      <c r="M540" s="243"/>
      <c r="N540" s="243"/>
      <c r="O540" s="243"/>
      <c r="P540" s="243"/>
      <c r="Q540" s="243"/>
      <c r="R540" s="243"/>
      <c r="S540" s="243"/>
      <c r="T540" s="243"/>
      <c r="U540" s="243"/>
      <c r="V540" s="243"/>
      <c r="W540" s="243"/>
      <c r="X540" s="243"/>
      <c r="Y540" s="243"/>
      <c r="Z540" s="243"/>
      <c r="AA540" s="243"/>
      <c r="AB540" s="243"/>
      <c r="AC540" s="243"/>
      <c r="AD540" s="243"/>
      <c r="AE540" s="243"/>
    </row>
    <row r="541">
      <c r="A541" s="243"/>
      <c r="B541" s="243"/>
      <c r="C541" s="243"/>
      <c r="D541" s="243"/>
      <c r="E541" s="243"/>
      <c r="F541" s="243"/>
      <c r="G541" s="243"/>
      <c r="H541" s="243"/>
      <c r="I541" s="243"/>
      <c r="J541" s="243"/>
      <c r="K541" s="243"/>
      <c r="L541" s="243"/>
      <c r="M541" s="243"/>
      <c r="N541" s="243"/>
      <c r="O541" s="243"/>
      <c r="P541" s="243"/>
      <c r="Q541" s="243"/>
      <c r="R541" s="243"/>
      <c r="S541" s="243"/>
      <c r="T541" s="243"/>
      <c r="U541" s="243"/>
      <c r="V541" s="243"/>
      <c r="W541" s="243"/>
      <c r="X541" s="243"/>
      <c r="Y541" s="243"/>
      <c r="Z541" s="243"/>
      <c r="AA541" s="243"/>
      <c r="AB541" s="243"/>
      <c r="AC541" s="243"/>
      <c r="AD541" s="243"/>
      <c r="AE541" s="243"/>
    </row>
    <row r="542">
      <c r="A542" s="243"/>
      <c r="B542" s="243"/>
      <c r="C542" s="243"/>
      <c r="D542" s="243"/>
      <c r="E542" s="243"/>
      <c r="F542" s="243"/>
      <c r="G542" s="243"/>
      <c r="H542" s="243"/>
      <c r="I542" s="243"/>
      <c r="J542" s="243"/>
      <c r="K542" s="243"/>
      <c r="L542" s="243"/>
      <c r="M542" s="243"/>
      <c r="N542" s="243"/>
      <c r="O542" s="243"/>
      <c r="P542" s="243"/>
      <c r="Q542" s="243"/>
      <c r="R542" s="243"/>
      <c r="S542" s="243"/>
      <c r="T542" s="243"/>
      <c r="U542" s="243"/>
      <c r="V542" s="243"/>
      <c r="W542" s="243"/>
      <c r="X542" s="243"/>
      <c r="Y542" s="243"/>
      <c r="Z542" s="243"/>
      <c r="AA542" s="243"/>
      <c r="AB542" s="243"/>
      <c r="AC542" s="243"/>
      <c r="AD542" s="243"/>
      <c r="AE542" s="243"/>
    </row>
    <row r="543">
      <c r="A543" s="243"/>
      <c r="B543" s="243"/>
      <c r="C543" s="243"/>
      <c r="D543" s="243"/>
      <c r="E543" s="243"/>
      <c r="F543" s="243"/>
      <c r="G543" s="243"/>
      <c r="H543" s="243"/>
      <c r="I543" s="243"/>
      <c r="J543" s="243"/>
      <c r="K543" s="243"/>
      <c r="L543" s="243"/>
      <c r="M543" s="243"/>
      <c r="N543" s="243"/>
      <c r="O543" s="243"/>
      <c r="P543" s="243"/>
      <c r="Q543" s="243"/>
      <c r="R543" s="243"/>
      <c r="S543" s="243"/>
      <c r="T543" s="243"/>
      <c r="U543" s="243"/>
      <c r="V543" s="243"/>
      <c r="W543" s="243"/>
      <c r="X543" s="243"/>
      <c r="Y543" s="243"/>
      <c r="Z543" s="243"/>
      <c r="AA543" s="243"/>
      <c r="AB543" s="243"/>
      <c r="AC543" s="243"/>
      <c r="AD543" s="243"/>
      <c r="AE543" s="243"/>
    </row>
    <row r="544">
      <c r="A544" s="243"/>
      <c r="B544" s="243"/>
      <c r="C544" s="243"/>
      <c r="D544" s="243"/>
      <c r="E544" s="243"/>
      <c r="F544" s="243"/>
      <c r="G544" s="243"/>
      <c r="H544" s="243"/>
      <c r="I544" s="243"/>
      <c r="J544" s="243"/>
      <c r="K544" s="243"/>
      <c r="L544" s="243"/>
      <c r="M544" s="243"/>
      <c r="N544" s="243"/>
      <c r="O544" s="243"/>
      <c r="P544" s="243"/>
      <c r="Q544" s="243"/>
      <c r="R544" s="243"/>
      <c r="S544" s="243"/>
      <c r="T544" s="243"/>
      <c r="U544" s="243"/>
      <c r="V544" s="243"/>
      <c r="W544" s="243"/>
      <c r="X544" s="243"/>
      <c r="Y544" s="243"/>
      <c r="Z544" s="243"/>
      <c r="AA544" s="243"/>
      <c r="AB544" s="243"/>
      <c r="AC544" s="243"/>
      <c r="AD544" s="243"/>
      <c r="AE544" s="243"/>
    </row>
    <row r="545">
      <c r="A545" s="243"/>
      <c r="B545" s="243"/>
      <c r="C545" s="243"/>
      <c r="D545" s="243"/>
      <c r="E545" s="243"/>
      <c r="F545" s="243"/>
      <c r="G545" s="243"/>
      <c r="H545" s="243"/>
      <c r="I545" s="243"/>
      <c r="J545" s="243"/>
      <c r="K545" s="243"/>
      <c r="L545" s="243"/>
      <c r="M545" s="243"/>
      <c r="N545" s="243"/>
      <c r="O545" s="243"/>
      <c r="P545" s="243"/>
      <c r="Q545" s="243"/>
      <c r="R545" s="243"/>
      <c r="S545" s="243"/>
      <c r="T545" s="243"/>
      <c r="U545" s="243"/>
      <c r="V545" s="243"/>
      <c r="W545" s="243"/>
      <c r="X545" s="243"/>
      <c r="Y545" s="243"/>
      <c r="Z545" s="243"/>
      <c r="AA545" s="243"/>
      <c r="AB545" s="243"/>
      <c r="AC545" s="243"/>
      <c r="AD545" s="243"/>
      <c r="AE545" s="243"/>
    </row>
    <row r="546">
      <c r="A546" s="243"/>
      <c r="B546" s="243"/>
      <c r="C546" s="243"/>
      <c r="D546" s="243"/>
      <c r="E546" s="243"/>
      <c r="F546" s="243"/>
      <c r="G546" s="243"/>
      <c r="H546" s="243"/>
      <c r="I546" s="243"/>
      <c r="J546" s="243"/>
      <c r="K546" s="243"/>
      <c r="L546" s="243"/>
      <c r="M546" s="243"/>
      <c r="N546" s="243"/>
      <c r="O546" s="243"/>
      <c r="P546" s="243"/>
      <c r="Q546" s="243"/>
      <c r="R546" s="243"/>
      <c r="S546" s="243"/>
      <c r="T546" s="243"/>
      <c r="U546" s="243"/>
      <c r="V546" s="243"/>
      <c r="W546" s="243"/>
      <c r="X546" s="243"/>
      <c r="Y546" s="243"/>
      <c r="Z546" s="243"/>
      <c r="AA546" s="243"/>
      <c r="AB546" s="243"/>
      <c r="AC546" s="243"/>
      <c r="AD546" s="243"/>
      <c r="AE546" s="243"/>
    </row>
    <row r="547">
      <c r="A547" s="243"/>
      <c r="B547" s="243"/>
      <c r="C547" s="243"/>
      <c r="D547" s="243"/>
      <c r="E547" s="243"/>
      <c r="F547" s="243"/>
      <c r="G547" s="243"/>
      <c r="H547" s="243"/>
      <c r="I547" s="243"/>
      <c r="J547" s="243"/>
      <c r="K547" s="243"/>
      <c r="L547" s="243"/>
      <c r="M547" s="243"/>
      <c r="N547" s="243"/>
      <c r="O547" s="243"/>
      <c r="P547" s="243"/>
      <c r="Q547" s="243"/>
      <c r="R547" s="243"/>
      <c r="S547" s="243"/>
      <c r="T547" s="243"/>
      <c r="U547" s="243"/>
      <c r="V547" s="243"/>
      <c r="W547" s="243"/>
      <c r="X547" s="243"/>
      <c r="Y547" s="243"/>
      <c r="Z547" s="243"/>
      <c r="AA547" s="243"/>
      <c r="AB547" s="243"/>
      <c r="AC547" s="243"/>
      <c r="AD547" s="243"/>
      <c r="AE547" s="243"/>
    </row>
    <row r="548">
      <c r="A548" s="243"/>
      <c r="B548" s="243"/>
      <c r="C548" s="243"/>
      <c r="D548" s="243"/>
      <c r="E548" s="243"/>
      <c r="F548" s="243"/>
      <c r="G548" s="243"/>
      <c r="H548" s="243"/>
      <c r="I548" s="243"/>
      <c r="J548" s="243"/>
      <c r="K548" s="243"/>
      <c r="L548" s="243"/>
      <c r="M548" s="243"/>
      <c r="N548" s="243"/>
      <c r="O548" s="243"/>
      <c r="P548" s="243"/>
      <c r="Q548" s="243"/>
      <c r="R548" s="243"/>
      <c r="S548" s="243"/>
      <c r="T548" s="243"/>
      <c r="U548" s="243"/>
      <c r="V548" s="243"/>
      <c r="W548" s="243"/>
      <c r="X548" s="243"/>
      <c r="Y548" s="243"/>
      <c r="Z548" s="243"/>
      <c r="AA548" s="243"/>
      <c r="AB548" s="243"/>
      <c r="AC548" s="243"/>
      <c r="AD548" s="243"/>
      <c r="AE548" s="243"/>
    </row>
    <row r="549">
      <c r="A549" s="243"/>
      <c r="B549" s="243"/>
      <c r="C549" s="243"/>
      <c r="D549" s="243"/>
      <c r="E549" s="243"/>
      <c r="F549" s="243"/>
      <c r="G549" s="243"/>
      <c r="H549" s="243"/>
      <c r="I549" s="243"/>
      <c r="J549" s="243"/>
      <c r="K549" s="243"/>
      <c r="L549" s="243"/>
      <c r="M549" s="243"/>
      <c r="N549" s="243"/>
      <c r="O549" s="243"/>
      <c r="P549" s="243"/>
      <c r="Q549" s="243"/>
      <c r="R549" s="243"/>
      <c r="S549" s="243"/>
      <c r="T549" s="243"/>
      <c r="U549" s="243"/>
      <c r="V549" s="243"/>
      <c r="W549" s="243"/>
      <c r="X549" s="243"/>
      <c r="Y549" s="243"/>
      <c r="Z549" s="243"/>
      <c r="AA549" s="243"/>
      <c r="AB549" s="243"/>
      <c r="AC549" s="243"/>
      <c r="AD549" s="243"/>
      <c r="AE549" s="243"/>
    </row>
    <row r="550">
      <c r="A550" s="243"/>
      <c r="B550" s="243"/>
      <c r="C550" s="243"/>
      <c r="D550" s="243"/>
      <c r="E550" s="243"/>
      <c r="F550" s="243"/>
      <c r="G550" s="243"/>
      <c r="H550" s="243"/>
      <c r="I550" s="243"/>
      <c r="J550" s="243"/>
      <c r="K550" s="243"/>
      <c r="L550" s="243"/>
      <c r="M550" s="243"/>
      <c r="N550" s="243"/>
      <c r="O550" s="243"/>
      <c r="P550" s="243"/>
      <c r="Q550" s="243"/>
      <c r="R550" s="243"/>
      <c r="S550" s="243"/>
      <c r="T550" s="243"/>
      <c r="U550" s="243"/>
      <c r="V550" s="243"/>
      <c r="W550" s="243"/>
      <c r="X550" s="243"/>
      <c r="Y550" s="243"/>
      <c r="Z550" s="243"/>
      <c r="AA550" s="243"/>
      <c r="AB550" s="243"/>
      <c r="AC550" s="243"/>
      <c r="AD550" s="243"/>
      <c r="AE550" s="243"/>
    </row>
    <row r="551">
      <c r="A551" s="243"/>
      <c r="B551" s="243"/>
      <c r="C551" s="243"/>
      <c r="D551" s="243"/>
      <c r="E551" s="243"/>
      <c r="F551" s="243"/>
      <c r="G551" s="243"/>
      <c r="H551" s="243"/>
      <c r="I551" s="243"/>
      <c r="J551" s="243"/>
      <c r="K551" s="243"/>
      <c r="L551" s="243"/>
      <c r="M551" s="243"/>
      <c r="N551" s="243"/>
      <c r="O551" s="243"/>
      <c r="P551" s="243"/>
      <c r="Q551" s="243"/>
      <c r="R551" s="243"/>
      <c r="S551" s="243"/>
      <c r="T551" s="243"/>
      <c r="U551" s="243"/>
      <c r="V551" s="243"/>
      <c r="W551" s="243"/>
      <c r="X551" s="243"/>
      <c r="Y551" s="243"/>
      <c r="Z551" s="243"/>
      <c r="AA551" s="243"/>
      <c r="AB551" s="243"/>
      <c r="AC551" s="243"/>
      <c r="AD551" s="243"/>
      <c r="AE551" s="243"/>
    </row>
    <row r="552">
      <c r="A552" s="243"/>
      <c r="B552" s="243"/>
      <c r="C552" s="243"/>
      <c r="D552" s="243"/>
      <c r="E552" s="243"/>
      <c r="F552" s="243"/>
      <c r="G552" s="243"/>
      <c r="H552" s="243"/>
      <c r="I552" s="243"/>
      <c r="J552" s="243"/>
      <c r="K552" s="243"/>
      <c r="L552" s="243"/>
      <c r="M552" s="243"/>
      <c r="N552" s="243"/>
      <c r="O552" s="243"/>
      <c r="P552" s="243"/>
      <c r="Q552" s="243"/>
      <c r="R552" s="243"/>
      <c r="S552" s="243"/>
      <c r="T552" s="243"/>
      <c r="U552" s="243"/>
      <c r="V552" s="243"/>
      <c r="W552" s="243"/>
      <c r="X552" s="243"/>
      <c r="Y552" s="243"/>
      <c r="Z552" s="243"/>
      <c r="AA552" s="243"/>
      <c r="AB552" s="243"/>
      <c r="AC552" s="243"/>
      <c r="AD552" s="243"/>
      <c r="AE552" s="243"/>
    </row>
    <row r="553">
      <c r="A553" s="243"/>
      <c r="B553" s="243"/>
      <c r="C553" s="243"/>
      <c r="D553" s="243"/>
      <c r="E553" s="243"/>
      <c r="F553" s="243"/>
      <c r="G553" s="243"/>
      <c r="H553" s="243"/>
      <c r="I553" s="243"/>
      <c r="J553" s="243"/>
      <c r="K553" s="243"/>
      <c r="L553" s="243"/>
      <c r="M553" s="243"/>
      <c r="N553" s="243"/>
      <c r="O553" s="243"/>
      <c r="P553" s="243"/>
      <c r="Q553" s="243"/>
      <c r="R553" s="243"/>
      <c r="S553" s="243"/>
      <c r="T553" s="243"/>
      <c r="U553" s="243"/>
      <c r="V553" s="243"/>
      <c r="W553" s="243"/>
      <c r="X553" s="243"/>
      <c r="Y553" s="243"/>
      <c r="Z553" s="243"/>
      <c r="AA553" s="243"/>
      <c r="AB553" s="243"/>
      <c r="AC553" s="243"/>
      <c r="AD553" s="243"/>
      <c r="AE553" s="243"/>
    </row>
    <row r="554">
      <c r="A554" s="243"/>
      <c r="B554" s="243"/>
      <c r="C554" s="243"/>
      <c r="D554" s="243"/>
      <c r="E554" s="243"/>
      <c r="F554" s="243"/>
      <c r="G554" s="243"/>
      <c r="H554" s="243"/>
      <c r="I554" s="243"/>
      <c r="J554" s="243"/>
      <c r="K554" s="243"/>
      <c r="L554" s="243"/>
      <c r="M554" s="243"/>
      <c r="N554" s="243"/>
      <c r="O554" s="243"/>
      <c r="P554" s="243"/>
      <c r="Q554" s="243"/>
      <c r="R554" s="243"/>
      <c r="S554" s="243"/>
      <c r="T554" s="243"/>
      <c r="U554" s="243"/>
      <c r="V554" s="243"/>
      <c r="W554" s="243"/>
      <c r="X554" s="243"/>
      <c r="Y554" s="243"/>
      <c r="Z554" s="243"/>
      <c r="AA554" s="243"/>
      <c r="AB554" s="243"/>
      <c r="AC554" s="243"/>
      <c r="AD554" s="243"/>
      <c r="AE554" s="243"/>
    </row>
    <row r="555">
      <c r="A555" s="243"/>
      <c r="B555" s="243"/>
      <c r="C555" s="243"/>
      <c r="D555" s="243"/>
      <c r="E555" s="243"/>
      <c r="F555" s="243"/>
      <c r="G555" s="243"/>
      <c r="H555" s="243"/>
      <c r="I555" s="243"/>
      <c r="J555" s="243"/>
      <c r="K555" s="243"/>
      <c r="L555" s="243"/>
      <c r="M555" s="243"/>
      <c r="N555" s="243"/>
      <c r="O555" s="243"/>
      <c r="P555" s="243"/>
      <c r="Q555" s="243"/>
      <c r="R555" s="243"/>
      <c r="S555" s="243"/>
      <c r="T555" s="243"/>
      <c r="U555" s="243"/>
      <c r="V555" s="243"/>
      <c r="W555" s="243"/>
      <c r="X555" s="243"/>
      <c r="Y555" s="243"/>
      <c r="Z555" s="243"/>
      <c r="AA555" s="243"/>
      <c r="AB555" s="243"/>
      <c r="AC555" s="243"/>
      <c r="AD555" s="243"/>
      <c r="AE555" s="243"/>
    </row>
    <row r="556">
      <c r="A556" s="243"/>
      <c r="B556" s="243"/>
      <c r="C556" s="243"/>
      <c r="D556" s="243"/>
      <c r="E556" s="243"/>
      <c r="F556" s="243"/>
      <c r="G556" s="243"/>
      <c r="H556" s="243"/>
      <c r="I556" s="243"/>
      <c r="J556" s="243"/>
      <c r="K556" s="243"/>
      <c r="L556" s="243"/>
      <c r="M556" s="243"/>
      <c r="N556" s="243"/>
      <c r="O556" s="243"/>
      <c r="P556" s="243"/>
      <c r="Q556" s="243"/>
      <c r="R556" s="243"/>
      <c r="S556" s="243"/>
      <c r="T556" s="243"/>
      <c r="U556" s="243"/>
      <c r="V556" s="243"/>
      <c r="W556" s="243"/>
      <c r="X556" s="243"/>
      <c r="Y556" s="243"/>
      <c r="Z556" s="243"/>
      <c r="AA556" s="243"/>
      <c r="AB556" s="243"/>
      <c r="AC556" s="243"/>
      <c r="AD556" s="243"/>
      <c r="AE556" s="243"/>
    </row>
    <row r="557">
      <c r="A557" s="243"/>
      <c r="B557" s="243"/>
      <c r="C557" s="243"/>
      <c r="D557" s="243"/>
      <c r="E557" s="243"/>
      <c r="F557" s="243"/>
      <c r="G557" s="243"/>
      <c r="H557" s="243"/>
      <c r="I557" s="243"/>
      <c r="J557" s="243"/>
      <c r="K557" s="243"/>
      <c r="L557" s="243"/>
      <c r="M557" s="243"/>
      <c r="N557" s="243"/>
      <c r="O557" s="243"/>
      <c r="P557" s="243"/>
      <c r="Q557" s="243"/>
      <c r="R557" s="243"/>
      <c r="S557" s="243"/>
      <c r="T557" s="243"/>
      <c r="U557" s="243"/>
      <c r="V557" s="243"/>
      <c r="W557" s="243"/>
      <c r="X557" s="243"/>
      <c r="Y557" s="243"/>
      <c r="Z557" s="243"/>
      <c r="AA557" s="243"/>
      <c r="AB557" s="243"/>
      <c r="AC557" s="243"/>
      <c r="AD557" s="243"/>
      <c r="AE557" s="243"/>
    </row>
    <row r="558">
      <c r="A558" s="243"/>
      <c r="B558" s="243"/>
      <c r="C558" s="243"/>
      <c r="D558" s="243"/>
      <c r="E558" s="243"/>
      <c r="F558" s="243"/>
      <c r="G558" s="243"/>
      <c r="H558" s="243"/>
      <c r="I558" s="243"/>
      <c r="J558" s="243"/>
      <c r="K558" s="243"/>
      <c r="L558" s="243"/>
      <c r="M558" s="243"/>
      <c r="N558" s="243"/>
      <c r="O558" s="243"/>
      <c r="P558" s="243"/>
      <c r="Q558" s="243"/>
      <c r="R558" s="243"/>
      <c r="S558" s="243"/>
      <c r="T558" s="243"/>
      <c r="U558" s="243"/>
      <c r="V558" s="243"/>
      <c r="W558" s="243"/>
      <c r="X558" s="243"/>
      <c r="Y558" s="243"/>
      <c r="Z558" s="243"/>
      <c r="AA558" s="243"/>
      <c r="AB558" s="243"/>
      <c r="AC558" s="243"/>
      <c r="AD558" s="243"/>
      <c r="AE558" s="243"/>
    </row>
    <row r="559">
      <c r="A559" s="243"/>
      <c r="B559" s="243"/>
      <c r="C559" s="243"/>
      <c r="D559" s="243"/>
      <c r="E559" s="243"/>
      <c r="F559" s="243"/>
      <c r="G559" s="243"/>
      <c r="H559" s="243"/>
      <c r="I559" s="243"/>
      <c r="J559" s="243"/>
      <c r="K559" s="243"/>
      <c r="L559" s="243"/>
      <c r="M559" s="243"/>
      <c r="N559" s="243"/>
      <c r="O559" s="243"/>
      <c r="P559" s="243"/>
      <c r="Q559" s="243"/>
      <c r="R559" s="243"/>
      <c r="S559" s="243"/>
      <c r="T559" s="243"/>
      <c r="U559" s="243"/>
      <c r="V559" s="243"/>
      <c r="W559" s="243"/>
      <c r="X559" s="243"/>
      <c r="Y559" s="243"/>
      <c r="Z559" s="243"/>
      <c r="AA559" s="243"/>
      <c r="AB559" s="243"/>
      <c r="AC559" s="243"/>
      <c r="AD559" s="243"/>
      <c r="AE559" s="243"/>
    </row>
    <row r="560">
      <c r="A560" s="243"/>
      <c r="B560" s="243"/>
      <c r="C560" s="243"/>
      <c r="D560" s="243"/>
      <c r="E560" s="243"/>
      <c r="F560" s="243"/>
      <c r="G560" s="243"/>
      <c r="H560" s="243"/>
      <c r="I560" s="243"/>
      <c r="J560" s="243"/>
      <c r="K560" s="243"/>
      <c r="L560" s="243"/>
      <c r="M560" s="243"/>
      <c r="N560" s="243"/>
      <c r="O560" s="243"/>
      <c r="P560" s="243"/>
      <c r="Q560" s="243"/>
      <c r="R560" s="243"/>
      <c r="S560" s="243"/>
      <c r="T560" s="243"/>
      <c r="U560" s="243"/>
      <c r="V560" s="243"/>
      <c r="W560" s="243"/>
      <c r="X560" s="243"/>
      <c r="Y560" s="243"/>
      <c r="Z560" s="243"/>
      <c r="AA560" s="243"/>
      <c r="AB560" s="243"/>
      <c r="AC560" s="243"/>
      <c r="AD560" s="243"/>
      <c r="AE560" s="243"/>
    </row>
    <row r="561">
      <c r="A561" s="243"/>
      <c r="B561" s="243"/>
      <c r="C561" s="243"/>
      <c r="D561" s="243"/>
      <c r="E561" s="243"/>
      <c r="F561" s="243"/>
      <c r="G561" s="243"/>
      <c r="H561" s="243"/>
      <c r="I561" s="243"/>
      <c r="J561" s="243"/>
      <c r="K561" s="243"/>
      <c r="L561" s="243"/>
      <c r="M561" s="243"/>
      <c r="N561" s="243"/>
      <c r="O561" s="243"/>
      <c r="P561" s="243"/>
      <c r="Q561" s="243"/>
      <c r="R561" s="243"/>
      <c r="S561" s="243"/>
      <c r="T561" s="243"/>
      <c r="U561" s="243"/>
      <c r="V561" s="243"/>
      <c r="W561" s="243"/>
      <c r="X561" s="243"/>
      <c r="Y561" s="243"/>
      <c r="Z561" s="243"/>
      <c r="AA561" s="243"/>
      <c r="AB561" s="243"/>
      <c r="AC561" s="243"/>
      <c r="AD561" s="243"/>
      <c r="AE561" s="243"/>
    </row>
    <row r="562">
      <c r="A562" s="243"/>
      <c r="B562" s="243"/>
      <c r="C562" s="243"/>
      <c r="D562" s="243"/>
      <c r="E562" s="243"/>
      <c r="F562" s="243"/>
      <c r="G562" s="243"/>
      <c r="H562" s="243"/>
      <c r="I562" s="243"/>
      <c r="J562" s="243"/>
      <c r="K562" s="243"/>
      <c r="L562" s="243"/>
      <c r="M562" s="243"/>
      <c r="N562" s="243"/>
      <c r="O562" s="243"/>
      <c r="P562" s="243"/>
      <c r="Q562" s="243"/>
      <c r="R562" s="243"/>
      <c r="S562" s="243"/>
      <c r="T562" s="243"/>
      <c r="U562" s="243"/>
      <c r="V562" s="243"/>
      <c r="W562" s="243"/>
      <c r="X562" s="243"/>
      <c r="Y562" s="243"/>
      <c r="Z562" s="243"/>
      <c r="AA562" s="243"/>
      <c r="AB562" s="243"/>
      <c r="AC562" s="243"/>
      <c r="AD562" s="243"/>
      <c r="AE562" s="243"/>
    </row>
    <row r="563">
      <c r="A563" s="243"/>
      <c r="B563" s="243"/>
      <c r="C563" s="243"/>
      <c r="D563" s="243"/>
      <c r="E563" s="243"/>
      <c r="F563" s="243"/>
      <c r="G563" s="243"/>
      <c r="H563" s="243"/>
      <c r="I563" s="243"/>
      <c r="J563" s="243"/>
      <c r="K563" s="243"/>
      <c r="L563" s="243"/>
      <c r="M563" s="243"/>
      <c r="N563" s="243"/>
      <c r="O563" s="243"/>
      <c r="P563" s="243"/>
      <c r="Q563" s="243"/>
      <c r="R563" s="243"/>
      <c r="S563" s="243"/>
      <c r="T563" s="243"/>
      <c r="U563" s="243"/>
      <c r="V563" s="243"/>
      <c r="W563" s="243"/>
      <c r="X563" s="243"/>
      <c r="Y563" s="243"/>
      <c r="Z563" s="243"/>
      <c r="AA563" s="243"/>
      <c r="AB563" s="243"/>
      <c r="AC563" s="243"/>
      <c r="AD563" s="243"/>
      <c r="AE563" s="243"/>
    </row>
    <row r="564">
      <c r="A564" s="243"/>
      <c r="B564" s="243"/>
      <c r="C564" s="243"/>
      <c r="D564" s="243"/>
      <c r="E564" s="243"/>
      <c r="F564" s="243"/>
      <c r="G564" s="243"/>
      <c r="H564" s="243"/>
      <c r="I564" s="243"/>
      <c r="J564" s="243"/>
      <c r="K564" s="243"/>
      <c r="L564" s="243"/>
      <c r="M564" s="243"/>
      <c r="N564" s="243"/>
      <c r="O564" s="243"/>
      <c r="P564" s="243"/>
      <c r="Q564" s="243"/>
      <c r="R564" s="243"/>
      <c r="S564" s="243"/>
      <c r="T564" s="243"/>
      <c r="U564" s="243"/>
      <c r="V564" s="243"/>
      <c r="W564" s="243"/>
      <c r="X564" s="243"/>
      <c r="Y564" s="243"/>
      <c r="Z564" s="243"/>
      <c r="AA564" s="243"/>
      <c r="AB564" s="243"/>
      <c r="AC564" s="243"/>
      <c r="AD564" s="243"/>
      <c r="AE564" s="243"/>
    </row>
    <row r="565">
      <c r="A565" s="243"/>
      <c r="B565" s="243"/>
      <c r="C565" s="243"/>
      <c r="D565" s="243"/>
      <c r="E565" s="243"/>
      <c r="F565" s="243"/>
      <c r="G565" s="243"/>
      <c r="H565" s="243"/>
      <c r="I565" s="243"/>
      <c r="J565" s="243"/>
      <c r="K565" s="243"/>
      <c r="L565" s="243"/>
      <c r="M565" s="243"/>
      <c r="N565" s="243"/>
      <c r="O565" s="243"/>
      <c r="P565" s="243"/>
      <c r="Q565" s="243"/>
      <c r="R565" s="243"/>
      <c r="S565" s="243"/>
      <c r="T565" s="243"/>
      <c r="U565" s="243"/>
      <c r="V565" s="243"/>
      <c r="W565" s="243"/>
      <c r="X565" s="243"/>
      <c r="Y565" s="243"/>
      <c r="Z565" s="243"/>
      <c r="AA565" s="243"/>
      <c r="AB565" s="243"/>
      <c r="AC565" s="243"/>
      <c r="AD565" s="243"/>
      <c r="AE565" s="243"/>
    </row>
    <row r="566">
      <c r="A566" s="243"/>
      <c r="B566" s="243"/>
      <c r="C566" s="243"/>
      <c r="D566" s="243"/>
      <c r="E566" s="243"/>
      <c r="F566" s="243"/>
      <c r="G566" s="243"/>
      <c r="H566" s="243"/>
      <c r="I566" s="243"/>
      <c r="J566" s="243"/>
      <c r="K566" s="243"/>
      <c r="L566" s="243"/>
      <c r="M566" s="243"/>
      <c r="N566" s="243"/>
      <c r="O566" s="243"/>
      <c r="P566" s="243"/>
      <c r="Q566" s="243"/>
      <c r="R566" s="243"/>
      <c r="S566" s="243"/>
      <c r="T566" s="243"/>
      <c r="U566" s="243"/>
      <c r="V566" s="243"/>
      <c r="W566" s="243"/>
      <c r="X566" s="243"/>
      <c r="Y566" s="243"/>
      <c r="Z566" s="243"/>
      <c r="AA566" s="243"/>
      <c r="AB566" s="243"/>
      <c r="AC566" s="243"/>
      <c r="AD566" s="243"/>
      <c r="AE566" s="243"/>
    </row>
    <row r="567">
      <c r="A567" s="243"/>
      <c r="B567" s="243"/>
      <c r="C567" s="243"/>
      <c r="D567" s="243"/>
      <c r="E567" s="243"/>
      <c r="F567" s="243"/>
      <c r="G567" s="243"/>
      <c r="H567" s="243"/>
      <c r="I567" s="243"/>
      <c r="J567" s="243"/>
      <c r="K567" s="243"/>
      <c r="L567" s="243"/>
      <c r="M567" s="243"/>
      <c r="N567" s="243"/>
      <c r="O567" s="243"/>
      <c r="P567" s="243"/>
      <c r="Q567" s="243"/>
      <c r="R567" s="243"/>
      <c r="S567" s="243"/>
      <c r="T567" s="243"/>
      <c r="U567" s="243"/>
      <c r="V567" s="243"/>
      <c r="W567" s="243"/>
      <c r="X567" s="243"/>
      <c r="Y567" s="243"/>
      <c r="Z567" s="243"/>
      <c r="AA567" s="243"/>
      <c r="AB567" s="243"/>
      <c r="AC567" s="243"/>
      <c r="AD567" s="243"/>
      <c r="AE567" s="243"/>
    </row>
    <row r="568">
      <c r="A568" s="243"/>
      <c r="B568" s="243"/>
      <c r="C568" s="243"/>
      <c r="D568" s="243"/>
      <c r="E568" s="243"/>
      <c r="F568" s="243"/>
      <c r="G568" s="243"/>
      <c r="H568" s="243"/>
      <c r="I568" s="243"/>
      <c r="J568" s="243"/>
      <c r="K568" s="243"/>
      <c r="L568" s="243"/>
      <c r="M568" s="243"/>
      <c r="N568" s="243"/>
      <c r="O568" s="243"/>
      <c r="P568" s="243"/>
      <c r="Q568" s="243"/>
      <c r="R568" s="243"/>
      <c r="S568" s="243"/>
      <c r="T568" s="243"/>
      <c r="U568" s="243"/>
      <c r="V568" s="243"/>
      <c r="W568" s="243"/>
      <c r="X568" s="243"/>
      <c r="Y568" s="243"/>
      <c r="Z568" s="243"/>
      <c r="AA568" s="243"/>
      <c r="AB568" s="243"/>
      <c r="AC568" s="243"/>
      <c r="AD568" s="243"/>
      <c r="AE568" s="243"/>
    </row>
    <row r="569">
      <c r="A569" s="243"/>
      <c r="B569" s="243"/>
      <c r="C569" s="243"/>
      <c r="D569" s="243"/>
      <c r="E569" s="243"/>
      <c r="F569" s="243"/>
      <c r="G569" s="243"/>
      <c r="H569" s="243"/>
      <c r="I569" s="243"/>
      <c r="J569" s="243"/>
      <c r="K569" s="243"/>
      <c r="L569" s="243"/>
      <c r="M569" s="243"/>
      <c r="N569" s="243"/>
      <c r="O569" s="243"/>
      <c r="P569" s="243"/>
      <c r="Q569" s="243"/>
      <c r="R569" s="243"/>
      <c r="S569" s="243"/>
      <c r="T569" s="243"/>
      <c r="U569" s="243"/>
      <c r="V569" s="243"/>
      <c r="W569" s="243"/>
      <c r="X569" s="243"/>
      <c r="Y569" s="243"/>
      <c r="Z569" s="243"/>
      <c r="AA569" s="243"/>
      <c r="AB569" s="243"/>
      <c r="AC569" s="243"/>
      <c r="AD569" s="243"/>
      <c r="AE569" s="243"/>
    </row>
    <row r="570">
      <c r="A570" s="243"/>
      <c r="B570" s="243"/>
      <c r="C570" s="243"/>
      <c r="D570" s="243"/>
      <c r="E570" s="243"/>
      <c r="F570" s="243"/>
      <c r="G570" s="243"/>
      <c r="H570" s="243"/>
      <c r="I570" s="243"/>
      <c r="J570" s="243"/>
      <c r="K570" s="243"/>
      <c r="L570" s="243"/>
      <c r="M570" s="243"/>
      <c r="N570" s="243"/>
      <c r="O570" s="243"/>
      <c r="P570" s="243"/>
      <c r="Q570" s="243"/>
      <c r="R570" s="243"/>
      <c r="S570" s="243"/>
      <c r="T570" s="243"/>
      <c r="U570" s="243"/>
      <c r="V570" s="243"/>
      <c r="W570" s="243"/>
      <c r="X570" s="243"/>
      <c r="Y570" s="243"/>
      <c r="Z570" s="243"/>
      <c r="AA570" s="243"/>
      <c r="AB570" s="243"/>
      <c r="AC570" s="243"/>
      <c r="AD570" s="243"/>
      <c r="AE570" s="243"/>
    </row>
    <row r="571">
      <c r="A571" s="243"/>
      <c r="B571" s="243"/>
      <c r="C571" s="243"/>
      <c r="D571" s="243"/>
      <c r="E571" s="243"/>
      <c r="F571" s="243"/>
      <c r="G571" s="243"/>
      <c r="H571" s="243"/>
      <c r="I571" s="243"/>
      <c r="J571" s="243"/>
      <c r="K571" s="243"/>
      <c r="L571" s="243"/>
      <c r="M571" s="243"/>
      <c r="N571" s="243"/>
      <c r="O571" s="243"/>
      <c r="P571" s="243"/>
      <c r="Q571" s="243"/>
      <c r="R571" s="243"/>
      <c r="S571" s="243"/>
      <c r="T571" s="243"/>
      <c r="U571" s="243"/>
      <c r="V571" s="243"/>
      <c r="W571" s="243"/>
      <c r="X571" s="243"/>
      <c r="Y571" s="243"/>
      <c r="Z571" s="243"/>
      <c r="AA571" s="243"/>
      <c r="AB571" s="243"/>
      <c r="AC571" s="243"/>
      <c r="AD571" s="243"/>
      <c r="AE571" s="243"/>
    </row>
    <row r="572">
      <c r="A572" s="243"/>
      <c r="B572" s="243"/>
      <c r="C572" s="243"/>
      <c r="D572" s="243"/>
      <c r="E572" s="243"/>
      <c r="F572" s="243"/>
      <c r="G572" s="243"/>
      <c r="H572" s="243"/>
      <c r="I572" s="243"/>
      <c r="J572" s="243"/>
      <c r="K572" s="243"/>
      <c r="L572" s="243"/>
      <c r="M572" s="243"/>
      <c r="N572" s="243"/>
      <c r="O572" s="243"/>
      <c r="P572" s="243"/>
      <c r="Q572" s="243"/>
      <c r="R572" s="243"/>
      <c r="S572" s="243"/>
      <c r="T572" s="243"/>
      <c r="U572" s="243"/>
      <c r="V572" s="243"/>
      <c r="W572" s="243"/>
      <c r="X572" s="243"/>
      <c r="Y572" s="243"/>
      <c r="Z572" s="243"/>
      <c r="AA572" s="243"/>
      <c r="AB572" s="243"/>
      <c r="AC572" s="243"/>
      <c r="AD572" s="243"/>
      <c r="AE572" s="243"/>
    </row>
    <row r="573">
      <c r="A573" s="243"/>
      <c r="B573" s="243"/>
      <c r="C573" s="243"/>
      <c r="D573" s="243"/>
      <c r="E573" s="243"/>
      <c r="F573" s="243"/>
      <c r="G573" s="243"/>
      <c r="H573" s="243"/>
      <c r="I573" s="243"/>
      <c r="J573" s="243"/>
      <c r="K573" s="243"/>
      <c r="L573" s="243"/>
      <c r="M573" s="243"/>
      <c r="N573" s="243"/>
      <c r="O573" s="243"/>
      <c r="P573" s="243"/>
      <c r="Q573" s="243"/>
      <c r="R573" s="243"/>
      <c r="S573" s="243"/>
      <c r="T573" s="243"/>
      <c r="U573" s="243"/>
      <c r="V573" s="243"/>
      <c r="W573" s="243"/>
      <c r="X573" s="243"/>
      <c r="Y573" s="243"/>
      <c r="Z573" s="243"/>
      <c r="AA573" s="243"/>
      <c r="AB573" s="243"/>
      <c r="AC573" s="243"/>
      <c r="AD573" s="243"/>
      <c r="AE573" s="243"/>
    </row>
    <row r="574">
      <c r="A574" s="243"/>
      <c r="B574" s="243"/>
      <c r="C574" s="243"/>
      <c r="D574" s="243"/>
      <c r="E574" s="243"/>
      <c r="F574" s="243"/>
      <c r="G574" s="243"/>
      <c r="H574" s="243"/>
      <c r="I574" s="243"/>
      <c r="J574" s="243"/>
      <c r="K574" s="243"/>
      <c r="L574" s="243"/>
      <c r="M574" s="243"/>
      <c r="N574" s="243"/>
      <c r="O574" s="243"/>
      <c r="P574" s="243"/>
      <c r="Q574" s="243"/>
      <c r="R574" s="243"/>
      <c r="S574" s="243"/>
      <c r="T574" s="243"/>
      <c r="U574" s="243"/>
      <c r="V574" s="243"/>
      <c r="W574" s="243"/>
      <c r="X574" s="243"/>
      <c r="Y574" s="243"/>
      <c r="Z574" s="243"/>
      <c r="AA574" s="243"/>
      <c r="AB574" s="243"/>
      <c r="AC574" s="243"/>
      <c r="AD574" s="243"/>
      <c r="AE574" s="243"/>
    </row>
    <row r="575">
      <c r="A575" s="243"/>
      <c r="B575" s="243"/>
      <c r="C575" s="243"/>
      <c r="D575" s="243"/>
      <c r="E575" s="243"/>
      <c r="F575" s="243"/>
      <c r="G575" s="243"/>
      <c r="H575" s="243"/>
      <c r="I575" s="243"/>
      <c r="J575" s="243"/>
      <c r="K575" s="243"/>
      <c r="L575" s="243"/>
      <c r="M575" s="243"/>
      <c r="N575" s="243"/>
      <c r="O575" s="243"/>
      <c r="P575" s="243"/>
      <c r="Q575" s="243"/>
      <c r="R575" s="243"/>
      <c r="S575" s="243"/>
      <c r="T575" s="243"/>
      <c r="U575" s="243"/>
      <c r="V575" s="243"/>
      <c r="W575" s="243"/>
      <c r="X575" s="243"/>
      <c r="Y575" s="243"/>
      <c r="Z575" s="243"/>
      <c r="AA575" s="243"/>
      <c r="AB575" s="243"/>
      <c r="AC575" s="243"/>
      <c r="AD575" s="243"/>
      <c r="AE575" s="243"/>
    </row>
    <row r="576">
      <c r="A576" s="243"/>
      <c r="B576" s="243"/>
      <c r="C576" s="243"/>
      <c r="D576" s="243"/>
      <c r="E576" s="243"/>
      <c r="F576" s="243"/>
      <c r="G576" s="243"/>
      <c r="H576" s="243"/>
      <c r="I576" s="243"/>
      <c r="J576" s="243"/>
      <c r="K576" s="243"/>
      <c r="L576" s="243"/>
      <c r="M576" s="243"/>
      <c r="N576" s="243"/>
      <c r="O576" s="243"/>
      <c r="P576" s="243"/>
      <c r="Q576" s="243"/>
      <c r="R576" s="243"/>
      <c r="S576" s="243"/>
      <c r="T576" s="243"/>
      <c r="U576" s="243"/>
      <c r="V576" s="243"/>
      <c r="W576" s="243"/>
      <c r="X576" s="243"/>
      <c r="Y576" s="243"/>
      <c r="Z576" s="243"/>
      <c r="AA576" s="243"/>
      <c r="AB576" s="243"/>
      <c r="AC576" s="243"/>
      <c r="AD576" s="243"/>
      <c r="AE576" s="243"/>
    </row>
    <row r="577">
      <c r="A577" s="243"/>
      <c r="B577" s="243"/>
      <c r="C577" s="243"/>
      <c r="D577" s="243"/>
      <c r="E577" s="243"/>
      <c r="F577" s="243"/>
      <c r="G577" s="243"/>
      <c r="H577" s="243"/>
      <c r="I577" s="243"/>
      <c r="J577" s="243"/>
      <c r="K577" s="243"/>
      <c r="L577" s="243"/>
      <c r="M577" s="243"/>
      <c r="N577" s="243"/>
      <c r="O577" s="243"/>
      <c r="P577" s="243"/>
      <c r="Q577" s="243"/>
      <c r="R577" s="243"/>
      <c r="S577" s="243"/>
      <c r="T577" s="243"/>
      <c r="U577" s="243"/>
      <c r="V577" s="243"/>
      <c r="W577" s="243"/>
      <c r="X577" s="243"/>
      <c r="Y577" s="243"/>
      <c r="Z577" s="243"/>
      <c r="AA577" s="243"/>
      <c r="AB577" s="243"/>
      <c r="AC577" s="243"/>
      <c r="AD577" s="243"/>
      <c r="AE577" s="243"/>
    </row>
    <row r="578">
      <c r="A578" s="243"/>
      <c r="B578" s="243"/>
      <c r="C578" s="243"/>
      <c r="D578" s="243"/>
      <c r="E578" s="243"/>
      <c r="F578" s="243"/>
      <c r="G578" s="243"/>
      <c r="H578" s="243"/>
      <c r="I578" s="243"/>
      <c r="J578" s="243"/>
      <c r="K578" s="243"/>
      <c r="L578" s="243"/>
      <c r="M578" s="243"/>
      <c r="N578" s="243"/>
      <c r="O578" s="243"/>
      <c r="P578" s="243"/>
      <c r="Q578" s="243"/>
      <c r="R578" s="243"/>
      <c r="S578" s="243"/>
      <c r="T578" s="243"/>
      <c r="U578" s="243"/>
      <c r="V578" s="243"/>
      <c r="W578" s="243"/>
      <c r="X578" s="243"/>
      <c r="Y578" s="243"/>
      <c r="Z578" s="243"/>
      <c r="AA578" s="243"/>
      <c r="AB578" s="243"/>
      <c r="AC578" s="243"/>
      <c r="AD578" s="243"/>
      <c r="AE578" s="243"/>
    </row>
    <row r="579">
      <c r="A579" s="243"/>
      <c r="B579" s="243"/>
      <c r="C579" s="243"/>
      <c r="D579" s="243"/>
      <c r="E579" s="243"/>
      <c r="F579" s="243"/>
      <c r="G579" s="243"/>
      <c r="H579" s="243"/>
      <c r="I579" s="243"/>
      <c r="J579" s="243"/>
      <c r="K579" s="243"/>
      <c r="L579" s="243"/>
      <c r="M579" s="243"/>
      <c r="N579" s="243"/>
      <c r="O579" s="243"/>
      <c r="P579" s="243"/>
      <c r="Q579" s="243"/>
      <c r="R579" s="243"/>
      <c r="S579" s="243"/>
      <c r="T579" s="243"/>
      <c r="U579" s="243"/>
      <c r="V579" s="243"/>
      <c r="W579" s="243"/>
      <c r="X579" s="243"/>
      <c r="Y579" s="243"/>
      <c r="Z579" s="243"/>
      <c r="AA579" s="243"/>
      <c r="AB579" s="243"/>
      <c r="AC579" s="243"/>
      <c r="AD579" s="243"/>
      <c r="AE579" s="243"/>
    </row>
    <row r="580">
      <c r="A580" s="243"/>
      <c r="B580" s="243"/>
      <c r="C580" s="243"/>
      <c r="D580" s="243"/>
      <c r="E580" s="243"/>
      <c r="F580" s="243"/>
      <c r="G580" s="243"/>
      <c r="H580" s="243"/>
      <c r="I580" s="243"/>
      <c r="J580" s="243"/>
      <c r="K580" s="243"/>
      <c r="L580" s="243"/>
      <c r="M580" s="243"/>
      <c r="N580" s="243"/>
      <c r="O580" s="243"/>
      <c r="P580" s="243"/>
      <c r="Q580" s="243"/>
      <c r="R580" s="243"/>
      <c r="S580" s="243"/>
      <c r="T580" s="243"/>
      <c r="U580" s="243"/>
      <c r="V580" s="243"/>
      <c r="W580" s="243"/>
      <c r="X580" s="243"/>
      <c r="Y580" s="243"/>
      <c r="Z580" s="243"/>
      <c r="AA580" s="243"/>
      <c r="AB580" s="243"/>
      <c r="AC580" s="243"/>
      <c r="AD580" s="243"/>
      <c r="AE580" s="243"/>
    </row>
    <row r="581">
      <c r="A581" s="243"/>
      <c r="B581" s="243"/>
      <c r="C581" s="243"/>
      <c r="D581" s="243"/>
      <c r="E581" s="243"/>
      <c r="F581" s="243"/>
      <c r="G581" s="243"/>
      <c r="H581" s="243"/>
      <c r="I581" s="243"/>
      <c r="J581" s="243"/>
      <c r="K581" s="243"/>
      <c r="L581" s="243"/>
      <c r="M581" s="243"/>
      <c r="N581" s="243"/>
      <c r="O581" s="243"/>
      <c r="P581" s="243"/>
      <c r="Q581" s="243"/>
      <c r="R581" s="243"/>
      <c r="S581" s="243"/>
      <c r="T581" s="243"/>
      <c r="U581" s="243"/>
      <c r="V581" s="243"/>
      <c r="W581" s="243"/>
      <c r="X581" s="243"/>
      <c r="Y581" s="243"/>
      <c r="Z581" s="243"/>
      <c r="AA581" s="243"/>
      <c r="AB581" s="243"/>
      <c r="AC581" s="243"/>
      <c r="AD581" s="243"/>
      <c r="AE581" s="243"/>
    </row>
    <row r="582">
      <c r="A582" s="243"/>
      <c r="B582" s="243"/>
      <c r="C582" s="243"/>
      <c r="D582" s="243"/>
      <c r="E582" s="243"/>
      <c r="F582" s="243"/>
      <c r="G582" s="243"/>
      <c r="H582" s="243"/>
      <c r="I582" s="243"/>
      <c r="J582" s="243"/>
      <c r="K582" s="243"/>
      <c r="L582" s="243"/>
      <c r="M582" s="243"/>
      <c r="N582" s="243"/>
      <c r="O582" s="243"/>
      <c r="P582" s="243"/>
      <c r="Q582" s="243"/>
      <c r="R582" s="243"/>
      <c r="S582" s="243"/>
      <c r="T582" s="243"/>
      <c r="U582" s="243"/>
      <c r="V582" s="243"/>
      <c r="W582" s="243"/>
      <c r="X582" s="243"/>
      <c r="Y582" s="243"/>
      <c r="Z582" s="243"/>
      <c r="AA582" s="243"/>
      <c r="AB582" s="243"/>
      <c r="AC582" s="243"/>
      <c r="AD582" s="243"/>
      <c r="AE582" s="243"/>
    </row>
    <row r="583">
      <c r="A583" s="243"/>
      <c r="B583" s="243"/>
      <c r="C583" s="243"/>
      <c r="D583" s="243"/>
      <c r="E583" s="243"/>
      <c r="F583" s="243"/>
      <c r="G583" s="243"/>
      <c r="H583" s="243"/>
      <c r="I583" s="243"/>
      <c r="J583" s="243"/>
      <c r="K583" s="243"/>
      <c r="L583" s="243"/>
      <c r="M583" s="243"/>
      <c r="N583" s="243"/>
      <c r="O583" s="243"/>
      <c r="P583" s="243"/>
      <c r="Q583" s="243"/>
      <c r="R583" s="243"/>
      <c r="S583" s="243"/>
      <c r="T583" s="243"/>
      <c r="U583" s="243"/>
      <c r="V583" s="243"/>
      <c r="W583" s="243"/>
      <c r="X583" s="243"/>
      <c r="Y583" s="243"/>
      <c r="Z583" s="243"/>
      <c r="AA583" s="243"/>
      <c r="AB583" s="243"/>
      <c r="AC583" s="243"/>
      <c r="AD583" s="243"/>
      <c r="AE583" s="243"/>
    </row>
    <row r="584">
      <c r="A584" s="243"/>
      <c r="B584" s="243"/>
      <c r="C584" s="243"/>
      <c r="D584" s="243"/>
      <c r="E584" s="243"/>
      <c r="F584" s="243"/>
      <c r="G584" s="243"/>
      <c r="H584" s="243"/>
      <c r="I584" s="243"/>
      <c r="J584" s="243"/>
      <c r="K584" s="243"/>
      <c r="L584" s="243"/>
      <c r="M584" s="243"/>
      <c r="N584" s="243"/>
      <c r="O584" s="243"/>
      <c r="P584" s="243"/>
      <c r="Q584" s="243"/>
      <c r="R584" s="243"/>
      <c r="S584" s="243"/>
      <c r="T584" s="243"/>
      <c r="U584" s="243"/>
      <c r="V584" s="243"/>
      <c r="W584" s="243"/>
      <c r="X584" s="243"/>
      <c r="Y584" s="243"/>
      <c r="Z584" s="243"/>
      <c r="AA584" s="243"/>
      <c r="AB584" s="243"/>
      <c r="AC584" s="243"/>
      <c r="AD584" s="243"/>
      <c r="AE584" s="243"/>
    </row>
    <row r="585">
      <c r="A585" s="243"/>
      <c r="B585" s="243"/>
      <c r="C585" s="243"/>
      <c r="D585" s="243"/>
      <c r="E585" s="243"/>
      <c r="F585" s="243"/>
      <c r="G585" s="243"/>
      <c r="H585" s="243"/>
      <c r="I585" s="243"/>
      <c r="J585" s="243"/>
      <c r="K585" s="243"/>
      <c r="L585" s="243"/>
      <c r="M585" s="243"/>
      <c r="N585" s="243"/>
      <c r="O585" s="243"/>
      <c r="P585" s="243"/>
      <c r="Q585" s="243"/>
      <c r="R585" s="243"/>
      <c r="S585" s="243"/>
      <c r="T585" s="243"/>
      <c r="U585" s="243"/>
      <c r="V585" s="243"/>
      <c r="W585" s="243"/>
      <c r="X585" s="243"/>
      <c r="Y585" s="243"/>
      <c r="Z585" s="243"/>
      <c r="AA585" s="243"/>
      <c r="AB585" s="243"/>
      <c r="AC585" s="243"/>
      <c r="AD585" s="243"/>
      <c r="AE585" s="243"/>
    </row>
    <row r="586">
      <c r="A586" s="243"/>
      <c r="B586" s="243"/>
      <c r="C586" s="243"/>
      <c r="D586" s="243"/>
      <c r="E586" s="243"/>
      <c r="F586" s="243"/>
      <c r="G586" s="243"/>
      <c r="H586" s="243"/>
      <c r="I586" s="243"/>
      <c r="J586" s="243"/>
      <c r="K586" s="243"/>
      <c r="L586" s="243"/>
      <c r="M586" s="243"/>
      <c r="N586" s="243"/>
      <c r="O586" s="243"/>
      <c r="P586" s="243"/>
      <c r="Q586" s="243"/>
      <c r="R586" s="243"/>
      <c r="S586" s="243"/>
      <c r="T586" s="243"/>
      <c r="U586" s="243"/>
      <c r="V586" s="243"/>
      <c r="W586" s="243"/>
      <c r="X586" s="243"/>
      <c r="Y586" s="243"/>
      <c r="Z586" s="243"/>
      <c r="AA586" s="243"/>
      <c r="AB586" s="243"/>
      <c r="AC586" s="243"/>
      <c r="AD586" s="243"/>
      <c r="AE586" s="243"/>
    </row>
    <row r="587">
      <c r="A587" s="243"/>
      <c r="B587" s="243"/>
      <c r="C587" s="243"/>
      <c r="D587" s="243"/>
      <c r="E587" s="243"/>
      <c r="F587" s="243"/>
      <c r="G587" s="243"/>
      <c r="H587" s="243"/>
      <c r="I587" s="243"/>
      <c r="J587" s="243"/>
      <c r="K587" s="243"/>
      <c r="L587" s="243"/>
      <c r="M587" s="243"/>
      <c r="N587" s="243"/>
      <c r="O587" s="243"/>
      <c r="P587" s="243"/>
      <c r="Q587" s="243"/>
      <c r="R587" s="243"/>
      <c r="S587" s="243"/>
      <c r="T587" s="243"/>
      <c r="U587" s="243"/>
      <c r="V587" s="243"/>
      <c r="W587" s="243"/>
      <c r="X587" s="243"/>
      <c r="Y587" s="243"/>
      <c r="Z587" s="243"/>
      <c r="AA587" s="243"/>
      <c r="AB587" s="243"/>
      <c r="AC587" s="243"/>
      <c r="AD587" s="243"/>
      <c r="AE587" s="243"/>
    </row>
    <row r="588">
      <c r="A588" s="243"/>
      <c r="B588" s="243"/>
      <c r="C588" s="243"/>
      <c r="D588" s="243"/>
      <c r="E588" s="243"/>
      <c r="F588" s="243"/>
      <c r="G588" s="243"/>
      <c r="H588" s="243"/>
      <c r="I588" s="243"/>
      <c r="J588" s="243"/>
      <c r="K588" s="243"/>
      <c r="L588" s="243"/>
      <c r="M588" s="243"/>
      <c r="N588" s="243"/>
      <c r="O588" s="243"/>
      <c r="P588" s="243"/>
      <c r="Q588" s="243"/>
      <c r="R588" s="243"/>
      <c r="S588" s="243"/>
      <c r="T588" s="243"/>
      <c r="U588" s="243"/>
      <c r="V588" s="243"/>
      <c r="W588" s="243"/>
      <c r="X588" s="243"/>
      <c r="Y588" s="243"/>
      <c r="Z588" s="243"/>
      <c r="AA588" s="243"/>
      <c r="AB588" s="243"/>
      <c r="AC588" s="243"/>
      <c r="AD588" s="243"/>
      <c r="AE588" s="243"/>
    </row>
    <row r="589">
      <c r="A589" s="243"/>
      <c r="B589" s="243"/>
      <c r="C589" s="243"/>
      <c r="D589" s="243"/>
      <c r="E589" s="243"/>
      <c r="F589" s="243"/>
      <c r="G589" s="243"/>
      <c r="H589" s="243"/>
      <c r="I589" s="243"/>
      <c r="J589" s="243"/>
      <c r="K589" s="243"/>
      <c r="L589" s="243"/>
      <c r="M589" s="243"/>
      <c r="N589" s="243"/>
      <c r="O589" s="243"/>
      <c r="P589" s="243"/>
      <c r="Q589" s="243"/>
      <c r="R589" s="243"/>
      <c r="S589" s="243"/>
      <c r="T589" s="243"/>
      <c r="U589" s="243"/>
      <c r="V589" s="243"/>
      <c r="W589" s="243"/>
      <c r="X589" s="243"/>
      <c r="Y589" s="243"/>
      <c r="Z589" s="243"/>
      <c r="AA589" s="243"/>
      <c r="AB589" s="243"/>
      <c r="AC589" s="243"/>
      <c r="AD589" s="243"/>
      <c r="AE589" s="243"/>
    </row>
    <row r="590">
      <c r="A590" s="243"/>
      <c r="B590" s="243"/>
      <c r="C590" s="243"/>
      <c r="D590" s="243"/>
      <c r="E590" s="243"/>
      <c r="F590" s="243"/>
      <c r="G590" s="243"/>
      <c r="H590" s="243"/>
      <c r="I590" s="243"/>
      <c r="J590" s="243"/>
      <c r="K590" s="243"/>
      <c r="L590" s="243"/>
      <c r="M590" s="243"/>
      <c r="N590" s="243"/>
      <c r="O590" s="243"/>
      <c r="P590" s="243"/>
      <c r="Q590" s="243"/>
      <c r="R590" s="243"/>
      <c r="S590" s="243"/>
      <c r="T590" s="243"/>
      <c r="U590" s="243"/>
      <c r="V590" s="243"/>
      <c r="W590" s="243"/>
      <c r="X590" s="243"/>
      <c r="Y590" s="243"/>
      <c r="Z590" s="243"/>
      <c r="AA590" s="243"/>
      <c r="AB590" s="243"/>
      <c r="AC590" s="243"/>
      <c r="AD590" s="243"/>
      <c r="AE590" s="243"/>
    </row>
    <row r="591">
      <c r="A591" s="243"/>
      <c r="B591" s="243"/>
      <c r="C591" s="243"/>
      <c r="D591" s="243"/>
      <c r="E591" s="243"/>
      <c r="F591" s="243"/>
      <c r="G591" s="243"/>
      <c r="H591" s="243"/>
      <c r="I591" s="243"/>
      <c r="J591" s="243"/>
      <c r="K591" s="243"/>
      <c r="L591" s="243"/>
      <c r="M591" s="243"/>
      <c r="N591" s="243"/>
      <c r="O591" s="243"/>
      <c r="P591" s="243"/>
      <c r="Q591" s="243"/>
      <c r="R591" s="243"/>
      <c r="S591" s="243"/>
      <c r="T591" s="243"/>
      <c r="U591" s="243"/>
      <c r="V591" s="243"/>
      <c r="W591" s="243"/>
      <c r="X591" s="243"/>
      <c r="Y591" s="243"/>
      <c r="Z591" s="243"/>
      <c r="AA591" s="243"/>
      <c r="AB591" s="243"/>
      <c r="AC591" s="243"/>
      <c r="AD591" s="243"/>
      <c r="AE591" s="243"/>
    </row>
    <row r="592">
      <c r="A592" s="243"/>
      <c r="B592" s="243"/>
      <c r="C592" s="243"/>
      <c r="D592" s="243"/>
      <c r="E592" s="243"/>
      <c r="F592" s="243"/>
      <c r="G592" s="243"/>
      <c r="H592" s="243"/>
      <c r="I592" s="243"/>
      <c r="J592" s="243"/>
      <c r="K592" s="243"/>
      <c r="L592" s="243"/>
      <c r="M592" s="243"/>
      <c r="N592" s="243"/>
      <c r="O592" s="243"/>
      <c r="P592" s="243"/>
      <c r="Q592" s="243"/>
      <c r="R592" s="243"/>
      <c r="S592" s="243"/>
      <c r="T592" s="243"/>
      <c r="U592" s="243"/>
      <c r="V592" s="243"/>
      <c r="W592" s="243"/>
      <c r="X592" s="243"/>
      <c r="Y592" s="243"/>
      <c r="Z592" s="243"/>
      <c r="AA592" s="243"/>
      <c r="AB592" s="243"/>
      <c r="AC592" s="243"/>
      <c r="AD592" s="243"/>
      <c r="AE592" s="243"/>
    </row>
    <row r="593">
      <c r="A593" s="243"/>
      <c r="B593" s="243"/>
      <c r="C593" s="243"/>
      <c r="D593" s="243"/>
      <c r="E593" s="243"/>
      <c r="F593" s="243"/>
      <c r="G593" s="243"/>
      <c r="H593" s="243"/>
      <c r="I593" s="243"/>
      <c r="J593" s="243"/>
      <c r="K593" s="243"/>
      <c r="L593" s="243"/>
      <c r="M593" s="243"/>
      <c r="N593" s="243"/>
      <c r="O593" s="243"/>
      <c r="P593" s="243"/>
      <c r="Q593" s="243"/>
      <c r="R593" s="243"/>
      <c r="S593" s="243"/>
      <c r="T593" s="243"/>
      <c r="U593" s="243"/>
      <c r="V593" s="243"/>
      <c r="W593" s="243"/>
      <c r="X593" s="243"/>
      <c r="Y593" s="243"/>
      <c r="Z593" s="243"/>
      <c r="AA593" s="243"/>
      <c r="AB593" s="243"/>
      <c r="AC593" s="243"/>
      <c r="AD593" s="243"/>
      <c r="AE593" s="243"/>
    </row>
    <row r="594">
      <c r="A594" s="243"/>
      <c r="B594" s="243"/>
      <c r="C594" s="243"/>
      <c r="D594" s="243"/>
      <c r="E594" s="243"/>
      <c r="F594" s="243"/>
      <c r="G594" s="243"/>
      <c r="H594" s="243"/>
      <c r="I594" s="243"/>
      <c r="J594" s="243"/>
      <c r="K594" s="243"/>
      <c r="L594" s="243"/>
      <c r="M594" s="243"/>
      <c r="N594" s="243"/>
      <c r="O594" s="243"/>
      <c r="P594" s="243"/>
      <c r="Q594" s="243"/>
      <c r="R594" s="243"/>
      <c r="S594" s="243"/>
      <c r="T594" s="243"/>
      <c r="U594" s="243"/>
      <c r="V594" s="243"/>
      <c r="W594" s="243"/>
      <c r="X594" s="243"/>
      <c r="Y594" s="243"/>
      <c r="Z594" s="243"/>
      <c r="AA594" s="243"/>
      <c r="AB594" s="243"/>
      <c r="AC594" s="243"/>
      <c r="AD594" s="243"/>
      <c r="AE594" s="243"/>
    </row>
    <row r="595">
      <c r="A595" s="243"/>
      <c r="B595" s="243"/>
      <c r="C595" s="243"/>
      <c r="D595" s="243"/>
      <c r="E595" s="243"/>
      <c r="F595" s="243"/>
      <c r="G595" s="243"/>
      <c r="H595" s="243"/>
      <c r="I595" s="243"/>
      <c r="J595" s="243"/>
      <c r="K595" s="243"/>
      <c r="L595" s="243"/>
      <c r="M595" s="243"/>
      <c r="N595" s="243"/>
      <c r="O595" s="243"/>
      <c r="P595" s="243"/>
      <c r="Q595" s="243"/>
      <c r="R595" s="243"/>
      <c r="S595" s="243"/>
      <c r="T595" s="243"/>
      <c r="U595" s="243"/>
      <c r="V595" s="243"/>
      <c r="W595" s="243"/>
      <c r="X595" s="243"/>
      <c r="Y595" s="243"/>
      <c r="Z595" s="243"/>
      <c r="AA595" s="243"/>
      <c r="AB595" s="243"/>
      <c r="AC595" s="243"/>
      <c r="AD595" s="243"/>
      <c r="AE595" s="243"/>
    </row>
    <row r="596">
      <c r="A596" s="243"/>
      <c r="B596" s="243"/>
      <c r="C596" s="243"/>
      <c r="D596" s="243"/>
      <c r="E596" s="243"/>
      <c r="F596" s="243"/>
      <c r="G596" s="243"/>
      <c r="H596" s="243"/>
      <c r="I596" s="243"/>
      <c r="J596" s="243"/>
      <c r="K596" s="243"/>
      <c r="L596" s="243"/>
      <c r="M596" s="243"/>
      <c r="N596" s="243"/>
      <c r="O596" s="243"/>
      <c r="P596" s="243"/>
      <c r="Q596" s="243"/>
      <c r="R596" s="243"/>
      <c r="S596" s="243"/>
      <c r="T596" s="243"/>
      <c r="U596" s="243"/>
      <c r="V596" s="243"/>
      <c r="W596" s="243"/>
      <c r="X596" s="243"/>
      <c r="Y596" s="243"/>
      <c r="Z596" s="243"/>
      <c r="AA596" s="243"/>
      <c r="AB596" s="243"/>
      <c r="AC596" s="243"/>
      <c r="AD596" s="243"/>
      <c r="AE596" s="243"/>
    </row>
    <row r="597">
      <c r="A597" s="243"/>
      <c r="B597" s="243"/>
      <c r="C597" s="243"/>
      <c r="D597" s="243"/>
      <c r="E597" s="243"/>
      <c r="F597" s="243"/>
      <c r="G597" s="243"/>
      <c r="H597" s="243"/>
      <c r="I597" s="243"/>
      <c r="J597" s="243"/>
      <c r="K597" s="243"/>
      <c r="L597" s="243"/>
      <c r="M597" s="243"/>
      <c r="N597" s="243"/>
      <c r="O597" s="243"/>
      <c r="P597" s="243"/>
      <c r="Q597" s="243"/>
      <c r="R597" s="243"/>
      <c r="S597" s="243"/>
      <c r="T597" s="243"/>
      <c r="U597" s="243"/>
      <c r="V597" s="243"/>
      <c r="W597" s="243"/>
      <c r="X597" s="243"/>
      <c r="Y597" s="243"/>
      <c r="Z597" s="243"/>
      <c r="AA597" s="243"/>
      <c r="AB597" s="243"/>
      <c r="AC597" s="243"/>
      <c r="AD597" s="243"/>
      <c r="AE597" s="243"/>
    </row>
    <row r="598">
      <c r="A598" s="243"/>
      <c r="B598" s="243"/>
      <c r="C598" s="243"/>
      <c r="D598" s="243"/>
      <c r="E598" s="243"/>
      <c r="F598" s="243"/>
      <c r="G598" s="243"/>
      <c r="H598" s="243"/>
      <c r="I598" s="243"/>
      <c r="J598" s="243"/>
      <c r="K598" s="243"/>
      <c r="L598" s="243"/>
      <c r="M598" s="243"/>
      <c r="N598" s="243"/>
      <c r="O598" s="243"/>
      <c r="P598" s="243"/>
      <c r="Q598" s="243"/>
      <c r="R598" s="243"/>
      <c r="S598" s="243"/>
      <c r="T598" s="243"/>
      <c r="U598" s="243"/>
      <c r="V598" s="243"/>
      <c r="W598" s="243"/>
      <c r="X598" s="243"/>
      <c r="Y598" s="243"/>
      <c r="Z598" s="243"/>
      <c r="AA598" s="243"/>
      <c r="AB598" s="243"/>
      <c r="AC598" s="243"/>
      <c r="AD598" s="243"/>
      <c r="AE598" s="243"/>
    </row>
    <row r="599">
      <c r="A599" s="243"/>
      <c r="B599" s="243"/>
      <c r="C599" s="243"/>
      <c r="D599" s="243"/>
      <c r="E599" s="243"/>
      <c r="F599" s="243"/>
      <c r="G599" s="243"/>
      <c r="H599" s="243"/>
      <c r="I599" s="243"/>
      <c r="J599" s="243"/>
      <c r="K599" s="243"/>
      <c r="L599" s="243"/>
      <c r="M599" s="243"/>
      <c r="N599" s="243"/>
      <c r="O599" s="243"/>
      <c r="P599" s="243"/>
      <c r="Q599" s="243"/>
      <c r="R599" s="243"/>
      <c r="S599" s="243"/>
      <c r="T599" s="243"/>
      <c r="U599" s="243"/>
      <c r="V599" s="243"/>
      <c r="W599" s="243"/>
      <c r="X599" s="243"/>
      <c r="Y599" s="243"/>
      <c r="Z599" s="243"/>
      <c r="AA599" s="243"/>
      <c r="AB599" s="243"/>
      <c r="AC599" s="243"/>
      <c r="AD599" s="243"/>
      <c r="AE599" s="243"/>
    </row>
    <row r="600">
      <c r="A600" s="243"/>
      <c r="B600" s="243"/>
      <c r="C600" s="243"/>
      <c r="D600" s="243"/>
      <c r="E600" s="243"/>
      <c r="F600" s="243"/>
      <c r="G600" s="243"/>
      <c r="H600" s="243"/>
      <c r="I600" s="243"/>
      <c r="J600" s="243"/>
      <c r="K600" s="243"/>
      <c r="L600" s="243"/>
      <c r="M600" s="243"/>
      <c r="N600" s="243"/>
      <c r="O600" s="243"/>
      <c r="P600" s="243"/>
      <c r="Q600" s="243"/>
      <c r="R600" s="243"/>
      <c r="S600" s="243"/>
      <c r="T600" s="243"/>
      <c r="U600" s="243"/>
      <c r="V600" s="243"/>
      <c r="W600" s="243"/>
      <c r="X600" s="243"/>
      <c r="Y600" s="243"/>
      <c r="Z600" s="243"/>
      <c r="AA600" s="243"/>
      <c r="AB600" s="243"/>
      <c r="AC600" s="243"/>
      <c r="AD600" s="243"/>
      <c r="AE600" s="243"/>
    </row>
    <row r="601">
      <c r="A601" s="243"/>
      <c r="B601" s="243"/>
      <c r="C601" s="243"/>
      <c r="D601" s="243"/>
      <c r="E601" s="243"/>
      <c r="F601" s="243"/>
      <c r="G601" s="243"/>
      <c r="H601" s="243"/>
      <c r="I601" s="243"/>
      <c r="J601" s="243"/>
      <c r="K601" s="243"/>
      <c r="L601" s="243"/>
      <c r="M601" s="243"/>
      <c r="N601" s="243"/>
      <c r="O601" s="243"/>
      <c r="P601" s="243"/>
      <c r="Q601" s="243"/>
      <c r="R601" s="243"/>
      <c r="S601" s="243"/>
      <c r="T601" s="243"/>
      <c r="U601" s="243"/>
      <c r="V601" s="243"/>
      <c r="W601" s="243"/>
      <c r="X601" s="243"/>
      <c r="Y601" s="243"/>
      <c r="Z601" s="243"/>
      <c r="AA601" s="243"/>
      <c r="AB601" s="243"/>
      <c r="AC601" s="243"/>
      <c r="AD601" s="243"/>
      <c r="AE601" s="243"/>
    </row>
    <row r="602">
      <c r="A602" s="243"/>
      <c r="B602" s="243"/>
      <c r="C602" s="243"/>
      <c r="D602" s="243"/>
      <c r="E602" s="243"/>
      <c r="F602" s="243"/>
      <c r="G602" s="243"/>
      <c r="H602" s="243"/>
      <c r="I602" s="243"/>
      <c r="J602" s="243"/>
      <c r="K602" s="243"/>
      <c r="L602" s="243"/>
      <c r="M602" s="243"/>
      <c r="N602" s="243"/>
      <c r="O602" s="243"/>
      <c r="P602" s="243"/>
      <c r="Q602" s="243"/>
      <c r="R602" s="243"/>
      <c r="S602" s="243"/>
      <c r="T602" s="243"/>
      <c r="U602" s="243"/>
      <c r="V602" s="243"/>
      <c r="W602" s="243"/>
      <c r="X602" s="243"/>
      <c r="Y602" s="243"/>
      <c r="Z602" s="243"/>
      <c r="AA602" s="243"/>
      <c r="AB602" s="243"/>
      <c r="AC602" s="243"/>
      <c r="AD602" s="243"/>
      <c r="AE602" s="243"/>
    </row>
    <row r="603">
      <c r="A603" s="243"/>
      <c r="B603" s="243"/>
      <c r="C603" s="243"/>
      <c r="D603" s="243"/>
      <c r="E603" s="243"/>
      <c r="F603" s="243"/>
      <c r="G603" s="243"/>
      <c r="H603" s="243"/>
      <c r="I603" s="243"/>
      <c r="J603" s="243"/>
      <c r="K603" s="243"/>
      <c r="L603" s="243"/>
      <c r="M603" s="243"/>
      <c r="N603" s="243"/>
      <c r="O603" s="243"/>
      <c r="P603" s="243"/>
      <c r="Q603" s="243"/>
      <c r="R603" s="243"/>
      <c r="S603" s="243"/>
      <c r="T603" s="243"/>
      <c r="U603" s="243"/>
      <c r="V603" s="243"/>
      <c r="W603" s="243"/>
      <c r="X603" s="243"/>
      <c r="Y603" s="243"/>
      <c r="Z603" s="243"/>
      <c r="AA603" s="243"/>
      <c r="AB603" s="243"/>
      <c r="AC603" s="243"/>
      <c r="AD603" s="243"/>
      <c r="AE603" s="243"/>
    </row>
    <row r="604">
      <c r="A604" s="243"/>
      <c r="B604" s="243"/>
      <c r="C604" s="243"/>
      <c r="D604" s="243"/>
      <c r="E604" s="243"/>
      <c r="F604" s="243"/>
      <c r="G604" s="243"/>
      <c r="H604" s="243"/>
      <c r="I604" s="243"/>
      <c r="J604" s="243"/>
      <c r="K604" s="243"/>
      <c r="L604" s="243"/>
      <c r="M604" s="243"/>
      <c r="N604" s="243"/>
      <c r="O604" s="243"/>
      <c r="P604" s="243"/>
      <c r="Q604" s="243"/>
      <c r="R604" s="243"/>
      <c r="S604" s="243"/>
      <c r="T604" s="243"/>
      <c r="U604" s="243"/>
      <c r="V604" s="243"/>
      <c r="W604" s="243"/>
      <c r="X604" s="243"/>
      <c r="Y604" s="243"/>
      <c r="Z604" s="243"/>
      <c r="AA604" s="243"/>
      <c r="AB604" s="243"/>
      <c r="AC604" s="243"/>
      <c r="AD604" s="243"/>
      <c r="AE604" s="243"/>
    </row>
    <row r="605">
      <c r="A605" s="243"/>
      <c r="B605" s="243"/>
      <c r="C605" s="243"/>
      <c r="D605" s="243"/>
      <c r="E605" s="243"/>
      <c r="F605" s="243"/>
      <c r="G605" s="243"/>
      <c r="H605" s="243"/>
      <c r="I605" s="243"/>
      <c r="J605" s="243"/>
      <c r="K605" s="243"/>
      <c r="L605" s="243"/>
      <c r="M605" s="243"/>
      <c r="N605" s="243"/>
      <c r="O605" s="243"/>
      <c r="P605" s="243"/>
      <c r="Q605" s="243"/>
      <c r="R605" s="243"/>
      <c r="S605" s="243"/>
      <c r="T605" s="243"/>
      <c r="U605" s="243"/>
      <c r="V605" s="243"/>
      <c r="W605" s="243"/>
      <c r="X605" s="243"/>
      <c r="Y605" s="243"/>
      <c r="Z605" s="243"/>
      <c r="AA605" s="243"/>
      <c r="AB605" s="243"/>
      <c r="AC605" s="243"/>
      <c r="AD605" s="243"/>
      <c r="AE605" s="243"/>
    </row>
    <row r="606">
      <c r="A606" s="243"/>
      <c r="B606" s="243"/>
      <c r="C606" s="243"/>
      <c r="D606" s="243"/>
      <c r="E606" s="243"/>
      <c r="F606" s="243"/>
      <c r="G606" s="243"/>
      <c r="H606" s="243"/>
      <c r="I606" s="243"/>
      <c r="J606" s="243"/>
      <c r="K606" s="243"/>
      <c r="L606" s="243"/>
      <c r="M606" s="243"/>
      <c r="N606" s="243"/>
      <c r="O606" s="243"/>
      <c r="P606" s="243"/>
      <c r="Q606" s="243"/>
      <c r="R606" s="243"/>
      <c r="S606" s="243"/>
      <c r="T606" s="243"/>
      <c r="U606" s="243"/>
      <c r="V606" s="243"/>
      <c r="W606" s="243"/>
      <c r="X606" s="243"/>
      <c r="Y606" s="243"/>
      <c r="Z606" s="243"/>
      <c r="AA606" s="243"/>
      <c r="AB606" s="243"/>
      <c r="AC606" s="243"/>
      <c r="AD606" s="243"/>
      <c r="AE606" s="243"/>
    </row>
    <row r="607">
      <c r="A607" s="243"/>
      <c r="B607" s="243"/>
      <c r="C607" s="243"/>
      <c r="D607" s="243"/>
      <c r="E607" s="243"/>
      <c r="F607" s="243"/>
      <c r="G607" s="243"/>
      <c r="H607" s="243"/>
      <c r="I607" s="243"/>
      <c r="J607" s="243"/>
      <c r="K607" s="243"/>
      <c r="L607" s="243"/>
      <c r="M607" s="243"/>
      <c r="N607" s="243"/>
      <c r="O607" s="243"/>
      <c r="P607" s="243"/>
      <c r="Q607" s="243"/>
      <c r="R607" s="243"/>
      <c r="S607" s="243"/>
      <c r="T607" s="243"/>
      <c r="U607" s="243"/>
      <c r="V607" s="243"/>
      <c r="W607" s="243"/>
      <c r="X607" s="243"/>
      <c r="Y607" s="243"/>
      <c r="Z607" s="243"/>
      <c r="AA607" s="243"/>
      <c r="AB607" s="243"/>
      <c r="AC607" s="243"/>
      <c r="AD607" s="243"/>
      <c r="AE607" s="243"/>
    </row>
    <row r="608">
      <c r="A608" s="243"/>
      <c r="B608" s="243"/>
      <c r="C608" s="243"/>
      <c r="D608" s="243"/>
      <c r="E608" s="243"/>
      <c r="F608" s="243"/>
      <c r="G608" s="243"/>
      <c r="H608" s="243"/>
      <c r="I608" s="243"/>
      <c r="J608" s="243"/>
      <c r="K608" s="243"/>
      <c r="L608" s="243"/>
      <c r="M608" s="243"/>
      <c r="N608" s="243"/>
      <c r="O608" s="243"/>
      <c r="P608" s="243"/>
      <c r="Q608" s="243"/>
      <c r="R608" s="243"/>
      <c r="S608" s="243"/>
      <c r="T608" s="243"/>
      <c r="U608" s="243"/>
      <c r="V608" s="243"/>
      <c r="W608" s="243"/>
      <c r="X608" s="243"/>
      <c r="Y608" s="243"/>
      <c r="Z608" s="243"/>
      <c r="AA608" s="243"/>
      <c r="AB608" s="243"/>
      <c r="AC608" s="243"/>
      <c r="AD608" s="243"/>
      <c r="AE608" s="243"/>
    </row>
    <row r="609">
      <c r="A609" s="243"/>
      <c r="B609" s="243"/>
      <c r="C609" s="243"/>
      <c r="D609" s="243"/>
      <c r="E609" s="243"/>
      <c r="F609" s="243"/>
      <c r="G609" s="243"/>
      <c r="H609" s="243"/>
      <c r="I609" s="243"/>
      <c r="J609" s="243"/>
      <c r="K609" s="243"/>
      <c r="L609" s="243"/>
      <c r="M609" s="243"/>
      <c r="N609" s="243"/>
      <c r="O609" s="243"/>
      <c r="P609" s="243"/>
      <c r="Q609" s="243"/>
      <c r="R609" s="243"/>
      <c r="S609" s="243"/>
      <c r="T609" s="243"/>
      <c r="U609" s="243"/>
      <c r="V609" s="243"/>
      <c r="W609" s="243"/>
      <c r="X609" s="243"/>
      <c r="Y609" s="243"/>
      <c r="Z609" s="243"/>
      <c r="AA609" s="243"/>
      <c r="AB609" s="243"/>
      <c r="AC609" s="243"/>
      <c r="AD609" s="243"/>
      <c r="AE609" s="243"/>
    </row>
    <row r="610">
      <c r="A610" s="243"/>
      <c r="B610" s="243"/>
      <c r="C610" s="243"/>
      <c r="D610" s="243"/>
      <c r="E610" s="243"/>
      <c r="F610" s="243"/>
      <c r="G610" s="243"/>
      <c r="H610" s="243"/>
      <c r="I610" s="243"/>
      <c r="J610" s="243"/>
      <c r="K610" s="243"/>
      <c r="L610" s="243"/>
      <c r="M610" s="243"/>
      <c r="N610" s="243"/>
      <c r="O610" s="243"/>
      <c r="P610" s="243"/>
      <c r="Q610" s="243"/>
      <c r="R610" s="243"/>
      <c r="S610" s="243"/>
      <c r="T610" s="243"/>
      <c r="U610" s="243"/>
      <c r="V610" s="243"/>
      <c r="W610" s="243"/>
      <c r="X610" s="243"/>
      <c r="Y610" s="243"/>
      <c r="Z610" s="243"/>
      <c r="AA610" s="243"/>
      <c r="AB610" s="243"/>
      <c r="AC610" s="243"/>
      <c r="AD610" s="243"/>
      <c r="AE610" s="243"/>
    </row>
    <row r="611">
      <c r="A611" s="243"/>
      <c r="B611" s="243"/>
      <c r="C611" s="243"/>
      <c r="D611" s="243"/>
      <c r="E611" s="243"/>
      <c r="F611" s="243"/>
      <c r="G611" s="243"/>
      <c r="H611" s="243"/>
      <c r="I611" s="243"/>
      <c r="J611" s="243"/>
      <c r="K611" s="243"/>
      <c r="L611" s="243"/>
      <c r="M611" s="243"/>
      <c r="N611" s="243"/>
      <c r="O611" s="243"/>
      <c r="P611" s="243"/>
      <c r="Q611" s="243"/>
      <c r="R611" s="243"/>
      <c r="S611" s="243"/>
      <c r="T611" s="243"/>
      <c r="U611" s="243"/>
      <c r="V611" s="243"/>
      <c r="W611" s="243"/>
      <c r="X611" s="243"/>
      <c r="Y611" s="243"/>
      <c r="Z611" s="243"/>
      <c r="AA611" s="243"/>
      <c r="AB611" s="243"/>
      <c r="AC611" s="243"/>
      <c r="AD611" s="243"/>
      <c r="AE611" s="243"/>
    </row>
    <row r="612">
      <c r="A612" s="243"/>
      <c r="B612" s="243"/>
      <c r="C612" s="243"/>
      <c r="D612" s="243"/>
      <c r="E612" s="243"/>
      <c r="F612" s="243"/>
      <c r="G612" s="243"/>
      <c r="H612" s="243"/>
      <c r="I612" s="243"/>
      <c r="J612" s="243"/>
      <c r="K612" s="243"/>
      <c r="L612" s="243"/>
      <c r="M612" s="243"/>
      <c r="N612" s="243"/>
      <c r="O612" s="243"/>
      <c r="P612" s="243"/>
      <c r="Q612" s="243"/>
      <c r="R612" s="243"/>
      <c r="S612" s="243"/>
      <c r="T612" s="243"/>
      <c r="U612" s="243"/>
      <c r="V612" s="243"/>
      <c r="W612" s="243"/>
      <c r="X612" s="243"/>
      <c r="Y612" s="243"/>
      <c r="Z612" s="243"/>
      <c r="AA612" s="243"/>
      <c r="AB612" s="243"/>
      <c r="AC612" s="243"/>
      <c r="AD612" s="243"/>
      <c r="AE612" s="243"/>
    </row>
    <row r="613">
      <c r="A613" s="243"/>
      <c r="B613" s="243"/>
      <c r="C613" s="243"/>
      <c r="D613" s="243"/>
      <c r="E613" s="243"/>
      <c r="F613" s="243"/>
      <c r="G613" s="243"/>
      <c r="H613" s="243"/>
      <c r="I613" s="243"/>
      <c r="J613" s="243"/>
      <c r="K613" s="243"/>
      <c r="L613" s="243"/>
      <c r="M613" s="243"/>
      <c r="N613" s="243"/>
      <c r="O613" s="243"/>
      <c r="P613" s="243"/>
      <c r="Q613" s="243"/>
      <c r="R613" s="243"/>
      <c r="S613" s="243"/>
      <c r="T613" s="243"/>
      <c r="U613" s="243"/>
      <c r="V613" s="243"/>
      <c r="W613" s="243"/>
      <c r="X613" s="243"/>
      <c r="Y613" s="243"/>
      <c r="Z613" s="243"/>
      <c r="AA613" s="243"/>
      <c r="AB613" s="243"/>
      <c r="AC613" s="243"/>
      <c r="AD613" s="243"/>
      <c r="AE613" s="243"/>
    </row>
    <row r="614">
      <c r="A614" s="243"/>
      <c r="B614" s="243"/>
      <c r="C614" s="243"/>
      <c r="D614" s="243"/>
      <c r="E614" s="243"/>
      <c r="F614" s="243"/>
      <c r="G614" s="243"/>
      <c r="H614" s="243"/>
      <c r="I614" s="243"/>
      <c r="J614" s="243"/>
      <c r="K614" s="243"/>
      <c r="L614" s="243"/>
      <c r="M614" s="243"/>
      <c r="N614" s="243"/>
      <c r="O614" s="243"/>
      <c r="P614" s="243"/>
      <c r="Q614" s="243"/>
      <c r="R614" s="243"/>
      <c r="S614" s="243"/>
      <c r="T614" s="243"/>
      <c r="U614" s="243"/>
      <c r="V614" s="243"/>
      <c r="W614" s="243"/>
      <c r="X614" s="243"/>
      <c r="Y614" s="243"/>
      <c r="Z614" s="243"/>
      <c r="AA614" s="243"/>
      <c r="AB614" s="243"/>
      <c r="AC614" s="243"/>
      <c r="AD614" s="243"/>
      <c r="AE614" s="243"/>
    </row>
    <row r="615">
      <c r="A615" s="243"/>
      <c r="B615" s="243"/>
      <c r="C615" s="243"/>
      <c r="D615" s="243"/>
      <c r="E615" s="243"/>
      <c r="F615" s="243"/>
      <c r="G615" s="243"/>
      <c r="H615" s="243"/>
      <c r="I615" s="243"/>
      <c r="J615" s="243"/>
      <c r="K615" s="243"/>
      <c r="L615" s="243"/>
      <c r="M615" s="243"/>
      <c r="N615" s="243"/>
      <c r="O615" s="243"/>
      <c r="P615" s="243"/>
      <c r="Q615" s="243"/>
      <c r="R615" s="243"/>
      <c r="S615" s="243"/>
      <c r="T615" s="243"/>
      <c r="U615" s="243"/>
      <c r="V615" s="243"/>
      <c r="W615" s="243"/>
      <c r="X615" s="243"/>
      <c r="Y615" s="243"/>
      <c r="Z615" s="243"/>
      <c r="AA615" s="243"/>
      <c r="AB615" s="243"/>
      <c r="AC615" s="243"/>
      <c r="AD615" s="243"/>
      <c r="AE615" s="243"/>
    </row>
    <row r="616">
      <c r="A616" s="243"/>
      <c r="B616" s="243"/>
      <c r="C616" s="243"/>
      <c r="D616" s="243"/>
      <c r="E616" s="243"/>
      <c r="F616" s="243"/>
      <c r="G616" s="243"/>
      <c r="H616" s="243"/>
      <c r="I616" s="243"/>
      <c r="J616" s="243"/>
      <c r="K616" s="243"/>
      <c r="L616" s="243"/>
      <c r="M616" s="243"/>
      <c r="N616" s="243"/>
      <c r="O616" s="243"/>
      <c r="P616" s="243"/>
      <c r="Q616" s="243"/>
      <c r="R616" s="243"/>
      <c r="S616" s="243"/>
      <c r="T616" s="243"/>
      <c r="U616" s="243"/>
      <c r="V616" s="243"/>
      <c r="W616" s="243"/>
      <c r="X616" s="243"/>
      <c r="Y616" s="243"/>
      <c r="Z616" s="243"/>
      <c r="AA616" s="243"/>
      <c r="AB616" s="243"/>
      <c r="AC616" s="243"/>
      <c r="AD616" s="243"/>
      <c r="AE616" s="243"/>
    </row>
    <row r="617">
      <c r="A617" s="243"/>
      <c r="B617" s="243"/>
      <c r="C617" s="243"/>
      <c r="D617" s="243"/>
      <c r="E617" s="243"/>
      <c r="F617" s="243"/>
      <c r="G617" s="243"/>
      <c r="H617" s="243"/>
      <c r="I617" s="243"/>
      <c r="J617" s="243"/>
      <c r="K617" s="243"/>
      <c r="L617" s="243"/>
      <c r="M617" s="243"/>
      <c r="N617" s="243"/>
      <c r="O617" s="243"/>
      <c r="P617" s="243"/>
      <c r="Q617" s="243"/>
      <c r="R617" s="243"/>
      <c r="S617" s="243"/>
      <c r="T617" s="243"/>
      <c r="U617" s="243"/>
      <c r="V617" s="243"/>
      <c r="W617" s="243"/>
      <c r="X617" s="243"/>
      <c r="Y617" s="243"/>
      <c r="Z617" s="243"/>
      <c r="AA617" s="243"/>
      <c r="AB617" s="243"/>
      <c r="AC617" s="243"/>
      <c r="AD617" s="243"/>
      <c r="AE617" s="243"/>
    </row>
    <row r="618">
      <c r="A618" s="243"/>
      <c r="B618" s="243"/>
      <c r="C618" s="243"/>
      <c r="D618" s="243"/>
      <c r="E618" s="243"/>
      <c r="F618" s="243"/>
      <c r="G618" s="243"/>
      <c r="H618" s="243"/>
      <c r="I618" s="243"/>
      <c r="J618" s="243"/>
      <c r="K618" s="243"/>
      <c r="L618" s="243"/>
      <c r="M618" s="243"/>
      <c r="N618" s="243"/>
      <c r="O618" s="243"/>
      <c r="P618" s="243"/>
      <c r="Q618" s="243"/>
      <c r="R618" s="243"/>
      <c r="S618" s="243"/>
      <c r="T618" s="243"/>
      <c r="U618" s="243"/>
      <c r="V618" s="243"/>
      <c r="W618" s="243"/>
      <c r="X618" s="243"/>
      <c r="Y618" s="243"/>
      <c r="Z618" s="243"/>
      <c r="AA618" s="243"/>
      <c r="AB618" s="243"/>
      <c r="AC618" s="243"/>
      <c r="AD618" s="243"/>
      <c r="AE618" s="243"/>
    </row>
    <row r="619">
      <c r="A619" s="243"/>
      <c r="B619" s="243"/>
      <c r="C619" s="243"/>
      <c r="D619" s="243"/>
      <c r="E619" s="243"/>
      <c r="F619" s="243"/>
      <c r="G619" s="243"/>
      <c r="H619" s="243"/>
      <c r="I619" s="243"/>
      <c r="J619" s="243"/>
      <c r="K619" s="243"/>
      <c r="L619" s="243"/>
      <c r="M619" s="243"/>
      <c r="N619" s="243"/>
      <c r="O619" s="243"/>
      <c r="P619" s="243"/>
      <c r="Q619" s="243"/>
      <c r="R619" s="243"/>
      <c r="S619" s="243"/>
      <c r="T619" s="243"/>
      <c r="U619" s="243"/>
      <c r="V619" s="243"/>
      <c r="W619" s="243"/>
      <c r="X619" s="243"/>
      <c r="Y619" s="243"/>
      <c r="Z619" s="243"/>
      <c r="AA619" s="243"/>
      <c r="AB619" s="243"/>
      <c r="AC619" s="243"/>
      <c r="AD619" s="243"/>
      <c r="AE619" s="243"/>
    </row>
    <row r="620">
      <c r="A620" s="243"/>
      <c r="B620" s="243"/>
      <c r="C620" s="243"/>
      <c r="D620" s="243"/>
      <c r="E620" s="243"/>
      <c r="F620" s="243"/>
      <c r="G620" s="243"/>
      <c r="H620" s="243"/>
      <c r="I620" s="243"/>
      <c r="J620" s="243"/>
      <c r="K620" s="243"/>
      <c r="L620" s="243"/>
      <c r="M620" s="243"/>
      <c r="N620" s="243"/>
      <c r="O620" s="243"/>
      <c r="P620" s="243"/>
      <c r="Q620" s="243"/>
      <c r="R620" s="243"/>
      <c r="S620" s="243"/>
      <c r="T620" s="243"/>
      <c r="U620" s="243"/>
      <c r="V620" s="243"/>
      <c r="W620" s="243"/>
      <c r="X620" s="243"/>
      <c r="Y620" s="243"/>
      <c r="Z620" s="243"/>
      <c r="AA620" s="243"/>
      <c r="AB620" s="243"/>
      <c r="AC620" s="243"/>
      <c r="AD620" s="243"/>
      <c r="AE620" s="243"/>
    </row>
    <row r="621">
      <c r="A621" s="243"/>
      <c r="B621" s="243"/>
      <c r="C621" s="243"/>
      <c r="D621" s="243"/>
      <c r="E621" s="243"/>
      <c r="F621" s="243"/>
      <c r="G621" s="243"/>
      <c r="H621" s="243"/>
      <c r="I621" s="243"/>
      <c r="J621" s="243"/>
      <c r="K621" s="243"/>
      <c r="L621" s="243"/>
      <c r="M621" s="243"/>
      <c r="N621" s="243"/>
      <c r="O621" s="243"/>
      <c r="P621" s="243"/>
      <c r="Q621" s="243"/>
      <c r="R621" s="243"/>
      <c r="S621" s="243"/>
      <c r="T621" s="243"/>
      <c r="U621" s="243"/>
      <c r="V621" s="243"/>
      <c r="W621" s="243"/>
      <c r="X621" s="243"/>
      <c r="Y621" s="243"/>
      <c r="Z621" s="243"/>
      <c r="AA621" s="243"/>
      <c r="AB621" s="243"/>
      <c r="AC621" s="243"/>
      <c r="AD621" s="243"/>
      <c r="AE621" s="243"/>
    </row>
    <row r="622">
      <c r="A622" s="243"/>
      <c r="B622" s="243"/>
      <c r="C622" s="243"/>
      <c r="D622" s="243"/>
      <c r="E622" s="243"/>
      <c r="F622" s="243"/>
      <c r="G622" s="243"/>
      <c r="H622" s="243"/>
      <c r="I622" s="243"/>
      <c r="J622" s="243"/>
      <c r="K622" s="243"/>
      <c r="L622" s="243"/>
      <c r="M622" s="243"/>
      <c r="N622" s="243"/>
      <c r="O622" s="243"/>
      <c r="P622" s="243"/>
      <c r="Q622" s="243"/>
      <c r="R622" s="243"/>
      <c r="S622" s="243"/>
      <c r="T622" s="243"/>
      <c r="U622" s="243"/>
      <c r="V622" s="243"/>
      <c r="W622" s="243"/>
      <c r="X622" s="243"/>
      <c r="Y622" s="243"/>
      <c r="Z622" s="243"/>
      <c r="AA622" s="243"/>
      <c r="AB622" s="243"/>
      <c r="AC622" s="243"/>
      <c r="AD622" s="243"/>
      <c r="AE622" s="243"/>
    </row>
    <row r="623">
      <c r="A623" s="243"/>
      <c r="B623" s="243"/>
      <c r="C623" s="243"/>
      <c r="D623" s="243"/>
      <c r="E623" s="243"/>
      <c r="F623" s="243"/>
      <c r="G623" s="243"/>
      <c r="H623" s="243"/>
      <c r="I623" s="243"/>
      <c r="J623" s="243"/>
      <c r="K623" s="243"/>
      <c r="L623" s="243"/>
      <c r="M623" s="243"/>
      <c r="N623" s="243"/>
      <c r="O623" s="243"/>
      <c r="P623" s="243"/>
      <c r="Q623" s="243"/>
      <c r="R623" s="243"/>
      <c r="S623" s="243"/>
      <c r="T623" s="243"/>
      <c r="U623" s="243"/>
      <c r="V623" s="243"/>
      <c r="W623" s="243"/>
      <c r="X623" s="243"/>
      <c r="Y623" s="243"/>
      <c r="Z623" s="243"/>
      <c r="AA623" s="243"/>
      <c r="AB623" s="243"/>
      <c r="AC623" s="243"/>
      <c r="AD623" s="243"/>
      <c r="AE623" s="243"/>
    </row>
    <row r="624">
      <c r="A624" s="243"/>
      <c r="B624" s="243"/>
      <c r="C624" s="243"/>
      <c r="D624" s="243"/>
      <c r="E624" s="243"/>
      <c r="F624" s="243"/>
      <c r="G624" s="243"/>
      <c r="H624" s="243"/>
      <c r="I624" s="243"/>
      <c r="J624" s="243"/>
      <c r="K624" s="243"/>
      <c r="L624" s="243"/>
      <c r="M624" s="243"/>
      <c r="N624" s="243"/>
      <c r="O624" s="243"/>
      <c r="P624" s="243"/>
      <c r="Q624" s="243"/>
      <c r="R624" s="243"/>
      <c r="S624" s="243"/>
      <c r="T624" s="243"/>
      <c r="U624" s="243"/>
      <c r="V624" s="243"/>
      <c r="W624" s="243"/>
      <c r="X624" s="243"/>
      <c r="Y624" s="243"/>
      <c r="Z624" s="243"/>
      <c r="AA624" s="243"/>
      <c r="AB624" s="243"/>
      <c r="AC624" s="243"/>
      <c r="AD624" s="243"/>
      <c r="AE624" s="243"/>
    </row>
    <row r="625">
      <c r="A625" s="243"/>
      <c r="B625" s="243"/>
      <c r="C625" s="243"/>
      <c r="D625" s="243"/>
      <c r="E625" s="243"/>
      <c r="F625" s="243"/>
      <c r="G625" s="243"/>
      <c r="H625" s="243"/>
      <c r="I625" s="243"/>
      <c r="J625" s="243"/>
      <c r="K625" s="243"/>
      <c r="L625" s="243"/>
      <c r="M625" s="243"/>
      <c r="N625" s="243"/>
      <c r="O625" s="243"/>
      <c r="P625" s="243"/>
      <c r="Q625" s="243"/>
      <c r="R625" s="243"/>
      <c r="S625" s="243"/>
      <c r="T625" s="243"/>
      <c r="U625" s="243"/>
      <c r="V625" s="243"/>
      <c r="W625" s="243"/>
      <c r="X625" s="243"/>
      <c r="Y625" s="243"/>
      <c r="Z625" s="243"/>
      <c r="AA625" s="243"/>
      <c r="AB625" s="243"/>
      <c r="AC625" s="243"/>
      <c r="AD625" s="243"/>
      <c r="AE625" s="243"/>
    </row>
    <row r="626">
      <c r="A626" s="243"/>
      <c r="B626" s="243"/>
      <c r="C626" s="243"/>
      <c r="D626" s="243"/>
      <c r="E626" s="243"/>
      <c r="F626" s="243"/>
      <c r="G626" s="243"/>
      <c r="H626" s="243"/>
      <c r="I626" s="243"/>
      <c r="J626" s="243"/>
      <c r="K626" s="243"/>
      <c r="L626" s="243"/>
      <c r="M626" s="243"/>
      <c r="N626" s="243"/>
      <c r="O626" s="243"/>
      <c r="P626" s="243"/>
      <c r="Q626" s="243"/>
      <c r="R626" s="243"/>
      <c r="S626" s="243"/>
      <c r="T626" s="243"/>
      <c r="U626" s="243"/>
      <c r="V626" s="243"/>
      <c r="W626" s="243"/>
      <c r="X626" s="243"/>
      <c r="Y626" s="243"/>
      <c r="Z626" s="243"/>
      <c r="AA626" s="243"/>
      <c r="AB626" s="243"/>
      <c r="AC626" s="243"/>
      <c r="AD626" s="243"/>
      <c r="AE626" s="243"/>
    </row>
    <row r="627">
      <c r="A627" s="243"/>
      <c r="B627" s="243"/>
      <c r="C627" s="243"/>
      <c r="D627" s="243"/>
      <c r="E627" s="243"/>
      <c r="F627" s="243"/>
      <c r="G627" s="243"/>
      <c r="H627" s="243"/>
      <c r="I627" s="243"/>
      <c r="J627" s="243"/>
      <c r="K627" s="243"/>
      <c r="L627" s="243"/>
      <c r="M627" s="243"/>
      <c r="N627" s="243"/>
      <c r="O627" s="243"/>
      <c r="P627" s="243"/>
      <c r="Q627" s="243"/>
      <c r="R627" s="243"/>
      <c r="S627" s="243"/>
      <c r="T627" s="243"/>
      <c r="U627" s="243"/>
      <c r="V627" s="243"/>
      <c r="W627" s="243"/>
      <c r="X627" s="243"/>
      <c r="Y627" s="243"/>
      <c r="Z627" s="243"/>
      <c r="AA627" s="243"/>
      <c r="AB627" s="243"/>
      <c r="AC627" s="243"/>
      <c r="AD627" s="243"/>
      <c r="AE627" s="243"/>
    </row>
    <row r="628">
      <c r="A628" s="243"/>
      <c r="B628" s="243"/>
      <c r="C628" s="243"/>
      <c r="D628" s="243"/>
      <c r="E628" s="243"/>
      <c r="F628" s="243"/>
      <c r="G628" s="243"/>
      <c r="H628" s="243"/>
      <c r="I628" s="243"/>
      <c r="J628" s="243"/>
      <c r="K628" s="243"/>
      <c r="L628" s="243"/>
      <c r="M628" s="243"/>
      <c r="N628" s="243"/>
      <c r="O628" s="243"/>
      <c r="P628" s="243"/>
      <c r="Q628" s="243"/>
      <c r="R628" s="243"/>
      <c r="S628" s="243"/>
      <c r="T628" s="243"/>
      <c r="U628" s="243"/>
      <c r="V628" s="243"/>
      <c r="W628" s="243"/>
      <c r="X628" s="243"/>
      <c r="Y628" s="243"/>
      <c r="Z628" s="243"/>
      <c r="AA628" s="243"/>
      <c r="AB628" s="243"/>
      <c r="AC628" s="243"/>
      <c r="AD628" s="243"/>
      <c r="AE628" s="243"/>
    </row>
    <row r="629">
      <c r="A629" s="243"/>
      <c r="B629" s="243"/>
      <c r="C629" s="243"/>
      <c r="D629" s="243"/>
      <c r="E629" s="243"/>
      <c r="F629" s="243"/>
      <c r="G629" s="243"/>
      <c r="H629" s="243"/>
      <c r="I629" s="243"/>
      <c r="J629" s="243"/>
      <c r="K629" s="243"/>
      <c r="L629" s="243"/>
      <c r="M629" s="243"/>
      <c r="N629" s="243"/>
      <c r="O629" s="243"/>
      <c r="P629" s="243"/>
      <c r="Q629" s="243"/>
      <c r="R629" s="243"/>
      <c r="S629" s="243"/>
      <c r="T629" s="243"/>
      <c r="U629" s="243"/>
      <c r="V629" s="243"/>
      <c r="W629" s="243"/>
      <c r="X629" s="243"/>
      <c r="Y629" s="243"/>
      <c r="Z629" s="243"/>
      <c r="AA629" s="243"/>
      <c r="AB629" s="243"/>
      <c r="AC629" s="243"/>
      <c r="AD629" s="243"/>
      <c r="AE629" s="243"/>
    </row>
    <row r="630">
      <c r="A630" s="243"/>
      <c r="B630" s="243"/>
      <c r="C630" s="243"/>
      <c r="D630" s="243"/>
      <c r="E630" s="243"/>
      <c r="F630" s="243"/>
      <c r="G630" s="243"/>
      <c r="H630" s="243"/>
      <c r="I630" s="243"/>
      <c r="J630" s="243"/>
      <c r="K630" s="243"/>
      <c r="L630" s="243"/>
      <c r="M630" s="243"/>
      <c r="N630" s="243"/>
      <c r="O630" s="243"/>
      <c r="P630" s="243"/>
      <c r="Q630" s="243"/>
      <c r="R630" s="243"/>
      <c r="S630" s="243"/>
      <c r="T630" s="243"/>
      <c r="U630" s="243"/>
      <c r="V630" s="243"/>
      <c r="W630" s="243"/>
      <c r="X630" s="243"/>
      <c r="Y630" s="243"/>
      <c r="Z630" s="243"/>
      <c r="AA630" s="243"/>
      <c r="AB630" s="243"/>
      <c r="AC630" s="243"/>
      <c r="AD630" s="243"/>
      <c r="AE630" s="243"/>
    </row>
    <row r="631">
      <c r="A631" s="243"/>
      <c r="B631" s="243"/>
      <c r="C631" s="243"/>
      <c r="D631" s="243"/>
      <c r="E631" s="243"/>
      <c r="F631" s="243"/>
      <c r="G631" s="243"/>
      <c r="H631" s="243"/>
      <c r="I631" s="243"/>
      <c r="J631" s="243"/>
      <c r="K631" s="243"/>
      <c r="L631" s="243"/>
      <c r="M631" s="243"/>
      <c r="N631" s="243"/>
      <c r="O631" s="243"/>
      <c r="P631" s="243"/>
      <c r="Q631" s="243"/>
      <c r="R631" s="243"/>
      <c r="S631" s="243"/>
      <c r="T631" s="243"/>
      <c r="U631" s="243"/>
      <c r="V631" s="243"/>
      <c r="W631" s="243"/>
      <c r="X631" s="243"/>
      <c r="Y631" s="243"/>
      <c r="Z631" s="243"/>
      <c r="AA631" s="243"/>
      <c r="AB631" s="243"/>
      <c r="AC631" s="243"/>
      <c r="AD631" s="243"/>
      <c r="AE631" s="243"/>
    </row>
    <row r="632">
      <c r="A632" s="243"/>
      <c r="B632" s="243"/>
      <c r="C632" s="243"/>
      <c r="D632" s="243"/>
      <c r="E632" s="243"/>
      <c r="F632" s="243"/>
      <c r="G632" s="243"/>
      <c r="H632" s="243"/>
      <c r="I632" s="243"/>
      <c r="J632" s="243"/>
      <c r="K632" s="243"/>
      <c r="L632" s="243"/>
      <c r="M632" s="243"/>
      <c r="N632" s="243"/>
      <c r="O632" s="243"/>
      <c r="P632" s="243"/>
      <c r="Q632" s="243"/>
      <c r="R632" s="243"/>
      <c r="S632" s="243"/>
      <c r="T632" s="243"/>
      <c r="U632" s="243"/>
      <c r="V632" s="243"/>
      <c r="W632" s="243"/>
      <c r="X632" s="243"/>
      <c r="Y632" s="243"/>
      <c r="Z632" s="243"/>
      <c r="AA632" s="243"/>
      <c r="AB632" s="243"/>
      <c r="AC632" s="243"/>
      <c r="AD632" s="243"/>
      <c r="AE632" s="243"/>
    </row>
    <row r="633">
      <c r="A633" s="243"/>
      <c r="B633" s="243"/>
      <c r="C633" s="243"/>
      <c r="D633" s="243"/>
      <c r="E633" s="243"/>
      <c r="F633" s="243"/>
      <c r="G633" s="243"/>
      <c r="H633" s="243"/>
      <c r="I633" s="243"/>
      <c r="J633" s="243"/>
      <c r="K633" s="243"/>
      <c r="L633" s="243"/>
      <c r="M633" s="243"/>
      <c r="N633" s="243"/>
      <c r="O633" s="243"/>
      <c r="P633" s="243"/>
      <c r="Q633" s="243"/>
      <c r="R633" s="243"/>
      <c r="S633" s="243"/>
      <c r="T633" s="243"/>
      <c r="U633" s="243"/>
      <c r="V633" s="243"/>
      <c r="W633" s="243"/>
      <c r="X633" s="243"/>
      <c r="Y633" s="243"/>
      <c r="Z633" s="243"/>
      <c r="AA633" s="243"/>
      <c r="AB633" s="243"/>
      <c r="AC633" s="243"/>
      <c r="AD633" s="243"/>
      <c r="AE633" s="243"/>
    </row>
    <row r="634">
      <c r="A634" s="243"/>
      <c r="B634" s="243"/>
      <c r="C634" s="243"/>
      <c r="D634" s="243"/>
      <c r="E634" s="243"/>
      <c r="F634" s="243"/>
      <c r="G634" s="243"/>
      <c r="H634" s="243"/>
      <c r="I634" s="243"/>
      <c r="J634" s="243"/>
      <c r="K634" s="243"/>
      <c r="L634" s="243"/>
      <c r="M634" s="243"/>
      <c r="N634" s="243"/>
      <c r="O634" s="243"/>
      <c r="P634" s="243"/>
      <c r="Q634" s="243"/>
      <c r="R634" s="243"/>
      <c r="S634" s="243"/>
      <c r="T634" s="243"/>
      <c r="U634" s="243"/>
      <c r="V634" s="243"/>
      <c r="W634" s="243"/>
      <c r="X634" s="243"/>
      <c r="Y634" s="243"/>
      <c r="Z634" s="243"/>
      <c r="AA634" s="243"/>
      <c r="AB634" s="243"/>
      <c r="AC634" s="243"/>
      <c r="AD634" s="243"/>
      <c r="AE634" s="243"/>
    </row>
    <row r="635">
      <c r="A635" s="243"/>
      <c r="B635" s="243"/>
      <c r="C635" s="243"/>
      <c r="D635" s="243"/>
      <c r="E635" s="243"/>
      <c r="F635" s="243"/>
      <c r="G635" s="243"/>
      <c r="H635" s="243"/>
      <c r="I635" s="243"/>
      <c r="J635" s="243"/>
      <c r="K635" s="243"/>
      <c r="L635" s="243"/>
      <c r="M635" s="243"/>
      <c r="N635" s="243"/>
      <c r="O635" s="243"/>
      <c r="P635" s="243"/>
      <c r="Q635" s="243"/>
      <c r="R635" s="243"/>
      <c r="S635" s="243"/>
      <c r="T635" s="243"/>
      <c r="U635" s="243"/>
      <c r="V635" s="243"/>
      <c r="W635" s="243"/>
      <c r="X635" s="243"/>
      <c r="Y635" s="243"/>
      <c r="Z635" s="243"/>
      <c r="AA635" s="243"/>
      <c r="AB635" s="243"/>
      <c r="AC635" s="243"/>
      <c r="AD635" s="243"/>
      <c r="AE635" s="243"/>
    </row>
    <row r="636">
      <c r="A636" s="243"/>
      <c r="B636" s="243"/>
      <c r="C636" s="243"/>
      <c r="D636" s="243"/>
      <c r="E636" s="243"/>
      <c r="F636" s="243"/>
      <c r="G636" s="243"/>
      <c r="H636" s="243"/>
      <c r="I636" s="243"/>
      <c r="J636" s="243"/>
      <c r="K636" s="243"/>
      <c r="L636" s="243"/>
      <c r="M636" s="243"/>
      <c r="N636" s="243"/>
      <c r="O636" s="243"/>
      <c r="P636" s="243"/>
      <c r="Q636" s="243"/>
      <c r="R636" s="243"/>
      <c r="S636" s="243"/>
      <c r="T636" s="243"/>
      <c r="U636" s="243"/>
      <c r="V636" s="243"/>
      <c r="W636" s="243"/>
      <c r="X636" s="243"/>
      <c r="Y636" s="243"/>
      <c r="Z636" s="243"/>
      <c r="AA636" s="243"/>
      <c r="AB636" s="243"/>
      <c r="AC636" s="243"/>
      <c r="AD636" s="243"/>
      <c r="AE636" s="243"/>
    </row>
    <row r="637">
      <c r="A637" s="243"/>
      <c r="B637" s="243"/>
      <c r="C637" s="243"/>
      <c r="D637" s="243"/>
      <c r="E637" s="243"/>
      <c r="F637" s="243"/>
      <c r="G637" s="243"/>
      <c r="H637" s="243"/>
      <c r="I637" s="243"/>
      <c r="J637" s="243"/>
      <c r="K637" s="243"/>
      <c r="L637" s="243"/>
      <c r="M637" s="243"/>
      <c r="N637" s="243"/>
      <c r="O637" s="243"/>
      <c r="P637" s="243"/>
      <c r="Q637" s="243"/>
      <c r="R637" s="243"/>
      <c r="S637" s="243"/>
      <c r="T637" s="243"/>
      <c r="U637" s="243"/>
      <c r="V637" s="243"/>
      <c r="W637" s="243"/>
      <c r="X637" s="243"/>
      <c r="Y637" s="243"/>
      <c r="Z637" s="243"/>
      <c r="AA637" s="243"/>
      <c r="AB637" s="243"/>
      <c r="AC637" s="243"/>
      <c r="AD637" s="243"/>
      <c r="AE637" s="243"/>
    </row>
    <row r="638">
      <c r="A638" s="243"/>
      <c r="B638" s="243"/>
      <c r="C638" s="243"/>
      <c r="D638" s="243"/>
      <c r="E638" s="243"/>
      <c r="F638" s="243"/>
      <c r="G638" s="243"/>
      <c r="H638" s="243"/>
      <c r="I638" s="243"/>
      <c r="J638" s="243"/>
      <c r="K638" s="243"/>
      <c r="L638" s="243"/>
      <c r="M638" s="243"/>
      <c r="N638" s="243"/>
      <c r="O638" s="243"/>
      <c r="P638" s="243"/>
      <c r="Q638" s="243"/>
      <c r="R638" s="243"/>
      <c r="S638" s="243"/>
      <c r="T638" s="243"/>
      <c r="U638" s="243"/>
      <c r="V638" s="243"/>
      <c r="W638" s="243"/>
      <c r="X638" s="243"/>
      <c r="Y638" s="243"/>
      <c r="Z638" s="243"/>
      <c r="AA638" s="243"/>
      <c r="AB638" s="243"/>
      <c r="AC638" s="243"/>
      <c r="AD638" s="243"/>
      <c r="AE638" s="243"/>
    </row>
    <row r="639">
      <c r="A639" s="243"/>
      <c r="B639" s="243"/>
      <c r="C639" s="243"/>
      <c r="D639" s="243"/>
      <c r="E639" s="243"/>
      <c r="F639" s="243"/>
      <c r="G639" s="243"/>
      <c r="H639" s="243"/>
      <c r="I639" s="243"/>
      <c r="J639" s="243"/>
      <c r="K639" s="243"/>
      <c r="L639" s="243"/>
      <c r="M639" s="243"/>
      <c r="N639" s="243"/>
      <c r="O639" s="243"/>
      <c r="P639" s="243"/>
      <c r="Q639" s="243"/>
      <c r="R639" s="243"/>
      <c r="S639" s="243"/>
      <c r="T639" s="243"/>
      <c r="U639" s="243"/>
      <c r="V639" s="243"/>
      <c r="W639" s="243"/>
      <c r="X639" s="243"/>
      <c r="Y639" s="243"/>
      <c r="Z639" s="243"/>
      <c r="AA639" s="243"/>
      <c r="AB639" s="243"/>
      <c r="AC639" s="243"/>
      <c r="AD639" s="243"/>
      <c r="AE639" s="243"/>
    </row>
    <row r="640">
      <c r="A640" s="243"/>
      <c r="B640" s="243"/>
      <c r="C640" s="243"/>
      <c r="D640" s="243"/>
      <c r="E640" s="243"/>
      <c r="F640" s="243"/>
      <c r="G640" s="243"/>
      <c r="H640" s="243"/>
      <c r="I640" s="243"/>
      <c r="J640" s="243"/>
      <c r="K640" s="243"/>
      <c r="L640" s="243"/>
      <c r="M640" s="243"/>
      <c r="N640" s="243"/>
      <c r="O640" s="243"/>
      <c r="P640" s="243"/>
      <c r="Q640" s="243"/>
      <c r="R640" s="243"/>
      <c r="S640" s="243"/>
      <c r="T640" s="243"/>
      <c r="U640" s="243"/>
      <c r="V640" s="243"/>
      <c r="W640" s="243"/>
      <c r="X640" s="243"/>
      <c r="Y640" s="243"/>
      <c r="Z640" s="243"/>
      <c r="AA640" s="243"/>
      <c r="AB640" s="243"/>
      <c r="AC640" s="243"/>
      <c r="AD640" s="243"/>
      <c r="AE640" s="243"/>
    </row>
    <row r="641">
      <c r="A641" s="243"/>
      <c r="B641" s="243"/>
      <c r="C641" s="243"/>
      <c r="D641" s="243"/>
      <c r="E641" s="243"/>
      <c r="F641" s="243"/>
      <c r="G641" s="243"/>
      <c r="H641" s="243"/>
      <c r="I641" s="243"/>
      <c r="J641" s="243"/>
      <c r="K641" s="243"/>
      <c r="L641" s="243"/>
      <c r="M641" s="243"/>
      <c r="N641" s="243"/>
      <c r="O641" s="243"/>
      <c r="P641" s="243"/>
      <c r="Q641" s="243"/>
      <c r="R641" s="243"/>
      <c r="S641" s="243"/>
      <c r="T641" s="243"/>
      <c r="U641" s="243"/>
      <c r="V641" s="243"/>
      <c r="W641" s="243"/>
      <c r="X641" s="243"/>
      <c r="Y641" s="243"/>
      <c r="Z641" s="243"/>
      <c r="AA641" s="243"/>
      <c r="AB641" s="243"/>
      <c r="AC641" s="243"/>
      <c r="AD641" s="243"/>
      <c r="AE641" s="243"/>
    </row>
    <row r="642">
      <c r="A642" s="243"/>
      <c r="B642" s="243"/>
      <c r="C642" s="243"/>
      <c r="D642" s="243"/>
      <c r="E642" s="243"/>
      <c r="F642" s="243"/>
      <c r="G642" s="243"/>
      <c r="H642" s="243"/>
      <c r="I642" s="243"/>
      <c r="J642" s="243"/>
      <c r="K642" s="243"/>
      <c r="L642" s="243"/>
      <c r="M642" s="243"/>
      <c r="N642" s="243"/>
      <c r="O642" s="243"/>
      <c r="P642" s="243"/>
      <c r="Q642" s="243"/>
      <c r="R642" s="243"/>
      <c r="S642" s="243"/>
      <c r="T642" s="243"/>
      <c r="U642" s="243"/>
      <c r="V642" s="243"/>
      <c r="W642" s="243"/>
      <c r="X642" s="243"/>
      <c r="Y642" s="243"/>
      <c r="Z642" s="243"/>
      <c r="AA642" s="243"/>
      <c r="AB642" s="243"/>
      <c r="AC642" s="243"/>
      <c r="AD642" s="243"/>
      <c r="AE642" s="243"/>
    </row>
    <row r="643">
      <c r="A643" s="243"/>
      <c r="B643" s="243"/>
      <c r="C643" s="243"/>
      <c r="D643" s="243"/>
      <c r="E643" s="243"/>
      <c r="F643" s="243"/>
      <c r="G643" s="243"/>
      <c r="H643" s="243"/>
      <c r="I643" s="243"/>
      <c r="J643" s="243"/>
      <c r="K643" s="243"/>
      <c r="L643" s="243"/>
      <c r="M643" s="243"/>
      <c r="N643" s="243"/>
      <c r="O643" s="243"/>
      <c r="P643" s="243"/>
      <c r="Q643" s="243"/>
      <c r="R643" s="243"/>
      <c r="S643" s="243"/>
      <c r="T643" s="243"/>
      <c r="U643" s="243"/>
      <c r="V643" s="243"/>
      <c r="W643" s="243"/>
      <c r="X643" s="243"/>
      <c r="Y643" s="243"/>
      <c r="Z643" s="243"/>
      <c r="AA643" s="243"/>
      <c r="AB643" s="243"/>
      <c r="AC643" s="243"/>
      <c r="AD643" s="243"/>
      <c r="AE643" s="243"/>
    </row>
    <row r="644">
      <c r="A644" s="243"/>
      <c r="B644" s="243"/>
      <c r="C644" s="243"/>
      <c r="D644" s="243"/>
      <c r="E644" s="243"/>
      <c r="F644" s="243"/>
      <c r="G644" s="243"/>
      <c r="H644" s="243"/>
      <c r="I644" s="243"/>
      <c r="J644" s="243"/>
      <c r="K644" s="243"/>
      <c r="L644" s="243"/>
      <c r="M644" s="243"/>
      <c r="N644" s="243"/>
      <c r="O644" s="243"/>
      <c r="P644" s="243"/>
      <c r="Q644" s="243"/>
      <c r="R644" s="243"/>
      <c r="S644" s="243"/>
      <c r="T644" s="243"/>
      <c r="U644" s="243"/>
      <c r="V644" s="243"/>
      <c r="W644" s="243"/>
      <c r="X644" s="243"/>
      <c r="Y644" s="243"/>
      <c r="Z644" s="243"/>
      <c r="AA644" s="243"/>
      <c r="AB644" s="243"/>
      <c r="AC644" s="243"/>
      <c r="AD644" s="243"/>
      <c r="AE644" s="243"/>
    </row>
    <row r="645">
      <c r="A645" s="243"/>
      <c r="B645" s="243"/>
      <c r="C645" s="243"/>
      <c r="D645" s="243"/>
      <c r="E645" s="243"/>
      <c r="F645" s="243"/>
      <c r="G645" s="243"/>
      <c r="H645" s="243"/>
      <c r="I645" s="243"/>
      <c r="J645" s="243"/>
      <c r="K645" s="243"/>
      <c r="L645" s="243"/>
      <c r="M645" s="243"/>
      <c r="N645" s="243"/>
      <c r="O645" s="243"/>
      <c r="P645" s="243"/>
      <c r="Q645" s="243"/>
      <c r="R645" s="243"/>
      <c r="S645" s="243"/>
      <c r="T645" s="243"/>
      <c r="U645" s="243"/>
      <c r="V645" s="243"/>
      <c r="W645" s="243"/>
      <c r="X645" s="243"/>
      <c r="Y645" s="243"/>
      <c r="Z645" s="243"/>
      <c r="AA645" s="243"/>
      <c r="AB645" s="243"/>
      <c r="AC645" s="243"/>
      <c r="AD645" s="243"/>
      <c r="AE645" s="243"/>
    </row>
    <row r="646">
      <c r="A646" s="243"/>
      <c r="B646" s="243"/>
      <c r="C646" s="243"/>
      <c r="D646" s="243"/>
      <c r="E646" s="243"/>
      <c r="F646" s="243"/>
      <c r="G646" s="243"/>
      <c r="H646" s="243"/>
      <c r="I646" s="243"/>
      <c r="J646" s="243"/>
      <c r="K646" s="243"/>
      <c r="L646" s="243"/>
      <c r="M646" s="243"/>
      <c r="N646" s="243"/>
      <c r="O646" s="243"/>
      <c r="P646" s="243"/>
      <c r="Q646" s="243"/>
      <c r="R646" s="243"/>
      <c r="S646" s="243"/>
      <c r="T646" s="243"/>
      <c r="U646" s="243"/>
      <c r="V646" s="243"/>
      <c r="W646" s="243"/>
      <c r="X646" s="243"/>
      <c r="Y646" s="243"/>
      <c r="Z646" s="243"/>
      <c r="AA646" s="243"/>
      <c r="AB646" s="243"/>
      <c r="AC646" s="243"/>
      <c r="AD646" s="243"/>
      <c r="AE646" s="243"/>
    </row>
    <row r="647">
      <c r="A647" s="243"/>
      <c r="B647" s="243"/>
      <c r="C647" s="243"/>
      <c r="D647" s="243"/>
      <c r="E647" s="243"/>
      <c r="F647" s="243"/>
      <c r="G647" s="243"/>
      <c r="H647" s="243"/>
      <c r="I647" s="243"/>
      <c r="J647" s="243"/>
      <c r="K647" s="243"/>
      <c r="L647" s="243"/>
      <c r="M647" s="243"/>
      <c r="N647" s="243"/>
      <c r="O647" s="243"/>
      <c r="P647" s="243"/>
      <c r="Q647" s="243"/>
      <c r="R647" s="243"/>
      <c r="S647" s="243"/>
      <c r="T647" s="243"/>
      <c r="U647" s="243"/>
      <c r="V647" s="243"/>
      <c r="W647" s="243"/>
      <c r="X647" s="243"/>
      <c r="Y647" s="243"/>
      <c r="Z647" s="243"/>
      <c r="AA647" s="243"/>
      <c r="AB647" s="243"/>
      <c r="AC647" s="243"/>
      <c r="AD647" s="243"/>
      <c r="AE647" s="243"/>
    </row>
    <row r="648">
      <c r="A648" s="243"/>
      <c r="B648" s="243"/>
      <c r="C648" s="243"/>
      <c r="D648" s="243"/>
      <c r="E648" s="243"/>
      <c r="F648" s="243"/>
      <c r="G648" s="243"/>
      <c r="H648" s="243"/>
      <c r="I648" s="243"/>
      <c r="J648" s="243"/>
      <c r="K648" s="243"/>
      <c r="L648" s="243"/>
      <c r="M648" s="243"/>
      <c r="N648" s="243"/>
      <c r="O648" s="243"/>
      <c r="P648" s="243"/>
      <c r="Q648" s="243"/>
      <c r="R648" s="243"/>
      <c r="S648" s="243"/>
      <c r="T648" s="243"/>
      <c r="U648" s="243"/>
      <c r="V648" s="243"/>
      <c r="W648" s="243"/>
      <c r="X648" s="243"/>
      <c r="Y648" s="243"/>
      <c r="Z648" s="243"/>
      <c r="AA648" s="243"/>
      <c r="AB648" s="243"/>
      <c r="AC648" s="243"/>
      <c r="AD648" s="243"/>
      <c r="AE648" s="243"/>
    </row>
    <row r="649">
      <c r="A649" s="243"/>
      <c r="B649" s="243"/>
      <c r="C649" s="243"/>
      <c r="D649" s="243"/>
      <c r="E649" s="243"/>
      <c r="F649" s="243"/>
      <c r="G649" s="243"/>
      <c r="H649" s="243"/>
      <c r="I649" s="243"/>
      <c r="J649" s="243"/>
      <c r="K649" s="243"/>
      <c r="L649" s="243"/>
      <c r="M649" s="243"/>
      <c r="N649" s="243"/>
      <c r="O649" s="243"/>
      <c r="P649" s="243"/>
      <c r="Q649" s="243"/>
      <c r="R649" s="243"/>
      <c r="S649" s="243"/>
      <c r="T649" s="243"/>
      <c r="U649" s="243"/>
      <c r="V649" s="243"/>
      <c r="W649" s="243"/>
      <c r="X649" s="243"/>
      <c r="Y649" s="243"/>
      <c r="Z649" s="243"/>
      <c r="AA649" s="243"/>
      <c r="AB649" s="243"/>
      <c r="AC649" s="243"/>
      <c r="AD649" s="243"/>
      <c r="AE649" s="243"/>
    </row>
    <row r="650">
      <c r="A650" s="243"/>
      <c r="B650" s="243"/>
      <c r="C650" s="243"/>
      <c r="D650" s="243"/>
      <c r="E650" s="243"/>
      <c r="F650" s="243"/>
      <c r="G650" s="243"/>
      <c r="H650" s="243"/>
      <c r="I650" s="243"/>
      <c r="J650" s="243"/>
      <c r="K650" s="243"/>
      <c r="L650" s="243"/>
      <c r="M650" s="243"/>
      <c r="N650" s="243"/>
      <c r="O650" s="243"/>
      <c r="P650" s="243"/>
      <c r="Q650" s="243"/>
      <c r="R650" s="243"/>
      <c r="S650" s="243"/>
      <c r="T650" s="243"/>
      <c r="U650" s="243"/>
      <c r="V650" s="243"/>
      <c r="W650" s="243"/>
      <c r="X650" s="243"/>
      <c r="Y650" s="243"/>
      <c r="Z650" s="243"/>
      <c r="AA650" s="243"/>
      <c r="AB650" s="243"/>
      <c r="AC650" s="243"/>
      <c r="AD650" s="243"/>
      <c r="AE650" s="243"/>
    </row>
    <row r="651">
      <c r="A651" s="243"/>
      <c r="B651" s="243"/>
      <c r="C651" s="243"/>
      <c r="D651" s="243"/>
      <c r="E651" s="243"/>
      <c r="F651" s="243"/>
      <c r="G651" s="243"/>
      <c r="H651" s="243"/>
      <c r="I651" s="243"/>
      <c r="J651" s="243"/>
      <c r="K651" s="243"/>
      <c r="L651" s="243"/>
      <c r="M651" s="243"/>
      <c r="N651" s="243"/>
      <c r="O651" s="243"/>
      <c r="P651" s="243"/>
      <c r="Q651" s="243"/>
      <c r="R651" s="243"/>
      <c r="S651" s="243"/>
      <c r="T651" s="243"/>
      <c r="U651" s="243"/>
      <c r="V651" s="243"/>
      <c r="W651" s="243"/>
      <c r="X651" s="243"/>
      <c r="Y651" s="243"/>
      <c r="Z651" s="243"/>
      <c r="AA651" s="243"/>
      <c r="AB651" s="243"/>
      <c r="AC651" s="243"/>
      <c r="AD651" s="243"/>
      <c r="AE651" s="243"/>
    </row>
    <row r="652">
      <c r="A652" s="243"/>
      <c r="B652" s="243"/>
      <c r="C652" s="243"/>
      <c r="D652" s="243"/>
      <c r="E652" s="243"/>
      <c r="F652" s="243"/>
      <c r="G652" s="243"/>
      <c r="H652" s="243"/>
      <c r="I652" s="243"/>
      <c r="J652" s="243"/>
      <c r="K652" s="243"/>
      <c r="L652" s="243"/>
      <c r="M652" s="243"/>
      <c r="N652" s="243"/>
      <c r="O652" s="243"/>
      <c r="P652" s="243"/>
      <c r="Q652" s="243"/>
      <c r="R652" s="243"/>
      <c r="S652" s="243"/>
      <c r="T652" s="243"/>
      <c r="U652" s="243"/>
      <c r="V652" s="243"/>
      <c r="W652" s="243"/>
      <c r="X652" s="243"/>
      <c r="Y652" s="243"/>
      <c r="Z652" s="243"/>
      <c r="AA652" s="243"/>
      <c r="AB652" s="243"/>
      <c r="AC652" s="243"/>
      <c r="AD652" s="243"/>
      <c r="AE652" s="243"/>
    </row>
    <row r="653">
      <c r="A653" s="243"/>
      <c r="B653" s="243"/>
      <c r="C653" s="243"/>
      <c r="D653" s="243"/>
      <c r="E653" s="243"/>
      <c r="F653" s="243"/>
      <c r="G653" s="243"/>
      <c r="H653" s="243"/>
      <c r="I653" s="243"/>
      <c r="J653" s="243"/>
      <c r="K653" s="243"/>
      <c r="L653" s="243"/>
      <c r="M653" s="243"/>
      <c r="N653" s="243"/>
      <c r="O653" s="243"/>
      <c r="P653" s="243"/>
      <c r="Q653" s="243"/>
      <c r="R653" s="243"/>
      <c r="S653" s="243"/>
      <c r="T653" s="243"/>
      <c r="U653" s="243"/>
      <c r="V653" s="243"/>
      <c r="W653" s="243"/>
      <c r="X653" s="243"/>
      <c r="Y653" s="243"/>
      <c r="Z653" s="243"/>
      <c r="AA653" s="243"/>
      <c r="AB653" s="243"/>
      <c r="AC653" s="243"/>
      <c r="AD653" s="243"/>
      <c r="AE653" s="243"/>
    </row>
    <row r="654">
      <c r="A654" s="243"/>
      <c r="B654" s="243"/>
      <c r="C654" s="243"/>
      <c r="D654" s="243"/>
      <c r="E654" s="243"/>
      <c r="F654" s="243"/>
      <c r="G654" s="243"/>
      <c r="H654" s="243"/>
      <c r="I654" s="243"/>
      <c r="J654" s="243"/>
      <c r="K654" s="243"/>
      <c r="L654" s="243"/>
      <c r="M654" s="243"/>
      <c r="N654" s="243"/>
      <c r="O654" s="243"/>
      <c r="P654" s="243"/>
      <c r="Q654" s="243"/>
      <c r="R654" s="243"/>
      <c r="S654" s="243"/>
      <c r="T654" s="243"/>
      <c r="U654" s="243"/>
      <c r="V654" s="243"/>
      <c r="W654" s="243"/>
      <c r="X654" s="243"/>
      <c r="Y654" s="243"/>
      <c r="Z654" s="243"/>
      <c r="AA654" s="243"/>
      <c r="AB654" s="243"/>
      <c r="AC654" s="243"/>
      <c r="AD654" s="243"/>
      <c r="AE654" s="243"/>
    </row>
    <row r="655">
      <c r="A655" s="243"/>
      <c r="B655" s="243"/>
      <c r="C655" s="243"/>
      <c r="D655" s="243"/>
      <c r="E655" s="243"/>
      <c r="F655" s="243"/>
      <c r="G655" s="243"/>
      <c r="H655" s="243"/>
      <c r="I655" s="243"/>
      <c r="J655" s="243"/>
      <c r="K655" s="243"/>
      <c r="L655" s="243"/>
      <c r="M655" s="243"/>
      <c r="N655" s="243"/>
      <c r="O655" s="243"/>
      <c r="P655" s="243"/>
      <c r="Q655" s="243"/>
      <c r="R655" s="243"/>
      <c r="S655" s="243"/>
      <c r="T655" s="243"/>
      <c r="U655" s="243"/>
      <c r="V655" s="243"/>
      <c r="W655" s="243"/>
      <c r="X655" s="243"/>
      <c r="Y655" s="243"/>
      <c r="Z655" s="243"/>
      <c r="AA655" s="243"/>
      <c r="AB655" s="243"/>
      <c r="AC655" s="243"/>
      <c r="AD655" s="243"/>
      <c r="AE655" s="243"/>
    </row>
    <row r="656">
      <c r="A656" s="243"/>
      <c r="B656" s="243"/>
      <c r="C656" s="243"/>
      <c r="D656" s="243"/>
      <c r="E656" s="243"/>
      <c r="F656" s="243"/>
      <c r="G656" s="243"/>
      <c r="H656" s="243"/>
      <c r="I656" s="243"/>
      <c r="J656" s="243"/>
      <c r="K656" s="243"/>
      <c r="L656" s="243"/>
      <c r="M656" s="243"/>
      <c r="N656" s="243"/>
      <c r="O656" s="243"/>
      <c r="P656" s="243"/>
      <c r="Q656" s="243"/>
      <c r="R656" s="243"/>
      <c r="S656" s="243"/>
      <c r="T656" s="243"/>
      <c r="U656" s="243"/>
      <c r="V656" s="243"/>
      <c r="W656" s="243"/>
      <c r="X656" s="243"/>
      <c r="Y656" s="243"/>
      <c r="Z656" s="243"/>
      <c r="AA656" s="243"/>
      <c r="AB656" s="243"/>
      <c r="AC656" s="243"/>
      <c r="AD656" s="243"/>
      <c r="AE656" s="243"/>
    </row>
    <row r="657">
      <c r="A657" s="243"/>
      <c r="B657" s="243"/>
      <c r="C657" s="243"/>
      <c r="D657" s="243"/>
      <c r="E657" s="243"/>
      <c r="F657" s="243"/>
      <c r="G657" s="243"/>
      <c r="H657" s="243"/>
      <c r="I657" s="243"/>
      <c r="J657" s="243"/>
      <c r="K657" s="243"/>
      <c r="L657" s="243"/>
      <c r="M657" s="243"/>
      <c r="N657" s="243"/>
      <c r="O657" s="243"/>
      <c r="P657" s="243"/>
      <c r="Q657" s="243"/>
      <c r="R657" s="243"/>
      <c r="S657" s="243"/>
      <c r="T657" s="243"/>
      <c r="U657" s="243"/>
      <c r="V657" s="243"/>
      <c r="W657" s="243"/>
      <c r="X657" s="243"/>
      <c r="Y657" s="243"/>
      <c r="Z657" s="243"/>
      <c r="AA657" s="243"/>
      <c r="AB657" s="243"/>
      <c r="AC657" s="243"/>
      <c r="AD657" s="243"/>
      <c r="AE657" s="243"/>
    </row>
    <row r="658">
      <c r="A658" s="243"/>
      <c r="B658" s="243"/>
      <c r="C658" s="243"/>
      <c r="D658" s="243"/>
      <c r="E658" s="243"/>
      <c r="F658" s="243"/>
      <c r="G658" s="243"/>
      <c r="H658" s="243"/>
      <c r="I658" s="243"/>
      <c r="J658" s="243"/>
      <c r="K658" s="243"/>
      <c r="L658" s="243"/>
      <c r="M658" s="243"/>
      <c r="N658" s="243"/>
      <c r="O658" s="243"/>
      <c r="P658" s="243"/>
      <c r="Q658" s="243"/>
      <c r="R658" s="243"/>
      <c r="S658" s="243"/>
      <c r="T658" s="243"/>
      <c r="U658" s="243"/>
      <c r="V658" s="243"/>
      <c r="W658" s="243"/>
      <c r="X658" s="243"/>
      <c r="Y658" s="243"/>
      <c r="Z658" s="243"/>
      <c r="AA658" s="243"/>
      <c r="AB658" s="243"/>
      <c r="AC658" s="243"/>
      <c r="AD658" s="243"/>
      <c r="AE658" s="243"/>
    </row>
    <row r="659">
      <c r="A659" s="243"/>
      <c r="B659" s="243"/>
      <c r="C659" s="243"/>
      <c r="D659" s="243"/>
      <c r="E659" s="243"/>
      <c r="F659" s="243"/>
      <c r="G659" s="243"/>
      <c r="H659" s="243"/>
      <c r="I659" s="243"/>
      <c r="J659" s="243"/>
      <c r="K659" s="243"/>
      <c r="L659" s="243"/>
      <c r="M659" s="243"/>
      <c r="N659" s="243"/>
      <c r="O659" s="243"/>
      <c r="P659" s="243"/>
      <c r="Q659" s="243"/>
      <c r="R659" s="243"/>
      <c r="S659" s="243"/>
      <c r="T659" s="243"/>
      <c r="U659" s="243"/>
      <c r="V659" s="243"/>
      <c r="W659" s="243"/>
      <c r="X659" s="243"/>
      <c r="Y659" s="243"/>
      <c r="Z659" s="243"/>
      <c r="AA659" s="243"/>
      <c r="AB659" s="243"/>
      <c r="AC659" s="243"/>
      <c r="AD659" s="243"/>
      <c r="AE659" s="243"/>
    </row>
    <row r="660">
      <c r="A660" s="243"/>
      <c r="B660" s="243"/>
      <c r="C660" s="243"/>
      <c r="D660" s="243"/>
      <c r="E660" s="243"/>
      <c r="F660" s="243"/>
      <c r="G660" s="243"/>
      <c r="H660" s="243"/>
      <c r="I660" s="243"/>
      <c r="J660" s="243"/>
      <c r="K660" s="243"/>
      <c r="L660" s="243"/>
      <c r="M660" s="243"/>
      <c r="N660" s="243"/>
      <c r="O660" s="243"/>
      <c r="P660" s="243"/>
      <c r="Q660" s="243"/>
      <c r="R660" s="243"/>
      <c r="S660" s="243"/>
      <c r="T660" s="243"/>
      <c r="U660" s="243"/>
      <c r="V660" s="243"/>
      <c r="W660" s="243"/>
      <c r="X660" s="243"/>
      <c r="Y660" s="243"/>
      <c r="Z660" s="243"/>
      <c r="AA660" s="243"/>
      <c r="AB660" s="243"/>
      <c r="AC660" s="243"/>
      <c r="AD660" s="243"/>
      <c r="AE660" s="243"/>
    </row>
    <row r="661">
      <c r="A661" s="243"/>
      <c r="B661" s="243"/>
      <c r="C661" s="243"/>
      <c r="D661" s="243"/>
      <c r="E661" s="243"/>
      <c r="F661" s="243"/>
      <c r="G661" s="243"/>
      <c r="H661" s="243"/>
      <c r="I661" s="243"/>
      <c r="J661" s="243"/>
      <c r="K661" s="243"/>
      <c r="L661" s="243"/>
      <c r="M661" s="243"/>
      <c r="N661" s="243"/>
      <c r="O661" s="243"/>
      <c r="P661" s="243"/>
      <c r="Q661" s="243"/>
      <c r="R661" s="243"/>
      <c r="S661" s="243"/>
      <c r="T661" s="243"/>
      <c r="U661" s="243"/>
      <c r="V661" s="243"/>
      <c r="W661" s="243"/>
      <c r="X661" s="243"/>
      <c r="Y661" s="243"/>
      <c r="Z661" s="243"/>
      <c r="AA661" s="243"/>
      <c r="AB661" s="243"/>
      <c r="AC661" s="243"/>
      <c r="AD661" s="243"/>
      <c r="AE661" s="243"/>
    </row>
    <row r="662">
      <c r="A662" s="243"/>
      <c r="B662" s="243"/>
      <c r="C662" s="243"/>
      <c r="D662" s="243"/>
      <c r="E662" s="243"/>
      <c r="F662" s="243"/>
      <c r="G662" s="243"/>
      <c r="H662" s="243"/>
      <c r="I662" s="243"/>
      <c r="J662" s="243"/>
      <c r="K662" s="243"/>
      <c r="L662" s="243"/>
      <c r="M662" s="243"/>
      <c r="N662" s="243"/>
      <c r="O662" s="243"/>
      <c r="P662" s="243"/>
      <c r="Q662" s="243"/>
      <c r="R662" s="243"/>
      <c r="S662" s="243"/>
      <c r="T662" s="243"/>
      <c r="U662" s="243"/>
      <c r="V662" s="243"/>
      <c r="W662" s="243"/>
      <c r="X662" s="243"/>
      <c r="Y662" s="243"/>
      <c r="Z662" s="243"/>
      <c r="AA662" s="243"/>
      <c r="AB662" s="243"/>
      <c r="AC662" s="243"/>
      <c r="AD662" s="243"/>
      <c r="AE662" s="243"/>
    </row>
    <row r="663">
      <c r="A663" s="243"/>
      <c r="B663" s="243"/>
      <c r="C663" s="243"/>
      <c r="D663" s="243"/>
      <c r="E663" s="243"/>
      <c r="F663" s="243"/>
      <c r="G663" s="243"/>
      <c r="H663" s="243"/>
      <c r="I663" s="243"/>
      <c r="J663" s="243"/>
      <c r="K663" s="243"/>
      <c r="L663" s="243"/>
      <c r="M663" s="243"/>
      <c r="N663" s="243"/>
      <c r="O663" s="243"/>
      <c r="P663" s="243"/>
      <c r="Q663" s="243"/>
      <c r="R663" s="243"/>
      <c r="S663" s="243"/>
      <c r="T663" s="243"/>
      <c r="U663" s="243"/>
      <c r="V663" s="243"/>
      <c r="W663" s="243"/>
      <c r="X663" s="243"/>
      <c r="Y663" s="243"/>
      <c r="Z663" s="243"/>
      <c r="AA663" s="243"/>
      <c r="AB663" s="243"/>
      <c r="AC663" s="243"/>
      <c r="AD663" s="243"/>
      <c r="AE663" s="243"/>
    </row>
    <row r="664">
      <c r="A664" s="243"/>
      <c r="B664" s="243"/>
      <c r="C664" s="243"/>
      <c r="D664" s="243"/>
      <c r="E664" s="243"/>
      <c r="F664" s="243"/>
      <c r="G664" s="243"/>
      <c r="H664" s="243"/>
      <c r="I664" s="243"/>
      <c r="J664" s="243"/>
      <c r="K664" s="243"/>
      <c r="L664" s="243"/>
      <c r="M664" s="243"/>
      <c r="N664" s="243"/>
      <c r="O664" s="243"/>
      <c r="P664" s="243"/>
      <c r="Q664" s="243"/>
      <c r="R664" s="243"/>
      <c r="S664" s="243"/>
      <c r="T664" s="243"/>
      <c r="U664" s="243"/>
      <c r="V664" s="243"/>
      <c r="W664" s="243"/>
      <c r="X664" s="243"/>
      <c r="Y664" s="243"/>
      <c r="Z664" s="243"/>
      <c r="AA664" s="243"/>
      <c r="AB664" s="243"/>
      <c r="AC664" s="243"/>
      <c r="AD664" s="243"/>
      <c r="AE664" s="243"/>
    </row>
    <row r="665">
      <c r="A665" s="243"/>
      <c r="B665" s="243"/>
      <c r="C665" s="243"/>
      <c r="D665" s="243"/>
      <c r="E665" s="243"/>
      <c r="F665" s="243"/>
      <c r="G665" s="243"/>
      <c r="H665" s="243"/>
      <c r="I665" s="243"/>
      <c r="J665" s="243"/>
      <c r="K665" s="243"/>
      <c r="L665" s="243"/>
      <c r="M665" s="243"/>
      <c r="N665" s="243"/>
      <c r="O665" s="243"/>
      <c r="P665" s="243"/>
      <c r="Q665" s="243"/>
      <c r="R665" s="243"/>
      <c r="S665" s="243"/>
      <c r="T665" s="243"/>
      <c r="U665" s="243"/>
      <c r="V665" s="243"/>
      <c r="W665" s="243"/>
      <c r="X665" s="243"/>
      <c r="Y665" s="243"/>
      <c r="Z665" s="243"/>
      <c r="AA665" s="243"/>
      <c r="AB665" s="243"/>
      <c r="AC665" s="243"/>
      <c r="AD665" s="243"/>
      <c r="AE665" s="243"/>
    </row>
    <row r="666">
      <c r="A666" s="243"/>
      <c r="B666" s="243"/>
      <c r="C666" s="243"/>
      <c r="D666" s="243"/>
      <c r="E666" s="243"/>
      <c r="F666" s="243"/>
      <c r="G666" s="243"/>
      <c r="H666" s="243"/>
      <c r="I666" s="243"/>
      <c r="J666" s="243"/>
      <c r="K666" s="243"/>
      <c r="L666" s="243"/>
      <c r="M666" s="243"/>
      <c r="N666" s="243"/>
      <c r="O666" s="243"/>
      <c r="P666" s="243"/>
      <c r="Q666" s="243"/>
      <c r="R666" s="243"/>
      <c r="S666" s="243"/>
      <c r="T666" s="243"/>
      <c r="U666" s="243"/>
      <c r="V666" s="243"/>
      <c r="W666" s="243"/>
      <c r="X666" s="243"/>
      <c r="Y666" s="243"/>
      <c r="Z666" s="243"/>
      <c r="AA666" s="243"/>
      <c r="AB666" s="243"/>
      <c r="AC666" s="243"/>
      <c r="AD666" s="243"/>
      <c r="AE666" s="243"/>
    </row>
    <row r="667">
      <c r="A667" s="243"/>
      <c r="B667" s="243"/>
      <c r="C667" s="243"/>
      <c r="D667" s="243"/>
      <c r="E667" s="243"/>
      <c r="F667" s="243"/>
      <c r="G667" s="243"/>
      <c r="H667" s="243"/>
      <c r="I667" s="243"/>
      <c r="J667" s="243"/>
      <c r="K667" s="243"/>
      <c r="L667" s="243"/>
      <c r="M667" s="243"/>
      <c r="N667" s="243"/>
      <c r="O667" s="243"/>
      <c r="P667" s="243"/>
      <c r="Q667" s="243"/>
      <c r="R667" s="243"/>
      <c r="S667" s="243"/>
      <c r="T667" s="243"/>
      <c r="U667" s="243"/>
      <c r="V667" s="243"/>
      <c r="W667" s="243"/>
      <c r="X667" s="243"/>
      <c r="Y667" s="243"/>
      <c r="Z667" s="243"/>
      <c r="AA667" s="243"/>
      <c r="AB667" s="243"/>
      <c r="AC667" s="243"/>
      <c r="AD667" s="243"/>
      <c r="AE667" s="243"/>
    </row>
    <row r="668">
      <c r="A668" s="243"/>
      <c r="B668" s="243"/>
      <c r="C668" s="243"/>
      <c r="D668" s="243"/>
      <c r="E668" s="243"/>
      <c r="F668" s="243"/>
      <c r="G668" s="243"/>
      <c r="H668" s="243"/>
      <c r="I668" s="243"/>
      <c r="J668" s="243"/>
      <c r="K668" s="243"/>
      <c r="L668" s="243"/>
      <c r="M668" s="243"/>
      <c r="N668" s="243"/>
      <c r="O668" s="243"/>
      <c r="P668" s="243"/>
      <c r="Q668" s="243"/>
      <c r="R668" s="243"/>
      <c r="S668" s="243"/>
      <c r="T668" s="243"/>
      <c r="U668" s="243"/>
      <c r="V668" s="243"/>
      <c r="W668" s="243"/>
      <c r="X668" s="243"/>
      <c r="Y668" s="243"/>
      <c r="Z668" s="243"/>
      <c r="AA668" s="243"/>
      <c r="AB668" s="243"/>
      <c r="AC668" s="243"/>
      <c r="AD668" s="243"/>
      <c r="AE668" s="243"/>
    </row>
    <row r="669">
      <c r="A669" s="243"/>
      <c r="B669" s="243"/>
      <c r="C669" s="243"/>
      <c r="D669" s="243"/>
      <c r="E669" s="243"/>
      <c r="F669" s="243"/>
      <c r="G669" s="243"/>
      <c r="H669" s="243"/>
      <c r="I669" s="243"/>
      <c r="J669" s="243"/>
      <c r="K669" s="243"/>
      <c r="L669" s="243"/>
      <c r="M669" s="243"/>
      <c r="N669" s="243"/>
      <c r="O669" s="243"/>
      <c r="P669" s="243"/>
      <c r="Q669" s="243"/>
      <c r="R669" s="243"/>
      <c r="S669" s="243"/>
      <c r="T669" s="243"/>
      <c r="U669" s="243"/>
      <c r="V669" s="243"/>
      <c r="W669" s="243"/>
      <c r="X669" s="243"/>
      <c r="Y669" s="243"/>
      <c r="Z669" s="243"/>
      <c r="AA669" s="243"/>
      <c r="AB669" s="243"/>
      <c r="AC669" s="243"/>
      <c r="AD669" s="243"/>
      <c r="AE669" s="243"/>
    </row>
    <row r="670">
      <c r="A670" s="243"/>
      <c r="B670" s="243"/>
      <c r="C670" s="243"/>
      <c r="D670" s="243"/>
      <c r="E670" s="243"/>
      <c r="F670" s="243"/>
      <c r="G670" s="243"/>
      <c r="H670" s="243"/>
      <c r="I670" s="243"/>
      <c r="J670" s="243"/>
      <c r="K670" s="243"/>
      <c r="L670" s="243"/>
      <c r="M670" s="243"/>
      <c r="N670" s="243"/>
      <c r="O670" s="243"/>
      <c r="P670" s="243"/>
      <c r="Q670" s="243"/>
      <c r="R670" s="243"/>
      <c r="S670" s="243"/>
      <c r="T670" s="243"/>
      <c r="U670" s="243"/>
      <c r="V670" s="243"/>
      <c r="W670" s="243"/>
      <c r="X670" s="243"/>
      <c r="Y670" s="243"/>
      <c r="Z670" s="243"/>
      <c r="AA670" s="243"/>
      <c r="AB670" s="243"/>
      <c r="AC670" s="243"/>
      <c r="AD670" s="243"/>
      <c r="AE670" s="243"/>
    </row>
    <row r="671">
      <c r="A671" s="243"/>
      <c r="B671" s="243"/>
      <c r="C671" s="243"/>
      <c r="D671" s="243"/>
      <c r="E671" s="243"/>
      <c r="F671" s="243"/>
      <c r="G671" s="243"/>
      <c r="H671" s="243"/>
      <c r="I671" s="243"/>
      <c r="J671" s="243"/>
      <c r="K671" s="243"/>
      <c r="L671" s="243"/>
      <c r="M671" s="243"/>
      <c r="N671" s="243"/>
      <c r="O671" s="243"/>
      <c r="P671" s="243"/>
      <c r="Q671" s="243"/>
      <c r="R671" s="243"/>
      <c r="S671" s="243"/>
      <c r="T671" s="243"/>
      <c r="U671" s="243"/>
      <c r="V671" s="243"/>
      <c r="W671" s="243"/>
      <c r="X671" s="243"/>
      <c r="Y671" s="243"/>
      <c r="Z671" s="243"/>
      <c r="AA671" s="243"/>
      <c r="AB671" s="243"/>
      <c r="AC671" s="243"/>
      <c r="AD671" s="243"/>
      <c r="AE671" s="243"/>
    </row>
    <row r="672">
      <c r="A672" s="243"/>
      <c r="B672" s="243"/>
      <c r="C672" s="243"/>
      <c r="D672" s="243"/>
      <c r="E672" s="243"/>
      <c r="F672" s="243"/>
      <c r="G672" s="243"/>
      <c r="H672" s="243"/>
      <c r="I672" s="243"/>
      <c r="J672" s="243"/>
      <c r="K672" s="243"/>
      <c r="L672" s="243"/>
      <c r="M672" s="243"/>
      <c r="N672" s="243"/>
      <c r="O672" s="243"/>
      <c r="P672" s="243"/>
      <c r="Q672" s="243"/>
      <c r="R672" s="243"/>
      <c r="S672" s="243"/>
      <c r="T672" s="243"/>
      <c r="U672" s="243"/>
      <c r="V672" s="243"/>
      <c r="W672" s="243"/>
      <c r="X672" s="243"/>
      <c r="Y672" s="243"/>
      <c r="Z672" s="243"/>
      <c r="AA672" s="243"/>
      <c r="AB672" s="243"/>
      <c r="AC672" s="243"/>
      <c r="AD672" s="243"/>
      <c r="AE672" s="243"/>
    </row>
    <row r="673">
      <c r="A673" s="243"/>
      <c r="B673" s="243"/>
      <c r="C673" s="243"/>
      <c r="D673" s="243"/>
      <c r="E673" s="243"/>
      <c r="F673" s="243"/>
      <c r="G673" s="243"/>
      <c r="H673" s="243"/>
      <c r="I673" s="243"/>
      <c r="J673" s="243"/>
      <c r="K673" s="243"/>
      <c r="L673" s="243"/>
      <c r="M673" s="243"/>
      <c r="N673" s="243"/>
      <c r="O673" s="243"/>
      <c r="P673" s="243"/>
      <c r="Q673" s="243"/>
      <c r="R673" s="243"/>
      <c r="S673" s="243"/>
      <c r="T673" s="243"/>
      <c r="U673" s="243"/>
      <c r="V673" s="243"/>
      <c r="W673" s="243"/>
      <c r="X673" s="243"/>
      <c r="Y673" s="243"/>
      <c r="Z673" s="243"/>
      <c r="AA673" s="243"/>
      <c r="AB673" s="243"/>
      <c r="AC673" s="243"/>
      <c r="AD673" s="243"/>
      <c r="AE673" s="243"/>
    </row>
    <row r="674">
      <c r="A674" s="243"/>
      <c r="B674" s="243"/>
      <c r="C674" s="243"/>
      <c r="D674" s="243"/>
      <c r="E674" s="243"/>
      <c r="F674" s="243"/>
      <c r="G674" s="243"/>
      <c r="H674" s="243"/>
      <c r="I674" s="243"/>
      <c r="J674" s="243"/>
      <c r="K674" s="243"/>
      <c r="L674" s="243"/>
      <c r="M674" s="243"/>
      <c r="N674" s="243"/>
      <c r="O674" s="243"/>
      <c r="P674" s="243"/>
      <c r="Q674" s="243"/>
      <c r="R674" s="243"/>
      <c r="S674" s="243"/>
      <c r="T674" s="243"/>
      <c r="U674" s="243"/>
      <c r="V674" s="243"/>
      <c r="W674" s="243"/>
      <c r="X674" s="243"/>
      <c r="Y674" s="243"/>
      <c r="Z674" s="243"/>
      <c r="AA674" s="243"/>
      <c r="AB674" s="243"/>
      <c r="AC674" s="243"/>
      <c r="AD674" s="243"/>
      <c r="AE674" s="243"/>
    </row>
    <row r="675">
      <c r="A675" s="243"/>
      <c r="B675" s="243"/>
      <c r="C675" s="243"/>
      <c r="D675" s="243"/>
      <c r="E675" s="243"/>
      <c r="F675" s="243"/>
      <c r="G675" s="243"/>
      <c r="H675" s="243"/>
      <c r="I675" s="243"/>
      <c r="J675" s="243"/>
      <c r="K675" s="243"/>
      <c r="L675" s="243"/>
      <c r="M675" s="243"/>
      <c r="N675" s="243"/>
      <c r="O675" s="243"/>
      <c r="P675" s="243"/>
      <c r="Q675" s="243"/>
      <c r="R675" s="243"/>
      <c r="S675" s="243"/>
      <c r="T675" s="243"/>
      <c r="U675" s="243"/>
      <c r="V675" s="243"/>
      <c r="W675" s="243"/>
      <c r="X675" s="243"/>
      <c r="Y675" s="243"/>
      <c r="Z675" s="243"/>
      <c r="AA675" s="243"/>
      <c r="AB675" s="243"/>
      <c r="AC675" s="243"/>
      <c r="AD675" s="243"/>
      <c r="AE675" s="243"/>
    </row>
    <row r="676">
      <c r="A676" s="243"/>
      <c r="B676" s="243"/>
      <c r="C676" s="243"/>
      <c r="D676" s="243"/>
      <c r="E676" s="243"/>
      <c r="F676" s="243"/>
      <c r="G676" s="243"/>
      <c r="H676" s="243"/>
      <c r="I676" s="243"/>
      <c r="J676" s="243"/>
      <c r="K676" s="243"/>
      <c r="L676" s="243"/>
      <c r="M676" s="243"/>
      <c r="N676" s="243"/>
      <c r="O676" s="243"/>
      <c r="P676" s="243"/>
      <c r="Q676" s="243"/>
      <c r="R676" s="243"/>
      <c r="S676" s="243"/>
      <c r="T676" s="243"/>
      <c r="U676" s="243"/>
      <c r="V676" s="243"/>
      <c r="W676" s="243"/>
      <c r="X676" s="243"/>
      <c r="Y676" s="243"/>
      <c r="Z676" s="243"/>
      <c r="AA676" s="243"/>
      <c r="AB676" s="243"/>
      <c r="AC676" s="243"/>
      <c r="AD676" s="243"/>
      <c r="AE676" s="243"/>
    </row>
    <row r="677">
      <c r="A677" s="243"/>
      <c r="B677" s="243"/>
      <c r="C677" s="243"/>
      <c r="D677" s="243"/>
      <c r="E677" s="243"/>
      <c r="F677" s="243"/>
      <c r="G677" s="243"/>
      <c r="H677" s="243"/>
      <c r="I677" s="243"/>
      <c r="J677" s="243"/>
      <c r="K677" s="243"/>
      <c r="L677" s="243"/>
      <c r="M677" s="243"/>
      <c r="N677" s="243"/>
      <c r="O677" s="243"/>
      <c r="P677" s="243"/>
      <c r="Q677" s="243"/>
      <c r="R677" s="243"/>
      <c r="S677" s="243"/>
      <c r="T677" s="243"/>
      <c r="U677" s="243"/>
      <c r="V677" s="243"/>
      <c r="W677" s="243"/>
      <c r="X677" s="243"/>
      <c r="Y677" s="243"/>
      <c r="Z677" s="243"/>
      <c r="AA677" s="243"/>
      <c r="AB677" s="243"/>
      <c r="AC677" s="243"/>
      <c r="AD677" s="243"/>
      <c r="AE677" s="243"/>
    </row>
    <row r="678">
      <c r="A678" s="243"/>
      <c r="B678" s="243"/>
      <c r="C678" s="243"/>
      <c r="D678" s="243"/>
      <c r="E678" s="243"/>
      <c r="F678" s="243"/>
      <c r="G678" s="243"/>
      <c r="H678" s="243"/>
      <c r="I678" s="243"/>
      <c r="J678" s="243"/>
      <c r="K678" s="243"/>
      <c r="L678" s="243"/>
      <c r="M678" s="243"/>
      <c r="N678" s="243"/>
      <c r="O678" s="243"/>
      <c r="P678" s="243"/>
      <c r="Q678" s="243"/>
      <c r="R678" s="243"/>
      <c r="S678" s="243"/>
      <c r="T678" s="243"/>
      <c r="U678" s="243"/>
      <c r="V678" s="243"/>
      <c r="W678" s="243"/>
      <c r="X678" s="243"/>
      <c r="Y678" s="243"/>
      <c r="Z678" s="243"/>
      <c r="AA678" s="243"/>
      <c r="AB678" s="243"/>
      <c r="AC678" s="243"/>
      <c r="AD678" s="243"/>
      <c r="AE678" s="243"/>
    </row>
    <row r="679">
      <c r="A679" s="243"/>
      <c r="B679" s="243"/>
      <c r="C679" s="243"/>
      <c r="D679" s="243"/>
      <c r="E679" s="243"/>
      <c r="F679" s="243"/>
      <c r="G679" s="243"/>
      <c r="H679" s="243"/>
      <c r="I679" s="243"/>
      <c r="J679" s="243"/>
      <c r="K679" s="243"/>
      <c r="L679" s="243"/>
      <c r="M679" s="243"/>
      <c r="N679" s="243"/>
      <c r="O679" s="243"/>
      <c r="P679" s="243"/>
      <c r="Q679" s="243"/>
      <c r="R679" s="243"/>
      <c r="S679" s="243"/>
      <c r="T679" s="243"/>
      <c r="U679" s="243"/>
      <c r="V679" s="243"/>
      <c r="W679" s="243"/>
      <c r="X679" s="243"/>
      <c r="Y679" s="243"/>
      <c r="Z679" s="243"/>
      <c r="AA679" s="243"/>
      <c r="AB679" s="243"/>
      <c r="AC679" s="243"/>
      <c r="AD679" s="243"/>
      <c r="AE679" s="243"/>
    </row>
    <row r="680">
      <c r="A680" s="243"/>
      <c r="B680" s="243"/>
      <c r="C680" s="243"/>
      <c r="D680" s="243"/>
      <c r="E680" s="243"/>
      <c r="F680" s="243"/>
      <c r="G680" s="243"/>
      <c r="H680" s="243"/>
      <c r="I680" s="243"/>
      <c r="J680" s="243"/>
      <c r="K680" s="243"/>
      <c r="L680" s="243"/>
      <c r="M680" s="243"/>
      <c r="N680" s="243"/>
      <c r="O680" s="243"/>
      <c r="P680" s="243"/>
      <c r="Q680" s="243"/>
      <c r="R680" s="243"/>
      <c r="S680" s="243"/>
      <c r="T680" s="243"/>
      <c r="U680" s="243"/>
      <c r="V680" s="243"/>
      <c r="W680" s="243"/>
      <c r="X680" s="243"/>
      <c r="Y680" s="243"/>
      <c r="Z680" s="243"/>
      <c r="AA680" s="243"/>
      <c r="AB680" s="243"/>
      <c r="AC680" s="243"/>
      <c r="AD680" s="243"/>
      <c r="AE680" s="243"/>
    </row>
    <row r="681">
      <c r="A681" s="243"/>
      <c r="B681" s="243"/>
      <c r="C681" s="243"/>
      <c r="D681" s="243"/>
      <c r="E681" s="243"/>
      <c r="F681" s="243"/>
      <c r="G681" s="243"/>
      <c r="H681" s="243"/>
      <c r="I681" s="243"/>
      <c r="J681" s="243"/>
      <c r="K681" s="243"/>
      <c r="L681" s="243"/>
      <c r="M681" s="243"/>
      <c r="N681" s="243"/>
      <c r="O681" s="243"/>
      <c r="P681" s="243"/>
      <c r="Q681" s="243"/>
      <c r="R681" s="243"/>
      <c r="S681" s="243"/>
      <c r="T681" s="243"/>
      <c r="U681" s="243"/>
      <c r="V681" s="243"/>
      <c r="W681" s="243"/>
      <c r="X681" s="243"/>
      <c r="Y681" s="243"/>
      <c r="Z681" s="243"/>
      <c r="AA681" s="243"/>
      <c r="AB681" s="243"/>
      <c r="AC681" s="243"/>
      <c r="AD681" s="243"/>
      <c r="AE681" s="243"/>
    </row>
    <row r="682">
      <c r="A682" s="243"/>
      <c r="B682" s="243"/>
      <c r="C682" s="243"/>
      <c r="D682" s="243"/>
      <c r="E682" s="243"/>
      <c r="F682" s="243"/>
      <c r="G682" s="243"/>
      <c r="H682" s="243"/>
      <c r="I682" s="243"/>
      <c r="J682" s="243"/>
      <c r="K682" s="243"/>
      <c r="L682" s="243"/>
      <c r="M682" s="243"/>
      <c r="N682" s="243"/>
      <c r="O682" s="243"/>
      <c r="P682" s="243"/>
      <c r="Q682" s="243"/>
      <c r="R682" s="243"/>
      <c r="S682" s="243"/>
      <c r="T682" s="243"/>
      <c r="U682" s="243"/>
      <c r="V682" s="243"/>
      <c r="W682" s="243"/>
      <c r="X682" s="243"/>
      <c r="Y682" s="243"/>
      <c r="Z682" s="243"/>
      <c r="AA682" s="243"/>
      <c r="AB682" s="243"/>
      <c r="AC682" s="243"/>
      <c r="AD682" s="243"/>
      <c r="AE682" s="243"/>
    </row>
    <row r="683">
      <c r="A683" s="243"/>
      <c r="B683" s="243"/>
      <c r="C683" s="243"/>
      <c r="D683" s="243"/>
      <c r="E683" s="243"/>
      <c r="F683" s="243"/>
      <c r="G683" s="243"/>
      <c r="H683" s="243"/>
      <c r="I683" s="243"/>
      <c r="J683" s="243"/>
      <c r="K683" s="243"/>
      <c r="L683" s="243"/>
      <c r="M683" s="243"/>
      <c r="N683" s="243"/>
      <c r="O683" s="243"/>
      <c r="P683" s="243"/>
      <c r="Q683" s="243"/>
      <c r="R683" s="243"/>
      <c r="S683" s="243"/>
      <c r="T683" s="243"/>
      <c r="U683" s="243"/>
      <c r="V683" s="243"/>
      <c r="W683" s="243"/>
      <c r="X683" s="243"/>
      <c r="Y683" s="243"/>
      <c r="Z683" s="243"/>
      <c r="AA683" s="243"/>
      <c r="AB683" s="243"/>
      <c r="AC683" s="243"/>
      <c r="AD683" s="243"/>
      <c r="AE683" s="243"/>
    </row>
    <row r="684">
      <c r="A684" s="243"/>
      <c r="B684" s="243"/>
      <c r="C684" s="243"/>
      <c r="D684" s="243"/>
      <c r="E684" s="243"/>
      <c r="F684" s="243"/>
      <c r="G684" s="243"/>
      <c r="H684" s="243"/>
      <c r="I684" s="243"/>
      <c r="J684" s="243"/>
      <c r="K684" s="243"/>
      <c r="L684" s="243"/>
      <c r="M684" s="243"/>
      <c r="N684" s="243"/>
      <c r="O684" s="243"/>
      <c r="P684" s="243"/>
      <c r="Q684" s="243"/>
      <c r="R684" s="243"/>
      <c r="S684" s="243"/>
      <c r="T684" s="243"/>
      <c r="U684" s="243"/>
      <c r="V684" s="243"/>
      <c r="W684" s="243"/>
      <c r="X684" s="243"/>
      <c r="Y684" s="243"/>
      <c r="Z684" s="243"/>
      <c r="AA684" s="243"/>
      <c r="AB684" s="243"/>
      <c r="AC684" s="243"/>
      <c r="AD684" s="243"/>
      <c r="AE684" s="243"/>
    </row>
    <row r="685">
      <c r="A685" s="243"/>
      <c r="B685" s="243"/>
      <c r="C685" s="243"/>
      <c r="D685" s="243"/>
      <c r="E685" s="243"/>
      <c r="F685" s="243"/>
      <c r="G685" s="243"/>
      <c r="H685" s="243"/>
      <c r="I685" s="243"/>
      <c r="J685" s="243"/>
      <c r="K685" s="243"/>
      <c r="L685" s="243"/>
      <c r="M685" s="243"/>
      <c r="N685" s="243"/>
      <c r="O685" s="243"/>
      <c r="P685" s="243"/>
      <c r="Q685" s="243"/>
      <c r="R685" s="243"/>
      <c r="S685" s="243"/>
      <c r="T685" s="243"/>
      <c r="U685" s="243"/>
      <c r="V685" s="243"/>
      <c r="W685" s="243"/>
      <c r="X685" s="243"/>
      <c r="Y685" s="243"/>
      <c r="Z685" s="243"/>
      <c r="AA685" s="243"/>
      <c r="AB685" s="243"/>
      <c r="AC685" s="243"/>
      <c r="AD685" s="243"/>
      <c r="AE685" s="243"/>
    </row>
    <row r="686">
      <c r="A686" s="243"/>
      <c r="B686" s="243"/>
      <c r="C686" s="243"/>
      <c r="D686" s="243"/>
      <c r="E686" s="243"/>
      <c r="F686" s="243"/>
      <c r="G686" s="243"/>
      <c r="H686" s="243"/>
      <c r="I686" s="243"/>
      <c r="J686" s="243"/>
      <c r="K686" s="243"/>
      <c r="L686" s="243"/>
      <c r="M686" s="243"/>
      <c r="N686" s="243"/>
      <c r="O686" s="243"/>
      <c r="P686" s="243"/>
      <c r="Q686" s="243"/>
      <c r="R686" s="243"/>
      <c r="S686" s="243"/>
      <c r="T686" s="243"/>
      <c r="U686" s="243"/>
      <c r="V686" s="243"/>
      <c r="W686" s="243"/>
      <c r="X686" s="243"/>
      <c r="Y686" s="243"/>
      <c r="Z686" s="243"/>
      <c r="AA686" s="243"/>
      <c r="AB686" s="243"/>
      <c r="AC686" s="243"/>
      <c r="AD686" s="243"/>
      <c r="AE686" s="243"/>
    </row>
    <row r="687">
      <c r="A687" s="243"/>
      <c r="B687" s="243"/>
      <c r="C687" s="243"/>
      <c r="D687" s="243"/>
      <c r="E687" s="243"/>
      <c r="F687" s="243"/>
      <c r="G687" s="243"/>
      <c r="H687" s="243"/>
      <c r="I687" s="243"/>
      <c r="J687" s="243"/>
      <c r="K687" s="243"/>
      <c r="L687" s="243"/>
      <c r="M687" s="243"/>
      <c r="N687" s="243"/>
      <c r="O687" s="243"/>
      <c r="P687" s="243"/>
      <c r="Q687" s="243"/>
      <c r="R687" s="243"/>
      <c r="S687" s="243"/>
      <c r="T687" s="243"/>
      <c r="U687" s="243"/>
      <c r="V687" s="243"/>
      <c r="W687" s="243"/>
      <c r="X687" s="243"/>
      <c r="Y687" s="243"/>
      <c r="Z687" s="243"/>
      <c r="AA687" s="243"/>
      <c r="AB687" s="243"/>
      <c r="AC687" s="243"/>
      <c r="AD687" s="243"/>
      <c r="AE687" s="243"/>
    </row>
    <row r="688">
      <c r="A688" s="243"/>
      <c r="B688" s="243"/>
      <c r="C688" s="243"/>
      <c r="D688" s="243"/>
      <c r="E688" s="243"/>
      <c r="F688" s="243"/>
      <c r="G688" s="243"/>
      <c r="H688" s="243"/>
      <c r="I688" s="243"/>
      <c r="J688" s="243"/>
      <c r="K688" s="243"/>
      <c r="L688" s="243"/>
      <c r="M688" s="243"/>
      <c r="N688" s="243"/>
      <c r="O688" s="243"/>
      <c r="P688" s="243"/>
      <c r="Q688" s="243"/>
      <c r="R688" s="243"/>
      <c r="S688" s="243"/>
      <c r="T688" s="243"/>
      <c r="U688" s="243"/>
      <c r="V688" s="243"/>
      <c r="W688" s="243"/>
      <c r="X688" s="243"/>
      <c r="Y688" s="243"/>
      <c r="Z688" s="243"/>
      <c r="AA688" s="243"/>
      <c r="AB688" s="243"/>
      <c r="AC688" s="243"/>
      <c r="AD688" s="243"/>
      <c r="AE688" s="243"/>
    </row>
    <row r="689">
      <c r="A689" s="243"/>
      <c r="B689" s="243"/>
      <c r="C689" s="243"/>
      <c r="D689" s="243"/>
      <c r="E689" s="243"/>
      <c r="F689" s="243"/>
      <c r="G689" s="243"/>
      <c r="H689" s="243"/>
      <c r="I689" s="243"/>
      <c r="J689" s="243"/>
      <c r="K689" s="243"/>
      <c r="L689" s="243"/>
      <c r="M689" s="243"/>
      <c r="N689" s="243"/>
      <c r="O689" s="243"/>
      <c r="P689" s="243"/>
      <c r="Q689" s="243"/>
      <c r="R689" s="243"/>
      <c r="S689" s="243"/>
      <c r="T689" s="243"/>
      <c r="U689" s="243"/>
      <c r="V689" s="243"/>
      <c r="W689" s="243"/>
      <c r="X689" s="243"/>
      <c r="Y689" s="243"/>
      <c r="Z689" s="243"/>
      <c r="AA689" s="243"/>
      <c r="AB689" s="243"/>
      <c r="AC689" s="243"/>
      <c r="AD689" s="243"/>
      <c r="AE689" s="243"/>
    </row>
    <row r="690">
      <c r="A690" s="243"/>
      <c r="B690" s="243"/>
      <c r="C690" s="243"/>
      <c r="D690" s="243"/>
      <c r="E690" s="243"/>
      <c r="F690" s="243"/>
      <c r="G690" s="243"/>
      <c r="H690" s="243"/>
      <c r="I690" s="243"/>
      <c r="J690" s="243"/>
      <c r="K690" s="243"/>
      <c r="L690" s="243"/>
      <c r="M690" s="243"/>
      <c r="N690" s="243"/>
      <c r="O690" s="243"/>
      <c r="P690" s="243"/>
      <c r="Q690" s="243"/>
      <c r="R690" s="243"/>
      <c r="S690" s="243"/>
      <c r="T690" s="243"/>
      <c r="U690" s="243"/>
      <c r="V690" s="243"/>
      <c r="W690" s="243"/>
      <c r="X690" s="243"/>
      <c r="Y690" s="243"/>
      <c r="Z690" s="243"/>
      <c r="AA690" s="243"/>
      <c r="AB690" s="243"/>
      <c r="AC690" s="243"/>
      <c r="AD690" s="243"/>
      <c r="AE690" s="243"/>
    </row>
    <row r="691">
      <c r="A691" s="243"/>
      <c r="B691" s="243"/>
      <c r="C691" s="243"/>
      <c r="D691" s="243"/>
      <c r="E691" s="243"/>
      <c r="F691" s="243"/>
      <c r="G691" s="243"/>
      <c r="H691" s="243"/>
      <c r="I691" s="243"/>
      <c r="J691" s="243"/>
      <c r="K691" s="243"/>
      <c r="L691" s="243"/>
      <c r="M691" s="243"/>
      <c r="N691" s="243"/>
      <c r="O691" s="243"/>
      <c r="P691" s="243"/>
      <c r="Q691" s="243"/>
      <c r="R691" s="243"/>
      <c r="S691" s="243"/>
      <c r="T691" s="243"/>
      <c r="U691" s="243"/>
      <c r="V691" s="243"/>
      <c r="W691" s="243"/>
      <c r="X691" s="243"/>
      <c r="Y691" s="243"/>
      <c r="Z691" s="243"/>
      <c r="AA691" s="243"/>
      <c r="AB691" s="243"/>
      <c r="AC691" s="243"/>
      <c r="AD691" s="243"/>
      <c r="AE691" s="243"/>
    </row>
    <row r="692">
      <c r="A692" s="243"/>
      <c r="B692" s="243"/>
      <c r="C692" s="243"/>
      <c r="D692" s="243"/>
      <c r="E692" s="243"/>
      <c r="F692" s="243"/>
      <c r="G692" s="243"/>
      <c r="H692" s="243"/>
      <c r="I692" s="243"/>
      <c r="J692" s="243"/>
      <c r="K692" s="243"/>
      <c r="L692" s="243"/>
      <c r="M692" s="243"/>
      <c r="N692" s="243"/>
      <c r="O692" s="243"/>
      <c r="P692" s="243"/>
      <c r="Q692" s="243"/>
      <c r="R692" s="243"/>
      <c r="S692" s="243"/>
      <c r="T692" s="243"/>
      <c r="U692" s="243"/>
      <c r="V692" s="243"/>
      <c r="W692" s="243"/>
      <c r="X692" s="243"/>
      <c r="Y692" s="243"/>
      <c r="Z692" s="243"/>
      <c r="AA692" s="243"/>
      <c r="AB692" s="243"/>
      <c r="AC692" s="243"/>
      <c r="AD692" s="243"/>
      <c r="AE692" s="243"/>
    </row>
    <row r="693">
      <c r="A693" s="243"/>
      <c r="B693" s="243"/>
      <c r="C693" s="243"/>
      <c r="D693" s="243"/>
      <c r="E693" s="243"/>
      <c r="F693" s="243"/>
      <c r="G693" s="243"/>
      <c r="H693" s="243"/>
      <c r="I693" s="243"/>
      <c r="J693" s="243"/>
      <c r="K693" s="243"/>
      <c r="L693" s="243"/>
      <c r="M693" s="243"/>
      <c r="N693" s="243"/>
      <c r="O693" s="243"/>
      <c r="P693" s="243"/>
      <c r="Q693" s="243"/>
      <c r="R693" s="243"/>
      <c r="S693" s="243"/>
      <c r="T693" s="243"/>
      <c r="U693" s="243"/>
      <c r="V693" s="243"/>
      <c r="W693" s="243"/>
      <c r="X693" s="243"/>
      <c r="Y693" s="243"/>
      <c r="Z693" s="243"/>
      <c r="AA693" s="243"/>
      <c r="AB693" s="243"/>
      <c r="AC693" s="243"/>
      <c r="AD693" s="243"/>
      <c r="AE693" s="243"/>
    </row>
    <row r="694">
      <c r="A694" s="243"/>
      <c r="B694" s="243"/>
      <c r="C694" s="243"/>
      <c r="D694" s="243"/>
      <c r="E694" s="243"/>
      <c r="F694" s="243"/>
      <c r="G694" s="243"/>
      <c r="H694" s="243"/>
      <c r="I694" s="243"/>
      <c r="J694" s="243"/>
      <c r="K694" s="243"/>
      <c r="L694" s="243"/>
      <c r="M694" s="243"/>
      <c r="N694" s="243"/>
      <c r="O694" s="243"/>
      <c r="P694" s="243"/>
      <c r="Q694" s="243"/>
      <c r="R694" s="243"/>
      <c r="S694" s="243"/>
      <c r="T694" s="243"/>
      <c r="U694" s="243"/>
      <c r="V694" s="243"/>
      <c r="W694" s="243"/>
      <c r="X694" s="243"/>
      <c r="Y694" s="243"/>
      <c r="Z694" s="243"/>
      <c r="AA694" s="243"/>
      <c r="AB694" s="243"/>
      <c r="AC694" s="243"/>
      <c r="AD694" s="243"/>
      <c r="AE694" s="243"/>
    </row>
    <row r="695">
      <c r="A695" s="243"/>
      <c r="B695" s="243"/>
      <c r="C695" s="243"/>
      <c r="D695" s="243"/>
      <c r="E695" s="243"/>
      <c r="F695" s="243"/>
      <c r="G695" s="243"/>
      <c r="H695" s="243"/>
      <c r="I695" s="243"/>
      <c r="J695" s="243"/>
      <c r="K695" s="243"/>
      <c r="L695" s="243"/>
      <c r="M695" s="243"/>
      <c r="N695" s="243"/>
      <c r="O695" s="243"/>
      <c r="P695" s="243"/>
      <c r="Q695" s="243"/>
      <c r="R695" s="243"/>
      <c r="S695" s="243"/>
      <c r="T695" s="243"/>
      <c r="U695" s="243"/>
      <c r="V695" s="243"/>
      <c r="W695" s="243"/>
      <c r="X695" s="243"/>
      <c r="Y695" s="243"/>
      <c r="Z695" s="243"/>
      <c r="AA695" s="243"/>
      <c r="AB695" s="243"/>
      <c r="AC695" s="243"/>
      <c r="AD695" s="243"/>
      <c r="AE695" s="243"/>
    </row>
    <row r="696">
      <c r="A696" s="243"/>
      <c r="B696" s="243"/>
      <c r="C696" s="243"/>
      <c r="D696" s="243"/>
      <c r="E696" s="243"/>
      <c r="F696" s="243"/>
      <c r="G696" s="243"/>
      <c r="H696" s="243"/>
      <c r="I696" s="243"/>
      <c r="J696" s="243"/>
      <c r="K696" s="243"/>
      <c r="L696" s="243"/>
      <c r="M696" s="243"/>
      <c r="N696" s="243"/>
      <c r="O696" s="243"/>
      <c r="P696" s="243"/>
      <c r="Q696" s="243"/>
      <c r="R696" s="243"/>
      <c r="S696" s="243"/>
      <c r="T696" s="243"/>
      <c r="U696" s="243"/>
      <c r="V696" s="243"/>
      <c r="W696" s="243"/>
      <c r="X696" s="243"/>
      <c r="Y696" s="243"/>
      <c r="Z696" s="243"/>
      <c r="AA696" s="243"/>
      <c r="AB696" s="243"/>
      <c r="AC696" s="243"/>
      <c r="AD696" s="243"/>
      <c r="AE696" s="243"/>
    </row>
    <row r="697">
      <c r="A697" s="243"/>
      <c r="B697" s="243"/>
      <c r="C697" s="243"/>
      <c r="D697" s="243"/>
      <c r="E697" s="243"/>
      <c r="F697" s="243"/>
      <c r="G697" s="243"/>
      <c r="H697" s="243"/>
      <c r="I697" s="243"/>
      <c r="J697" s="243"/>
      <c r="K697" s="243"/>
      <c r="L697" s="243"/>
      <c r="M697" s="243"/>
      <c r="N697" s="243"/>
      <c r="O697" s="243"/>
      <c r="P697" s="243"/>
      <c r="Q697" s="243"/>
      <c r="R697" s="243"/>
      <c r="S697" s="243"/>
      <c r="T697" s="243"/>
      <c r="U697" s="243"/>
      <c r="V697" s="243"/>
      <c r="W697" s="243"/>
      <c r="X697" s="243"/>
      <c r="Y697" s="243"/>
      <c r="Z697" s="243"/>
      <c r="AA697" s="243"/>
      <c r="AB697" s="243"/>
      <c r="AC697" s="243"/>
      <c r="AD697" s="243"/>
      <c r="AE697" s="243"/>
    </row>
    <row r="698">
      <c r="A698" s="243"/>
      <c r="B698" s="243"/>
      <c r="C698" s="243"/>
      <c r="D698" s="243"/>
      <c r="E698" s="243"/>
      <c r="F698" s="243"/>
      <c r="G698" s="243"/>
      <c r="H698" s="243"/>
      <c r="I698" s="243"/>
      <c r="J698" s="243"/>
      <c r="K698" s="243"/>
      <c r="L698" s="243"/>
      <c r="M698" s="243"/>
      <c r="N698" s="243"/>
      <c r="O698" s="243"/>
      <c r="P698" s="243"/>
      <c r="Q698" s="243"/>
      <c r="R698" s="243"/>
      <c r="S698" s="243"/>
      <c r="T698" s="243"/>
      <c r="U698" s="243"/>
      <c r="V698" s="243"/>
      <c r="W698" s="243"/>
      <c r="X698" s="243"/>
      <c r="Y698" s="243"/>
      <c r="Z698" s="243"/>
      <c r="AA698" s="243"/>
      <c r="AB698" s="243"/>
      <c r="AC698" s="243"/>
      <c r="AD698" s="243"/>
      <c r="AE698" s="243"/>
    </row>
    <row r="699">
      <c r="A699" s="243"/>
      <c r="B699" s="243"/>
      <c r="C699" s="243"/>
      <c r="D699" s="243"/>
      <c r="E699" s="243"/>
      <c r="F699" s="243"/>
      <c r="G699" s="243"/>
      <c r="H699" s="243"/>
      <c r="I699" s="243"/>
      <c r="J699" s="243"/>
      <c r="K699" s="243"/>
      <c r="L699" s="243"/>
      <c r="M699" s="243"/>
      <c r="N699" s="243"/>
      <c r="O699" s="243"/>
      <c r="P699" s="243"/>
      <c r="Q699" s="243"/>
      <c r="R699" s="243"/>
      <c r="S699" s="243"/>
      <c r="T699" s="243"/>
      <c r="U699" s="243"/>
      <c r="V699" s="243"/>
      <c r="W699" s="243"/>
      <c r="X699" s="243"/>
      <c r="Y699" s="243"/>
      <c r="Z699" s="243"/>
      <c r="AA699" s="243"/>
      <c r="AB699" s="243"/>
      <c r="AC699" s="243"/>
      <c r="AD699" s="243"/>
      <c r="AE699" s="243"/>
    </row>
    <row r="700">
      <c r="A700" s="243"/>
      <c r="B700" s="243"/>
      <c r="C700" s="243"/>
      <c r="D700" s="243"/>
      <c r="E700" s="243"/>
      <c r="F700" s="243"/>
      <c r="G700" s="243"/>
      <c r="H700" s="243"/>
      <c r="I700" s="243"/>
      <c r="J700" s="243"/>
      <c r="K700" s="243"/>
      <c r="L700" s="243"/>
      <c r="M700" s="243"/>
      <c r="N700" s="243"/>
      <c r="O700" s="243"/>
      <c r="P700" s="243"/>
      <c r="Q700" s="243"/>
      <c r="R700" s="243"/>
      <c r="S700" s="243"/>
      <c r="T700" s="243"/>
      <c r="U700" s="243"/>
      <c r="V700" s="243"/>
      <c r="W700" s="243"/>
      <c r="X700" s="243"/>
      <c r="Y700" s="243"/>
      <c r="Z700" s="243"/>
      <c r="AA700" s="243"/>
      <c r="AB700" s="243"/>
      <c r="AC700" s="243"/>
      <c r="AD700" s="243"/>
      <c r="AE700" s="243"/>
    </row>
    <row r="701">
      <c r="A701" s="243"/>
      <c r="B701" s="243"/>
      <c r="C701" s="243"/>
      <c r="D701" s="243"/>
      <c r="E701" s="243"/>
      <c r="F701" s="243"/>
      <c r="G701" s="243"/>
      <c r="H701" s="243"/>
      <c r="I701" s="243"/>
      <c r="J701" s="243"/>
      <c r="K701" s="243"/>
      <c r="L701" s="243"/>
      <c r="M701" s="243"/>
      <c r="N701" s="243"/>
      <c r="O701" s="243"/>
      <c r="P701" s="243"/>
      <c r="Q701" s="243"/>
      <c r="R701" s="243"/>
      <c r="S701" s="243"/>
      <c r="T701" s="243"/>
      <c r="U701" s="243"/>
      <c r="V701" s="243"/>
      <c r="W701" s="243"/>
      <c r="X701" s="243"/>
      <c r="Y701" s="243"/>
      <c r="Z701" s="243"/>
      <c r="AA701" s="243"/>
      <c r="AB701" s="243"/>
      <c r="AC701" s="243"/>
      <c r="AD701" s="243"/>
      <c r="AE701" s="243"/>
    </row>
    <row r="702">
      <c r="A702" s="243"/>
      <c r="B702" s="243"/>
      <c r="C702" s="243"/>
      <c r="D702" s="243"/>
      <c r="E702" s="243"/>
      <c r="F702" s="243"/>
      <c r="G702" s="243"/>
      <c r="H702" s="243"/>
      <c r="I702" s="243"/>
      <c r="J702" s="243"/>
      <c r="K702" s="243"/>
      <c r="L702" s="243"/>
      <c r="M702" s="243"/>
      <c r="N702" s="243"/>
      <c r="O702" s="243"/>
      <c r="P702" s="243"/>
      <c r="Q702" s="243"/>
      <c r="R702" s="243"/>
      <c r="S702" s="243"/>
      <c r="T702" s="243"/>
      <c r="U702" s="243"/>
      <c r="V702" s="243"/>
      <c r="W702" s="243"/>
      <c r="X702" s="243"/>
      <c r="Y702" s="243"/>
      <c r="Z702" s="243"/>
      <c r="AA702" s="243"/>
      <c r="AB702" s="243"/>
      <c r="AC702" s="243"/>
      <c r="AD702" s="243"/>
      <c r="AE702" s="243"/>
    </row>
    <row r="703">
      <c r="A703" s="243"/>
      <c r="B703" s="243"/>
      <c r="C703" s="243"/>
      <c r="D703" s="243"/>
      <c r="E703" s="243"/>
      <c r="F703" s="243"/>
      <c r="G703" s="243"/>
      <c r="H703" s="243"/>
      <c r="I703" s="243"/>
      <c r="J703" s="243"/>
      <c r="K703" s="243"/>
      <c r="L703" s="243"/>
      <c r="M703" s="243"/>
      <c r="N703" s="243"/>
      <c r="O703" s="243"/>
      <c r="P703" s="243"/>
      <c r="Q703" s="243"/>
      <c r="R703" s="243"/>
      <c r="S703" s="243"/>
      <c r="T703" s="243"/>
      <c r="U703" s="243"/>
      <c r="V703" s="243"/>
      <c r="W703" s="243"/>
      <c r="X703" s="243"/>
      <c r="Y703" s="243"/>
      <c r="Z703" s="243"/>
      <c r="AA703" s="243"/>
      <c r="AB703" s="243"/>
      <c r="AC703" s="243"/>
      <c r="AD703" s="243"/>
      <c r="AE703" s="243"/>
    </row>
    <row r="704">
      <c r="A704" s="243"/>
      <c r="B704" s="243"/>
      <c r="C704" s="243"/>
      <c r="D704" s="243"/>
      <c r="E704" s="243"/>
      <c r="F704" s="243"/>
      <c r="G704" s="243"/>
      <c r="H704" s="243"/>
      <c r="I704" s="243"/>
      <c r="J704" s="243"/>
      <c r="K704" s="243"/>
      <c r="L704" s="243"/>
      <c r="M704" s="243"/>
      <c r="N704" s="243"/>
      <c r="O704" s="243"/>
      <c r="P704" s="243"/>
      <c r="Q704" s="243"/>
      <c r="R704" s="243"/>
      <c r="S704" s="243"/>
      <c r="T704" s="243"/>
      <c r="U704" s="243"/>
      <c r="V704" s="243"/>
      <c r="W704" s="243"/>
      <c r="X704" s="243"/>
      <c r="Y704" s="243"/>
      <c r="Z704" s="243"/>
      <c r="AA704" s="243"/>
      <c r="AB704" s="243"/>
      <c r="AC704" s="243"/>
      <c r="AD704" s="243"/>
      <c r="AE704" s="243"/>
    </row>
    <row r="705">
      <c r="A705" s="243"/>
      <c r="B705" s="243"/>
      <c r="C705" s="243"/>
      <c r="D705" s="243"/>
      <c r="E705" s="243"/>
      <c r="F705" s="243"/>
      <c r="G705" s="243"/>
      <c r="H705" s="243"/>
      <c r="I705" s="243"/>
      <c r="J705" s="243"/>
      <c r="K705" s="243"/>
      <c r="L705" s="243"/>
      <c r="M705" s="243"/>
      <c r="N705" s="243"/>
      <c r="O705" s="243"/>
      <c r="P705" s="243"/>
      <c r="Q705" s="243"/>
      <c r="R705" s="243"/>
      <c r="S705" s="243"/>
      <c r="T705" s="243"/>
      <c r="U705" s="243"/>
      <c r="V705" s="243"/>
      <c r="W705" s="243"/>
      <c r="X705" s="243"/>
      <c r="Y705" s="243"/>
      <c r="Z705" s="243"/>
      <c r="AA705" s="243"/>
      <c r="AB705" s="243"/>
      <c r="AC705" s="243"/>
      <c r="AD705" s="243"/>
      <c r="AE705" s="243"/>
    </row>
    <row r="706">
      <c r="A706" s="243"/>
      <c r="B706" s="243"/>
      <c r="C706" s="243"/>
      <c r="D706" s="243"/>
      <c r="E706" s="243"/>
      <c r="F706" s="243"/>
      <c r="G706" s="243"/>
      <c r="H706" s="243"/>
      <c r="I706" s="243"/>
      <c r="J706" s="243"/>
      <c r="K706" s="243"/>
      <c r="L706" s="243"/>
      <c r="M706" s="243"/>
      <c r="N706" s="243"/>
      <c r="O706" s="243"/>
      <c r="P706" s="243"/>
      <c r="Q706" s="243"/>
      <c r="R706" s="243"/>
      <c r="S706" s="243"/>
      <c r="T706" s="243"/>
      <c r="U706" s="243"/>
      <c r="V706" s="243"/>
      <c r="W706" s="243"/>
      <c r="X706" s="243"/>
      <c r="Y706" s="243"/>
      <c r="Z706" s="243"/>
      <c r="AA706" s="243"/>
      <c r="AB706" s="243"/>
      <c r="AC706" s="243"/>
      <c r="AD706" s="243"/>
      <c r="AE706" s="243"/>
    </row>
    <row r="707">
      <c r="A707" s="243"/>
      <c r="B707" s="243"/>
      <c r="C707" s="243"/>
      <c r="D707" s="243"/>
      <c r="E707" s="243"/>
      <c r="F707" s="243"/>
      <c r="G707" s="243"/>
      <c r="H707" s="243"/>
      <c r="I707" s="243"/>
      <c r="J707" s="243"/>
      <c r="K707" s="243"/>
      <c r="L707" s="243"/>
      <c r="M707" s="243"/>
      <c r="N707" s="243"/>
      <c r="O707" s="243"/>
      <c r="P707" s="243"/>
      <c r="Q707" s="243"/>
      <c r="R707" s="243"/>
      <c r="S707" s="243"/>
      <c r="T707" s="243"/>
      <c r="U707" s="243"/>
      <c r="V707" s="243"/>
      <c r="W707" s="243"/>
      <c r="X707" s="243"/>
      <c r="Y707" s="243"/>
      <c r="Z707" s="243"/>
      <c r="AA707" s="243"/>
      <c r="AB707" s="243"/>
      <c r="AC707" s="243"/>
      <c r="AD707" s="243"/>
      <c r="AE707" s="243"/>
    </row>
    <row r="708">
      <c r="A708" s="243"/>
      <c r="B708" s="243"/>
      <c r="C708" s="243"/>
      <c r="D708" s="243"/>
      <c r="E708" s="243"/>
      <c r="F708" s="243"/>
      <c r="G708" s="243"/>
      <c r="H708" s="243"/>
      <c r="I708" s="243"/>
      <c r="J708" s="243"/>
      <c r="K708" s="243"/>
      <c r="L708" s="243"/>
      <c r="M708" s="243"/>
      <c r="N708" s="243"/>
      <c r="O708" s="243"/>
      <c r="P708" s="243"/>
      <c r="Q708" s="243"/>
      <c r="R708" s="243"/>
      <c r="S708" s="243"/>
      <c r="T708" s="243"/>
      <c r="U708" s="243"/>
      <c r="V708" s="243"/>
      <c r="W708" s="243"/>
      <c r="X708" s="243"/>
      <c r="Y708" s="243"/>
      <c r="Z708" s="243"/>
      <c r="AA708" s="243"/>
      <c r="AB708" s="243"/>
      <c r="AC708" s="243"/>
      <c r="AD708" s="243"/>
      <c r="AE708" s="243"/>
    </row>
    <row r="709">
      <c r="A709" s="243"/>
      <c r="B709" s="243"/>
      <c r="C709" s="243"/>
      <c r="D709" s="243"/>
      <c r="E709" s="243"/>
      <c r="F709" s="243"/>
      <c r="G709" s="243"/>
      <c r="H709" s="243"/>
      <c r="I709" s="243"/>
      <c r="J709" s="243"/>
      <c r="K709" s="243"/>
      <c r="L709" s="243"/>
      <c r="M709" s="243"/>
      <c r="N709" s="243"/>
      <c r="O709" s="243"/>
      <c r="P709" s="243"/>
      <c r="Q709" s="243"/>
      <c r="R709" s="243"/>
      <c r="S709" s="243"/>
      <c r="T709" s="243"/>
      <c r="U709" s="243"/>
      <c r="V709" s="243"/>
      <c r="W709" s="243"/>
      <c r="X709" s="243"/>
      <c r="Y709" s="243"/>
      <c r="Z709" s="243"/>
      <c r="AA709" s="243"/>
      <c r="AB709" s="243"/>
      <c r="AC709" s="243"/>
      <c r="AD709" s="243"/>
      <c r="AE709" s="243"/>
    </row>
    <row r="710">
      <c r="A710" s="243"/>
      <c r="B710" s="243"/>
      <c r="C710" s="243"/>
      <c r="D710" s="243"/>
      <c r="E710" s="243"/>
      <c r="F710" s="243"/>
      <c r="G710" s="243"/>
      <c r="H710" s="243"/>
      <c r="I710" s="243"/>
      <c r="J710" s="243"/>
      <c r="K710" s="243"/>
      <c r="L710" s="243"/>
      <c r="M710" s="243"/>
      <c r="N710" s="243"/>
      <c r="O710" s="243"/>
      <c r="P710" s="243"/>
      <c r="Q710" s="243"/>
      <c r="R710" s="243"/>
      <c r="S710" s="243"/>
      <c r="T710" s="243"/>
      <c r="U710" s="243"/>
      <c r="V710" s="243"/>
      <c r="W710" s="243"/>
      <c r="X710" s="243"/>
      <c r="Y710" s="243"/>
      <c r="Z710" s="243"/>
      <c r="AA710" s="243"/>
      <c r="AB710" s="243"/>
      <c r="AC710" s="243"/>
      <c r="AD710" s="243"/>
      <c r="AE710" s="243"/>
    </row>
    <row r="711">
      <c r="A711" s="243"/>
      <c r="B711" s="243"/>
      <c r="C711" s="243"/>
      <c r="D711" s="243"/>
      <c r="E711" s="243"/>
      <c r="F711" s="243"/>
      <c r="G711" s="243"/>
      <c r="H711" s="243"/>
      <c r="I711" s="243"/>
      <c r="J711" s="243"/>
      <c r="K711" s="243"/>
      <c r="L711" s="243"/>
      <c r="M711" s="243"/>
      <c r="N711" s="243"/>
      <c r="O711" s="243"/>
      <c r="P711" s="243"/>
      <c r="Q711" s="243"/>
      <c r="R711" s="243"/>
      <c r="S711" s="243"/>
      <c r="T711" s="243"/>
      <c r="U711" s="243"/>
      <c r="V711" s="243"/>
      <c r="W711" s="243"/>
      <c r="X711" s="243"/>
      <c r="Y711" s="243"/>
      <c r="Z711" s="243"/>
      <c r="AA711" s="243"/>
      <c r="AB711" s="243"/>
      <c r="AC711" s="243"/>
      <c r="AD711" s="243"/>
      <c r="AE711" s="243"/>
    </row>
    <row r="712">
      <c r="A712" s="243"/>
      <c r="B712" s="243"/>
      <c r="C712" s="243"/>
      <c r="D712" s="243"/>
      <c r="E712" s="243"/>
      <c r="F712" s="243"/>
      <c r="G712" s="243"/>
      <c r="H712" s="243"/>
      <c r="I712" s="243"/>
      <c r="J712" s="243"/>
      <c r="K712" s="243"/>
      <c r="L712" s="243"/>
      <c r="M712" s="243"/>
      <c r="N712" s="243"/>
      <c r="O712" s="243"/>
      <c r="P712" s="243"/>
      <c r="Q712" s="243"/>
      <c r="R712" s="243"/>
      <c r="S712" s="243"/>
      <c r="T712" s="243"/>
      <c r="U712" s="243"/>
      <c r="V712" s="243"/>
      <c r="W712" s="243"/>
      <c r="X712" s="243"/>
      <c r="Y712" s="243"/>
      <c r="Z712" s="243"/>
      <c r="AA712" s="243"/>
      <c r="AB712" s="243"/>
      <c r="AC712" s="243"/>
      <c r="AD712" s="243"/>
      <c r="AE712" s="243"/>
    </row>
    <row r="713">
      <c r="A713" s="243"/>
      <c r="B713" s="243"/>
      <c r="C713" s="243"/>
      <c r="D713" s="243"/>
      <c r="E713" s="243"/>
      <c r="F713" s="243"/>
      <c r="G713" s="243"/>
      <c r="H713" s="243"/>
      <c r="I713" s="243"/>
      <c r="J713" s="243"/>
      <c r="K713" s="243"/>
      <c r="L713" s="243"/>
      <c r="M713" s="243"/>
      <c r="N713" s="243"/>
      <c r="O713" s="243"/>
      <c r="P713" s="243"/>
      <c r="Q713" s="243"/>
      <c r="R713" s="243"/>
      <c r="S713" s="243"/>
      <c r="T713" s="243"/>
      <c r="U713" s="243"/>
      <c r="V713" s="243"/>
      <c r="W713" s="243"/>
      <c r="X713" s="243"/>
      <c r="Y713" s="243"/>
      <c r="Z713" s="243"/>
      <c r="AA713" s="243"/>
      <c r="AB713" s="243"/>
      <c r="AC713" s="243"/>
      <c r="AD713" s="243"/>
      <c r="AE713" s="243"/>
    </row>
    <row r="714">
      <c r="A714" s="243"/>
      <c r="B714" s="243"/>
      <c r="C714" s="243"/>
      <c r="D714" s="243"/>
      <c r="E714" s="243"/>
      <c r="F714" s="243"/>
      <c r="G714" s="243"/>
      <c r="H714" s="243"/>
      <c r="I714" s="243"/>
      <c r="J714" s="243"/>
      <c r="K714" s="243"/>
      <c r="L714" s="243"/>
      <c r="M714" s="243"/>
      <c r="N714" s="243"/>
      <c r="O714" s="243"/>
      <c r="P714" s="243"/>
      <c r="Q714" s="243"/>
      <c r="R714" s="243"/>
      <c r="S714" s="243"/>
      <c r="T714" s="243"/>
      <c r="U714" s="243"/>
      <c r="V714" s="243"/>
      <c r="W714" s="243"/>
      <c r="X714" s="243"/>
      <c r="Y714" s="243"/>
      <c r="Z714" s="243"/>
      <c r="AA714" s="243"/>
      <c r="AB714" s="243"/>
      <c r="AC714" s="243"/>
      <c r="AD714" s="243"/>
      <c r="AE714" s="243"/>
    </row>
    <row r="715">
      <c r="A715" s="243"/>
      <c r="B715" s="243"/>
      <c r="C715" s="243"/>
      <c r="D715" s="243"/>
      <c r="E715" s="243"/>
      <c r="F715" s="243"/>
      <c r="G715" s="243"/>
      <c r="H715" s="243"/>
      <c r="I715" s="243"/>
      <c r="J715" s="243"/>
      <c r="K715" s="243"/>
      <c r="L715" s="243"/>
      <c r="M715" s="243"/>
      <c r="N715" s="243"/>
      <c r="O715" s="243"/>
      <c r="P715" s="243"/>
      <c r="Q715" s="243"/>
      <c r="R715" s="243"/>
      <c r="S715" s="243"/>
      <c r="T715" s="243"/>
      <c r="U715" s="243"/>
      <c r="V715" s="243"/>
      <c r="W715" s="243"/>
      <c r="X715" s="243"/>
      <c r="Y715" s="243"/>
      <c r="Z715" s="243"/>
      <c r="AA715" s="243"/>
      <c r="AB715" s="243"/>
      <c r="AC715" s="243"/>
      <c r="AD715" s="243"/>
      <c r="AE715" s="243"/>
    </row>
    <row r="716">
      <c r="A716" s="243"/>
      <c r="B716" s="243"/>
      <c r="C716" s="243"/>
      <c r="D716" s="243"/>
      <c r="E716" s="243"/>
      <c r="F716" s="243"/>
      <c r="G716" s="243"/>
      <c r="H716" s="243"/>
      <c r="I716" s="243"/>
      <c r="J716" s="243"/>
      <c r="K716" s="243"/>
      <c r="L716" s="243"/>
      <c r="M716" s="243"/>
      <c r="N716" s="243"/>
      <c r="O716" s="243"/>
      <c r="P716" s="243"/>
      <c r="Q716" s="243"/>
      <c r="R716" s="243"/>
      <c r="S716" s="243"/>
      <c r="T716" s="243"/>
      <c r="U716" s="243"/>
      <c r="V716" s="243"/>
      <c r="W716" s="243"/>
      <c r="X716" s="243"/>
      <c r="Y716" s="243"/>
      <c r="Z716" s="243"/>
      <c r="AA716" s="243"/>
      <c r="AB716" s="243"/>
      <c r="AC716" s="243"/>
      <c r="AD716" s="243"/>
      <c r="AE716" s="243"/>
    </row>
    <row r="717">
      <c r="A717" s="243"/>
      <c r="B717" s="243"/>
      <c r="C717" s="243"/>
      <c r="D717" s="243"/>
      <c r="E717" s="243"/>
      <c r="F717" s="243"/>
      <c r="G717" s="243"/>
      <c r="H717" s="243"/>
      <c r="I717" s="243"/>
      <c r="J717" s="243"/>
      <c r="K717" s="243"/>
      <c r="L717" s="243"/>
      <c r="M717" s="243"/>
      <c r="N717" s="243"/>
      <c r="O717" s="243"/>
      <c r="P717" s="243"/>
      <c r="Q717" s="243"/>
      <c r="R717" s="243"/>
      <c r="S717" s="243"/>
      <c r="T717" s="243"/>
      <c r="U717" s="243"/>
      <c r="V717" s="243"/>
      <c r="W717" s="243"/>
      <c r="X717" s="243"/>
      <c r="Y717" s="243"/>
      <c r="Z717" s="243"/>
      <c r="AA717" s="243"/>
      <c r="AB717" s="243"/>
      <c r="AC717" s="243"/>
      <c r="AD717" s="243"/>
      <c r="AE717" s="243"/>
    </row>
    <row r="718">
      <c r="A718" s="243"/>
      <c r="B718" s="243"/>
      <c r="C718" s="243"/>
      <c r="D718" s="243"/>
      <c r="E718" s="243"/>
      <c r="F718" s="243"/>
      <c r="G718" s="243"/>
      <c r="H718" s="243"/>
      <c r="I718" s="243"/>
      <c r="J718" s="243"/>
      <c r="K718" s="243"/>
      <c r="L718" s="243"/>
      <c r="M718" s="243"/>
      <c r="N718" s="243"/>
      <c r="O718" s="243"/>
      <c r="P718" s="243"/>
      <c r="Q718" s="243"/>
      <c r="R718" s="243"/>
      <c r="S718" s="243"/>
      <c r="T718" s="243"/>
      <c r="U718" s="243"/>
      <c r="V718" s="243"/>
      <c r="W718" s="243"/>
      <c r="X718" s="243"/>
      <c r="Y718" s="243"/>
      <c r="Z718" s="243"/>
      <c r="AA718" s="243"/>
      <c r="AB718" s="243"/>
      <c r="AC718" s="243"/>
      <c r="AD718" s="243"/>
      <c r="AE718" s="243"/>
    </row>
    <row r="719">
      <c r="A719" s="243"/>
      <c r="B719" s="243"/>
      <c r="C719" s="243"/>
      <c r="D719" s="243"/>
      <c r="E719" s="243"/>
      <c r="F719" s="243"/>
      <c r="G719" s="243"/>
      <c r="H719" s="243"/>
      <c r="I719" s="243"/>
      <c r="J719" s="243"/>
      <c r="K719" s="243"/>
      <c r="L719" s="243"/>
      <c r="M719" s="243"/>
      <c r="N719" s="243"/>
      <c r="O719" s="243"/>
      <c r="P719" s="243"/>
      <c r="Q719" s="243"/>
      <c r="R719" s="243"/>
      <c r="S719" s="243"/>
      <c r="T719" s="243"/>
      <c r="U719" s="243"/>
      <c r="V719" s="243"/>
      <c r="W719" s="243"/>
      <c r="X719" s="243"/>
      <c r="Y719" s="243"/>
      <c r="Z719" s="243"/>
      <c r="AA719" s="243"/>
      <c r="AB719" s="243"/>
      <c r="AC719" s="243"/>
      <c r="AD719" s="243"/>
      <c r="AE719" s="243"/>
    </row>
    <row r="720">
      <c r="A720" s="243"/>
      <c r="B720" s="243"/>
      <c r="C720" s="243"/>
      <c r="D720" s="243"/>
      <c r="E720" s="243"/>
      <c r="F720" s="243"/>
      <c r="G720" s="243"/>
      <c r="H720" s="243"/>
      <c r="I720" s="243"/>
      <c r="J720" s="243"/>
      <c r="K720" s="243"/>
      <c r="L720" s="243"/>
      <c r="M720" s="243"/>
      <c r="N720" s="243"/>
      <c r="O720" s="243"/>
      <c r="P720" s="243"/>
      <c r="Q720" s="243"/>
      <c r="R720" s="243"/>
      <c r="S720" s="243"/>
      <c r="T720" s="243"/>
      <c r="U720" s="243"/>
      <c r="V720" s="243"/>
      <c r="W720" s="243"/>
      <c r="X720" s="243"/>
      <c r="Y720" s="243"/>
      <c r="Z720" s="243"/>
      <c r="AA720" s="243"/>
      <c r="AB720" s="243"/>
      <c r="AC720" s="243"/>
      <c r="AD720" s="243"/>
      <c r="AE720" s="243"/>
    </row>
    <row r="721">
      <c r="A721" s="243"/>
      <c r="B721" s="243"/>
      <c r="C721" s="243"/>
      <c r="D721" s="243"/>
      <c r="E721" s="243"/>
      <c r="F721" s="243"/>
      <c r="G721" s="243"/>
      <c r="H721" s="243"/>
      <c r="I721" s="243"/>
      <c r="J721" s="243"/>
      <c r="K721" s="243"/>
      <c r="L721" s="243"/>
      <c r="M721" s="243"/>
      <c r="N721" s="243"/>
      <c r="O721" s="243"/>
      <c r="P721" s="243"/>
      <c r="Q721" s="243"/>
      <c r="R721" s="243"/>
      <c r="S721" s="243"/>
      <c r="T721" s="243"/>
      <c r="U721" s="243"/>
      <c r="V721" s="243"/>
      <c r="W721" s="243"/>
      <c r="X721" s="243"/>
      <c r="Y721" s="243"/>
      <c r="Z721" s="243"/>
      <c r="AA721" s="243"/>
      <c r="AB721" s="243"/>
      <c r="AC721" s="243"/>
      <c r="AD721" s="243"/>
      <c r="AE721" s="243"/>
    </row>
    <row r="722">
      <c r="A722" s="243"/>
      <c r="B722" s="243"/>
      <c r="C722" s="243"/>
      <c r="D722" s="243"/>
      <c r="E722" s="243"/>
      <c r="F722" s="243"/>
      <c r="G722" s="243"/>
      <c r="H722" s="243"/>
      <c r="I722" s="243"/>
      <c r="J722" s="243"/>
      <c r="K722" s="243"/>
      <c r="L722" s="243"/>
      <c r="M722" s="243"/>
      <c r="N722" s="243"/>
      <c r="O722" s="243"/>
      <c r="P722" s="243"/>
      <c r="Q722" s="243"/>
      <c r="R722" s="243"/>
      <c r="S722" s="243"/>
      <c r="T722" s="243"/>
      <c r="U722" s="243"/>
      <c r="V722" s="243"/>
      <c r="W722" s="243"/>
      <c r="X722" s="243"/>
      <c r="Y722" s="243"/>
      <c r="Z722" s="243"/>
      <c r="AA722" s="243"/>
      <c r="AB722" s="243"/>
      <c r="AC722" s="243"/>
      <c r="AD722" s="243"/>
      <c r="AE722" s="243"/>
    </row>
    <row r="723">
      <c r="A723" s="243"/>
      <c r="B723" s="243"/>
      <c r="C723" s="243"/>
      <c r="D723" s="243"/>
      <c r="E723" s="243"/>
      <c r="F723" s="243"/>
      <c r="G723" s="243"/>
      <c r="H723" s="243"/>
      <c r="I723" s="243"/>
      <c r="J723" s="243"/>
      <c r="K723" s="243"/>
      <c r="L723" s="243"/>
      <c r="M723" s="243"/>
      <c r="N723" s="243"/>
      <c r="O723" s="243"/>
      <c r="P723" s="243"/>
      <c r="Q723" s="243"/>
      <c r="R723" s="243"/>
      <c r="S723" s="243"/>
      <c r="T723" s="243"/>
      <c r="U723" s="243"/>
      <c r="V723" s="243"/>
      <c r="W723" s="243"/>
      <c r="X723" s="243"/>
      <c r="Y723" s="243"/>
      <c r="Z723" s="243"/>
      <c r="AA723" s="243"/>
      <c r="AB723" s="243"/>
      <c r="AC723" s="243"/>
      <c r="AD723" s="243"/>
      <c r="AE723" s="243"/>
    </row>
    <row r="724">
      <c r="A724" s="243"/>
      <c r="B724" s="243"/>
      <c r="C724" s="243"/>
      <c r="D724" s="243"/>
      <c r="E724" s="243"/>
      <c r="F724" s="243"/>
      <c r="G724" s="243"/>
      <c r="H724" s="243"/>
      <c r="I724" s="243"/>
      <c r="J724" s="243"/>
      <c r="K724" s="243"/>
      <c r="L724" s="243"/>
      <c r="M724" s="243"/>
      <c r="N724" s="243"/>
      <c r="O724" s="243"/>
      <c r="P724" s="243"/>
      <c r="Q724" s="243"/>
      <c r="R724" s="243"/>
      <c r="S724" s="243"/>
      <c r="T724" s="243"/>
      <c r="U724" s="243"/>
      <c r="V724" s="243"/>
      <c r="W724" s="243"/>
      <c r="X724" s="243"/>
      <c r="Y724" s="243"/>
      <c r="Z724" s="243"/>
      <c r="AA724" s="243"/>
      <c r="AB724" s="243"/>
      <c r="AC724" s="243"/>
      <c r="AD724" s="243"/>
      <c r="AE724" s="243"/>
    </row>
    <row r="725">
      <c r="A725" s="243"/>
      <c r="B725" s="243"/>
      <c r="C725" s="243"/>
      <c r="D725" s="243"/>
      <c r="E725" s="243"/>
      <c r="F725" s="243"/>
      <c r="G725" s="243"/>
      <c r="H725" s="243"/>
      <c r="I725" s="243"/>
      <c r="J725" s="243"/>
      <c r="K725" s="243"/>
      <c r="L725" s="243"/>
      <c r="M725" s="243"/>
      <c r="N725" s="243"/>
      <c r="O725" s="243"/>
      <c r="P725" s="243"/>
      <c r="Q725" s="243"/>
      <c r="R725" s="243"/>
      <c r="S725" s="243"/>
      <c r="T725" s="243"/>
      <c r="U725" s="243"/>
      <c r="V725" s="243"/>
      <c r="W725" s="243"/>
      <c r="X725" s="243"/>
      <c r="Y725" s="243"/>
      <c r="Z725" s="243"/>
      <c r="AA725" s="243"/>
      <c r="AB725" s="243"/>
      <c r="AC725" s="243"/>
      <c r="AD725" s="243"/>
      <c r="AE725" s="243"/>
    </row>
    <row r="726">
      <c r="A726" s="243"/>
      <c r="B726" s="243"/>
      <c r="C726" s="243"/>
      <c r="D726" s="243"/>
      <c r="E726" s="243"/>
      <c r="F726" s="243"/>
      <c r="G726" s="243"/>
      <c r="H726" s="243"/>
      <c r="I726" s="243"/>
      <c r="J726" s="243"/>
      <c r="K726" s="243"/>
      <c r="L726" s="243"/>
      <c r="M726" s="243"/>
      <c r="N726" s="243"/>
      <c r="O726" s="243"/>
      <c r="P726" s="243"/>
      <c r="Q726" s="243"/>
      <c r="R726" s="243"/>
      <c r="S726" s="243"/>
      <c r="T726" s="243"/>
      <c r="U726" s="243"/>
      <c r="V726" s="243"/>
      <c r="W726" s="243"/>
      <c r="X726" s="243"/>
      <c r="Y726" s="243"/>
      <c r="Z726" s="243"/>
      <c r="AA726" s="243"/>
      <c r="AB726" s="243"/>
      <c r="AC726" s="243"/>
      <c r="AD726" s="243"/>
      <c r="AE726" s="243"/>
    </row>
    <row r="727">
      <c r="A727" s="243"/>
      <c r="B727" s="243"/>
      <c r="C727" s="243"/>
      <c r="D727" s="243"/>
      <c r="E727" s="243"/>
      <c r="F727" s="243"/>
      <c r="G727" s="243"/>
      <c r="H727" s="243"/>
      <c r="I727" s="243"/>
      <c r="J727" s="243"/>
      <c r="K727" s="243"/>
      <c r="L727" s="243"/>
      <c r="M727" s="243"/>
      <c r="N727" s="243"/>
      <c r="O727" s="243"/>
      <c r="P727" s="243"/>
      <c r="Q727" s="243"/>
      <c r="R727" s="243"/>
      <c r="S727" s="243"/>
      <c r="T727" s="243"/>
      <c r="U727" s="243"/>
      <c r="V727" s="243"/>
      <c r="W727" s="243"/>
      <c r="X727" s="243"/>
      <c r="Y727" s="243"/>
      <c r="Z727" s="243"/>
      <c r="AA727" s="243"/>
      <c r="AB727" s="243"/>
      <c r="AC727" s="243"/>
      <c r="AD727" s="243"/>
      <c r="AE727" s="243"/>
    </row>
    <row r="728">
      <c r="A728" s="243"/>
      <c r="B728" s="243"/>
      <c r="C728" s="243"/>
      <c r="D728" s="243"/>
      <c r="E728" s="243"/>
      <c r="F728" s="243"/>
      <c r="G728" s="243"/>
      <c r="H728" s="243"/>
      <c r="I728" s="243"/>
      <c r="J728" s="243"/>
      <c r="K728" s="243"/>
      <c r="L728" s="243"/>
      <c r="M728" s="243"/>
      <c r="N728" s="243"/>
      <c r="O728" s="243"/>
      <c r="P728" s="243"/>
      <c r="Q728" s="243"/>
      <c r="R728" s="243"/>
      <c r="S728" s="243"/>
      <c r="T728" s="243"/>
      <c r="U728" s="243"/>
      <c r="V728" s="243"/>
      <c r="W728" s="243"/>
      <c r="X728" s="243"/>
      <c r="Y728" s="243"/>
      <c r="Z728" s="243"/>
      <c r="AA728" s="243"/>
      <c r="AB728" s="243"/>
      <c r="AC728" s="243"/>
      <c r="AD728" s="243"/>
      <c r="AE728" s="243"/>
    </row>
    <row r="729">
      <c r="A729" s="243"/>
      <c r="B729" s="243"/>
      <c r="C729" s="243"/>
      <c r="D729" s="243"/>
      <c r="E729" s="243"/>
      <c r="F729" s="243"/>
      <c r="G729" s="243"/>
      <c r="H729" s="243"/>
      <c r="I729" s="243"/>
      <c r="J729" s="243"/>
      <c r="K729" s="243"/>
      <c r="L729" s="243"/>
      <c r="M729" s="243"/>
      <c r="N729" s="243"/>
      <c r="O729" s="243"/>
      <c r="P729" s="243"/>
      <c r="Q729" s="243"/>
      <c r="R729" s="243"/>
      <c r="S729" s="243"/>
      <c r="T729" s="243"/>
      <c r="U729" s="243"/>
      <c r="V729" s="243"/>
      <c r="W729" s="243"/>
      <c r="X729" s="243"/>
      <c r="Y729" s="243"/>
      <c r="Z729" s="243"/>
      <c r="AA729" s="243"/>
      <c r="AB729" s="243"/>
      <c r="AC729" s="243"/>
      <c r="AD729" s="243"/>
      <c r="AE729" s="243"/>
    </row>
    <row r="730">
      <c r="A730" s="243"/>
      <c r="B730" s="243"/>
      <c r="C730" s="243"/>
      <c r="D730" s="243"/>
      <c r="E730" s="243"/>
      <c r="F730" s="243"/>
      <c r="G730" s="243"/>
      <c r="H730" s="243"/>
      <c r="I730" s="243"/>
      <c r="J730" s="243"/>
      <c r="K730" s="243"/>
      <c r="L730" s="243"/>
      <c r="M730" s="243"/>
      <c r="N730" s="243"/>
      <c r="O730" s="243"/>
      <c r="P730" s="243"/>
      <c r="Q730" s="243"/>
      <c r="R730" s="243"/>
      <c r="S730" s="243"/>
      <c r="T730" s="243"/>
      <c r="U730" s="243"/>
      <c r="V730" s="243"/>
      <c r="W730" s="243"/>
      <c r="X730" s="243"/>
      <c r="Y730" s="243"/>
      <c r="Z730" s="243"/>
      <c r="AA730" s="243"/>
      <c r="AB730" s="243"/>
      <c r="AC730" s="243"/>
      <c r="AD730" s="243"/>
      <c r="AE730" s="243"/>
    </row>
    <row r="731">
      <c r="A731" s="243"/>
      <c r="B731" s="243"/>
      <c r="C731" s="243"/>
      <c r="D731" s="243"/>
      <c r="E731" s="243"/>
      <c r="F731" s="243"/>
      <c r="G731" s="243"/>
      <c r="H731" s="243"/>
      <c r="I731" s="243"/>
      <c r="J731" s="243"/>
      <c r="K731" s="243"/>
      <c r="L731" s="243"/>
      <c r="M731" s="243"/>
      <c r="N731" s="243"/>
      <c r="O731" s="243"/>
      <c r="P731" s="243"/>
      <c r="Q731" s="243"/>
      <c r="R731" s="243"/>
      <c r="S731" s="243"/>
      <c r="T731" s="243"/>
      <c r="U731" s="243"/>
      <c r="V731" s="243"/>
      <c r="W731" s="243"/>
      <c r="X731" s="243"/>
      <c r="Y731" s="243"/>
      <c r="Z731" s="243"/>
      <c r="AA731" s="243"/>
      <c r="AB731" s="243"/>
      <c r="AC731" s="243"/>
      <c r="AD731" s="243"/>
      <c r="AE731" s="243"/>
    </row>
    <row r="732">
      <c r="A732" s="243"/>
      <c r="B732" s="243"/>
      <c r="C732" s="243"/>
      <c r="D732" s="243"/>
      <c r="E732" s="243"/>
      <c r="F732" s="243"/>
      <c r="G732" s="243"/>
      <c r="H732" s="243"/>
      <c r="I732" s="243"/>
      <c r="J732" s="243"/>
      <c r="K732" s="243"/>
      <c r="L732" s="243"/>
      <c r="M732" s="243"/>
      <c r="N732" s="243"/>
      <c r="O732" s="243"/>
      <c r="P732" s="243"/>
      <c r="Q732" s="243"/>
      <c r="R732" s="243"/>
      <c r="S732" s="243"/>
      <c r="T732" s="243"/>
      <c r="U732" s="243"/>
      <c r="V732" s="243"/>
      <c r="W732" s="243"/>
      <c r="X732" s="243"/>
      <c r="Y732" s="243"/>
      <c r="Z732" s="243"/>
      <c r="AA732" s="243"/>
      <c r="AB732" s="243"/>
      <c r="AC732" s="243"/>
      <c r="AD732" s="243"/>
      <c r="AE732" s="243"/>
    </row>
    <row r="733">
      <c r="A733" s="243"/>
      <c r="B733" s="243"/>
      <c r="C733" s="243"/>
      <c r="D733" s="243"/>
      <c r="E733" s="243"/>
      <c r="F733" s="243"/>
      <c r="G733" s="243"/>
      <c r="H733" s="243"/>
      <c r="I733" s="243"/>
      <c r="J733" s="243"/>
      <c r="K733" s="243"/>
      <c r="L733" s="243"/>
      <c r="M733" s="243"/>
      <c r="N733" s="243"/>
      <c r="O733" s="243"/>
      <c r="P733" s="243"/>
      <c r="Q733" s="243"/>
      <c r="R733" s="243"/>
      <c r="S733" s="243"/>
      <c r="T733" s="243"/>
      <c r="U733" s="243"/>
      <c r="V733" s="243"/>
      <c r="W733" s="243"/>
      <c r="X733" s="243"/>
      <c r="Y733" s="243"/>
      <c r="Z733" s="243"/>
      <c r="AA733" s="243"/>
      <c r="AB733" s="243"/>
      <c r="AC733" s="243"/>
      <c r="AD733" s="243"/>
      <c r="AE733" s="243"/>
    </row>
    <row r="734">
      <c r="A734" s="243"/>
      <c r="B734" s="243"/>
      <c r="C734" s="243"/>
      <c r="D734" s="243"/>
      <c r="E734" s="243"/>
      <c r="F734" s="243"/>
      <c r="G734" s="243"/>
      <c r="H734" s="243"/>
      <c r="I734" s="243"/>
      <c r="J734" s="243"/>
      <c r="K734" s="243"/>
      <c r="L734" s="243"/>
      <c r="M734" s="243"/>
      <c r="N734" s="243"/>
      <c r="O734" s="243"/>
      <c r="P734" s="243"/>
      <c r="Q734" s="243"/>
      <c r="R734" s="243"/>
      <c r="S734" s="243"/>
      <c r="T734" s="243"/>
      <c r="U734" s="243"/>
      <c r="V734" s="243"/>
      <c r="W734" s="243"/>
      <c r="X734" s="243"/>
      <c r="Y734" s="243"/>
      <c r="Z734" s="243"/>
      <c r="AA734" s="243"/>
      <c r="AB734" s="243"/>
      <c r="AC734" s="243"/>
      <c r="AD734" s="243"/>
      <c r="AE734" s="243"/>
    </row>
    <row r="735">
      <c r="A735" s="243"/>
      <c r="B735" s="243"/>
      <c r="C735" s="243"/>
      <c r="D735" s="243"/>
      <c r="E735" s="243"/>
      <c r="F735" s="243"/>
      <c r="G735" s="243"/>
      <c r="H735" s="243"/>
      <c r="I735" s="243"/>
      <c r="J735" s="243"/>
      <c r="K735" s="243"/>
      <c r="L735" s="243"/>
      <c r="M735" s="243"/>
      <c r="N735" s="243"/>
      <c r="O735" s="243"/>
      <c r="P735" s="243"/>
      <c r="Q735" s="243"/>
      <c r="R735" s="243"/>
      <c r="S735" s="243"/>
      <c r="T735" s="243"/>
      <c r="U735" s="243"/>
      <c r="V735" s="243"/>
      <c r="W735" s="243"/>
      <c r="X735" s="243"/>
      <c r="Y735" s="243"/>
      <c r="Z735" s="243"/>
      <c r="AA735" s="243"/>
      <c r="AB735" s="243"/>
      <c r="AC735" s="243"/>
      <c r="AD735" s="243"/>
      <c r="AE735" s="243"/>
    </row>
    <row r="736">
      <c r="A736" s="243"/>
      <c r="B736" s="243"/>
      <c r="C736" s="243"/>
      <c r="D736" s="243"/>
      <c r="E736" s="243"/>
      <c r="F736" s="243"/>
      <c r="G736" s="243"/>
      <c r="H736" s="243"/>
      <c r="I736" s="243"/>
      <c r="J736" s="243"/>
      <c r="K736" s="243"/>
      <c r="L736" s="243"/>
      <c r="M736" s="243"/>
      <c r="N736" s="243"/>
      <c r="O736" s="243"/>
      <c r="P736" s="243"/>
      <c r="Q736" s="243"/>
      <c r="R736" s="243"/>
      <c r="S736" s="243"/>
      <c r="T736" s="243"/>
      <c r="U736" s="243"/>
      <c r="V736" s="243"/>
      <c r="W736" s="243"/>
      <c r="X736" s="243"/>
      <c r="Y736" s="243"/>
      <c r="Z736" s="243"/>
      <c r="AA736" s="243"/>
      <c r="AB736" s="243"/>
      <c r="AC736" s="243"/>
      <c r="AD736" s="243"/>
      <c r="AE736" s="243"/>
    </row>
    <row r="737">
      <c r="A737" s="243"/>
      <c r="B737" s="243"/>
      <c r="C737" s="243"/>
      <c r="D737" s="243"/>
      <c r="E737" s="243"/>
      <c r="F737" s="243"/>
      <c r="G737" s="243"/>
      <c r="H737" s="243"/>
      <c r="I737" s="243"/>
      <c r="J737" s="243"/>
      <c r="K737" s="243"/>
      <c r="L737" s="243"/>
      <c r="M737" s="243"/>
      <c r="N737" s="243"/>
      <c r="O737" s="243"/>
      <c r="P737" s="243"/>
      <c r="Q737" s="243"/>
      <c r="R737" s="243"/>
      <c r="S737" s="243"/>
      <c r="T737" s="243"/>
      <c r="U737" s="243"/>
      <c r="V737" s="243"/>
      <c r="W737" s="243"/>
      <c r="X737" s="243"/>
      <c r="Y737" s="243"/>
      <c r="Z737" s="243"/>
      <c r="AA737" s="243"/>
      <c r="AB737" s="243"/>
      <c r="AC737" s="243"/>
      <c r="AD737" s="243"/>
      <c r="AE737" s="243"/>
    </row>
    <row r="738">
      <c r="A738" s="243"/>
      <c r="B738" s="243"/>
      <c r="C738" s="243"/>
      <c r="D738" s="243"/>
      <c r="E738" s="243"/>
      <c r="F738" s="243"/>
      <c r="G738" s="243"/>
      <c r="H738" s="243"/>
      <c r="I738" s="243"/>
      <c r="J738" s="243"/>
      <c r="K738" s="243"/>
      <c r="L738" s="243"/>
      <c r="M738" s="243"/>
      <c r="N738" s="243"/>
      <c r="O738" s="243"/>
      <c r="P738" s="243"/>
      <c r="Q738" s="243"/>
      <c r="R738" s="243"/>
      <c r="S738" s="243"/>
      <c r="T738" s="243"/>
      <c r="U738" s="243"/>
      <c r="V738" s="243"/>
      <c r="W738" s="243"/>
      <c r="X738" s="243"/>
      <c r="Y738" s="243"/>
      <c r="Z738" s="243"/>
      <c r="AA738" s="243"/>
      <c r="AB738" s="243"/>
      <c r="AC738" s="243"/>
      <c r="AD738" s="243"/>
      <c r="AE738" s="243"/>
    </row>
    <row r="739">
      <c r="A739" s="243"/>
      <c r="B739" s="243"/>
      <c r="C739" s="243"/>
      <c r="D739" s="243"/>
      <c r="E739" s="243"/>
      <c r="F739" s="243"/>
      <c r="G739" s="243"/>
      <c r="H739" s="243"/>
      <c r="I739" s="243"/>
      <c r="J739" s="243"/>
      <c r="K739" s="243"/>
      <c r="L739" s="243"/>
      <c r="M739" s="243"/>
      <c r="N739" s="243"/>
      <c r="O739" s="243"/>
      <c r="P739" s="243"/>
      <c r="Q739" s="243"/>
      <c r="R739" s="243"/>
      <c r="S739" s="243"/>
      <c r="T739" s="243"/>
      <c r="U739" s="243"/>
      <c r="V739" s="243"/>
      <c r="W739" s="243"/>
      <c r="X739" s="243"/>
      <c r="Y739" s="243"/>
      <c r="Z739" s="243"/>
      <c r="AA739" s="243"/>
      <c r="AB739" s="243"/>
      <c r="AC739" s="243"/>
      <c r="AD739" s="243"/>
      <c r="AE739" s="243"/>
    </row>
    <row r="740">
      <c r="A740" s="243"/>
      <c r="B740" s="243"/>
      <c r="C740" s="243"/>
      <c r="D740" s="243"/>
      <c r="E740" s="243"/>
      <c r="F740" s="243"/>
      <c r="G740" s="243"/>
      <c r="H740" s="243"/>
      <c r="I740" s="243"/>
      <c r="J740" s="243"/>
      <c r="K740" s="243"/>
      <c r="L740" s="243"/>
      <c r="M740" s="243"/>
      <c r="N740" s="243"/>
      <c r="O740" s="243"/>
      <c r="P740" s="243"/>
      <c r="Q740" s="243"/>
      <c r="R740" s="243"/>
      <c r="S740" s="243"/>
      <c r="T740" s="243"/>
      <c r="U740" s="243"/>
      <c r="V740" s="243"/>
      <c r="W740" s="243"/>
      <c r="X740" s="243"/>
      <c r="Y740" s="243"/>
      <c r="Z740" s="243"/>
      <c r="AA740" s="243"/>
      <c r="AB740" s="243"/>
      <c r="AC740" s="243"/>
      <c r="AD740" s="243"/>
      <c r="AE740" s="243"/>
    </row>
    <row r="741">
      <c r="A741" s="243"/>
      <c r="B741" s="243"/>
      <c r="C741" s="243"/>
      <c r="D741" s="243"/>
      <c r="E741" s="243"/>
      <c r="F741" s="243"/>
      <c r="G741" s="243"/>
      <c r="H741" s="243"/>
      <c r="I741" s="243"/>
      <c r="J741" s="243"/>
      <c r="K741" s="243"/>
      <c r="L741" s="243"/>
      <c r="M741" s="243"/>
      <c r="N741" s="243"/>
      <c r="O741" s="243"/>
      <c r="P741" s="243"/>
      <c r="Q741" s="243"/>
      <c r="R741" s="243"/>
      <c r="S741" s="243"/>
      <c r="T741" s="243"/>
      <c r="U741" s="243"/>
      <c r="V741" s="243"/>
      <c r="W741" s="243"/>
      <c r="X741" s="243"/>
      <c r="Y741" s="243"/>
      <c r="Z741" s="243"/>
      <c r="AA741" s="243"/>
      <c r="AB741" s="243"/>
      <c r="AC741" s="243"/>
      <c r="AD741" s="243"/>
      <c r="AE741" s="243"/>
    </row>
    <row r="742">
      <c r="A742" s="243"/>
      <c r="B742" s="243"/>
      <c r="C742" s="243"/>
      <c r="D742" s="243"/>
      <c r="E742" s="243"/>
      <c r="F742" s="243"/>
      <c r="G742" s="243"/>
      <c r="H742" s="243"/>
      <c r="I742" s="243"/>
      <c r="J742" s="243"/>
      <c r="K742" s="243"/>
      <c r="L742" s="243"/>
      <c r="M742" s="243"/>
      <c r="N742" s="243"/>
      <c r="O742" s="243"/>
      <c r="P742" s="243"/>
      <c r="Q742" s="243"/>
      <c r="R742" s="243"/>
      <c r="S742" s="243"/>
      <c r="T742" s="243"/>
      <c r="U742" s="243"/>
      <c r="V742" s="243"/>
      <c r="W742" s="243"/>
      <c r="X742" s="243"/>
      <c r="Y742" s="243"/>
      <c r="Z742" s="243"/>
      <c r="AA742" s="243"/>
      <c r="AB742" s="243"/>
      <c r="AC742" s="243"/>
      <c r="AD742" s="243"/>
      <c r="AE742" s="243"/>
    </row>
    <row r="743">
      <c r="A743" s="243"/>
      <c r="B743" s="243"/>
      <c r="C743" s="243"/>
      <c r="D743" s="243"/>
      <c r="E743" s="243"/>
      <c r="F743" s="243"/>
      <c r="G743" s="243"/>
      <c r="H743" s="243"/>
      <c r="I743" s="243"/>
      <c r="J743" s="243"/>
      <c r="K743" s="243"/>
      <c r="L743" s="243"/>
      <c r="M743" s="243"/>
      <c r="N743" s="243"/>
      <c r="O743" s="243"/>
      <c r="P743" s="243"/>
      <c r="Q743" s="243"/>
      <c r="R743" s="243"/>
      <c r="S743" s="243"/>
      <c r="T743" s="243"/>
      <c r="U743" s="243"/>
      <c r="V743" s="243"/>
      <c r="W743" s="243"/>
      <c r="X743" s="243"/>
      <c r="Y743" s="243"/>
      <c r="Z743" s="243"/>
      <c r="AA743" s="243"/>
      <c r="AB743" s="243"/>
      <c r="AC743" s="243"/>
      <c r="AD743" s="243"/>
      <c r="AE743" s="243"/>
    </row>
    <row r="744">
      <c r="A744" s="243"/>
      <c r="B744" s="243"/>
      <c r="C744" s="243"/>
      <c r="D744" s="243"/>
      <c r="E744" s="243"/>
      <c r="F744" s="243"/>
      <c r="G744" s="243"/>
      <c r="H744" s="243"/>
      <c r="I744" s="243"/>
      <c r="J744" s="243"/>
      <c r="K744" s="243"/>
      <c r="L744" s="243"/>
      <c r="M744" s="243"/>
      <c r="N744" s="243"/>
      <c r="O744" s="243"/>
      <c r="P744" s="243"/>
      <c r="Q744" s="243"/>
      <c r="R744" s="243"/>
      <c r="S744" s="243"/>
      <c r="T744" s="243"/>
      <c r="U744" s="243"/>
      <c r="V744" s="243"/>
      <c r="W744" s="243"/>
      <c r="X744" s="243"/>
      <c r="Y744" s="243"/>
      <c r="Z744" s="243"/>
      <c r="AA744" s="243"/>
      <c r="AB744" s="243"/>
      <c r="AC744" s="243"/>
      <c r="AD744" s="243"/>
      <c r="AE744" s="243"/>
    </row>
    <row r="745">
      <c r="A745" s="243"/>
      <c r="B745" s="243"/>
      <c r="C745" s="243"/>
      <c r="D745" s="243"/>
      <c r="E745" s="243"/>
      <c r="F745" s="243"/>
      <c r="G745" s="243"/>
      <c r="H745" s="243"/>
      <c r="I745" s="243"/>
      <c r="J745" s="243"/>
      <c r="K745" s="243"/>
      <c r="L745" s="243"/>
      <c r="M745" s="243"/>
      <c r="N745" s="243"/>
      <c r="O745" s="243"/>
      <c r="P745" s="243"/>
      <c r="Q745" s="243"/>
      <c r="R745" s="243"/>
      <c r="S745" s="243"/>
      <c r="T745" s="243"/>
      <c r="U745" s="243"/>
      <c r="V745" s="243"/>
      <c r="W745" s="243"/>
      <c r="X745" s="243"/>
      <c r="Y745" s="243"/>
      <c r="Z745" s="243"/>
      <c r="AA745" s="243"/>
      <c r="AB745" s="243"/>
      <c r="AC745" s="243"/>
      <c r="AD745" s="243"/>
      <c r="AE745" s="243"/>
    </row>
    <row r="746">
      <c r="A746" s="243"/>
      <c r="B746" s="243"/>
      <c r="C746" s="243"/>
      <c r="D746" s="243"/>
      <c r="E746" s="243"/>
      <c r="F746" s="243"/>
      <c r="G746" s="243"/>
      <c r="H746" s="243"/>
      <c r="I746" s="243"/>
      <c r="J746" s="243"/>
      <c r="K746" s="243"/>
      <c r="L746" s="243"/>
      <c r="M746" s="243"/>
      <c r="N746" s="243"/>
      <c r="O746" s="243"/>
      <c r="P746" s="243"/>
      <c r="Q746" s="243"/>
      <c r="R746" s="243"/>
      <c r="S746" s="243"/>
      <c r="T746" s="243"/>
      <c r="U746" s="243"/>
      <c r="V746" s="243"/>
      <c r="W746" s="243"/>
      <c r="X746" s="243"/>
      <c r="Y746" s="243"/>
      <c r="Z746" s="243"/>
      <c r="AA746" s="243"/>
      <c r="AB746" s="243"/>
      <c r="AC746" s="243"/>
      <c r="AD746" s="243"/>
      <c r="AE746" s="243"/>
    </row>
    <row r="747">
      <c r="A747" s="243"/>
      <c r="B747" s="243"/>
      <c r="C747" s="243"/>
      <c r="D747" s="243"/>
      <c r="E747" s="243"/>
      <c r="F747" s="243"/>
      <c r="G747" s="243"/>
      <c r="H747" s="243"/>
      <c r="I747" s="243"/>
      <c r="J747" s="243"/>
      <c r="K747" s="243"/>
      <c r="L747" s="243"/>
      <c r="M747" s="243"/>
      <c r="N747" s="243"/>
      <c r="O747" s="243"/>
      <c r="P747" s="243"/>
      <c r="Q747" s="243"/>
      <c r="R747" s="243"/>
      <c r="S747" s="243"/>
      <c r="T747" s="243"/>
      <c r="U747" s="243"/>
      <c r="V747" s="243"/>
      <c r="W747" s="243"/>
      <c r="X747" s="243"/>
      <c r="Y747" s="243"/>
      <c r="Z747" s="243"/>
      <c r="AA747" s="243"/>
      <c r="AB747" s="243"/>
      <c r="AC747" s="243"/>
      <c r="AD747" s="243"/>
      <c r="AE747" s="243"/>
    </row>
    <row r="748">
      <c r="A748" s="243"/>
      <c r="B748" s="243"/>
      <c r="C748" s="243"/>
      <c r="D748" s="243"/>
      <c r="E748" s="243"/>
      <c r="F748" s="243"/>
      <c r="G748" s="243"/>
      <c r="H748" s="243"/>
      <c r="I748" s="243"/>
      <c r="J748" s="243"/>
      <c r="K748" s="243"/>
      <c r="L748" s="243"/>
      <c r="M748" s="243"/>
      <c r="N748" s="243"/>
      <c r="O748" s="243"/>
      <c r="P748" s="243"/>
      <c r="Q748" s="243"/>
      <c r="R748" s="243"/>
      <c r="S748" s="243"/>
      <c r="T748" s="243"/>
      <c r="U748" s="243"/>
      <c r="V748" s="243"/>
      <c r="W748" s="243"/>
      <c r="X748" s="243"/>
      <c r="Y748" s="243"/>
      <c r="Z748" s="243"/>
      <c r="AA748" s="243"/>
      <c r="AB748" s="243"/>
      <c r="AC748" s="243"/>
      <c r="AD748" s="243"/>
      <c r="AE748" s="243"/>
    </row>
    <row r="749">
      <c r="A749" s="243"/>
      <c r="B749" s="243"/>
      <c r="C749" s="243"/>
      <c r="D749" s="243"/>
      <c r="E749" s="243"/>
      <c r="F749" s="243"/>
      <c r="G749" s="243"/>
      <c r="H749" s="243"/>
      <c r="I749" s="243"/>
      <c r="J749" s="243"/>
      <c r="K749" s="243"/>
      <c r="L749" s="243"/>
      <c r="M749" s="243"/>
      <c r="N749" s="243"/>
      <c r="O749" s="243"/>
      <c r="P749" s="243"/>
      <c r="Q749" s="243"/>
      <c r="R749" s="243"/>
      <c r="S749" s="243"/>
      <c r="T749" s="243"/>
      <c r="U749" s="243"/>
      <c r="V749" s="243"/>
      <c r="W749" s="243"/>
      <c r="X749" s="243"/>
      <c r="Y749" s="243"/>
      <c r="Z749" s="243"/>
      <c r="AA749" s="243"/>
      <c r="AB749" s="243"/>
      <c r="AC749" s="243"/>
      <c r="AD749" s="243"/>
      <c r="AE749" s="243"/>
    </row>
    <row r="750">
      <c r="A750" s="243"/>
      <c r="B750" s="243"/>
      <c r="C750" s="243"/>
      <c r="D750" s="243"/>
      <c r="E750" s="243"/>
      <c r="F750" s="243"/>
      <c r="G750" s="243"/>
      <c r="H750" s="243"/>
      <c r="I750" s="243"/>
      <c r="J750" s="243"/>
      <c r="K750" s="243"/>
      <c r="L750" s="243"/>
      <c r="M750" s="243"/>
      <c r="N750" s="243"/>
      <c r="O750" s="243"/>
      <c r="P750" s="243"/>
      <c r="Q750" s="243"/>
      <c r="R750" s="243"/>
      <c r="S750" s="243"/>
      <c r="T750" s="243"/>
      <c r="U750" s="243"/>
      <c r="V750" s="243"/>
      <c r="W750" s="243"/>
      <c r="X750" s="243"/>
      <c r="Y750" s="243"/>
      <c r="Z750" s="243"/>
      <c r="AA750" s="243"/>
      <c r="AB750" s="243"/>
      <c r="AC750" s="243"/>
      <c r="AD750" s="243"/>
      <c r="AE750" s="243"/>
    </row>
    <row r="751">
      <c r="A751" s="243"/>
      <c r="B751" s="243"/>
      <c r="C751" s="243"/>
      <c r="D751" s="243"/>
      <c r="E751" s="243"/>
      <c r="F751" s="243"/>
      <c r="G751" s="243"/>
      <c r="H751" s="243"/>
      <c r="I751" s="243"/>
      <c r="J751" s="243"/>
      <c r="K751" s="243"/>
      <c r="L751" s="243"/>
      <c r="M751" s="243"/>
      <c r="N751" s="243"/>
      <c r="O751" s="243"/>
      <c r="P751" s="243"/>
      <c r="Q751" s="243"/>
      <c r="R751" s="243"/>
      <c r="S751" s="243"/>
      <c r="T751" s="243"/>
      <c r="U751" s="243"/>
      <c r="V751" s="243"/>
      <c r="W751" s="243"/>
      <c r="X751" s="243"/>
      <c r="Y751" s="243"/>
      <c r="Z751" s="243"/>
      <c r="AA751" s="243"/>
      <c r="AB751" s="243"/>
      <c r="AC751" s="243"/>
      <c r="AD751" s="243"/>
      <c r="AE751" s="243"/>
    </row>
    <row r="752">
      <c r="A752" s="243"/>
      <c r="B752" s="243"/>
      <c r="C752" s="243"/>
      <c r="D752" s="243"/>
      <c r="E752" s="243"/>
      <c r="F752" s="243"/>
      <c r="G752" s="243"/>
      <c r="H752" s="243"/>
      <c r="I752" s="243"/>
      <c r="J752" s="243"/>
      <c r="K752" s="243"/>
      <c r="L752" s="243"/>
      <c r="M752" s="243"/>
      <c r="N752" s="243"/>
      <c r="O752" s="243"/>
      <c r="P752" s="243"/>
      <c r="Q752" s="243"/>
      <c r="R752" s="243"/>
      <c r="S752" s="243"/>
      <c r="T752" s="243"/>
      <c r="U752" s="243"/>
      <c r="V752" s="243"/>
      <c r="W752" s="243"/>
      <c r="X752" s="243"/>
      <c r="Y752" s="243"/>
      <c r="Z752" s="243"/>
      <c r="AA752" s="243"/>
      <c r="AB752" s="243"/>
      <c r="AC752" s="243"/>
      <c r="AD752" s="243"/>
      <c r="AE752" s="243"/>
    </row>
    <row r="753">
      <c r="A753" s="243"/>
      <c r="B753" s="243"/>
      <c r="C753" s="243"/>
      <c r="D753" s="243"/>
      <c r="E753" s="243"/>
      <c r="F753" s="243"/>
      <c r="G753" s="243"/>
      <c r="H753" s="243"/>
      <c r="I753" s="243"/>
      <c r="J753" s="243"/>
      <c r="K753" s="243"/>
      <c r="L753" s="243"/>
      <c r="M753" s="243"/>
      <c r="N753" s="243"/>
      <c r="O753" s="243"/>
      <c r="P753" s="243"/>
      <c r="Q753" s="243"/>
      <c r="R753" s="243"/>
      <c r="S753" s="243"/>
      <c r="T753" s="243"/>
      <c r="U753" s="243"/>
      <c r="V753" s="243"/>
      <c r="W753" s="243"/>
      <c r="X753" s="243"/>
      <c r="Y753" s="243"/>
      <c r="Z753" s="243"/>
      <c r="AA753" s="243"/>
      <c r="AB753" s="243"/>
      <c r="AC753" s="243"/>
      <c r="AD753" s="243"/>
      <c r="AE753" s="243"/>
    </row>
    <row r="754">
      <c r="A754" s="243"/>
      <c r="B754" s="243"/>
      <c r="C754" s="243"/>
      <c r="D754" s="243"/>
      <c r="E754" s="243"/>
      <c r="F754" s="243"/>
      <c r="G754" s="243"/>
      <c r="H754" s="243"/>
      <c r="I754" s="243"/>
      <c r="J754" s="243"/>
      <c r="K754" s="243"/>
      <c r="L754" s="243"/>
      <c r="M754" s="243"/>
      <c r="N754" s="243"/>
      <c r="O754" s="243"/>
      <c r="P754" s="243"/>
      <c r="Q754" s="243"/>
      <c r="R754" s="243"/>
      <c r="S754" s="243"/>
      <c r="T754" s="243"/>
      <c r="U754" s="243"/>
      <c r="V754" s="243"/>
      <c r="W754" s="243"/>
      <c r="X754" s="243"/>
      <c r="Y754" s="243"/>
      <c r="Z754" s="243"/>
      <c r="AA754" s="243"/>
      <c r="AB754" s="243"/>
      <c r="AC754" s="243"/>
      <c r="AD754" s="243"/>
      <c r="AE754" s="243"/>
    </row>
    <row r="755">
      <c r="A755" s="243"/>
      <c r="B755" s="243"/>
      <c r="C755" s="243"/>
      <c r="D755" s="243"/>
      <c r="E755" s="243"/>
      <c r="F755" s="243"/>
      <c r="G755" s="243"/>
      <c r="H755" s="243"/>
      <c r="I755" s="243"/>
      <c r="J755" s="243"/>
      <c r="K755" s="243"/>
      <c r="L755" s="243"/>
      <c r="M755" s="243"/>
      <c r="N755" s="243"/>
      <c r="O755" s="243"/>
      <c r="P755" s="243"/>
      <c r="Q755" s="243"/>
      <c r="R755" s="243"/>
      <c r="S755" s="243"/>
      <c r="T755" s="243"/>
      <c r="U755" s="243"/>
      <c r="V755" s="243"/>
      <c r="W755" s="243"/>
      <c r="X755" s="243"/>
      <c r="Y755" s="243"/>
      <c r="Z755" s="243"/>
      <c r="AA755" s="243"/>
      <c r="AB755" s="243"/>
      <c r="AC755" s="243"/>
      <c r="AD755" s="243"/>
      <c r="AE755" s="243"/>
    </row>
    <row r="756">
      <c r="A756" s="243"/>
      <c r="B756" s="243"/>
      <c r="C756" s="243"/>
      <c r="D756" s="243"/>
      <c r="E756" s="243"/>
      <c r="F756" s="243"/>
      <c r="G756" s="243"/>
      <c r="H756" s="243"/>
      <c r="I756" s="243"/>
      <c r="J756" s="243"/>
      <c r="K756" s="243"/>
      <c r="L756" s="243"/>
      <c r="M756" s="243"/>
      <c r="N756" s="243"/>
      <c r="O756" s="243"/>
      <c r="P756" s="243"/>
      <c r="Q756" s="243"/>
      <c r="R756" s="243"/>
      <c r="S756" s="243"/>
      <c r="T756" s="243"/>
      <c r="U756" s="243"/>
      <c r="V756" s="243"/>
      <c r="W756" s="243"/>
      <c r="X756" s="243"/>
      <c r="Y756" s="243"/>
      <c r="Z756" s="243"/>
      <c r="AA756" s="243"/>
      <c r="AB756" s="243"/>
      <c r="AC756" s="243"/>
      <c r="AD756" s="243"/>
      <c r="AE756" s="243"/>
    </row>
    <row r="757">
      <c r="A757" s="243"/>
      <c r="B757" s="243"/>
      <c r="C757" s="243"/>
      <c r="D757" s="243"/>
      <c r="E757" s="243"/>
      <c r="F757" s="243"/>
      <c r="G757" s="243"/>
      <c r="H757" s="243"/>
      <c r="I757" s="243"/>
      <c r="J757" s="243"/>
      <c r="K757" s="243"/>
      <c r="L757" s="243"/>
      <c r="M757" s="243"/>
      <c r="N757" s="243"/>
      <c r="O757" s="243"/>
      <c r="P757" s="243"/>
      <c r="Q757" s="243"/>
      <c r="R757" s="243"/>
      <c r="S757" s="243"/>
      <c r="T757" s="243"/>
      <c r="U757" s="243"/>
      <c r="V757" s="243"/>
      <c r="W757" s="243"/>
      <c r="X757" s="243"/>
      <c r="Y757" s="243"/>
      <c r="Z757" s="243"/>
      <c r="AA757" s="243"/>
      <c r="AB757" s="243"/>
      <c r="AC757" s="243"/>
      <c r="AD757" s="243"/>
      <c r="AE757" s="243"/>
    </row>
    <row r="758">
      <c r="A758" s="243"/>
      <c r="B758" s="243"/>
      <c r="C758" s="243"/>
      <c r="D758" s="243"/>
      <c r="E758" s="243"/>
      <c r="F758" s="243"/>
      <c r="G758" s="243"/>
      <c r="H758" s="243"/>
      <c r="I758" s="243"/>
      <c r="J758" s="243"/>
      <c r="K758" s="243"/>
      <c r="L758" s="243"/>
      <c r="M758" s="243"/>
      <c r="N758" s="243"/>
      <c r="O758" s="243"/>
      <c r="P758" s="243"/>
      <c r="Q758" s="243"/>
      <c r="R758" s="243"/>
      <c r="S758" s="243"/>
      <c r="T758" s="243"/>
      <c r="U758" s="243"/>
      <c r="V758" s="243"/>
      <c r="W758" s="243"/>
      <c r="X758" s="243"/>
      <c r="Y758" s="243"/>
      <c r="Z758" s="243"/>
      <c r="AA758" s="243"/>
      <c r="AB758" s="243"/>
      <c r="AC758" s="243"/>
      <c r="AD758" s="243"/>
      <c r="AE758" s="243"/>
    </row>
    <row r="759">
      <c r="A759" s="243"/>
      <c r="B759" s="243"/>
      <c r="C759" s="243"/>
      <c r="D759" s="243"/>
      <c r="E759" s="243"/>
      <c r="F759" s="243"/>
      <c r="G759" s="243"/>
      <c r="H759" s="243"/>
      <c r="I759" s="243"/>
      <c r="J759" s="243"/>
      <c r="K759" s="243"/>
      <c r="L759" s="243"/>
      <c r="M759" s="243"/>
      <c r="N759" s="243"/>
      <c r="O759" s="243"/>
      <c r="P759" s="243"/>
      <c r="Q759" s="243"/>
      <c r="R759" s="243"/>
      <c r="S759" s="243"/>
      <c r="T759" s="243"/>
      <c r="U759" s="243"/>
      <c r="V759" s="243"/>
      <c r="W759" s="243"/>
      <c r="X759" s="243"/>
      <c r="Y759" s="243"/>
      <c r="Z759" s="243"/>
      <c r="AA759" s="243"/>
      <c r="AB759" s="243"/>
      <c r="AC759" s="243"/>
      <c r="AD759" s="243"/>
      <c r="AE759" s="243"/>
    </row>
    <row r="760">
      <c r="A760" s="243"/>
      <c r="B760" s="243"/>
      <c r="C760" s="243"/>
      <c r="D760" s="243"/>
      <c r="E760" s="243"/>
      <c r="F760" s="243"/>
      <c r="G760" s="243"/>
      <c r="H760" s="243"/>
      <c r="I760" s="243"/>
      <c r="J760" s="243"/>
      <c r="K760" s="243"/>
      <c r="L760" s="243"/>
      <c r="M760" s="243"/>
      <c r="N760" s="243"/>
      <c r="O760" s="243"/>
      <c r="P760" s="243"/>
      <c r="Q760" s="243"/>
      <c r="R760" s="243"/>
      <c r="S760" s="243"/>
      <c r="T760" s="243"/>
      <c r="U760" s="243"/>
      <c r="V760" s="243"/>
      <c r="W760" s="243"/>
      <c r="X760" s="243"/>
      <c r="Y760" s="243"/>
      <c r="Z760" s="243"/>
      <c r="AA760" s="243"/>
      <c r="AB760" s="243"/>
      <c r="AC760" s="243"/>
      <c r="AD760" s="243"/>
      <c r="AE760" s="243"/>
    </row>
    <row r="761">
      <c r="A761" s="243"/>
      <c r="B761" s="243"/>
      <c r="C761" s="243"/>
      <c r="D761" s="243"/>
      <c r="E761" s="243"/>
      <c r="F761" s="243"/>
      <c r="G761" s="243"/>
      <c r="H761" s="243"/>
      <c r="I761" s="243"/>
      <c r="J761" s="243"/>
      <c r="K761" s="243"/>
      <c r="L761" s="243"/>
      <c r="M761" s="243"/>
      <c r="N761" s="243"/>
      <c r="O761" s="243"/>
      <c r="P761" s="243"/>
      <c r="Q761" s="243"/>
      <c r="R761" s="243"/>
      <c r="S761" s="243"/>
      <c r="T761" s="243"/>
      <c r="U761" s="243"/>
      <c r="V761" s="243"/>
      <c r="W761" s="243"/>
      <c r="X761" s="243"/>
      <c r="Y761" s="243"/>
      <c r="Z761" s="243"/>
      <c r="AA761" s="243"/>
      <c r="AB761" s="243"/>
      <c r="AC761" s="243"/>
      <c r="AD761" s="243"/>
      <c r="AE761" s="243"/>
    </row>
    <row r="762">
      <c r="A762" s="243"/>
      <c r="B762" s="243"/>
      <c r="C762" s="243"/>
      <c r="D762" s="243"/>
      <c r="E762" s="243"/>
      <c r="F762" s="243"/>
      <c r="G762" s="243"/>
      <c r="H762" s="243"/>
      <c r="I762" s="243"/>
      <c r="J762" s="243"/>
      <c r="K762" s="243"/>
      <c r="L762" s="243"/>
      <c r="M762" s="243"/>
      <c r="N762" s="243"/>
      <c r="O762" s="243"/>
      <c r="P762" s="243"/>
      <c r="Q762" s="243"/>
      <c r="R762" s="243"/>
      <c r="S762" s="243"/>
      <c r="T762" s="243"/>
      <c r="U762" s="243"/>
      <c r="V762" s="243"/>
      <c r="W762" s="243"/>
      <c r="X762" s="243"/>
      <c r="Y762" s="243"/>
      <c r="Z762" s="243"/>
      <c r="AA762" s="243"/>
      <c r="AB762" s="243"/>
      <c r="AC762" s="243"/>
      <c r="AD762" s="243"/>
      <c r="AE762" s="243"/>
    </row>
    <row r="763">
      <c r="A763" s="243"/>
      <c r="B763" s="243"/>
      <c r="C763" s="243"/>
      <c r="D763" s="243"/>
      <c r="E763" s="243"/>
      <c r="F763" s="243"/>
      <c r="G763" s="243"/>
      <c r="H763" s="243"/>
      <c r="I763" s="243"/>
      <c r="J763" s="243"/>
      <c r="K763" s="243"/>
      <c r="L763" s="243"/>
      <c r="M763" s="243"/>
      <c r="N763" s="243"/>
      <c r="O763" s="243"/>
      <c r="P763" s="243"/>
      <c r="Q763" s="243"/>
      <c r="R763" s="243"/>
      <c r="S763" s="243"/>
      <c r="T763" s="243"/>
      <c r="U763" s="243"/>
      <c r="V763" s="243"/>
      <c r="W763" s="243"/>
      <c r="X763" s="243"/>
      <c r="Y763" s="243"/>
      <c r="Z763" s="243"/>
      <c r="AA763" s="243"/>
      <c r="AB763" s="243"/>
      <c r="AC763" s="243"/>
      <c r="AD763" s="243"/>
      <c r="AE763" s="243"/>
    </row>
    <row r="764">
      <c r="A764" s="243"/>
      <c r="B764" s="243"/>
      <c r="C764" s="243"/>
      <c r="D764" s="243"/>
      <c r="E764" s="243"/>
      <c r="F764" s="243"/>
      <c r="G764" s="243"/>
      <c r="H764" s="243"/>
      <c r="I764" s="243"/>
      <c r="J764" s="243"/>
      <c r="K764" s="243"/>
      <c r="L764" s="243"/>
      <c r="M764" s="243"/>
      <c r="N764" s="243"/>
      <c r="O764" s="243"/>
      <c r="P764" s="243"/>
      <c r="Q764" s="243"/>
      <c r="R764" s="243"/>
      <c r="S764" s="243"/>
      <c r="T764" s="243"/>
      <c r="U764" s="243"/>
      <c r="V764" s="243"/>
      <c r="W764" s="243"/>
      <c r="X764" s="243"/>
      <c r="Y764" s="243"/>
      <c r="Z764" s="243"/>
      <c r="AA764" s="243"/>
      <c r="AB764" s="243"/>
      <c r="AC764" s="243"/>
      <c r="AD764" s="243"/>
      <c r="AE764" s="243"/>
    </row>
    <row r="765">
      <c r="A765" s="243"/>
      <c r="B765" s="243"/>
      <c r="C765" s="243"/>
      <c r="D765" s="243"/>
      <c r="E765" s="243"/>
      <c r="F765" s="243"/>
      <c r="G765" s="243"/>
      <c r="H765" s="243"/>
      <c r="I765" s="243"/>
      <c r="J765" s="243"/>
      <c r="K765" s="243"/>
      <c r="L765" s="243"/>
      <c r="M765" s="243"/>
      <c r="N765" s="243"/>
      <c r="O765" s="243"/>
      <c r="P765" s="243"/>
      <c r="Q765" s="243"/>
      <c r="R765" s="243"/>
      <c r="S765" s="243"/>
      <c r="T765" s="243"/>
      <c r="U765" s="243"/>
      <c r="V765" s="243"/>
      <c r="W765" s="243"/>
      <c r="X765" s="243"/>
      <c r="Y765" s="243"/>
      <c r="Z765" s="243"/>
      <c r="AA765" s="243"/>
      <c r="AB765" s="243"/>
      <c r="AC765" s="243"/>
      <c r="AD765" s="243"/>
      <c r="AE765" s="243"/>
    </row>
    <row r="766">
      <c r="A766" s="243"/>
      <c r="B766" s="243"/>
      <c r="C766" s="243"/>
      <c r="D766" s="243"/>
      <c r="E766" s="243"/>
      <c r="F766" s="243"/>
      <c r="G766" s="243"/>
      <c r="H766" s="243"/>
      <c r="I766" s="243"/>
      <c r="J766" s="243"/>
      <c r="K766" s="243"/>
      <c r="L766" s="243"/>
      <c r="M766" s="243"/>
      <c r="N766" s="243"/>
      <c r="O766" s="243"/>
      <c r="P766" s="243"/>
      <c r="Q766" s="243"/>
      <c r="R766" s="243"/>
      <c r="S766" s="243"/>
      <c r="T766" s="243"/>
      <c r="U766" s="243"/>
      <c r="V766" s="243"/>
      <c r="W766" s="243"/>
      <c r="X766" s="243"/>
      <c r="Y766" s="243"/>
      <c r="Z766" s="243"/>
      <c r="AA766" s="243"/>
      <c r="AB766" s="243"/>
      <c r="AC766" s="243"/>
      <c r="AD766" s="243"/>
      <c r="AE766" s="243"/>
    </row>
    <row r="767">
      <c r="A767" s="243"/>
      <c r="B767" s="243"/>
      <c r="C767" s="243"/>
      <c r="D767" s="243"/>
      <c r="E767" s="243"/>
      <c r="F767" s="243"/>
      <c r="G767" s="243"/>
      <c r="H767" s="243"/>
      <c r="I767" s="243"/>
      <c r="J767" s="243"/>
      <c r="K767" s="243"/>
      <c r="L767" s="243"/>
      <c r="M767" s="243"/>
      <c r="N767" s="243"/>
      <c r="O767" s="243"/>
      <c r="P767" s="243"/>
      <c r="Q767" s="243"/>
      <c r="R767" s="243"/>
      <c r="S767" s="243"/>
      <c r="T767" s="243"/>
      <c r="U767" s="243"/>
      <c r="V767" s="243"/>
      <c r="W767" s="243"/>
      <c r="X767" s="243"/>
      <c r="Y767" s="243"/>
      <c r="Z767" s="243"/>
      <c r="AA767" s="243"/>
      <c r="AB767" s="243"/>
      <c r="AC767" s="243"/>
      <c r="AD767" s="243"/>
      <c r="AE767" s="243"/>
    </row>
    <row r="768">
      <c r="A768" s="243"/>
      <c r="B768" s="243"/>
      <c r="C768" s="243"/>
      <c r="D768" s="243"/>
      <c r="E768" s="243"/>
      <c r="F768" s="243"/>
      <c r="G768" s="243"/>
      <c r="H768" s="243"/>
      <c r="I768" s="243"/>
      <c r="J768" s="243"/>
      <c r="K768" s="243"/>
      <c r="L768" s="243"/>
      <c r="M768" s="243"/>
      <c r="N768" s="243"/>
      <c r="O768" s="243"/>
      <c r="P768" s="243"/>
      <c r="Q768" s="243"/>
      <c r="R768" s="243"/>
      <c r="S768" s="243"/>
      <c r="T768" s="243"/>
      <c r="U768" s="243"/>
      <c r="V768" s="243"/>
      <c r="W768" s="243"/>
      <c r="X768" s="243"/>
      <c r="Y768" s="243"/>
      <c r="Z768" s="243"/>
      <c r="AA768" s="243"/>
      <c r="AB768" s="243"/>
      <c r="AC768" s="243"/>
      <c r="AD768" s="243"/>
      <c r="AE768" s="243"/>
    </row>
    <row r="769">
      <c r="A769" s="243"/>
      <c r="B769" s="243"/>
      <c r="C769" s="243"/>
      <c r="D769" s="243"/>
      <c r="E769" s="243"/>
      <c r="F769" s="243"/>
      <c r="G769" s="243"/>
      <c r="H769" s="243"/>
      <c r="I769" s="243"/>
      <c r="J769" s="243"/>
      <c r="K769" s="243"/>
      <c r="L769" s="243"/>
      <c r="M769" s="243"/>
      <c r="N769" s="243"/>
      <c r="O769" s="243"/>
      <c r="P769" s="243"/>
      <c r="Q769" s="243"/>
      <c r="R769" s="243"/>
      <c r="S769" s="243"/>
      <c r="T769" s="243"/>
      <c r="U769" s="243"/>
      <c r="V769" s="243"/>
      <c r="W769" s="243"/>
      <c r="X769" s="243"/>
      <c r="Y769" s="243"/>
      <c r="Z769" s="243"/>
      <c r="AA769" s="243"/>
      <c r="AB769" s="243"/>
      <c r="AC769" s="243"/>
      <c r="AD769" s="243"/>
      <c r="AE769" s="243"/>
    </row>
    <row r="770">
      <c r="A770" s="243"/>
      <c r="B770" s="243"/>
      <c r="C770" s="243"/>
      <c r="D770" s="243"/>
      <c r="E770" s="243"/>
      <c r="F770" s="243"/>
      <c r="G770" s="243"/>
      <c r="H770" s="243"/>
      <c r="I770" s="243"/>
      <c r="J770" s="243"/>
      <c r="K770" s="243"/>
      <c r="L770" s="243"/>
      <c r="M770" s="243"/>
      <c r="N770" s="243"/>
      <c r="O770" s="243"/>
      <c r="P770" s="243"/>
      <c r="Q770" s="243"/>
      <c r="R770" s="243"/>
      <c r="S770" s="243"/>
      <c r="T770" s="243"/>
      <c r="U770" s="243"/>
      <c r="V770" s="243"/>
      <c r="W770" s="243"/>
      <c r="X770" s="243"/>
      <c r="Y770" s="243"/>
      <c r="Z770" s="243"/>
      <c r="AA770" s="243"/>
      <c r="AB770" s="243"/>
      <c r="AC770" s="243"/>
      <c r="AD770" s="243"/>
      <c r="AE770" s="243"/>
    </row>
    <row r="771">
      <c r="A771" s="243"/>
      <c r="B771" s="243"/>
      <c r="C771" s="243"/>
      <c r="D771" s="243"/>
      <c r="E771" s="243"/>
      <c r="F771" s="243"/>
      <c r="G771" s="243"/>
      <c r="H771" s="243"/>
      <c r="I771" s="243"/>
      <c r="J771" s="243"/>
      <c r="K771" s="243"/>
      <c r="L771" s="243"/>
      <c r="M771" s="243"/>
      <c r="N771" s="243"/>
      <c r="O771" s="243"/>
      <c r="P771" s="243"/>
      <c r="Q771" s="243"/>
      <c r="R771" s="243"/>
      <c r="S771" s="243"/>
      <c r="T771" s="243"/>
      <c r="U771" s="243"/>
      <c r="V771" s="243"/>
      <c r="W771" s="243"/>
      <c r="X771" s="243"/>
      <c r="Y771" s="243"/>
      <c r="Z771" s="243"/>
      <c r="AA771" s="243"/>
      <c r="AB771" s="243"/>
      <c r="AC771" s="243"/>
      <c r="AD771" s="243"/>
      <c r="AE771" s="243"/>
    </row>
    <row r="772">
      <c r="A772" s="243"/>
      <c r="B772" s="243"/>
      <c r="C772" s="243"/>
      <c r="D772" s="243"/>
      <c r="E772" s="243"/>
      <c r="F772" s="243"/>
      <c r="G772" s="243"/>
      <c r="H772" s="243"/>
      <c r="I772" s="243"/>
      <c r="J772" s="243"/>
      <c r="K772" s="243"/>
      <c r="L772" s="243"/>
      <c r="M772" s="243"/>
      <c r="N772" s="243"/>
      <c r="O772" s="243"/>
      <c r="P772" s="243"/>
      <c r="Q772" s="243"/>
      <c r="R772" s="243"/>
      <c r="S772" s="243"/>
      <c r="T772" s="243"/>
      <c r="U772" s="243"/>
      <c r="V772" s="243"/>
      <c r="W772" s="243"/>
      <c r="X772" s="243"/>
      <c r="Y772" s="243"/>
      <c r="Z772" s="243"/>
      <c r="AA772" s="243"/>
      <c r="AB772" s="243"/>
      <c r="AC772" s="243"/>
      <c r="AD772" s="243"/>
      <c r="AE772" s="243"/>
    </row>
    <row r="773">
      <c r="A773" s="243"/>
      <c r="B773" s="243"/>
      <c r="C773" s="243"/>
      <c r="D773" s="243"/>
      <c r="E773" s="243"/>
      <c r="F773" s="243"/>
      <c r="G773" s="243"/>
      <c r="H773" s="243"/>
      <c r="I773" s="243"/>
      <c r="J773" s="243"/>
      <c r="K773" s="243"/>
      <c r="L773" s="243"/>
      <c r="M773" s="243"/>
      <c r="N773" s="243"/>
      <c r="O773" s="243"/>
      <c r="P773" s="243"/>
      <c r="Q773" s="243"/>
      <c r="R773" s="243"/>
      <c r="S773" s="243"/>
      <c r="T773" s="243"/>
      <c r="U773" s="243"/>
      <c r="V773" s="243"/>
      <c r="W773" s="243"/>
      <c r="X773" s="243"/>
      <c r="Y773" s="243"/>
      <c r="Z773" s="243"/>
      <c r="AA773" s="243"/>
      <c r="AB773" s="243"/>
      <c r="AC773" s="243"/>
      <c r="AD773" s="243"/>
      <c r="AE773" s="243"/>
    </row>
    <row r="774">
      <c r="A774" s="243"/>
      <c r="B774" s="243"/>
      <c r="C774" s="243"/>
      <c r="D774" s="243"/>
      <c r="E774" s="243"/>
      <c r="F774" s="243"/>
      <c r="G774" s="243"/>
      <c r="H774" s="243"/>
      <c r="I774" s="243"/>
      <c r="J774" s="243"/>
      <c r="K774" s="243"/>
      <c r="L774" s="243"/>
      <c r="M774" s="243"/>
      <c r="N774" s="243"/>
      <c r="O774" s="243"/>
      <c r="P774" s="243"/>
      <c r="Q774" s="243"/>
      <c r="R774" s="243"/>
      <c r="S774" s="243"/>
      <c r="T774" s="243"/>
      <c r="U774" s="243"/>
      <c r="V774" s="243"/>
      <c r="W774" s="243"/>
      <c r="X774" s="243"/>
      <c r="Y774" s="243"/>
      <c r="Z774" s="243"/>
      <c r="AA774" s="243"/>
      <c r="AB774" s="243"/>
      <c r="AC774" s="243"/>
      <c r="AD774" s="243"/>
      <c r="AE774" s="243"/>
    </row>
    <row r="775">
      <c r="A775" s="243"/>
      <c r="B775" s="243"/>
      <c r="C775" s="243"/>
      <c r="D775" s="243"/>
      <c r="E775" s="243"/>
      <c r="F775" s="243"/>
      <c r="G775" s="243"/>
      <c r="H775" s="243"/>
      <c r="I775" s="243"/>
      <c r="J775" s="243"/>
      <c r="K775" s="243"/>
      <c r="L775" s="243"/>
      <c r="M775" s="243"/>
      <c r="N775" s="243"/>
      <c r="O775" s="243"/>
      <c r="P775" s="243"/>
      <c r="Q775" s="243"/>
      <c r="R775" s="243"/>
      <c r="S775" s="243"/>
      <c r="T775" s="243"/>
      <c r="U775" s="243"/>
      <c r="V775" s="243"/>
      <c r="W775" s="243"/>
      <c r="X775" s="243"/>
      <c r="Y775" s="243"/>
      <c r="Z775" s="243"/>
      <c r="AA775" s="243"/>
      <c r="AB775" s="243"/>
      <c r="AC775" s="243"/>
      <c r="AD775" s="243"/>
      <c r="AE775" s="243"/>
    </row>
    <row r="776">
      <c r="A776" s="243"/>
      <c r="B776" s="243"/>
      <c r="C776" s="243"/>
      <c r="D776" s="243"/>
      <c r="E776" s="243"/>
      <c r="F776" s="243"/>
      <c r="G776" s="243"/>
      <c r="H776" s="243"/>
      <c r="I776" s="243"/>
      <c r="J776" s="243"/>
      <c r="K776" s="243"/>
      <c r="L776" s="243"/>
      <c r="M776" s="243"/>
      <c r="N776" s="243"/>
      <c r="O776" s="243"/>
      <c r="P776" s="243"/>
      <c r="Q776" s="243"/>
      <c r="R776" s="243"/>
      <c r="S776" s="243"/>
      <c r="T776" s="243"/>
      <c r="U776" s="243"/>
      <c r="V776" s="243"/>
      <c r="W776" s="243"/>
      <c r="X776" s="243"/>
      <c r="Y776" s="243"/>
      <c r="Z776" s="243"/>
      <c r="AA776" s="243"/>
      <c r="AB776" s="243"/>
      <c r="AC776" s="243"/>
      <c r="AD776" s="243"/>
      <c r="AE776" s="243"/>
    </row>
    <row r="777">
      <c r="A777" s="243"/>
      <c r="B777" s="243"/>
      <c r="C777" s="243"/>
      <c r="D777" s="243"/>
      <c r="E777" s="243"/>
      <c r="F777" s="243"/>
      <c r="G777" s="243"/>
      <c r="H777" s="243"/>
      <c r="I777" s="243"/>
      <c r="J777" s="243"/>
      <c r="K777" s="243"/>
      <c r="L777" s="243"/>
      <c r="M777" s="243"/>
      <c r="N777" s="243"/>
      <c r="O777" s="243"/>
      <c r="P777" s="243"/>
      <c r="Q777" s="243"/>
      <c r="R777" s="243"/>
      <c r="S777" s="243"/>
      <c r="T777" s="243"/>
      <c r="U777" s="243"/>
      <c r="V777" s="243"/>
      <c r="W777" s="243"/>
      <c r="X777" s="243"/>
      <c r="Y777" s="243"/>
      <c r="Z777" s="243"/>
      <c r="AA777" s="243"/>
      <c r="AB777" s="243"/>
      <c r="AC777" s="243"/>
      <c r="AD777" s="243"/>
      <c r="AE777" s="243"/>
    </row>
    <row r="778">
      <c r="A778" s="243"/>
      <c r="B778" s="243"/>
      <c r="C778" s="243"/>
      <c r="D778" s="243"/>
      <c r="E778" s="243"/>
      <c r="F778" s="243"/>
      <c r="G778" s="243"/>
      <c r="H778" s="243"/>
      <c r="I778" s="243"/>
      <c r="J778" s="243"/>
      <c r="K778" s="243"/>
      <c r="L778" s="243"/>
      <c r="M778" s="243"/>
      <c r="N778" s="243"/>
      <c r="O778" s="243"/>
      <c r="P778" s="243"/>
      <c r="Q778" s="243"/>
      <c r="R778" s="243"/>
      <c r="S778" s="243"/>
      <c r="T778" s="243"/>
      <c r="U778" s="243"/>
      <c r="V778" s="243"/>
      <c r="W778" s="243"/>
      <c r="X778" s="243"/>
      <c r="Y778" s="243"/>
      <c r="Z778" s="243"/>
      <c r="AA778" s="243"/>
      <c r="AB778" s="243"/>
      <c r="AC778" s="243"/>
      <c r="AD778" s="243"/>
      <c r="AE778" s="243"/>
    </row>
    <row r="779">
      <c r="A779" s="243"/>
      <c r="B779" s="243"/>
      <c r="C779" s="243"/>
      <c r="D779" s="243"/>
      <c r="E779" s="243"/>
      <c r="F779" s="243"/>
      <c r="G779" s="243"/>
      <c r="H779" s="243"/>
      <c r="I779" s="243"/>
      <c r="J779" s="243"/>
      <c r="K779" s="243"/>
      <c r="L779" s="243"/>
      <c r="M779" s="243"/>
      <c r="N779" s="243"/>
      <c r="O779" s="243"/>
      <c r="P779" s="243"/>
      <c r="Q779" s="243"/>
      <c r="R779" s="243"/>
      <c r="S779" s="243"/>
      <c r="T779" s="243"/>
      <c r="U779" s="243"/>
      <c r="V779" s="243"/>
      <c r="W779" s="243"/>
      <c r="X779" s="243"/>
      <c r="Y779" s="243"/>
      <c r="Z779" s="243"/>
      <c r="AA779" s="243"/>
      <c r="AB779" s="243"/>
      <c r="AC779" s="243"/>
      <c r="AD779" s="243"/>
      <c r="AE779" s="243"/>
    </row>
    <row r="780">
      <c r="A780" s="243"/>
      <c r="B780" s="243"/>
      <c r="C780" s="243"/>
      <c r="D780" s="243"/>
      <c r="E780" s="243"/>
      <c r="F780" s="243"/>
      <c r="G780" s="243"/>
      <c r="H780" s="243"/>
      <c r="I780" s="243"/>
      <c r="J780" s="243"/>
      <c r="K780" s="243"/>
      <c r="L780" s="243"/>
      <c r="M780" s="243"/>
      <c r="N780" s="243"/>
      <c r="O780" s="243"/>
      <c r="P780" s="243"/>
      <c r="Q780" s="243"/>
      <c r="R780" s="243"/>
      <c r="S780" s="243"/>
      <c r="T780" s="243"/>
      <c r="U780" s="243"/>
      <c r="V780" s="243"/>
      <c r="W780" s="243"/>
      <c r="X780" s="243"/>
      <c r="Y780" s="243"/>
      <c r="Z780" s="243"/>
      <c r="AA780" s="243"/>
      <c r="AB780" s="243"/>
      <c r="AC780" s="243"/>
      <c r="AD780" s="243"/>
      <c r="AE780" s="243"/>
    </row>
    <row r="781">
      <c r="A781" s="243"/>
      <c r="B781" s="243"/>
      <c r="C781" s="243"/>
      <c r="D781" s="243"/>
      <c r="E781" s="243"/>
      <c r="F781" s="243"/>
      <c r="G781" s="243"/>
      <c r="H781" s="243"/>
      <c r="I781" s="243"/>
      <c r="J781" s="243"/>
      <c r="K781" s="243"/>
      <c r="L781" s="243"/>
      <c r="M781" s="243"/>
      <c r="N781" s="243"/>
      <c r="O781" s="243"/>
      <c r="P781" s="243"/>
      <c r="Q781" s="243"/>
      <c r="R781" s="243"/>
      <c r="S781" s="243"/>
      <c r="T781" s="243"/>
      <c r="U781" s="243"/>
      <c r="V781" s="243"/>
      <c r="W781" s="243"/>
      <c r="X781" s="243"/>
      <c r="Y781" s="243"/>
      <c r="Z781" s="243"/>
      <c r="AA781" s="243"/>
      <c r="AB781" s="243"/>
      <c r="AC781" s="243"/>
      <c r="AD781" s="243"/>
      <c r="AE781" s="243"/>
    </row>
    <row r="782">
      <c r="A782" s="243"/>
      <c r="B782" s="243"/>
      <c r="C782" s="243"/>
      <c r="D782" s="243"/>
      <c r="E782" s="243"/>
      <c r="F782" s="243"/>
      <c r="G782" s="243"/>
      <c r="H782" s="243"/>
      <c r="I782" s="243"/>
      <c r="J782" s="243"/>
      <c r="K782" s="243"/>
      <c r="L782" s="243"/>
      <c r="M782" s="243"/>
      <c r="N782" s="243"/>
      <c r="O782" s="243"/>
      <c r="P782" s="243"/>
      <c r="Q782" s="243"/>
      <c r="R782" s="243"/>
      <c r="S782" s="243"/>
      <c r="T782" s="243"/>
      <c r="U782" s="243"/>
      <c r="V782" s="243"/>
      <c r="W782" s="243"/>
      <c r="X782" s="243"/>
      <c r="Y782" s="243"/>
      <c r="Z782" s="243"/>
      <c r="AA782" s="243"/>
      <c r="AB782" s="243"/>
      <c r="AC782" s="243"/>
      <c r="AD782" s="243"/>
      <c r="AE782" s="243"/>
    </row>
    <row r="783">
      <c r="A783" s="243"/>
      <c r="B783" s="243"/>
      <c r="C783" s="243"/>
      <c r="D783" s="243"/>
      <c r="E783" s="243"/>
      <c r="F783" s="243"/>
      <c r="G783" s="243"/>
      <c r="H783" s="243"/>
      <c r="I783" s="243"/>
      <c r="J783" s="243"/>
      <c r="K783" s="243"/>
      <c r="L783" s="243"/>
      <c r="M783" s="243"/>
      <c r="N783" s="243"/>
      <c r="O783" s="243"/>
      <c r="P783" s="243"/>
      <c r="Q783" s="243"/>
      <c r="R783" s="243"/>
      <c r="S783" s="243"/>
      <c r="T783" s="243"/>
      <c r="U783" s="243"/>
      <c r="V783" s="243"/>
      <c r="W783" s="243"/>
      <c r="X783" s="243"/>
      <c r="Y783" s="243"/>
      <c r="Z783" s="243"/>
      <c r="AA783" s="243"/>
      <c r="AB783" s="243"/>
      <c r="AC783" s="243"/>
      <c r="AD783" s="243"/>
      <c r="AE783" s="243"/>
    </row>
    <row r="784">
      <c r="A784" s="243"/>
      <c r="B784" s="243"/>
      <c r="C784" s="243"/>
      <c r="D784" s="243"/>
      <c r="E784" s="243"/>
      <c r="F784" s="243"/>
      <c r="G784" s="243"/>
      <c r="H784" s="243"/>
      <c r="I784" s="243"/>
      <c r="J784" s="243"/>
      <c r="K784" s="243"/>
      <c r="L784" s="243"/>
      <c r="M784" s="243"/>
      <c r="N784" s="243"/>
      <c r="O784" s="243"/>
      <c r="P784" s="243"/>
      <c r="Q784" s="243"/>
      <c r="R784" s="243"/>
      <c r="S784" s="243"/>
      <c r="T784" s="243"/>
      <c r="U784" s="243"/>
      <c r="V784" s="243"/>
      <c r="W784" s="243"/>
      <c r="X784" s="243"/>
      <c r="Y784" s="243"/>
      <c r="Z784" s="243"/>
      <c r="AA784" s="243"/>
      <c r="AB784" s="243"/>
      <c r="AC784" s="243"/>
      <c r="AD784" s="243"/>
      <c r="AE784" s="243"/>
    </row>
    <row r="785">
      <c r="A785" s="243"/>
      <c r="B785" s="243"/>
      <c r="C785" s="243"/>
      <c r="D785" s="243"/>
      <c r="E785" s="243"/>
      <c r="F785" s="243"/>
      <c r="G785" s="243"/>
      <c r="H785" s="243"/>
      <c r="I785" s="243"/>
      <c r="J785" s="243"/>
      <c r="K785" s="243"/>
      <c r="L785" s="243"/>
      <c r="M785" s="243"/>
      <c r="N785" s="243"/>
      <c r="O785" s="243"/>
      <c r="P785" s="243"/>
      <c r="Q785" s="243"/>
      <c r="R785" s="243"/>
      <c r="S785" s="243"/>
      <c r="T785" s="243"/>
      <c r="U785" s="243"/>
      <c r="V785" s="243"/>
      <c r="W785" s="243"/>
      <c r="X785" s="243"/>
      <c r="Y785" s="243"/>
      <c r="Z785" s="243"/>
      <c r="AA785" s="243"/>
      <c r="AB785" s="243"/>
      <c r="AC785" s="243"/>
      <c r="AD785" s="243"/>
      <c r="AE785" s="243"/>
    </row>
    <row r="786">
      <c r="A786" s="243"/>
      <c r="B786" s="243"/>
      <c r="C786" s="243"/>
      <c r="D786" s="243"/>
      <c r="E786" s="243"/>
      <c r="F786" s="243"/>
      <c r="G786" s="243"/>
      <c r="H786" s="243"/>
      <c r="I786" s="243"/>
      <c r="J786" s="243"/>
      <c r="K786" s="243"/>
      <c r="L786" s="243"/>
      <c r="M786" s="243"/>
      <c r="N786" s="243"/>
      <c r="O786" s="243"/>
      <c r="P786" s="243"/>
      <c r="Q786" s="243"/>
      <c r="R786" s="243"/>
      <c r="S786" s="243"/>
      <c r="T786" s="243"/>
      <c r="U786" s="243"/>
      <c r="V786" s="243"/>
      <c r="W786" s="243"/>
      <c r="X786" s="243"/>
      <c r="Y786" s="243"/>
      <c r="Z786" s="243"/>
      <c r="AA786" s="243"/>
      <c r="AB786" s="243"/>
      <c r="AC786" s="243"/>
      <c r="AD786" s="243"/>
      <c r="AE786" s="243"/>
    </row>
    <row r="787">
      <c r="A787" s="243"/>
      <c r="B787" s="243"/>
      <c r="C787" s="243"/>
      <c r="D787" s="243"/>
      <c r="E787" s="243"/>
      <c r="F787" s="243"/>
      <c r="G787" s="243"/>
      <c r="H787" s="243"/>
      <c r="I787" s="243"/>
      <c r="J787" s="243"/>
      <c r="K787" s="243"/>
      <c r="L787" s="243"/>
      <c r="M787" s="243"/>
      <c r="N787" s="243"/>
      <c r="O787" s="243"/>
      <c r="P787" s="243"/>
      <c r="Q787" s="243"/>
      <c r="R787" s="243"/>
      <c r="S787" s="243"/>
      <c r="T787" s="243"/>
      <c r="U787" s="243"/>
      <c r="V787" s="243"/>
      <c r="W787" s="243"/>
      <c r="X787" s="243"/>
      <c r="Y787" s="243"/>
      <c r="Z787" s="243"/>
      <c r="AA787" s="243"/>
      <c r="AB787" s="243"/>
      <c r="AC787" s="243"/>
      <c r="AD787" s="243"/>
      <c r="AE787" s="243"/>
    </row>
    <row r="788">
      <c r="A788" s="243"/>
      <c r="B788" s="243"/>
      <c r="C788" s="243"/>
      <c r="D788" s="243"/>
      <c r="E788" s="243"/>
      <c r="F788" s="243"/>
      <c r="G788" s="243"/>
      <c r="H788" s="243"/>
      <c r="I788" s="243"/>
      <c r="J788" s="243"/>
      <c r="K788" s="243"/>
      <c r="L788" s="243"/>
      <c r="M788" s="243"/>
      <c r="N788" s="243"/>
      <c r="O788" s="243"/>
      <c r="P788" s="243"/>
      <c r="Q788" s="243"/>
      <c r="R788" s="243"/>
      <c r="S788" s="243"/>
      <c r="T788" s="243"/>
      <c r="U788" s="243"/>
      <c r="V788" s="243"/>
      <c r="W788" s="243"/>
      <c r="X788" s="243"/>
      <c r="Y788" s="243"/>
      <c r="Z788" s="243"/>
      <c r="AA788" s="243"/>
      <c r="AB788" s="243"/>
      <c r="AC788" s="243"/>
      <c r="AD788" s="243"/>
      <c r="AE788" s="243"/>
    </row>
    <row r="789">
      <c r="A789" s="243"/>
      <c r="B789" s="243"/>
      <c r="C789" s="243"/>
      <c r="D789" s="243"/>
      <c r="E789" s="243"/>
      <c r="F789" s="243"/>
      <c r="G789" s="243"/>
      <c r="H789" s="243"/>
      <c r="I789" s="243"/>
      <c r="J789" s="243"/>
      <c r="K789" s="243"/>
      <c r="L789" s="243"/>
      <c r="M789" s="243"/>
      <c r="N789" s="243"/>
      <c r="O789" s="243"/>
      <c r="P789" s="243"/>
      <c r="Q789" s="243"/>
      <c r="R789" s="243"/>
      <c r="S789" s="243"/>
      <c r="T789" s="243"/>
      <c r="U789" s="243"/>
      <c r="V789" s="243"/>
      <c r="W789" s="243"/>
      <c r="X789" s="243"/>
      <c r="Y789" s="243"/>
      <c r="Z789" s="243"/>
      <c r="AA789" s="243"/>
      <c r="AB789" s="243"/>
      <c r="AC789" s="243"/>
      <c r="AD789" s="243"/>
      <c r="AE789" s="243"/>
    </row>
    <row r="790">
      <c r="A790" s="243"/>
      <c r="B790" s="243"/>
      <c r="C790" s="243"/>
      <c r="D790" s="243"/>
      <c r="E790" s="243"/>
      <c r="F790" s="243"/>
      <c r="G790" s="243"/>
      <c r="H790" s="243"/>
      <c r="I790" s="243"/>
      <c r="J790" s="243"/>
      <c r="K790" s="243"/>
      <c r="L790" s="243"/>
      <c r="M790" s="243"/>
      <c r="N790" s="243"/>
      <c r="O790" s="243"/>
      <c r="P790" s="243"/>
      <c r="Q790" s="243"/>
      <c r="R790" s="243"/>
      <c r="S790" s="243"/>
      <c r="T790" s="243"/>
      <c r="U790" s="243"/>
      <c r="V790" s="243"/>
      <c r="W790" s="243"/>
      <c r="X790" s="243"/>
      <c r="Y790" s="243"/>
      <c r="Z790" s="243"/>
      <c r="AA790" s="243"/>
      <c r="AB790" s="243"/>
      <c r="AC790" s="243"/>
      <c r="AD790" s="243"/>
      <c r="AE790" s="243"/>
    </row>
    <row r="791">
      <c r="A791" s="243"/>
      <c r="B791" s="243"/>
      <c r="C791" s="243"/>
      <c r="D791" s="243"/>
      <c r="E791" s="243"/>
      <c r="F791" s="243"/>
      <c r="G791" s="243"/>
      <c r="H791" s="243"/>
      <c r="I791" s="243"/>
      <c r="J791" s="243"/>
      <c r="K791" s="243"/>
      <c r="L791" s="243"/>
      <c r="M791" s="243"/>
      <c r="N791" s="243"/>
      <c r="O791" s="243"/>
      <c r="P791" s="243"/>
      <c r="Q791" s="243"/>
      <c r="R791" s="243"/>
      <c r="S791" s="243"/>
      <c r="T791" s="243"/>
      <c r="U791" s="243"/>
      <c r="V791" s="243"/>
      <c r="W791" s="243"/>
      <c r="X791" s="243"/>
      <c r="Y791" s="243"/>
      <c r="Z791" s="243"/>
      <c r="AA791" s="243"/>
      <c r="AB791" s="243"/>
      <c r="AC791" s="243"/>
      <c r="AD791" s="243"/>
      <c r="AE791" s="243"/>
    </row>
    <row r="792">
      <c r="A792" s="243"/>
      <c r="B792" s="243"/>
      <c r="C792" s="243"/>
      <c r="D792" s="243"/>
      <c r="E792" s="243"/>
      <c r="F792" s="243"/>
      <c r="G792" s="243"/>
      <c r="H792" s="243"/>
      <c r="I792" s="243"/>
      <c r="J792" s="243"/>
      <c r="K792" s="243"/>
      <c r="L792" s="243"/>
      <c r="M792" s="243"/>
      <c r="N792" s="243"/>
      <c r="O792" s="243"/>
      <c r="P792" s="243"/>
      <c r="Q792" s="243"/>
      <c r="R792" s="243"/>
      <c r="S792" s="243"/>
      <c r="T792" s="243"/>
      <c r="U792" s="243"/>
      <c r="V792" s="243"/>
      <c r="W792" s="243"/>
      <c r="X792" s="243"/>
      <c r="Y792" s="243"/>
      <c r="Z792" s="243"/>
      <c r="AA792" s="243"/>
      <c r="AB792" s="243"/>
      <c r="AC792" s="243"/>
      <c r="AD792" s="243"/>
      <c r="AE792" s="243"/>
    </row>
    <row r="793">
      <c r="A793" s="243"/>
      <c r="B793" s="243"/>
      <c r="C793" s="243"/>
      <c r="D793" s="243"/>
      <c r="E793" s="243"/>
      <c r="F793" s="243"/>
      <c r="G793" s="243"/>
      <c r="H793" s="243"/>
      <c r="I793" s="243"/>
      <c r="J793" s="243"/>
      <c r="K793" s="243"/>
      <c r="L793" s="243"/>
      <c r="M793" s="243"/>
      <c r="N793" s="243"/>
      <c r="O793" s="243"/>
      <c r="P793" s="243"/>
      <c r="Q793" s="243"/>
      <c r="R793" s="243"/>
      <c r="S793" s="243"/>
      <c r="T793" s="243"/>
      <c r="U793" s="243"/>
      <c r="V793" s="243"/>
      <c r="W793" s="243"/>
      <c r="X793" s="243"/>
      <c r="Y793" s="243"/>
      <c r="Z793" s="243"/>
      <c r="AA793" s="243"/>
      <c r="AB793" s="243"/>
      <c r="AC793" s="243"/>
      <c r="AD793" s="243"/>
      <c r="AE793" s="243"/>
    </row>
    <row r="794">
      <c r="A794" s="243"/>
      <c r="B794" s="243"/>
      <c r="C794" s="243"/>
      <c r="D794" s="243"/>
      <c r="E794" s="243"/>
      <c r="F794" s="243"/>
      <c r="G794" s="243"/>
      <c r="H794" s="243"/>
      <c r="I794" s="243"/>
      <c r="J794" s="243"/>
      <c r="K794" s="243"/>
      <c r="L794" s="243"/>
      <c r="M794" s="243"/>
      <c r="N794" s="243"/>
      <c r="O794" s="243"/>
      <c r="P794" s="243"/>
      <c r="Q794" s="243"/>
      <c r="R794" s="243"/>
      <c r="S794" s="243"/>
      <c r="T794" s="243"/>
      <c r="U794" s="243"/>
      <c r="V794" s="243"/>
      <c r="W794" s="243"/>
      <c r="X794" s="243"/>
      <c r="Y794" s="243"/>
      <c r="Z794" s="243"/>
      <c r="AA794" s="243"/>
      <c r="AB794" s="243"/>
      <c r="AC794" s="243"/>
      <c r="AD794" s="243"/>
      <c r="AE794" s="243"/>
    </row>
    <row r="795">
      <c r="A795" s="243"/>
      <c r="B795" s="243"/>
      <c r="C795" s="243"/>
      <c r="D795" s="243"/>
      <c r="E795" s="243"/>
      <c r="F795" s="243"/>
      <c r="G795" s="243"/>
      <c r="H795" s="243"/>
      <c r="I795" s="243"/>
      <c r="J795" s="243"/>
      <c r="K795" s="243"/>
      <c r="L795" s="243"/>
      <c r="M795" s="243"/>
      <c r="N795" s="243"/>
      <c r="O795" s="243"/>
      <c r="P795" s="243"/>
      <c r="Q795" s="243"/>
      <c r="R795" s="243"/>
      <c r="S795" s="243"/>
      <c r="T795" s="243"/>
      <c r="U795" s="243"/>
      <c r="V795" s="243"/>
      <c r="W795" s="243"/>
      <c r="X795" s="243"/>
      <c r="Y795" s="243"/>
      <c r="Z795" s="243"/>
      <c r="AA795" s="243"/>
      <c r="AB795" s="243"/>
      <c r="AC795" s="243"/>
      <c r="AD795" s="243"/>
      <c r="AE795" s="243"/>
    </row>
    <row r="796">
      <c r="A796" s="243"/>
      <c r="B796" s="243"/>
      <c r="C796" s="243"/>
      <c r="D796" s="243"/>
      <c r="E796" s="243"/>
      <c r="F796" s="243"/>
      <c r="G796" s="243"/>
      <c r="H796" s="243"/>
      <c r="I796" s="243"/>
      <c r="J796" s="243"/>
      <c r="K796" s="243"/>
      <c r="L796" s="243"/>
      <c r="M796" s="243"/>
      <c r="N796" s="243"/>
      <c r="O796" s="243"/>
      <c r="P796" s="243"/>
      <c r="Q796" s="243"/>
      <c r="R796" s="243"/>
      <c r="S796" s="243"/>
      <c r="T796" s="243"/>
      <c r="U796" s="243"/>
      <c r="V796" s="243"/>
      <c r="W796" s="243"/>
      <c r="X796" s="243"/>
      <c r="Y796" s="243"/>
      <c r="Z796" s="243"/>
      <c r="AA796" s="243"/>
      <c r="AB796" s="243"/>
      <c r="AC796" s="243"/>
      <c r="AD796" s="243"/>
      <c r="AE796" s="243"/>
    </row>
    <row r="797">
      <c r="A797" s="243"/>
      <c r="B797" s="243"/>
      <c r="C797" s="243"/>
      <c r="D797" s="243"/>
      <c r="E797" s="243"/>
      <c r="F797" s="243"/>
      <c r="G797" s="243"/>
      <c r="H797" s="243"/>
      <c r="I797" s="243"/>
      <c r="J797" s="243"/>
      <c r="K797" s="243"/>
      <c r="L797" s="243"/>
      <c r="M797" s="243"/>
      <c r="N797" s="243"/>
      <c r="O797" s="243"/>
      <c r="P797" s="243"/>
      <c r="Q797" s="243"/>
      <c r="R797" s="243"/>
      <c r="S797" s="243"/>
      <c r="T797" s="243"/>
      <c r="U797" s="243"/>
      <c r="V797" s="243"/>
      <c r="W797" s="243"/>
      <c r="X797" s="243"/>
      <c r="Y797" s="243"/>
      <c r="Z797" s="243"/>
      <c r="AA797" s="243"/>
      <c r="AB797" s="243"/>
      <c r="AC797" s="243"/>
      <c r="AD797" s="243"/>
      <c r="AE797" s="243"/>
    </row>
    <row r="798">
      <c r="A798" s="243"/>
      <c r="B798" s="243"/>
      <c r="C798" s="243"/>
      <c r="D798" s="243"/>
      <c r="E798" s="243"/>
      <c r="F798" s="243"/>
      <c r="G798" s="243"/>
      <c r="H798" s="243"/>
      <c r="I798" s="243"/>
      <c r="J798" s="243"/>
      <c r="K798" s="243"/>
      <c r="L798" s="243"/>
      <c r="M798" s="243"/>
      <c r="N798" s="243"/>
      <c r="O798" s="243"/>
      <c r="P798" s="243"/>
      <c r="Q798" s="243"/>
      <c r="R798" s="243"/>
      <c r="S798" s="243"/>
      <c r="T798" s="243"/>
      <c r="U798" s="243"/>
      <c r="V798" s="243"/>
      <c r="W798" s="243"/>
      <c r="X798" s="243"/>
      <c r="Y798" s="243"/>
      <c r="Z798" s="243"/>
      <c r="AA798" s="243"/>
      <c r="AB798" s="243"/>
      <c r="AC798" s="243"/>
      <c r="AD798" s="243"/>
      <c r="AE798" s="243"/>
    </row>
    <row r="799">
      <c r="A799" s="243"/>
      <c r="B799" s="243"/>
      <c r="C799" s="243"/>
      <c r="D799" s="243"/>
      <c r="E799" s="243"/>
      <c r="F799" s="243"/>
      <c r="G799" s="243"/>
      <c r="H799" s="243"/>
      <c r="I799" s="243"/>
      <c r="J799" s="243"/>
      <c r="K799" s="243"/>
      <c r="L799" s="243"/>
      <c r="M799" s="243"/>
      <c r="N799" s="243"/>
      <c r="O799" s="243"/>
      <c r="P799" s="243"/>
      <c r="Q799" s="243"/>
      <c r="R799" s="243"/>
      <c r="S799" s="243"/>
      <c r="T799" s="243"/>
      <c r="U799" s="243"/>
      <c r="V799" s="243"/>
      <c r="W799" s="243"/>
      <c r="X799" s="243"/>
      <c r="Y799" s="243"/>
      <c r="Z799" s="243"/>
      <c r="AA799" s="243"/>
      <c r="AB799" s="243"/>
      <c r="AC799" s="243"/>
      <c r="AD799" s="243"/>
      <c r="AE799" s="243"/>
    </row>
    <row r="800">
      <c r="A800" s="243"/>
      <c r="B800" s="243"/>
      <c r="C800" s="243"/>
      <c r="D800" s="243"/>
      <c r="E800" s="243"/>
      <c r="F800" s="243"/>
      <c r="G800" s="243"/>
      <c r="H800" s="243"/>
      <c r="I800" s="243"/>
      <c r="J800" s="243"/>
      <c r="K800" s="243"/>
      <c r="L800" s="243"/>
      <c r="M800" s="243"/>
      <c r="N800" s="243"/>
      <c r="O800" s="243"/>
      <c r="P800" s="243"/>
      <c r="Q800" s="243"/>
      <c r="R800" s="243"/>
      <c r="S800" s="243"/>
      <c r="T800" s="243"/>
      <c r="U800" s="243"/>
      <c r="V800" s="243"/>
      <c r="W800" s="243"/>
      <c r="X800" s="243"/>
      <c r="Y800" s="243"/>
      <c r="Z800" s="243"/>
      <c r="AA800" s="243"/>
      <c r="AB800" s="243"/>
      <c r="AC800" s="243"/>
      <c r="AD800" s="243"/>
      <c r="AE800" s="243"/>
    </row>
    <row r="801">
      <c r="A801" s="243"/>
      <c r="B801" s="243"/>
      <c r="C801" s="243"/>
      <c r="D801" s="243"/>
      <c r="E801" s="243"/>
      <c r="F801" s="243"/>
      <c r="G801" s="243"/>
      <c r="H801" s="243"/>
      <c r="I801" s="243"/>
      <c r="J801" s="243"/>
      <c r="K801" s="243"/>
      <c r="L801" s="243"/>
      <c r="M801" s="243"/>
      <c r="N801" s="243"/>
      <c r="O801" s="243"/>
      <c r="P801" s="243"/>
      <c r="Q801" s="243"/>
      <c r="R801" s="243"/>
      <c r="S801" s="243"/>
      <c r="T801" s="243"/>
      <c r="U801" s="243"/>
      <c r="V801" s="243"/>
      <c r="W801" s="243"/>
      <c r="X801" s="243"/>
      <c r="Y801" s="243"/>
      <c r="Z801" s="243"/>
      <c r="AA801" s="243"/>
      <c r="AB801" s="243"/>
      <c r="AC801" s="243"/>
      <c r="AD801" s="243"/>
      <c r="AE801" s="243"/>
    </row>
    <row r="802">
      <c r="A802" s="243"/>
      <c r="B802" s="243"/>
      <c r="C802" s="243"/>
      <c r="D802" s="243"/>
      <c r="E802" s="243"/>
      <c r="F802" s="243"/>
      <c r="G802" s="243"/>
      <c r="H802" s="243"/>
      <c r="I802" s="243"/>
      <c r="J802" s="243"/>
      <c r="K802" s="243"/>
      <c r="L802" s="243"/>
      <c r="M802" s="243"/>
      <c r="N802" s="243"/>
      <c r="O802" s="243"/>
      <c r="P802" s="243"/>
      <c r="Q802" s="243"/>
      <c r="R802" s="243"/>
      <c r="S802" s="243"/>
      <c r="T802" s="243"/>
      <c r="U802" s="243"/>
      <c r="V802" s="243"/>
      <c r="W802" s="243"/>
      <c r="X802" s="243"/>
      <c r="Y802" s="243"/>
      <c r="Z802" s="243"/>
      <c r="AA802" s="243"/>
      <c r="AB802" s="243"/>
      <c r="AC802" s="243"/>
      <c r="AD802" s="243"/>
      <c r="AE802" s="243"/>
    </row>
    <row r="803">
      <c r="A803" s="243"/>
      <c r="B803" s="243"/>
      <c r="C803" s="243"/>
      <c r="D803" s="243"/>
      <c r="E803" s="243"/>
      <c r="F803" s="243"/>
      <c r="G803" s="243"/>
      <c r="H803" s="243"/>
      <c r="I803" s="243"/>
      <c r="J803" s="243"/>
      <c r="K803" s="243"/>
      <c r="L803" s="243"/>
      <c r="M803" s="243"/>
      <c r="N803" s="243"/>
      <c r="O803" s="243"/>
      <c r="P803" s="243"/>
      <c r="Q803" s="243"/>
      <c r="R803" s="243"/>
      <c r="S803" s="243"/>
      <c r="T803" s="243"/>
      <c r="U803" s="243"/>
      <c r="V803" s="243"/>
      <c r="W803" s="243"/>
      <c r="X803" s="243"/>
      <c r="Y803" s="243"/>
      <c r="Z803" s="243"/>
      <c r="AA803" s="243"/>
      <c r="AB803" s="243"/>
      <c r="AC803" s="243"/>
      <c r="AD803" s="243"/>
      <c r="AE803" s="243"/>
    </row>
    <row r="804">
      <c r="A804" s="243"/>
      <c r="B804" s="243"/>
      <c r="C804" s="243"/>
      <c r="D804" s="243"/>
      <c r="E804" s="243"/>
      <c r="F804" s="243"/>
      <c r="G804" s="243"/>
      <c r="H804" s="243"/>
      <c r="I804" s="243"/>
      <c r="J804" s="243"/>
      <c r="K804" s="243"/>
      <c r="L804" s="243"/>
      <c r="M804" s="243"/>
      <c r="N804" s="243"/>
      <c r="O804" s="243"/>
      <c r="P804" s="243"/>
      <c r="Q804" s="243"/>
      <c r="R804" s="243"/>
      <c r="S804" s="243"/>
      <c r="T804" s="243"/>
      <c r="U804" s="243"/>
      <c r="V804" s="243"/>
      <c r="W804" s="243"/>
      <c r="X804" s="243"/>
      <c r="Y804" s="243"/>
      <c r="Z804" s="243"/>
      <c r="AA804" s="243"/>
      <c r="AB804" s="243"/>
      <c r="AC804" s="243"/>
      <c r="AD804" s="243"/>
      <c r="AE804" s="243"/>
    </row>
    <row r="805">
      <c r="A805" s="243"/>
      <c r="B805" s="243"/>
      <c r="C805" s="243"/>
      <c r="D805" s="243"/>
      <c r="E805" s="243"/>
      <c r="F805" s="243"/>
      <c r="G805" s="243"/>
      <c r="H805" s="243"/>
      <c r="I805" s="243"/>
      <c r="J805" s="243"/>
      <c r="K805" s="243"/>
      <c r="L805" s="243"/>
      <c r="M805" s="243"/>
      <c r="N805" s="243"/>
      <c r="O805" s="243"/>
      <c r="P805" s="243"/>
      <c r="Q805" s="243"/>
      <c r="R805" s="243"/>
      <c r="S805" s="243"/>
      <c r="T805" s="243"/>
      <c r="U805" s="243"/>
      <c r="V805" s="243"/>
      <c r="W805" s="243"/>
      <c r="X805" s="243"/>
      <c r="Y805" s="243"/>
      <c r="Z805" s="243"/>
      <c r="AA805" s="243"/>
      <c r="AB805" s="243"/>
      <c r="AC805" s="243"/>
      <c r="AD805" s="243"/>
      <c r="AE805" s="243"/>
    </row>
    <row r="806">
      <c r="A806" s="243"/>
      <c r="B806" s="243"/>
      <c r="C806" s="243"/>
      <c r="D806" s="243"/>
      <c r="E806" s="243"/>
      <c r="F806" s="243"/>
      <c r="G806" s="243"/>
      <c r="H806" s="243"/>
      <c r="I806" s="243"/>
      <c r="J806" s="243"/>
      <c r="K806" s="243"/>
      <c r="L806" s="243"/>
      <c r="M806" s="243"/>
      <c r="N806" s="243"/>
      <c r="O806" s="243"/>
      <c r="P806" s="243"/>
      <c r="Q806" s="243"/>
      <c r="R806" s="243"/>
      <c r="S806" s="243"/>
      <c r="T806" s="243"/>
      <c r="U806" s="243"/>
      <c r="V806" s="243"/>
      <c r="W806" s="243"/>
      <c r="X806" s="243"/>
      <c r="Y806" s="243"/>
      <c r="Z806" s="243"/>
      <c r="AA806" s="243"/>
      <c r="AB806" s="243"/>
      <c r="AC806" s="243"/>
      <c r="AD806" s="243"/>
      <c r="AE806" s="243"/>
    </row>
    <row r="807">
      <c r="A807" s="243"/>
      <c r="B807" s="243"/>
      <c r="C807" s="243"/>
      <c r="D807" s="243"/>
      <c r="E807" s="243"/>
      <c r="F807" s="243"/>
      <c r="G807" s="243"/>
      <c r="H807" s="243"/>
      <c r="I807" s="243"/>
      <c r="J807" s="243"/>
      <c r="K807" s="243"/>
      <c r="L807" s="243"/>
      <c r="M807" s="243"/>
      <c r="N807" s="243"/>
      <c r="O807" s="243"/>
      <c r="P807" s="243"/>
      <c r="Q807" s="243"/>
      <c r="R807" s="243"/>
      <c r="S807" s="243"/>
      <c r="T807" s="243"/>
      <c r="U807" s="243"/>
      <c r="V807" s="243"/>
      <c r="W807" s="243"/>
      <c r="X807" s="243"/>
      <c r="Y807" s="243"/>
      <c r="Z807" s="243"/>
      <c r="AA807" s="243"/>
      <c r="AB807" s="243"/>
      <c r="AC807" s="243"/>
      <c r="AD807" s="243"/>
      <c r="AE807" s="243"/>
    </row>
    <row r="808">
      <c r="A808" s="243"/>
      <c r="B808" s="243"/>
      <c r="C808" s="243"/>
      <c r="D808" s="243"/>
      <c r="E808" s="243"/>
      <c r="F808" s="243"/>
      <c r="G808" s="243"/>
      <c r="H808" s="243"/>
      <c r="I808" s="243"/>
      <c r="J808" s="243"/>
      <c r="K808" s="243"/>
      <c r="L808" s="243"/>
      <c r="M808" s="243"/>
      <c r="N808" s="243"/>
      <c r="O808" s="243"/>
      <c r="P808" s="243"/>
      <c r="Q808" s="243"/>
      <c r="R808" s="243"/>
      <c r="S808" s="243"/>
      <c r="T808" s="243"/>
      <c r="U808" s="243"/>
      <c r="V808" s="243"/>
      <c r="W808" s="243"/>
      <c r="X808" s="243"/>
      <c r="Y808" s="243"/>
      <c r="Z808" s="243"/>
      <c r="AA808" s="243"/>
      <c r="AB808" s="243"/>
      <c r="AC808" s="243"/>
      <c r="AD808" s="243"/>
      <c r="AE808" s="243"/>
    </row>
    <row r="809">
      <c r="A809" s="243"/>
      <c r="B809" s="243"/>
      <c r="C809" s="243"/>
      <c r="D809" s="243"/>
      <c r="E809" s="243"/>
      <c r="F809" s="243"/>
      <c r="G809" s="243"/>
      <c r="H809" s="243"/>
      <c r="I809" s="243"/>
      <c r="J809" s="243"/>
      <c r="K809" s="243"/>
      <c r="L809" s="243"/>
      <c r="M809" s="243"/>
      <c r="N809" s="243"/>
      <c r="O809" s="243"/>
      <c r="P809" s="243"/>
      <c r="Q809" s="243"/>
      <c r="R809" s="243"/>
      <c r="S809" s="243"/>
      <c r="T809" s="243"/>
      <c r="U809" s="243"/>
      <c r="V809" s="243"/>
      <c r="W809" s="243"/>
      <c r="X809" s="243"/>
      <c r="Y809" s="243"/>
      <c r="Z809" s="243"/>
      <c r="AA809" s="243"/>
      <c r="AB809" s="243"/>
      <c r="AC809" s="243"/>
      <c r="AD809" s="243"/>
      <c r="AE809" s="243"/>
    </row>
    <row r="810">
      <c r="A810" s="243"/>
      <c r="B810" s="243"/>
      <c r="C810" s="243"/>
      <c r="D810" s="243"/>
      <c r="E810" s="243"/>
      <c r="F810" s="243"/>
      <c r="G810" s="243"/>
      <c r="H810" s="243"/>
      <c r="I810" s="243"/>
      <c r="J810" s="243"/>
      <c r="K810" s="243"/>
      <c r="L810" s="243"/>
      <c r="M810" s="243"/>
      <c r="N810" s="243"/>
      <c r="O810" s="243"/>
      <c r="P810" s="243"/>
      <c r="Q810" s="243"/>
      <c r="R810" s="243"/>
      <c r="S810" s="243"/>
      <c r="T810" s="243"/>
      <c r="U810" s="243"/>
      <c r="V810" s="243"/>
      <c r="W810" s="243"/>
      <c r="X810" s="243"/>
      <c r="Y810" s="243"/>
      <c r="Z810" s="243"/>
      <c r="AA810" s="243"/>
      <c r="AB810" s="243"/>
      <c r="AC810" s="243"/>
      <c r="AD810" s="243"/>
      <c r="AE810" s="243"/>
    </row>
    <row r="811">
      <c r="A811" s="243"/>
      <c r="B811" s="243"/>
      <c r="C811" s="243"/>
      <c r="D811" s="243"/>
      <c r="E811" s="243"/>
      <c r="F811" s="243"/>
      <c r="G811" s="243"/>
      <c r="H811" s="243"/>
      <c r="I811" s="243"/>
      <c r="J811" s="243"/>
      <c r="K811" s="243"/>
      <c r="L811" s="243"/>
      <c r="M811" s="243"/>
      <c r="N811" s="243"/>
      <c r="O811" s="243"/>
      <c r="P811" s="243"/>
      <c r="Q811" s="243"/>
      <c r="R811" s="243"/>
      <c r="S811" s="243"/>
      <c r="T811" s="243"/>
      <c r="U811" s="243"/>
      <c r="V811" s="243"/>
      <c r="W811" s="243"/>
      <c r="X811" s="243"/>
      <c r="Y811" s="243"/>
      <c r="Z811" s="243"/>
      <c r="AA811" s="243"/>
      <c r="AB811" s="243"/>
      <c r="AC811" s="243"/>
      <c r="AD811" s="243"/>
      <c r="AE811" s="243"/>
    </row>
    <row r="812">
      <c r="A812" s="243"/>
      <c r="B812" s="243"/>
      <c r="C812" s="243"/>
      <c r="D812" s="243"/>
      <c r="E812" s="243"/>
      <c r="F812" s="243"/>
      <c r="G812" s="243"/>
      <c r="H812" s="243"/>
      <c r="I812" s="243"/>
      <c r="J812" s="243"/>
      <c r="K812" s="243"/>
      <c r="L812" s="243"/>
      <c r="M812" s="243"/>
      <c r="N812" s="243"/>
      <c r="O812" s="243"/>
      <c r="P812" s="243"/>
      <c r="Q812" s="243"/>
      <c r="R812" s="243"/>
      <c r="S812" s="243"/>
      <c r="T812" s="243"/>
      <c r="U812" s="243"/>
      <c r="V812" s="243"/>
      <c r="W812" s="243"/>
      <c r="X812" s="243"/>
      <c r="Y812" s="243"/>
      <c r="Z812" s="243"/>
      <c r="AA812" s="243"/>
      <c r="AB812" s="243"/>
      <c r="AC812" s="243"/>
      <c r="AD812" s="243"/>
      <c r="AE812" s="243"/>
    </row>
    <row r="813">
      <c r="A813" s="243"/>
      <c r="B813" s="243"/>
      <c r="C813" s="243"/>
      <c r="D813" s="243"/>
      <c r="E813" s="243"/>
      <c r="F813" s="243"/>
      <c r="G813" s="243"/>
      <c r="H813" s="243"/>
      <c r="I813" s="243"/>
      <c r="J813" s="243"/>
      <c r="K813" s="243"/>
      <c r="L813" s="243"/>
      <c r="M813" s="243"/>
      <c r="N813" s="243"/>
      <c r="O813" s="243"/>
      <c r="P813" s="243"/>
      <c r="Q813" s="243"/>
      <c r="R813" s="243"/>
      <c r="S813" s="243"/>
      <c r="T813" s="243"/>
      <c r="U813" s="243"/>
      <c r="V813" s="243"/>
      <c r="W813" s="243"/>
      <c r="X813" s="243"/>
      <c r="Y813" s="243"/>
      <c r="Z813" s="243"/>
      <c r="AA813" s="243"/>
      <c r="AB813" s="243"/>
      <c r="AC813" s="243"/>
      <c r="AD813" s="243"/>
      <c r="AE813" s="243"/>
    </row>
    <row r="814">
      <c r="A814" s="243"/>
      <c r="B814" s="243"/>
      <c r="C814" s="243"/>
      <c r="D814" s="243"/>
      <c r="E814" s="243"/>
      <c r="F814" s="243"/>
      <c r="G814" s="243"/>
      <c r="H814" s="243"/>
      <c r="I814" s="243"/>
      <c r="J814" s="243"/>
      <c r="K814" s="243"/>
      <c r="L814" s="243"/>
      <c r="M814" s="243"/>
      <c r="N814" s="243"/>
      <c r="O814" s="243"/>
      <c r="P814" s="243"/>
      <c r="Q814" s="243"/>
      <c r="R814" s="243"/>
      <c r="S814" s="243"/>
      <c r="T814" s="243"/>
      <c r="U814" s="243"/>
      <c r="V814" s="243"/>
      <c r="W814" s="243"/>
      <c r="X814" s="243"/>
      <c r="Y814" s="243"/>
      <c r="Z814" s="243"/>
      <c r="AA814" s="243"/>
      <c r="AB814" s="243"/>
      <c r="AC814" s="243"/>
      <c r="AD814" s="243"/>
      <c r="AE814" s="243"/>
    </row>
    <row r="815">
      <c r="A815" s="243"/>
      <c r="B815" s="243"/>
      <c r="C815" s="243"/>
      <c r="D815" s="243"/>
      <c r="E815" s="243"/>
      <c r="F815" s="243"/>
      <c r="G815" s="243"/>
      <c r="H815" s="243"/>
      <c r="I815" s="243"/>
      <c r="J815" s="243"/>
      <c r="K815" s="243"/>
      <c r="L815" s="243"/>
      <c r="M815" s="243"/>
      <c r="N815" s="243"/>
      <c r="O815" s="243"/>
      <c r="P815" s="243"/>
      <c r="Q815" s="243"/>
      <c r="R815" s="243"/>
      <c r="S815" s="243"/>
      <c r="T815" s="243"/>
      <c r="U815" s="243"/>
      <c r="V815" s="243"/>
      <c r="W815" s="243"/>
      <c r="X815" s="243"/>
      <c r="Y815" s="243"/>
      <c r="Z815" s="243"/>
      <c r="AA815" s="243"/>
      <c r="AB815" s="243"/>
      <c r="AC815" s="243"/>
      <c r="AD815" s="243"/>
      <c r="AE815" s="243"/>
    </row>
    <row r="816">
      <c r="A816" s="243"/>
      <c r="B816" s="243"/>
      <c r="C816" s="243"/>
      <c r="D816" s="243"/>
      <c r="E816" s="243"/>
      <c r="F816" s="243"/>
      <c r="G816" s="243"/>
      <c r="H816" s="243"/>
      <c r="I816" s="243"/>
      <c r="J816" s="243"/>
      <c r="K816" s="243"/>
      <c r="L816" s="243"/>
      <c r="M816" s="243"/>
      <c r="N816" s="243"/>
      <c r="O816" s="243"/>
      <c r="P816" s="243"/>
      <c r="Q816" s="243"/>
      <c r="R816" s="243"/>
      <c r="S816" s="243"/>
      <c r="T816" s="243"/>
      <c r="U816" s="243"/>
      <c r="V816" s="243"/>
      <c r="W816" s="243"/>
      <c r="X816" s="243"/>
      <c r="Y816" s="243"/>
      <c r="Z816" s="243"/>
      <c r="AA816" s="243"/>
      <c r="AB816" s="243"/>
      <c r="AC816" s="243"/>
      <c r="AD816" s="243"/>
      <c r="AE816" s="243"/>
    </row>
    <row r="817">
      <c r="A817" s="243"/>
      <c r="B817" s="243"/>
      <c r="C817" s="243"/>
      <c r="D817" s="243"/>
      <c r="E817" s="243"/>
      <c r="F817" s="243"/>
      <c r="G817" s="243"/>
      <c r="H817" s="243"/>
      <c r="I817" s="243"/>
      <c r="J817" s="243"/>
      <c r="K817" s="243"/>
      <c r="L817" s="243"/>
      <c r="M817" s="243"/>
      <c r="N817" s="243"/>
      <c r="O817" s="243"/>
      <c r="P817" s="243"/>
      <c r="Q817" s="243"/>
      <c r="R817" s="243"/>
      <c r="S817" s="243"/>
      <c r="T817" s="243"/>
      <c r="U817" s="243"/>
      <c r="V817" s="243"/>
      <c r="W817" s="243"/>
      <c r="X817" s="243"/>
      <c r="Y817" s="243"/>
      <c r="Z817" s="243"/>
      <c r="AA817" s="243"/>
      <c r="AB817" s="243"/>
      <c r="AC817" s="243"/>
      <c r="AD817" s="243"/>
      <c r="AE817" s="243"/>
    </row>
    <row r="818">
      <c r="A818" s="243"/>
      <c r="B818" s="243"/>
      <c r="C818" s="243"/>
      <c r="D818" s="243"/>
      <c r="E818" s="243"/>
      <c r="F818" s="243"/>
      <c r="G818" s="243"/>
      <c r="H818" s="243"/>
      <c r="I818" s="243"/>
      <c r="J818" s="243"/>
      <c r="K818" s="243"/>
      <c r="L818" s="243"/>
      <c r="M818" s="243"/>
      <c r="N818" s="243"/>
      <c r="O818" s="243"/>
      <c r="P818" s="243"/>
      <c r="Q818" s="243"/>
      <c r="R818" s="243"/>
      <c r="S818" s="243"/>
      <c r="T818" s="243"/>
      <c r="U818" s="243"/>
      <c r="V818" s="243"/>
      <c r="W818" s="243"/>
      <c r="X818" s="243"/>
      <c r="Y818" s="243"/>
      <c r="Z818" s="243"/>
      <c r="AA818" s="243"/>
      <c r="AB818" s="243"/>
      <c r="AC818" s="243"/>
      <c r="AD818" s="243"/>
      <c r="AE818" s="243"/>
    </row>
    <row r="819">
      <c r="A819" s="243"/>
      <c r="B819" s="243"/>
      <c r="C819" s="243"/>
      <c r="D819" s="243"/>
      <c r="E819" s="243"/>
      <c r="F819" s="243"/>
      <c r="G819" s="243"/>
      <c r="H819" s="243"/>
      <c r="I819" s="243"/>
      <c r="J819" s="243"/>
      <c r="K819" s="243"/>
      <c r="L819" s="243"/>
      <c r="M819" s="243"/>
      <c r="N819" s="243"/>
      <c r="O819" s="243"/>
      <c r="P819" s="243"/>
      <c r="Q819" s="243"/>
      <c r="R819" s="243"/>
      <c r="S819" s="243"/>
      <c r="T819" s="243"/>
      <c r="U819" s="243"/>
      <c r="V819" s="243"/>
      <c r="W819" s="243"/>
      <c r="X819" s="243"/>
      <c r="Y819" s="243"/>
      <c r="Z819" s="243"/>
      <c r="AA819" s="243"/>
      <c r="AB819" s="243"/>
      <c r="AC819" s="243"/>
      <c r="AD819" s="243"/>
      <c r="AE819" s="243"/>
    </row>
    <row r="820">
      <c r="A820" s="243"/>
      <c r="B820" s="243"/>
      <c r="C820" s="243"/>
      <c r="D820" s="243"/>
      <c r="E820" s="243"/>
      <c r="F820" s="243"/>
      <c r="G820" s="243"/>
      <c r="H820" s="243"/>
      <c r="I820" s="243"/>
      <c r="J820" s="243"/>
      <c r="K820" s="243"/>
      <c r="L820" s="243"/>
      <c r="M820" s="243"/>
      <c r="N820" s="243"/>
      <c r="O820" s="243"/>
      <c r="P820" s="243"/>
      <c r="Q820" s="243"/>
      <c r="R820" s="243"/>
      <c r="S820" s="243"/>
      <c r="T820" s="243"/>
      <c r="U820" s="243"/>
      <c r="V820" s="243"/>
      <c r="W820" s="243"/>
      <c r="X820" s="243"/>
      <c r="Y820" s="243"/>
      <c r="Z820" s="243"/>
      <c r="AA820" s="243"/>
      <c r="AB820" s="243"/>
      <c r="AC820" s="243"/>
      <c r="AD820" s="243"/>
      <c r="AE820" s="243"/>
    </row>
    <row r="821">
      <c r="A821" s="243"/>
      <c r="B821" s="243"/>
      <c r="C821" s="243"/>
      <c r="D821" s="243"/>
      <c r="E821" s="243"/>
      <c r="F821" s="243"/>
      <c r="G821" s="243"/>
      <c r="H821" s="243"/>
      <c r="I821" s="243"/>
      <c r="J821" s="243"/>
      <c r="K821" s="243"/>
      <c r="L821" s="243"/>
      <c r="M821" s="243"/>
      <c r="N821" s="243"/>
      <c r="O821" s="243"/>
      <c r="P821" s="243"/>
      <c r="Q821" s="243"/>
      <c r="R821" s="243"/>
      <c r="S821" s="243"/>
      <c r="T821" s="243"/>
      <c r="U821" s="243"/>
      <c r="V821" s="243"/>
      <c r="W821" s="243"/>
      <c r="X821" s="243"/>
      <c r="Y821" s="243"/>
      <c r="Z821" s="243"/>
      <c r="AA821" s="243"/>
      <c r="AB821" s="243"/>
      <c r="AC821" s="243"/>
      <c r="AD821" s="243"/>
      <c r="AE821" s="243"/>
    </row>
    <row r="822">
      <c r="A822" s="243"/>
      <c r="B822" s="243"/>
      <c r="C822" s="243"/>
      <c r="D822" s="243"/>
      <c r="E822" s="243"/>
      <c r="F822" s="243"/>
      <c r="G822" s="243"/>
      <c r="H822" s="243"/>
      <c r="I822" s="243"/>
      <c r="J822" s="243"/>
      <c r="K822" s="243"/>
      <c r="L822" s="243"/>
      <c r="M822" s="243"/>
      <c r="N822" s="243"/>
      <c r="O822" s="243"/>
      <c r="P822" s="243"/>
      <c r="Q822" s="243"/>
      <c r="R822" s="243"/>
      <c r="S822" s="243"/>
      <c r="T822" s="243"/>
      <c r="U822" s="243"/>
      <c r="V822" s="243"/>
      <c r="W822" s="243"/>
      <c r="X822" s="243"/>
      <c r="Y822" s="243"/>
      <c r="Z822" s="243"/>
      <c r="AA822" s="243"/>
      <c r="AB822" s="243"/>
      <c r="AC822" s="243"/>
      <c r="AD822" s="243"/>
      <c r="AE822" s="243"/>
    </row>
    <row r="823">
      <c r="A823" s="243"/>
      <c r="B823" s="243"/>
      <c r="C823" s="243"/>
      <c r="D823" s="243"/>
      <c r="E823" s="243"/>
      <c r="F823" s="243"/>
      <c r="G823" s="243"/>
      <c r="H823" s="243"/>
      <c r="I823" s="243"/>
      <c r="J823" s="243"/>
      <c r="K823" s="243"/>
      <c r="L823" s="243"/>
      <c r="M823" s="243"/>
      <c r="N823" s="243"/>
      <c r="O823" s="243"/>
      <c r="P823" s="243"/>
      <c r="Q823" s="243"/>
      <c r="R823" s="243"/>
      <c r="S823" s="243"/>
      <c r="T823" s="243"/>
      <c r="U823" s="243"/>
      <c r="V823" s="243"/>
      <c r="W823" s="243"/>
      <c r="X823" s="243"/>
      <c r="Y823" s="243"/>
      <c r="Z823" s="243"/>
      <c r="AA823" s="243"/>
      <c r="AB823" s="243"/>
      <c r="AC823" s="243"/>
      <c r="AD823" s="243"/>
      <c r="AE823" s="243"/>
    </row>
    <row r="824">
      <c r="A824" s="243"/>
      <c r="B824" s="243"/>
      <c r="C824" s="243"/>
      <c r="D824" s="243"/>
      <c r="E824" s="243"/>
      <c r="F824" s="243"/>
      <c r="G824" s="243"/>
      <c r="H824" s="243"/>
      <c r="I824" s="243"/>
      <c r="J824" s="243"/>
      <c r="K824" s="243"/>
      <c r="L824" s="243"/>
      <c r="M824" s="243"/>
      <c r="N824" s="243"/>
      <c r="O824" s="243"/>
      <c r="P824" s="243"/>
      <c r="Q824" s="243"/>
      <c r="R824" s="243"/>
      <c r="S824" s="243"/>
      <c r="T824" s="243"/>
      <c r="U824" s="243"/>
      <c r="V824" s="243"/>
      <c r="W824" s="243"/>
      <c r="X824" s="243"/>
      <c r="Y824" s="243"/>
      <c r="Z824" s="243"/>
      <c r="AA824" s="243"/>
      <c r="AB824" s="243"/>
      <c r="AC824" s="243"/>
      <c r="AD824" s="243"/>
      <c r="AE824" s="243"/>
    </row>
    <row r="825">
      <c r="A825" s="243"/>
      <c r="B825" s="243"/>
      <c r="C825" s="243"/>
      <c r="D825" s="243"/>
      <c r="E825" s="243"/>
      <c r="F825" s="243"/>
      <c r="G825" s="243"/>
      <c r="H825" s="243"/>
      <c r="I825" s="243"/>
      <c r="J825" s="243"/>
      <c r="K825" s="243"/>
      <c r="L825" s="243"/>
      <c r="M825" s="243"/>
      <c r="N825" s="243"/>
      <c r="O825" s="243"/>
      <c r="P825" s="243"/>
      <c r="Q825" s="243"/>
      <c r="R825" s="243"/>
      <c r="S825" s="243"/>
      <c r="T825" s="243"/>
      <c r="U825" s="243"/>
      <c r="V825" s="243"/>
      <c r="W825" s="243"/>
      <c r="X825" s="243"/>
      <c r="Y825" s="243"/>
      <c r="Z825" s="243"/>
      <c r="AA825" s="243"/>
      <c r="AB825" s="243"/>
      <c r="AC825" s="243"/>
      <c r="AD825" s="243"/>
      <c r="AE825" s="243"/>
    </row>
    <row r="826">
      <c r="A826" s="243"/>
      <c r="B826" s="243"/>
      <c r="C826" s="243"/>
      <c r="D826" s="243"/>
      <c r="E826" s="243"/>
      <c r="F826" s="243"/>
      <c r="G826" s="243"/>
      <c r="H826" s="243"/>
      <c r="I826" s="243"/>
      <c r="J826" s="243"/>
      <c r="K826" s="243"/>
      <c r="L826" s="243"/>
      <c r="M826" s="243"/>
      <c r="N826" s="243"/>
      <c r="O826" s="243"/>
      <c r="P826" s="243"/>
      <c r="Q826" s="243"/>
      <c r="R826" s="243"/>
      <c r="S826" s="243"/>
      <c r="T826" s="243"/>
      <c r="U826" s="243"/>
      <c r="V826" s="243"/>
      <c r="W826" s="243"/>
      <c r="X826" s="243"/>
      <c r="Y826" s="243"/>
      <c r="Z826" s="243"/>
      <c r="AA826" s="243"/>
      <c r="AB826" s="243"/>
      <c r="AC826" s="243"/>
      <c r="AD826" s="243"/>
      <c r="AE826" s="243"/>
    </row>
    <row r="827">
      <c r="A827" s="243"/>
      <c r="B827" s="243"/>
      <c r="C827" s="243"/>
      <c r="D827" s="243"/>
      <c r="E827" s="243"/>
      <c r="F827" s="243"/>
      <c r="G827" s="243"/>
      <c r="H827" s="243"/>
      <c r="I827" s="243"/>
      <c r="J827" s="243"/>
      <c r="K827" s="243"/>
      <c r="L827" s="243"/>
      <c r="M827" s="243"/>
      <c r="N827" s="243"/>
      <c r="O827" s="243"/>
      <c r="P827" s="243"/>
      <c r="Q827" s="243"/>
      <c r="R827" s="243"/>
      <c r="S827" s="243"/>
      <c r="T827" s="243"/>
      <c r="U827" s="243"/>
      <c r="V827" s="243"/>
      <c r="W827" s="243"/>
      <c r="X827" s="243"/>
      <c r="Y827" s="243"/>
      <c r="Z827" s="243"/>
      <c r="AA827" s="243"/>
      <c r="AB827" s="243"/>
      <c r="AC827" s="243"/>
      <c r="AD827" s="243"/>
      <c r="AE827" s="243"/>
    </row>
    <row r="828">
      <c r="A828" s="243"/>
      <c r="B828" s="243"/>
      <c r="C828" s="243"/>
      <c r="D828" s="243"/>
      <c r="E828" s="243"/>
      <c r="F828" s="243"/>
      <c r="G828" s="243"/>
      <c r="H828" s="243"/>
      <c r="I828" s="243"/>
      <c r="J828" s="243"/>
      <c r="K828" s="243"/>
      <c r="L828" s="243"/>
      <c r="M828" s="243"/>
      <c r="N828" s="243"/>
      <c r="O828" s="243"/>
      <c r="P828" s="243"/>
      <c r="Q828" s="243"/>
      <c r="R828" s="243"/>
      <c r="S828" s="243"/>
      <c r="T828" s="243"/>
      <c r="U828" s="243"/>
      <c r="V828" s="243"/>
      <c r="W828" s="243"/>
      <c r="X828" s="243"/>
      <c r="Y828" s="243"/>
      <c r="Z828" s="243"/>
      <c r="AA828" s="243"/>
      <c r="AB828" s="243"/>
      <c r="AC828" s="243"/>
      <c r="AD828" s="243"/>
      <c r="AE828" s="243"/>
    </row>
    <row r="829">
      <c r="A829" s="243"/>
      <c r="B829" s="243"/>
      <c r="C829" s="243"/>
      <c r="D829" s="243"/>
      <c r="E829" s="243"/>
      <c r="F829" s="243"/>
      <c r="G829" s="243"/>
      <c r="H829" s="243"/>
      <c r="I829" s="243"/>
      <c r="J829" s="243"/>
      <c r="K829" s="243"/>
      <c r="L829" s="243"/>
      <c r="M829" s="243"/>
      <c r="N829" s="243"/>
      <c r="O829" s="243"/>
      <c r="P829" s="243"/>
      <c r="Q829" s="243"/>
      <c r="R829" s="243"/>
      <c r="S829" s="243"/>
      <c r="T829" s="243"/>
      <c r="U829" s="243"/>
      <c r="V829" s="243"/>
      <c r="W829" s="243"/>
      <c r="X829" s="243"/>
      <c r="Y829" s="243"/>
      <c r="Z829" s="243"/>
      <c r="AA829" s="243"/>
      <c r="AB829" s="243"/>
      <c r="AC829" s="243"/>
      <c r="AD829" s="243"/>
      <c r="AE829" s="243"/>
    </row>
    <row r="830">
      <c r="A830" s="243"/>
      <c r="B830" s="243"/>
      <c r="C830" s="243"/>
      <c r="D830" s="243"/>
      <c r="E830" s="243"/>
      <c r="F830" s="243"/>
      <c r="G830" s="243"/>
      <c r="H830" s="243"/>
      <c r="I830" s="243"/>
      <c r="J830" s="243"/>
      <c r="K830" s="243"/>
      <c r="L830" s="243"/>
      <c r="M830" s="243"/>
      <c r="N830" s="243"/>
      <c r="O830" s="243"/>
      <c r="P830" s="243"/>
      <c r="Q830" s="243"/>
      <c r="R830" s="243"/>
      <c r="S830" s="243"/>
      <c r="T830" s="243"/>
      <c r="U830" s="243"/>
      <c r="V830" s="243"/>
      <c r="W830" s="243"/>
      <c r="X830" s="243"/>
      <c r="Y830" s="243"/>
      <c r="Z830" s="243"/>
      <c r="AA830" s="243"/>
      <c r="AB830" s="243"/>
      <c r="AC830" s="243"/>
      <c r="AD830" s="243"/>
      <c r="AE830" s="243"/>
    </row>
    <row r="831">
      <c r="A831" s="243"/>
      <c r="B831" s="243"/>
      <c r="C831" s="243"/>
      <c r="D831" s="243"/>
      <c r="E831" s="243"/>
      <c r="F831" s="243"/>
      <c r="G831" s="243"/>
      <c r="H831" s="243"/>
      <c r="I831" s="243"/>
      <c r="J831" s="243"/>
      <c r="K831" s="243"/>
      <c r="L831" s="243"/>
      <c r="M831" s="243"/>
      <c r="N831" s="243"/>
      <c r="O831" s="243"/>
      <c r="P831" s="243"/>
      <c r="Q831" s="243"/>
      <c r="R831" s="243"/>
      <c r="S831" s="243"/>
      <c r="T831" s="243"/>
      <c r="U831" s="243"/>
      <c r="V831" s="243"/>
      <c r="W831" s="243"/>
      <c r="X831" s="243"/>
      <c r="Y831" s="243"/>
      <c r="Z831" s="243"/>
      <c r="AA831" s="243"/>
      <c r="AB831" s="243"/>
      <c r="AC831" s="243"/>
      <c r="AD831" s="243"/>
      <c r="AE831" s="243"/>
    </row>
    <row r="832">
      <c r="A832" s="243"/>
      <c r="B832" s="243"/>
      <c r="C832" s="243"/>
      <c r="D832" s="243"/>
      <c r="E832" s="243"/>
      <c r="F832" s="243"/>
      <c r="G832" s="243"/>
      <c r="H832" s="243"/>
      <c r="I832" s="243"/>
      <c r="J832" s="243"/>
      <c r="K832" s="243"/>
      <c r="L832" s="243"/>
      <c r="M832" s="243"/>
      <c r="N832" s="243"/>
      <c r="O832" s="243"/>
      <c r="P832" s="243"/>
      <c r="Q832" s="243"/>
      <c r="R832" s="243"/>
      <c r="S832" s="243"/>
      <c r="T832" s="243"/>
      <c r="U832" s="243"/>
      <c r="V832" s="243"/>
      <c r="W832" s="243"/>
      <c r="X832" s="243"/>
      <c r="Y832" s="243"/>
      <c r="Z832" s="243"/>
      <c r="AA832" s="243"/>
      <c r="AB832" s="243"/>
      <c r="AC832" s="243"/>
      <c r="AD832" s="243"/>
      <c r="AE832" s="243"/>
    </row>
    <row r="833">
      <c r="A833" s="243"/>
      <c r="B833" s="243"/>
      <c r="C833" s="243"/>
      <c r="D833" s="243"/>
      <c r="E833" s="243"/>
      <c r="F833" s="243"/>
      <c r="G833" s="243"/>
      <c r="H833" s="243"/>
      <c r="I833" s="243"/>
      <c r="J833" s="243"/>
      <c r="K833" s="243"/>
      <c r="L833" s="243"/>
      <c r="M833" s="243"/>
      <c r="N833" s="243"/>
      <c r="O833" s="243"/>
      <c r="P833" s="243"/>
      <c r="Q833" s="243"/>
      <c r="R833" s="243"/>
      <c r="S833" s="243"/>
      <c r="T833" s="243"/>
      <c r="U833" s="243"/>
      <c r="V833" s="243"/>
      <c r="W833" s="243"/>
      <c r="X833" s="243"/>
      <c r="Y833" s="243"/>
      <c r="Z833" s="243"/>
      <c r="AA833" s="243"/>
      <c r="AB833" s="243"/>
      <c r="AC833" s="243"/>
      <c r="AD833" s="243"/>
      <c r="AE833" s="243"/>
    </row>
    <row r="834">
      <c r="A834" s="243"/>
      <c r="B834" s="243"/>
      <c r="C834" s="243"/>
      <c r="D834" s="243"/>
      <c r="E834" s="243"/>
      <c r="F834" s="243"/>
      <c r="G834" s="243"/>
      <c r="H834" s="243"/>
      <c r="I834" s="243"/>
      <c r="J834" s="243"/>
      <c r="K834" s="243"/>
      <c r="L834" s="243"/>
      <c r="M834" s="243"/>
      <c r="N834" s="243"/>
      <c r="O834" s="243"/>
      <c r="P834" s="243"/>
      <c r="Q834" s="243"/>
      <c r="R834" s="243"/>
      <c r="S834" s="243"/>
      <c r="T834" s="243"/>
      <c r="U834" s="243"/>
      <c r="V834" s="243"/>
      <c r="W834" s="243"/>
      <c r="X834" s="243"/>
      <c r="Y834" s="243"/>
      <c r="Z834" s="243"/>
      <c r="AA834" s="243"/>
      <c r="AB834" s="243"/>
      <c r="AC834" s="243"/>
      <c r="AD834" s="243"/>
      <c r="AE834" s="243"/>
    </row>
    <row r="835">
      <c r="A835" s="243"/>
      <c r="B835" s="243"/>
      <c r="C835" s="243"/>
      <c r="D835" s="243"/>
      <c r="E835" s="243"/>
      <c r="F835" s="243"/>
      <c r="G835" s="243"/>
      <c r="H835" s="243"/>
      <c r="I835" s="243"/>
      <c r="J835" s="243"/>
      <c r="K835" s="243"/>
      <c r="L835" s="243"/>
      <c r="M835" s="243"/>
      <c r="N835" s="243"/>
      <c r="O835" s="243"/>
      <c r="P835" s="243"/>
      <c r="Q835" s="243"/>
      <c r="R835" s="243"/>
      <c r="S835" s="243"/>
      <c r="T835" s="243"/>
      <c r="U835" s="243"/>
      <c r="V835" s="243"/>
      <c r="W835" s="243"/>
      <c r="X835" s="243"/>
      <c r="Y835" s="243"/>
      <c r="Z835" s="243"/>
      <c r="AA835" s="243"/>
      <c r="AB835" s="243"/>
      <c r="AC835" s="243"/>
      <c r="AD835" s="243"/>
      <c r="AE835" s="243"/>
    </row>
    <row r="836">
      <c r="A836" s="243"/>
      <c r="B836" s="243"/>
      <c r="C836" s="243"/>
      <c r="D836" s="243"/>
      <c r="E836" s="243"/>
      <c r="F836" s="243"/>
      <c r="G836" s="243"/>
      <c r="H836" s="243"/>
      <c r="I836" s="243"/>
      <c r="J836" s="243"/>
      <c r="K836" s="243"/>
      <c r="L836" s="243"/>
      <c r="M836" s="243"/>
      <c r="N836" s="243"/>
      <c r="O836" s="243"/>
      <c r="P836" s="243"/>
      <c r="Q836" s="243"/>
      <c r="R836" s="243"/>
      <c r="S836" s="243"/>
      <c r="T836" s="243"/>
      <c r="U836" s="243"/>
      <c r="V836" s="243"/>
      <c r="W836" s="243"/>
      <c r="X836" s="243"/>
      <c r="Y836" s="243"/>
      <c r="Z836" s="243"/>
      <c r="AA836" s="243"/>
      <c r="AB836" s="243"/>
      <c r="AC836" s="243"/>
      <c r="AD836" s="243"/>
      <c r="AE836" s="243"/>
    </row>
    <row r="837">
      <c r="A837" s="243"/>
      <c r="B837" s="243"/>
      <c r="C837" s="243"/>
      <c r="D837" s="243"/>
      <c r="E837" s="243"/>
      <c r="F837" s="243"/>
      <c r="G837" s="243"/>
      <c r="H837" s="243"/>
      <c r="I837" s="243"/>
      <c r="J837" s="243"/>
      <c r="K837" s="243"/>
      <c r="L837" s="243"/>
      <c r="M837" s="243"/>
      <c r="N837" s="243"/>
      <c r="O837" s="243"/>
      <c r="P837" s="243"/>
      <c r="Q837" s="243"/>
      <c r="R837" s="243"/>
      <c r="S837" s="243"/>
      <c r="T837" s="243"/>
      <c r="U837" s="243"/>
      <c r="V837" s="243"/>
      <c r="W837" s="243"/>
      <c r="X837" s="243"/>
      <c r="Y837" s="243"/>
      <c r="Z837" s="243"/>
      <c r="AA837" s="243"/>
      <c r="AB837" s="243"/>
      <c r="AC837" s="243"/>
      <c r="AD837" s="243"/>
      <c r="AE837" s="243"/>
    </row>
    <row r="838">
      <c r="A838" s="243"/>
      <c r="B838" s="243"/>
      <c r="C838" s="243"/>
      <c r="D838" s="243"/>
      <c r="E838" s="243"/>
      <c r="F838" s="243"/>
      <c r="G838" s="243"/>
      <c r="H838" s="243"/>
      <c r="I838" s="243"/>
      <c r="J838" s="243"/>
      <c r="K838" s="243"/>
      <c r="L838" s="243"/>
      <c r="M838" s="243"/>
      <c r="N838" s="243"/>
      <c r="O838" s="243"/>
      <c r="P838" s="243"/>
      <c r="Q838" s="243"/>
      <c r="R838" s="243"/>
      <c r="S838" s="243"/>
      <c r="T838" s="243"/>
      <c r="U838" s="243"/>
      <c r="V838" s="243"/>
      <c r="W838" s="243"/>
      <c r="X838" s="243"/>
      <c r="Y838" s="243"/>
      <c r="Z838" s="243"/>
      <c r="AA838" s="243"/>
      <c r="AB838" s="243"/>
      <c r="AC838" s="243"/>
      <c r="AD838" s="243"/>
      <c r="AE838" s="243"/>
    </row>
    <row r="839">
      <c r="A839" s="243"/>
      <c r="B839" s="243"/>
      <c r="C839" s="243"/>
      <c r="D839" s="243"/>
      <c r="E839" s="243"/>
      <c r="F839" s="243"/>
      <c r="G839" s="243"/>
      <c r="H839" s="243"/>
      <c r="I839" s="243"/>
      <c r="J839" s="243"/>
      <c r="K839" s="243"/>
      <c r="L839" s="243"/>
      <c r="M839" s="243"/>
      <c r="N839" s="243"/>
      <c r="O839" s="243"/>
      <c r="P839" s="243"/>
      <c r="Q839" s="243"/>
      <c r="R839" s="243"/>
      <c r="S839" s="243"/>
      <c r="T839" s="243"/>
      <c r="U839" s="243"/>
      <c r="V839" s="243"/>
      <c r="W839" s="243"/>
      <c r="X839" s="243"/>
      <c r="Y839" s="243"/>
      <c r="Z839" s="243"/>
      <c r="AA839" s="243"/>
      <c r="AB839" s="243"/>
      <c r="AC839" s="243"/>
      <c r="AD839" s="243"/>
      <c r="AE839" s="243"/>
    </row>
    <row r="840">
      <c r="A840" s="243"/>
      <c r="B840" s="243"/>
      <c r="C840" s="243"/>
      <c r="D840" s="243"/>
      <c r="E840" s="243"/>
      <c r="F840" s="243"/>
      <c r="G840" s="243"/>
      <c r="H840" s="243"/>
      <c r="I840" s="243"/>
      <c r="J840" s="243"/>
      <c r="K840" s="243"/>
      <c r="L840" s="243"/>
      <c r="M840" s="243"/>
      <c r="N840" s="243"/>
      <c r="O840" s="243"/>
      <c r="P840" s="243"/>
      <c r="Q840" s="243"/>
      <c r="R840" s="243"/>
      <c r="S840" s="243"/>
      <c r="T840" s="243"/>
      <c r="U840" s="243"/>
      <c r="V840" s="243"/>
      <c r="W840" s="243"/>
      <c r="X840" s="243"/>
      <c r="Y840" s="243"/>
      <c r="Z840" s="243"/>
      <c r="AA840" s="243"/>
      <c r="AB840" s="243"/>
      <c r="AC840" s="243"/>
      <c r="AD840" s="243"/>
      <c r="AE840" s="243"/>
    </row>
    <row r="841">
      <c r="A841" s="243"/>
      <c r="B841" s="243"/>
      <c r="C841" s="243"/>
      <c r="D841" s="243"/>
      <c r="E841" s="243"/>
      <c r="F841" s="243"/>
      <c r="G841" s="243"/>
      <c r="H841" s="243"/>
      <c r="I841" s="243"/>
      <c r="J841" s="243"/>
      <c r="K841" s="243"/>
      <c r="L841" s="243"/>
      <c r="M841" s="243"/>
      <c r="N841" s="243"/>
      <c r="O841" s="243"/>
      <c r="P841" s="243"/>
      <c r="Q841" s="243"/>
      <c r="R841" s="243"/>
      <c r="S841" s="243"/>
      <c r="T841" s="243"/>
      <c r="U841" s="243"/>
      <c r="V841" s="243"/>
      <c r="W841" s="243"/>
      <c r="X841" s="243"/>
      <c r="Y841" s="243"/>
      <c r="Z841" s="243"/>
      <c r="AA841" s="243"/>
      <c r="AB841" s="243"/>
      <c r="AC841" s="243"/>
      <c r="AD841" s="243"/>
      <c r="AE841" s="243"/>
    </row>
    <row r="842">
      <c r="A842" s="243"/>
      <c r="B842" s="243"/>
      <c r="C842" s="243"/>
      <c r="D842" s="243"/>
      <c r="E842" s="243"/>
      <c r="F842" s="243"/>
      <c r="G842" s="243"/>
      <c r="H842" s="243"/>
      <c r="I842" s="243"/>
      <c r="J842" s="243"/>
      <c r="K842" s="243"/>
      <c r="L842" s="243"/>
      <c r="M842" s="243"/>
      <c r="N842" s="243"/>
      <c r="O842" s="243"/>
      <c r="P842" s="243"/>
      <c r="Q842" s="243"/>
      <c r="R842" s="243"/>
      <c r="S842" s="243"/>
      <c r="T842" s="243"/>
      <c r="U842" s="243"/>
      <c r="V842" s="243"/>
      <c r="W842" s="243"/>
      <c r="X842" s="243"/>
      <c r="Y842" s="243"/>
      <c r="Z842" s="243"/>
      <c r="AA842" s="243"/>
      <c r="AB842" s="243"/>
      <c r="AC842" s="243"/>
      <c r="AD842" s="243"/>
      <c r="AE842" s="243"/>
    </row>
    <row r="843">
      <c r="A843" s="243"/>
      <c r="B843" s="243"/>
      <c r="C843" s="243"/>
      <c r="D843" s="243"/>
      <c r="E843" s="243"/>
      <c r="F843" s="243"/>
      <c r="G843" s="243"/>
      <c r="H843" s="243"/>
      <c r="I843" s="243"/>
      <c r="J843" s="243"/>
      <c r="K843" s="243"/>
      <c r="L843" s="243"/>
      <c r="M843" s="243"/>
      <c r="N843" s="243"/>
      <c r="O843" s="243"/>
      <c r="P843" s="243"/>
      <c r="Q843" s="243"/>
      <c r="R843" s="243"/>
      <c r="S843" s="243"/>
      <c r="T843" s="243"/>
      <c r="U843" s="243"/>
      <c r="V843" s="243"/>
      <c r="W843" s="243"/>
      <c r="X843" s="243"/>
      <c r="Y843" s="243"/>
      <c r="Z843" s="243"/>
      <c r="AA843" s="243"/>
      <c r="AB843" s="243"/>
      <c r="AC843" s="243"/>
      <c r="AD843" s="243"/>
      <c r="AE843" s="243"/>
    </row>
    <row r="844">
      <c r="A844" s="243"/>
      <c r="B844" s="243"/>
      <c r="C844" s="243"/>
      <c r="D844" s="243"/>
      <c r="E844" s="243"/>
      <c r="F844" s="243"/>
      <c r="G844" s="243"/>
      <c r="H844" s="243"/>
      <c r="I844" s="243"/>
      <c r="J844" s="243"/>
      <c r="K844" s="243"/>
      <c r="L844" s="243"/>
      <c r="M844" s="243"/>
      <c r="N844" s="243"/>
      <c r="O844" s="243"/>
      <c r="P844" s="243"/>
      <c r="Q844" s="243"/>
      <c r="R844" s="243"/>
      <c r="S844" s="243"/>
      <c r="T844" s="243"/>
      <c r="U844" s="243"/>
      <c r="V844" s="243"/>
      <c r="W844" s="243"/>
      <c r="X844" s="243"/>
      <c r="Y844" s="243"/>
      <c r="Z844" s="243"/>
      <c r="AA844" s="243"/>
      <c r="AB844" s="243"/>
      <c r="AC844" s="243"/>
      <c r="AD844" s="243"/>
      <c r="AE844" s="243"/>
    </row>
    <row r="845">
      <c r="A845" s="243"/>
      <c r="B845" s="243"/>
      <c r="C845" s="243"/>
      <c r="D845" s="243"/>
      <c r="E845" s="243"/>
      <c r="F845" s="243"/>
      <c r="G845" s="243"/>
      <c r="H845" s="243"/>
      <c r="I845" s="243"/>
      <c r="J845" s="243"/>
      <c r="K845" s="243"/>
      <c r="L845" s="243"/>
      <c r="M845" s="243"/>
      <c r="N845" s="243"/>
      <c r="O845" s="243"/>
      <c r="P845" s="243"/>
      <c r="Q845" s="243"/>
      <c r="R845" s="243"/>
      <c r="S845" s="243"/>
      <c r="T845" s="243"/>
      <c r="U845" s="243"/>
      <c r="V845" s="243"/>
      <c r="W845" s="243"/>
      <c r="X845" s="243"/>
      <c r="Y845" s="243"/>
      <c r="Z845" s="243"/>
      <c r="AA845" s="243"/>
      <c r="AB845" s="243"/>
      <c r="AC845" s="243"/>
      <c r="AD845" s="243"/>
      <c r="AE845" s="243"/>
    </row>
    <row r="846">
      <c r="A846" s="243"/>
      <c r="B846" s="243"/>
      <c r="C846" s="243"/>
      <c r="D846" s="243"/>
      <c r="E846" s="243"/>
      <c r="F846" s="243"/>
      <c r="G846" s="243"/>
      <c r="H846" s="243"/>
      <c r="I846" s="243"/>
      <c r="J846" s="243"/>
      <c r="K846" s="243"/>
      <c r="L846" s="243"/>
      <c r="M846" s="243"/>
      <c r="N846" s="243"/>
      <c r="O846" s="243"/>
      <c r="P846" s="243"/>
      <c r="Q846" s="243"/>
      <c r="R846" s="243"/>
      <c r="S846" s="243"/>
      <c r="T846" s="243"/>
      <c r="U846" s="243"/>
      <c r="V846" s="243"/>
      <c r="W846" s="243"/>
      <c r="X846" s="243"/>
      <c r="Y846" s="243"/>
      <c r="Z846" s="243"/>
      <c r="AA846" s="243"/>
      <c r="AB846" s="243"/>
      <c r="AC846" s="243"/>
      <c r="AD846" s="243"/>
      <c r="AE846" s="243"/>
    </row>
    <row r="847">
      <c r="A847" s="243"/>
      <c r="B847" s="243"/>
      <c r="C847" s="243"/>
      <c r="D847" s="243"/>
      <c r="E847" s="243"/>
      <c r="F847" s="243"/>
      <c r="G847" s="243"/>
      <c r="H847" s="243"/>
      <c r="I847" s="243"/>
      <c r="J847" s="243"/>
      <c r="K847" s="243"/>
      <c r="L847" s="243"/>
      <c r="M847" s="243"/>
      <c r="N847" s="243"/>
      <c r="O847" s="243"/>
      <c r="P847" s="243"/>
      <c r="Q847" s="243"/>
      <c r="R847" s="243"/>
      <c r="S847" s="243"/>
      <c r="T847" s="243"/>
      <c r="U847" s="243"/>
      <c r="V847" s="243"/>
      <c r="W847" s="243"/>
      <c r="X847" s="243"/>
      <c r="Y847" s="243"/>
      <c r="Z847" s="243"/>
      <c r="AA847" s="243"/>
      <c r="AB847" s="243"/>
      <c r="AC847" s="243"/>
      <c r="AD847" s="243"/>
      <c r="AE847" s="243"/>
    </row>
    <row r="848">
      <c r="A848" s="243"/>
      <c r="B848" s="243"/>
      <c r="C848" s="243"/>
      <c r="D848" s="243"/>
      <c r="E848" s="243"/>
      <c r="F848" s="243"/>
      <c r="G848" s="243"/>
      <c r="H848" s="243"/>
      <c r="I848" s="243"/>
      <c r="J848" s="243"/>
      <c r="K848" s="243"/>
      <c r="L848" s="243"/>
      <c r="M848" s="243"/>
      <c r="N848" s="243"/>
      <c r="O848" s="243"/>
      <c r="P848" s="243"/>
      <c r="Q848" s="243"/>
      <c r="R848" s="243"/>
      <c r="S848" s="243"/>
      <c r="T848" s="243"/>
      <c r="U848" s="243"/>
      <c r="V848" s="243"/>
      <c r="W848" s="243"/>
      <c r="X848" s="243"/>
      <c r="Y848" s="243"/>
      <c r="Z848" s="243"/>
      <c r="AA848" s="243"/>
      <c r="AB848" s="243"/>
      <c r="AC848" s="243"/>
      <c r="AD848" s="243"/>
      <c r="AE848" s="243"/>
    </row>
    <row r="849">
      <c r="A849" s="243"/>
      <c r="B849" s="243"/>
      <c r="C849" s="243"/>
      <c r="D849" s="243"/>
      <c r="E849" s="243"/>
      <c r="F849" s="243"/>
      <c r="G849" s="243"/>
      <c r="H849" s="243"/>
      <c r="I849" s="243"/>
      <c r="J849" s="243"/>
      <c r="K849" s="243"/>
      <c r="L849" s="243"/>
      <c r="M849" s="243"/>
      <c r="N849" s="243"/>
      <c r="O849" s="243"/>
      <c r="P849" s="243"/>
      <c r="Q849" s="243"/>
      <c r="R849" s="243"/>
      <c r="S849" s="243"/>
      <c r="T849" s="243"/>
      <c r="U849" s="243"/>
      <c r="V849" s="243"/>
      <c r="W849" s="243"/>
      <c r="X849" s="243"/>
      <c r="Y849" s="243"/>
      <c r="Z849" s="243"/>
      <c r="AA849" s="243"/>
      <c r="AB849" s="243"/>
      <c r="AC849" s="243"/>
      <c r="AD849" s="243"/>
      <c r="AE849" s="243"/>
    </row>
    <row r="850">
      <c r="A850" s="243"/>
      <c r="B850" s="243"/>
      <c r="C850" s="243"/>
      <c r="D850" s="243"/>
      <c r="E850" s="243"/>
      <c r="F850" s="243"/>
      <c r="G850" s="243"/>
      <c r="H850" s="243"/>
      <c r="I850" s="243"/>
      <c r="J850" s="243"/>
      <c r="K850" s="243"/>
      <c r="L850" s="243"/>
      <c r="M850" s="243"/>
      <c r="N850" s="243"/>
      <c r="O850" s="243"/>
      <c r="P850" s="243"/>
      <c r="Q850" s="243"/>
      <c r="R850" s="243"/>
      <c r="S850" s="243"/>
      <c r="T850" s="243"/>
      <c r="U850" s="243"/>
      <c r="V850" s="243"/>
      <c r="W850" s="243"/>
      <c r="X850" s="243"/>
      <c r="Y850" s="243"/>
      <c r="Z850" s="243"/>
      <c r="AA850" s="243"/>
      <c r="AB850" s="243"/>
      <c r="AC850" s="243"/>
      <c r="AD850" s="243"/>
      <c r="AE850" s="243"/>
    </row>
    <row r="851">
      <c r="A851" s="243"/>
      <c r="B851" s="243"/>
      <c r="C851" s="243"/>
      <c r="D851" s="243"/>
      <c r="E851" s="243"/>
      <c r="F851" s="243"/>
      <c r="G851" s="243"/>
      <c r="H851" s="243"/>
      <c r="I851" s="243"/>
      <c r="J851" s="243"/>
      <c r="K851" s="243"/>
      <c r="L851" s="243"/>
      <c r="M851" s="243"/>
      <c r="N851" s="243"/>
      <c r="O851" s="243"/>
      <c r="P851" s="243"/>
      <c r="Q851" s="243"/>
      <c r="R851" s="243"/>
      <c r="S851" s="243"/>
      <c r="T851" s="243"/>
      <c r="U851" s="243"/>
      <c r="V851" s="243"/>
      <c r="W851" s="243"/>
      <c r="X851" s="243"/>
      <c r="Y851" s="243"/>
      <c r="Z851" s="243"/>
      <c r="AA851" s="243"/>
      <c r="AB851" s="243"/>
      <c r="AC851" s="243"/>
      <c r="AD851" s="243"/>
      <c r="AE851" s="243"/>
    </row>
    <row r="852">
      <c r="A852" s="243"/>
      <c r="B852" s="243"/>
      <c r="C852" s="243"/>
      <c r="D852" s="243"/>
      <c r="E852" s="243"/>
      <c r="F852" s="243"/>
      <c r="G852" s="243"/>
      <c r="H852" s="243"/>
      <c r="I852" s="243"/>
      <c r="J852" s="243"/>
      <c r="K852" s="243"/>
      <c r="L852" s="243"/>
      <c r="M852" s="243"/>
      <c r="N852" s="243"/>
      <c r="O852" s="243"/>
      <c r="P852" s="243"/>
      <c r="Q852" s="243"/>
      <c r="R852" s="243"/>
      <c r="S852" s="243"/>
      <c r="T852" s="243"/>
      <c r="U852" s="243"/>
      <c r="V852" s="243"/>
      <c r="W852" s="243"/>
      <c r="X852" s="243"/>
      <c r="Y852" s="243"/>
      <c r="Z852" s="243"/>
      <c r="AA852" s="243"/>
      <c r="AB852" s="243"/>
      <c r="AC852" s="243"/>
      <c r="AD852" s="243"/>
      <c r="AE852" s="243"/>
    </row>
    <row r="853">
      <c r="A853" s="243"/>
      <c r="B853" s="243"/>
      <c r="C853" s="243"/>
      <c r="D853" s="243"/>
      <c r="E853" s="243"/>
      <c r="F853" s="243"/>
      <c r="G853" s="243"/>
      <c r="H853" s="243"/>
      <c r="I853" s="243"/>
      <c r="J853" s="243"/>
      <c r="K853" s="243"/>
      <c r="L853" s="243"/>
      <c r="M853" s="243"/>
      <c r="N853" s="243"/>
      <c r="O853" s="243"/>
      <c r="P853" s="243"/>
      <c r="Q853" s="243"/>
      <c r="R853" s="243"/>
      <c r="S853" s="243"/>
      <c r="T853" s="243"/>
      <c r="U853" s="243"/>
      <c r="V853" s="243"/>
      <c r="W853" s="243"/>
      <c r="X853" s="243"/>
      <c r="Y853" s="243"/>
      <c r="Z853" s="243"/>
      <c r="AA853" s="243"/>
      <c r="AB853" s="243"/>
      <c r="AC853" s="243"/>
      <c r="AD853" s="243"/>
      <c r="AE853" s="243"/>
    </row>
    <row r="854">
      <c r="A854" s="243"/>
      <c r="B854" s="243"/>
      <c r="C854" s="243"/>
      <c r="D854" s="243"/>
      <c r="E854" s="243"/>
      <c r="F854" s="243"/>
      <c r="G854" s="243"/>
      <c r="H854" s="243"/>
      <c r="I854" s="243"/>
      <c r="J854" s="243"/>
      <c r="K854" s="243"/>
      <c r="L854" s="243"/>
      <c r="M854" s="243"/>
      <c r="N854" s="243"/>
      <c r="O854" s="243"/>
      <c r="P854" s="243"/>
      <c r="Q854" s="243"/>
      <c r="R854" s="243"/>
      <c r="S854" s="243"/>
      <c r="T854" s="243"/>
      <c r="U854" s="243"/>
      <c r="V854" s="243"/>
      <c r="W854" s="243"/>
      <c r="X854" s="243"/>
      <c r="Y854" s="243"/>
      <c r="Z854" s="243"/>
      <c r="AA854" s="243"/>
      <c r="AB854" s="243"/>
      <c r="AC854" s="243"/>
      <c r="AD854" s="243"/>
      <c r="AE854" s="243"/>
    </row>
    <row r="855">
      <c r="A855" s="243"/>
      <c r="B855" s="243"/>
      <c r="C855" s="243"/>
      <c r="D855" s="243"/>
      <c r="E855" s="243"/>
      <c r="F855" s="243"/>
      <c r="G855" s="243"/>
      <c r="H855" s="243"/>
      <c r="I855" s="243"/>
      <c r="J855" s="243"/>
      <c r="K855" s="243"/>
      <c r="L855" s="243"/>
      <c r="M855" s="243"/>
      <c r="N855" s="243"/>
      <c r="O855" s="243"/>
      <c r="P855" s="243"/>
      <c r="Q855" s="243"/>
      <c r="R855" s="243"/>
      <c r="S855" s="243"/>
      <c r="T855" s="243"/>
      <c r="U855" s="243"/>
      <c r="V855" s="243"/>
      <c r="W855" s="243"/>
      <c r="X855" s="243"/>
      <c r="Y855" s="243"/>
      <c r="Z855" s="243"/>
      <c r="AA855" s="243"/>
      <c r="AB855" s="243"/>
      <c r="AC855" s="243"/>
      <c r="AD855" s="243"/>
      <c r="AE855" s="243"/>
    </row>
    <row r="856">
      <c r="A856" s="243"/>
      <c r="B856" s="243"/>
      <c r="C856" s="243"/>
      <c r="D856" s="243"/>
      <c r="E856" s="243"/>
      <c r="F856" s="243"/>
      <c r="G856" s="243"/>
      <c r="H856" s="243"/>
      <c r="I856" s="243"/>
      <c r="J856" s="243"/>
      <c r="K856" s="243"/>
      <c r="L856" s="243"/>
      <c r="M856" s="243"/>
      <c r="N856" s="243"/>
      <c r="O856" s="243"/>
      <c r="P856" s="243"/>
      <c r="Q856" s="243"/>
      <c r="R856" s="243"/>
      <c r="S856" s="243"/>
      <c r="T856" s="243"/>
      <c r="U856" s="243"/>
      <c r="V856" s="243"/>
      <c r="W856" s="243"/>
      <c r="X856" s="243"/>
      <c r="Y856" s="243"/>
      <c r="Z856" s="243"/>
      <c r="AA856" s="243"/>
      <c r="AB856" s="243"/>
      <c r="AC856" s="243"/>
      <c r="AD856" s="243"/>
      <c r="AE856" s="243"/>
    </row>
    <row r="857">
      <c r="A857" s="243"/>
      <c r="B857" s="243"/>
      <c r="C857" s="243"/>
      <c r="D857" s="243"/>
      <c r="E857" s="243"/>
      <c r="F857" s="243"/>
      <c r="G857" s="243"/>
      <c r="H857" s="243"/>
      <c r="I857" s="243"/>
      <c r="J857" s="243"/>
      <c r="K857" s="243"/>
      <c r="L857" s="243"/>
      <c r="M857" s="243"/>
      <c r="N857" s="243"/>
      <c r="O857" s="243"/>
      <c r="P857" s="243"/>
      <c r="Q857" s="243"/>
      <c r="R857" s="243"/>
      <c r="S857" s="243"/>
      <c r="T857" s="243"/>
      <c r="U857" s="243"/>
      <c r="V857" s="243"/>
      <c r="W857" s="243"/>
      <c r="X857" s="243"/>
      <c r="Y857" s="243"/>
      <c r="Z857" s="243"/>
      <c r="AA857" s="243"/>
      <c r="AB857" s="243"/>
      <c r="AC857" s="243"/>
      <c r="AD857" s="243"/>
      <c r="AE857" s="243"/>
    </row>
    <row r="858">
      <c r="A858" s="243"/>
      <c r="B858" s="243"/>
      <c r="C858" s="243"/>
      <c r="D858" s="243"/>
      <c r="E858" s="243"/>
      <c r="F858" s="243"/>
      <c r="G858" s="243"/>
      <c r="H858" s="243"/>
      <c r="I858" s="243"/>
      <c r="J858" s="243"/>
      <c r="K858" s="243"/>
      <c r="L858" s="243"/>
      <c r="M858" s="243"/>
      <c r="N858" s="243"/>
      <c r="O858" s="243"/>
      <c r="P858" s="243"/>
      <c r="Q858" s="243"/>
      <c r="R858" s="243"/>
      <c r="S858" s="243"/>
      <c r="T858" s="243"/>
      <c r="U858" s="243"/>
      <c r="V858" s="243"/>
      <c r="W858" s="243"/>
      <c r="X858" s="243"/>
      <c r="Y858" s="243"/>
      <c r="Z858" s="243"/>
      <c r="AA858" s="243"/>
      <c r="AB858" s="243"/>
      <c r="AC858" s="243"/>
      <c r="AD858" s="243"/>
      <c r="AE858" s="243"/>
    </row>
    <row r="859">
      <c r="A859" s="243"/>
      <c r="B859" s="243"/>
      <c r="C859" s="243"/>
      <c r="D859" s="243"/>
      <c r="E859" s="243"/>
      <c r="F859" s="243"/>
      <c r="G859" s="243"/>
      <c r="H859" s="243"/>
      <c r="I859" s="243"/>
      <c r="J859" s="243"/>
      <c r="K859" s="243"/>
      <c r="L859" s="243"/>
      <c r="M859" s="243"/>
      <c r="N859" s="243"/>
      <c r="O859" s="243"/>
      <c r="P859" s="243"/>
      <c r="Q859" s="243"/>
      <c r="R859" s="243"/>
      <c r="S859" s="243"/>
      <c r="T859" s="243"/>
      <c r="U859" s="243"/>
      <c r="V859" s="243"/>
      <c r="W859" s="243"/>
      <c r="X859" s="243"/>
      <c r="Y859" s="243"/>
      <c r="Z859" s="243"/>
      <c r="AA859" s="243"/>
      <c r="AB859" s="243"/>
      <c r="AC859" s="243"/>
      <c r="AD859" s="243"/>
      <c r="AE859" s="243"/>
    </row>
    <row r="860">
      <c r="A860" s="243"/>
      <c r="B860" s="243"/>
      <c r="C860" s="243"/>
      <c r="D860" s="243"/>
      <c r="E860" s="243"/>
      <c r="F860" s="243"/>
      <c r="G860" s="243"/>
      <c r="H860" s="243"/>
      <c r="I860" s="243"/>
      <c r="J860" s="243"/>
      <c r="K860" s="243"/>
      <c r="L860" s="243"/>
      <c r="M860" s="243"/>
      <c r="N860" s="243"/>
      <c r="O860" s="243"/>
      <c r="P860" s="243"/>
      <c r="Q860" s="243"/>
      <c r="R860" s="243"/>
      <c r="S860" s="243"/>
      <c r="T860" s="243"/>
      <c r="U860" s="243"/>
      <c r="V860" s="243"/>
      <c r="W860" s="243"/>
      <c r="X860" s="243"/>
      <c r="Y860" s="243"/>
      <c r="Z860" s="243"/>
      <c r="AA860" s="243"/>
      <c r="AB860" s="243"/>
      <c r="AC860" s="243"/>
      <c r="AD860" s="243"/>
      <c r="AE860" s="243"/>
    </row>
    <row r="861">
      <c r="A861" s="243"/>
      <c r="B861" s="243"/>
      <c r="C861" s="243"/>
      <c r="D861" s="243"/>
      <c r="E861" s="243"/>
      <c r="F861" s="243"/>
      <c r="G861" s="243"/>
      <c r="H861" s="243"/>
      <c r="I861" s="243"/>
      <c r="J861" s="243"/>
      <c r="K861" s="243"/>
      <c r="L861" s="243"/>
      <c r="M861" s="243"/>
      <c r="N861" s="243"/>
      <c r="O861" s="243"/>
      <c r="P861" s="243"/>
      <c r="Q861" s="243"/>
      <c r="R861" s="243"/>
      <c r="S861" s="243"/>
      <c r="T861" s="243"/>
      <c r="U861" s="243"/>
      <c r="V861" s="243"/>
      <c r="W861" s="243"/>
      <c r="X861" s="243"/>
      <c r="Y861" s="243"/>
      <c r="Z861" s="243"/>
      <c r="AA861" s="243"/>
      <c r="AB861" s="243"/>
      <c r="AC861" s="243"/>
      <c r="AD861" s="243"/>
      <c r="AE861" s="243"/>
    </row>
    <row r="862">
      <c r="A862" s="243"/>
      <c r="B862" s="243"/>
      <c r="C862" s="243"/>
      <c r="D862" s="243"/>
      <c r="E862" s="243"/>
      <c r="F862" s="243"/>
      <c r="G862" s="243"/>
      <c r="H862" s="243"/>
      <c r="I862" s="243"/>
      <c r="J862" s="243"/>
      <c r="K862" s="243"/>
      <c r="L862" s="243"/>
      <c r="M862" s="243"/>
      <c r="N862" s="243"/>
      <c r="O862" s="243"/>
      <c r="P862" s="243"/>
      <c r="Q862" s="243"/>
      <c r="R862" s="243"/>
      <c r="S862" s="243"/>
      <c r="T862" s="243"/>
      <c r="U862" s="243"/>
      <c r="V862" s="243"/>
      <c r="W862" s="243"/>
      <c r="X862" s="243"/>
      <c r="Y862" s="243"/>
      <c r="Z862" s="243"/>
      <c r="AA862" s="243"/>
      <c r="AB862" s="243"/>
      <c r="AC862" s="243"/>
      <c r="AD862" s="243"/>
      <c r="AE862" s="243"/>
    </row>
    <row r="863">
      <c r="A863" s="243"/>
      <c r="B863" s="243"/>
      <c r="C863" s="243"/>
      <c r="D863" s="243"/>
      <c r="E863" s="243"/>
      <c r="F863" s="243"/>
      <c r="G863" s="243"/>
      <c r="H863" s="243"/>
      <c r="I863" s="243"/>
      <c r="J863" s="243"/>
      <c r="K863" s="243"/>
      <c r="L863" s="243"/>
      <c r="M863" s="243"/>
      <c r="N863" s="243"/>
      <c r="O863" s="243"/>
      <c r="P863" s="243"/>
      <c r="Q863" s="243"/>
      <c r="R863" s="243"/>
      <c r="S863" s="243"/>
      <c r="T863" s="243"/>
      <c r="U863" s="243"/>
      <c r="V863" s="243"/>
      <c r="W863" s="243"/>
      <c r="X863" s="243"/>
      <c r="Y863" s="243"/>
      <c r="Z863" s="243"/>
      <c r="AA863" s="243"/>
      <c r="AB863" s="243"/>
      <c r="AC863" s="243"/>
      <c r="AD863" s="243"/>
      <c r="AE863" s="243"/>
    </row>
    <row r="864">
      <c r="A864" s="243"/>
      <c r="B864" s="243"/>
      <c r="C864" s="243"/>
      <c r="D864" s="243"/>
      <c r="E864" s="243"/>
      <c r="F864" s="243"/>
      <c r="G864" s="243"/>
      <c r="H864" s="243"/>
      <c r="I864" s="243"/>
      <c r="J864" s="243"/>
      <c r="K864" s="243"/>
      <c r="L864" s="243"/>
      <c r="M864" s="243"/>
      <c r="N864" s="243"/>
      <c r="O864" s="243"/>
      <c r="P864" s="243"/>
      <c r="Q864" s="243"/>
      <c r="R864" s="243"/>
      <c r="S864" s="243"/>
      <c r="T864" s="243"/>
      <c r="U864" s="243"/>
      <c r="V864" s="243"/>
      <c r="W864" s="243"/>
      <c r="X864" s="243"/>
      <c r="Y864" s="243"/>
      <c r="Z864" s="243"/>
      <c r="AA864" s="243"/>
      <c r="AB864" s="243"/>
      <c r="AC864" s="243"/>
      <c r="AD864" s="243"/>
      <c r="AE864" s="243"/>
    </row>
    <row r="865">
      <c r="A865" s="243"/>
      <c r="B865" s="243"/>
      <c r="C865" s="243"/>
      <c r="D865" s="243"/>
      <c r="E865" s="243"/>
      <c r="F865" s="243"/>
      <c r="G865" s="243"/>
      <c r="H865" s="243"/>
      <c r="I865" s="243"/>
      <c r="J865" s="243"/>
      <c r="K865" s="243"/>
      <c r="L865" s="243"/>
      <c r="M865" s="243"/>
      <c r="N865" s="243"/>
      <c r="O865" s="243"/>
      <c r="P865" s="243"/>
      <c r="Q865" s="243"/>
      <c r="R865" s="243"/>
      <c r="S865" s="243"/>
      <c r="T865" s="243"/>
      <c r="U865" s="243"/>
      <c r="V865" s="243"/>
      <c r="W865" s="243"/>
      <c r="X865" s="243"/>
      <c r="Y865" s="243"/>
      <c r="Z865" s="243"/>
      <c r="AA865" s="243"/>
      <c r="AB865" s="243"/>
      <c r="AC865" s="243"/>
      <c r="AD865" s="243"/>
      <c r="AE865" s="243"/>
    </row>
    <row r="866">
      <c r="A866" s="243"/>
      <c r="B866" s="243"/>
      <c r="C866" s="243"/>
      <c r="D866" s="243"/>
      <c r="E866" s="243"/>
      <c r="F866" s="243"/>
      <c r="G866" s="243"/>
      <c r="H866" s="243"/>
      <c r="I866" s="243"/>
      <c r="J866" s="243"/>
      <c r="K866" s="243"/>
      <c r="L866" s="243"/>
      <c r="M866" s="243"/>
      <c r="N866" s="243"/>
      <c r="O866" s="243"/>
      <c r="P866" s="243"/>
      <c r="Q866" s="243"/>
      <c r="R866" s="243"/>
      <c r="S866" s="243"/>
      <c r="T866" s="243"/>
      <c r="U866" s="243"/>
      <c r="V866" s="243"/>
      <c r="W866" s="243"/>
      <c r="X866" s="243"/>
      <c r="Y866" s="243"/>
      <c r="Z866" s="243"/>
      <c r="AA866" s="243"/>
      <c r="AB866" s="243"/>
      <c r="AC866" s="243"/>
      <c r="AD866" s="243"/>
      <c r="AE866" s="243"/>
    </row>
    <row r="867">
      <c r="A867" s="243"/>
      <c r="B867" s="243"/>
      <c r="C867" s="243"/>
      <c r="D867" s="243"/>
      <c r="E867" s="243"/>
      <c r="F867" s="243"/>
      <c r="G867" s="243"/>
      <c r="H867" s="243"/>
      <c r="I867" s="243"/>
      <c r="J867" s="243"/>
      <c r="K867" s="243"/>
      <c r="L867" s="243"/>
      <c r="M867" s="243"/>
      <c r="N867" s="243"/>
      <c r="O867" s="243"/>
      <c r="P867" s="243"/>
      <c r="Q867" s="243"/>
      <c r="R867" s="243"/>
      <c r="S867" s="243"/>
      <c r="T867" s="243"/>
      <c r="U867" s="243"/>
      <c r="V867" s="243"/>
      <c r="W867" s="243"/>
      <c r="X867" s="243"/>
      <c r="Y867" s="243"/>
      <c r="Z867" s="243"/>
      <c r="AA867" s="243"/>
      <c r="AB867" s="243"/>
      <c r="AC867" s="243"/>
      <c r="AD867" s="243"/>
      <c r="AE867" s="243"/>
    </row>
    <row r="868">
      <c r="A868" s="243"/>
      <c r="B868" s="243"/>
      <c r="C868" s="243"/>
      <c r="D868" s="243"/>
      <c r="E868" s="243"/>
      <c r="F868" s="243"/>
      <c r="G868" s="243"/>
      <c r="H868" s="243"/>
      <c r="I868" s="243"/>
      <c r="J868" s="243"/>
      <c r="K868" s="243"/>
      <c r="L868" s="243"/>
      <c r="M868" s="243"/>
      <c r="N868" s="243"/>
      <c r="O868" s="243"/>
      <c r="P868" s="243"/>
      <c r="Q868" s="243"/>
      <c r="R868" s="243"/>
      <c r="S868" s="243"/>
      <c r="T868" s="243"/>
      <c r="U868" s="243"/>
      <c r="V868" s="243"/>
      <c r="W868" s="243"/>
      <c r="X868" s="243"/>
      <c r="Y868" s="243"/>
      <c r="Z868" s="243"/>
      <c r="AA868" s="243"/>
      <c r="AB868" s="243"/>
      <c r="AC868" s="243"/>
      <c r="AD868" s="243"/>
      <c r="AE868" s="243"/>
    </row>
    <row r="869">
      <c r="A869" s="243"/>
      <c r="B869" s="243"/>
      <c r="C869" s="243"/>
      <c r="D869" s="243"/>
      <c r="E869" s="243"/>
      <c r="F869" s="243"/>
      <c r="G869" s="243"/>
      <c r="H869" s="243"/>
      <c r="I869" s="243"/>
      <c r="J869" s="243"/>
      <c r="K869" s="243"/>
      <c r="L869" s="243"/>
      <c r="M869" s="243"/>
      <c r="N869" s="243"/>
      <c r="O869" s="243"/>
      <c r="P869" s="243"/>
      <c r="Q869" s="243"/>
      <c r="R869" s="243"/>
      <c r="S869" s="243"/>
      <c r="T869" s="243"/>
      <c r="U869" s="243"/>
      <c r="V869" s="243"/>
      <c r="W869" s="243"/>
      <c r="X869" s="243"/>
      <c r="Y869" s="243"/>
      <c r="Z869" s="243"/>
      <c r="AA869" s="243"/>
      <c r="AB869" s="243"/>
      <c r="AC869" s="243"/>
      <c r="AD869" s="243"/>
      <c r="AE869" s="243"/>
    </row>
    <row r="870">
      <c r="A870" s="243"/>
      <c r="B870" s="243"/>
      <c r="C870" s="243"/>
      <c r="D870" s="243"/>
      <c r="E870" s="243"/>
      <c r="F870" s="243"/>
      <c r="G870" s="243"/>
      <c r="H870" s="243"/>
      <c r="I870" s="243"/>
      <c r="J870" s="243"/>
      <c r="K870" s="243"/>
      <c r="L870" s="243"/>
      <c r="M870" s="243"/>
      <c r="N870" s="243"/>
      <c r="O870" s="243"/>
      <c r="P870" s="243"/>
      <c r="Q870" s="243"/>
      <c r="R870" s="243"/>
      <c r="S870" s="243"/>
      <c r="T870" s="243"/>
      <c r="U870" s="243"/>
      <c r="V870" s="243"/>
      <c r="W870" s="243"/>
      <c r="X870" s="243"/>
      <c r="Y870" s="243"/>
      <c r="Z870" s="243"/>
      <c r="AA870" s="243"/>
      <c r="AB870" s="243"/>
      <c r="AC870" s="243"/>
      <c r="AD870" s="243"/>
      <c r="AE870" s="243"/>
    </row>
    <row r="871">
      <c r="A871" s="243"/>
      <c r="B871" s="243"/>
      <c r="C871" s="243"/>
      <c r="D871" s="243"/>
      <c r="E871" s="243"/>
      <c r="F871" s="243"/>
      <c r="G871" s="243"/>
      <c r="H871" s="243"/>
      <c r="I871" s="243"/>
      <c r="J871" s="243"/>
      <c r="K871" s="243"/>
      <c r="L871" s="243"/>
      <c r="M871" s="243"/>
      <c r="N871" s="243"/>
      <c r="O871" s="243"/>
      <c r="P871" s="243"/>
      <c r="Q871" s="243"/>
      <c r="R871" s="243"/>
      <c r="S871" s="243"/>
      <c r="T871" s="243"/>
      <c r="U871" s="243"/>
      <c r="V871" s="243"/>
      <c r="W871" s="243"/>
      <c r="X871" s="243"/>
      <c r="Y871" s="243"/>
      <c r="Z871" s="243"/>
      <c r="AA871" s="243"/>
      <c r="AB871" s="243"/>
      <c r="AC871" s="243"/>
      <c r="AD871" s="243"/>
      <c r="AE871" s="243"/>
    </row>
    <row r="872">
      <c r="A872" s="243"/>
      <c r="B872" s="243"/>
      <c r="C872" s="243"/>
      <c r="D872" s="243"/>
      <c r="E872" s="243"/>
      <c r="F872" s="243"/>
      <c r="G872" s="243"/>
      <c r="H872" s="243"/>
      <c r="I872" s="243"/>
      <c r="J872" s="243"/>
      <c r="K872" s="243"/>
      <c r="L872" s="243"/>
      <c r="M872" s="243"/>
      <c r="N872" s="243"/>
      <c r="O872" s="243"/>
      <c r="P872" s="243"/>
      <c r="Q872" s="243"/>
      <c r="R872" s="243"/>
      <c r="S872" s="243"/>
      <c r="T872" s="243"/>
      <c r="U872" s="243"/>
      <c r="V872" s="243"/>
      <c r="W872" s="243"/>
      <c r="X872" s="243"/>
      <c r="Y872" s="243"/>
      <c r="Z872" s="243"/>
      <c r="AA872" s="243"/>
      <c r="AB872" s="243"/>
      <c r="AC872" s="243"/>
      <c r="AD872" s="243"/>
      <c r="AE872" s="243"/>
    </row>
    <row r="873">
      <c r="A873" s="243"/>
      <c r="B873" s="243"/>
      <c r="C873" s="243"/>
      <c r="D873" s="243"/>
      <c r="E873" s="243"/>
      <c r="F873" s="243"/>
      <c r="G873" s="243"/>
      <c r="H873" s="243"/>
      <c r="I873" s="243"/>
      <c r="J873" s="243"/>
      <c r="K873" s="243"/>
      <c r="L873" s="243"/>
      <c r="M873" s="243"/>
      <c r="N873" s="243"/>
      <c r="O873" s="243"/>
      <c r="P873" s="243"/>
      <c r="Q873" s="243"/>
      <c r="R873" s="243"/>
      <c r="S873" s="243"/>
      <c r="T873" s="243"/>
      <c r="U873" s="243"/>
      <c r="V873" s="243"/>
      <c r="W873" s="243"/>
      <c r="X873" s="243"/>
      <c r="Y873" s="243"/>
      <c r="Z873" s="243"/>
      <c r="AA873" s="243"/>
      <c r="AB873" s="243"/>
      <c r="AC873" s="243"/>
      <c r="AD873" s="243"/>
      <c r="AE873" s="243"/>
    </row>
    <row r="874">
      <c r="A874" s="243"/>
      <c r="B874" s="243"/>
      <c r="C874" s="243"/>
      <c r="D874" s="243"/>
      <c r="E874" s="243"/>
      <c r="F874" s="243"/>
      <c r="G874" s="243"/>
      <c r="H874" s="243"/>
      <c r="I874" s="243"/>
      <c r="J874" s="243"/>
      <c r="K874" s="243"/>
      <c r="L874" s="243"/>
      <c r="M874" s="243"/>
      <c r="N874" s="243"/>
      <c r="O874" s="243"/>
      <c r="P874" s="243"/>
      <c r="Q874" s="243"/>
      <c r="R874" s="243"/>
      <c r="S874" s="243"/>
      <c r="T874" s="243"/>
      <c r="U874" s="243"/>
      <c r="V874" s="243"/>
      <c r="W874" s="243"/>
      <c r="X874" s="243"/>
      <c r="Y874" s="243"/>
      <c r="Z874" s="243"/>
      <c r="AA874" s="243"/>
      <c r="AB874" s="243"/>
      <c r="AC874" s="243"/>
      <c r="AD874" s="243"/>
      <c r="AE874" s="243"/>
    </row>
    <row r="875">
      <c r="A875" s="243"/>
      <c r="B875" s="243"/>
      <c r="C875" s="243"/>
      <c r="D875" s="243"/>
      <c r="E875" s="243"/>
      <c r="F875" s="243"/>
      <c r="G875" s="243"/>
      <c r="H875" s="243"/>
      <c r="I875" s="243"/>
      <c r="J875" s="243"/>
      <c r="K875" s="243"/>
      <c r="L875" s="243"/>
      <c r="M875" s="243"/>
      <c r="N875" s="243"/>
      <c r="O875" s="243"/>
      <c r="P875" s="243"/>
      <c r="Q875" s="243"/>
      <c r="R875" s="243"/>
      <c r="S875" s="243"/>
      <c r="T875" s="243"/>
      <c r="U875" s="243"/>
      <c r="V875" s="243"/>
      <c r="W875" s="243"/>
      <c r="X875" s="243"/>
      <c r="Y875" s="243"/>
      <c r="Z875" s="243"/>
      <c r="AA875" s="243"/>
      <c r="AB875" s="243"/>
      <c r="AC875" s="243"/>
      <c r="AD875" s="243"/>
      <c r="AE875" s="243"/>
    </row>
    <row r="876">
      <c r="A876" s="243"/>
      <c r="B876" s="243"/>
      <c r="C876" s="243"/>
      <c r="D876" s="243"/>
      <c r="E876" s="243"/>
      <c r="F876" s="243"/>
      <c r="G876" s="243"/>
      <c r="H876" s="243"/>
      <c r="I876" s="243"/>
      <c r="J876" s="243"/>
      <c r="K876" s="243"/>
      <c r="L876" s="243"/>
      <c r="M876" s="243"/>
      <c r="N876" s="243"/>
      <c r="O876" s="243"/>
      <c r="P876" s="243"/>
      <c r="Q876" s="243"/>
      <c r="R876" s="243"/>
      <c r="S876" s="243"/>
      <c r="T876" s="243"/>
      <c r="U876" s="243"/>
      <c r="V876" s="243"/>
      <c r="W876" s="243"/>
      <c r="X876" s="243"/>
      <c r="Y876" s="243"/>
      <c r="Z876" s="243"/>
      <c r="AA876" s="243"/>
      <c r="AB876" s="243"/>
      <c r="AC876" s="243"/>
      <c r="AD876" s="243"/>
      <c r="AE876" s="243"/>
    </row>
    <row r="877">
      <c r="A877" s="243"/>
      <c r="B877" s="243"/>
      <c r="C877" s="243"/>
      <c r="D877" s="243"/>
      <c r="E877" s="243"/>
      <c r="F877" s="243"/>
      <c r="G877" s="243"/>
      <c r="H877" s="243"/>
      <c r="I877" s="243"/>
      <c r="J877" s="243"/>
      <c r="K877" s="243"/>
      <c r="L877" s="243"/>
      <c r="M877" s="243"/>
      <c r="N877" s="243"/>
      <c r="O877" s="243"/>
      <c r="P877" s="243"/>
      <c r="Q877" s="243"/>
      <c r="R877" s="243"/>
      <c r="S877" s="243"/>
      <c r="T877" s="243"/>
      <c r="U877" s="243"/>
      <c r="V877" s="243"/>
      <c r="W877" s="243"/>
      <c r="X877" s="243"/>
      <c r="Y877" s="243"/>
      <c r="Z877" s="243"/>
      <c r="AA877" s="243"/>
      <c r="AB877" s="243"/>
      <c r="AC877" s="243"/>
      <c r="AD877" s="243"/>
      <c r="AE877" s="243"/>
    </row>
    <row r="878">
      <c r="A878" s="243"/>
      <c r="B878" s="243"/>
      <c r="C878" s="243"/>
      <c r="D878" s="243"/>
      <c r="E878" s="243"/>
      <c r="F878" s="243"/>
      <c r="G878" s="243"/>
      <c r="H878" s="243"/>
      <c r="I878" s="243"/>
      <c r="J878" s="243"/>
      <c r="K878" s="243"/>
      <c r="L878" s="243"/>
      <c r="M878" s="243"/>
      <c r="N878" s="243"/>
      <c r="O878" s="243"/>
      <c r="P878" s="243"/>
      <c r="Q878" s="243"/>
      <c r="R878" s="243"/>
      <c r="S878" s="243"/>
      <c r="T878" s="243"/>
      <c r="U878" s="243"/>
      <c r="V878" s="243"/>
      <c r="W878" s="243"/>
      <c r="X878" s="243"/>
      <c r="Y878" s="243"/>
      <c r="Z878" s="243"/>
      <c r="AA878" s="243"/>
      <c r="AB878" s="243"/>
      <c r="AC878" s="243"/>
      <c r="AD878" s="243"/>
      <c r="AE878" s="243"/>
    </row>
    <row r="879">
      <c r="A879" s="243"/>
      <c r="B879" s="243"/>
      <c r="C879" s="243"/>
      <c r="D879" s="243"/>
      <c r="E879" s="243"/>
      <c r="F879" s="243"/>
      <c r="G879" s="243"/>
      <c r="H879" s="243"/>
      <c r="I879" s="243"/>
      <c r="J879" s="243"/>
      <c r="K879" s="243"/>
      <c r="L879" s="243"/>
      <c r="M879" s="243"/>
      <c r="N879" s="243"/>
      <c r="O879" s="243"/>
      <c r="P879" s="243"/>
      <c r="Q879" s="243"/>
      <c r="R879" s="243"/>
      <c r="S879" s="243"/>
      <c r="T879" s="243"/>
      <c r="U879" s="243"/>
      <c r="V879" s="243"/>
      <c r="W879" s="243"/>
      <c r="X879" s="243"/>
      <c r="Y879" s="243"/>
      <c r="Z879" s="243"/>
      <c r="AA879" s="243"/>
      <c r="AB879" s="243"/>
      <c r="AC879" s="243"/>
      <c r="AD879" s="243"/>
      <c r="AE879" s="243"/>
    </row>
    <row r="880">
      <c r="A880" s="243"/>
      <c r="B880" s="243"/>
      <c r="C880" s="243"/>
      <c r="D880" s="243"/>
      <c r="E880" s="243"/>
      <c r="F880" s="243"/>
      <c r="G880" s="243"/>
      <c r="H880" s="243"/>
      <c r="I880" s="243"/>
      <c r="J880" s="243"/>
      <c r="K880" s="243"/>
      <c r="L880" s="243"/>
      <c r="M880" s="243"/>
      <c r="N880" s="243"/>
      <c r="O880" s="243"/>
      <c r="P880" s="243"/>
      <c r="Q880" s="243"/>
      <c r="R880" s="243"/>
      <c r="S880" s="243"/>
      <c r="T880" s="243"/>
      <c r="U880" s="243"/>
      <c r="V880" s="243"/>
      <c r="W880" s="243"/>
      <c r="X880" s="243"/>
      <c r="Y880" s="243"/>
      <c r="Z880" s="243"/>
      <c r="AA880" s="243"/>
      <c r="AB880" s="243"/>
      <c r="AC880" s="243"/>
      <c r="AD880" s="243"/>
      <c r="AE880" s="243"/>
    </row>
    <row r="881">
      <c r="A881" s="243"/>
      <c r="B881" s="243"/>
      <c r="C881" s="243"/>
      <c r="D881" s="243"/>
      <c r="E881" s="243"/>
      <c r="F881" s="243"/>
      <c r="G881" s="243"/>
      <c r="H881" s="243"/>
      <c r="I881" s="243"/>
      <c r="J881" s="243"/>
      <c r="K881" s="243"/>
      <c r="L881" s="243"/>
      <c r="M881" s="243"/>
      <c r="N881" s="243"/>
      <c r="O881" s="243"/>
      <c r="P881" s="243"/>
      <c r="Q881" s="243"/>
      <c r="R881" s="243"/>
      <c r="S881" s="243"/>
      <c r="T881" s="243"/>
      <c r="U881" s="243"/>
      <c r="V881" s="243"/>
      <c r="W881" s="243"/>
      <c r="X881" s="243"/>
      <c r="Y881" s="243"/>
      <c r="Z881" s="243"/>
      <c r="AA881" s="243"/>
      <c r="AB881" s="243"/>
      <c r="AC881" s="243"/>
      <c r="AD881" s="243"/>
      <c r="AE881" s="243"/>
    </row>
    <row r="882">
      <c r="A882" s="243"/>
      <c r="B882" s="243"/>
      <c r="C882" s="243"/>
      <c r="D882" s="243"/>
      <c r="E882" s="243"/>
      <c r="F882" s="243"/>
      <c r="G882" s="243"/>
      <c r="H882" s="243"/>
      <c r="I882" s="243"/>
      <c r="J882" s="243"/>
      <c r="K882" s="243"/>
      <c r="L882" s="243"/>
      <c r="M882" s="243"/>
      <c r="N882" s="243"/>
      <c r="O882" s="243"/>
      <c r="P882" s="243"/>
      <c r="Q882" s="243"/>
      <c r="R882" s="243"/>
      <c r="S882" s="243"/>
      <c r="T882" s="243"/>
      <c r="U882" s="243"/>
      <c r="V882" s="243"/>
      <c r="W882" s="243"/>
      <c r="X882" s="243"/>
      <c r="Y882" s="243"/>
      <c r="Z882" s="243"/>
      <c r="AA882" s="243"/>
      <c r="AB882" s="243"/>
      <c r="AC882" s="243"/>
      <c r="AD882" s="243"/>
      <c r="AE882" s="243"/>
    </row>
    <row r="883">
      <c r="A883" s="243"/>
      <c r="B883" s="243"/>
      <c r="C883" s="243"/>
      <c r="D883" s="243"/>
      <c r="E883" s="243"/>
      <c r="F883" s="243"/>
      <c r="G883" s="243"/>
      <c r="H883" s="243"/>
      <c r="I883" s="243"/>
      <c r="J883" s="243"/>
      <c r="K883" s="243"/>
      <c r="L883" s="243"/>
      <c r="M883" s="243"/>
      <c r="N883" s="243"/>
      <c r="O883" s="243"/>
      <c r="P883" s="243"/>
      <c r="Q883" s="243"/>
      <c r="R883" s="243"/>
      <c r="S883" s="243"/>
      <c r="T883" s="243"/>
      <c r="U883" s="243"/>
      <c r="V883" s="243"/>
      <c r="W883" s="243"/>
      <c r="X883" s="243"/>
      <c r="Y883" s="243"/>
      <c r="Z883" s="243"/>
      <c r="AA883" s="243"/>
      <c r="AB883" s="243"/>
      <c r="AC883" s="243"/>
      <c r="AD883" s="243"/>
      <c r="AE883" s="243"/>
    </row>
    <row r="884">
      <c r="A884" s="243"/>
      <c r="B884" s="243"/>
      <c r="C884" s="243"/>
      <c r="D884" s="243"/>
      <c r="E884" s="243"/>
      <c r="F884" s="243"/>
      <c r="G884" s="243"/>
      <c r="H884" s="243"/>
      <c r="I884" s="243"/>
      <c r="J884" s="243"/>
      <c r="K884" s="243"/>
      <c r="L884" s="243"/>
      <c r="M884" s="243"/>
      <c r="N884" s="243"/>
      <c r="O884" s="243"/>
      <c r="P884" s="243"/>
      <c r="Q884" s="243"/>
      <c r="R884" s="243"/>
      <c r="S884" s="243"/>
      <c r="T884" s="243"/>
      <c r="U884" s="243"/>
      <c r="V884" s="243"/>
      <c r="W884" s="243"/>
      <c r="X884" s="243"/>
      <c r="Y884" s="243"/>
      <c r="Z884" s="243"/>
      <c r="AA884" s="243"/>
      <c r="AB884" s="243"/>
      <c r="AC884" s="243"/>
      <c r="AD884" s="243"/>
      <c r="AE884" s="243"/>
    </row>
    <row r="885">
      <c r="A885" s="243"/>
      <c r="B885" s="243"/>
      <c r="C885" s="243"/>
      <c r="D885" s="243"/>
      <c r="E885" s="243"/>
      <c r="F885" s="243"/>
      <c r="G885" s="243"/>
      <c r="H885" s="243"/>
      <c r="I885" s="243"/>
      <c r="J885" s="243"/>
      <c r="K885" s="243"/>
      <c r="L885" s="243"/>
      <c r="M885" s="243"/>
      <c r="N885" s="243"/>
      <c r="O885" s="243"/>
      <c r="P885" s="243"/>
      <c r="Q885" s="243"/>
      <c r="R885" s="243"/>
      <c r="S885" s="243"/>
      <c r="T885" s="243"/>
      <c r="U885" s="243"/>
      <c r="V885" s="243"/>
      <c r="W885" s="243"/>
      <c r="X885" s="243"/>
      <c r="Y885" s="243"/>
      <c r="Z885" s="243"/>
      <c r="AA885" s="243"/>
      <c r="AB885" s="243"/>
      <c r="AC885" s="243"/>
      <c r="AD885" s="243"/>
      <c r="AE885" s="243"/>
    </row>
    <row r="886">
      <c r="A886" s="243"/>
      <c r="B886" s="243"/>
      <c r="C886" s="243"/>
      <c r="D886" s="243"/>
      <c r="E886" s="243"/>
      <c r="F886" s="243"/>
      <c r="G886" s="243"/>
      <c r="H886" s="243"/>
      <c r="I886" s="243"/>
      <c r="J886" s="243"/>
      <c r="K886" s="243"/>
      <c r="L886" s="243"/>
      <c r="M886" s="243"/>
      <c r="N886" s="243"/>
      <c r="O886" s="243"/>
      <c r="P886" s="243"/>
      <c r="Q886" s="243"/>
      <c r="R886" s="243"/>
      <c r="S886" s="243"/>
      <c r="T886" s="243"/>
      <c r="U886" s="243"/>
      <c r="V886" s="243"/>
      <c r="W886" s="243"/>
      <c r="X886" s="243"/>
      <c r="Y886" s="243"/>
      <c r="Z886" s="243"/>
      <c r="AA886" s="243"/>
      <c r="AB886" s="243"/>
      <c r="AC886" s="243"/>
      <c r="AD886" s="243"/>
      <c r="AE886" s="243"/>
    </row>
    <row r="887">
      <c r="A887" s="243"/>
      <c r="B887" s="243"/>
      <c r="C887" s="243"/>
      <c r="D887" s="243"/>
      <c r="E887" s="243"/>
      <c r="F887" s="243"/>
      <c r="G887" s="243"/>
      <c r="H887" s="243"/>
      <c r="I887" s="243"/>
      <c r="J887" s="243"/>
      <c r="K887" s="243"/>
      <c r="L887" s="243"/>
      <c r="M887" s="243"/>
      <c r="N887" s="243"/>
      <c r="O887" s="243"/>
      <c r="P887" s="243"/>
      <c r="Q887" s="243"/>
      <c r="R887" s="243"/>
      <c r="S887" s="243"/>
      <c r="T887" s="243"/>
      <c r="U887" s="243"/>
      <c r="V887" s="243"/>
      <c r="W887" s="243"/>
      <c r="X887" s="243"/>
      <c r="Y887" s="243"/>
      <c r="Z887" s="243"/>
      <c r="AA887" s="243"/>
      <c r="AB887" s="243"/>
      <c r="AC887" s="243"/>
      <c r="AD887" s="243"/>
      <c r="AE887" s="243"/>
    </row>
    <row r="888">
      <c r="A888" s="243"/>
      <c r="B888" s="243"/>
      <c r="C888" s="243"/>
      <c r="D888" s="243"/>
      <c r="E888" s="243"/>
      <c r="F888" s="243"/>
      <c r="G888" s="243"/>
      <c r="H888" s="243"/>
      <c r="I888" s="243"/>
      <c r="J888" s="243"/>
      <c r="K888" s="243"/>
      <c r="L888" s="243"/>
      <c r="M888" s="243"/>
      <c r="N888" s="243"/>
      <c r="O888" s="243"/>
      <c r="P888" s="243"/>
      <c r="Q888" s="243"/>
      <c r="R888" s="243"/>
      <c r="S888" s="243"/>
      <c r="T888" s="243"/>
      <c r="U888" s="243"/>
      <c r="V888" s="243"/>
      <c r="W888" s="243"/>
      <c r="X888" s="243"/>
      <c r="Y888" s="243"/>
      <c r="Z888" s="243"/>
      <c r="AA888" s="243"/>
      <c r="AB888" s="243"/>
      <c r="AC888" s="243"/>
      <c r="AD888" s="243"/>
      <c r="AE888" s="243"/>
    </row>
    <row r="889">
      <c r="A889" s="243"/>
      <c r="B889" s="243"/>
      <c r="C889" s="243"/>
      <c r="D889" s="243"/>
      <c r="E889" s="243"/>
      <c r="F889" s="243"/>
      <c r="G889" s="243"/>
      <c r="H889" s="243"/>
      <c r="I889" s="243"/>
      <c r="J889" s="243"/>
      <c r="K889" s="243"/>
      <c r="L889" s="243"/>
      <c r="M889" s="243"/>
      <c r="N889" s="243"/>
      <c r="O889" s="243"/>
      <c r="P889" s="243"/>
      <c r="Q889" s="243"/>
      <c r="R889" s="243"/>
      <c r="S889" s="243"/>
      <c r="T889" s="243"/>
      <c r="U889" s="243"/>
      <c r="V889" s="243"/>
      <c r="W889" s="243"/>
      <c r="X889" s="243"/>
      <c r="Y889" s="243"/>
      <c r="Z889" s="243"/>
      <c r="AA889" s="243"/>
      <c r="AB889" s="243"/>
      <c r="AC889" s="243"/>
      <c r="AD889" s="243"/>
      <c r="AE889" s="243"/>
    </row>
    <row r="890">
      <c r="A890" s="243"/>
      <c r="B890" s="243"/>
      <c r="C890" s="243"/>
      <c r="D890" s="243"/>
      <c r="E890" s="243"/>
      <c r="F890" s="243"/>
      <c r="G890" s="243"/>
      <c r="H890" s="243"/>
      <c r="I890" s="243"/>
      <c r="J890" s="243"/>
      <c r="K890" s="243"/>
      <c r="L890" s="243"/>
      <c r="M890" s="243"/>
      <c r="N890" s="243"/>
      <c r="O890" s="243"/>
      <c r="P890" s="243"/>
      <c r="Q890" s="243"/>
      <c r="R890" s="243"/>
      <c r="S890" s="243"/>
      <c r="T890" s="243"/>
      <c r="U890" s="243"/>
      <c r="V890" s="243"/>
      <c r="W890" s="243"/>
      <c r="X890" s="243"/>
      <c r="Y890" s="243"/>
      <c r="Z890" s="243"/>
      <c r="AA890" s="243"/>
      <c r="AB890" s="243"/>
      <c r="AC890" s="243"/>
      <c r="AD890" s="243"/>
      <c r="AE890" s="243"/>
    </row>
    <row r="891">
      <c r="A891" s="243"/>
      <c r="B891" s="243"/>
      <c r="C891" s="243"/>
      <c r="D891" s="243"/>
      <c r="E891" s="243"/>
      <c r="F891" s="243"/>
      <c r="G891" s="243"/>
      <c r="H891" s="243"/>
      <c r="I891" s="243"/>
      <c r="J891" s="243"/>
      <c r="K891" s="243"/>
      <c r="L891" s="243"/>
      <c r="M891" s="243"/>
      <c r="N891" s="243"/>
      <c r="O891" s="243"/>
      <c r="P891" s="243"/>
      <c r="Q891" s="243"/>
      <c r="R891" s="243"/>
      <c r="S891" s="243"/>
      <c r="T891" s="243"/>
      <c r="U891" s="243"/>
      <c r="V891" s="243"/>
      <c r="W891" s="243"/>
      <c r="X891" s="243"/>
      <c r="Y891" s="243"/>
      <c r="Z891" s="243"/>
      <c r="AA891" s="243"/>
      <c r="AB891" s="243"/>
      <c r="AC891" s="243"/>
      <c r="AD891" s="243"/>
      <c r="AE891" s="243"/>
    </row>
    <row r="892">
      <c r="A892" s="243"/>
      <c r="B892" s="243"/>
      <c r="C892" s="243"/>
      <c r="D892" s="243"/>
      <c r="E892" s="243"/>
      <c r="F892" s="243"/>
      <c r="G892" s="243"/>
      <c r="H892" s="243"/>
      <c r="I892" s="243"/>
      <c r="J892" s="243"/>
      <c r="K892" s="243"/>
      <c r="L892" s="243"/>
      <c r="M892" s="243"/>
      <c r="N892" s="243"/>
      <c r="O892" s="243"/>
      <c r="P892" s="243"/>
      <c r="Q892" s="243"/>
      <c r="R892" s="243"/>
      <c r="S892" s="243"/>
      <c r="T892" s="243"/>
      <c r="U892" s="243"/>
      <c r="V892" s="243"/>
      <c r="W892" s="243"/>
      <c r="X892" s="243"/>
      <c r="Y892" s="243"/>
      <c r="Z892" s="243"/>
      <c r="AA892" s="243"/>
      <c r="AB892" s="243"/>
      <c r="AC892" s="243"/>
      <c r="AD892" s="243"/>
      <c r="AE892" s="243"/>
    </row>
    <row r="893">
      <c r="A893" s="243"/>
      <c r="B893" s="243"/>
      <c r="C893" s="243"/>
      <c r="D893" s="243"/>
      <c r="E893" s="243"/>
      <c r="F893" s="243"/>
      <c r="G893" s="243"/>
      <c r="H893" s="243"/>
      <c r="I893" s="243"/>
      <c r="J893" s="243"/>
      <c r="K893" s="243"/>
      <c r="L893" s="243"/>
      <c r="M893" s="243"/>
      <c r="N893" s="243"/>
      <c r="O893" s="243"/>
      <c r="P893" s="243"/>
      <c r="Q893" s="243"/>
      <c r="R893" s="243"/>
      <c r="S893" s="243"/>
      <c r="T893" s="243"/>
      <c r="U893" s="243"/>
      <c r="V893" s="243"/>
      <c r="W893" s="243"/>
      <c r="X893" s="243"/>
      <c r="Y893" s="243"/>
      <c r="Z893" s="243"/>
      <c r="AA893" s="243"/>
      <c r="AB893" s="243"/>
      <c r="AC893" s="243"/>
      <c r="AD893" s="243"/>
      <c r="AE893" s="243"/>
    </row>
    <row r="894">
      <c r="A894" s="243"/>
      <c r="B894" s="243"/>
      <c r="C894" s="243"/>
      <c r="D894" s="243"/>
      <c r="E894" s="243"/>
      <c r="F894" s="243"/>
      <c r="G894" s="243"/>
      <c r="H894" s="243"/>
      <c r="I894" s="243"/>
      <c r="J894" s="243"/>
      <c r="K894" s="243"/>
      <c r="L894" s="243"/>
      <c r="M894" s="243"/>
      <c r="N894" s="243"/>
      <c r="O894" s="243"/>
      <c r="P894" s="243"/>
      <c r="Q894" s="243"/>
      <c r="R894" s="243"/>
      <c r="S894" s="243"/>
      <c r="T894" s="243"/>
      <c r="U894" s="243"/>
      <c r="V894" s="243"/>
      <c r="W894" s="243"/>
      <c r="X894" s="243"/>
      <c r="Y894" s="243"/>
      <c r="Z894" s="243"/>
      <c r="AA894" s="243"/>
      <c r="AB894" s="243"/>
      <c r="AC894" s="243"/>
      <c r="AD894" s="243"/>
      <c r="AE894" s="243"/>
    </row>
    <row r="895">
      <c r="A895" s="243"/>
      <c r="B895" s="243"/>
      <c r="C895" s="243"/>
      <c r="D895" s="243"/>
      <c r="E895" s="243"/>
      <c r="F895" s="243"/>
      <c r="G895" s="243"/>
      <c r="H895" s="243"/>
      <c r="I895" s="243"/>
      <c r="J895" s="243"/>
      <c r="K895" s="243"/>
      <c r="L895" s="243"/>
      <c r="M895" s="243"/>
      <c r="N895" s="243"/>
      <c r="O895" s="243"/>
      <c r="P895" s="243"/>
      <c r="Q895" s="243"/>
      <c r="R895" s="243"/>
      <c r="S895" s="243"/>
      <c r="T895" s="243"/>
      <c r="U895" s="243"/>
      <c r="V895" s="243"/>
      <c r="W895" s="243"/>
      <c r="X895" s="243"/>
      <c r="Y895" s="243"/>
      <c r="Z895" s="243"/>
      <c r="AA895" s="243"/>
      <c r="AB895" s="243"/>
      <c r="AC895" s="243"/>
      <c r="AD895" s="243"/>
      <c r="AE895" s="243"/>
    </row>
    <row r="896">
      <c r="A896" s="243"/>
      <c r="B896" s="243"/>
      <c r="C896" s="243"/>
      <c r="D896" s="243"/>
      <c r="E896" s="243"/>
      <c r="F896" s="243"/>
      <c r="G896" s="243"/>
      <c r="H896" s="243"/>
      <c r="I896" s="243"/>
      <c r="J896" s="243"/>
      <c r="K896" s="243"/>
      <c r="L896" s="243"/>
      <c r="M896" s="243"/>
      <c r="N896" s="243"/>
      <c r="O896" s="243"/>
      <c r="P896" s="243"/>
      <c r="Q896" s="243"/>
      <c r="R896" s="243"/>
      <c r="S896" s="243"/>
      <c r="T896" s="243"/>
      <c r="U896" s="243"/>
      <c r="V896" s="243"/>
      <c r="W896" s="243"/>
      <c r="X896" s="243"/>
      <c r="Y896" s="243"/>
      <c r="Z896" s="243"/>
      <c r="AA896" s="243"/>
      <c r="AB896" s="243"/>
      <c r="AC896" s="243"/>
      <c r="AD896" s="243"/>
      <c r="AE896" s="243"/>
    </row>
    <row r="897">
      <c r="A897" s="243"/>
      <c r="B897" s="243"/>
      <c r="C897" s="243"/>
      <c r="D897" s="243"/>
      <c r="E897" s="243"/>
      <c r="F897" s="243"/>
      <c r="G897" s="243"/>
      <c r="H897" s="243"/>
      <c r="I897" s="243"/>
      <c r="J897" s="243"/>
      <c r="K897" s="243"/>
      <c r="L897" s="243"/>
      <c r="M897" s="243"/>
      <c r="N897" s="243"/>
      <c r="O897" s="243"/>
      <c r="P897" s="243"/>
      <c r="Q897" s="243"/>
      <c r="R897" s="243"/>
      <c r="S897" s="243"/>
      <c r="T897" s="243"/>
      <c r="U897" s="243"/>
      <c r="V897" s="243"/>
      <c r="W897" s="243"/>
      <c r="X897" s="243"/>
      <c r="Y897" s="243"/>
      <c r="Z897" s="243"/>
      <c r="AA897" s="243"/>
      <c r="AB897" s="243"/>
      <c r="AC897" s="243"/>
      <c r="AD897" s="243"/>
      <c r="AE897" s="243"/>
    </row>
    <row r="898">
      <c r="A898" s="243"/>
      <c r="B898" s="243"/>
      <c r="C898" s="243"/>
      <c r="D898" s="243"/>
      <c r="E898" s="243"/>
      <c r="F898" s="243"/>
      <c r="G898" s="243"/>
      <c r="H898" s="243"/>
      <c r="I898" s="243"/>
      <c r="J898" s="243"/>
      <c r="K898" s="243"/>
      <c r="L898" s="243"/>
      <c r="M898" s="243"/>
      <c r="N898" s="243"/>
      <c r="O898" s="243"/>
      <c r="P898" s="243"/>
      <c r="Q898" s="243"/>
      <c r="R898" s="243"/>
      <c r="S898" s="243"/>
      <c r="T898" s="243"/>
      <c r="U898" s="243"/>
      <c r="V898" s="243"/>
      <c r="W898" s="243"/>
      <c r="X898" s="243"/>
      <c r="Y898" s="243"/>
      <c r="Z898" s="243"/>
      <c r="AA898" s="243"/>
      <c r="AB898" s="243"/>
      <c r="AC898" s="243"/>
      <c r="AD898" s="243"/>
      <c r="AE898" s="243"/>
    </row>
    <row r="899">
      <c r="A899" s="243"/>
      <c r="B899" s="243"/>
      <c r="C899" s="243"/>
      <c r="D899" s="243"/>
      <c r="E899" s="243"/>
      <c r="F899" s="243"/>
      <c r="G899" s="243"/>
      <c r="H899" s="243"/>
      <c r="I899" s="243"/>
      <c r="J899" s="243"/>
      <c r="K899" s="243"/>
      <c r="L899" s="243"/>
      <c r="M899" s="243"/>
      <c r="N899" s="243"/>
      <c r="O899" s="243"/>
      <c r="P899" s="243"/>
      <c r="Q899" s="243"/>
      <c r="R899" s="243"/>
      <c r="S899" s="243"/>
      <c r="T899" s="243"/>
      <c r="U899" s="243"/>
      <c r="V899" s="243"/>
      <c r="W899" s="243"/>
      <c r="X899" s="243"/>
      <c r="Y899" s="243"/>
      <c r="Z899" s="243"/>
      <c r="AA899" s="243"/>
      <c r="AB899" s="243"/>
      <c r="AC899" s="243"/>
      <c r="AD899" s="243"/>
      <c r="AE899" s="243"/>
    </row>
    <row r="900">
      <c r="A900" s="243"/>
      <c r="B900" s="243"/>
      <c r="C900" s="243"/>
      <c r="D900" s="243"/>
      <c r="E900" s="243"/>
      <c r="F900" s="243"/>
      <c r="G900" s="243"/>
      <c r="H900" s="243"/>
      <c r="I900" s="243"/>
      <c r="J900" s="243"/>
      <c r="K900" s="243"/>
      <c r="L900" s="243"/>
      <c r="M900" s="243"/>
      <c r="N900" s="243"/>
      <c r="O900" s="243"/>
      <c r="P900" s="243"/>
      <c r="Q900" s="243"/>
      <c r="R900" s="243"/>
      <c r="S900" s="243"/>
      <c r="T900" s="243"/>
      <c r="U900" s="243"/>
      <c r="V900" s="243"/>
      <c r="W900" s="243"/>
      <c r="X900" s="243"/>
      <c r="Y900" s="243"/>
      <c r="Z900" s="243"/>
      <c r="AA900" s="243"/>
      <c r="AB900" s="243"/>
      <c r="AC900" s="243"/>
      <c r="AD900" s="243"/>
      <c r="AE900" s="243"/>
    </row>
    <row r="901">
      <c r="A901" s="243"/>
      <c r="B901" s="243"/>
      <c r="C901" s="243"/>
      <c r="D901" s="243"/>
      <c r="E901" s="243"/>
      <c r="F901" s="243"/>
      <c r="G901" s="243"/>
      <c r="H901" s="243"/>
      <c r="I901" s="243"/>
      <c r="J901" s="243"/>
      <c r="K901" s="243"/>
      <c r="L901" s="243"/>
      <c r="M901" s="243"/>
      <c r="N901" s="243"/>
      <c r="O901" s="243"/>
      <c r="P901" s="243"/>
      <c r="Q901" s="243"/>
      <c r="R901" s="243"/>
      <c r="S901" s="243"/>
      <c r="T901" s="243"/>
      <c r="U901" s="243"/>
      <c r="V901" s="243"/>
      <c r="W901" s="243"/>
      <c r="X901" s="243"/>
      <c r="Y901" s="243"/>
      <c r="Z901" s="243"/>
      <c r="AA901" s="243"/>
      <c r="AB901" s="243"/>
      <c r="AC901" s="243"/>
      <c r="AD901" s="243"/>
      <c r="AE901" s="243"/>
    </row>
    <row r="902">
      <c r="A902" s="243"/>
      <c r="B902" s="243"/>
      <c r="C902" s="243"/>
      <c r="D902" s="243"/>
      <c r="E902" s="243"/>
      <c r="F902" s="243"/>
      <c r="G902" s="243"/>
      <c r="H902" s="243"/>
      <c r="I902" s="243"/>
      <c r="J902" s="243"/>
      <c r="K902" s="243"/>
      <c r="L902" s="243"/>
      <c r="M902" s="243"/>
      <c r="N902" s="243"/>
      <c r="O902" s="243"/>
      <c r="P902" s="243"/>
      <c r="Q902" s="243"/>
      <c r="R902" s="243"/>
      <c r="S902" s="243"/>
      <c r="T902" s="243"/>
      <c r="U902" s="243"/>
      <c r="V902" s="243"/>
      <c r="W902" s="243"/>
      <c r="X902" s="243"/>
      <c r="Y902" s="243"/>
      <c r="Z902" s="243"/>
      <c r="AA902" s="243"/>
      <c r="AB902" s="243"/>
      <c r="AC902" s="243"/>
      <c r="AD902" s="243"/>
      <c r="AE902" s="243"/>
    </row>
    <row r="903">
      <c r="A903" s="243"/>
      <c r="B903" s="243"/>
      <c r="C903" s="243"/>
      <c r="D903" s="243"/>
      <c r="E903" s="243"/>
      <c r="F903" s="243"/>
      <c r="G903" s="243"/>
      <c r="H903" s="243"/>
      <c r="I903" s="243"/>
      <c r="J903" s="243"/>
      <c r="K903" s="243"/>
      <c r="L903" s="243"/>
      <c r="M903" s="243"/>
      <c r="N903" s="243"/>
      <c r="O903" s="243"/>
      <c r="P903" s="243"/>
      <c r="Q903" s="243"/>
      <c r="R903" s="243"/>
      <c r="S903" s="243"/>
      <c r="T903" s="243"/>
      <c r="U903" s="243"/>
      <c r="V903" s="243"/>
      <c r="W903" s="243"/>
      <c r="X903" s="243"/>
      <c r="Y903" s="243"/>
      <c r="Z903" s="243"/>
      <c r="AA903" s="243"/>
      <c r="AB903" s="243"/>
      <c r="AC903" s="243"/>
      <c r="AD903" s="243"/>
      <c r="AE903" s="243"/>
    </row>
    <row r="904">
      <c r="A904" s="243"/>
      <c r="B904" s="243"/>
      <c r="C904" s="243"/>
      <c r="D904" s="243"/>
      <c r="E904" s="243"/>
      <c r="F904" s="243"/>
      <c r="G904" s="243"/>
      <c r="H904" s="243"/>
      <c r="I904" s="243"/>
      <c r="J904" s="243"/>
      <c r="K904" s="243"/>
      <c r="L904" s="243"/>
      <c r="M904" s="243"/>
      <c r="N904" s="243"/>
      <c r="O904" s="243"/>
      <c r="P904" s="243"/>
      <c r="Q904" s="243"/>
      <c r="R904" s="243"/>
      <c r="S904" s="243"/>
      <c r="T904" s="243"/>
      <c r="U904" s="243"/>
      <c r="V904" s="243"/>
      <c r="W904" s="243"/>
      <c r="X904" s="243"/>
      <c r="Y904" s="243"/>
      <c r="Z904" s="243"/>
      <c r="AA904" s="243"/>
      <c r="AB904" s="243"/>
      <c r="AC904" s="243"/>
      <c r="AD904" s="243"/>
      <c r="AE904" s="243"/>
    </row>
    <row r="905">
      <c r="A905" s="243"/>
      <c r="B905" s="243"/>
      <c r="C905" s="243"/>
      <c r="D905" s="243"/>
      <c r="E905" s="243"/>
      <c r="F905" s="243"/>
      <c r="G905" s="243"/>
      <c r="H905" s="243"/>
      <c r="I905" s="243"/>
      <c r="J905" s="243"/>
      <c r="K905" s="243"/>
      <c r="L905" s="243"/>
      <c r="M905" s="243"/>
      <c r="N905" s="243"/>
      <c r="O905" s="243"/>
      <c r="P905" s="243"/>
      <c r="Q905" s="243"/>
      <c r="R905" s="243"/>
      <c r="S905" s="243"/>
      <c r="T905" s="243"/>
      <c r="U905" s="243"/>
      <c r="V905" s="243"/>
      <c r="W905" s="243"/>
      <c r="X905" s="243"/>
      <c r="Y905" s="243"/>
      <c r="Z905" s="243"/>
      <c r="AA905" s="243"/>
      <c r="AB905" s="243"/>
      <c r="AC905" s="243"/>
      <c r="AD905" s="243"/>
      <c r="AE905" s="243"/>
    </row>
    <row r="906">
      <c r="A906" s="243"/>
      <c r="B906" s="243"/>
      <c r="C906" s="243"/>
      <c r="D906" s="243"/>
      <c r="E906" s="243"/>
      <c r="F906" s="243"/>
      <c r="G906" s="243"/>
      <c r="H906" s="243"/>
      <c r="I906" s="243"/>
      <c r="J906" s="243"/>
      <c r="K906" s="243"/>
      <c r="L906" s="243"/>
      <c r="M906" s="243"/>
      <c r="N906" s="243"/>
      <c r="O906" s="243"/>
      <c r="P906" s="243"/>
      <c r="Q906" s="243"/>
      <c r="R906" s="243"/>
      <c r="S906" s="243"/>
      <c r="T906" s="243"/>
      <c r="U906" s="243"/>
      <c r="V906" s="243"/>
      <c r="W906" s="243"/>
      <c r="X906" s="243"/>
      <c r="Y906" s="243"/>
      <c r="Z906" s="243"/>
      <c r="AA906" s="243"/>
      <c r="AB906" s="243"/>
      <c r="AC906" s="243"/>
      <c r="AD906" s="243"/>
      <c r="AE906" s="243"/>
    </row>
    <row r="907">
      <c r="A907" s="243"/>
      <c r="B907" s="243"/>
      <c r="C907" s="243"/>
      <c r="D907" s="243"/>
      <c r="E907" s="243"/>
      <c r="F907" s="243"/>
      <c r="G907" s="243"/>
      <c r="H907" s="243"/>
      <c r="I907" s="243"/>
      <c r="J907" s="243"/>
      <c r="K907" s="243"/>
      <c r="L907" s="243"/>
      <c r="M907" s="243"/>
      <c r="N907" s="243"/>
      <c r="O907" s="243"/>
      <c r="P907" s="243"/>
      <c r="Q907" s="243"/>
      <c r="R907" s="243"/>
      <c r="S907" s="243"/>
      <c r="T907" s="243"/>
      <c r="U907" s="243"/>
      <c r="V907" s="243"/>
      <c r="W907" s="243"/>
      <c r="X907" s="243"/>
      <c r="Y907" s="243"/>
      <c r="Z907" s="243"/>
      <c r="AA907" s="243"/>
      <c r="AB907" s="243"/>
      <c r="AC907" s="243"/>
      <c r="AD907" s="243"/>
      <c r="AE907" s="243"/>
    </row>
    <row r="908">
      <c r="A908" s="243"/>
      <c r="B908" s="243"/>
      <c r="C908" s="243"/>
      <c r="D908" s="243"/>
      <c r="E908" s="243"/>
      <c r="F908" s="243"/>
      <c r="G908" s="243"/>
      <c r="H908" s="243"/>
      <c r="I908" s="243"/>
      <c r="J908" s="243"/>
      <c r="K908" s="243"/>
      <c r="L908" s="243"/>
      <c r="M908" s="243"/>
      <c r="N908" s="243"/>
      <c r="O908" s="243"/>
      <c r="P908" s="243"/>
      <c r="Q908" s="243"/>
      <c r="R908" s="243"/>
      <c r="S908" s="243"/>
      <c r="T908" s="243"/>
      <c r="U908" s="243"/>
      <c r="V908" s="243"/>
      <c r="W908" s="243"/>
      <c r="X908" s="243"/>
      <c r="Y908" s="243"/>
      <c r="Z908" s="243"/>
      <c r="AA908" s="243"/>
      <c r="AB908" s="243"/>
      <c r="AC908" s="243"/>
      <c r="AD908" s="243"/>
      <c r="AE908" s="243"/>
    </row>
    <row r="909">
      <c r="A909" s="243"/>
      <c r="B909" s="243"/>
      <c r="C909" s="243"/>
      <c r="D909" s="243"/>
      <c r="E909" s="243"/>
      <c r="F909" s="243"/>
      <c r="G909" s="243"/>
      <c r="H909" s="243"/>
      <c r="I909" s="243"/>
      <c r="J909" s="243"/>
      <c r="K909" s="243"/>
      <c r="L909" s="243"/>
      <c r="M909" s="243"/>
      <c r="N909" s="243"/>
      <c r="O909" s="243"/>
      <c r="P909" s="243"/>
      <c r="Q909" s="243"/>
      <c r="R909" s="243"/>
      <c r="S909" s="243"/>
      <c r="T909" s="243"/>
      <c r="U909" s="243"/>
      <c r="V909" s="243"/>
      <c r="W909" s="243"/>
      <c r="X909" s="243"/>
      <c r="Y909" s="243"/>
      <c r="Z909" s="243"/>
      <c r="AA909" s="243"/>
      <c r="AB909" s="243"/>
      <c r="AC909" s="243"/>
      <c r="AD909" s="243"/>
      <c r="AE909" s="243"/>
    </row>
    <row r="910">
      <c r="A910" s="243"/>
      <c r="B910" s="243"/>
      <c r="C910" s="243"/>
      <c r="D910" s="243"/>
      <c r="E910" s="243"/>
      <c r="F910" s="243"/>
      <c r="G910" s="243"/>
      <c r="H910" s="243"/>
      <c r="I910" s="243"/>
      <c r="J910" s="243"/>
      <c r="K910" s="243"/>
      <c r="L910" s="243"/>
      <c r="M910" s="243"/>
      <c r="N910" s="243"/>
      <c r="O910" s="243"/>
      <c r="P910" s="243"/>
      <c r="Q910" s="243"/>
      <c r="R910" s="243"/>
      <c r="S910" s="243"/>
      <c r="T910" s="243"/>
      <c r="U910" s="243"/>
      <c r="V910" s="243"/>
      <c r="W910" s="243"/>
      <c r="X910" s="243"/>
      <c r="Y910" s="243"/>
      <c r="Z910" s="243"/>
      <c r="AA910" s="243"/>
      <c r="AB910" s="243"/>
      <c r="AC910" s="243"/>
      <c r="AD910" s="243"/>
      <c r="AE910" s="243"/>
    </row>
    <row r="911">
      <c r="A911" s="243"/>
      <c r="B911" s="243"/>
      <c r="C911" s="243"/>
      <c r="D911" s="243"/>
      <c r="E911" s="243"/>
      <c r="F911" s="243"/>
      <c r="G911" s="243"/>
      <c r="H911" s="243"/>
      <c r="I911" s="243"/>
      <c r="J911" s="243"/>
      <c r="K911" s="243"/>
      <c r="L911" s="243"/>
      <c r="M911" s="243"/>
      <c r="N911" s="243"/>
      <c r="O911" s="243"/>
      <c r="P911" s="243"/>
      <c r="Q911" s="243"/>
      <c r="R911" s="243"/>
      <c r="S911" s="243"/>
      <c r="T911" s="243"/>
      <c r="U911" s="243"/>
      <c r="V911" s="243"/>
      <c r="W911" s="243"/>
      <c r="X911" s="243"/>
      <c r="Y911" s="243"/>
      <c r="Z911" s="243"/>
      <c r="AA911" s="243"/>
      <c r="AB911" s="243"/>
      <c r="AC911" s="243"/>
      <c r="AD911" s="243"/>
      <c r="AE911" s="243"/>
    </row>
    <row r="912">
      <c r="A912" s="243"/>
      <c r="B912" s="243"/>
      <c r="C912" s="243"/>
      <c r="D912" s="243"/>
      <c r="E912" s="243"/>
      <c r="F912" s="243"/>
      <c r="G912" s="243"/>
      <c r="H912" s="243"/>
      <c r="I912" s="243"/>
      <c r="J912" s="243"/>
      <c r="K912" s="243"/>
      <c r="L912" s="243"/>
      <c r="M912" s="243"/>
      <c r="N912" s="243"/>
      <c r="O912" s="243"/>
      <c r="P912" s="243"/>
      <c r="Q912" s="243"/>
      <c r="R912" s="243"/>
      <c r="S912" s="243"/>
      <c r="T912" s="243"/>
      <c r="U912" s="243"/>
      <c r="V912" s="243"/>
      <c r="W912" s="243"/>
      <c r="X912" s="243"/>
      <c r="Y912" s="243"/>
      <c r="Z912" s="243"/>
      <c r="AA912" s="243"/>
      <c r="AB912" s="243"/>
      <c r="AC912" s="243"/>
      <c r="AD912" s="243"/>
      <c r="AE912" s="243"/>
    </row>
    <row r="913">
      <c r="A913" s="243"/>
      <c r="B913" s="243"/>
      <c r="C913" s="243"/>
      <c r="D913" s="243"/>
      <c r="E913" s="243"/>
      <c r="F913" s="243"/>
      <c r="G913" s="243"/>
      <c r="H913" s="243"/>
      <c r="I913" s="243"/>
      <c r="J913" s="243"/>
      <c r="K913" s="243"/>
      <c r="L913" s="243"/>
      <c r="M913" s="243"/>
      <c r="N913" s="243"/>
      <c r="O913" s="243"/>
      <c r="P913" s="243"/>
      <c r="Q913" s="243"/>
      <c r="R913" s="243"/>
      <c r="S913" s="243"/>
      <c r="T913" s="243"/>
      <c r="U913" s="243"/>
      <c r="V913" s="243"/>
      <c r="W913" s="243"/>
      <c r="X913" s="243"/>
      <c r="Y913" s="243"/>
      <c r="Z913" s="243"/>
      <c r="AA913" s="243"/>
      <c r="AB913" s="243"/>
      <c r="AC913" s="243"/>
      <c r="AD913" s="243"/>
      <c r="AE913" s="243"/>
    </row>
    <row r="914">
      <c r="A914" s="243"/>
      <c r="B914" s="243"/>
      <c r="C914" s="243"/>
      <c r="D914" s="243"/>
      <c r="E914" s="243"/>
      <c r="F914" s="243"/>
      <c r="G914" s="243"/>
      <c r="H914" s="243"/>
      <c r="I914" s="243"/>
      <c r="J914" s="243"/>
      <c r="K914" s="243"/>
      <c r="L914" s="243"/>
      <c r="M914" s="243"/>
      <c r="N914" s="243"/>
      <c r="O914" s="243"/>
      <c r="P914" s="243"/>
      <c r="Q914" s="243"/>
      <c r="R914" s="243"/>
      <c r="S914" s="243"/>
      <c r="T914" s="243"/>
      <c r="U914" s="243"/>
      <c r="V914" s="243"/>
      <c r="W914" s="243"/>
      <c r="X914" s="243"/>
      <c r="Y914" s="243"/>
      <c r="Z914" s="243"/>
      <c r="AA914" s="243"/>
      <c r="AB914" s="243"/>
      <c r="AC914" s="243"/>
      <c r="AD914" s="243"/>
      <c r="AE914" s="243"/>
    </row>
    <row r="915">
      <c r="A915" s="243"/>
      <c r="B915" s="243"/>
      <c r="C915" s="243"/>
      <c r="D915" s="243"/>
      <c r="E915" s="243"/>
      <c r="F915" s="243"/>
      <c r="G915" s="243"/>
      <c r="H915" s="243"/>
      <c r="I915" s="243"/>
      <c r="J915" s="243"/>
      <c r="K915" s="243"/>
      <c r="L915" s="243"/>
      <c r="M915" s="243"/>
      <c r="N915" s="243"/>
      <c r="O915" s="243"/>
      <c r="P915" s="243"/>
      <c r="Q915" s="243"/>
      <c r="R915" s="243"/>
      <c r="S915" s="243"/>
      <c r="T915" s="243"/>
      <c r="U915" s="243"/>
      <c r="V915" s="243"/>
      <c r="W915" s="243"/>
      <c r="X915" s="243"/>
      <c r="Y915" s="243"/>
      <c r="Z915" s="243"/>
      <c r="AA915" s="243"/>
      <c r="AB915" s="243"/>
      <c r="AC915" s="243"/>
      <c r="AD915" s="243"/>
      <c r="AE915" s="243"/>
    </row>
    <row r="916">
      <c r="A916" s="243"/>
      <c r="B916" s="243"/>
      <c r="C916" s="243"/>
      <c r="D916" s="243"/>
      <c r="E916" s="243"/>
      <c r="F916" s="243"/>
      <c r="G916" s="243"/>
      <c r="H916" s="243"/>
      <c r="I916" s="243"/>
      <c r="J916" s="243"/>
      <c r="K916" s="243"/>
      <c r="L916" s="243"/>
      <c r="M916" s="243"/>
      <c r="N916" s="243"/>
      <c r="O916" s="243"/>
      <c r="P916" s="243"/>
      <c r="Q916" s="243"/>
      <c r="R916" s="243"/>
      <c r="S916" s="243"/>
      <c r="T916" s="243"/>
      <c r="U916" s="243"/>
      <c r="V916" s="243"/>
      <c r="W916" s="243"/>
      <c r="X916" s="243"/>
      <c r="Y916" s="243"/>
      <c r="Z916" s="243"/>
      <c r="AA916" s="243"/>
      <c r="AB916" s="243"/>
      <c r="AC916" s="243"/>
      <c r="AD916" s="243"/>
      <c r="AE916" s="243"/>
    </row>
    <row r="917">
      <c r="A917" s="243"/>
      <c r="B917" s="243"/>
      <c r="C917" s="243"/>
      <c r="D917" s="243"/>
      <c r="E917" s="243"/>
      <c r="F917" s="243"/>
      <c r="G917" s="243"/>
      <c r="H917" s="243"/>
      <c r="I917" s="243"/>
      <c r="J917" s="243"/>
      <c r="K917" s="243"/>
      <c r="L917" s="243"/>
      <c r="M917" s="243"/>
      <c r="N917" s="243"/>
      <c r="O917" s="243"/>
      <c r="P917" s="243"/>
      <c r="Q917" s="243"/>
      <c r="R917" s="243"/>
      <c r="S917" s="243"/>
      <c r="T917" s="243"/>
      <c r="U917" s="243"/>
      <c r="V917" s="243"/>
      <c r="W917" s="243"/>
      <c r="X917" s="243"/>
      <c r="Y917" s="243"/>
      <c r="Z917" s="243"/>
      <c r="AA917" s="243"/>
      <c r="AB917" s="243"/>
      <c r="AC917" s="243"/>
      <c r="AD917" s="243"/>
      <c r="AE917" s="243"/>
    </row>
    <row r="918">
      <c r="A918" s="243"/>
      <c r="B918" s="243"/>
      <c r="C918" s="243"/>
      <c r="D918" s="243"/>
      <c r="E918" s="243"/>
      <c r="F918" s="243"/>
      <c r="G918" s="243"/>
      <c r="H918" s="243"/>
      <c r="I918" s="243"/>
      <c r="J918" s="243"/>
      <c r="K918" s="243"/>
      <c r="L918" s="243"/>
      <c r="M918" s="243"/>
      <c r="N918" s="243"/>
      <c r="O918" s="243"/>
      <c r="P918" s="243"/>
      <c r="Q918" s="243"/>
      <c r="R918" s="243"/>
      <c r="S918" s="243"/>
      <c r="T918" s="243"/>
      <c r="U918" s="243"/>
      <c r="V918" s="243"/>
      <c r="W918" s="243"/>
      <c r="X918" s="243"/>
      <c r="Y918" s="243"/>
      <c r="Z918" s="243"/>
      <c r="AA918" s="243"/>
      <c r="AB918" s="243"/>
      <c r="AC918" s="243"/>
      <c r="AD918" s="243"/>
      <c r="AE918" s="243"/>
    </row>
    <row r="919">
      <c r="A919" s="243"/>
      <c r="B919" s="243"/>
      <c r="C919" s="243"/>
      <c r="D919" s="243"/>
      <c r="E919" s="243"/>
      <c r="F919" s="243"/>
      <c r="G919" s="243"/>
      <c r="H919" s="243"/>
      <c r="I919" s="243"/>
      <c r="J919" s="243"/>
      <c r="K919" s="243"/>
      <c r="L919" s="243"/>
      <c r="M919" s="243"/>
      <c r="N919" s="243"/>
      <c r="O919" s="243"/>
      <c r="P919" s="243"/>
      <c r="Q919" s="243"/>
      <c r="R919" s="243"/>
      <c r="S919" s="243"/>
      <c r="T919" s="243"/>
      <c r="U919" s="243"/>
      <c r="V919" s="243"/>
      <c r="W919" s="243"/>
      <c r="X919" s="243"/>
      <c r="Y919" s="243"/>
      <c r="Z919" s="243"/>
      <c r="AA919" s="243"/>
      <c r="AB919" s="243"/>
      <c r="AC919" s="243"/>
      <c r="AD919" s="243"/>
      <c r="AE919" s="243"/>
    </row>
    <row r="920">
      <c r="A920" s="243"/>
      <c r="B920" s="243"/>
      <c r="C920" s="243"/>
      <c r="D920" s="243"/>
      <c r="E920" s="243"/>
      <c r="F920" s="243"/>
      <c r="G920" s="243"/>
      <c r="H920" s="243"/>
      <c r="I920" s="243"/>
      <c r="J920" s="243"/>
      <c r="K920" s="243"/>
      <c r="L920" s="243"/>
      <c r="M920" s="243"/>
      <c r="N920" s="243"/>
      <c r="O920" s="243"/>
      <c r="P920" s="243"/>
      <c r="Q920" s="243"/>
      <c r="R920" s="243"/>
      <c r="S920" s="243"/>
      <c r="T920" s="243"/>
      <c r="U920" s="243"/>
      <c r="V920" s="243"/>
      <c r="W920" s="243"/>
      <c r="X920" s="243"/>
      <c r="Y920" s="243"/>
      <c r="Z920" s="243"/>
      <c r="AA920" s="243"/>
      <c r="AB920" s="243"/>
      <c r="AC920" s="243"/>
      <c r="AD920" s="243"/>
      <c r="AE920" s="243"/>
    </row>
    <row r="921">
      <c r="A921" s="243"/>
      <c r="B921" s="243"/>
      <c r="C921" s="243"/>
      <c r="D921" s="243"/>
      <c r="E921" s="243"/>
      <c r="F921" s="243"/>
      <c r="G921" s="243"/>
      <c r="H921" s="243"/>
      <c r="I921" s="243"/>
      <c r="J921" s="243"/>
      <c r="K921" s="243"/>
      <c r="L921" s="243"/>
      <c r="M921" s="243"/>
      <c r="N921" s="243"/>
      <c r="O921" s="243"/>
      <c r="P921" s="243"/>
      <c r="Q921" s="243"/>
      <c r="R921" s="243"/>
      <c r="S921" s="243"/>
      <c r="T921" s="243"/>
      <c r="U921" s="243"/>
      <c r="V921" s="243"/>
      <c r="W921" s="243"/>
      <c r="X921" s="243"/>
      <c r="Y921" s="243"/>
      <c r="Z921" s="243"/>
      <c r="AA921" s="243"/>
      <c r="AB921" s="243"/>
      <c r="AC921" s="243"/>
      <c r="AD921" s="243"/>
      <c r="AE921" s="243"/>
    </row>
    <row r="922">
      <c r="A922" s="243"/>
      <c r="B922" s="243"/>
      <c r="C922" s="243"/>
      <c r="D922" s="243"/>
      <c r="E922" s="243"/>
      <c r="F922" s="243"/>
      <c r="G922" s="243"/>
      <c r="H922" s="243"/>
      <c r="I922" s="243"/>
      <c r="J922" s="243"/>
      <c r="K922" s="243"/>
      <c r="L922" s="243"/>
      <c r="M922" s="243"/>
      <c r="N922" s="243"/>
      <c r="O922" s="243"/>
      <c r="P922" s="243"/>
      <c r="Q922" s="243"/>
      <c r="R922" s="243"/>
      <c r="S922" s="243"/>
      <c r="T922" s="243"/>
      <c r="U922" s="243"/>
      <c r="V922" s="243"/>
      <c r="W922" s="243"/>
      <c r="X922" s="243"/>
      <c r="Y922" s="243"/>
      <c r="Z922" s="243"/>
      <c r="AA922" s="243"/>
      <c r="AB922" s="243"/>
      <c r="AC922" s="243"/>
      <c r="AD922" s="243"/>
      <c r="AE922" s="243"/>
    </row>
    <row r="923">
      <c r="A923" s="243"/>
      <c r="B923" s="243"/>
      <c r="C923" s="243"/>
      <c r="D923" s="243"/>
      <c r="E923" s="243"/>
      <c r="F923" s="243"/>
      <c r="G923" s="243"/>
      <c r="H923" s="243"/>
      <c r="I923" s="243"/>
      <c r="J923" s="243"/>
      <c r="K923" s="243"/>
      <c r="L923" s="243"/>
      <c r="M923" s="243"/>
      <c r="N923" s="243"/>
      <c r="O923" s="243"/>
      <c r="P923" s="243"/>
      <c r="Q923" s="243"/>
      <c r="R923" s="243"/>
      <c r="S923" s="243"/>
      <c r="T923" s="243"/>
      <c r="U923" s="243"/>
      <c r="V923" s="243"/>
      <c r="W923" s="243"/>
      <c r="X923" s="243"/>
      <c r="Y923" s="243"/>
      <c r="Z923" s="243"/>
      <c r="AA923" s="243"/>
      <c r="AB923" s="243"/>
      <c r="AC923" s="243"/>
      <c r="AD923" s="243"/>
      <c r="AE923" s="243"/>
    </row>
    <row r="924">
      <c r="A924" s="243"/>
      <c r="B924" s="243"/>
      <c r="C924" s="243"/>
      <c r="D924" s="243"/>
      <c r="E924" s="243"/>
      <c r="F924" s="243"/>
      <c r="G924" s="243"/>
      <c r="H924" s="243"/>
      <c r="I924" s="243"/>
      <c r="J924" s="243"/>
      <c r="K924" s="243"/>
      <c r="L924" s="243"/>
      <c r="M924" s="243"/>
      <c r="N924" s="243"/>
      <c r="O924" s="243"/>
      <c r="P924" s="243"/>
      <c r="Q924" s="243"/>
      <c r="R924" s="243"/>
      <c r="S924" s="243"/>
      <c r="T924" s="243"/>
      <c r="U924" s="243"/>
      <c r="V924" s="243"/>
      <c r="W924" s="243"/>
      <c r="X924" s="243"/>
      <c r="Y924" s="243"/>
      <c r="Z924" s="243"/>
      <c r="AA924" s="243"/>
      <c r="AB924" s="243"/>
      <c r="AC924" s="243"/>
      <c r="AD924" s="243"/>
      <c r="AE924" s="243"/>
    </row>
    <row r="925">
      <c r="A925" s="243"/>
      <c r="B925" s="243"/>
      <c r="C925" s="243"/>
      <c r="D925" s="243"/>
      <c r="E925" s="243"/>
      <c r="F925" s="243"/>
      <c r="G925" s="243"/>
      <c r="H925" s="243"/>
      <c r="I925" s="243"/>
      <c r="J925" s="243"/>
      <c r="K925" s="243"/>
      <c r="L925" s="243"/>
      <c r="M925" s="243"/>
      <c r="N925" s="243"/>
      <c r="O925" s="243"/>
      <c r="P925" s="243"/>
      <c r="Q925" s="243"/>
      <c r="R925" s="243"/>
      <c r="S925" s="243"/>
      <c r="T925" s="243"/>
      <c r="U925" s="243"/>
      <c r="V925" s="243"/>
      <c r="W925" s="243"/>
      <c r="X925" s="243"/>
      <c r="Y925" s="243"/>
      <c r="Z925" s="243"/>
      <c r="AA925" s="243"/>
      <c r="AB925" s="243"/>
      <c r="AC925" s="243"/>
      <c r="AD925" s="243"/>
      <c r="AE925" s="243"/>
    </row>
    <row r="926">
      <c r="A926" s="243"/>
      <c r="B926" s="243"/>
      <c r="C926" s="243"/>
      <c r="D926" s="243"/>
      <c r="E926" s="243"/>
      <c r="F926" s="243"/>
      <c r="G926" s="243"/>
      <c r="H926" s="243"/>
      <c r="I926" s="243"/>
      <c r="J926" s="243"/>
      <c r="K926" s="243"/>
      <c r="L926" s="243"/>
      <c r="M926" s="243"/>
      <c r="N926" s="243"/>
      <c r="O926" s="243"/>
      <c r="P926" s="243"/>
      <c r="Q926" s="243"/>
      <c r="R926" s="243"/>
      <c r="S926" s="243"/>
      <c r="T926" s="243"/>
      <c r="U926" s="243"/>
      <c r="V926" s="243"/>
      <c r="W926" s="243"/>
      <c r="X926" s="243"/>
      <c r="Y926" s="243"/>
      <c r="Z926" s="243"/>
      <c r="AA926" s="243"/>
      <c r="AB926" s="243"/>
      <c r="AC926" s="243"/>
      <c r="AD926" s="243"/>
      <c r="AE926" s="243"/>
    </row>
    <row r="927">
      <c r="A927" s="243"/>
      <c r="B927" s="243"/>
      <c r="C927" s="243"/>
      <c r="D927" s="243"/>
      <c r="E927" s="243"/>
      <c r="F927" s="243"/>
      <c r="G927" s="243"/>
      <c r="H927" s="243"/>
      <c r="I927" s="243"/>
      <c r="J927" s="243"/>
      <c r="K927" s="243"/>
      <c r="L927" s="243"/>
      <c r="M927" s="243"/>
      <c r="N927" s="243"/>
      <c r="O927" s="243"/>
      <c r="P927" s="243"/>
      <c r="Q927" s="243"/>
      <c r="R927" s="243"/>
      <c r="S927" s="243"/>
      <c r="T927" s="243"/>
      <c r="U927" s="243"/>
      <c r="V927" s="243"/>
      <c r="W927" s="243"/>
      <c r="X927" s="243"/>
      <c r="Y927" s="243"/>
      <c r="Z927" s="243"/>
      <c r="AA927" s="243"/>
      <c r="AB927" s="243"/>
      <c r="AC927" s="243"/>
      <c r="AD927" s="243"/>
      <c r="AE927" s="243"/>
    </row>
    <row r="928">
      <c r="A928" s="243"/>
      <c r="B928" s="243"/>
      <c r="C928" s="243"/>
      <c r="D928" s="243"/>
      <c r="E928" s="243"/>
      <c r="F928" s="243"/>
      <c r="G928" s="243"/>
      <c r="H928" s="243"/>
      <c r="I928" s="243"/>
      <c r="J928" s="243"/>
      <c r="K928" s="243"/>
      <c r="L928" s="243"/>
      <c r="M928" s="243"/>
      <c r="N928" s="243"/>
      <c r="O928" s="243"/>
      <c r="P928" s="243"/>
      <c r="Q928" s="243"/>
      <c r="R928" s="243"/>
      <c r="S928" s="243"/>
      <c r="T928" s="243"/>
      <c r="U928" s="243"/>
      <c r="V928" s="243"/>
      <c r="W928" s="243"/>
      <c r="X928" s="243"/>
      <c r="Y928" s="243"/>
      <c r="Z928" s="243"/>
      <c r="AA928" s="243"/>
      <c r="AB928" s="243"/>
      <c r="AC928" s="243"/>
      <c r="AD928" s="243"/>
      <c r="AE928" s="243"/>
    </row>
    <row r="929">
      <c r="A929" s="243"/>
      <c r="B929" s="243"/>
      <c r="C929" s="243"/>
      <c r="D929" s="243"/>
      <c r="E929" s="243"/>
      <c r="F929" s="243"/>
      <c r="G929" s="243"/>
      <c r="H929" s="243"/>
      <c r="I929" s="243"/>
      <c r="J929" s="243"/>
      <c r="K929" s="243"/>
      <c r="L929" s="243"/>
      <c r="M929" s="243"/>
      <c r="N929" s="243"/>
      <c r="O929" s="243"/>
      <c r="P929" s="243"/>
      <c r="Q929" s="243"/>
      <c r="R929" s="243"/>
      <c r="S929" s="243"/>
      <c r="T929" s="243"/>
      <c r="U929" s="243"/>
      <c r="V929" s="243"/>
      <c r="W929" s="243"/>
      <c r="X929" s="243"/>
      <c r="Y929" s="243"/>
      <c r="Z929" s="243"/>
      <c r="AA929" s="243"/>
      <c r="AB929" s="243"/>
      <c r="AC929" s="243"/>
      <c r="AD929" s="243"/>
      <c r="AE929" s="243"/>
    </row>
    <row r="930">
      <c r="A930" s="243"/>
      <c r="B930" s="243"/>
      <c r="C930" s="243"/>
      <c r="D930" s="243"/>
      <c r="E930" s="243"/>
      <c r="F930" s="243"/>
      <c r="G930" s="243"/>
      <c r="H930" s="243"/>
      <c r="I930" s="243"/>
      <c r="J930" s="243"/>
      <c r="K930" s="243"/>
      <c r="L930" s="243"/>
      <c r="M930" s="243"/>
      <c r="N930" s="243"/>
      <c r="O930" s="243"/>
      <c r="P930" s="243"/>
      <c r="Q930" s="243"/>
      <c r="R930" s="243"/>
      <c r="S930" s="243"/>
      <c r="T930" s="243"/>
      <c r="U930" s="243"/>
      <c r="V930" s="243"/>
      <c r="W930" s="243"/>
      <c r="X930" s="243"/>
      <c r="Y930" s="243"/>
      <c r="Z930" s="243"/>
      <c r="AA930" s="243"/>
      <c r="AB930" s="243"/>
      <c r="AC930" s="243"/>
      <c r="AD930" s="243"/>
      <c r="AE930" s="243"/>
    </row>
    <row r="931">
      <c r="A931" s="243"/>
      <c r="B931" s="243"/>
      <c r="C931" s="243"/>
      <c r="D931" s="243"/>
      <c r="E931" s="243"/>
      <c r="F931" s="243"/>
      <c r="G931" s="243"/>
      <c r="H931" s="243"/>
      <c r="I931" s="243"/>
      <c r="J931" s="243"/>
      <c r="K931" s="243"/>
      <c r="L931" s="243"/>
      <c r="M931" s="243"/>
      <c r="N931" s="243"/>
      <c r="O931" s="243"/>
      <c r="P931" s="243"/>
      <c r="Q931" s="243"/>
      <c r="R931" s="243"/>
      <c r="S931" s="243"/>
      <c r="T931" s="243"/>
      <c r="U931" s="243"/>
      <c r="V931" s="243"/>
      <c r="W931" s="243"/>
      <c r="X931" s="243"/>
      <c r="Y931" s="243"/>
      <c r="Z931" s="243"/>
      <c r="AA931" s="243"/>
      <c r="AB931" s="243"/>
      <c r="AC931" s="243"/>
      <c r="AD931" s="243"/>
      <c r="AE931" s="243"/>
    </row>
    <row r="932">
      <c r="A932" s="243"/>
      <c r="B932" s="243"/>
      <c r="C932" s="243"/>
      <c r="D932" s="243"/>
      <c r="E932" s="243"/>
      <c r="F932" s="243"/>
      <c r="G932" s="243"/>
      <c r="H932" s="243"/>
      <c r="I932" s="243"/>
      <c r="J932" s="243"/>
      <c r="K932" s="243"/>
      <c r="L932" s="243"/>
      <c r="M932" s="243"/>
      <c r="N932" s="243"/>
      <c r="O932" s="243"/>
      <c r="P932" s="243"/>
      <c r="Q932" s="243"/>
      <c r="R932" s="243"/>
      <c r="S932" s="243"/>
      <c r="T932" s="243"/>
      <c r="U932" s="243"/>
      <c r="V932" s="243"/>
      <c r="W932" s="243"/>
      <c r="X932" s="243"/>
      <c r="Y932" s="243"/>
      <c r="Z932" s="243"/>
      <c r="AA932" s="243"/>
      <c r="AB932" s="243"/>
      <c r="AC932" s="243"/>
      <c r="AD932" s="243"/>
      <c r="AE932" s="243"/>
    </row>
    <row r="933">
      <c r="A933" s="243"/>
      <c r="B933" s="243"/>
      <c r="C933" s="243"/>
      <c r="D933" s="243"/>
      <c r="E933" s="243"/>
      <c r="F933" s="243"/>
      <c r="G933" s="243"/>
      <c r="H933" s="243"/>
      <c r="I933" s="243"/>
      <c r="J933" s="243"/>
      <c r="K933" s="243"/>
      <c r="L933" s="243"/>
      <c r="M933" s="243"/>
      <c r="N933" s="243"/>
      <c r="O933" s="243"/>
      <c r="P933" s="243"/>
      <c r="Q933" s="243"/>
      <c r="R933" s="243"/>
      <c r="S933" s="243"/>
      <c r="T933" s="243"/>
      <c r="U933" s="243"/>
      <c r="V933" s="243"/>
      <c r="W933" s="243"/>
      <c r="X933" s="243"/>
      <c r="Y933" s="243"/>
      <c r="Z933" s="243"/>
      <c r="AA933" s="243"/>
      <c r="AB933" s="243"/>
      <c r="AC933" s="243"/>
      <c r="AD933" s="243"/>
      <c r="AE933" s="243"/>
    </row>
    <row r="934">
      <c r="A934" s="243"/>
      <c r="B934" s="243"/>
      <c r="C934" s="243"/>
      <c r="D934" s="243"/>
      <c r="E934" s="243"/>
      <c r="F934" s="243"/>
      <c r="G934" s="243"/>
      <c r="H934" s="243"/>
      <c r="I934" s="243"/>
      <c r="J934" s="243"/>
      <c r="K934" s="243"/>
      <c r="L934" s="243"/>
      <c r="M934" s="243"/>
      <c r="N934" s="243"/>
      <c r="O934" s="243"/>
      <c r="P934" s="243"/>
      <c r="Q934" s="243"/>
      <c r="R934" s="243"/>
      <c r="S934" s="243"/>
      <c r="T934" s="243"/>
      <c r="U934" s="243"/>
      <c r="V934" s="243"/>
      <c r="W934" s="243"/>
      <c r="X934" s="243"/>
      <c r="Y934" s="243"/>
      <c r="Z934" s="243"/>
      <c r="AA934" s="243"/>
      <c r="AB934" s="243"/>
      <c r="AC934" s="243"/>
      <c r="AD934" s="243"/>
      <c r="AE934" s="243"/>
    </row>
    <row r="935">
      <c r="A935" s="243"/>
      <c r="B935" s="243"/>
      <c r="C935" s="243"/>
      <c r="D935" s="243"/>
      <c r="E935" s="243"/>
      <c r="F935" s="243"/>
      <c r="G935" s="243"/>
      <c r="H935" s="243"/>
      <c r="I935" s="243"/>
      <c r="J935" s="243"/>
      <c r="K935" s="243"/>
      <c r="L935" s="243"/>
      <c r="M935" s="243"/>
      <c r="N935" s="243"/>
      <c r="O935" s="243"/>
      <c r="P935" s="243"/>
      <c r="Q935" s="243"/>
      <c r="R935" s="243"/>
      <c r="S935" s="243"/>
      <c r="T935" s="243"/>
      <c r="U935" s="243"/>
      <c r="V935" s="243"/>
      <c r="W935" s="243"/>
      <c r="X935" s="243"/>
      <c r="Y935" s="243"/>
      <c r="Z935" s="243"/>
      <c r="AA935" s="243"/>
      <c r="AB935" s="243"/>
      <c r="AC935" s="243"/>
      <c r="AD935" s="243"/>
      <c r="AE935" s="243"/>
    </row>
    <row r="936">
      <c r="A936" s="243"/>
      <c r="B936" s="243"/>
      <c r="C936" s="243"/>
      <c r="D936" s="243"/>
      <c r="E936" s="243"/>
      <c r="F936" s="243"/>
      <c r="G936" s="243"/>
      <c r="H936" s="243"/>
      <c r="I936" s="243"/>
      <c r="J936" s="243"/>
      <c r="K936" s="243"/>
      <c r="L936" s="243"/>
      <c r="M936" s="243"/>
      <c r="N936" s="243"/>
      <c r="O936" s="243"/>
      <c r="P936" s="243"/>
      <c r="Q936" s="243"/>
      <c r="R936" s="243"/>
      <c r="S936" s="243"/>
      <c r="T936" s="243"/>
      <c r="U936" s="243"/>
      <c r="V936" s="243"/>
      <c r="W936" s="243"/>
      <c r="X936" s="243"/>
      <c r="Y936" s="243"/>
      <c r="Z936" s="243"/>
      <c r="AA936" s="243"/>
      <c r="AB936" s="243"/>
      <c r="AC936" s="243"/>
      <c r="AD936" s="243"/>
      <c r="AE936" s="243"/>
    </row>
    <row r="937">
      <c r="A937" s="243"/>
      <c r="B937" s="243"/>
      <c r="C937" s="243"/>
      <c r="D937" s="243"/>
      <c r="E937" s="243"/>
      <c r="F937" s="243"/>
      <c r="G937" s="243"/>
      <c r="H937" s="243"/>
      <c r="I937" s="243"/>
      <c r="J937" s="243"/>
      <c r="K937" s="243"/>
      <c r="L937" s="243"/>
      <c r="M937" s="243"/>
      <c r="N937" s="243"/>
      <c r="O937" s="243"/>
      <c r="P937" s="243"/>
      <c r="Q937" s="243"/>
      <c r="R937" s="243"/>
      <c r="S937" s="243"/>
      <c r="T937" s="243"/>
      <c r="U937" s="243"/>
      <c r="V937" s="243"/>
      <c r="W937" s="243"/>
      <c r="X937" s="243"/>
      <c r="Y937" s="243"/>
      <c r="Z937" s="243"/>
      <c r="AA937" s="243"/>
      <c r="AB937" s="243"/>
      <c r="AC937" s="243"/>
      <c r="AD937" s="243"/>
      <c r="AE937" s="243"/>
    </row>
    <row r="938">
      <c r="A938" s="243"/>
      <c r="B938" s="243"/>
      <c r="C938" s="243"/>
      <c r="D938" s="243"/>
      <c r="E938" s="243"/>
      <c r="F938" s="243"/>
      <c r="G938" s="243"/>
      <c r="H938" s="243"/>
      <c r="I938" s="243"/>
      <c r="J938" s="243"/>
      <c r="K938" s="243"/>
      <c r="L938" s="243"/>
      <c r="M938" s="243"/>
      <c r="N938" s="243"/>
      <c r="O938" s="243"/>
      <c r="P938" s="243"/>
      <c r="Q938" s="243"/>
      <c r="R938" s="243"/>
      <c r="S938" s="243"/>
      <c r="T938" s="243"/>
      <c r="U938" s="243"/>
      <c r="V938" s="243"/>
      <c r="W938" s="243"/>
      <c r="X938" s="243"/>
      <c r="Y938" s="243"/>
      <c r="Z938" s="243"/>
      <c r="AA938" s="243"/>
      <c r="AB938" s="243"/>
      <c r="AC938" s="243"/>
      <c r="AD938" s="243"/>
      <c r="AE938" s="243"/>
    </row>
    <row r="939">
      <c r="A939" s="243"/>
      <c r="B939" s="243"/>
      <c r="C939" s="243"/>
      <c r="D939" s="243"/>
      <c r="E939" s="243"/>
      <c r="F939" s="243"/>
      <c r="G939" s="243"/>
      <c r="H939" s="243"/>
      <c r="I939" s="243"/>
      <c r="J939" s="243"/>
      <c r="K939" s="243"/>
      <c r="L939" s="243"/>
      <c r="M939" s="243"/>
      <c r="N939" s="243"/>
      <c r="O939" s="243"/>
      <c r="P939" s="243"/>
      <c r="Q939" s="243"/>
      <c r="R939" s="243"/>
      <c r="S939" s="243"/>
      <c r="T939" s="243"/>
      <c r="U939" s="243"/>
      <c r="V939" s="243"/>
      <c r="W939" s="243"/>
      <c r="X939" s="243"/>
      <c r="Y939" s="243"/>
      <c r="Z939" s="243"/>
      <c r="AA939" s="243"/>
      <c r="AB939" s="243"/>
      <c r="AC939" s="243"/>
      <c r="AD939" s="243"/>
      <c r="AE939" s="243"/>
    </row>
    <row r="940">
      <c r="A940" s="243"/>
      <c r="B940" s="243"/>
      <c r="C940" s="243"/>
      <c r="D940" s="243"/>
      <c r="E940" s="243"/>
      <c r="F940" s="243"/>
      <c r="G940" s="243"/>
      <c r="H940" s="243"/>
      <c r="I940" s="243"/>
      <c r="J940" s="243"/>
      <c r="K940" s="243"/>
      <c r="L940" s="243"/>
      <c r="M940" s="243"/>
      <c r="N940" s="243"/>
      <c r="O940" s="243"/>
      <c r="P940" s="243"/>
      <c r="Q940" s="243"/>
      <c r="R940" s="243"/>
      <c r="S940" s="243"/>
      <c r="T940" s="243"/>
      <c r="U940" s="243"/>
      <c r="V940" s="243"/>
      <c r="W940" s="243"/>
      <c r="X940" s="243"/>
      <c r="Y940" s="243"/>
      <c r="Z940" s="243"/>
      <c r="AA940" s="243"/>
      <c r="AB940" s="243"/>
      <c r="AC940" s="243"/>
      <c r="AD940" s="243"/>
      <c r="AE940" s="243"/>
    </row>
    <row r="941">
      <c r="A941" s="243"/>
      <c r="B941" s="243"/>
      <c r="C941" s="243"/>
      <c r="D941" s="243"/>
      <c r="E941" s="243"/>
      <c r="F941" s="243"/>
      <c r="G941" s="243"/>
      <c r="H941" s="243"/>
      <c r="I941" s="243"/>
      <c r="J941" s="243"/>
      <c r="K941" s="243"/>
      <c r="L941" s="243"/>
      <c r="M941" s="243"/>
      <c r="N941" s="243"/>
      <c r="O941" s="243"/>
      <c r="P941" s="243"/>
      <c r="Q941" s="243"/>
      <c r="R941" s="243"/>
      <c r="S941" s="243"/>
      <c r="T941" s="243"/>
      <c r="U941" s="243"/>
      <c r="V941" s="243"/>
      <c r="W941" s="243"/>
      <c r="X941" s="243"/>
      <c r="Y941" s="243"/>
      <c r="Z941" s="243"/>
      <c r="AA941" s="243"/>
      <c r="AB941" s="243"/>
      <c r="AC941" s="243"/>
      <c r="AD941" s="243"/>
      <c r="AE941" s="243"/>
    </row>
    <row r="942">
      <c r="A942" s="243"/>
      <c r="B942" s="243"/>
      <c r="C942" s="243"/>
      <c r="D942" s="243"/>
      <c r="E942" s="243"/>
      <c r="F942" s="243"/>
      <c r="G942" s="243"/>
      <c r="H942" s="243"/>
      <c r="I942" s="243"/>
      <c r="J942" s="243"/>
      <c r="K942" s="243"/>
      <c r="L942" s="243"/>
      <c r="M942" s="243"/>
      <c r="N942" s="243"/>
      <c r="O942" s="243"/>
      <c r="P942" s="243"/>
      <c r="Q942" s="243"/>
      <c r="R942" s="243"/>
      <c r="S942" s="243"/>
      <c r="T942" s="243"/>
      <c r="U942" s="243"/>
      <c r="V942" s="243"/>
      <c r="W942" s="243"/>
      <c r="X942" s="243"/>
      <c r="Y942" s="243"/>
      <c r="Z942" s="243"/>
      <c r="AA942" s="243"/>
      <c r="AB942" s="243"/>
      <c r="AC942" s="243"/>
      <c r="AD942" s="243"/>
      <c r="AE942" s="243"/>
    </row>
    <row r="943">
      <c r="A943" s="243"/>
      <c r="B943" s="243"/>
      <c r="C943" s="243"/>
      <c r="D943" s="243"/>
      <c r="E943" s="243"/>
      <c r="F943" s="243"/>
      <c r="G943" s="243"/>
      <c r="H943" s="243"/>
      <c r="I943" s="243"/>
      <c r="J943" s="243"/>
      <c r="K943" s="243"/>
      <c r="L943" s="243"/>
      <c r="M943" s="243"/>
      <c r="N943" s="243"/>
      <c r="O943" s="243"/>
      <c r="P943" s="243"/>
      <c r="Q943" s="243"/>
      <c r="R943" s="243"/>
      <c r="S943" s="243"/>
      <c r="T943" s="243"/>
      <c r="U943" s="243"/>
      <c r="V943" s="243"/>
      <c r="W943" s="243"/>
      <c r="X943" s="243"/>
      <c r="Y943" s="243"/>
      <c r="Z943" s="243"/>
      <c r="AA943" s="243"/>
      <c r="AB943" s="243"/>
      <c r="AC943" s="243"/>
      <c r="AD943" s="243"/>
      <c r="AE943" s="243"/>
    </row>
    <row r="944">
      <c r="A944" s="243"/>
      <c r="B944" s="243"/>
      <c r="C944" s="243"/>
      <c r="D944" s="243"/>
      <c r="E944" s="243"/>
      <c r="F944" s="243"/>
      <c r="G944" s="243"/>
      <c r="H944" s="243"/>
      <c r="I944" s="243"/>
      <c r="J944" s="243"/>
      <c r="K944" s="243"/>
      <c r="L944" s="243"/>
      <c r="M944" s="243"/>
      <c r="N944" s="243"/>
      <c r="O944" s="243"/>
      <c r="P944" s="243"/>
      <c r="Q944" s="243"/>
      <c r="R944" s="243"/>
      <c r="S944" s="243"/>
      <c r="T944" s="243"/>
      <c r="U944" s="243"/>
      <c r="V944" s="243"/>
      <c r="W944" s="243"/>
      <c r="X944" s="243"/>
      <c r="Y944" s="243"/>
      <c r="Z944" s="243"/>
      <c r="AA944" s="243"/>
      <c r="AB944" s="243"/>
      <c r="AC944" s="243"/>
      <c r="AD944" s="243"/>
      <c r="AE944" s="243"/>
    </row>
    <row r="945">
      <c r="A945" s="243"/>
      <c r="B945" s="243"/>
      <c r="C945" s="243"/>
      <c r="D945" s="243"/>
      <c r="E945" s="243"/>
      <c r="F945" s="243"/>
      <c r="G945" s="243"/>
      <c r="H945" s="243"/>
      <c r="I945" s="243"/>
      <c r="J945" s="243"/>
      <c r="K945" s="243"/>
      <c r="L945" s="243"/>
      <c r="M945" s="243"/>
      <c r="N945" s="243"/>
      <c r="O945" s="243"/>
      <c r="P945" s="243"/>
      <c r="Q945" s="243"/>
      <c r="R945" s="243"/>
      <c r="S945" s="243"/>
      <c r="T945" s="243"/>
      <c r="U945" s="243"/>
      <c r="V945" s="243"/>
      <c r="W945" s="243"/>
      <c r="X945" s="243"/>
      <c r="Y945" s="243"/>
      <c r="Z945" s="243"/>
      <c r="AA945" s="243"/>
      <c r="AB945" s="243"/>
      <c r="AC945" s="243"/>
      <c r="AD945" s="243"/>
      <c r="AE945" s="243"/>
    </row>
    <row r="946">
      <c r="A946" s="243"/>
      <c r="B946" s="243"/>
      <c r="C946" s="243"/>
      <c r="D946" s="243"/>
      <c r="E946" s="243"/>
      <c r="F946" s="243"/>
      <c r="G946" s="243"/>
      <c r="H946" s="243"/>
      <c r="I946" s="243"/>
      <c r="J946" s="243"/>
      <c r="K946" s="243"/>
      <c r="L946" s="243"/>
      <c r="M946" s="243"/>
      <c r="N946" s="243"/>
      <c r="O946" s="243"/>
      <c r="P946" s="243"/>
      <c r="Q946" s="243"/>
      <c r="R946" s="243"/>
      <c r="S946" s="243"/>
      <c r="T946" s="243"/>
      <c r="U946" s="243"/>
      <c r="V946" s="243"/>
      <c r="W946" s="243"/>
      <c r="X946" s="243"/>
      <c r="Y946" s="243"/>
      <c r="Z946" s="243"/>
      <c r="AA946" s="243"/>
      <c r="AB946" s="243"/>
      <c r="AC946" s="243"/>
      <c r="AD946" s="243"/>
      <c r="AE946" s="243"/>
    </row>
    <row r="947">
      <c r="A947" s="243"/>
      <c r="B947" s="243"/>
      <c r="C947" s="243"/>
      <c r="D947" s="243"/>
      <c r="E947" s="243"/>
      <c r="F947" s="243"/>
      <c r="G947" s="243"/>
      <c r="H947" s="243"/>
      <c r="I947" s="243"/>
      <c r="J947" s="243"/>
      <c r="K947" s="243"/>
      <c r="L947" s="243"/>
      <c r="M947" s="243"/>
      <c r="N947" s="243"/>
      <c r="O947" s="243"/>
      <c r="P947" s="243"/>
      <c r="Q947" s="243"/>
      <c r="R947" s="243"/>
      <c r="S947" s="243"/>
      <c r="T947" s="243"/>
      <c r="U947" s="243"/>
      <c r="V947" s="243"/>
      <c r="W947" s="243"/>
      <c r="X947" s="243"/>
      <c r="Y947" s="243"/>
      <c r="Z947" s="243"/>
      <c r="AA947" s="243"/>
      <c r="AB947" s="243"/>
      <c r="AC947" s="243"/>
      <c r="AD947" s="243"/>
      <c r="AE947" s="243"/>
    </row>
    <row r="948">
      <c r="A948" s="243"/>
      <c r="B948" s="243"/>
      <c r="C948" s="243"/>
      <c r="D948" s="243"/>
      <c r="E948" s="243"/>
      <c r="F948" s="243"/>
      <c r="G948" s="243"/>
      <c r="H948" s="243"/>
      <c r="I948" s="243"/>
      <c r="J948" s="243"/>
      <c r="K948" s="243"/>
      <c r="L948" s="243"/>
      <c r="M948" s="243"/>
      <c r="N948" s="243"/>
      <c r="O948" s="243"/>
      <c r="P948" s="243"/>
      <c r="Q948" s="243"/>
      <c r="R948" s="243"/>
      <c r="S948" s="243"/>
      <c r="T948" s="243"/>
      <c r="U948" s="243"/>
      <c r="V948" s="243"/>
      <c r="W948" s="243"/>
      <c r="X948" s="243"/>
      <c r="Y948" s="243"/>
      <c r="Z948" s="243"/>
      <c r="AA948" s="243"/>
      <c r="AB948" s="243"/>
      <c r="AC948" s="243"/>
      <c r="AD948" s="243"/>
      <c r="AE948" s="243"/>
    </row>
    <row r="949">
      <c r="A949" s="243"/>
      <c r="B949" s="243"/>
      <c r="C949" s="243"/>
      <c r="D949" s="243"/>
      <c r="E949" s="243"/>
      <c r="F949" s="243"/>
      <c r="G949" s="243"/>
      <c r="H949" s="243"/>
      <c r="I949" s="243"/>
      <c r="J949" s="243"/>
      <c r="K949" s="243"/>
      <c r="L949" s="243"/>
      <c r="M949" s="243"/>
      <c r="N949" s="243"/>
      <c r="O949" s="243"/>
      <c r="P949" s="243"/>
      <c r="Q949" s="243"/>
      <c r="R949" s="243"/>
      <c r="S949" s="243"/>
      <c r="T949" s="243"/>
      <c r="U949" s="243"/>
      <c r="V949" s="243"/>
      <c r="W949" s="243"/>
      <c r="X949" s="243"/>
      <c r="Y949" s="243"/>
      <c r="Z949" s="243"/>
      <c r="AA949" s="243"/>
      <c r="AB949" s="243"/>
      <c r="AC949" s="243"/>
      <c r="AD949" s="243"/>
      <c r="AE949" s="243"/>
    </row>
    <row r="950">
      <c r="A950" s="243"/>
      <c r="B950" s="243"/>
      <c r="C950" s="243"/>
      <c r="D950" s="243"/>
      <c r="E950" s="243"/>
      <c r="F950" s="243"/>
      <c r="G950" s="243"/>
      <c r="H950" s="243"/>
      <c r="I950" s="243"/>
      <c r="J950" s="243"/>
      <c r="K950" s="243"/>
      <c r="L950" s="243"/>
      <c r="M950" s="243"/>
      <c r="N950" s="243"/>
      <c r="O950" s="243"/>
      <c r="P950" s="243"/>
      <c r="Q950" s="243"/>
      <c r="R950" s="243"/>
      <c r="S950" s="243"/>
      <c r="T950" s="243"/>
      <c r="U950" s="243"/>
      <c r="V950" s="243"/>
      <c r="W950" s="243"/>
      <c r="X950" s="243"/>
      <c r="Y950" s="243"/>
      <c r="Z950" s="243"/>
      <c r="AA950" s="243"/>
      <c r="AB950" s="243"/>
      <c r="AC950" s="243"/>
      <c r="AD950" s="243"/>
      <c r="AE950" s="243"/>
    </row>
    <row r="951">
      <c r="A951" s="243"/>
      <c r="B951" s="243"/>
      <c r="C951" s="243"/>
      <c r="D951" s="243"/>
      <c r="E951" s="243"/>
      <c r="F951" s="243"/>
      <c r="G951" s="243"/>
      <c r="H951" s="243"/>
      <c r="I951" s="243"/>
      <c r="J951" s="243"/>
      <c r="K951" s="243"/>
      <c r="L951" s="243"/>
      <c r="M951" s="243"/>
      <c r="N951" s="243"/>
      <c r="O951" s="243"/>
      <c r="P951" s="243"/>
      <c r="Q951" s="243"/>
      <c r="R951" s="243"/>
      <c r="S951" s="243"/>
      <c r="T951" s="243"/>
      <c r="U951" s="243"/>
      <c r="V951" s="243"/>
      <c r="W951" s="243"/>
      <c r="X951" s="243"/>
      <c r="Y951" s="243"/>
      <c r="Z951" s="243"/>
      <c r="AA951" s="243"/>
      <c r="AB951" s="243"/>
      <c r="AC951" s="243"/>
      <c r="AD951" s="243"/>
      <c r="AE951" s="243"/>
    </row>
    <row r="952">
      <c r="A952" s="243"/>
      <c r="B952" s="243"/>
      <c r="C952" s="243"/>
      <c r="D952" s="243"/>
      <c r="E952" s="243"/>
      <c r="F952" s="243"/>
      <c r="G952" s="243"/>
      <c r="H952" s="243"/>
      <c r="I952" s="243"/>
      <c r="J952" s="243"/>
      <c r="K952" s="243"/>
      <c r="L952" s="243"/>
      <c r="M952" s="243"/>
      <c r="N952" s="243"/>
      <c r="O952" s="243"/>
      <c r="P952" s="243"/>
      <c r="Q952" s="243"/>
      <c r="R952" s="243"/>
      <c r="S952" s="243"/>
      <c r="T952" s="243"/>
      <c r="U952" s="243"/>
      <c r="V952" s="243"/>
      <c r="W952" s="243"/>
      <c r="X952" s="243"/>
      <c r="Y952" s="243"/>
      <c r="Z952" s="243"/>
      <c r="AA952" s="243"/>
      <c r="AB952" s="243"/>
      <c r="AC952" s="243"/>
      <c r="AD952" s="243"/>
      <c r="AE952" s="243"/>
    </row>
    <row r="953">
      <c r="A953" s="243"/>
      <c r="B953" s="243"/>
      <c r="C953" s="243"/>
      <c r="D953" s="243"/>
      <c r="E953" s="243"/>
      <c r="F953" s="243"/>
      <c r="G953" s="243"/>
      <c r="H953" s="243"/>
      <c r="I953" s="243"/>
      <c r="J953" s="243"/>
      <c r="K953" s="243"/>
      <c r="L953" s="243"/>
      <c r="M953" s="243"/>
      <c r="N953" s="243"/>
      <c r="O953" s="243"/>
      <c r="P953" s="243"/>
      <c r="Q953" s="243"/>
      <c r="R953" s="243"/>
      <c r="S953" s="243"/>
      <c r="T953" s="243"/>
      <c r="U953" s="243"/>
      <c r="V953" s="243"/>
      <c r="W953" s="243"/>
      <c r="X953" s="243"/>
      <c r="Y953" s="243"/>
      <c r="Z953" s="243"/>
      <c r="AA953" s="243"/>
      <c r="AB953" s="243"/>
      <c r="AC953" s="243"/>
      <c r="AD953" s="243"/>
      <c r="AE953" s="243"/>
    </row>
    <row r="954">
      <c r="A954" s="243"/>
      <c r="B954" s="243"/>
      <c r="C954" s="243"/>
      <c r="D954" s="243"/>
      <c r="E954" s="243"/>
      <c r="F954" s="243"/>
      <c r="G954" s="243"/>
      <c r="H954" s="243"/>
      <c r="I954" s="243"/>
      <c r="J954" s="243"/>
      <c r="K954" s="243"/>
      <c r="L954" s="243"/>
      <c r="M954" s="243"/>
      <c r="N954" s="243"/>
      <c r="O954" s="243"/>
      <c r="P954" s="243"/>
      <c r="Q954" s="243"/>
      <c r="R954" s="243"/>
      <c r="S954" s="243"/>
      <c r="T954" s="243"/>
      <c r="U954" s="243"/>
      <c r="V954" s="243"/>
      <c r="W954" s="243"/>
      <c r="X954" s="243"/>
      <c r="Y954" s="243"/>
      <c r="Z954" s="243"/>
      <c r="AA954" s="243"/>
      <c r="AB954" s="243"/>
      <c r="AC954" s="243"/>
      <c r="AD954" s="243"/>
      <c r="AE954" s="243"/>
    </row>
    <row r="955">
      <c r="A955" s="243"/>
      <c r="B955" s="243"/>
      <c r="C955" s="243"/>
      <c r="D955" s="243"/>
      <c r="E955" s="243"/>
      <c r="F955" s="243"/>
      <c r="G955" s="243"/>
      <c r="H955" s="243"/>
      <c r="I955" s="243"/>
      <c r="J955" s="243"/>
      <c r="K955" s="243"/>
      <c r="L955" s="243"/>
      <c r="M955" s="243"/>
      <c r="N955" s="243"/>
      <c r="O955" s="243"/>
      <c r="P955" s="243"/>
      <c r="Q955" s="243"/>
      <c r="R955" s="243"/>
      <c r="S955" s="243"/>
      <c r="T955" s="243"/>
      <c r="U955" s="243"/>
      <c r="V955" s="243"/>
      <c r="W955" s="243"/>
      <c r="X955" s="243"/>
      <c r="Y955" s="243"/>
      <c r="Z955" s="243"/>
      <c r="AA955" s="243"/>
      <c r="AB955" s="243"/>
      <c r="AC955" s="243"/>
      <c r="AD955" s="243"/>
      <c r="AE955" s="243"/>
    </row>
    <row r="956">
      <c r="A956" s="243"/>
      <c r="B956" s="243"/>
      <c r="C956" s="243"/>
      <c r="D956" s="243"/>
      <c r="E956" s="243"/>
      <c r="F956" s="243"/>
      <c r="G956" s="243"/>
      <c r="H956" s="243"/>
      <c r="I956" s="243"/>
      <c r="J956" s="243"/>
      <c r="K956" s="243"/>
      <c r="L956" s="243"/>
      <c r="M956" s="243"/>
      <c r="N956" s="243"/>
      <c r="O956" s="243"/>
      <c r="P956" s="243"/>
      <c r="Q956" s="243"/>
      <c r="R956" s="243"/>
      <c r="S956" s="243"/>
      <c r="T956" s="243"/>
      <c r="U956" s="243"/>
      <c r="V956" s="243"/>
      <c r="W956" s="243"/>
      <c r="X956" s="243"/>
      <c r="Y956" s="243"/>
      <c r="Z956" s="243"/>
      <c r="AA956" s="243"/>
      <c r="AB956" s="243"/>
      <c r="AC956" s="243"/>
      <c r="AD956" s="243"/>
      <c r="AE956" s="243"/>
    </row>
    <row r="957">
      <c r="A957" s="243"/>
      <c r="B957" s="243"/>
      <c r="C957" s="243"/>
      <c r="D957" s="243"/>
      <c r="E957" s="243"/>
      <c r="F957" s="243"/>
      <c r="G957" s="243"/>
      <c r="H957" s="243"/>
      <c r="I957" s="243"/>
      <c r="J957" s="243"/>
      <c r="K957" s="243"/>
      <c r="L957" s="243"/>
      <c r="M957" s="243"/>
      <c r="N957" s="243"/>
      <c r="O957" s="243"/>
      <c r="P957" s="243"/>
      <c r="Q957" s="243"/>
      <c r="R957" s="243"/>
      <c r="S957" s="243"/>
      <c r="T957" s="243"/>
      <c r="U957" s="243"/>
      <c r="V957" s="243"/>
      <c r="W957" s="243"/>
      <c r="X957" s="243"/>
      <c r="Y957" s="243"/>
      <c r="Z957" s="243"/>
      <c r="AA957" s="243"/>
      <c r="AB957" s="243"/>
      <c r="AC957" s="243"/>
      <c r="AD957" s="243"/>
      <c r="AE957" s="243"/>
    </row>
    <row r="958">
      <c r="A958" s="243"/>
      <c r="B958" s="243"/>
      <c r="C958" s="243"/>
      <c r="D958" s="243"/>
      <c r="E958" s="243"/>
      <c r="F958" s="243"/>
      <c r="G958" s="243"/>
      <c r="H958" s="243"/>
      <c r="I958" s="243"/>
      <c r="J958" s="243"/>
      <c r="K958" s="243"/>
      <c r="L958" s="243"/>
      <c r="M958" s="243"/>
      <c r="N958" s="243"/>
      <c r="O958" s="243"/>
      <c r="P958" s="243"/>
      <c r="Q958" s="243"/>
      <c r="R958" s="243"/>
      <c r="S958" s="243"/>
      <c r="T958" s="243"/>
      <c r="U958" s="243"/>
      <c r="V958" s="243"/>
      <c r="W958" s="243"/>
      <c r="X958" s="243"/>
      <c r="Y958" s="243"/>
      <c r="Z958" s="243"/>
      <c r="AA958" s="243"/>
      <c r="AB958" s="243"/>
      <c r="AC958" s="243"/>
      <c r="AD958" s="243"/>
      <c r="AE958" s="243"/>
    </row>
    <row r="959">
      <c r="A959" s="243"/>
      <c r="B959" s="243"/>
      <c r="C959" s="243"/>
      <c r="D959" s="243"/>
      <c r="E959" s="243"/>
      <c r="F959" s="243"/>
      <c r="G959" s="243"/>
      <c r="H959" s="243"/>
      <c r="I959" s="243"/>
      <c r="J959" s="243"/>
      <c r="K959" s="243"/>
      <c r="L959" s="243"/>
      <c r="M959" s="243"/>
      <c r="N959" s="243"/>
      <c r="O959" s="243"/>
      <c r="P959" s="243"/>
      <c r="Q959" s="243"/>
      <c r="R959" s="243"/>
      <c r="S959" s="243"/>
      <c r="T959" s="243"/>
      <c r="U959" s="243"/>
      <c r="V959" s="243"/>
      <c r="W959" s="243"/>
      <c r="X959" s="243"/>
      <c r="Y959" s="243"/>
      <c r="Z959" s="243"/>
      <c r="AA959" s="243"/>
      <c r="AB959" s="243"/>
      <c r="AC959" s="243"/>
      <c r="AD959" s="243"/>
      <c r="AE959" s="243"/>
    </row>
    <row r="960">
      <c r="A960" s="243"/>
      <c r="B960" s="243"/>
      <c r="C960" s="243"/>
      <c r="D960" s="243"/>
      <c r="E960" s="243"/>
      <c r="F960" s="243"/>
      <c r="G960" s="243"/>
      <c r="H960" s="243"/>
      <c r="I960" s="243"/>
      <c r="J960" s="243"/>
      <c r="K960" s="243"/>
      <c r="L960" s="243"/>
      <c r="M960" s="243"/>
      <c r="N960" s="243"/>
      <c r="O960" s="243"/>
      <c r="P960" s="243"/>
      <c r="Q960" s="243"/>
      <c r="R960" s="243"/>
      <c r="S960" s="243"/>
      <c r="T960" s="243"/>
      <c r="U960" s="243"/>
      <c r="V960" s="243"/>
      <c r="W960" s="243"/>
      <c r="X960" s="243"/>
      <c r="Y960" s="243"/>
      <c r="Z960" s="243"/>
      <c r="AA960" s="243"/>
      <c r="AB960" s="243"/>
      <c r="AC960" s="243"/>
      <c r="AD960" s="243"/>
      <c r="AE960" s="243"/>
    </row>
    <row r="961">
      <c r="A961" s="243"/>
      <c r="B961" s="243"/>
      <c r="C961" s="243"/>
      <c r="D961" s="243"/>
      <c r="E961" s="243"/>
      <c r="F961" s="243"/>
      <c r="G961" s="243"/>
      <c r="H961" s="243"/>
      <c r="I961" s="243"/>
      <c r="J961" s="243"/>
      <c r="K961" s="243"/>
      <c r="L961" s="243"/>
      <c r="M961" s="243"/>
      <c r="N961" s="243"/>
      <c r="O961" s="243"/>
      <c r="P961" s="243"/>
      <c r="Q961" s="243"/>
      <c r="R961" s="243"/>
      <c r="S961" s="243"/>
      <c r="T961" s="243"/>
      <c r="U961" s="243"/>
      <c r="V961" s="243"/>
      <c r="W961" s="243"/>
      <c r="X961" s="243"/>
      <c r="Y961" s="243"/>
      <c r="Z961" s="243"/>
      <c r="AA961" s="243"/>
      <c r="AB961" s="243"/>
      <c r="AC961" s="243"/>
      <c r="AD961" s="243"/>
      <c r="AE961" s="243"/>
    </row>
    <row r="962">
      <c r="A962" s="243"/>
      <c r="B962" s="243"/>
      <c r="C962" s="243"/>
      <c r="D962" s="243"/>
      <c r="E962" s="243"/>
      <c r="F962" s="243"/>
      <c r="G962" s="243"/>
      <c r="H962" s="243"/>
      <c r="I962" s="243"/>
      <c r="J962" s="243"/>
      <c r="K962" s="243"/>
      <c r="L962" s="243"/>
      <c r="M962" s="243"/>
      <c r="N962" s="243"/>
      <c r="O962" s="243"/>
      <c r="P962" s="243"/>
      <c r="Q962" s="243"/>
      <c r="R962" s="243"/>
      <c r="S962" s="243"/>
      <c r="T962" s="243"/>
      <c r="U962" s="243"/>
      <c r="V962" s="243"/>
      <c r="W962" s="243"/>
      <c r="X962" s="243"/>
      <c r="Y962" s="243"/>
      <c r="Z962" s="243"/>
      <c r="AA962" s="243"/>
      <c r="AB962" s="243"/>
      <c r="AC962" s="243"/>
      <c r="AD962" s="243"/>
      <c r="AE962" s="243"/>
    </row>
    <row r="963">
      <c r="A963" s="243"/>
      <c r="B963" s="243"/>
      <c r="C963" s="243"/>
      <c r="D963" s="243"/>
      <c r="E963" s="243"/>
      <c r="F963" s="243"/>
      <c r="G963" s="243"/>
      <c r="H963" s="243"/>
      <c r="I963" s="243"/>
      <c r="J963" s="243"/>
      <c r="K963" s="243"/>
      <c r="L963" s="243"/>
      <c r="M963" s="243"/>
      <c r="N963" s="243"/>
      <c r="O963" s="243"/>
      <c r="P963" s="243"/>
      <c r="Q963" s="243"/>
      <c r="R963" s="243"/>
      <c r="S963" s="243"/>
      <c r="T963" s="243"/>
      <c r="U963" s="243"/>
      <c r="V963" s="243"/>
      <c r="W963" s="243"/>
      <c r="X963" s="243"/>
      <c r="Y963" s="243"/>
      <c r="Z963" s="243"/>
      <c r="AA963" s="243"/>
      <c r="AB963" s="243"/>
      <c r="AC963" s="243"/>
      <c r="AD963" s="243"/>
      <c r="AE963" s="243"/>
    </row>
    <row r="964">
      <c r="A964" s="243"/>
      <c r="B964" s="243"/>
      <c r="C964" s="243"/>
      <c r="D964" s="243"/>
      <c r="E964" s="243"/>
      <c r="F964" s="243"/>
      <c r="G964" s="243"/>
      <c r="H964" s="243"/>
      <c r="I964" s="243"/>
      <c r="J964" s="243"/>
      <c r="K964" s="243"/>
      <c r="L964" s="243"/>
      <c r="M964" s="243"/>
      <c r="N964" s="243"/>
      <c r="O964" s="243"/>
      <c r="P964" s="243"/>
      <c r="Q964" s="243"/>
      <c r="R964" s="243"/>
      <c r="S964" s="243"/>
      <c r="T964" s="243"/>
      <c r="U964" s="243"/>
      <c r="V964" s="243"/>
      <c r="W964" s="243"/>
      <c r="X964" s="243"/>
      <c r="Y964" s="243"/>
      <c r="Z964" s="243"/>
      <c r="AA964" s="243"/>
      <c r="AB964" s="243"/>
      <c r="AC964" s="243"/>
      <c r="AD964" s="243"/>
      <c r="AE964" s="243"/>
    </row>
    <row r="965">
      <c r="A965" s="243"/>
      <c r="B965" s="243"/>
      <c r="C965" s="243"/>
      <c r="D965" s="243"/>
      <c r="E965" s="243"/>
      <c r="F965" s="243"/>
      <c r="G965" s="243"/>
      <c r="H965" s="243"/>
      <c r="I965" s="243"/>
      <c r="J965" s="243"/>
      <c r="K965" s="243"/>
      <c r="L965" s="243"/>
      <c r="M965" s="243"/>
      <c r="N965" s="243"/>
      <c r="O965" s="243"/>
      <c r="P965" s="243"/>
      <c r="Q965" s="243"/>
      <c r="R965" s="243"/>
      <c r="S965" s="243"/>
      <c r="T965" s="243"/>
      <c r="U965" s="243"/>
      <c r="V965" s="243"/>
      <c r="W965" s="243"/>
      <c r="X965" s="243"/>
      <c r="Y965" s="243"/>
      <c r="Z965" s="243"/>
      <c r="AA965" s="243"/>
      <c r="AB965" s="243"/>
      <c r="AC965" s="243"/>
      <c r="AD965" s="243"/>
      <c r="AE965" s="243"/>
    </row>
    <row r="966">
      <c r="A966" s="243"/>
      <c r="B966" s="243"/>
      <c r="C966" s="243"/>
      <c r="D966" s="243"/>
      <c r="E966" s="243"/>
      <c r="F966" s="243"/>
      <c r="G966" s="243"/>
      <c r="H966" s="243"/>
      <c r="I966" s="243"/>
      <c r="J966" s="243"/>
      <c r="K966" s="243"/>
      <c r="L966" s="243"/>
      <c r="M966" s="243"/>
      <c r="N966" s="243"/>
      <c r="O966" s="243"/>
      <c r="P966" s="243"/>
      <c r="Q966" s="243"/>
      <c r="R966" s="243"/>
      <c r="S966" s="243"/>
      <c r="T966" s="243"/>
      <c r="U966" s="243"/>
      <c r="V966" s="243"/>
      <c r="W966" s="243"/>
      <c r="X966" s="243"/>
      <c r="Y966" s="243"/>
      <c r="Z966" s="243"/>
      <c r="AA966" s="243"/>
      <c r="AB966" s="243"/>
      <c r="AC966" s="243"/>
      <c r="AD966" s="243"/>
      <c r="AE966" s="243"/>
    </row>
    <row r="967">
      <c r="A967" s="243"/>
      <c r="B967" s="243"/>
      <c r="C967" s="243"/>
      <c r="D967" s="243"/>
      <c r="E967" s="243"/>
      <c r="F967" s="243"/>
      <c r="G967" s="243"/>
      <c r="H967" s="243"/>
      <c r="I967" s="243"/>
      <c r="J967" s="243"/>
      <c r="K967" s="243"/>
      <c r="L967" s="243"/>
      <c r="M967" s="243"/>
      <c r="N967" s="243"/>
      <c r="O967" s="243"/>
      <c r="P967" s="243"/>
      <c r="Q967" s="243"/>
      <c r="R967" s="243"/>
      <c r="S967" s="243"/>
      <c r="T967" s="243"/>
      <c r="U967" s="243"/>
      <c r="V967" s="243"/>
      <c r="W967" s="243"/>
      <c r="X967" s="243"/>
      <c r="Y967" s="243"/>
      <c r="Z967" s="243"/>
      <c r="AA967" s="243"/>
      <c r="AB967" s="243"/>
      <c r="AC967" s="243"/>
      <c r="AD967" s="243"/>
      <c r="AE967" s="243"/>
    </row>
    <row r="968">
      <c r="A968" s="243"/>
      <c r="B968" s="243"/>
      <c r="C968" s="243"/>
      <c r="D968" s="243"/>
      <c r="E968" s="243"/>
      <c r="F968" s="243"/>
      <c r="G968" s="243"/>
      <c r="H968" s="243"/>
      <c r="I968" s="243"/>
      <c r="J968" s="243"/>
      <c r="K968" s="243"/>
      <c r="L968" s="243"/>
      <c r="M968" s="243"/>
      <c r="N968" s="243"/>
      <c r="O968" s="243"/>
      <c r="P968" s="243"/>
      <c r="Q968" s="243"/>
      <c r="R968" s="243"/>
      <c r="S968" s="243"/>
      <c r="T968" s="243"/>
      <c r="U968" s="243"/>
      <c r="V968" s="243"/>
      <c r="W968" s="243"/>
      <c r="X968" s="243"/>
      <c r="Y968" s="243"/>
      <c r="Z968" s="243"/>
      <c r="AA968" s="243"/>
      <c r="AB968" s="243"/>
      <c r="AC968" s="243"/>
      <c r="AD968" s="243"/>
      <c r="AE968" s="243"/>
    </row>
    <row r="969">
      <c r="A969" s="243"/>
      <c r="B969" s="243"/>
      <c r="C969" s="243"/>
      <c r="D969" s="243"/>
      <c r="E969" s="243"/>
      <c r="F969" s="243"/>
      <c r="G969" s="243"/>
      <c r="H969" s="243"/>
      <c r="I969" s="243"/>
      <c r="J969" s="243"/>
      <c r="K969" s="243"/>
      <c r="L969" s="243"/>
      <c r="M969" s="243"/>
      <c r="N969" s="243"/>
      <c r="O969" s="243"/>
      <c r="P969" s="243"/>
      <c r="Q969" s="243"/>
      <c r="R969" s="243"/>
      <c r="S969" s="243"/>
      <c r="T969" s="243"/>
      <c r="U969" s="243"/>
      <c r="V969" s="243"/>
      <c r="W969" s="243"/>
      <c r="X969" s="243"/>
      <c r="Y969" s="243"/>
      <c r="Z969" s="243"/>
      <c r="AA969" s="243"/>
      <c r="AB969" s="243"/>
      <c r="AC969" s="243"/>
      <c r="AD969" s="243"/>
      <c r="AE969" s="243"/>
    </row>
    <row r="970">
      <c r="A970" s="243"/>
      <c r="B970" s="243"/>
      <c r="C970" s="243"/>
      <c r="D970" s="243"/>
      <c r="E970" s="243"/>
      <c r="F970" s="243"/>
      <c r="G970" s="243"/>
      <c r="H970" s="243"/>
      <c r="I970" s="243"/>
      <c r="J970" s="243"/>
      <c r="K970" s="243"/>
      <c r="L970" s="243"/>
      <c r="M970" s="243"/>
      <c r="N970" s="243"/>
      <c r="O970" s="243"/>
      <c r="P970" s="243"/>
      <c r="Q970" s="243"/>
      <c r="R970" s="243"/>
      <c r="S970" s="243"/>
      <c r="T970" s="243"/>
      <c r="U970" s="243"/>
      <c r="V970" s="243"/>
      <c r="W970" s="243"/>
      <c r="X970" s="243"/>
      <c r="Y970" s="243"/>
      <c r="Z970" s="243"/>
      <c r="AA970" s="243"/>
      <c r="AB970" s="243"/>
      <c r="AC970" s="243"/>
      <c r="AD970" s="243"/>
      <c r="AE970" s="243"/>
    </row>
    <row r="971">
      <c r="A971" s="243"/>
      <c r="B971" s="243"/>
      <c r="C971" s="243"/>
      <c r="D971" s="243"/>
      <c r="E971" s="243"/>
      <c r="F971" s="243"/>
      <c r="G971" s="243"/>
      <c r="H971" s="243"/>
      <c r="I971" s="243"/>
      <c r="J971" s="243"/>
      <c r="K971" s="243"/>
      <c r="L971" s="243"/>
      <c r="M971" s="243"/>
      <c r="N971" s="243"/>
      <c r="O971" s="243"/>
      <c r="P971" s="243"/>
      <c r="Q971" s="243"/>
      <c r="R971" s="243"/>
      <c r="S971" s="243"/>
      <c r="T971" s="243"/>
      <c r="U971" s="243"/>
      <c r="V971" s="243"/>
      <c r="W971" s="243"/>
      <c r="X971" s="243"/>
      <c r="Y971" s="243"/>
      <c r="Z971" s="243"/>
      <c r="AA971" s="243"/>
      <c r="AB971" s="243"/>
      <c r="AC971" s="243"/>
      <c r="AD971" s="243"/>
      <c r="AE971" s="243"/>
    </row>
    <row r="972">
      <c r="A972" s="243"/>
      <c r="B972" s="243"/>
      <c r="C972" s="243"/>
      <c r="D972" s="243"/>
      <c r="E972" s="243"/>
      <c r="F972" s="243"/>
      <c r="G972" s="243"/>
      <c r="H972" s="243"/>
      <c r="I972" s="243"/>
      <c r="J972" s="243"/>
      <c r="K972" s="243"/>
      <c r="L972" s="243"/>
      <c r="M972" s="243"/>
      <c r="N972" s="243"/>
      <c r="O972" s="243"/>
      <c r="P972" s="243"/>
      <c r="Q972" s="243"/>
      <c r="R972" s="243"/>
      <c r="S972" s="243"/>
      <c r="T972" s="243"/>
      <c r="U972" s="243"/>
      <c r="V972" s="243"/>
      <c r="W972" s="243"/>
      <c r="X972" s="243"/>
      <c r="Y972" s="243"/>
      <c r="Z972" s="243"/>
      <c r="AA972" s="243"/>
      <c r="AB972" s="243"/>
      <c r="AC972" s="243"/>
      <c r="AD972" s="243"/>
      <c r="AE972" s="243"/>
    </row>
    <row r="973">
      <c r="A973" s="243"/>
      <c r="B973" s="243"/>
      <c r="C973" s="243"/>
      <c r="D973" s="243"/>
      <c r="E973" s="243"/>
      <c r="F973" s="243"/>
      <c r="G973" s="243"/>
      <c r="H973" s="243"/>
      <c r="I973" s="243"/>
      <c r="J973" s="243"/>
      <c r="K973" s="243"/>
      <c r="L973" s="243"/>
      <c r="M973" s="243"/>
      <c r="N973" s="243"/>
      <c r="O973" s="243"/>
      <c r="P973" s="243"/>
      <c r="Q973" s="243"/>
      <c r="R973" s="243"/>
      <c r="S973" s="243"/>
      <c r="T973" s="243"/>
      <c r="U973" s="243"/>
      <c r="V973" s="243"/>
      <c r="W973" s="243"/>
      <c r="X973" s="243"/>
      <c r="Y973" s="243"/>
      <c r="Z973" s="243"/>
      <c r="AA973" s="243"/>
      <c r="AB973" s="243"/>
      <c r="AC973" s="243"/>
      <c r="AD973" s="243"/>
      <c r="AE973" s="243"/>
    </row>
    <row r="974">
      <c r="A974" s="243"/>
      <c r="B974" s="243"/>
      <c r="C974" s="243"/>
      <c r="D974" s="243"/>
      <c r="E974" s="243"/>
      <c r="F974" s="243"/>
      <c r="G974" s="243"/>
      <c r="H974" s="243"/>
      <c r="I974" s="243"/>
      <c r="J974" s="243"/>
      <c r="K974" s="243"/>
      <c r="L974" s="243"/>
      <c r="M974" s="243"/>
      <c r="N974" s="243"/>
      <c r="O974" s="243"/>
      <c r="P974" s="243"/>
      <c r="Q974" s="243"/>
      <c r="R974" s="243"/>
      <c r="S974" s="243"/>
      <c r="T974" s="243"/>
      <c r="U974" s="243"/>
      <c r="V974" s="243"/>
      <c r="W974" s="243"/>
      <c r="X974" s="243"/>
      <c r="Y974" s="243"/>
      <c r="Z974" s="243"/>
      <c r="AA974" s="243"/>
      <c r="AB974" s="243"/>
      <c r="AC974" s="243"/>
      <c r="AD974" s="243"/>
      <c r="AE974" s="243"/>
    </row>
    <row r="975">
      <c r="A975" s="243"/>
      <c r="B975" s="243"/>
      <c r="C975" s="243"/>
      <c r="D975" s="243"/>
      <c r="E975" s="243"/>
      <c r="F975" s="243"/>
      <c r="G975" s="243"/>
      <c r="H975" s="243"/>
      <c r="I975" s="243"/>
      <c r="J975" s="243"/>
      <c r="K975" s="243"/>
      <c r="L975" s="243"/>
      <c r="M975" s="243"/>
      <c r="N975" s="243"/>
      <c r="O975" s="243"/>
      <c r="P975" s="243"/>
      <c r="Q975" s="243"/>
      <c r="R975" s="243"/>
      <c r="S975" s="243"/>
      <c r="T975" s="243"/>
      <c r="U975" s="243"/>
      <c r="V975" s="243"/>
      <c r="W975" s="243"/>
      <c r="X975" s="243"/>
      <c r="Y975" s="243"/>
      <c r="Z975" s="243"/>
      <c r="AA975" s="243"/>
      <c r="AB975" s="243"/>
      <c r="AC975" s="243"/>
      <c r="AD975" s="243"/>
      <c r="AE975" s="243"/>
    </row>
    <row r="976">
      <c r="A976" s="243"/>
      <c r="B976" s="243"/>
      <c r="C976" s="243"/>
      <c r="D976" s="243"/>
      <c r="E976" s="243"/>
      <c r="F976" s="243"/>
      <c r="G976" s="243"/>
      <c r="H976" s="243"/>
      <c r="I976" s="243"/>
      <c r="J976" s="243"/>
      <c r="K976" s="243"/>
      <c r="L976" s="243"/>
      <c r="M976" s="243"/>
      <c r="N976" s="243"/>
      <c r="O976" s="243"/>
      <c r="P976" s="243"/>
      <c r="Q976" s="243"/>
      <c r="R976" s="243"/>
      <c r="S976" s="243"/>
      <c r="T976" s="243"/>
      <c r="U976" s="243"/>
      <c r="V976" s="243"/>
      <c r="W976" s="243"/>
      <c r="X976" s="243"/>
      <c r="Y976" s="243"/>
      <c r="Z976" s="243"/>
      <c r="AA976" s="243"/>
      <c r="AB976" s="243"/>
      <c r="AC976" s="243"/>
      <c r="AD976" s="243"/>
      <c r="AE976" s="243"/>
    </row>
    <row r="977">
      <c r="A977" s="243"/>
      <c r="B977" s="243"/>
      <c r="C977" s="243"/>
      <c r="D977" s="243"/>
      <c r="E977" s="243"/>
      <c r="F977" s="243"/>
      <c r="G977" s="243"/>
      <c r="H977" s="243"/>
      <c r="I977" s="243"/>
      <c r="J977" s="243"/>
      <c r="K977" s="243"/>
      <c r="L977" s="243"/>
      <c r="M977" s="243"/>
      <c r="N977" s="243"/>
      <c r="O977" s="243"/>
      <c r="P977" s="243"/>
      <c r="Q977" s="243"/>
      <c r="R977" s="243"/>
      <c r="S977" s="243"/>
      <c r="T977" s="243"/>
      <c r="U977" s="243"/>
      <c r="V977" s="243"/>
      <c r="W977" s="243"/>
      <c r="X977" s="243"/>
      <c r="Y977" s="243"/>
      <c r="Z977" s="243"/>
      <c r="AA977" s="243"/>
      <c r="AB977" s="243"/>
      <c r="AC977" s="243"/>
      <c r="AD977" s="243"/>
      <c r="AE977" s="243"/>
    </row>
    <row r="978">
      <c r="A978" s="243"/>
      <c r="B978" s="243"/>
      <c r="C978" s="243"/>
      <c r="D978" s="243"/>
      <c r="E978" s="243"/>
      <c r="F978" s="243"/>
      <c r="G978" s="243"/>
      <c r="H978" s="243"/>
      <c r="I978" s="243"/>
      <c r="J978" s="243"/>
      <c r="K978" s="243"/>
      <c r="L978" s="243"/>
      <c r="M978" s="243"/>
      <c r="N978" s="243"/>
      <c r="O978" s="243"/>
      <c r="P978" s="243"/>
      <c r="Q978" s="243"/>
      <c r="R978" s="243"/>
      <c r="S978" s="243"/>
      <c r="T978" s="243"/>
      <c r="U978" s="243"/>
      <c r="V978" s="243"/>
      <c r="W978" s="243"/>
      <c r="X978" s="243"/>
      <c r="Y978" s="243"/>
      <c r="Z978" s="243"/>
      <c r="AA978" s="243"/>
      <c r="AB978" s="243"/>
      <c r="AC978" s="243"/>
      <c r="AD978" s="243"/>
      <c r="AE978" s="243"/>
    </row>
    <row r="979">
      <c r="A979" s="243"/>
      <c r="B979" s="243"/>
      <c r="C979" s="243"/>
      <c r="D979" s="243"/>
      <c r="E979" s="243"/>
      <c r="F979" s="243"/>
      <c r="G979" s="243"/>
      <c r="H979" s="243"/>
      <c r="I979" s="243"/>
      <c r="J979" s="243"/>
      <c r="K979" s="243"/>
      <c r="L979" s="243"/>
      <c r="M979" s="243"/>
      <c r="N979" s="243"/>
      <c r="O979" s="243"/>
      <c r="P979" s="243"/>
      <c r="Q979" s="243"/>
      <c r="R979" s="243"/>
      <c r="S979" s="243"/>
      <c r="T979" s="243"/>
      <c r="U979" s="243"/>
      <c r="V979" s="243"/>
      <c r="W979" s="243"/>
      <c r="X979" s="243"/>
      <c r="Y979" s="243"/>
      <c r="Z979" s="243"/>
      <c r="AA979" s="243"/>
      <c r="AB979" s="243"/>
      <c r="AC979" s="243"/>
      <c r="AD979" s="243"/>
      <c r="AE979" s="243"/>
    </row>
    <row r="980">
      <c r="A980" s="243"/>
      <c r="B980" s="243"/>
      <c r="C980" s="243"/>
      <c r="D980" s="243"/>
      <c r="E980" s="243"/>
      <c r="F980" s="243"/>
      <c r="G980" s="243"/>
      <c r="H980" s="243"/>
      <c r="I980" s="243"/>
      <c r="J980" s="243"/>
      <c r="K980" s="243"/>
      <c r="L980" s="243"/>
      <c r="M980" s="243"/>
      <c r="N980" s="243"/>
      <c r="O980" s="243"/>
      <c r="P980" s="243"/>
      <c r="Q980" s="243"/>
      <c r="R980" s="243"/>
      <c r="S980" s="243"/>
      <c r="T980" s="243"/>
      <c r="U980" s="243"/>
      <c r="V980" s="243"/>
      <c r="W980" s="243"/>
      <c r="X980" s="243"/>
      <c r="Y980" s="243"/>
      <c r="Z980" s="243"/>
      <c r="AA980" s="243"/>
      <c r="AB980" s="243"/>
      <c r="AC980" s="243"/>
      <c r="AD980" s="243"/>
      <c r="AE980" s="243"/>
    </row>
    <row r="981">
      <c r="A981" s="243"/>
      <c r="B981" s="243"/>
      <c r="C981" s="243"/>
      <c r="D981" s="243"/>
      <c r="E981" s="243"/>
      <c r="F981" s="243"/>
      <c r="G981" s="243"/>
      <c r="H981" s="243"/>
      <c r="I981" s="243"/>
      <c r="J981" s="243"/>
      <c r="K981" s="243"/>
      <c r="L981" s="243"/>
      <c r="M981" s="243"/>
      <c r="N981" s="243"/>
      <c r="O981" s="243"/>
      <c r="P981" s="243"/>
      <c r="Q981" s="243"/>
      <c r="R981" s="243"/>
      <c r="S981" s="243"/>
      <c r="T981" s="243"/>
      <c r="U981" s="243"/>
      <c r="V981" s="243"/>
      <c r="W981" s="243"/>
      <c r="X981" s="243"/>
      <c r="Y981" s="243"/>
      <c r="Z981" s="243"/>
      <c r="AA981" s="243"/>
      <c r="AB981" s="243"/>
      <c r="AC981" s="243"/>
      <c r="AD981" s="243"/>
      <c r="AE981" s="243"/>
    </row>
    <row r="982">
      <c r="A982" s="243"/>
      <c r="B982" s="243"/>
      <c r="C982" s="243"/>
      <c r="D982" s="243"/>
      <c r="E982" s="243"/>
      <c r="F982" s="243"/>
      <c r="G982" s="243"/>
      <c r="H982" s="243"/>
      <c r="I982" s="243"/>
      <c r="J982" s="243"/>
      <c r="K982" s="243"/>
      <c r="L982" s="243"/>
      <c r="M982" s="243"/>
      <c r="N982" s="243"/>
      <c r="O982" s="243"/>
      <c r="P982" s="243"/>
      <c r="Q982" s="243"/>
      <c r="R982" s="243"/>
      <c r="S982" s="243"/>
      <c r="T982" s="243"/>
      <c r="U982" s="243"/>
      <c r="V982" s="243"/>
      <c r="W982" s="243"/>
      <c r="X982" s="243"/>
      <c r="Y982" s="243"/>
      <c r="Z982" s="243"/>
      <c r="AA982" s="243"/>
      <c r="AB982" s="243"/>
      <c r="AC982" s="243"/>
      <c r="AD982" s="243"/>
      <c r="AE982" s="243"/>
    </row>
    <row r="983">
      <c r="A983" s="243"/>
      <c r="B983" s="243"/>
      <c r="C983" s="243"/>
      <c r="D983" s="243"/>
      <c r="E983" s="243"/>
      <c r="F983" s="243"/>
      <c r="G983" s="243"/>
      <c r="H983" s="243"/>
      <c r="I983" s="243"/>
      <c r="J983" s="243"/>
      <c r="K983" s="243"/>
      <c r="L983" s="243"/>
      <c r="M983" s="243"/>
      <c r="N983" s="243"/>
      <c r="O983" s="243"/>
      <c r="P983" s="243"/>
      <c r="Q983" s="243"/>
      <c r="R983" s="243"/>
      <c r="S983" s="243"/>
      <c r="T983" s="243"/>
      <c r="U983" s="243"/>
      <c r="V983" s="243"/>
      <c r="W983" s="243"/>
      <c r="X983" s="243"/>
      <c r="Y983" s="243"/>
      <c r="Z983" s="243"/>
      <c r="AA983" s="243"/>
      <c r="AB983" s="243"/>
      <c r="AC983" s="243"/>
      <c r="AD983" s="243"/>
      <c r="AE983" s="243"/>
    </row>
    <row r="984">
      <c r="A984" s="243"/>
      <c r="B984" s="243"/>
      <c r="C984" s="243"/>
      <c r="D984" s="243"/>
      <c r="E984" s="243"/>
      <c r="F984" s="243"/>
      <c r="G984" s="243"/>
      <c r="H984" s="243"/>
      <c r="I984" s="243"/>
      <c r="J984" s="243"/>
      <c r="K984" s="243"/>
      <c r="L984" s="243"/>
      <c r="M984" s="243"/>
      <c r="N984" s="243"/>
      <c r="O984" s="243"/>
      <c r="P984" s="243"/>
      <c r="Q984" s="243"/>
      <c r="R984" s="243"/>
      <c r="S984" s="243"/>
      <c r="T984" s="243"/>
      <c r="U984" s="243"/>
      <c r="V984" s="243"/>
      <c r="W984" s="243"/>
      <c r="X984" s="243"/>
      <c r="Y984" s="243"/>
      <c r="Z984" s="243"/>
      <c r="AA984" s="243"/>
      <c r="AB984" s="243"/>
      <c r="AC984" s="243"/>
      <c r="AD984" s="243"/>
      <c r="AE984" s="243"/>
    </row>
    <row r="985">
      <c r="A985" s="243"/>
      <c r="B985" s="243"/>
      <c r="C985" s="243"/>
      <c r="D985" s="243"/>
      <c r="E985" s="243"/>
      <c r="F985" s="243"/>
      <c r="G985" s="243"/>
      <c r="H985" s="243"/>
      <c r="I985" s="243"/>
      <c r="J985" s="243"/>
      <c r="K985" s="243"/>
      <c r="L985" s="243"/>
      <c r="M985" s="243"/>
      <c r="N985" s="243"/>
      <c r="O985" s="243"/>
      <c r="P985" s="243"/>
      <c r="Q985" s="243"/>
      <c r="R985" s="243"/>
      <c r="S985" s="243"/>
      <c r="T985" s="243"/>
      <c r="U985" s="243"/>
      <c r="V985" s="243"/>
      <c r="W985" s="243"/>
      <c r="X985" s="243"/>
      <c r="Y985" s="243"/>
      <c r="Z985" s="243"/>
      <c r="AA985" s="243"/>
      <c r="AB985" s="243"/>
      <c r="AC985" s="243"/>
      <c r="AD985" s="243"/>
      <c r="AE985" s="243"/>
    </row>
    <row r="986">
      <c r="A986" s="243"/>
      <c r="B986" s="243"/>
      <c r="C986" s="243"/>
      <c r="D986" s="243"/>
      <c r="E986" s="243"/>
      <c r="F986" s="243"/>
      <c r="G986" s="243"/>
      <c r="H986" s="243"/>
      <c r="I986" s="243"/>
      <c r="J986" s="243"/>
      <c r="K986" s="243"/>
      <c r="L986" s="243"/>
      <c r="M986" s="243"/>
      <c r="N986" s="243"/>
      <c r="O986" s="243"/>
      <c r="P986" s="243"/>
      <c r="Q986" s="243"/>
      <c r="R986" s="243"/>
      <c r="S986" s="243"/>
      <c r="T986" s="243"/>
      <c r="U986" s="243"/>
      <c r="V986" s="243"/>
      <c r="W986" s="243"/>
      <c r="X986" s="243"/>
      <c r="Y986" s="243"/>
      <c r="Z986" s="243"/>
      <c r="AA986" s="243"/>
      <c r="AB986" s="243"/>
      <c r="AC986" s="243"/>
      <c r="AD986" s="243"/>
      <c r="AE986" s="243"/>
    </row>
    <row r="987">
      <c r="A987" s="243"/>
      <c r="B987" s="243"/>
      <c r="C987" s="243"/>
      <c r="D987" s="243"/>
      <c r="E987" s="243"/>
      <c r="F987" s="243"/>
      <c r="G987" s="243"/>
      <c r="H987" s="243"/>
      <c r="I987" s="243"/>
      <c r="J987" s="243"/>
      <c r="K987" s="243"/>
      <c r="L987" s="243"/>
      <c r="M987" s="243"/>
      <c r="N987" s="243"/>
      <c r="O987" s="243"/>
      <c r="P987" s="243"/>
      <c r="Q987" s="243"/>
      <c r="R987" s="243"/>
      <c r="S987" s="243"/>
      <c r="T987" s="243"/>
      <c r="U987" s="243"/>
      <c r="V987" s="243"/>
      <c r="W987" s="243"/>
      <c r="X987" s="243"/>
      <c r="Y987" s="243"/>
      <c r="Z987" s="243"/>
      <c r="AA987" s="243"/>
      <c r="AB987" s="243"/>
      <c r="AC987" s="243"/>
      <c r="AD987" s="243"/>
      <c r="AE987" s="243"/>
    </row>
    <row r="988">
      <c r="A988" s="243"/>
      <c r="B988" s="243"/>
      <c r="C988" s="243"/>
      <c r="D988" s="243"/>
      <c r="E988" s="243"/>
      <c r="F988" s="243"/>
      <c r="G988" s="243"/>
      <c r="H988" s="243"/>
      <c r="I988" s="243"/>
      <c r="J988" s="243"/>
      <c r="K988" s="243"/>
      <c r="L988" s="243"/>
      <c r="M988" s="243"/>
      <c r="N988" s="243"/>
      <c r="O988" s="243"/>
      <c r="P988" s="243"/>
      <c r="Q988" s="243"/>
      <c r="R988" s="243"/>
      <c r="S988" s="243"/>
      <c r="T988" s="243"/>
      <c r="U988" s="243"/>
      <c r="V988" s="243"/>
      <c r="W988" s="243"/>
      <c r="X988" s="243"/>
      <c r="Y988" s="243"/>
      <c r="Z988" s="243"/>
      <c r="AA988" s="243"/>
      <c r="AB988" s="243"/>
      <c r="AC988" s="243"/>
      <c r="AD988" s="243"/>
      <c r="AE988" s="243"/>
    </row>
    <row r="989">
      <c r="A989" s="243"/>
      <c r="B989" s="243"/>
      <c r="C989" s="243"/>
      <c r="D989" s="243"/>
      <c r="E989" s="243"/>
      <c r="F989" s="243"/>
      <c r="G989" s="243"/>
      <c r="H989" s="243"/>
      <c r="I989" s="243"/>
      <c r="J989" s="243"/>
      <c r="K989" s="243"/>
      <c r="L989" s="243"/>
      <c r="M989" s="243"/>
      <c r="N989" s="243"/>
      <c r="O989" s="243"/>
      <c r="P989" s="243"/>
      <c r="Q989" s="243"/>
      <c r="R989" s="243"/>
      <c r="S989" s="243"/>
      <c r="T989" s="243"/>
      <c r="U989" s="243"/>
      <c r="V989" s="243"/>
      <c r="W989" s="243"/>
      <c r="X989" s="243"/>
      <c r="Y989" s="243"/>
      <c r="Z989" s="243"/>
      <c r="AA989" s="243"/>
      <c r="AB989" s="243"/>
      <c r="AC989" s="243"/>
      <c r="AD989" s="243"/>
      <c r="AE989" s="243"/>
    </row>
    <row r="990">
      <c r="A990" s="243"/>
      <c r="B990" s="243"/>
      <c r="C990" s="243"/>
      <c r="D990" s="243"/>
      <c r="E990" s="243"/>
      <c r="F990" s="243"/>
      <c r="G990" s="243"/>
      <c r="H990" s="243"/>
      <c r="I990" s="243"/>
      <c r="J990" s="243"/>
      <c r="K990" s="243"/>
      <c r="L990" s="243"/>
      <c r="M990" s="243"/>
      <c r="N990" s="243"/>
      <c r="O990" s="243"/>
      <c r="P990" s="243"/>
      <c r="Q990" s="243"/>
      <c r="R990" s="243"/>
      <c r="S990" s="243"/>
      <c r="T990" s="243"/>
      <c r="U990" s="243"/>
      <c r="V990" s="243"/>
      <c r="W990" s="243"/>
      <c r="X990" s="243"/>
      <c r="Y990" s="243"/>
      <c r="Z990" s="243"/>
      <c r="AA990" s="243"/>
      <c r="AB990" s="243"/>
      <c r="AC990" s="243"/>
      <c r="AD990" s="243"/>
      <c r="AE990" s="243"/>
    </row>
    <row r="991">
      <c r="A991" s="243"/>
      <c r="B991" s="243"/>
      <c r="C991" s="243"/>
      <c r="D991" s="243"/>
      <c r="E991" s="243"/>
      <c r="F991" s="243"/>
      <c r="G991" s="243"/>
      <c r="H991" s="243"/>
      <c r="I991" s="243"/>
      <c r="J991" s="243"/>
      <c r="K991" s="243"/>
      <c r="L991" s="243"/>
      <c r="M991" s="243"/>
      <c r="N991" s="243"/>
      <c r="O991" s="243"/>
      <c r="P991" s="243"/>
      <c r="Q991" s="243"/>
      <c r="R991" s="243"/>
      <c r="S991" s="243"/>
      <c r="T991" s="243"/>
      <c r="U991" s="243"/>
      <c r="V991" s="243"/>
      <c r="W991" s="243"/>
      <c r="X991" s="243"/>
      <c r="Y991" s="243"/>
      <c r="Z991" s="243"/>
      <c r="AA991" s="243"/>
      <c r="AB991" s="243"/>
      <c r="AC991" s="243"/>
      <c r="AD991" s="243"/>
      <c r="AE991" s="243"/>
    </row>
    <row r="992">
      <c r="A992" s="243"/>
      <c r="B992" s="243"/>
      <c r="C992" s="243"/>
      <c r="D992" s="243"/>
      <c r="E992" s="243"/>
      <c r="F992" s="243"/>
      <c r="G992" s="243"/>
      <c r="H992" s="243"/>
      <c r="I992" s="243"/>
      <c r="J992" s="243"/>
      <c r="K992" s="243"/>
      <c r="L992" s="243"/>
      <c r="M992" s="243"/>
      <c r="N992" s="243"/>
      <c r="O992" s="243"/>
      <c r="P992" s="243"/>
      <c r="Q992" s="243"/>
      <c r="R992" s="243"/>
      <c r="S992" s="243"/>
      <c r="T992" s="243"/>
      <c r="U992" s="243"/>
      <c r="V992" s="243"/>
      <c r="W992" s="243"/>
      <c r="X992" s="243"/>
      <c r="Y992" s="243"/>
      <c r="Z992" s="243"/>
      <c r="AA992" s="243"/>
      <c r="AB992" s="243"/>
      <c r="AC992" s="243"/>
      <c r="AD992" s="243"/>
      <c r="AE992" s="243"/>
    </row>
    <row r="993">
      <c r="A993" s="243"/>
      <c r="B993" s="243"/>
      <c r="C993" s="243"/>
      <c r="D993" s="243"/>
      <c r="E993" s="243"/>
      <c r="F993" s="243"/>
      <c r="G993" s="243"/>
      <c r="H993" s="243"/>
      <c r="I993" s="243"/>
      <c r="J993" s="243"/>
      <c r="K993" s="243"/>
      <c r="L993" s="243"/>
      <c r="M993" s="243"/>
      <c r="N993" s="243"/>
      <c r="O993" s="243"/>
      <c r="P993" s="243"/>
      <c r="Q993" s="243"/>
      <c r="R993" s="243"/>
      <c r="S993" s="243"/>
      <c r="T993" s="243"/>
      <c r="U993" s="243"/>
      <c r="V993" s="243"/>
      <c r="W993" s="243"/>
      <c r="X993" s="243"/>
      <c r="Y993" s="243"/>
      <c r="Z993" s="243"/>
      <c r="AA993" s="243"/>
      <c r="AB993" s="243"/>
      <c r="AC993" s="243"/>
      <c r="AD993" s="243"/>
      <c r="AE993" s="243"/>
    </row>
    <row r="994">
      <c r="A994" s="243"/>
      <c r="B994" s="243"/>
      <c r="C994" s="243"/>
      <c r="D994" s="243"/>
      <c r="E994" s="243"/>
      <c r="F994" s="243"/>
      <c r="G994" s="243"/>
      <c r="H994" s="243"/>
      <c r="I994" s="243"/>
      <c r="J994" s="243"/>
      <c r="K994" s="243"/>
      <c r="L994" s="243"/>
      <c r="M994" s="243"/>
      <c r="N994" s="243"/>
      <c r="O994" s="243"/>
      <c r="P994" s="243"/>
      <c r="Q994" s="243"/>
      <c r="R994" s="243"/>
      <c r="S994" s="243"/>
      <c r="T994" s="243"/>
      <c r="U994" s="243"/>
      <c r="V994" s="243"/>
      <c r="W994" s="243"/>
      <c r="X994" s="243"/>
      <c r="Y994" s="243"/>
      <c r="Z994" s="243"/>
      <c r="AA994" s="243"/>
      <c r="AB994" s="243"/>
      <c r="AC994" s="243"/>
      <c r="AD994" s="243"/>
      <c r="AE994" s="243"/>
    </row>
    <row r="995">
      <c r="A995" s="243"/>
      <c r="B995" s="243"/>
      <c r="C995" s="243"/>
      <c r="D995" s="243"/>
      <c r="E995" s="243"/>
      <c r="F995" s="243"/>
      <c r="G995" s="243"/>
      <c r="H995" s="243"/>
      <c r="I995" s="243"/>
      <c r="J995" s="243"/>
      <c r="K995" s="243"/>
      <c r="L995" s="243"/>
      <c r="M995" s="243"/>
      <c r="N995" s="243"/>
      <c r="O995" s="243"/>
      <c r="P995" s="243"/>
      <c r="Q995" s="243"/>
      <c r="R995" s="243"/>
      <c r="S995" s="243"/>
      <c r="T995" s="243"/>
      <c r="U995" s="243"/>
      <c r="V995" s="243"/>
      <c r="W995" s="243"/>
      <c r="X995" s="243"/>
      <c r="Y995" s="243"/>
      <c r="Z995" s="243"/>
      <c r="AA995" s="243"/>
      <c r="AB995" s="243"/>
      <c r="AC995" s="243"/>
      <c r="AD995" s="243"/>
      <c r="AE995" s="243"/>
    </row>
    <row r="996">
      <c r="A996" s="243"/>
      <c r="B996" s="243"/>
      <c r="C996" s="243"/>
      <c r="D996" s="243"/>
      <c r="E996" s="243"/>
      <c r="F996" s="243"/>
      <c r="G996" s="243"/>
      <c r="H996" s="243"/>
      <c r="I996" s="243"/>
      <c r="J996" s="243"/>
      <c r="K996" s="243"/>
      <c r="L996" s="243"/>
      <c r="M996" s="243"/>
      <c r="N996" s="243"/>
      <c r="O996" s="243"/>
      <c r="P996" s="243"/>
      <c r="Q996" s="243"/>
      <c r="R996" s="243"/>
      <c r="S996" s="243"/>
      <c r="T996" s="243"/>
      <c r="U996" s="243"/>
      <c r="V996" s="243"/>
      <c r="W996" s="243"/>
      <c r="X996" s="243"/>
      <c r="Y996" s="243"/>
      <c r="Z996" s="243"/>
      <c r="AA996" s="243"/>
      <c r="AB996" s="243"/>
      <c r="AC996" s="243"/>
      <c r="AD996" s="243"/>
      <c r="AE996" s="243"/>
    </row>
    <row r="997">
      <c r="A997" s="243"/>
      <c r="B997" s="243"/>
      <c r="C997" s="243"/>
      <c r="D997" s="243"/>
      <c r="E997" s="243"/>
      <c r="F997" s="243"/>
      <c r="G997" s="243"/>
      <c r="H997" s="243"/>
      <c r="I997" s="243"/>
      <c r="J997" s="243"/>
      <c r="K997" s="243"/>
      <c r="L997" s="243"/>
      <c r="M997" s="243"/>
      <c r="N997" s="243"/>
      <c r="O997" s="243"/>
      <c r="P997" s="243"/>
      <c r="Q997" s="243"/>
      <c r="R997" s="243"/>
      <c r="S997" s="243"/>
      <c r="T997" s="243"/>
      <c r="U997" s="243"/>
      <c r="V997" s="243"/>
      <c r="W997" s="243"/>
      <c r="X997" s="243"/>
      <c r="Y997" s="243"/>
      <c r="Z997" s="243"/>
      <c r="AA997" s="243"/>
      <c r="AB997" s="243"/>
      <c r="AC997" s="243"/>
      <c r="AD997" s="243"/>
      <c r="AE997" s="243"/>
    </row>
    <row r="998">
      <c r="A998" s="243"/>
      <c r="B998" s="243"/>
      <c r="C998" s="243"/>
      <c r="D998" s="243"/>
      <c r="E998" s="243"/>
      <c r="F998" s="243"/>
      <c r="G998" s="243"/>
      <c r="H998" s="243"/>
      <c r="I998" s="243"/>
      <c r="J998" s="243"/>
      <c r="K998" s="243"/>
      <c r="L998" s="243"/>
      <c r="M998" s="243"/>
      <c r="N998" s="243"/>
      <c r="O998" s="243"/>
      <c r="P998" s="243"/>
      <c r="Q998" s="243"/>
      <c r="R998" s="243"/>
      <c r="S998" s="243"/>
      <c r="T998" s="243"/>
      <c r="U998" s="243"/>
      <c r="V998" s="243"/>
      <c r="W998" s="243"/>
      <c r="X998" s="243"/>
      <c r="Y998" s="243"/>
      <c r="Z998" s="243"/>
      <c r="AA998" s="243"/>
      <c r="AB998" s="243"/>
      <c r="AC998" s="243"/>
      <c r="AD998" s="243"/>
      <c r="AE998" s="243"/>
    </row>
    <row r="999">
      <c r="A999" s="243"/>
      <c r="B999" s="243"/>
      <c r="C999" s="243"/>
      <c r="D999" s="243"/>
      <c r="E999" s="243"/>
      <c r="F999" s="243"/>
      <c r="G999" s="243"/>
      <c r="H999" s="243"/>
      <c r="I999" s="243"/>
      <c r="J999" s="243"/>
      <c r="K999" s="243"/>
      <c r="L999" s="243"/>
      <c r="M999" s="243"/>
      <c r="N999" s="243"/>
      <c r="O999" s="243"/>
      <c r="P999" s="243"/>
      <c r="Q999" s="243"/>
      <c r="R999" s="243"/>
      <c r="S999" s="243"/>
      <c r="T999" s="243"/>
      <c r="U999" s="243"/>
      <c r="V999" s="243"/>
      <c r="W999" s="243"/>
      <c r="X999" s="243"/>
      <c r="Y999" s="243"/>
      <c r="Z999" s="243"/>
      <c r="AA999" s="243"/>
      <c r="AB999" s="243"/>
      <c r="AC999" s="243"/>
      <c r="AD999" s="243"/>
      <c r="AE999" s="243"/>
    </row>
    <row r="1000">
      <c r="A1000" s="243"/>
      <c r="B1000" s="243"/>
      <c r="C1000" s="243"/>
      <c r="D1000" s="243"/>
      <c r="E1000" s="243"/>
      <c r="F1000" s="243"/>
      <c r="G1000" s="243"/>
      <c r="H1000" s="243"/>
      <c r="I1000" s="243"/>
      <c r="J1000" s="243"/>
      <c r="K1000" s="243"/>
      <c r="L1000" s="243"/>
      <c r="M1000" s="243"/>
      <c r="N1000" s="243"/>
      <c r="O1000" s="243"/>
      <c r="P1000" s="243"/>
      <c r="Q1000" s="243"/>
      <c r="R1000" s="243"/>
      <c r="S1000" s="243"/>
      <c r="T1000" s="243"/>
      <c r="U1000" s="243"/>
      <c r="V1000" s="243"/>
      <c r="W1000" s="243"/>
      <c r="X1000" s="243"/>
      <c r="Y1000" s="243"/>
      <c r="Z1000" s="243"/>
      <c r="AA1000" s="243"/>
      <c r="AB1000" s="243"/>
      <c r="AC1000" s="243"/>
      <c r="AD1000" s="243"/>
      <c r="AE1000" s="243"/>
    </row>
    <row r="1001">
      <c r="A1001" s="243"/>
      <c r="B1001" s="243"/>
      <c r="C1001" s="243"/>
      <c r="D1001" s="243"/>
      <c r="E1001" s="243"/>
      <c r="F1001" s="243"/>
      <c r="G1001" s="243"/>
      <c r="H1001" s="243"/>
      <c r="I1001" s="243"/>
      <c r="J1001" s="243"/>
      <c r="K1001" s="243"/>
      <c r="L1001" s="243"/>
      <c r="M1001" s="243"/>
      <c r="N1001" s="243"/>
      <c r="O1001" s="243"/>
      <c r="P1001" s="243"/>
      <c r="Q1001" s="243"/>
      <c r="R1001" s="243"/>
      <c r="S1001" s="243"/>
      <c r="T1001" s="243"/>
      <c r="U1001" s="243"/>
      <c r="V1001" s="243"/>
      <c r="W1001" s="243"/>
      <c r="X1001" s="243"/>
      <c r="Y1001" s="243"/>
      <c r="Z1001" s="243"/>
      <c r="AA1001" s="243"/>
      <c r="AB1001" s="243"/>
      <c r="AC1001" s="243"/>
      <c r="AD1001" s="243"/>
      <c r="AE1001" s="243"/>
    </row>
    <row r="1002">
      <c r="A1002" s="243"/>
      <c r="B1002" s="243"/>
      <c r="C1002" s="243"/>
      <c r="D1002" s="243"/>
      <c r="E1002" s="243"/>
      <c r="F1002" s="243"/>
      <c r="G1002" s="243"/>
      <c r="H1002" s="243"/>
      <c r="I1002" s="243"/>
      <c r="J1002" s="243"/>
      <c r="K1002" s="243"/>
      <c r="L1002" s="243"/>
      <c r="M1002" s="243"/>
      <c r="N1002" s="243"/>
      <c r="O1002" s="243"/>
      <c r="P1002" s="243"/>
      <c r="Q1002" s="243"/>
      <c r="R1002" s="243"/>
      <c r="S1002" s="243"/>
      <c r="T1002" s="243"/>
      <c r="U1002" s="243"/>
      <c r="V1002" s="243"/>
      <c r="W1002" s="243"/>
      <c r="X1002" s="243"/>
      <c r="Y1002" s="243"/>
      <c r="Z1002" s="243"/>
      <c r="AA1002" s="243"/>
      <c r="AB1002" s="243"/>
      <c r="AC1002" s="243"/>
      <c r="AD1002" s="243"/>
      <c r="AE1002" s="243"/>
    </row>
    <row r="1003">
      <c r="A1003" s="243"/>
      <c r="B1003" s="243"/>
      <c r="C1003" s="243"/>
      <c r="D1003" s="243"/>
      <c r="E1003" s="243"/>
      <c r="F1003" s="243"/>
      <c r="G1003" s="243"/>
      <c r="H1003" s="243"/>
      <c r="I1003" s="243"/>
      <c r="J1003" s="243"/>
      <c r="K1003" s="243"/>
      <c r="L1003" s="243"/>
      <c r="M1003" s="243"/>
      <c r="N1003" s="243"/>
      <c r="O1003" s="243"/>
      <c r="P1003" s="243"/>
      <c r="Q1003" s="243"/>
      <c r="R1003" s="243"/>
      <c r="S1003" s="243"/>
      <c r="T1003" s="243"/>
      <c r="U1003" s="243"/>
      <c r="V1003" s="243"/>
      <c r="W1003" s="243"/>
      <c r="X1003" s="243"/>
      <c r="Y1003" s="243"/>
      <c r="Z1003" s="243"/>
      <c r="AA1003" s="243"/>
      <c r="AB1003" s="243"/>
      <c r="AC1003" s="243"/>
      <c r="AD1003" s="243"/>
      <c r="AE1003" s="243"/>
    </row>
    <row r="1004">
      <c r="A1004" s="243"/>
      <c r="B1004" s="243"/>
      <c r="C1004" s="243"/>
      <c r="D1004" s="243"/>
      <c r="E1004" s="243"/>
      <c r="F1004" s="243"/>
      <c r="G1004" s="243"/>
      <c r="H1004" s="243"/>
      <c r="I1004" s="243"/>
      <c r="J1004" s="243"/>
      <c r="K1004" s="243"/>
      <c r="L1004" s="243"/>
      <c r="M1004" s="243"/>
      <c r="N1004" s="243"/>
      <c r="O1004" s="243"/>
      <c r="P1004" s="243"/>
      <c r="Q1004" s="243"/>
      <c r="R1004" s="243"/>
      <c r="S1004" s="243"/>
      <c r="T1004" s="243"/>
      <c r="U1004" s="243"/>
      <c r="V1004" s="243"/>
      <c r="W1004" s="243"/>
      <c r="X1004" s="243"/>
      <c r="Y1004" s="243"/>
      <c r="Z1004" s="243"/>
      <c r="AA1004" s="243"/>
      <c r="AB1004" s="243"/>
      <c r="AC1004" s="243"/>
      <c r="AD1004" s="243"/>
      <c r="AE1004" s="243"/>
    </row>
    <row r="1005">
      <c r="A1005" s="243"/>
      <c r="B1005" s="243"/>
      <c r="C1005" s="243"/>
      <c r="D1005" s="243"/>
      <c r="E1005" s="243"/>
      <c r="F1005" s="243"/>
      <c r="G1005" s="243"/>
      <c r="H1005" s="243"/>
      <c r="I1005" s="243"/>
      <c r="J1005" s="243"/>
      <c r="K1005" s="243"/>
      <c r="L1005" s="243"/>
      <c r="M1005" s="243"/>
      <c r="N1005" s="243"/>
      <c r="O1005" s="243"/>
      <c r="P1005" s="243"/>
      <c r="Q1005" s="243"/>
      <c r="R1005" s="243"/>
      <c r="S1005" s="243"/>
      <c r="T1005" s="243"/>
      <c r="U1005" s="243"/>
      <c r="V1005" s="243"/>
      <c r="W1005" s="243"/>
      <c r="X1005" s="243"/>
      <c r="Y1005" s="243"/>
      <c r="Z1005" s="243"/>
      <c r="AA1005" s="243"/>
      <c r="AB1005" s="243"/>
      <c r="AC1005" s="243"/>
      <c r="AD1005" s="243"/>
      <c r="AE1005" s="243"/>
    </row>
    <row r="1006">
      <c r="A1006" s="243"/>
      <c r="B1006" s="243"/>
      <c r="C1006" s="243"/>
      <c r="D1006" s="243"/>
      <c r="E1006" s="243"/>
      <c r="F1006" s="243"/>
      <c r="G1006" s="243"/>
      <c r="H1006" s="243"/>
      <c r="I1006" s="243"/>
      <c r="J1006" s="243"/>
      <c r="K1006" s="243"/>
      <c r="L1006" s="243"/>
      <c r="M1006" s="243"/>
      <c r="N1006" s="243"/>
      <c r="O1006" s="243"/>
      <c r="P1006" s="243"/>
      <c r="Q1006" s="243"/>
      <c r="R1006" s="243"/>
      <c r="S1006" s="243"/>
      <c r="T1006" s="243"/>
      <c r="U1006" s="243"/>
      <c r="V1006" s="243"/>
      <c r="W1006" s="243"/>
      <c r="X1006" s="243"/>
      <c r="Y1006" s="243"/>
      <c r="Z1006" s="243"/>
      <c r="AA1006" s="243"/>
      <c r="AB1006" s="243"/>
      <c r="AC1006" s="243"/>
      <c r="AD1006" s="243"/>
      <c r="AE1006" s="243"/>
    </row>
    <row r="1007">
      <c r="A1007" s="243"/>
      <c r="B1007" s="243"/>
      <c r="C1007" s="243"/>
      <c r="D1007" s="243"/>
      <c r="E1007" s="243"/>
      <c r="F1007" s="243"/>
      <c r="G1007" s="243"/>
      <c r="H1007" s="243"/>
      <c r="I1007" s="243"/>
      <c r="J1007" s="243"/>
      <c r="K1007" s="243"/>
      <c r="L1007" s="243"/>
      <c r="M1007" s="243"/>
      <c r="N1007" s="243"/>
      <c r="O1007" s="243"/>
      <c r="P1007" s="243"/>
      <c r="Q1007" s="243"/>
      <c r="R1007" s="243"/>
      <c r="S1007" s="243"/>
      <c r="T1007" s="243"/>
      <c r="U1007" s="243"/>
      <c r="V1007" s="243"/>
      <c r="W1007" s="243"/>
      <c r="X1007" s="243"/>
      <c r="Y1007" s="243"/>
      <c r="Z1007" s="243"/>
      <c r="AA1007" s="243"/>
      <c r="AB1007" s="243"/>
      <c r="AC1007" s="243"/>
      <c r="AD1007" s="243"/>
      <c r="AE1007" s="243"/>
    </row>
  </sheetData>
  <mergeCells count="11">
    <mergeCell ref="G28:J29"/>
    <mergeCell ref="D36:E36"/>
    <mergeCell ref="D37:D39"/>
    <mergeCell ref="E37:E39"/>
    <mergeCell ref="B2:T3"/>
    <mergeCell ref="B5:E5"/>
    <mergeCell ref="G5:J5"/>
    <mergeCell ref="L5:O5"/>
    <mergeCell ref="Q5:T5"/>
    <mergeCell ref="L28:O29"/>
    <mergeCell ref="Q30:T31"/>
  </mergeCells>
  <printOptions horizontalCentered="1"/>
  <pageMargins bottom="0.75" footer="0.0" header="0.0" left="0.7" right="0.7" top="0.75"/>
  <pageSetup fitToHeight="0" cellComments="atEnd" orientation="landscape" pageOrder="overThenDown"/>
  <drawing r:id="rId1"/>
</worksheet>
</file>